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S241385\Downloads\lsarrc_web\htdocs\activities\handicap\"/>
    </mc:Choice>
  </mc:AlternateContent>
  <xr:revisionPtr revIDLastSave="0" documentId="13_ncr:1_{C06219E8-170D-453C-B1AE-F603045FC3DE}" xr6:coauthVersionLast="47" xr6:coauthVersionMax="47" xr10:uidLastSave="{00000000-0000-0000-0000-000000000000}"/>
  <bookViews>
    <workbookView xWindow="-120" yWindow="-120" windowWidth="29040" windowHeight="15840" tabRatio="890" activeTab="15" xr2:uid="{00000000-000D-0000-FFFF-FFFF00000000}"/>
  </bookViews>
  <sheets>
    <sheet name="Runners" sheetId="5" r:id="rId1"/>
    <sheet name="Summer Start Times" sheetId="18" r:id="rId2"/>
    <sheet name="Winter Start Times" sheetId="19" r:id="rId3"/>
    <sheet name="Apr" sheetId="2" r:id="rId4"/>
    <sheet name="May" sheetId="6" r:id="rId5"/>
    <sheet name="Jun" sheetId="7" r:id="rId6"/>
    <sheet name="Jul" sheetId="8" r:id="rId7"/>
    <sheet name="Aug" sheetId="9" r:id="rId8"/>
    <sheet name="Sep" sheetId="10" r:id="rId9"/>
    <sheet name="Oct" sheetId="11" r:id="rId10"/>
    <sheet name="Nov" sheetId="12" r:id="rId11"/>
    <sheet name="Dec" sheetId="13" r:id="rId12"/>
    <sheet name="Jan" sheetId="14" r:id="rId13"/>
    <sheet name="Feb" sheetId="15" r:id="rId14"/>
    <sheet name="Mar" sheetId="16" r:id="rId15"/>
    <sheet name="YTD Scores" sheetId="3" r:id="rId16"/>
    <sheet name="Current Standing" sheetId="17" r:id="rId17"/>
    <sheet name="For printing" sheetId="20" r:id="rId18"/>
    <sheet name="Times for printing" sheetId="21" r:id="rId19"/>
  </sheets>
  <definedNames>
    <definedName name="_xlnm.Print_Area" localSheetId="16">'Current Standing'!$B$1:$Q$51</definedName>
    <definedName name="_xlnm.Print_Area" localSheetId="18">'Times for printing'!$A$1:$K$61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53" i="3" l="1"/>
  <c r="D53" i="3" s="1"/>
  <c r="C53" i="3"/>
  <c r="E53" i="3"/>
  <c r="G53" i="3" s="1"/>
  <c r="F53" i="3"/>
  <c r="H53" i="3"/>
  <c r="I53" i="3"/>
  <c r="J53" i="3" s="1"/>
  <c r="K53" i="3"/>
  <c r="L53" i="3"/>
  <c r="M53" i="3"/>
  <c r="N53" i="3"/>
  <c r="P53" i="3" s="1"/>
  <c r="O53" i="3"/>
  <c r="Q53" i="3"/>
  <c r="S53" i="3" s="1"/>
  <c r="R53" i="3"/>
  <c r="T53" i="3"/>
  <c r="U53" i="3"/>
  <c r="V53" i="3" s="1"/>
  <c r="W53" i="3"/>
  <c r="X53" i="3"/>
  <c r="Y53" i="3"/>
  <c r="Z53" i="3"/>
  <c r="AB53" i="3" s="1"/>
  <c r="AA53" i="3"/>
  <c r="AC53" i="3"/>
  <c r="AE53" i="3" s="1"/>
  <c r="AD53" i="3"/>
  <c r="AF53" i="3"/>
  <c r="AG53" i="3"/>
  <c r="AH53" i="3" s="1"/>
  <c r="AI53" i="3"/>
  <c r="AJ53" i="3"/>
  <c r="AK53" i="3"/>
  <c r="B54" i="3"/>
  <c r="C54" i="3"/>
  <c r="D54" i="3"/>
  <c r="E54" i="3"/>
  <c r="F54" i="3"/>
  <c r="G54" i="3" s="1"/>
  <c r="H54" i="3"/>
  <c r="J54" i="3" s="1"/>
  <c r="I54" i="3"/>
  <c r="K54" i="3"/>
  <c r="L54" i="3"/>
  <c r="N54" i="3"/>
  <c r="O54" i="3"/>
  <c r="P54" i="3"/>
  <c r="Q54" i="3"/>
  <c r="R54" i="3"/>
  <c r="S54" i="3" s="1"/>
  <c r="T54" i="3"/>
  <c r="V54" i="3" s="1"/>
  <c r="U54" i="3"/>
  <c r="W54" i="3"/>
  <c r="Y54" i="3" s="1"/>
  <c r="X54" i="3"/>
  <c r="Z54" i="3"/>
  <c r="AA54" i="3"/>
  <c r="AB54" i="3"/>
  <c r="AC54" i="3"/>
  <c r="AD54" i="3"/>
  <c r="AE54" i="3" s="1"/>
  <c r="AF54" i="3"/>
  <c r="AH54" i="3" s="1"/>
  <c r="AG54" i="3"/>
  <c r="AI54" i="3"/>
  <c r="AK54" i="3" s="1"/>
  <c r="AJ54" i="3"/>
  <c r="B55" i="3"/>
  <c r="C55" i="3"/>
  <c r="E55" i="3"/>
  <c r="F55" i="3"/>
  <c r="G55" i="3"/>
  <c r="H55" i="3"/>
  <c r="I55" i="3"/>
  <c r="J55" i="3" s="1"/>
  <c r="K55" i="3"/>
  <c r="M55" i="3" s="1"/>
  <c r="L55" i="3"/>
  <c r="N55" i="3"/>
  <c r="P55" i="3" s="1"/>
  <c r="O55" i="3"/>
  <c r="Q55" i="3"/>
  <c r="R55" i="3"/>
  <c r="S55" i="3"/>
  <c r="T55" i="3"/>
  <c r="U55" i="3"/>
  <c r="V55" i="3" s="1"/>
  <c r="W55" i="3"/>
  <c r="Y55" i="3" s="1"/>
  <c r="X55" i="3"/>
  <c r="Z55" i="3"/>
  <c r="AA55" i="3"/>
  <c r="AC55" i="3"/>
  <c r="AD55" i="3"/>
  <c r="AE55" i="3"/>
  <c r="AF55" i="3"/>
  <c r="AG55" i="3"/>
  <c r="AH55" i="3" s="1"/>
  <c r="AI55" i="3"/>
  <c r="AK55" i="3" s="1"/>
  <c r="AJ55" i="3"/>
  <c r="B56" i="3"/>
  <c r="D56" i="3" s="1"/>
  <c r="C56" i="3"/>
  <c r="E56" i="3"/>
  <c r="G56" i="3" s="1"/>
  <c r="F56" i="3"/>
  <c r="H56" i="3"/>
  <c r="I56" i="3"/>
  <c r="J56" i="3"/>
  <c r="K56" i="3"/>
  <c r="L56" i="3"/>
  <c r="M56" i="3"/>
  <c r="N56" i="3"/>
  <c r="P56" i="3" s="1"/>
  <c r="O56" i="3"/>
  <c r="Q56" i="3"/>
  <c r="S56" i="3" s="1"/>
  <c r="R56" i="3"/>
  <c r="T56" i="3"/>
  <c r="U56" i="3"/>
  <c r="V56" i="3"/>
  <c r="W56" i="3"/>
  <c r="X56" i="3"/>
  <c r="Y56" i="3"/>
  <c r="Z56" i="3"/>
  <c r="AB56" i="3" s="1"/>
  <c r="AA56" i="3"/>
  <c r="AC56" i="3"/>
  <c r="AE56" i="3" s="1"/>
  <c r="AD56" i="3"/>
  <c r="AF56" i="3"/>
  <c r="AG56" i="3"/>
  <c r="AH56" i="3"/>
  <c r="AI56" i="3"/>
  <c r="AJ56" i="3"/>
  <c r="AK56" i="3"/>
  <c r="B57" i="3"/>
  <c r="C57" i="3"/>
  <c r="D57" i="3"/>
  <c r="E57" i="3"/>
  <c r="G57" i="3" s="1"/>
  <c r="F57" i="3"/>
  <c r="H57" i="3"/>
  <c r="J57" i="3" s="1"/>
  <c r="I57" i="3"/>
  <c r="K57" i="3"/>
  <c r="L57" i="3"/>
  <c r="M57" i="3"/>
  <c r="N57" i="3"/>
  <c r="O57" i="3"/>
  <c r="P57" i="3"/>
  <c r="Q57" i="3"/>
  <c r="S57" i="3" s="1"/>
  <c r="R57" i="3"/>
  <c r="T57" i="3"/>
  <c r="V57" i="3" s="1"/>
  <c r="U57" i="3"/>
  <c r="W57" i="3"/>
  <c r="X57" i="3"/>
  <c r="Y57" i="3"/>
  <c r="Z57" i="3"/>
  <c r="AA57" i="3"/>
  <c r="AB57" i="3"/>
  <c r="AC57" i="3"/>
  <c r="AE57" i="3" s="1"/>
  <c r="AD57" i="3"/>
  <c r="AF57" i="3"/>
  <c r="AH57" i="3" s="1"/>
  <c r="AG57" i="3"/>
  <c r="AI57" i="3"/>
  <c r="AJ57" i="3"/>
  <c r="AK57" i="3"/>
  <c r="B58" i="3"/>
  <c r="C58" i="3"/>
  <c r="D58" i="3"/>
  <c r="E58" i="3"/>
  <c r="F58" i="3"/>
  <c r="G58" i="3" s="1"/>
  <c r="H58" i="3"/>
  <c r="J58" i="3" s="1"/>
  <c r="I58" i="3"/>
  <c r="K58" i="3"/>
  <c r="M58" i="3" s="1"/>
  <c r="L58" i="3"/>
  <c r="N58" i="3"/>
  <c r="O58" i="3"/>
  <c r="P58" i="3"/>
  <c r="Q58" i="3"/>
  <c r="R58" i="3"/>
  <c r="S58" i="3"/>
  <c r="T58" i="3"/>
  <c r="V58" i="3" s="1"/>
  <c r="U58" i="3"/>
  <c r="W58" i="3"/>
  <c r="Y58" i="3" s="1"/>
  <c r="X58" i="3"/>
  <c r="Z58" i="3"/>
  <c r="AA58" i="3"/>
  <c r="AB58" i="3"/>
  <c r="AC58" i="3"/>
  <c r="AD58" i="3"/>
  <c r="AE58" i="3"/>
  <c r="AF58" i="3"/>
  <c r="AH58" i="3" s="1"/>
  <c r="AG58" i="3"/>
  <c r="AI58" i="3"/>
  <c r="AK58" i="3" s="1"/>
  <c r="AJ58" i="3"/>
  <c r="B59" i="3"/>
  <c r="D59" i="3" s="1"/>
  <c r="C59" i="3"/>
  <c r="E59" i="3"/>
  <c r="F59" i="3"/>
  <c r="G59" i="3"/>
  <c r="H59" i="3"/>
  <c r="I59" i="3"/>
  <c r="J59" i="3"/>
  <c r="K59" i="3"/>
  <c r="M59" i="3" s="1"/>
  <c r="L59" i="3"/>
  <c r="N59" i="3"/>
  <c r="P59" i="3" s="1"/>
  <c r="O59" i="3"/>
  <c r="Q59" i="3"/>
  <c r="R59" i="3"/>
  <c r="S59" i="3"/>
  <c r="T59" i="3"/>
  <c r="U59" i="3"/>
  <c r="V59" i="3"/>
  <c r="W59" i="3"/>
  <c r="Y59" i="3" s="1"/>
  <c r="X59" i="3"/>
  <c r="Z59" i="3"/>
  <c r="AB59" i="3" s="1"/>
  <c r="AA59" i="3"/>
  <c r="AC59" i="3"/>
  <c r="AD59" i="3"/>
  <c r="AE59" i="3"/>
  <c r="AF59" i="3"/>
  <c r="AG59" i="3"/>
  <c r="AH59" i="3" s="1"/>
  <c r="AI59" i="3"/>
  <c r="AK59" i="3" s="1"/>
  <c r="AJ59" i="3"/>
  <c r="B60" i="3"/>
  <c r="D60" i="3" s="1"/>
  <c r="C60" i="3"/>
  <c r="E60" i="3"/>
  <c r="F60" i="3"/>
  <c r="H60" i="3"/>
  <c r="I60" i="3"/>
  <c r="J60" i="3"/>
  <c r="K60" i="3"/>
  <c r="L60" i="3"/>
  <c r="M60" i="3" s="1"/>
  <c r="N60" i="3"/>
  <c r="P60" i="3" s="1"/>
  <c r="O60" i="3"/>
  <c r="Q60" i="3"/>
  <c r="S60" i="3" s="1"/>
  <c r="R60" i="3"/>
  <c r="T60" i="3"/>
  <c r="U60" i="3"/>
  <c r="V60" i="3"/>
  <c r="W60" i="3"/>
  <c r="X60" i="3"/>
  <c r="Y60" i="3"/>
  <c r="Z60" i="3"/>
  <c r="AB60" i="3" s="1"/>
  <c r="AA60" i="3"/>
  <c r="AC60" i="3"/>
  <c r="AE60" i="3" s="1"/>
  <c r="AD60" i="3"/>
  <c r="AF60" i="3"/>
  <c r="AG60" i="3"/>
  <c r="AH60" i="3"/>
  <c r="AI60" i="3"/>
  <c r="AJ60" i="3"/>
  <c r="AK60" i="3" s="1"/>
  <c r="B61" i="3"/>
  <c r="C61" i="3"/>
  <c r="D61" i="3" s="1"/>
  <c r="E61" i="3"/>
  <c r="G61" i="3" s="1"/>
  <c r="F61" i="3"/>
  <c r="H61" i="3"/>
  <c r="J61" i="3" s="1"/>
  <c r="I61" i="3"/>
  <c r="K61" i="3"/>
  <c r="L61" i="3"/>
  <c r="M61" i="3"/>
  <c r="N61" i="3"/>
  <c r="O61" i="3"/>
  <c r="P61" i="3" s="1"/>
  <c r="Q61" i="3"/>
  <c r="S61" i="3" s="1"/>
  <c r="R61" i="3"/>
  <c r="T61" i="3"/>
  <c r="U61" i="3"/>
  <c r="W61" i="3"/>
  <c r="X61" i="3"/>
  <c r="Y61" i="3"/>
  <c r="Z61" i="3"/>
  <c r="AA61" i="3"/>
  <c r="AB61" i="3" s="1"/>
  <c r="AC61" i="3"/>
  <c r="AE61" i="3" s="1"/>
  <c r="AD61" i="3"/>
  <c r="AF61" i="3"/>
  <c r="AH61" i="3" s="1"/>
  <c r="AG61" i="3"/>
  <c r="AI61" i="3"/>
  <c r="AJ61" i="3"/>
  <c r="AK61" i="3"/>
  <c r="B62" i="3"/>
  <c r="C62" i="3"/>
  <c r="D62" i="3"/>
  <c r="E62" i="3"/>
  <c r="F62" i="3"/>
  <c r="G62" i="3" s="1"/>
  <c r="H62" i="3"/>
  <c r="J62" i="3" s="1"/>
  <c r="I62" i="3"/>
  <c r="K62" i="3"/>
  <c r="M62" i="3" s="1"/>
  <c r="L62" i="3"/>
  <c r="N62" i="3"/>
  <c r="O62" i="3"/>
  <c r="P62" i="3"/>
  <c r="Q62" i="3"/>
  <c r="R62" i="3"/>
  <c r="S62" i="3" s="1"/>
  <c r="T62" i="3"/>
  <c r="V62" i="3" s="1"/>
  <c r="U62" i="3"/>
  <c r="W62" i="3"/>
  <c r="X62" i="3"/>
  <c r="Z62" i="3"/>
  <c r="AA62" i="3"/>
  <c r="AB62" i="3"/>
  <c r="AC62" i="3"/>
  <c r="AD62" i="3"/>
  <c r="AE62" i="3" s="1"/>
  <c r="AF62" i="3"/>
  <c r="AH62" i="3" s="1"/>
  <c r="AG62" i="3"/>
  <c r="AI62" i="3"/>
  <c r="AK62" i="3" s="1"/>
  <c r="AJ62" i="3"/>
  <c r="B63" i="3"/>
  <c r="D63" i="3" s="1"/>
  <c r="C63" i="3"/>
  <c r="E63" i="3"/>
  <c r="F63" i="3"/>
  <c r="G63" i="3"/>
  <c r="H63" i="3"/>
  <c r="I63" i="3"/>
  <c r="J63" i="3" s="1"/>
  <c r="K63" i="3"/>
  <c r="M63" i="3" s="1"/>
  <c r="L63" i="3"/>
  <c r="N63" i="3"/>
  <c r="O63" i="3"/>
  <c r="Q63" i="3"/>
  <c r="R63" i="3"/>
  <c r="S63" i="3"/>
  <c r="T63" i="3"/>
  <c r="U63" i="3"/>
  <c r="V63" i="3" s="1"/>
  <c r="W63" i="3"/>
  <c r="Y63" i="3" s="1"/>
  <c r="X63" i="3"/>
  <c r="Z63" i="3"/>
  <c r="AB63" i="3" s="1"/>
  <c r="AA63" i="3"/>
  <c r="AC63" i="3"/>
  <c r="AD63" i="3"/>
  <c r="AE63" i="3"/>
  <c r="AF63" i="3"/>
  <c r="AG63" i="3"/>
  <c r="AH63" i="3" s="1"/>
  <c r="AI63" i="3"/>
  <c r="AK63" i="3" s="1"/>
  <c r="AJ63" i="3"/>
  <c r="B64" i="3"/>
  <c r="D64" i="3" s="1"/>
  <c r="C64" i="3"/>
  <c r="E64" i="3"/>
  <c r="F64" i="3"/>
  <c r="H64" i="3"/>
  <c r="I64" i="3"/>
  <c r="J64" i="3"/>
  <c r="K64" i="3"/>
  <c r="L64" i="3"/>
  <c r="M64" i="3" s="1"/>
  <c r="N64" i="3"/>
  <c r="P64" i="3" s="1"/>
  <c r="O64" i="3"/>
  <c r="Q64" i="3"/>
  <c r="S64" i="3" s="1"/>
  <c r="R64" i="3"/>
  <c r="T64" i="3"/>
  <c r="U64" i="3"/>
  <c r="V64" i="3"/>
  <c r="W64" i="3"/>
  <c r="X64" i="3"/>
  <c r="Y64" i="3" s="1"/>
  <c r="Z64" i="3"/>
  <c r="AB64" i="3" s="1"/>
  <c r="AA64" i="3"/>
  <c r="AC64" i="3"/>
  <c r="AD64" i="3"/>
  <c r="AF64" i="3"/>
  <c r="AG64" i="3"/>
  <c r="AH64" i="3"/>
  <c r="AI64" i="3"/>
  <c r="AJ64" i="3"/>
  <c r="AK64" i="3" s="1"/>
  <c r="B65" i="3"/>
  <c r="C65" i="3"/>
  <c r="D65" i="3" s="1"/>
  <c r="E65" i="3"/>
  <c r="G65" i="3" s="1"/>
  <c r="F65" i="3"/>
  <c r="H65" i="3"/>
  <c r="I65" i="3"/>
  <c r="K65" i="3"/>
  <c r="L65" i="3"/>
  <c r="M65" i="3"/>
  <c r="N65" i="3"/>
  <c r="O65" i="3"/>
  <c r="P65" i="3" s="1"/>
  <c r="Q65" i="3"/>
  <c r="S65" i="3" s="1"/>
  <c r="R65" i="3"/>
  <c r="T65" i="3"/>
  <c r="V65" i="3" s="1"/>
  <c r="U65" i="3"/>
  <c r="W65" i="3"/>
  <c r="X65" i="3"/>
  <c r="Y65" i="3"/>
  <c r="Z65" i="3"/>
  <c r="AA65" i="3"/>
  <c r="AB65" i="3" s="1"/>
  <c r="AC65" i="3"/>
  <c r="AE65" i="3" s="1"/>
  <c r="AD65" i="3"/>
  <c r="AF65" i="3"/>
  <c r="AG65" i="3"/>
  <c r="AI65" i="3"/>
  <c r="AJ65" i="3"/>
  <c r="AK65" i="3"/>
  <c r="B66" i="3"/>
  <c r="C66" i="3"/>
  <c r="D66" i="3"/>
  <c r="E66" i="3"/>
  <c r="F66" i="3"/>
  <c r="G66" i="3" s="1"/>
  <c r="H66" i="3"/>
  <c r="J66" i="3" s="1"/>
  <c r="I66" i="3"/>
  <c r="K66" i="3"/>
  <c r="L66" i="3"/>
  <c r="N66" i="3"/>
  <c r="O66" i="3"/>
  <c r="P66" i="3"/>
  <c r="Q66" i="3"/>
  <c r="R66" i="3"/>
  <c r="S66" i="3" s="1"/>
  <c r="T66" i="3"/>
  <c r="V66" i="3" s="1"/>
  <c r="U66" i="3"/>
  <c r="W66" i="3"/>
  <c r="Y66" i="3" s="1"/>
  <c r="X66" i="3"/>
  <c r="Z66" i="3"/>
  <c r="AA66" i="3"/>
  <c r="AB66" i="3"/>
  <c r="AC66" i="3"/>
  <c r="AD66" i="3"/>
  <c r="AE66" i="3" s="1"/>
  <c r="AF66" i="3"/>
  <c r="AH66" i="3" s="1"/>
  <c r="AG66" i="3"/>
  <c r="AI66" i="3"/>
  <c r="AJ66" i="3"/>
  <c r="B67" i="3"/>
  <c r="C67" i="3"/>
  <c r="E67" i="3"/>
  <c r="F67" i="3"/>
  <c r="G67" i="3"/>
  <c r="H67" i="3"/>
  <c r="I67" i="3"/>
  <c r="J67" i="3" s="1"/>
  <c r="K67" i="3"/>
  <c r="M67" i="3" s="1"/>
  <c r="L67" i="3"/>
  <c r="N67" i="3"/>
  <c r="P67" i="3" s="1"/>
  <c r="O67" i="3"/>
  <c r="Q67" i="3"/>
  <c r="R67" i="3"/>
  <c r="S67" i="3"/>
  <c r="T67" i="3"/>
  <c r="U67" i="3"/>
  <c r="V67" i="3" s="1"/>
  <c r="W67" i="3"/>
  <c r="Y67" i="3" s="1"/>
  <c r="X67" i="3"/>
  <c r="Z67" i="3"/>
  <c r="AA67" i="3"/>
  <c r="AC67" i="3"/>
  <c r="AD67" i="3"/>
  <c r="AE67" i="3"/>
  <c r="AF67" i="3"/>
  <c r="AG67" i="3"/>
  <c r="AH67" i="3" s="1"/>
  <c r="AI67" i="3"/>
  <c r="AK67" i="3" s="1"/>
  <c r="AJ67" i="3"/>
  <c r="B68" i="3"/>
  <c r="D68" i="3" s="1"/>
  <c r="C68" i="3"/>
  <c r="E68" i="3"/>
  <c r="G68" i="3" s="1"/>
  <c r="F68" i="3"/>
  <c r="H68" i="3"/>
  <c r="I68" i="3"/>
  <c r="J68" i="3"/>
  <c r="K68" i="3"/>
  <c r="L68" i="3"/>
  <c r="M68" i="3" s="1"/>
  <c r="N68" i="3"/>
  <c r="P68" i="3" s="1"/>
  <c r="O68" i="3"/>
  <c r="Q68" i="3"/>
  <c r="R68" i="3"/>
  <c r="T68" i="3"/>
  <c r="U68" i="3"/>
  <c r="V68" i="3"/>
  <c r="W68" i="3"/>
  <c r="X68" i="3"/>
  <c r="Y68" i="3" s="1"/>
  <c r="Z68" i="3"/>
  <c r="AB68" i="3" s="1"/>
  <c r="AA68" i="3"/>
  <c r="AC68" i="3"/>
  <c r="AE68" i="3" s="1"/>
  <c r="AD68" i="3"/>
  <c r="AF68" i="3"/>
  <c r="AG68" i="3"/>
  <c r="AH68" i="3"/>
  <c r="AI68" i="3"/>
  <c r="AJ68" i="3"/>
  <c r="AK68" i="3" s="1"/>
  <c r="B69" i="3"/>
  <c r="C69" i="3"/>
  <c r="D69" i="3" s="1"/>
  <c r="E69" i="3"/>
  <c r="G69" i="3" s="1"/>
  <c r="F69" i="3"/>
  <c r="H69" i="3"/>
  <c r="J69" i="3" s="1"/>
  <c r="I69" i="3"/>
  <c r="K69" i="3"/>
  <c r="L69" i="3"/>
  <c r="M69" i="3"/>
  <c r="N69" i="3"/>
  <c r="O69" i="3"/>
  <c r="P69" i="3" s="1"/>
  <c r="Q69" i="3"/>
  <c r="S69" i="3" s="1"/>
  <c r="R69" i="3"/>
  <c r="T69" i="3"/>
  <c r="U69" i="3"/>
  <c r="W69" i="3"/>
  <c r="X69" i="3"/>
  <c r="Y69" i="3"/>
  <c r="Z69" i="3"/>
  <c r="AA69" i="3"/>
  <c r="AB69" i="3" s="1"/>
  <c r="AC69" i="3"/>
  <c r="AE69" i="3" s="1"/>
  <c r="AD69" i="3"/>
  <c r="AF69" i="3"/>
  <c r="AH69" i="3" s="1"/>
  <c r="AG69" i="3"/>
  <c r="AI69" i="3"/>
  <c r="AJ69" i="3"/>
  <c r="AK69" i="3"/>
  <c r="B70" i="3"/>
  <c r="C70" i="3"/>
  <c r="D70" i="3"/>
  <c r="E70" i="3"/>
  <c r="F70" i="3"/>
  <c r="G70" i="3" s="1"/>
  <c r="H70" i="3"/>
  <c r="J70" i="3" s="1"/>
  <c r="I70" i="3"/>
  <c r="K70" i="3"/>
  <c r="M70" i="3" s="1"/>
  <c r="L70" i="3"/>
  <c r="N70" i="3"/>
  <c r="O70" i="3"/>
  <c r="P70" i="3"/>
  <c r="Q70" i="3"/>
  <c r="R70" i="3"/>
  <c r="S70" i="3" s="1"/>
  <c r="T70" i="3"/>
  <c r="V70" i="3" s="1"/>
  <c r="U70" i="3"/>
  <c r="W70" i="3"/>
  <c r="X70" i="3"/>
  <c r="Z70" i="3"/>
  <c r="AA70" i="3"/>
  <c r="AB70" i="3"/>
  <c r="AC70" i="3"/>
  <c r="AD70" i="3"/>
  <c r="AE70" i="3" s="1"/>
  <c r="AF70" i="3"/>
  <c r="AH70" i="3" s="1"/>
  <c r="AG70" i="3"/>
  <c r="AI70" i="3"/>
  <c r="AK70" i="3" s="1"/>
  <c r="AJ70" i="3"/>
  <c r="B71" i="3"/>
  <c r="D71" i="3" s="1"/>
  <c r="C71" i="3"/>
  <c r="E71" i="3"/>
  <c r="F71" i="3"/>
  <c r="G71" i="3"/>
  <c r="H71" i="3"/>
  <c r="I71" i="3"/>
  <c r="J71" i="3" s="1"/>
  <c r="K71" i="3"/>
  <c r="M71" i="3" s="1"/>
  <c r="L71" i="3"/>
  <c r="N71" i="3"/>
  <c r="O71" i="3"/>
  <c r="Q71" i="3"/>
  <c r="R71" i="3"/>
  <c r="S71" i="3"/>
  <c r="T71" i="3"/>
  <c r="U71" i="3"/>
  <c r="V71" i="3" s="1"/>
  <c r="W71" i="3"/>
  <c r="Y71" i="3" s="1"/>
  <c r="X71" i="3"/>
  <c r="Z71" i="3"/>
  <c r="AB71" i="3" s="1"/>
  <c r="AA71" i="3"/>
  <c r="AC71" i="3"/>
  <c r="AD71" i="3"/>
  <c r="AE71" i="3"/>
  <c r="AF71" i="3"/>
  <c r="AG71" i="3"/>
  <c r="AH71" i="3" s="1"/>
  <c r="AI71" i="3"/>
  <c r="AK71" i="3" s="1"/>
  <c r="AJ71" i="3"/>
  <c r="B72" i="3"/>
  <c r="D72" i="3" s="1"/>
  <c r="C72" i="3"/>
  <c r="E72" i="3"/>
  <c r="F72" i="3"/>
  <c r="H72" i="3"/>
  <c r="I72" i="3"/>
  <c r="J72" i="3"/>
  <c r="K72" i="3"/>
  <c r="L72" i="3"/>
  <c r="M72" i="3" s="1"/>
  <c r="N72" i="3"/>
  <c r="P72" i="3" s="1"/>
  <c r="O72" i="3"/>
  <c r="Q72" i="3"/>
  <c r="S72" i="3" s="1"/>
  <c r="R72" i="3"/>
  <c r="T72" i="3"/>
  <c r="U72" i="3"/>
  <c r="V72" i="3"/>
  <c r="W72" i="3"/>
  <c r="X72" i="3"/>
  <c r="Y72" i="3" s="1"/>
  <c r="Z72" i="3"/>
  <c r="AB72" i="3" s="1"/>
  <c r="AA72" i="3"/>
  <c r="AC72" i="3"/>
  <c r="AD72" i="3"/>
  <c r="AF72" i="3"/>
  <c r="AG72" i="3"/>
  <c r="AH72" i="3"/>
  <c r="AI72" i="3"/>
  <c r="AJ72" i="3"/>
  <c r="AK72" i="3" s="1"/>
  <c r="B73" i="3"/>
  <c r="C73" i="3"/>
  <c r="D73" i="3" s="1"/>
  <c r="E73" i="3"/>
  <c r="G73" i="3" s="1"/>
  <c r="F73" i="3"/>
  <c r="H73" i="3"/>
  <c r="I73" i="3"/>
  <c r="K73" i="3"/>
  <c r="L73" i="3"/>
  <c r="M73" i="3"/>
  <c r="N73" i="3"/>
  <c r="O73" i="3"/>
  <c r="P73" i="3" s="1"/>
  <c r="Q73" i="3"/>
  <c r="S73" i="3" s="1"/>
  <c r="R73" i="3"/>
  <c r="T73" i="3"/>
  <c r="V73" i="3" s="1"/>
  <c r="U73" i="3"/>
  <c r="W73" i="3"/>
  <c r="X73" i="3"/>
  <c r="Y73" i="3"/>
  <c r="Z73" i="3"/>
  <c r="AA73" i="3"/>
  <c r="AB73" i="3" s="1"/>
  <c r="AC73" i="3"/>
  <c r="AE73" i="3" s="1"/>
  <c r="AD73" i="3"/>
  <c r="AF73" i="3"/>
  <c r="AG73" i="3"/>
  <c r="AI73" i="3"/>
  <c r="AJ73" i="3"/>
  <c r="AK73" i="3"/>
  <c r="B74" i="3"/>
  <c r="D74" i="3" s="1"/>
  <c r="C74" i="3"/>
  <c r="E74" i="3"/>
  <c r="F74" i="3"/>
  <c r="G74" i="3" s="1"/>
  <c r="H74" i="3"/>
  <c r="J74" i="3" s="1"/>
  <c r="I74" i="3"/>
  <c r="K74" i="3"/>
  <c r="M74" i="3" s="1"/>
  <c r="L74" i="3"/>
  <c r="N74" i="3"/>
  <c r="O74" i="3"/>
  <c r="P74" i="3"/>
  <c r="Q74" i="3"/>
  <c r="R74" i="3"/>
  <c r="S74" i="3" s="1"/>
  <c r="T74" i="3"/>
  <c r="U74" i="3"/>
  <c r="V74" i="3"/>
  <c r="W74" i="3"/>
  <c r="Y74" i="3" s="1"/>
  <c r="X74" i="3"/>
  <c r="Z74" i="3"/>
  <c r="AB74" i="3" s="1"/>
  <c r="AA74" i="3"/>
  <c r="AC74" i="3"/>
  <c r="AD74" i="3"/>
  <c r="AE74" i="3" s="1"/>
  <c r="AF74" i="3"/>
  <c r="AH74" i="3" s="1"/>
  <c r="AG74" i="3"/>
  <c r="AI74" i="3"/>
  <c r="AK74" i="3" s="1"/>
  <c r="AJ74" i="3"/>
  <c r="B75" i="3"/>
  <c r="C75" i="3"/>
  <c r="E75" i="3"/>
  <c r="G75" i="3" s="1"/>
  <c r="F75" i="3"/>
  <c r="H75" i="3"/>
  <c r="I75" i="3"/>
  <c r="J75" i="3" s="1"/>
  <c r="K75" i="3"/>
  <c r="L75" i="3"/>
  <c r="M75" i="3"/>
  <c r="N75" i="3"/>
  <c r="P75" i="3" s="1"/>
  <c r="O75" i="3"/>
  <c r="Q75" i="3"/>
  <c r="R75" i="3"/>
  <c r="S75" i="3"/>
  <c r="T75" i="3"/>
  <c r="U75" i="3"/>
  <c r="V75" i="3" s="1"/>
  <c r="W75" i="3"/>
  <c r="Y75" i="3" s="1"/>
  <c r="X75" i="3"/>
  <c r="Z75" i="3"/>
  <c r="AA75" i="3"/>
  <c r="AC75" i="3"/>
  <c r="AE75" i="3" s="1"/>
  <c r="AD75" i="3"/>
  <c r="AF75" i="3"/>
  <c r="AG75" i="3"/>
  <c r="AH75" i="3" s="1"/>
  <c r="AI75" i="3"/>
  <c r="AJ75" i="3"/>
  <c r="AK75" i="3"/>
  <c r="B76" i="3"/>
  <c r="D76" i="3" s="1"/>
  <c r="C76" i="3"/>
  <c r="E76" i="3"/>
  <c r="G76" i="3" s="1"/>
  <c r="F76" i="3"/>
  <c r="H76" i="3"/>
  <c r="I76" i="3"/>
  <c r="J76" i="3"/>
  <c r="K76" i="3"/>
  <c r="L76" i="3"/>
  <c r="M76" i="3" s="1"/>
  <c r="N76" i="3"/>
  <c r="O76" i="3"/>
  <c r="P76" i="3"/>
  <c r="Q76" i="3"/>
  <c r="S76" i="3" s="1"/>
  <c r="R76" i="3"/>
  <c r="T76" i="3"/>
  <c r="V76" i="3" s="1"/>
  <c r="U76" i="3"/>
  <c r="W76" i="3"/>
  <c r="X76" i="3"/>
  <c r="Y76" i="3" s="1"/>
  <c r="Z76" i="3"/>
  <c r="AB76" i="3" s="1"/>
  <c r="AA76" i="3"/>
  <c r="AC76" i="3"/>
  <c r="AE76" i="3" s="1"/>
  <c r="AD76" i="3"/>
  <c r="AF76" i="3"/>
  <c r="AG76" i="3"/>
  <c r="AH76" i="3"/>
  <c r="AI76" i="3"/>
  <c r="AJ76" i="3"/>
  <c r="AK76" i="3" s="1"/>
  <c r="B77" i="3"/>
  <c r="C77" i="3"/>
  <c r="D77" i="3" s="1"/>
  <c r="E77" i="3"/>
  <c r="G77" i="3" s="1"/>
  <c r="F77" i="3"/>
  <c r="H77" i="3"/>
  <c r="I77" i="3"/>
  <c r="K77" i="3"/>
  <c r="M77" i="3" s="1"/>
  <c r="L77" i="3"/>
  <c r="N77" i="3"/>
  <c r="O77" i="3"/>
  <c r="P77" i="3"/>
  <c r="Q77" i="3"/>
  <c r="R77" i="3"/>
  <c r="S77" i="3"/>
  <c r="T77" i="3"/>
  <c r="V77" i="3" s="1"/>
  <c r="U77" i="3"/>
  <c r="W77" i="3"/>
  <c r="Y77" i="3" s="1"/>
  <c r="X77" i="3"/>
  <c r="Z77" i="3"/>
  <c r="AA77" i="3"/>
  <c r="AB77" i="3" s="1"/>
  <c r="AC77" i="3"/>
  <c r="AD77" i="3"/>
  <c r="AE77" i="3"/>
  <c r="AF77" i="3"/>
  <c r="AG77" i="3"/>
  <c r="AI77" i="3"/>
  <c r="AJ77" i="3"/>
  <c r="AK77" i="3" s="1"/>
  <c r="B78" i="3"/>
  <c r="C78" i="3"/>
  <c r="D78" i="3"/>
  <c r="E78" i="3"/>
  <c r="F78" i="3"/>
  <c r="G78" i="3" s="1"/>
  <c r="H78" i="3"/>
  <c r="J78" i="3" s="1"/>
  <c r="I78" i="3"/>
  <c r="K78" i="3"/>
  <c r="L78" i="3"/>
  <c r="N78" i="3"/>
  <c r="P78" i="3" s="1"/>
  <c r="O78" i="3"/>
  <c r="Q78" i="3"/>
  <c r="R78" i="3"/>
  <c r="S78" i="3"/>
  <c r="T78" i="3"/>
  <c r="U78" i="3"/>
  <c r="V78" i="3"/>
  <c r="W78" i="3"/>
  <c r="Y78" i="3" s="1"/>
  <c r="X78" i="3"/>
  <c r="Z78" i="3"/>
  <c r="AB78" i="3" s="1"/>
  <c r="AA78" i="3"/>
  <c r="AC78" i="3"/>
  <c r="AD78" i="3"/>
  <c r="AE78" i="3" s="1"/>
  <c r="AF78" i="3"/>
  <c r="AG78" i="3"/>
  <c r="AH78" i="3"/>
  <c r="AI78" i="3"/>
  <c r="AJ78" i="3"/>
  <c r="B79" i="3"/>
  <c r="D79" i="3" s="1"/>
  <c r="C79" i="3"/>
  <c r="E79" i="3"/>
  <c r="F79" i="3"/>
  <c r="G79" i="3" s="1"/>
  <c r="H79" i="3"/>
  <c r="I79" i="3"/>
  <c r="J79" i="3"/>
  <c r="K79" i="3"/>
  <c r="M79" i="3" s="1"/>
  <c r="L79" i="3"/>
  <c r="N79" i="3"/>
  <c r="P79" i="3" s="1"/>
  <c r="O79" i="3"/>
  <c r="Q79" i="3"/>
  <c r="R79" i="3"/>
  <c r="S79" i="3" s="1"/>
  <c r="T79" i="3"/>
  <c r="U79" i="3"/>
  <c r="V79" i="3"/>
  <c r="W79" i="3"/>
  <c r="Y79" i="3" s="1"/>
  <c r="X79" i="3"/>
  <c r="Z79" i="3"/>
  <c r="AB79" i="3" s="1"/>
  <c r="AA79" i="3"/>
  <c r="AC79" i="3"/>
  <c r="AD79" i="3"/>
  <c r="AE79" i="3" s="1"/>
  <c r="AF79" i="3"/>
  <c r="AG79" i="3"/>
  <c r="AH79" i="3"/>
  <c r="AI79" i="3"/>
  <c r="AK79" i="3" s="1"/>
  <c r="AJ79" i="3"/>
  <c r="B80" i="3"/>
  <c r="D80" i="3" s="1"/>
  <c r="C80" i="3"/>
  <c r="E80" i="3"/>
  <c r="G80" i="3" s="1"/>
  <c r="F80" i="3"/>
  <c r="H80" i="3"/>
  <c r="I80" i="3"/>
  <c r="J80" i="3" s="1"/>
  <c r="K80" i="3"/>
  <c r="L80" i="3"/>
  <c r="M80" i="3"/>
  <c r="N80" i="3"/>
  <c r="P80" i="3" s="1"/>
  <c r="O80" i="3"/>
  <c r="Q80" i="3"/>
  <c r="S80" i="3" s="1"/>
  <c r="R80" i="3"/>
  <c r="T80" i="3"/>
  <c r="U80" i="3"/>
  <c r="V80" i="3" s="1"/>
  <c r="W80" i="3"/>
  <c r="X80" i="3"/>
  <c r="Y80" i="3"/>
  <c r="Z80" i="3"/>
  <c r="AB80" i="3" s="1"/>
  <c r="AA80" i="3"/>
  <c r="AC80" i="3"/>
  <c r="AE80" i="3" s="1"/>
  <c r="AD80" i="3"/>
  <c r="AF80" i="3"/>
  <c r="AG80" i="3"/>
  <c r="AH80" i="3" s="1"/>
  <c r="AI80" i="3"/>
  <c r="AJ80" i="3"/>
  <c r="AK80" i="3"/>
  <c r="B81" i="3"/>
  <c r="C81" i="3"/>
  <c r="D81" i="3"/>
  <c r="E81" i="3"/>
  <c r="G81" i="3" s="1"/>
  <c r="F81" i="3"/>
  <c r="H81" i="3"/>
  <c r="J81" i="3" s="1"/>
  <c r="I81" i="3"/>
  <c r="K81" i="3"/>
  <c r="L81" i="3"/>
  <c r="M81" i="3" s="1"/>
  <c r="N81" i="3"/>
  <c r="O81" i="3"/>
  <c r="P81" i="3"/>
  <c r="Q81" i="3"/>
  <c r="S81" i="3" s="1"/>
  <c r="R81" i="3"/>
  <c r="T81" i="3"/>
  <c r="V81" i="3" s="1"/>
  <c r="U81" i="3"/>
  <c r="W81" i="3"/>
  <c r="X81" i="3"/>
  <c r="Y81" i="3" s="1"/>
  <c r="Z81" i="3"/>
  <c r="AA81" i="3"/>
  <c r="AB81" i="3"/>
  <c r="AC81" i="3"/>
  <c r="AE81" i="3" s="1"/>
  <c r="AD81" i="3"/>
  <c r="AF81" i="3"/>
  <c r="AH81" i="3" s="1"/>
  <c r="AG81" i="3"/>
  <c r="AI81" i="3"/>
  <c r="AJ81" i="3"/>
  <c r="AK81" i="3" s="1"/>
  <c r="B82" i="3"/>
  <c r="C82" i="3"/>
  <c r="D82" i="3" s="1"/>
  <c r="E82" i="3"/>
  <c r="F82" i="3"/>
  <c r="G82" i="3"/>
  <c r="H82" i="3"/>
  <c r="J82" i="3" s="1"/>
  <c r="I82" i="3"/>
  <c r="K82" i="3"/>
  <c r="M82" i="3" s="1"/>
  <c r="L82" i="3"/>
  <c r="N82" i="3"/>
  <c r="O82" i="3"/>
  <c r="P82" i="3"/>
  <c r="Q82" i="3"/>
  <c r="R82" i="3"/>
  <c r="S82" i="3"/>
  <c r="T82" i="3"/>
  <c r="V82" i="3" s="1"/>
  <c r="U82" i="3"/>
  <c r="W82" i="3"/>
  <c r="Y82" i="3" s="1"/>
  <c r="X82" i="3"/>
  <c r="Z82" i="3"/>
  <c r="AA82" i="3"/>
  <c r="AB82" i="3" s="1"/>
  <c r="AC82" i="3"/>
  <c r="AD82" i="3"/>
  <c r="AE82" i="3"/>
  <c r="AF82" i="3"/>
  <c r="AH82" i="3" s="1"/>
  <c r="AG82" i="3"/>
  <c r="AI82" i="3"/>
  <c r="AJ82" i="3"/>
  <c r="B83" i="3"/>
  <c r="D83" i="3" s="1"/>
  <c r="C83" i="3"/>
  <c r="E83" i="3"/>
  <c r="F83" i="3"/>
  <c r="G83" i="3" s="1"/>
  <c r="H83" i="3"/>
  <c r="I83" i="3"/>
  <c r="J83" i="3"/>
  <c r="K83" i="3"/>
  <c r="M83" i="3" s="1"/>
  <c r="L83" i="3"/>
  <c r="N83" i="3"/>
  <c r="O83" i="3"/>
  <c r="Q83" i="3"/>
  <c r="R83" i="3"/>
  <c r="S83" i="3"/>
  <c r="T83" i="3"/>
  <c r="U83" i="3"/>
  <c r="V83" i="3"/>
  <c r="W83" i="3"/>
  <c r="Y83" i="3" s="1"/>
  <c r="X83" i="3"/>
  <c r="Z83" i="3"/>
  <c r="AB83" i="3" s="1"/>
  <c r="AA83" i="3"/>
  <c r="AC83" i="3"/>
  <c r="AD83" i="3"/>
  <c r="AE83" i="3" s="1"/>
  <c r="AF83" i="3"/>
  <c r="AG83" i="3"/>
  <c r="AH83" i="3"/>
  <c r="AI83" i="3"/>
  <c r="AK83" i="3" s="1"/>
  <c r="AJ83" i="3"/>
  <c r="B84" i="3"/>
  <c r="D84" i="3" s="1"/>
  <c r="C84" i="3"/>
  <c r="E84" i="3"/>
  <c r="F84" i="3"/>
  <c r="H84" i="3"/>
  <c r="I84" i="3"/>
  <c r="J84" i="3" s="1"/>
  <c r="K84" i="3"/>
  <c r="L84" i="3"/>
  <c r="M84" i="3"/>
  <c r="N84" i="3"/>
  <c r="P84" i="3" s="1"/>
  <c r="O84" i="3"/>
  <c r="Q84" i="3"/>
  <c r="S84" i="3" s="1"/>
  <c r="R84" i="3"/>
  <c r="T84" i="3"/>
  <c r="U84" i="3"/>
  <c r="V84" i="3" s="1"/>
  <c r="W84" i="3"/>
  <c r="X84" i="3"/>
  <c r="Y84" i="3"/>
  <c r="Z84" i="3"/>
  <c r="AB84" i="3" s="1"/>
  <c r="AA84" i="3"/>
  <c r="AC84" i="3"/>
  <c r="AD84" i="3"/>
  <c r="AF84" i="3"/>
  <c r="AG84" i="3"/>
  <c r="AH84" i="3" s="1"/>
  <c r="AI84" i="3"/>
  <c r="AJ84" i="3"/>
  <c r="AK84" i="3"/>
  <c r="B85" i="3"/>
  <c r="C85" i="3"/>
  <c r="D85" i="3"/>
  <c r="E85" i="3"/>
  <c r="G85" i="3" s="1"/>
  <c r="F85" i="3"/>
  <c r="H85" i="3"/>
  <c r="J85" i="3" s="1"/>
  <c r="I85" i="3"/>
  <c r="K85" i="3"/>
  <c r="L85" i="3"/>
  <c r="M85" i="3"/>
  <c r="N85" i="3"/>
  <c r="O85" i="3"/>
  <c r="P85" i="3"/>
  <c r="Q85" i="3"/>
  <c r="S85" i="3" s="1"/>
  <c r="R85" i="3"/>
  <c r="T85" i="3"/>
  <c r="U85" i="3"/>
  <c r="W85" i="3"/>
  <c r="X85" i="3"/>
  <c r="Y85" i="3" s="1"/>
  <c r="Z85" i="3"/>
  <c r="AA85" i="3"/>
  <c r="AB85" i="3"/>
  <c r="AC85" i="3"/>
  <c r="AE85" i="3" s="1"/>
  <c r="AD85" i="3"/>
  <c r="AF85" i="3"/>
  <c r="AH85" i="3" s="1"/>
  <c r="AG85" i="3"/>
  <c r="AI85" i="3"/>
  <c r="AJ85" i="3"/>
  <c r="AK85" i="3"/>
  <c r="B86" i="3"/>
  <c r="C86" i="3"/>
  <c r="D86" i="3"/>
  <c r="E86" i="3"/>
  <c r="F86" i="3"/>
  <c r="G86" i="3"/>
  <c r="H86" i="3"/>
  <c r="J86" i="3" s="1"/>
  <c r="I86" i="3"/>
  <c r="K86" i="3"/>
  <c r="M86" i="3" s="1"/>
  <c r="L86" i="3"/>
  <c r="N86" i="3"/>
  <c r="O86" i="3"/>
  <c r="P86" i="3" s="1"/>
  <c r="Q86" i="3"/>
  <c r="R86" i="3"/>
  <c r="S86" i="3"/>
  <c r="T86" i="3"/>
  <c r="V86" i="3" s="1"/>
  <c r="U86" i="3"/>
  <c r="W86" i="3"/>
  <c r="Y86" i="3" s="1"/>
  <c r="X86" i="3"/>
  <c r="Z86" i="3"/>
  <c r="AA86" i="3"/>
  <c r="AB86" i="3"/>
  <c r="AC86" i="3"/>
  <c r="AD86" i="3"/>
  <c r="AE86" i="3"/>
  <c r="AF86" i="3"/>
  <c r="AH86" i="3" s="1"/>
  <c r="AG86" i="3"/>
  <c r="AI86" i="3"/>
  <c r="AJ86" i="3"/>
  <c r="AK86" i="3"/>
  <c r="B87" i="3"/>
  <c r="C87" i="3"/>
  <c r="D87" i="3"/>
  <c r="E87" i="3"/>
  <c r="F87" i="3"/>
  <c r="G87" i="3" s="1"/>
  <c r="H87" i="3"/>
  <c r="J87" i="3" s="1"/>
  <c r="I87" i="3"/>
  <c r="K87" i="3"/>
  <c r="L87" i="3"/>
  <c r="N87" i="3"/>
  <c r="P87" i="3" s="1"/>
  <c r="O87" i="3"/>
  <c r="Q87" i="3"/>
  <c r="R87" i="3"/>
  <c r="S87" i="3" s="1"/>
  <c r="T87" i="3"/>
  <c r="U87" i="3"/>
  <c r="V87" i="3"/>
  <c r="W87" i="3"/>
  <c r="Y87" i="3" s="1"/>
  <c r="X87" i="3"/>
  <c r="Z87" i="3"/>
  <c r="AA87" i="3"/>
  <c r="AC87" i="3"/>
  <c r="AD87" i="3"/>
  <c r="AE87" i="3"/>
  <c r="AF87" i="3"/>
  <c r="AG87" i="3"/>
  <c r="AH87" i="3"/>
  <c r="AI87" i="3"/>
  <c r="AK87" i="3" s="1"/>
  <c r="AJ87" i="3"/>
  <c r="B88" i="3"/>
  <c r="C88" i="3"/>
  <c r="E88" i="3"/>
  <c r="F88" i="3"/>
  <c r="G88" i="3"/>
  <c r="H88" i="3"/>
  <c r="I88" i="3"/>
  <c r="J88" i="3" s="1"/>
  <c r="K88" i="3"/>
  <c r="M88" i="3" s="1"/>
  <c r="L88" i="3"/>
  <c r="N88" i="3"/>
  <c r="O88" i="3"/>
  <c r="Q88" i="3"/>
  <c r="S88" i="3" s="1"/>
  <c r="R88" i="3"/>
  <c r="T88" i="3"/>
  <c r="U88" i="3"/>
  <c r="V88" i="3" s="1"/>
  <c r="W88" i="3"/>
  <c r="X88" i="3"/>
  <c r="Y88" i="3"/>
  <c r="Z88" i="3"/>
  <c r="AB88" i="3" s="1"/>
  <c r="AA88" i="3"/>
  <c r="AC88" i="3"/>
  <c r="AD88" i="3"/>
  <c r="AF88" i="3"/>
  <c r="AG88" i="3"/>
  <c r="AH88" i="3" s="1"/>
  <c r="AI88" i="3"/>
  <c r="AJ88" i="3"/>
  <c r="AK88" i="3"/>
  <c r="B89" i="3"/>
  <c r="C89" i="3"/>
  <c r="D89" i="3"/>
  <c r="E89" i="3"/>
  <c r="G89" i="3" s="1"/>
  <c r="F89" i="3"/>
  <c r="H89" i="3"/>
  <c r="I89" i="3"/>
  <c r="J89" i="3" s="1"/>
  <c r="K89" i="3"/>
  <c r="L89" i="3"/>
  <c r="M89" i="3"/>
  <c r="N89" i="3"/>
  <c r="P89" i="3" s="1"/>
  <c r="O89" i="3"/>
  <c r="Q89" i="3"/>
  <c r="R89" i="3"/>
  <c r="T89" i="3"/>
  <c r="U89" i="3"/>
  <c r="V89" i="3"/>
  <c r="W89" i="3"/>
  <c r="X89" i="3"/>
  <c r="Y89" i="3" s="1"/>
  <c r="Z89" i="3"/>
  <c r="AB89" i="3" s="1"/>
  <c r="AA89" i="3"/>
  <c r="AC89" i="3"/>
  <c r="AD89" i="3"/>
  <c r="AF89" i="3"/>
  <c r="AH89" i="3" s="1"/>
  <c r="AG89" i="3"/>
  <c r="AI89" i="3"/>
  <c r="AJ89" i="3"/>
  <c r="AK89" i="3" s="1"/>
  <c r="B90" i="3"/>
  <c r="C90" i="3"/>
  <c r="D90" i="3" s="1"/>
  <c r="E90" i="3"/>
  <c r="F90" i="3"/>
  <c r="G90" i="3"/>
  <c r="H90" i="3"/>
  <c r="J90" i="3" s="1"/>
  <c r="I90" i="3"/>
  <c r="K90" i="3"/>
  <c r="L90" i="3"/>
  <c r="N90" i="3"/>
  <c r="O90" i="3"/>
  <c r="P90" i="3" s="1"/>
  <c r="Q90" i="3"/>
  <c r="R90" i="3"/>
  <c r="S90" i="3"/>
  <c r="T90" i="3"/>
  <c r="V90" i="3" s="1"/>
  <c r="U90" i="3"/>
  <c r="W90" i="3"/>
  <c r="X90" i="3"/>
  <c r="Y90" i="3" s="1"/>
  <c r="Z90" i="3"/>
  <c r="AA90" i="3"/>
  <c r="AB90" i="3"/>
  <c r="AC90" i="3"/>
  <c r="AE90" i="3" s="1"/>
  <c r="AD90" i="3"/>
  <c r="AF90" i="3"/>
  <c r="AG90" i="3"/>
  <c r="AI90" i="3"/>
  <c r="AJ90" i="3"/>
  <c r="AK90" i="3"/>
  <c r="B91" i="3"/>
  <c r="D91" i="3" s="1"/>
  <c r="C91" i="3"/>
  <c r="E91" i="3"/>
  <c r="F91" i="3"/>
  <c r="G91" i="3" s="1"/>
  <c r="H91" i="3"/>
  <c r="I91" i="3"/>
  <c r="J91" i="3"/>
  <c r="K91" i="3"/>
  <c r="M91" i="3" s="1"/>
  <c r="L91" i="3"/>
  <c r="N91" i="3"/>
  <c r="O91" i="3"/>
  <c r="Q91" i="3"/>
  <c r="R91" i="3"/>
  <c r="S91" i="3" s="1"/>
  <c r="T91" i="3"/>
  <c r="U91" i="3"/>
  <c r="V91" i="3"/>
  <c r="W91" i="3"/>
  <c r="Y91" i="3" s="1"/>
  <c r="X91" i="3"/>
  <c r="Z91" i="3"/>
  <c r="AA91" i="3"/>
  <c r="AB91" i="3" s="1"/>
  <c r="AC91" i="3"/>
  <c r="AD91" i="3"/>
  <c r="AE91" i="3"/>
  <c r="AF91" i="3"/>
  <c r="AH91" i="3" s="1"/>
  <c r="AG91" i="3"/>
  <c r="AI91" i="3"/>
  <c r="AJ91" i="3"/>
  <c r="B92" i="3"/>
  <c r="C92" i="3"/>
  <c r="E92" i="3"/>
  <c r="G92" i="3" s="1"/>
  <c r="F92" i="3"/>
  <c r="H92" i="3"/>
  <c r="I92" i="3"/>
  <c r="J92" i="3" s="1"/>
  <c r="K92" i="3"/>
  <c r="L92" i="3"/>
  <c r="M92" i="3"/>
  <c r="N92" i="3"/>
  <c r="P92" i="3" s="1"/>
  <c r="O92" i="3"/>
  <c r="Q92" i="3"/>
  <c r="S92" i="3" s="1"/>
  <c r="R92" i="3"/>
  <c r="T92" i="3"/>
  <c r="U92" i="3"/>
  <c r="V92" i="3"/>
  <c r="W92" i="3"/>
  <c r="X92" i="3"/>
  <c r="Y92" i="3"/>
  <c r="Z92" i="3"/>
  <c r="AB92" i="3" s="1"/>
  <c r="AA92" i="3"/>
  <c r="AC92" i="3"/>
  <c r="AD92" i="3"/>
  <c r="AE92" i="3"/>
  <c r="AF92" i="3"/>
  <c r="AG92" i="3"/>
  <c r="AH92" i="3"/>
  <c r="AI92" i="3"/>
  <c r="AK92" i="3" s="1"/>
  <c r="AJ92" i="3"/>
  <c r="B93" i="3"/>
  <c r="D93" i="3" s="1"/>
  <c r="C93" i="3"/>
  <c r="E93" i="3"/>
  <c r="F93" i="3"/>
  <c r="H93" i="3"/>
  <c r="I93" i="3"/>
  <c r="J93" i="3"/>
  <c r="K93" i="3"/>
  <c r="L93" i="3"/>
  <c r="M93" i="3" s="1"/>
  <c r="N93" i="3"/>
  <c r="P93" i="3" s="1"/>
  <c r="O93" i="3"/>
  <c r="Q93" i="3"/>
  <c r="R93" i="3"/>
  <c r="T93" i="3"/>
  <c r="V93" i="3" s="1"/>
  <c r="U93" i="3"/>
  <c r="W93" i="3"/>
  <c r="X93" i="3"/>
  <c r="Y93" i="3" s="1"/>
  <c r="Z93" i="3"/>
  <c r="AA93" i="3"/>
  <c r="AB93" i="3"/>
  <c r="AC93" i="3"/>
  <c r="AE93" i="3" s="1"/>
  <c r="AD93" i="3"/>
  <c r="AF93" i="3"/>
  <c r="AG93" i="3"/>
  <c r="AI93" i="3"/>
  <c r="AJ93" i="3"/>
  <c r="AK93" i="3" s="1"/>
  <c r="B94" i="3"/>
  <c r="C94" i="3"/>
  <c r="D94" i="3"/>
  <c r="E94" i="3"/>
  <c r="F94" i="3"/>
  <c r="G94" i="3"/>
  <c r="H94" i="3"/>
  <c r="J94" i="3" s="1"/>
  <c r="I94" i="3"/>
  <c r="K94" i="3"/>
  <c r="L94" i="3"/>
  <c r="M94" i="3"/>
  <c r="N94" i="3"/>
  <c r="O94" i="3"/>
  <c r="P94" i="3"/>
  <c r="Q94" i="3"/>
  <c r="S94" i="3" s="1"/>
  <c r="R94" i="3"/>
  <c r="T94" i="3"/>
  <c r="U94" i="3"/>
  <c r="W94" i="3"/>
  <c r="X94" i="3"/>
  <c r="Y94" i="3"/>
  <c r="Z94" i="3"/>
  <c r="AA94" i="3"/>
  <c r="AB94" i="3" s="1"/>
  <c r="AC94" i="3"/>
  <c r="AE94" i="3" s="1"/>
  <c r="AD94" i="3"/>
  <c r="AF94" i="3"/>
  <c r="AG94" i="3"/>
  <c r="AI94" i="3"/>
  <c r="AK94" i="3" s="1"/>
  <c r="AJ94" i="3"/>
  <c r="B95" i="3"/>
  <c r="C95" i="3"/>
  <c r="E95" i="3"/>
  <c r="F95" i="3"/>
  <c r="G95" i="3"/>
  <c r="H95" i="3"/>
  <c r="I95" i="3"/>
  <c r="J95" i="3"/>
  <c r="K95" i="3"/>
  <c r="M95" i="3" s="1"/>
  <c r="L95" i="3"/>
  <c r="N95" i="3"/>
  <c r="O95" i="3"/>
  <c r="P95" i="3"/>
  <c r="Q95" i="3"/>
  <c r="R95" i="3"/>
  <c r="S95" i="3"/>
  <c r="T95" i="3"/>
  <c r="V95" i="3" s="1"/>
  <c r="U95" i="3"/>
  <c r="W95" i="3"/>
  <c r="X95" i="3"/>
  <c r="Z95" i="3"/>
  <c r="AA95" i="3"/>
  <c r="AB95" i="3"/>
  <c r="AC95" i="3"/>
  <c r="AD95" i="3"/>
  <c r="AE95" i="3" s="1"/>
  <c r="AF95" i="3"/>
  <c r="AH95" i="3" s="1"/>
  <c r="AG95" i="3"/>
  <c r="AI95" i="3"/>
  <c r="AJ95" i="3"/>
  <c r="B96" i="3"/>
  <c r="C96" i="3"/>
  <c r="D96" i="3"/>
  <c r="E96" i="3"/>
  <c r="G96" i="3" s="1"/>
  <c r="F96" i="3"/>
  <c r="H96" i="3"/>
  <c r="I96" i="3"/>
  <c r="K96" i="3"/>
  <c r="L96" i="3"/>
  <c r="M96" i="3"/>
  <c r="N96" i="3"/>
  <c r="O96" i="3"/>
  <c r="P96" i="3"/>
  <c r="Q96" i="3"/>
  <c r="S96" i="3" s="1"/>
  <c r="R96" i="3"/>
  <c r="T96" i="3"/>
  <c r="V96" i="3" s="1"/>
  <c r="U96" i="3"/>
  <c r="W96" i="3"/>
  <c r="X96" i="3"/>
  <c r="Y96" i="3"/>
  <c r="Z96" i="3"/>
  <c r="AA96" i="3"/>
  <c r="AB96" i="3"/>
  <c r="AC96" i="3"/>
  <c r="AE96" i="3" s="1"/>
  <c r="AD96" i="3"/>
  <c r="AF96" i="3"/>
  <c r="AG96" i="3"/>
  <c r="AI96" i="3"/>
  <c r="AJ96" i="3"/>
  <c r="AK96" i="3"/>
  <c r="B97" i="3"/>
  <c r="C97" i="3"/>
  <c r="D97" i="3" s="1"/>
  <c r="E97" i="3"/>
  <c r="F97" i="3"/>
  <c r="G97" i="3"/>
  <c r="H97" i="3"/>
  <c r="J97" i="3" s="1"/>
  <c r="I97" i="3"/>
  <c r="K97" i="3"/>
  <c r="L97" i="3"/>
  <c r="N97" i="3"/>
  <c r="O97" i="3"/>
  <c r="P97" i="3"/>
  <c r="Q97" i="3"/>
  <c r="R97" i="3"/>
  <c r="S97" i="3"/>
  <c r="T97" i="3"/>
  <c r="V97" i="3" s="1"/>
  <c r="U97" i="3"/>
  <c r="W97" i="3"/>
  <c r="X97" i="3"/>
  <c r="Z97" i="3"/>
  <c r="AA97" i="3"/>
  <c r="AB97" i="3" s="1"/>
  <c r="AC97" i="3"/>
  <c r="AD97" i="3"/>
  <c r="AE97" i="3"/>
  <c r="AF97" i="3"/>
  <c r="AH97" i="3" s="1"/>
  <c r="AG97" i="3"/>
  <c r="AI97" i="3"/>
  <c r="AJ97" i="3"/>
  <c r="B98" i="3"/>
  <c r="C98" i="3"/>
  <c r="E98" i="3"/>
  <c r="F98" i="3"/>
  <c r="G98" i="3" s="1"/>
  <c r="H98" i="3"/>
  <c r="I98" i="3"/>
  <c r="J98" i="3"/>
  <c r="K98" i="3"/>
  <c r="M98" i="3" s="1"/>
  <c r="L98" i="3"/>
  <c r="N98" i="3"/>
  <c r="O98" i="3"/>
  <c r="Q98" i="3"/>
  <c r="R98" i="3"/>
  <c r="S98" i="3"/>
  <c r="T98" i="3"/>
  <c r="U98" i="3"/>
  <c r="V98" i="3"/>
  <c r="W98" i="3"/>
  <c r="Y98" i="3" s="1"/>
  <c r="X98" i="3"/>
  <c r="Z98" i="3"/>
  <c r="AA98" i="3"/>
  <c r="AC98" i="3"/>
  <c r="AD98" i="3"/>
  <c r="AE98" i="3" s="1"/>
  <c r="AF98" i="3"/>
  <c r="AG98" i="3"/>
  <c r="AH98" i="3"/>
  <c r="AI98" i="3"/>
  <c r="AK98" i="3" s="1"/>
  <c r="AJ98" i="3"/>
  <c r="B99" i="3"/>
  <c r="D99" i="3" s="1"/>
  <c r="C99" i="3"/>
  <c r="E99" i="3"/>
  <c r="F99" i="3"/>
  <c r="H99" i="3"/>
  <c r="I99" i="3"/>
  <c r="J99" i="3"/>
  <c r="K99" i="3"/>
  <c r="L99" i="3"/>
  <c r="M99" i="3"/>
  <c r="N99" i="3"/>
  <c r="P99" i="3" s="1"/>
  <c r="O99" i="3"/>
  <c r="Q99" i="3"/>
  <c r="S99" i="3" s="1"/>
  <c r="R99" i="3"/>
  <c r="T99" i="3"/>
  <c r="U99" i="3"/>
  <c r="V99" i="3"/>
  <c r="W99" i="3"/>
  <c r="X99" i="3"/>
  <c r="Y99" i="3"/>
  <c r="Z99" i="3"/>
  <c r="AB99" i="3" s="1"/>
  <c r="AA99" i="3"/>
  <c r="AC99" i="3"/>
  <c r="AD99" i="3"/>
  <c r="AF99" i="3"/>
  <c r="AG99" i="3"/>
  <c r="AH99" i="3"/>
  <c r="AI99" i="3"/>
  <c r="AJ99" i="3"/>
  <c r="AK99" i="3"/>
  <c r="B100" i="3"/>
  <c r="C100" i="3"/>
  <c r="D100" i="3"/>
  <c r="E100" i="3"/>
  <c r="G100" i="3" s="1"/>
  <c r="F100" i="3"/>
  <c r="H100" i="3"/>
  <c r="J100" i="3" s="1"/>
  <c r="I100" i="3"/>
  <c r="K100" i="3"/>
  <c r="L100" i="3"/>
  <c r="M100" i="3"/>
  <c r="N100" i="3"/>
  <c r="O100" i="3"/>
  <c r="P100" i="3"/>
  <c r="Q100" i="3"/>
  <c r="S100" i="3" s="1"/>
  <c r="R100" i="3"/>
  <c r="T100" i="3"/>
  <c r="U100" i="3"/>
  <c r="W100" i="3"/>
  <c r="X100" i="3"/>
  <c r="Y100" i="3"/>
  <c r="Z100" i="3"/>
  <c r="AA100" i="3"/>
  <c r="AB100" i="3"/>
  <c r="AC100" i="3"/>
  <c r="AE100" i="3" s="1"/>
  <c r="AD100" i="3"/>
  <c r="AF100" i="3"/>
  <c r="AH100" i="3" s="1"/>
  <c r="AG100" i="3"/>
  <c r="AI100" i="3"/>
  <c r="AJ100" i="3"/>
  <c r="AK100" i="3"/>
  <c r="B101" i="3"/>
  <c r="C101" i="3"/>
  <c r="D101" i="3"/>
  <c r="E101" i="3"/>
  <c r="F101" i="3"/>
  <c r="G101" i="3"/>
  <c r="H101" i="3"/>
  <c r="J101" i="3" s="1"/>
  <c r="I101" i="3"/>
  <c r="K101" i="3"/>
  <c r="L101" i="3"/>
  <c r="N101" i="3"/>
  <c r="O101" i="3"/>
  <c r="P101" i="3" s="1"/>
  <c r="Q101" i="3"/>
  <c r="R101" i="3"/>
  <c r="S101" i="3"/>
  <c r="T101" i="3"/>
  <c r="V101" i="3" s="1"/>
  <c r="U101" i="3"/>
  <c r="W101" i="3"/>
  <c r="X101" i="3"/>
  <c r="Z101" i="3"/>
  <c r="AA101" i="3"/>
  <c r="AB101" i="3"/>
  <c r="AC101" i="3"/>
  <c r="AD101" i="3"/>
  <c r="AE101" i="3"/>
  <c r="AF101" i="3"/>
  <c r="AH101" i="3" s="1"/>
  <c r="AG101" i="3"/>
  <c r="AI101" i="3"/>
  <c r="AJ101" i="3"/>
  <c r="B102" i="3"/>
  <c r="C102" i="3"/>
  <c r="E102" i="3"/>
  <c r="F102" i="3"/>
  <c r="G102" i="3"/>
  <c r="H102" i="3"/>
  <c r="I102" i="3"/>
  <c r="J102" i="3"/>
  <c r="K102" i="3"/>
  <c r="M102" i="3" s="1"/>
  <c r="L102" i="3"/>
  <c r="N102" i="3"/>
  <c r="O102" i="3"/>
  <c r="Q102" i="3"/>
  <c r="R102" i="3"/>
  <c r="S102" i="3" s="1"/>
  <c r="T102" i="3"/>
  <c r="U102" i="3"/>
  <c r="V102" i="3"/>
  <c r="W102" i="3"/>
  <c r="Y102" i="3" s="1"/>
  <c r="X102" i="3"/>
  <c r="Z102" i="3"/>
  <c r="AA102" i="3"/>
  <c r="AC102" i="3"/>
  <c r="AD102" i="3"/>
  <c r="AE102" i="3"/>
  <c r="AF102" i="3"/>
  <c r="AG102" i="3"/>
  <c r="AH102" i="3"/>
  <c r="AI102" i="3"/>
  <c r="AK102" i="3" s="1"/>
  <c r="AJ102" i="3"/>
  <c r="B103" i="3"/>
  <c r="D103" i="3" s="1"/>
  <c r="C103" i="3"/>
  <c r="E103" i="3"/>
  <c r="G103" i="3" s="1"/>
  <c r="F103" i="3"/>
  <c r="H103" i="3"/>
  <c r="I103" i="3"/>
  <c r="J103" i="3"/>
  <c r="K103" i="3"/>
  <c r="L103" i="3"/>
  <c r="M103" i="3"/>
  <c r="N103" i="3"/>
  <c r="P103" i="3" s="1"/>
  <c r="O103" i="3"/>
  <c r="Q103" i="3"/>
  <c r="R103" i="3"/>
  <c r="T103" i="3"/>
  <c r="U103" i="3"/>
  <c r="V103" i="3"/>
  <c r="W103" i="3"/>
  <c r="X103" i="3"/>
  <c r="Y103" i="3"/>
  <c r="Z103" i="3"/>
  <c r="AB103" i="3" s="1"/>
  <c r="AA103" i="3"/>
  <c r="AC103" i="3"/>
  <c r="AE103" i="3" s="1"/>
  <c r="AD103" i="3"/>
  <c r="AF103" i="3"/>
  <c r="AG103" i="3"/>
  <c r="AH103" i="3"/>
  <c r="AI103" i="3"/>
  <c r="AJ103" i="3"/>
  <c r="AK103" i="3"/>
  <c r="B104" i="3"/>
  <c r="C104" i="3"/>
  <c r="D104" i="3"/>
  <c r="E104" i="3"/>
  <c r="G104" i="3" s="1"/>
  <c r="F104" i="3"/>
  <c r="H104" i="3"/>
  <c r="I104" i="3"/>
  <c r="K104" i="3"/>
  <c r="L104" i="3"/>
  <c r="M104" i="3"/>
  <c r="N104" i="3"/>
  <c r="O104" i="3"/>
  <c r="P104" i="3"/>
  <c r="Q104" i="3"/>
  <c r="S104" i="3" s="1"/>
  <c r="R104" i="3"/>
  <c r="T104" i="3"/>
  <c r="V104" i="3" s="1"/>
  <c r="U104" i="3"/>
  <c r="W104" i="3"/>
  <c r="X104" i="3"/>
  <c r="Y104" i="3"/>
  <c r="Z104" i="3"/>
  <c r="AA104" i="3"/>
  <c r="AB104" i="3"/>
  <c r="AC104" i="3"/>
  <c r="AE104" i="3" s="1"/>
  <c r="AD104" i="3"/>
  <c r="AF104" i="3"/>
  <c r="AG104" i="3"/>
  <c r="AI104" i="3"/>
  <c r="AJ104" i="3"/>
  <c r="AK104" i="3"/>
  <c r="B105" i="3"/>
  <c r="C105" i="3"/>
  <c r="D105" i="3" s="1"/>
  <c r="E105" i="3"/>
  <c r="F105" i="3"/>
  <c r="G105" i="3"/>
  <c r="H105" i="3"/>
  <c r="J105" i="3" s="1"/>
  <c r="I105" i="3"/>
  <c r="K105" i="3"/>
  <c r="L105" i="3"/>
  <c r="N105" i="3"/>
  <c r="O105" i="3"/>
  <c r="P105" i="3"/>
  <c r="Q105" i="3"/>
  <c r="R105" i="3"/>
  <c r="S105" i="3"/>
  <c r="T105" i="3"/>
  <c r="V105" i="3" s="1"/>
  <c r="U105" i="3"/>
  <c r="W105" i="3"/>
  <c r="X105" i="3"/>
  <c r="Z105" i="3"/>
  <c r="AA105" i="3"/>
  <c r="AB105" i="3" s="1"/>
  <c r="AC105" i="3"/>
  <c r="AD105" i="3"/>
  <c r="AE105" i="3"/>
  <c r="AF105" i="3"/>
  <c r="AH105" i="3" s="1"/>
  <c r="AG105" i="3"/>
  <c r="AI105" i="3"/>
  <c r="AJ105" i="3"/>
  <c r="B106" i="3"/>
  <c r="C106" i="3"/>
  <c r="E106" i="3"/>
  <c r="F106" i="3"/>
  <c r="G106" i="3" s="1"/>
  <c r="H106" i="3"/>
  <c r="I106" i="3"/>
  <c r="J106" i="3"/>
  <c r="K106" i="3"/>
  <c r="M106" i="3" s="1"/>
  <c r="L106" i="3"/>
  <c r="N106" i="3"/>
  <c r="O106" i="3"/>
  <c r="Q106" i="3"/>
  <c r="R106" i="3"/>
  <c r="S106" i="3"/>
  <c r="T106" i="3"/>
  <c r="U106" i="3"/>
  <c r="V106" i="3"/>
  <c r="W106" i="3"/>
  <c r="Y106" i="3" s="1"/>
  <c r="X106" i="3"/>
  <c r="Z106" i="3"/>
  <c r="AA106" i="3"/>
  <c r="AC106" i="3"/>
  <c r="AD106" i="3"/>
  <c r="AE106" i="3" s="1"/>
  <c r="AF106" i="3"/>
  <c r="AG106" i="3"/>
  <c r="AH106" i="3"/>
  <c r="AI106" i="3"/>
  <c r="AK106" i="3" s="1"/>
  <c r="AJ106" i="3"/>
  <c r="B107" i="3"/>
  <c r="D107" i="3" s="1"/>
  <c r="C107" i="3"/>
  <c r="E107" i="3"/>
  <c r="F107" i="3"/>
  <c r="H107" i="3"/>
  <c r="I107" i="3"/>
  <c r="J107" i="3"/>
  <c r="K107" i="3"/>
  <c r="L107" i="3"/>
  <c r="M107" i="3"/>
  <c r="N107" i="3"/>
  <c r="P107" i="3" s="1"/>
  <c r="O107" i="3"/>
  <c r="Q107" i="3"/>
  <c r="S107" i="3" s="1"/>
  <c r="R107" i="3"/>
  <c r="T107" i="3"/>
  <c r="U107" i="3"/>
  <c r="V107" i="3"/>
  <c r="W107" i="3"/>
  <c r="X107" i="3"/>
  <c r="Y107" i="3"/>
  <c r="Z107" i="3"/>
  <c r="AB107" i="3" s="1"/>
  <c r="AA107" i="3"/>
  <c r="AC107" i="3"/>
  <c r="AD107" i="3"/>
  <c r="AF107" i="3"/>
  <c r="AG107" i="3"/>
  <c r="AH107" i="3"/>
  <c r="AI107" i="3"/>
  <c r="AJ107" i="3"/>
  <c r="AK107" i="3"/>
  <c r="B108" i="3"/>
  <c r="C108" i="3"/>
  <c r="D108" i="3"/>
  <c r="E108" i="3"/>
  <c r="G108" i="3" s="1"/>
  <c r="F108" i="3"/>
  <c r="H108" i="3"/>
  <c r="J108" i="3" s="1"/>
  <c r="I108" i="3"/>
  <c r="K108" i="3"/>
  <c r="L108" i="3"/>
  <c r="M108" i="3"/>
  <c r="N108" i="3"/>
  <c r="O108" i="3"/>
  <c r="P108" i="3"/>
  <c r="Q108" i="3"/>
  <c r="S108" i="3" s="1"/>
  <c r="R108" i="3"/>
  <c r="T108" i="3"/>
  <c r="U108" i="3"/>
  <c r="W108" i="3"/>
  <c r="X108" i="3"/>
  <c r="Y108" i="3"/>
  <c r="Z108" i="3"/>
  <c r="AA108" i="3"/>
  <c r="AB108" i="3"/>
  <c r="AC108" i="3"/>
  <c r="AE108" i="3" s="1"/>
  <c r="AD108" i="3"/>
  <c r="AF108" i="3"/>
  <c r="AH108" i="3" s="1"/>
  <c r="AG108" i="3"/>
  <c r="AI108" i="3"/>
  <c r="AJ108" i="3"/>
  <c r="AK108" i="3"/>
  <c r="B109" i="3"/>
  <c r="C109" i="3"/>
  <c r="D109" i="3"/>
  <c r="E109" i="3"/>
  <c r="F109" i="3"/>
  <c r="G109" i="3"/>
  <c r="H109" i="3"/>
  <c r="J109" i="3" s="1"/>
  <c r="I109" i="3"/>
  <c r="K109" i="3"/>
  <c r="L109" i="3"/>
  <c r="N109" i="3"/>
  <c r="O109" i="3"/>
  <c r="P109" i="3" s="1"/>
  <c r="Q109" i="3"/>
  <c r="R109" i="3"/>
  <c r="S109" i="3"/>
  <c r="T109" i="3"/>
  <c r="V109" i="3" s="1"/>
  <c r="U109" i="3"/>
  <c r="W109" i="3"/>
  <c r="X109" i="3"/>
  <c r="Z109" i="3"/>
  <c r="AA109" i="3"/>
  <c r="AB109" i="3"/>
  <c r="AC109" i="3"/>
  <c r="AD109" i="3"/>
  <c r="AE109" i="3"/>
  <c r="AF109" i="3"/>
  <c r="AH109" i="3" s="1"/>
  <c r="AG109" i="3"/>
  <c r="AI109" i="3"/>
  <c r="AJ109" i="3"/>
  <c r="B110" i="3"/>
  <c r="C110" i="3"/>
  <c r="E110" i="3"/>
  <c r="F110" i="3"/>
  <c r="G110" i="3"/>
  <c r="H110" i="3"/>
  <c r="I110" i="3"/>
  <c r="J110" i="3"/>
  <c r="K110" i="3"/>
  <c r="M110" i="3" s="1"/>
  <c r="L110" i="3"/>
  <c r="N110" i="3"/>
  <c r="O110" i="3"/>
  <c r="Q110" i="3"/>
  <c r="R110" i="3"/>
  <c r="S110" i="3" s="1"/>
  <c r="T110" i="3"/>
  <c r="U110" i="3"/>
  <c r="V110" i="3"/>
  <c r="W110" i="3"/>
  <c r="Y110" i="3" s="1"/>
  <c r="X110" i="3"/>
  <c r="Z110" i="3"/>
  <c r="AB110" i="3" s="1"/>
  <c r="AA110" i="3"/>
  <c r="AC110" i="3"/>
  <c r="AD110" i="3"/>
  <c r="AE110" i="3"/>
  <c r="AF110" i="3"/>
  <c r="AG110" i="3"/>
  <c r="AH110" i="3"/>
  <c r="AI110" i="3"/>
  <c r="AK110" i="3" s="1"/>
  <c r="AJ110" i="3"/>
  <c r="B111" i="3"/>
  <c r="D111" i="3" s="1"/>
  <c r="C111" i="3"/>
  <c r="E111" i="3"/>
  <c r="F111" i="3"/>
  <c r="G111" i="3"/>
  <c r="H111" i="3"/>
  <c r="I111" i="3"/>
  <c r="J111" i="3"/>
  <c r="K111" i="3"/>
  <c r="M111" i="3" s="1"/>
  <c r="L111" i="3"/>
  <c r="N111" i="3"/>
  <c r="P111" i="3" s="1"/>
  <c r="O111" i="3"/>
  <c r="Q111" i="3"/>
  <c r="R111" i="3"/>
  <c r="S111" i="3"/>
  <c r="T111" i="3"/>
  <c r="U111" i="3"/>
  <c r="V111" i="3"/>
  <c r="W111" i="3"/>
  <c r="Y111" i="3" s="1"/>
  <c r="X111" i="3"/>
  <c r="Z111" i="3"/>
  <c r="AB111" i="3" s="1"/>
  <c r="AA111" i="3"/>
  <c r="AC111" i="3"/>
  <c r="AD111" i="3"/>
  <c r="AE111" i="3"/>
  <c r="AF111" i="3"/>
  <c r="AG111" i="3"/>
  <c r="AH111" i="3"/>
  <c r="AI111" i="3"/>
  <c r="AK111" i="3" s="1"/>
  <c r="AJ111" i="3"/>
  <c r="B112" i="3"/>
  <c r="D112" i="3" s="1"/>
  <c r="C112" i="3"/>
  <c r="E112" i="3"/>
  <c r="G112" i="3" s="1"/>
  <c r="F112" i="3"/>
  <c r="H112" i="3"/>
  <c r="I112" i="3"/>
  <c r="J112" i="3"/>
  <c r="K112" i="3"/>
  <c r="L112" i="3"/>
  <c r="M112" i="3"/>
  <c r="N112" i="3"/>
  <c r="P112" i="3" s="1"/>
  <c r="O112" i="3"/>
  <c r="Q112" i="3"/>
  <c r="S112" i="3" s="1"/>
  <c r="R112" i="3"/>
  <c r="T112" i="3"/>
  <c r="U112" i="3"/>
  <c r="V112" i="3"/>
  <c r="W112" i="3"/>
  <c r="X112" i="3"/>
  <c r="Y112" i="3"/>
  <c r="Z112" i="3"/>
  <c r="AB112" i="3" s="1"/>
  <c r="AA112" i="3"/>
  <c r="AC112" i="3"/>
  <c r="AE112" i="3" s="1"/>
  <c r="AD112" i="3"/>
  <c r="AF112" i="3"/>
  <c r="AG112" i="3"/>
  <c r="AH112" i="3"/>
  <c r="AI112" i="3"/>
  <c r="AJ112" i="3"/>
  <c r="AK112" i="3"/>
  <c r="B113" i="3"/>
  <c r="C113" i="3"/>
  <c r="D113" i="3"/>
  <c r="E113" i="3"/>
  <c r="G113" i="3" s="1"/>
  <c r="F113" i="3"/>
  <c r="H113" i="3"/>
  <c r="J113" i="3" s="1"/>
  <c r="I113" i="3"/>
  <c r="K113" i="3"/>
  <c r="L113" i="3"/>
  <c r="M113" i="3"/>
  <c r="N113" i="3"/>
  <c r="O113" i="3"/>
  <c r="P113" i="3"/>
  <c r="Q113" i="3"/>
  <c r="S113" i="3" s="1"/>
  <c r="R113" i="3"/>
  <c r="T113" i="3"/>
  <c r="V113" i="3" s="1"/>
  <c r="U113" i="3"/>
  <c r="W113" i="3"/>
  <c r="X113" i="3"/>
  <c r="Y113" i="3"/>
  <c r="Z113" i="3"/>
  <c r="AA113" i="3"/>
  <c r="AB113" i="3"/>
  <c r="AC113" i="3"/>
  <c r="AE113" i="3" s="1"/>
  <c r="AD113" i="3"/>
  <c r="AF113" i="3"/>
  <c r="AH113" i="3" s="1"/>
  <c r="AG113" i="3"/>
  <c r="AI113" i="3"/>
  <c r="AJ113" i="3"/>
  <c r="AK113" i="3"/>
  <c r="B114" i="3"/>
  <c r="C114" i="3"/>
  <c r="D114" i="3"/>
  <c r="E114" i="3"/>
  <c r="F114" i="3"/>
  <c r="G114" i="3"/>
  <c r="H114" i="3"/>
  <c r="J114" i="3" s="1"/>
  <c r="I114" i="3"/>
  <c r="K114" i="3"/>
  <c r="M114" i="3" s="1"/>
  <c r="L114" i="3"/>
  <c r="N114" i="3"/>
  <c r="O114" i="3"/>
  <c r="P114" i="3"/>
  <c r="Q114" i="3"/>
  <c r="R114" i="3"/>
  <c r="S114" i="3"/>
  <c r="T114" i="3"/>
  <c r="V114" i="3" s="1"/>
  <c r="U114" i="3"/>
  <c r="W114" i="3"/>
  <c r="Y114" i="3" s="1"/>
  <c r="X114" i="3"/>
  <c r="Z114" i="3"/>
  <c r="AA114" i="3"/>
  <c r="AB114" i="3"/>
  <c r="AC114" i="3"/>
  <c r="AD114" i="3"/>
  <c r="AE114" i="3"/>
  <c r="AF114" i="3"/>
  <c r="AH114" i="3" s="1"/>
  <c r="AG114" i="3"/>
  <c r="AI114" i="3"/>
  <c r="AK114" i="3" s="1"/>
  <c r="AJ114" i="3"/>
  <c r="B115" i="3"/>
  <c r="D115" i="3" s="1"/>
  <c r="C115" i="3"/>
  <c r="E115" i="3"/>
  <c r="F115" i="3"/>
  <c r="G115" i="3"/>
  <c r="H115" i="3"/>
  <c r="I115" i="3"/>
  <c r="J115" i="3"/>
  <c r="K115" i="3"/>
  <c r="M115" i="3" s="1"/>
  <c r="L115" i="3"/>
  <c r="N115" i="3"/>
  <c r="P115" i="3" s="1"/>
  <c r="O115" i="3"/>
  <c r="Q115" i="3"/>
  <c r="R115" i="3"/>
  <c r="S115" i="3"/>
  <c r="T115" i="3"/>
  <c r="U115" i="3"/>
  <c r="V115" i="3"/>
  <c r="W115" i="3"/>
  <c r="Y115" i="3" s="1"/>
  <c r="X115" i="3"/>
  <c r="Z115" i="3"/>
  <c r="AB115" i="3" s="1"/>
  <c r="AA115" i="3"/>
  <c r="AC115" i="3"/>
  <c r="AD115" i="3"/>
  <c r="AE115" i="3"/>
  <c r="AF115" i="3"/>
  <c r="AG115" i="3"/>
  <c r="AH115" i="3"/>
  <c r="AI115" i="3"/>
  <c r="AK115" i="3" s="1"/>
  <c r="AJ115" i="3"/>
  <c r="B116" i="3"/>
  <c r="D116" i="3" s="1"/>
  <c r="C116" i="3"/>
  <c r="E116" i="3"/>
  <c r="G116" i="3" s="1"/>
  <c r="F116" i="3"/>
  <c r="H116" i="3"/>
  <c r="I116" i="3"/>
  <c r="J116" i="3"/>
  <c r="K116" i="3"/>
  <c r="L116" i="3"/>
  <c r="M116" i="3"/>
  <c r="N116" i="3"/>
  <c r="P116" i="3" s="1"/>
  <c r="O116" i="3"/>
  <c r="Q116" i="3"/>
  <c r="S116" i="3" s="1"/>
  <c r="R116" i="3"/>
  <c r="T116" i="3"/>
  <c r="U116" i="3"/>
  <c r="V116" i="3"/>
  <c r="W116" i="3"/>
  <c r="X116" i="3"/>
  <c r="Y116" i="3"/>
  <c r="Z116" i="3"/>
  <c r="AB116" i="3" s="1"/>
  <c r="AA116" i="3"/>
  <c r="AC116" i="3"/>
  <c r="AE116" i="3" s="1"/>
  <c r="AD116" i="3"/>
  <c r="AF116" i="3"/>
  <c r="AG116" i="3"/>
  <c r="AH116" i="3"/>
  <c r="AI116" i="3"/>
  <c r="AJ116" i="3"/>
  <c r="AK116" i="3"/>
  <c r="B117" i="3"/>
  <c r="C117" i="3"/>
  <c r="D117" i="3"/>
  <c r="E117" i="3"/>
  <c r="G117" i="3" s="1"/>
  <c r="F117" i="3"/>
  <c r="H117" i="3"/>
  <c r="J117" i="3" s="1"/>
  <c r="I117" i="3"/>
  <c r="K117" i="3"/>
  <c r="L117" i="3"/>
  <c r="M117" i="3"/>
  <c r="N117" i="3"/>
  <c r="O117" i="3"/>
  <c r="P117" i="3"/>
  <c r="Q117" i="3"/>
  <c r="S117" i="3" s="1"/>
  <c r="R117" i="3"/>
  <c r="T117" i="3"/>
  <c r="V117" i="3" s="1"/>
  <c r="U117" i="3"/>
  <c r="W117" i="3"/>
  <c r="X117" i="3"/>
  <c r="Y117" i="3"/>
  <c r="Z117" i="3"/>
  <c r="AA117" i="3"/>
  <c r="AB117" i="3"/>
  <c r="AC117" i="3"/>
  <c r="AE117" i="3" s="1"/>
  <c r="AD117" i="3"/>
  <c r="AF117" i="3"/>
  <c r="AH117" i="3" s="1"/>
  <c r="AG117" i="3"/>
  <c r="AI117" i="3"/>
  <c r="AJ117" i="3"/>
  <c r="AK117" i="3"/>
  <c r="B118" i="3"/>
  <c r="C118" i="3"/>
  <c r="D118" i="3"/>
  <c r="E118" i="3"/>
  <c r="F118" i="3"/>
  <c r="G118" i="3"/>
  <c r="H118" i="3"/>
  <c r="J118" i="3" s="1"/>
  <c r="I118" i="3"/>
  <c r="K118" i="3"/>
  <c r="M118" i="3" s="1"/>
  <c r="L118" i="3"/>
  <c r="N118" i="3"/>
  <c r="O118" i="3"/>
  <c r="P118" i="3"/>
  <c r="Q118" i="3"/>
  <c r="R118" i="3"/>
  <c r="S118" i="3"/>
  <c r="T118" i="3"/>
  <c r="V118" i="3" s="1"/>
  <c r="U118" i="3"/>
  <c r="W118" i="3"/>
  <c r="Y118" i="3" s="1"/>
  <c r="X118" i="3"/>
  <c r="Z118" i="3"/>
  <c r="AA118" i="3"/>
  <c r="AB118" i="3"/>
  <c r="AC118" i="3"/>
  <c r="AD118" i="3"/>
  <c r="AE118" i="3"/>
  <c r="AF118" i="3"/>
  <c r="AH118" i="3" s="1"/>
  <c r="AG118" i="3"/>
  <c r="AI118" i="3"/>
  <c r="AK118" i="3" s="1"/>
  <c r="AJ118" i="3"/>
  <c r="B119" i="3"/>
  <c r="D119" i="3" s="1"/>
  <c r="C119" i="3"/>
  <c r="E119" i="3"/>
  <c r="F119" i="3"/>
  <c r="G119" i="3"/>
  <c r="H119" i="3"/>
  <c r="I119" i="3"/>
  <c r="J119" i="3"/>
  <c r="K119" i="3"/>
  <c r="M119" i="3" s="1"/>
  <c r="L119" i="3"/>
  <c r="N119" i="3"/>
  <c r="P119" i="3" s="1"/>
  <c r="O119" i="3"/>
  <c r="Q119" i="3"/>
  <c r="R119" i="3"/>
  <c r="S119" i="3"/>
  <c r="T119" i="3"/>
  <c r="U119" i="3"/>
  <c r="V119" i="3"/>
  <c r="W119" i="3"/>
  <c r="Y119" i="3" s="1"/>
  <c r="X119" i="3"/>
  <c r="Z119" i="3"/>
  <c r="AB119" i="3" s="1"/>
  <c r="AA119" i="3"/>
  <c r="AC119" i="3"/>
  <c r="AD119" i="3"/>
  <c r="AE119" i="3"/>
  <c r="AF119" i="3"/>
  <c r="AG119" i="3"/>
  <c r="AH119" i="3"/>
  <c r="AI119" i="3"/>
  <c r="AK119" i="3" s="1"/>
  <c r="AJ119" i="3"/>
  <c r="B120" i="3"/>
  <c r="D120" i="3" s="1"/>
  <c r="C120" i="3"/>
  <c r="E120" i="3"/>
  <c r="G120" i="3" s="1"/>
  <c r="F120" i="3"/>
  <c r="H120" i="3"/>
  <c r="I120" i="3"/>
  <c r="J120" i="3"/>
  <c r="K120" i="3"/>
  <c r="L120" i="3"/>
  <c r="M120" i="3"/>
  <c r="N120" i="3"/>
  <c r="P120" i="3" s="1"/>
  <c r="O120" i="3"/>
  <c r="Q120" i="3"/>
  <c r="S120" i="3" s="1"/>
  <c r="R120" i="3"/>
  <c r="T120" i="3"/>
  <c r="U120" i="3"/>
  <c r="V120" i="3"/>
  <c r="W120" i="3"/>
  <c r="X120" i="3"/>
  <c r="Y120" i="3"/>
  <c r="Z120" i="3"/>
  <c r="AB120" i="3" s="1"/>
  <c r="AA120" i="3"/>
  <c r="AC120" i="3"/>
  <c r="AE120" i="3" s="1"/>
  <c r="AD120" i="3"/>
  <c r="AF120" i="3"/>
  <c r="AG120" i="3"/>
  <c r="AH120" i="3"/>
  <c r="AI120" i="3"/>
  <c r="AJ120" i="3"/>
  <c r="AK120" i="3"/>
  <c r="B121" i="3"/>
  <c r="C121" i="3"/>
  <c r="D121" i="3"/>
  <c r="E121" i="3"/>
  <c r="G121" i="3" s="1"/>
  <c r="F121" i="3"/>
  <c r="H121" i="3"/>
  <c r="J121" i="3" s="1"/>
  <c r="I121" i="3"/>
  <c r="K121" i="3"/>
  <c r="L121" i="3"/>
  <c r="M121" i="3"/>
  <c r="N121" i="3"/>
  <c r="O121" i="3"/>
  <c r="P121" i="3"/>
  <c r="Q121" i="3"/>
  <c r="S121" i="3" s="1"/>
  <c r="R121" i="3"/>
  <c r="T121" i="3"/>
  <c r="V121" i="3" s="1"/>
  <c r="U121" i="3"/>
  <c r="W121" i="3"/>
  <c r="X121" i="3"/>
  <c r="Y121" i="3"/>
  <c r="Z121" i="3"/>
  <c r="AA121" i="3"/>
  <c r="AB121" i="3"/>
  <c r="AC121" i="3"/>
  <c r="AE121" i="3" s="1"/>
  <c r="AD121" i="3"/>
  <c r="AF121" i="3"/>
  <c r="AH121" i="3" s="1"/>
  <c r="AG121" i="3"/>
  <c r="AI121" i="3"/>
  <c r="AJ121" i="3"/>
  <c r="AK121" i="3"/>
  <c r="B122" i="3"/>
  <c r="C122" i="3"/>
  <c r="D122" i="3"/>
  <c r="E122" i="3"/>
  <c r="F122" i="3"/>
  <c r="G122" i="3"/>
  <c r="H122" i="3"/>
  <c r="J122" i="3" s="1"/>
  <c r="I122" i="3"/>
  <c r="K122" i="3"/>
  <c r="M122" i="3" s="1"/>
  <c r="L122" i="3"/>
  <c r="N122" i="3"/>
  <c r="O122" i="3"/>
  <c r="P122" i="3"/>
  <c r="Q122" i="3"/>
  <c r="R122" i="3"/>
  <c r="S122" i="3"/>
  <c r="T122" i="3"/>
  <c r="V122" i="3" s="1"/>
  <c r="U122" i="3"/>
  <c r="W122" i="3"/>
  <c r="Y122" i="3" s="1"/>
  <c r="X122" i="3"/>
  <c r="Z122" i="3"/>
  <c r="AA122" i="3"/>
  <c r="AB122" i="3"/>
  <c r="AC122" i="3"/>
  <c r="AD122" i="3"/>
  <c r="AE122" i="3"/>
  <c r="AF122" i="3"/>
  <c r="AH122" i="3" s="1"/>
  <c r="AG122" i="3"/>
  <c r="AI122" i="3"/>
  <c r="AK122" i="3" s="1"/>
  <c r="AJ122" i="3"/>
  <c r="B123" i="3"/>
  <c r="D123" i="3" s="1"/>
  <c r="C123" i="3"/>
  <c r="E123" i="3"/>
  <c r="F123" i="3"/>
  <c r="G123" i="3"/>
  <c r="H123" i="3"/>
  <c r="I123" i="3"/>
  <c r="J123" i="3"/>
  <c r="K123" i="3"/>
  <c r="M123" i="3" s="1"/>
  <c r="L123" i="3"/>
  <c r="N123" i="3"/>
  <c r="P123" i="3" s="1"/>
  <c r="O123" i="3"/>
  <c r="Q123" i="3"/>
  <c r="R123" i="3"/>
  <c r="S123" i="3"/>
  <c r="T123" i="3"/>
  <c r="U123" i="3"/>
  <c r="V123" i="3"/>
  <c r="W123" i="3"/>
  <c r="Y123" i="3" s="1"/>
  <c r="X123" i="3"/>
  <c r="Z123" i="3"/>
  <c r="AB123" i="3" s="1"/>
  <c r="AA123" i="3"/>
  <c r="AC123" i="3"/>
  <c r="AD123" i="3"/>
  <c r="AE123" i="3"/>
  <c r="AF123" i="3"/>
  <c r="AG123" i="3"/>
  <c r="AH123" i="3"/>
  <c r="AI123" i="3"/>
  <c r="AK123" i="3" s="1"/>
  <c r="AJ123" i="3"/>
  <c r="B124" i="3"/>
  <c r="D124" i="3" s="1"/>
  <c r="C124" i="3"/>
  <c r="E124" i="3"/>
  <c r="G124" i="3" s="1"/>
  <c r="F124" i="3"/>
  <c r="H124" i="3"/>
  <c r="I124" i="3"/>
  <c r="J124" i="3"/>
  <c r="K124" i="3"/>
  <c r="L124" i="3"/>
  <c r="M124" i="3"/>
  <c r="N124" i="3"/>
  <c r="P124" i="3" s="1"/>
  <c r="O124" i="3"/>
  <c r="Q124" i="3"/>
  <c r="S124" i="3" s="1"/>
  <c r="R124" i="3"/>
  <c r="T124" i="3"/>
  <c r="U124" i="3"/>
  <c r="V124" i="3"/>
  <c r="W124" i="3"/>
  <c r="X124" i="3"/>
  <c r="Y124" i="3"/>
  <c r="Z124" i="3"/>
  <c r="AB124" i="3" s="1"/>
  <c r="AA124" i="3"/>
  <c r="AC124" i="3"/>
  <c r="AE124" i="3" s="1"/>
  <c r="AD124" i="3"/>
  <c r="AF124" i="3"/>
  <c r="AG124" i="3"/>
  <c r="AH124" i="3"/>
  <c r="AI124" i="3"/>
  <c r="AJ124" i="3"/>
  <c r="AK124" i="3"/>
  <c r="F55" i="15"/>
  <c r="D55" i="15"/>
  <c r="J55" i="15"/>
  <c r="F55" i="14"/>
  <c r="D55" i="14"/>
  <c r="J55" i="14"/>
  <c r="F55" i="13"/>
  <c r="D55" i="13"/>
  <c r="J55" i="13"/>
  <c r="F55" i="12"/>
  <c r="D55" i="12"/>
  <c r="J55" i="12"/>
  <c r="F55" i="11"/>
  <c r="D55" i="11"/>
  <c r="J55" i="11"/>
  <c r="F55" i="10"/>
  <c r="D55" i="10"/>
  <c r="J55" i="10"/>
  <c r="F55" i="9"/>
  <c r="D55" i="9"/>
  <c r="J55" i="9"/>
  <c r="F55" i="8"/>
  <c r="D55" i="8"/>
  <c r="J55" i="8"/>
  <c r="F55" i="7"/>
  <c r="D55" i="7"/>
  <c r="J55" i="7"/>
  <c r="F55" i="2"/>
  <c r="F55" i="6"/>
  <c r="J55" i="6"/>
  <c r="C55" i="2"/>
  <c r="J55" i="2"/>
  <c r="J55" i="16"/>
  <c r="CZ54" i="5"/>
  <c r="M54" i="5"/>
  <c r="N54" i="5" s="1"/>
  <c r="O2" i="5"/>
  <c r="AK105" i="3" l="1"/>
  <c r="AB102" i="3"/>
  <c r="D102" i="3"/>
  <c r="AH90" i="3"/>
  <c r="S89" i="3"/>
  <c r="AB87" i="3"/>
  <c r="V108" i="3"/>
  <c r="AE107" i="3"/>
  <c r="G107" i="3"/>
  <c r="AH104" i="3"/>
  <c r="J104" i="3"/>
  <c r="S103" i="3"/>
  <c r="V100" i="3"/>
  <c r="AE99" i="3"/>
  <c r="G99" i="3"/>
  <c r="AH96" i="3"/>
  <c r="J96" i="3"/>
  <c r="V94" i="3"/>
  <c r="P83" i="3"/>
  <c r="D110" i="3"/>
  <c r="Y109" i="3"/>
  <c r="P106" i="3"/>
  <c r="M105" i="3"/>
  <c r="Y101" i="3"/>
  <c r="P98" i="3"/>
  <c r="AK97" i="3"/>
  <c r="M97" i="3"/>
  <c r="D95" i="3"/>
  <c r="AK91" i="3"/>
  <c r="AK82" i="3"/>
  <c r="P110" i="3"/>
  <c r="AK109" i="3"/>
  <c r="M109" i="3"/>
  <c r="AB106" i="3"/>
  <c r="D106" i="3"/>
  <c r="Y105" i="3"/>
  <c r="P102" i="3"/>
  <c r="AK101" i="3"/>
  <c r="M101" i="3"/>
  <c r="AB98" i="3"/>
  <c r="D98" i="3"/>
  <c r="Y97" i="3"/>
  <c r="Y95" i="3"/>
  <c r="AH93" i="3"/>
  <c r="G93" i="3"/>
  <c r="P91" i="3"/>
  <c r="M90" i="3"/>
  <c r="AE88" i="3"/>
  <c r="D88" i="3"/>
  <c r="AK95" i="3"/>
  <c r="AH94" i="3"/>
  <c r="S93" i="3"/>
  <c r="D92" i="3"/>
  <c r="AE89" i="3"/>
  <c r="P88" i="3"/>
  <c r="M87" i="3"/>
  <c r="V85" i="3"/>
  <c r="AE84" i="3"/>
  <c r="G84" i="3"/>
  <c r="M78" i="3"/>
  <c r="J77" i="3"/>
  <c r="AB75" i="3"/>
  <c r="D75" i="3"/>
  <c r="AH73" i="3"/>
  <c r="G72" i="3"/>
  <c r="P71" i="3"/>
  <c r="Y70" i="3"/>
  <c r="S68" i="3"/>
  <c r="AB67" i="3"/>
  <c r="AK66" i="3"/>
  <c r="J65" i="3"/>
  <c r="AE64" i="3"/>
  <c r="V61" i="3"/>
  <c r="G60" i="3"/>
  <c r="D55" i="3"/>
  <c r="M54" i="3"/>
  <c r="AK78" i="3"/>
  <c r="AH77" i="3"/>
  <c r="J73" i="3"/>
  <c r="AE72" i="3"/>
  <c r="V69" i="3"/>
  <c r="D67" i="3"/>
  <c r="M66" i="3"/>
  <c r="AH65" i="3"/>
  <c r="G64" i="3"/>
  <c r="P63" i="3"/>
  <c r="Y62" i="3"/>
  <c r="AB55" i="3"/>
  <c r="DB54" i="5"/>
  <c r="DO54" i="5"/>
  <c r="M121" i="5"/>
  <c r="N121" i="5" s="1"/>
  <c r="CZ121" i="5"/>
  <c r="M77" i="5"/>
  <c r="N77" i="5" s="1"/>
  <c r="CZ77" i="5"/>
  <c r="M125" i="5"/>
  <c r="DB125" i="5" s="1"/>
  <c r="CZ125" i="5"/>
  <c r="M72" i="5"/>
  <c r="CZ72" i="5"/>
  <c r="M84" i="5"/>
  <c r="N84" i="5" s="1"/>
  <c r="CZ84" i="5"/>
  <c r="M92" i="5"/>
  <c r="DB92" i="5" s="1"/>
  <c r="N92" i="5"/>
  <c r="CZ92" i="5"/>
  <c r="M35" i="5"/>
  <c r="N35" i="5" s="1"/>
  <c r="CZ35" i="5"/>
  <c r="M7" i="5"/>
  <c r="N7" i="5" s="1"/>
  <c r="CZ7" i="5"/>
  <c r="M126" i="5"/>
  <c r="N126" i="5" s="1"/>
  <c r="O126" i="5"/>
  <c r="S126" i="5" s="1"/>
  <c r="BH126" i="5" s="1"/>
  <c r="U126" i="5"/>
  <c r="BV126" i="5" s="1"/>
  <c r="CJ126" i="5" s="1"/>
  <c r="V126" i="5"/>
  <c r="BW126" i="5" s="1"/>
  <c r="W126" i="5"/>
  <c r="X126" i="5"/>
  <c r="Y126" i="5"/>
  <c r="Z126" i="5"/>
  <c r="CA126" i="5" s="1"/>
  <c r="AC126" i="5"/>
  <c r="CB126" i="5" s="1"/>
  <c r="AD126" i="5"/>
  <c r="AE126" i="5"/>
  <c r="CD126" i="5" s="1"/>
  <c r="AF126" i="5"/>
  <c r="BE126" i="5" s="1"/>
  <c r="BR126" i="5" s="1"/>
  <c r="AG126" i="5"/>
  <c r="BF126" i="5" s="1"/>
  <c r="BS126" i="5" s="1"/>
  <c r="AH126" i="5"/>
  <c r="CG126" i="5" s="1"/>
  <c r="CV126" i="5"/>
  <c r="CW126" i="5"/>
  <c r="CX126" i="5"/>
  <c r="CY126" i="5"/>
  <c r="CZ126" i="5"/>
  <c r="DB126" i="5"/>
  <c r="DO126" i="5"/>
  <c r="M127" i="5"/>
  <c r="N127" i="5" s="1"/>
  <c r="O127" i="5"/>
  <c r="S127" i="5" s="1"/>
  <c r="BH127" i="5" s="1"/>
  <c r="U127" i="5"/>
  <c r="V127" i="5"/>
  <c r="BW127" i="5" s="1"/>
  <c r="W127" i="5"/>
  <c r="X127" i="5"/>
  <c r="BY127" i="5" s="1"/>
  <c r="Y127" i="5"/>
  <c r="Z127" i="5"/>
  <c r="CA127" i="5" s="1"/>
  <c r="AC127" i="5"/>
  <c r="AD127" i="5"/>
  <c r="AE127" i="5"/>
  <c r="AF127" i="5"/>
  <c r="BE127" i="5" s="1"/>
  <c r="BR127" i="5" s="1"/>
  <c r="AG127" i="5"/>
  <c r="AH127" i="5"/>
  <c r="CG127" i="5" s="1"/>
  <c r="CV127" i="5"/>
  <c r="CW127" i="5"/>
  <c r="CX127" i="5"/>
  <c r="CY127" i="5"/>
  <c r="CZ127" i="5"/>
  <c r="DO127" i="5"/>
  <c r="M128" i="5"/>
  <c r="N128" i="5" s="1"/>
  <c r="O128" i="5"/>
  <c r="S128" i="5" s="1"/>
  <c r="BH128" i="5" s="1"/>
  <c r="U128" i="5"/>
  <c r="V128" i="5"/>
  <c r="BW128" i="5" s="1"/>
  <c r="W128" i="5"/>
  <c r="BX128" i="5" s="1"/>
  <c r="X128" i="5"/>
  <c r="Y128" i="5"/>
  <c r="Z128" i="5"/>
  <c r="CA128" i="5" s="1"/>
  <c r="AC128" i="5"/>
  <c r="BB128" i="5" s="1"/>
  <c r="AD128" i="5"/>
  <c r="AE128" i="5"/>
  <c r="AF128" i="5"/>
  <c r="BE128" i="5" s="1"/>
  <c r="BR128" i="5" s="1"/>
  <c r="AG128" i="5"/>
  <c r="CF128" i="5" s="1"/>
  <c r="AH128" i="5"/>
  <c r="CG128" i="5" s="1"/>
  <c r="CV128" i="5"/>
  <c r="CW128" i="5"/>
  <c r="CX128" i="5"/>
  <c r="CY128" i="5"/>
  <c r="CZ128" i="5"/>
  <c r="DB128" i="5"/>
  <c r="DO128" i="5"/>
  <c r="M129" i="5"/>
  <c r="N129" i="5" s="1"/>
  <c r="O129" i="5"/>
  <c r="S129" i="5" s="1"/>
  <c r="BH129" i="5" s="1"/>
  <c r="U129" i="5"/>
  <c r="BV129" i="5" s="1"/>
  <c r="V129" i="5"/>
  <c r="BW129" i="5" s="1"/>
  <c r="W129" i="5"/>
  <c r="BX129" i="5" s="1"/>
  <c r="X129" i="5"/>
  <c r="BY129" i="5" s="1"/>
  <c r="Y129" i="5"/>
  <c r="AZ129" i="5" s="1"/>
  <c r="DT129" i="5" s="1"/>
  <c r="Z129" i="5"/>
  <c r="CA129" i="5" s="1"/>
  <c r="AC129" i="5"/>
  <c r="CB129" i="5" s="1"/>
  <c r="AD129" i="5"/>
  <c r="AE129" i="5"/>
  <c r="BD129" i="5" s="1"/>
  <c r="BQ129" i="5" s="1"/>
  <c r="AF129" i="5"/>
  <c r="BE129" i="5" s="1"/>
  <c r="BR129" i="5" s="1"/>
  <c r="AG129" i="5"/>
  <c r="AH129" i="5"/>
  <c r="CG129" i="5" s="1"/>
  <c r="CV129" i="5"/>
  <c r="CW129" i="5"/>
  <c r="CX129" i="5"/>
  <c r="CY129" i="5"/>
  <c r="CZ129" i="5"/>
  <c r="DO129" i="5"/>
  <c r="M130" i="5"/>
  <c r="N130" i="5" s="1"/>
  <c r="O130" i="5"/>
  <c r="S130" i="5" s="1"/>
  <c r="BH130" i="5" s="1"/>
  <c r="U130" i="5"/>
  <c r="BV130" i="5" s="1"/>
  <c r="V130" i="5"/>
  <c r="BW130" i="5" s="1"/>
  <c r="W130" i="5"/>
  <c r="BX130" i="5" s="1"/>
  <c r="X130" i="5"/>
  <c r="BY130" i="5" s="1"/>
  <c r="Y130" i="5"/>
  <c r="BZ130" i="5" s="1"/>
  <c r="Z130" i="5"/>
  <c r="CA130" i="5" s="1"/>
  <c r="AC130" i="5"/>
  <c r="CB130" i="5" s="1"/>
  <c r="AD130" i="5"/>
  <c r="AE130" i="5"/>
  <c r="BD130" i="5" s="1"/>
  <c r="BQ130" i="5" s="1"/>
  <c r="AF130" i="5"/>
  <c r="AG130" i="5"/>
  <c r="BF130" i="5" s="1"/>
  <c r="BS130" i="5" s="1"/>
  <c r="AH130" i="5"/>
  <c r="CG130" i="5" s="1"/>
  <c r="CV130" i="5"/>
  <c r="CW130" i="5"/>
  <c r="CX130" i="5"/>
  <c r="CY130" i="5"/>
  <c r="CZ130" i="5"/>
  <c r="M131" i="5"/>
  <c r="O131" i="5"/>
  <c r="S131" i="5" s="1"/>
  <c r="BH131" i="5" s="1"/>
  <c r="U131" i="5"/>
  <c r="BV131" i="5" s="1"/>
  <c r="CJ131" i="5" s="1"/>
  <c r="V131" i="5"/>
  <c r="BW131" i="5" s="1"/>
  <c r="W131" i="5"/>
  <c r="X131" i="5"/>
  <c r="BY131" i="5" s="1"/>
  <c r="Y131" i="5"/>
  <c r="AZ131" i="5" s="1"/>
  <c r="DT131" i="5" s="1"/>
  <c r="Z131" i="5"/>
  <c r="AC131" i="5"/>
  <c r="CB131" i="5" s="1"/>
  <c r="CP131" i="5" s="1"/>
  <c r="AD131" i="5"/>
  <c r="CC131" i="5" s="1"/>
  <c r="AE131" i="5"/>
  <c r="CD131" i="5" s="1"/>
  <c r="AF131" i="5"/>
  <c r="AG131" i="5"/>
  <c r="AH131" i="5"/>
  <c r="CG131" i="5" s="1"/>
  <c r="CV131" i="5"/>
  <c r="CW131" i="5"/>
  <c r="CX131" i="5"/>
  <c r="CY131" i="5"/>
  <c r="CZ131" i="5"/>
  <c r="M132" i="5"/>
  <c r="N132" i="5" s="1"/>
  <c r="O132" i="5"/>
  <c r="S132" i="5" s="1"/>
  <c r="BH132" i="5" s="1"/>
  <c r="U132" i="5"/>
  <c r="V132" i="5"/>
  <c r="W132" i="5"/>
  <c r="X132" i="5"/>
  <c r="BY132" i="5" s="1"/>
  <c r="Y132" i="5"/>
  <c r="Z132" i="5"/>
  <c r="AC132" i="5"/>
  <c r="AD132" i="5"/>
  <c r="CC132" i="5" s="1"/>
  <c r="AE132" i="5"/>
  <c r="CD132" i="5" s="1"/>
  <c r="AF132" i="5"/>
  <c r="CE132" i="5" s="1"/>
  <c r="AG132" i="5"/>
  <c r="AH132" i="5"/>
  <c r="CG132" i="5" s="1"/>
  <c r="CV132" i="5"/>
  <c r="CW132" i="5"/>
  <c r="CX132" i="5"/>
  <c r="CY132" i="5"/>
  <c r="CZ132" i="5"/>
  <c r="DO132" i="5"/>
  <c r="M133" i="5"/>
  <c r="N133" i="5" s="1"/>
  <c r="O133" i="5"/>
  <c r="S133" i="5" s="1"/>
  <c r="BH133" i="5" s="1"/>
  <c r="U133" i="5"/>
  <c r="BV133" i="5" s="1"/>
  <c r="V133" i="5"/>
  <c r="AW133" i="5" s="1"/>
  <c r="W133" i="5"/>
  <c r="X133" i="5"/>
  <c r="BY133" i="5" s="1"/>
  <c r="Y133" i="5"/>
  <c r="BZ133" i="5" s="1"/>
  <c r="Z133" i="5"/>
  <c r="CA133" i="5" s="1"/>
  <c r="AC133" i="5"/>
  <c r="AD133" i="5"/>
  <c r="CC133" i="5" s="1"/>
  <c r="AE133" i="5"/>
  <c r="AF133" i="5"/>
  <c r="BE133" i="5" s="1"/>
  <c r="BR133" i="5" s="1"/>
  <c r="AG133" i="5"/>
  <c r="AH133" i="5"/>
  <c r="CG133" i="5" s="1"/>
  <c r="CV133" i="5"/>
  <c r="CW133" i="5"/>
  <c r="CX133" i="5"/>
  <c r="CY133" i="5"/>
  <c r="CZ133" i="5"/>
  <c r="DB133" i="5"/>
  <c r="M134" i="5"/>
  <c r="N134" i="5" s="1"/>
  <c r="O134" i="5"/>
  <c r="S134" i="5" s="1"/>
  <c r="BH134" i="5" s="1"/>
  <c r="U134" i="5"/>
  <c r="BV134" i="5" s="1"/>
  <c r="V134" i="5"/>
  <c r="BW134" i="5" s="1"/>
  <c r="W134" i="5"/>
  <c r="BX134" i="5" s="1"/>
  <c r="X134" i="5"/>
  <c r="BY134" i="5" s="1"/>
  <c r="Y134" i="5"/>
  <c r="BZ134" i="5" s="1"/>
  <c r="Z134" i="5"/>
  <c r="CA134" i="5" s="1"/>
  <c r="AC134" i="5"/>
  <c r="AD134" i="5"/>
  <c r="CC134" i="5" s="1"/>
  <c r="AE134" i="5"/>
  <c r="BD134" i="5" s="1"/>
  <c r="BQ134" i="5" s="1"/>
  <c r="AF134" i="5"/>
  <c r="BE134" i="5" s="1"/>
  <c r="BR134" i="5" s="1"/>
  <c r="AG134" i="5"/>
  <c r="AH134" i="5"/>
  <c r="CG134" i="5" s="1"/>
  <c r="CV134" i="5"/>
  <c r="CW134" i="5"/>
  <c r="CX134" i="5"/>
  <c r="CY134" i="5"/>
  <c r="CZ134" i="5"/>
  <c r="DO134" i="5"/>
  <c r="M135" i="5"/>
  <c r="N135" i="5"/>
  <c r="O135" i="5"/>
  <c r="S135" i="5" s="1"/>
  <c r="BH135" i="5" s="1"/>
  <c r="U135" i="5"/>
  <c r="BV135" i="5" s="1"/>
  <c r="V135" i="5"/>
  <c r="BW135" i="5" s="1"/>
  <c r="W135" i="5"/>
  <c r="BX135" i="5" s="1"/>
  <c r="X135" i="5"/>
  <c r="BY135" i="5" s="1"/>
  <c r="Y135" i="5"/>
  <c r="BZ135" i="5" s="1"/>
  <c r="Z135" i="5"/>
  <c r="CA135" i="5" s="1"/>
  <c r="AC135" i="5"/>
  <c r="AD135" i="5"/>
  <c r="CC135" i="5" s="1"/>
  <c r="AE135" i="5"/>
  <c r="BD135" i="5" s="1"/>
  <c r="BQ135" i="5" s="1"/>
  <c r="AF135" i="5"/>
  <c r="AG135" i="5"/>
  <c r="AH135" i="5"/>
  <c r="CG135" i="5" s="1"/>
  <c r="CV135" i="5"/>
  <c r="CW135" i="5"/>
  <c r="CX135" i="5"/>
  <c r="CY135" i="5"/>
  <c r="CZ135" i="5"/>
  <c r="DB135" i="5"/>
  <c r="DO135" i="5"/>
  <c r="M136" i="5"/>
  <c r="DB136" i="5" s="1"/>
  <c r="O136" i="5"/>
  <c r="S136" i="5" s="1"/>
  <c r="BH136" i="5" s="1"/>
  <c r="U136" i="5"/>
  <c r="BV136" i="5" s="1"/>
  <c r="V136" i="5"/>
  <c r="BW136" i="5" s="1"/>
  <c r="W136" i="5"/>
  <c r="BX136" i="5" s="1"/>
  <c r="X136" i="5"/>
  <c r="BY136" i="5" s="1"/>
  <c r="Y136" i="5"/>
  <c r="BZ136" i="5" s="1"/>
  <c r="Z136" i="5"/>
  <c r="CA136" i="5" s="1"/>
  <c r="AC136" i="5"/>
  <c r="AD136" i="5"/>
  <c r="CC136" i="5" s="1"/>
  <c r="AE136" i="5"/>
  <c r="BD136" i="5" s="1"/>
  <c r="BQ136" i="5" s="1"/>
  <c r="AF136" i="5"/>
  <c r="BE136" i="5" s="1"/>
  <c r="BR136" i="5" s="1"/>
  <c r="AG136" i="5"/>
  <c r="AH136" i="5"/>
  <c r="CG136" i="5" s="1"/>
  <c r="AV136" i="5"/>
  <c r="DP136" i="5" s="1"/>
  <c r="AW136" i="5"/>
  <c r="DQ136" i="5" s="1"/>
  <c r="CV136" i="5"/>
  <c r="CW136" i="5"/>
  <c r="CX136" i="5"/>
  <c r="CY136" i="5"/>
  <c r="CZ136" i="5"/>
  <c r="M137" i="5"/>
  <c r="N137" i="5" s="1"/>
  <c r="O137" i="5"/>
  <c r="S137" i="5" s="1"/>
  <c r="BH137" i="5" s="1"/>
  <c r="U137" i="5"/>
  <c r="BV137" i="5" s="1"/>
  <c r="V137" i="5"/>
  <c r="BW137" i="5" s="1"/>
  <c r="W137" i="5"/>
  <c r="X137" i="5"/>
  <c r="Y137" i="5"/>
  <c r="Z137" i="5"/>
  <c r="CA137" i="5" s="1"/>
  <c r="AC137" i="5"/>
  <c r="AD137" i="5"/>
  <c r="AE137" i="5"/>
  <c r="AF137" i="5"/>
  <c r="CE137" i="5" s="1"/>
  <c r="AG137" i="5"/>
  <c r="BF137" i="5" s="1"/>
  <c r="BS137" i="5" s="1"/>
  <c r="AH137" i="5"/>
  <c r="CG137" i="5" s="1"/>
  <c r="AV137" i="5"/>
  <c r="CV137" i="5"/>
  <c r="CW137" i="5"/>
  <c r="CX137" i="5"/>
  <c r="CY137" i="5"/>
  <c r="CZ137" i="5"/>
  <c r="DB137" i="5"/>
  <c r="DO137" i="5"/>
  <c r="M138" i="5"/>
  <c r="N138" i="5" s="1"/>
  <c r="O138" i="5"/>
  <c r="S138" i="5" s="1"/>
  <c r="BH138" i="5" s="1"/>
  <c r="U138" i="5"/>
  <c r="BV138" i="5" s="1"/>
  <c r="V138" i="5"/>
  <c r="AW138" i="5" s="1"/>
  <c r="W138" i="5"/>
  <c r="AX138" i="5" s="1"/>
  <c r="X138" i="5"/>
  <c r="Y138" i="5"/>
  <c r="BZ138" i="5" s="1"/>
  <c r="Z138" i="5"/>
  <c r="CA138" i="5" s="1"/>
  <c r="AC138" i="5"/>
  <c r="AD138" i="5"/>
  <c r="AE138" i="5"/>
  <c r="BD138" i="5" s="1"/>
  <c r="BQ138" i="5" s="1"/>
  <c r="AF138" i="5"/>
  <c r="BE138" i="5" s="1"/>
  <c r="BR138" i="5" s="1"/>
  <c r="AG138" i="5"/>
  <c r="AH138" i="5"/>
  <c r="CG138" i="5" s="1"/>
  <c r="CV138" i="5"/>
  <c r="CW138" i="5"/>
  <c r="CX138" i="5"/>
  <c r="CY138" i="5"/>
  <c r="CZ138" i="5"/>
  <c r="DO138" i="5"/>
  <c r="M139" i="5"/>
  <c r="N139" i="5"/>
  <c r="O139" i="5"/>
  <c r="S139" i="5" s="1"/>
  <c r="BH139" i="5" s="1"/>
  <c r="U139" i="5"/>
  <c r="BV139" i="5" s="1"/>
  <c r="V139" i="5"/>
  <c r="BW139" i="5" s="1"/>
  <c r="W139" i="5"/>
  <c r="BX139" i="5" s="1"/>
  <c r="X139" i="5"/>
  <c r="BY139" i="5" s="1"/>
  <c r="Y139" i="5"/>
  <c r="BZ139" i="5" s="1"/>
  <c r="Z139" i="5"/>
  <c r="CA139" i="5" s="1"/>
  <c r="AC139" i="5"/>
  <c r="AD139" i="5"/>
  <c r="AE139" i="5"/>
  <c r="CD139" i="5" s="1"/>
  <c r="AF139" i="5"/>
  <c r="AG139" i="5"/>
  <c r="AH139" i="5"/>
  <c r="CG139" i="5" s="1"/>
  <c r="CV139" i="5"/>
  <c r="CW139" i="5"/>
  <c r="CX139" i="5"/>
  <c r="CY139" i="5"/>
  <c r="CZ139" i="5"/>
  <c r="DB139" i="5"/>
  <c r="DO139" i="5"/>
  <c r="M140" i="5"/>
  <c r="N140" i="5" s="1"/>
  <c r="O140" i="5"/>
  <c r="S140" i="5" s="1"/>
  <c r="BH140" i="5" s="1"/>
  <c r="U140" i="5"/>
  <c r="BV140" i="5" s="1"/>
  <c r="V140" i="5"/>
  <c r="BW140" i="5" s="1"/>
  <c r="W140" i="5"/>
  <c r="AX140" i="5" s="1"/>
  <c r="X140" i="5"/>
  <c r="Y140" i="5"/>
  <c r="Z140" i="5"/>
  <c r="CA140" i="5" s="1"/>
  <c r="AC140" i="5"/>
  <c r="BB140" i="5" s="1"/>
  <c r="BO140" i="5" s="1"/>
  <c r="AD140" i="5"/>
  <c r="AE140" i="5"/>
  <c r="AF140" i="5"/>
  <c r="AG140" i="5"/>
  <c r="BF140" i="5" s="1"/>
  <c r="BS140" i="5" s="1"/>
  <c r="AH140" i="5"/>
  <c r="CG140" i="5" s="1"/>
  <c r="AV140" i="5"/>
  <c r="DP140" i="5" s="1"/>
  <c r="CV140" i="5"/>
  <c r="CW140" i="5"/>
  <c r="CX140" i="5"/>
  <c r="CY140" i="5"/>
  <c r="CZ140" i="5"/>
  <c r="DB140" i="5"/>
  <c r="M141" i="5"/>
  <c r="N141" i="5" s="1"/>
  <c r="O141" i="5"/>
  <c r="S141" i="5" s="1"/>
  <c r="BH141" i="5" s="1"/>
  <c r="U141" i="5"/>
  <c r="BV141" i="5" s="1"/>
  <c r="V141" i="5"/>
  <c r="BW141" i="5" s="1"/>
  <c r="W141" i="5"/>
  <c r="X141" i="5"/>
  <c r="Y141" i="5"/>
  <c r="BZ141" i="5" s="1"/>
  <c r="Z141" i="5"/>
  <c r="CA141" i="5" s="1"/>
  <c r="AC141" i="5"/>
  <c r="AD141" i="5"/>
  <c r="AE141" i="5"/>
  <c r="BD141" i="5" s="1"/>
  <c r="BQ141" i="5" s="1"/>
  <c r="AF141" i="5"/>
  <c r="CE141" i="5" s="1"/>
  <c r="AG141" i="5"/>
  <c r="AH141" i="5"/>
  <c r="CG141" i="5" s="1"/>
  <c r="AV141" i="5"/>
  <c r="CV141" i="5"/>
  <c r="CW141" i="5"/>
  <c r="CX141" i="5"/>
  <c r="CY141" i="5"/>
  <c r="CZ141" i="5"/>
  <c r="M142" i="5"/>
  <c r="DO142" i="5" s="1"/>
  <c r="O142" i="5"/>
  <c r="S142" i="5" s="1"/>
  <c r="BH142" i="5" s="1"/>
  <c r="U142" i="5"/>
  <c r="BV142" i="5" s="1"/>
  <c r="V142" i="5"/>
  <c r="BW142" i="5" s="1"/>
  <c r="W142" i="5"/>
  <c r="X142" i="5"/>
  <c r="Y142" i="5"/>
  <c r="BZ142" i="5" s="1"/>
  <c r="Z142" i="5"/>
  <c r="CA142" i="5" s="1"/>
  <c r="AC142" i="5"/>
  <c r="AD142" i="5"/>
  <c r="AE142" i="5"/>
  <c r="BD142" i="5" s="1"/>
  <c r="AF142" i="5"/>
  <c r="AG142" i="5"/>
  <c r="AH142" i="5"/>
  <c r="CG142" i="5" s="1"/>
  <c r="AV142" i="5"/>
  <c r="DP142" i="5" s="1"/>
  <c r="CV142" i="5"/>
  <c r="CW142" i="5"/>
  <c r="CX142" i="5"/>
  <c r="CY142" i="5"/>
  <c r="CZ142" i="5"/>
  <c r="M143" i="5"/>
  <c r="N143" i="5" s="1"/>
  <c r="O143" i="5"/>
  <c r="S143" i="5" s="1"/>
  <c r="BH143" i="5" s="1"/>
  <c r="U143" i="5"/>
  <c r="BV143" i="5" s="1"/>
  <c r="V143" i="5"/>
  <c r="BW143" i="5" s="1"/>
  <c r="W143" i="5"/>
  <c r="X143" i="5"/>
  <c r="BY143" i="5" s="1"/>
  <c r="Y143" i="5"/>
  <c r="Z143" i="5"/>
  <c r="CA143" i="5" s="1"/>
  <c r="AC143" i="5"/>
  <c r="AD143" i="5"/>
  <c r="AE143" i="5"/>
  <c r="AF143" i="5"/>
  <c r="BE143" i="5" s="1"/>
  <c r="BR143" i="5" s="1"/>
  <c r="AG143" i="5"/>
  <c r="AH143" i="5"/>
  <c r="CG143" i="5" s="1"/>
  <c r="CV143" i="5"/>
  <c r="CW143" i="5"/>
  <c r="CX143" i="5"/>
  <c r="CY143" i="5"/>
  <c r="CZ143" i="5"/>
  <c r="M144" i="5"/>
  <c r="N144" i="5" s="1"/>
  <c r="O144" i="5"/>
  <c r="S144" i="5" s="1"/>
  <c r="BH144" i="5" s="1"/>
  <c r="U144" i="5"/>
  <c r="BV144" i="5" s="1"/>
  <c r="V144" i="5"/>
  <c r="BW144" i="5" s="1"/>
  <c r="W144" i="5"/>
  <c r="BX144" i="5" s="1"/>
  <c r="X144" i="5"/>
  <c r="BY144" i="5" s="1"/>
  <c r="Y144" i="5"/>
  <c r="BZ144" i="5" s="1"/>
  <c r="Z144" i="5"/>
  <c r="CA144" i="5" s="1"/>
  <c r="AC144" i="5"/>
  <c r="BB144" i="5" s="1"/>
  <c r="BO144" i="5" s="1"/>
  <c r="AD144" i="5"/>
  <c r="AE144" i="5"/>
  <c r="BD144" i="5" s="1"/>
  <c r="BQ144" i="5" s="1"/>
  <c r="AF144" i="5"/>
  <c r="AG144" i="5"/>
  <c r="BF144" i="5" s="1"/>
  <c r="BS144" i="5" s="1"/>
  <c r="AH144" i="5"/>
  <c r="CG144" i="5" s="1"/>
  <c r="CV144" i="5"/>
  <c r="CW144" i="5"/>
  <c r="CX144" i="5"/>
  <c r="CY144" i="5"/>
  <c r="CZ144" i="5"/>
  <c r="M145" i="5"/>
  <c r="N145" i="5" s="1"/>
  <c r="O145" i="5"/>
  <c r="S145" i="5" s="1"/>
  <c r="BH145" i="5" s="1"/>
  <c r="U145" i="5"/>
  <c r="BV145" i="5" s="1"/>
  <c r="V145" i="5"/>
  <c r="BW145" i="5" s="1"/>
  <c r="W145" i="5"/>
  <c r="BX145" i="5" s="1"/>
  <c r="X145" i="5"/>
  <c r="BY145" i="5" s="1"/>
  <c r="Y145" i="5"/>
  <c r="BZ145" i="5" s="1"/>
  <c r="Z145" i="5"/>
  <c r="CA145" i="5" s="1"/>
  <c r="AC145" i="5"/>
  <c r="AD145" i="5"/>
  <c r="AE145" i="5"/>
  <c r="BD145" i="5" s="1"/>
  <c r="BQ145" i="5" s="1"/>
  <c r="AF145" i="5"/>
  <c r="AG145" i="5"/>
  <c r="BF145" i="5" s="1"/>
  <c r="BS145" i="5" s="1"/>
  <c r="AH145" i="5"/>
  <c r="CG145" i="5" s="1"/>
  <c r="CV145" i="5"/>
  <c r="CW145" i="5"/>
  <c r="CX145" i="5"/>
  <c r="CY145" i="5"/>
  <c r="CZ145" i="5"/>
  <c r="M146" i="5"/>
  <c r="N146" i="5" s="1"/>
  <c r="O146" i="5"/>
  <c r="S146" i="5" s="1"/>
  <c r="BH146" i="5" s="1"/>
  <c r="U146" i="5"/>
  <c r="BV146" i="5" s="1"/>
  <c r="V146" i="5"/>
  <c r="BW146" i="5" s="1"/>
  <c r="W146" i="5"/>
  <c r="BX146" i="5" s="1"/>
  <c r="X146" i="5"/>
  <c r="BY146" i="5" s="1"/>
  <c r="Y146" i="5"/>
  <c r="BZ146" i="5" s="1"/>
  <c r="Z146" i="5"/>
  <c r="CA146" i="5" s="1"/>
  <c r="AC146" i="5"/>
  <c r="AD146" i="5"/>
  <c r="AE146" i="5"/>
  <c r="AF146" i="5"/>
  <c r="BE146" i="5" s="1"/>
  <c r="AG146" i="5"/>
  <c r="AH146" i="5"/>
  <c r="CG146" i="5" s="1"/>
  <c r="CV146" i="5"/>
  <c r="CW146" i="5"/>
  <c r="CX146" i="5"/>
  <c r="CY146" i="5"/>
  <c r="CZ146" i="5"/>
  <c r="M147" i="5"/>
  <c r="N147" i="5" s="1"/>
  <c r="O147" i="5"/>
  <c r="S147" i="5" s="1"/>
  <c r="BH147" i="5" s="1"/>
  <c r="U147" i="5"/>
  <c r="BV147" i="5" s="1"/>
  <c r="V147" i="5"/>
  <c r="BW147" i="5" s="1"/>
  <c r="W147" i="5"/>
  <c r="BX147" i="5" s="1"/>
  <c r="X147" i="5"/>
  <c r="BY147" i="5" s="1"/>
  <c r="Y147" i="5"/>
  <c r="BZ147" i="5" s="1"/>
  <c r="Z147" i="5"/>
  <c r="CA147" i="5" s="1"/>
  <c r="AC147" i="5"/>
  <c r="AD147" i="5"/>
  <c r="AE147" i="5"/>
  <c r="BD147" i="5" s="1"/>
  <c r="BQ147" i="5" s="1"/>
  <c r="AF147" i="5"/>
  <c r="AG147" i="5"/>
  <c r="BF147" i="5" s="1"/>
  <c r="BS147" i="5" s="1"/>
  <c r="AH147" i="5"/>
  <c r="CG147" i="5" s="1"/>
  <c r="CV147" i="5"/>
  <c r="CW147" i="5"/>
  <c r="CX147" i="5"/>
  <c r="CY147" i="5"/>
  <c r="CZ147" i="5"/>
  <c r="DO147" i="5"/>
  <c r="M148" i="5"/>
  <c r="N148" i="5" s="1"/>
  <c r="O148" i="5"/>
  <c r="S148" i="5" s="1"/>
  <c r="BH148" i="5" s="1"/>
  <c r="U148" i="5"/>
  <c r="AV148" i="5" s="1"/>
  <c r="V148" i="5"/>
  <c r="BW148" i="5" s="1"/>
  <c r="W148" i="5"/>
  <c r="AX148" i="5" s="1"/>
  <c r="X148" i="5"/>
  <c r="AY148" i="5" s="1"/>
  <c r="DS148" i="5" s="1"/>
  <c r="Y148" i="5"/>
  <c r="AZ148" i="5" s="1"/>
  <c r="Z148" i="5"/>
  <c r="AC148" i="5"/>
  <c r="BB148" i="5" s="1"/>
  <c r="BO148" i="5" s="1"/>
  <c r="AD148" i="5"/>
  <c r="BC148" i="5" s="1"/>
  <c r="AE148" i="5"/>
  <c r="AF148" i="5"/>
  <c r="AG148" i="5"/>
  <c r="CF148" i="5" s="1"/>
  <c r="AH148" i="5"/>
  <c r="CG148" i="5" s="1"/>
  <c r="CV148" i="5"/>
  <c r="CW148" i="5"/>
  <c r="CX148" i="5"/>
  <c r="CY148" i="5"/>
  <c r="CZ148" i="5"/>
  <c r="M149" i="5"/>
  <c r="N149" i="5" s="1"/>
  <c r="O149" i="5"/>
  <c r="S149" i="5" s="1"/>
  <c r="BH149" i="5" s="1"/>
  <c r="U149" i="5"/>
  <c r="BV149" i="5" s="1"/>
  <c r="V149" i="5"/>
  <c r="BW149" i="5" s="1"/>
  <c r="W149" i="5"/>
  <c r="BX149" i="5" s="1"/>
  <c r="X149" i="5"/>
  <c r="BY149" i="5" s="1"/>
  <c r="Y149" i="5"/>
  <c r="BZ149" i="5" s="1"/>
  <c r="Z149" i="5"/>
  <c r="CA149" i="5" s="1"/>
  <c r="AC149" i="5"/>
  <c r="BB149" i="5" s="1"/>
  <c r="AD149" i="5"/>
  <c r="BC149" i="5" s="1"/>
  <c r="AE149" i="5"/>
  <c r="AF149" i="5"/>
  <c r="AG149" i="5"/>
  <c r="BF149" i="5" s="1"/>
  <c r="BS149" i="5" s="1"/>
  <c r="AH149" i="5"/>
  <c r="CG149" i="5" s="1"/>
  <c r="CV149" i="5"/>
  <c r="CW149" i="5"/>
  <c r="CX149" i="5"/>
  <c r="CY149" i="5"/>
  <c r="CZ149" i="5"/>
  <c r="M150" i="5"/>
  <c r="N150" i="5" s="1"/>
  <c r="O150" i="5"/>
  <c r="S150" i="5" s="1"/>
  <c r="BH150" i="5" s="1"/>
  <c r="U150" i="5"/>
  <c r="BV150" i="5" s="1"/>
  <c r="V150" i="5"/>
  <c r="BW150" i="5" s="1"/>
  <c r="W150" i="5"/>
  <c r="BX150" i="5" s="1"/>
  <c r="X150" i="5"/>
  <c r="BY150" i="5" s="1"/>
  <c r="Y150" i="5"/>
  <c r="BZ150" i="5" s="1"/>
  <c r="Z150" i="5"/>
  <c r="CA150" i="5" s="1"/>
  <c r="AC150" i="5"/>
  <c r="AD150" i="5"/>
  <c r="BC150" i="5" s="1"/>
  <c r="AE150" i="5"/>
  <c r="AF150" i="5"/>
  <c r="BE150" i="5" s="1"/>
  <c r="BR150" i="5" s="1"/>
  <c r="AG150" i="5"/>
  <c r="AH150" i="5"/>
  <c r="CG150" i="5" s="1"/>
  <c r="AV150" i="5"/>
  <c r="CV150" i="5"/>
  <c r="CW150" i="5"/>
  <c r="CX150" i="5"/>
  <c r="CY150" i="5"/>
  <c r="CZ150" i="5"/>
  <c r="DB150" i="5"/>
  <c r="M151" i="5"/>
  <c r="N151" i="5" s="1"/>
  <c r="O151" i="5"/>
  <c r="S151" i="5" s="1"/>
  <c r="BH151" i="5" s="1"/>
  <c r="U151" i="5"/>
  <c r="BV151" i="5" s="1"/>
  <c r="V151" i="5"/>
  <c r="BW151" i="5" s="1"/>
  <c r="W151" i="5"/>
  <c r="BX151" i="5" s="1"/>
  <c r="X151" i="5"/>
  <c r="BY151" i="5" s="1"/>
  <c r="Y151" i="5"/>
  <c r="BZ151" i="5" s="1"/>
  <c r="Z151" i="5"/>
  <c r="CA151" i="5" s="1"/>
  <c r="AC151" i="5"/>
  <c r="BB151" i="5" s="1"/>
  <c r="AD151" i="5"/>
  <c r="BC151" i="5" s="1"/>
  <c r="AE151" i="5"/>
  <c r="BD151" i="5" s="1"/>
  <c r="BQ151" i="5" s="1"/>
  <c r="AF151" i="5"/>
  <c r="BE151" i="5" s="1"/>
  <c r="BR151" i="5" s="1"/>
  <c r="AG151" i="5"/>
  <c r="BF151" i="5" s="1"/>
  <c r="BS151" i="5" s="1"/>
  <c r="AH151" i="5"/>
  <c r="CG151" i="5" s="1"/>
  <c r="AV151" i="5"/>
  <c r="DP151" i="5" s="1"/>
  <c r="CV151" i="5"/>
  <c r="CW151" i="5"/>
  <c r="CX151" i="5"/>
  <c r="CY151" i="5"/>
  <c r="CZ151" i="5"/>
  <c r="DB151" i="5"/>
  <c r="M152" i="5"/>
  <c r="N152" i="5" s="1"/>
  <c r="O152" i="5"/>
  <c r="S152" i="5" s="1"/>
  <c r="BH152" i="5" s="1"/>
  <c r="U152" i="5"/>
  <c r="BV152" i="5" s="1"/>
  <c r="V152" i="5"/>
  <c r="BW152" i="5" s="1"/>
  <c r="W152" i="5"/>
  <c r="BX152" i="5" s="1"/>
  <c r="X152" i="5"/>
  <c r="BY152" i="5" s="1"/>
  <c r="Y152" i="5"/>
  <c r="BZ152" i="5" s="1"/>
  <c r="Z152" i="5"/>
  <c r="CA152" i="5" s="1"/>
  <c r="AC152" i="5"/>
  <c r="AD152" i="5"/>
  <c r="BC152" i="5" s="1"/>
  <c r="AE152" i="5"/>
  <c r="AF152" i="5"/>
  <c r="BE152" i="5" s="1"/>
  <c r="BR152" i="5" s="1"/>
  <c r="AG152" i="5"/>
  <c r="AH152" i="5"/>
  <c r="CG152" i="5" s="1"/>
  <c r="AV152" i="5"/>
  <c r="AW152" i="5"/>
  <c r="BJ152" i="5" s="1"/>
  <c r="CV152" i="5"/>
  <c r="CW152" i="5"/>
  <c r="CX152" i="5"/>
  <c r="CY152" i="5"/>
  <c r="CZ152" i="5"/>
  <c r="DO152" i="5"/>
  <c r="M153" i="5"/>
  <c r="N153" i="5" s="1"/>
  <c r="O153" i="5"/>
  <c r="S153" i="5" s="1"/>
  <c r="BH153" i="5" s="1"/>
  <c r="U153" i="5"/>
  <c r="BV153" i="5" s="1"/>
  <c r="V153" i="5"/>
  <c r="BW153" i="5" s="1"/>
  <c r="W153" i="5"/>
  <c r="BX153" i="5" s="1"/>
  <c r="X153" i="5"/>
  <c r="BY153" i="5" s="1"/>
  <c r="Y153" i="5"/>
  <c r="BZ153" i="5" s="1"/>
  <c r="Z153" i="5"/>
  <c r="CA153" i="5" s="1"/>
  <c r="AC153" i="5"/>
  <c r="AD153" i="5"/>
  <c r="BC153" i="5" s="1"/>
  <c r="AE153" i="5"/>
  <c r="BD153" i="5" s="1"/>
  <c r="BQ153" i="5" s="1"/>
  <c r="AF153" i="5"/>
  <c r="BE153" i="5" s="1"/>
  <c r="AG153" i="5"/>
  <c r="BF153" i="5" s="1"/>
  <c r="BS153" i="5" s="1"/>
  <c r="AH153" i="5"/>
  <c r="CG153" i="5" s="1"/>
  <c r="CV153" i="5"/>
  <c r="CW153" i="5"/>
  <c r="CX153" i="5"/>
  <c r="CY153" i="5"/>
  <c r="CZ153" i="5"/>
  <c r="DB153" i="5"/>
  <c r="DO153" i="5"/>
  <c r="M154" i="5"/>
  <c r="N154" i="5" s="1"/>
  <c r="O154" i="5"/>
  <c r="S154" i="5" s="1"/>
  <c r="BH154" i="5" s="1"/>
  <c r="U154" i="5"/>
  <c r="BV154" i="5" s="1"/>
  <c r="V154" i="5"/>
  <c r="BW154" i="5" s="1"/>
  <c r="W154" i="5"/>
  <c r="BX154" i="5" s="1"/>
  <c r="X154" i="5"/>
  <c r="BY154" i="5" s="1"/>
  <c r="Y154" i="5"/>
  <c r="BZ154" i="5" s="1"/>
  <c r="Z154" i="5"/>
  <c r="CA154" i="5" s="1"/>
  <c r="AC154" i="5"/>
  <c r="BB154" i="5" s="1"/>
  <c r="BO154" i="5" s="1"/>
  <c r="AD154" i="5"/>
  <c r="BC154" i="5" s="1"/>
  <c r="AE154" i="5"/>
  <c r="BD154" i="5" s="1"/>
  <c r="AF154" i="5"/>
  <c r="AG154" i="5"/>
  <c r="BF154" i="5" s="1"/>
  <c r="BS154" i="5" s="1"/>
  <c r="AH154" i="5"/>
  <c r="CG154" i="5" s="1"/>
  <c r="AV154" i="5"/>
  <c r="AW154" i="5"/>
  <c r="BJ154" i="5" s="1"/>
  <c r="AX154" i="5"/>
  <c r="DR154" i="5" s="1"/>
  <c r="CV154" i="5"/>
  <c r="CW154" i="5"/>
  <c r="CX154" i="5"/>
  <c r="CY154" i="5"/>
  <c r="CZ154" i="5"/>
  <c r="DB154" i="5"/>
  <c r="DO154" i="5"/>
  <c r="M155" i="5"/>
  <c r="N155" i="5" s="1"/>
  <c r="O155" i="5"/>
  <c r="S155" i="5" s="1"/>
  <c r="BH155" i="5" s="1"/>
  <c r="U155" i="5"/>
  <c r="BV155" i="5" s="1"/>
  <c r="V155" i="5"/>
  <c r="BW155" i="5" s="1"/>
  <c r="W155" i="5"/>
  <c r="BX155" i="5" s="1"/>
  <c r="X155" i="5"/>
  <c r="BY155" i="5" s="1"/>
  <c r="Y155" i="5"/>
  <c r="BZ155" i="5" s="1"/>
  <c r="Z155" i="5"/>
  <c r="CA155" i="5" s="1"/>
  <c r="AC155" i="5"/>
  <c r="BB155" i="5" s="1"/>
  <c r="BO155" i="5" s="1"/>
  <c r="AD155" i="5"/>
  <c r="AE155" i="5"/>
  <c r="AF155" i="5"/>
  <c r="BE155" i="5" s="1"/>
  <c r="BR155" i="5" s="1"/>
  <c r="AG155" i="5"/>
  <c r="BF155" i="5" s="1"/>
  <c r="BS155" i="5" s="1"/>
  <c r="AH155" i="5"/>
  <c r="CG155" i="5" s="1"/>
  <c r="CV155" i="5"/>
  <c r="CW155" i="5"/>
  <c r="CX155" i="5"/>
  <c r="CY155" i="5"/>
  <c r="CZ155" i="5"/>
  <c r="DB155" i="5"/>
  <c r="DO155" i="5"/>
  <c r="M156" i="5"/>
  <c r="N156" i="5" s="1"/>
  <c r="O156" i="5"/>
  <c r="S156" i="5" s="1"/>
  <c r="U156" i="5"/>
  <c r="BV156" i="5" s="1"/>
  <c r="CJ156" i="5" s="1"/>
  <c r="V156" i="5"/>
  <c r="BW156" i="5" s="1"/>
  <c r="W156" i="5"/>
  <c r="BX156" i="5" s="1"/>
  <c r="X156" i="5"/>
  <c r="BY156" i="5" s="1"/>
  <c r="Y156" i="5"/>
  <c r="BZ156" i="5" s="1"/>
  <c r="Z156" i="5"/>
  <c r="CA156" i="5" s="1"/>
  <c r="AC156" i="5"/>
  <c r="BB156" i="5" s="1"/>
  <c r="AD156" i="5"/>
  <c r="AE156" i="5"/>
  <c r="AF156" i="5"/>
  <c r="CE156" i="5" s="1"/>
  <c r="AG156" i="5"/>
  <c r="BF156" i="5" s="1"/>
  <c r="BS156" i="5" s="1"/>
  <c r="AH156" i="5"/>
  <c r="CG156" i="5" s="1"/>
  <c r="BH156" i="5"/>
  <c r="CV156" i="5"/>
  <c r="CW156" i="5"/>
  <c r="CX156" i="5"/>
  <c r="CY156" i="5"/>
  <c r="CZ156" i="5"/>
  <c r="DB156" i="5"/>
  <c r="M157" i="5"/>
  <c r="DO157" i="5" s="1"/>
  <c r="O157" i="5"/>
  <c r="S157" i="5" s="1"/>
  <c r="BH157" i="5" s="1"/>
  <c r="U157" i="5"/>
  <c r="BV157" i="5" s="1"/>
  <c r="CJ157" i="5" s="1"/>
  <c r="V157" i="5"/>
  <c r="BW157" i="5" s="1"/>
  <c r="W157" i="5"/>
  <c r="BX157" i="5" s="1"/>
  <c r="X157" i="5"/>
  <c r="BY157" i="5" s="1"/>
  <c r="Y157" i="5"/>
  <c r="BZ157" i="5" s="1"/>
  <c r="Z157" i="5"/>
  <c r="CA157" i="5" s="1"/>
  <c r="AC157" i="5"/>
  <c r="CB157" i="5" s="1"/>
  <c r="CP157" i="5" s="1"/>
  <c r="AD157" i="5"/>
  <c r="CC157" i="5" s="1"/>
  <c r="AE157" i="5"/>
  <c r="BD157" i="5" s="1"/>
  <c r="BQ157" i="5" s="1"/>
  <c r="AF157" i="5"/>
  <c r="CE157" i="5" s="1"/>
  <c r="AG157" i="5"/>
  <c r="AH157" i="5"/>
  <c r="CG157" i="5" s="1"/>
  <c r="CV157" i="5"/>
  <c r="CW157" i="5"/>
  <c r="CX157" i="5"/>
  <c r="CY157" i="5"/>
  <c r="CZ157" i="5"/>
  <c r="M158" i="5"/>
  <c r="DO158" i="5" s="1"/>
  <c r="O158" i="5"/>
  <c r="S158" i="5" s="1"/>
  <c r="BH158" i="5" s="1"/>
  <c r="U158" i="5"/>
  <c r="BV158" i="5" s="1"/>
  <c r="V158" i="5"/>
  <c r="BW158" i="5" s="1"/>
  <c r="W158" i="5"/>
  <c r="BX158" i="5" s="1"/>
  <c r="X158" i="5"/>
  <c r="BY158" i="5" s="1"/>
  <c r="Y158" i="5"/>
  <c r="BZ158" i="5" s="1"/>
  <c r="Z158" i="5"/>
  <c r="CA158" i="5" s="1"/>
  <c r="AC158" i="5"/>
  <c r="CB158" i="5" s="1"/>
  <c r="CP158" i="5" s="1"/>
  <c r="AD158" i="5"/>
  <c r="CC158" i="5" s="1"/>
  <c r="AE158" i="5"/>
  <c r="AF158" i="5"/>
  <c r="CE158" i="5" s="1"/>
  <c r="AG158" i="5"/>
  <c r="CF158" i="5" s="1"/>
  <c r="AH158" i="5"/>
  <c r="CG158" i="5" s="1"/>
  <c r="AV158" i="5"/>
  <c r="AW158" i="5"/>
  <c r="AX158" i="5"/>
  <c r="BK158" i="5" s="1"/>
  <c r="AY158" i="5"/>
  <c r="CV158" i="5"/>
  <c r="CW158" i="5"/>
  <c r="CX158" i="5"/>
  <c r="CY158" i="5"/>
  <c r="CZ158" i="5"/>
  <c r="M159" i="5"/>
  <c r="DO159" i="5" s="1"/>
  <c r="O159" i="5"/>
  <c r="S159" i="5" s="1"/>
  <c r="BH159" i="5" s="1"/>
  <c r="U159" i="5"/>
  <c r="BV159" i="5" s="1"/>
  <c r="V159" i="5"/>
  <c r="BW159" i="5" s="1"/>
  <c r="W159" i="5"/>
  <c r="BX159" i="5" s="1"/>
  <c r="X159" i="5"/>
  <c r="BY159" i="5" s="1"/>
  <c r="Y159" i="5"/>
  <c r="BZ159" i="5" s="1"/>
  <c r="Z159" i="5"/>
  <c r="CA159" i="5" s="1"/>
  <c r="AC159" i="5"/>
  <c r="CB159" i="5" s="1"/>
  <c r="CP159" i="5" s="1"/>
  <c r="AD159" i="5"/>
  <c r="BC159" i="5" s="1"/>
  <c r="AE159" i="5"/>
  <c r="AF159" i="5"/>
  <c r="CE159" i="5" s="1"/>
  <c r="AG159" i="5"/>
  <c r="AH159" i="5"/>
  <c r="CG159" i="5" s="1"/>
  <c r="CV159" i="5"/>
  <c r="CW159" i="5"/>
  <c r="CX159" i="5"/>
  <c r="CY159" i="5"/>
  <c r="CZ159" i="5"/>
  <c r="M160" i="5"/>
  <c r="DO160" i="5" s="1"/>
  <c r="O160" i="5"/>
  <c r="S160" i="5" s="1"/>
  <c r="BH160" i="5" s="1"/>
  <c r="U160" i="5"/>
  <c r="BV160" i="5" s="1"/>
  <c r="V160" i="5"/>
  <c r="BW160" i="5" s="1"/>
  <c r="W160" i="5"/>
  <c r="BX160" i="5" s="1"/>
  <c r="X160" i="5"/>
  <c r="BY160" i="5" s="1"/>
  <c r="Y160" i="5"/>
  <c r="BZ160" i="5" s="1"/>
  <c r="Z160" i="5"/>
  <c r="CA160" i="5" s="1"/>
  <c r="AC160" i="5"/>
  <c r="CB160" i="5" s="1"/>
  <c r="CP160" i="5" s="1"/>
  <c r="AD160" i="5"/>
  <c r="CC160" i="5" s="1"/>
  <c r="AE160" i="5"/>
  <c r="BD160" i="5" s="1"/>
  <c r="BQ160" i="5" s="1"/>
  <c r="AF160" i="5"/>
  <c r="CE160" i="5" s="1"/>
  <c r="AG160" i="5"/>
  <c r="AH160" i="5"/>
  <c r="CG160" i="5" s="1"/>
  <c r="CV160" i="5"/>
  <c r="CW160" i="5"/>
  <c r="CX160" i="5"/>
  <c r="CY160" i="5"/>
  <c r="CZ160" i="5"/>
  <c r="M161" i="5"/>
  <c r="N161" i="5" s="1"/>
  <c r="O161" i="5"/>
  <c r="S161" i="5" s="1"/>
  <c r="BH161" i="5" s="1"/>
  <c r="U161" i="5"/>
  <c r="BV161" i="5" s="1"/>
  <c r="CJ161" i="5" s="1"/>
  <c r="V161" i="5"/>
  <c r="BW161" i="5" s="1"/>
  <c r="W161" i="5"/>
  <c r="BX161" i="5" s="1"/>
  <c r="X161" i="5"/>
  <c r="BY161" i="5" s="1"/>
  <c r="Y161" i="5"/>
  <c r="BZ161" i="5" s="1"/>
  <c r="Z161" i="5"/>
  <c r="CA161" i="5" s="1"/>
  <c r="AC161" i="5"/>
  <c r="CB161" i="5" s="1"/>
  <c r="CP161" i="5" s="1"/>
  <c r="AD161" i="5"/>
  <c r="CC161" i="5" s="1"/>
  <c r="AE161" i="5"/>
  <c r="AF161" i="5"/>
  <c r="CE161" i="5" s="1"/>
  <c r="AG161" i="5"/>
  <c r="AH161" i="5"/>
  <c r="CG161" i="5" s="1"/>
  <c r="AV161" i="5"/>
  <c r="AW161" i="5"/>
  <c r="DQ161" i="5" s="1"/>
  <c r="CV161" i="5"/>
  <c r="CW161" i="5"/>
  <c r="CX161" i="5"/>
  <c r="CY161" i="5"/>
  <c r="CZ161" i="5"/>
  <c r="DB161" i="5"/>
  <c r="M162" i="5"/>
  <c r="N162" i="5" s="1"/>
  <c r="O162" i="5"/>
  <c r="S162" i="5" s="1"/>
  <c r="BH162" i="5" s="1"/>
  <c r="U162" i="5"/>
  <c r="BV162" i="5" s="1"/>
  <c r="CJ162" i="5" s="1"/>
  <c r="V162" i="5"/>
  <c r="BW162" i="5" s="1"/>
  <c r="W162" i="5"/>
  <c r="BX162" i="5" s="1"/>
  <c r="X162" i="5"/>
  <c r="BY162" i="5" s="1"/>
  <c r="Y162" i="5"/>
  <c r="BZ162" i="5" s="1"/>
  <c r="Z162" i="5"/>
  <c r="CA162" i="5" s="1"/>
  <c r="AC162" i="5"/>
  <c r="CB162" i="5" s="1"/>
  <c r="CP162" i="5" s="1"/>
  <c r="AD162" i="5"/>
  <c r="CC162" i="5" s="1"/>
  <c r="AE162" i="5"/>
  <c r="BD162" i="5" s="1"/>
  <c r="BQ162" i="5" s="1"/>
  <c r="AF162" i="5"/>
  <c r="CE162" i="5" s="1"/>
  <c r="AG162" i="5"/>
  <c r="AH162" i="5"/>
  <c r="CG162" i="5" s="1"/>
  <c r="AV162" i="5"/>
  <c r="BI162" i="5" s="1"/>
  <c r="AW162" i="5"/>
  <c r="CV162" i="5"/>
  <c r="CW162" i="5"/>
  <c r="CX162" i="5"/>
  <c r="CY162" i="5"/>
  <c r="CZ162" i="5"/>
  <c r="DB162" i="5"/>
  <c r="M163" i="5"/>
  <c r="DO163" i="5" s="1"/>
  <c r="O163" i="5"/>
  <c r="S163" i="5" s="1"/>
  <c r="BH163" i="5" s="1"/>
  <c r="U163" i="5"/>
  <c r="BV163" i="5" s="1"/>
  <c r="V163" i="5"/>
  <c r="BW163" i="5" s="1"/>
  <c r="W163" i="5"/>
  <c r="BX163" i="5" s="1"/>
  <c r="X163" i="5"/>
  <c r="BY163" i="5" s="1"/>
  <c r="Y163" i="5"/>
  <c r="BZ163" i="5" s="1"/>
  <c r="Z163" i="5"/>
  <c r="CA163" i="5" s="1"/>
  <c r="AC163" i="5"/>
  <c r="CB163" i="5" s="1"/>
  <c r="CP163" i="5" s="1"/>
  <c r="AD163" i="5"/>
  <c r="CC163" i="5" s="1"/>
  <c r="AE163" i="5"/>
  <c r="AF163" i="5"/>
  <c r="CE163" i="5" s="1"/>
  <c r="AG163" i="5"/>
  <c r="AH163" i="5"/>
  <c r="CG163" i="5" s="1"/>
  <c r="CV163" i="5"/>
  <c r="CW163" i="5"/>
  <c r="CX163" i="5"/>
  <c r="CY163" i="5"/>
  <c r="CZ163" i="5"/>
  <c r="M164" i="5"/>
  <c r="N164" i="5" s="1"/>
  <c r="O164" i="5"/>
  <c r="S164" i="5" s="1"/>
  <c r="BH164" i="5" s="1"/>
  <c r="U164" i="5"/>
  <c r="BV164" i="5" s="1"/>
  <c r="V164" i="5"/>
  <c r="BW164" i="5" s="1"/>
  <c r="W164" i="5"/>
  <c r="BX164" i="5" s="1"/>
  <c r="X164" i="5"/>
  <c r="BY164" i="5" s="1"/>
  <c r="Y164" i="5"/>
  <c r="BZ164" i="5" s="1"/>
  <c r="Z164" i="5"/>
  <c r="CA164" i="5" s="1"/>
  <c r="AC164" i="5"/>
  <c r="CB164" i="5" s="1"/>
  <c r="CP164" i="5" s="1"/>
  <c r="AD164" i="5"/>
  <c r="CC164" i="5" s="1"/>
  <c r="AE164" i="5"/>
  <c r="BD164" i="5" s="1"/>
  <c r="BQ164" i="5" s="1"/>
  <c r="AF164" i="5"/>
  <c r="CE164" i="5" s="1"/>
  <c r="AG164" i="5"/>
  <c r="CF164" i="5" s="1"/>
  <c r="AH164" i="5"/>
  <c r="CG164" i="5" s="1"/>
  <c r="CV164" i="5"/>
  <c r="CW164" i="5"/>
  <c r="CX164" i="5"/>
  <c r="CY164" i="5"/>
  <c r="CZ164" i="5"/>
  <c r="M165" i="5"/>
  <c r="N165" i="5" s="1"/>
  <c r="O165" i="5"/>
  <c r="S165" i="5" s="1"/>
  <c r="BH165" i="5" s="1"/>
  <c r="U165" i="5"/>
  <c r="BV165" i="5" s="1"/>
  <c r="CJ165" i="5" s="1"/>
  <c r="V165" i="5"/>
  <c r="BW165" i="5" s="1"/>
  <c r="W165" i="5"/>
  <c r="BX165" i="5" s="1"/>
  <c r="X165" i="5"/>
  <c r="BY165" i="5" s="1"/>
  <c r="Y165" i="5"/>
  <c r="BZ165" i="5" s="1"/>
  <c r="Z165" i="5"/>
  <c r="CA165" i="5" s="1"/>
  <c r="AC165" i="5"/>
  <c r="CB165" i="5" s="1"/>
  <c r="CP165" i="5" s="1"/>
  <c r="AD165" i="5"/>
  <c r="CC165" i="5" s="1"/>
  <c r="AE165" i="5"/>
  <c r="BD165" i="5" s="1"/>
  <c r="BQ165" i="5" s="1"/>
  <c r="AF165" i="5"/>
  <c r="CE165" i="5" s="1"/>
  <c r="AG165" i="5"/>
  <c r="AH165" i="5"/>
  <c r="CG165" i="5" s="1"/>
  <c r="AV165" i="5"/>
  <c r="AW165" i="5"/>
  <c r="DQ165" i="5" s="1"/>
  <c r="AX165" i="5"/>
  <c r="BK165" i="5" s="1"/>
  <c r="CV165" i="5"/>
  <c r="CW165" i="5"/>
  <c r="CX165" i="5"/>
  <c r="CY165" i="5"/>
  <c r="CZ165" i="5"/>
  <c r="M166" i="5"/>
  <c r="DB166" i="5" s="1"/>
  <c r="N166" i="5"/>
  <c r="O166" i="5"/>
  <c r="S166" i="5"/>
  <c r="BH166" i="5" s="1"/>
  <c r="U166" i="5"/>
  <c r="BV166" i="5" s="1"/>
  <c r="V166" i="5"/>
  <c r="BW166" i="5" s="1"/>
  <c r="W166" i="5"/>
  <c r="BX166" i="5" s="1"/>
  <c r="X166" i="5"/>
  <c r="BY166" i="5" s="1"/>
  <c r="Y166" i="5"/>
  <c r="BZ166" i="5" s="1"/>
  <c r="Z166" i="5"/>
  <c r="CA166" i="5" s="1"/>
  <c r="AC166" i="5"/>
  <c r="CB166" i="5" s="1"/>
  <c r="CP166" i="5" s="1"/>
  <c r="AD166" i="5"/>
  <c r="CC166" i="5" s="1"/>
  <c r="AE166" i="5"/>
  <c r="BD166" i="5" s="1"/>
  <c r="BQ166" i="5" s="1"/>
  <c r="AF166" i="5"/>
  <c r="CE166" i="5" s="1"/>
  <c r="AG166" i="5"/>
  <c r="BF166" i="5" s="1"/>
  <c r="BS166" i="5" s="1"/>
  <c r="AH166" i="5"/>
  <c r="CG166" i="5" s="1"/>
  <c r="AV166" i="5"/>
  <c r="CV166" i="5"/>
  <c r="CW166" i="5"/>
  <c r="CX166" i="5"/>
  <c r="CY166" i="5"/>
  <c r="CZ166" i="5"/>
  <c r="DO166" i="5"/>
  <c r="M167" i="5"/>
  <c r="N167" i="5" s="1"/>
  <c r="O167" i="5"/>
  <c r="S167" i="5" s="1"/>
  <c r="BH167" i="5" s="1"/>
  <c r="U167" i="5"/>
  <c r="BV167" i="5" s="1"/>
  <c r="V167" i="5"/>
  <c r="BW167" i="5" s="1"/>
  <c r="W167" i="5"/>
  <c r="BX167" i="5" s="1"/>
  <c r="X167" i="5"/>
  <c r="BY167" i="5" s="1"/>
  <c r="Y167" i="5"/>
  <c r="BZ167" i="5" s="1"/>
  <c r="Z167" i="5"/>
  <c r="CA167" i="5" s="1"/>
  <c r="AC167" i="5"/>
  <c r="CB167" i="5" s="1"/>
  <c r="CP167" i="5" s="1"/>
  <c r="AD167" i="5"/>
  <c r="CC167" i="5" s="1"/>
  <c r="AE167" i="5"/>
  <c r="AF167" i="5"/>
  <c r="CE167" i="5" s="1"/>
  <c r="AG167" i="5"/>
  <c r="AH167" i="5"/>
  <c r="CG167" i="5" s="1"/>
  <c r="AV167" i="5"/>
  <c r="AW167" i="5"/>
  <c r="CV167" i="5"/>
  <c r="CW167" i="5"/>
  <c r="CX167" i="5"/>
  <c r="CY167" i="5"/>
  <c r="CZ167" i="5"/>
  <c r="DB167" i="5"/>
  <c r="M168" i="5"/>
  <c r="DO168" i="5" s="1"/>
  <c r="O168" i="5"/>
  <c r="S168" i="5" s="1"/>
  <c r="BH168" i="5" s="1"/>
  <c r="U168" i="5"/>
  <c r="BV168" i="5" s="1"/>
  <c r="V168" i="5"/>
  <c r="BW168" i="5" s="1"/>
  <c r="W168" i="5"/>
  <c r="BX168" i="5" s="1"/>
  <c r="X168" i="5"/>
  <c r="BY168" i="5" s="1"/>
  <c r="Y168" i="5"/>
  <c r="BZ168" i="5" s="1"/>
  <c r="Z168" i="5"/>
  <c r="CA168" i="5" s="1"/>
  <c r="AC168" i="5"/>
  <c r="CB168" i="5" s="1"/>
  <c r="CP168" i="5" s="1"/>
  <c r="AD168" i="5"/>
  <c r="CC168" i="5" s="1"/>
  <c r="AE168" i="5"/>
  <c r="BD168" i="5" s="1"/>
  <c r="BQ168" i="5" s="1"/>
  <c r="AF168" i="5"/>
  <c r="CE168" i="5" s="1"/>
  <c r="AG168" i="5"/>
  <c r="AH168" i="5"/>
  <c r="CG168" i="5" s="1"/>
  <c r="AV168" i="5"/>
  <c r="BI168" i="5" s="1"/>
  <c r="CV168" i="5"/>
  <c r="CW168" i="5"/>
  <c r="CX168" i="5"/>
  <c r="CY168" i="5"/>
  <c r="CZ168" i="5"/>
  <c r="DB168" i="5"/>
  <c r="M169" i="5"/>
  <c r="DO169" i="5" s="1"/>
  <c r="O169" i="5"/>
  <c r="S169" i="5" s="1"/>
  <c r="BH169" i="5" s="1"/>
  <c r="U169" i="5"/>
  <c r="BV169" i="5" s="1"/>
  <c r="CJ169" i="5" s="1"/>
  <c r="V169" i="5"/>
  <c r="BW169" i="5" s="1"/>
  <c r="W169" i="5"/>
  <c r="BX169" i="5" s="1"/>
  <c r="X169" i="5"/>
  <c r="BY169" i="5" s="1"/>
  <c r="Y169" i="5"/>
  <c r="BZ169" i="5" s="1"/>
  <c r="Z169" i="5"/>
  <c r="CA169" i="5" s="1"/>
  <c r="AC169" i="5"/>
  <c r="CB169" i="5" s="1"/>
  <c r="CP169" i="5" s="1"/>
  <c r="AD169" i="5"/>
  <c r="CC169" i="5" s="1"/>
  <c r="AE169" i="5"/>
  <c r="AF169" i="5"/>
  <c r="CE169" i="5" s="1"/>
  <c r="AG169" i="5"/>
  <c r="AH169" i="5"/>
  <c r="CG169" i="5" s="1"/>
  <c r="CV169" i="5"/>
  <c r="CW169" i="5"/>
  <c r="CX169" i="5"/>
  <c r="CY169" i="5"/>
  <c r="CZ169" i="5"/>
  <c r="M170" i="5"/>
  <c r="DO170" i="5" s="1"/>
  <c r="O170" i="5"/>
  <c r="S170" i="5" s="1"/>
  <c r="BH170" i="5" s="1"/>
  <c r="U170" i="5"/>
  <c r="BV170" i="5" s="1"/>
  <c r="V170" i="5"/>
  <c r="BW170" i="5" s="1"/>
  <c r="W170" i="5"/>
  <c r="BX170" i="5" s="1"/>
  <c r="X170" i="5"/>
  <c r="BY170" i="5" s="1"/>
  <c r="Y170" i="5"/>
  <c r="BZ170" i="5" s="1"/>
  <c r="Z170" i="5"/>
  <c r="CA170" i="5" s="1"/>
  <c r="AC170" i="5"/>
  <c r="CB170" i="5" s="1"/>
  <c r="CP170" i="5" s="1"/>
  <c r="AD170" i="5"/>
  <c r="CC170" i="5" s="1"/>
  <c r="AE170" i="5"/>
  <c r="BD170" i="5" s="1"/>
  <c r="BQ170" i="5" s="1"/>
  <c r="AF170" i="5"/>
  <c r="CE170" i="5" s="1"/>
  <c r="AG170" i="5"/>
  <c r="AH170" i="5"/>
  <c r="CG170" i="5" s="1"/>
  <c r="CV170" i="5"/>
  <c r="CW170" i="5"/>
  <c r="CX170" i="5"/>
  <c r="CY170" i="5"/>
  <c r="CZ170" i="5"/>
  <c r="M171" i="5"/>
  <c r="DO171" i="5" s="1"/>
  <c r="O171" i="5"/>
  <c r="S171" i="5" s="1"/>
  <c r="BH171" i="5" s="1"/>
  <c r="U171" i="5"/>
  <c r="BV171" i="5" s="1"/>
  <c r="V171" i="5"/>
  <c r="BW171" i="5" s="1"/>
  <c r="W171" i="5"/>
  <c r="BX171" i="5" s="1"/>
  <c r="X171" i="5"/>
  <c r="BY171" i="5" s="1"/>
  <c r="Y171" i="5"/>
  <c r="BZ171" i="5" s="1"/>
  <c r="Z171" i="5"/>
  <c r="CA171" i="5" s="1"/>
  <c r="AC171" i="5"/>
  <c r="CB171" i="5" s="1"/>
  <c r="CP171" i="5" s="1"/>
  <c r="AD171" i="5"/>
  <c r="CC171" i="5" s="1"/>
  <c r="AE171" i="5"/>
  <c r="AF171" i="5"/>
  <c r="CE171" i="5" s="1"/>
  <c r="AG171" i="5"/>
  <c r="BF171" i="5" s="1"/>
  <c r="BS171" i="5" s="1"/>
  <c r="AH171" i="5"/>
  <c r="CG171" i="5" s="1"/>
  <c r="CV171" i="5"/>
  <c r="CW171" i="5"/>
  <c r="CX171" i="5"/>
  <c r="CY171" i="5"/>
  <c r="CZ171" i="5"/>
  <c r="M172" i="5"/>
  <c r="DB172" i="5" s="1"/>
  <c r="O172" i="5"/>
  <c r="S172" i="5" s="1"/>
  <c r="BH172" i="5" s="1"/>
  <c r="U172" i="5"/>
  <c r="BV172" i="5" s="1"/>
  <c r="CJ172" i="5" s="1"/>
  <c r="V172" i="5"/>
  <c r="BW172" i="5" s="1"/>
  <c r="W172" i="5"/>
  <c r="BX172" i="5" s="1"/>
  <c r="X172" i="5"/>
  <c r="BY172" i="5" s="1"/>
  <c r="Y172" i="5"/>
  <c r="BZ172" i="5" s="1"/>
  <c r="Z172" i="5"/>
  <c r="CA172" i="5" s="1"/>
  <c r="AC172" i="5"/>
  <c r="CB172" i="5" s="1"/>
  <c r="CP172" i="5" s="1"/>
  <c r="AD172" i="5"/>
  <c r="CC172" i="5" s="1"/>
  <c r="AE172" i="5"/>
  <c r="BD172" i="5" s="1"/>
  <c r="BQ172" i="5" s="1"/>
  <c r="AF172" i="5"/>
  <c r="CE172" i="5" s="1"/>
  <c r="AG172" i="5"/>
  <c r="BF172" i="5" s="1"/>
  <c r="BS172" i="5" s="1"/>
  <c r="AH172" i="5"/>
  <c r="CG172" i="5" s="1"/>
  <c r="AV172" i="5"/>
  <c r="DP172" i="5" s="1"/>
  <c r="CV172" i="5"/>
  <c r="CW172" i="5"/>
  <c r="CX172" i="5"/>
  <c r="CY172" i="5"/>
  <c r="CZ172" i="5"/>
  <c r="DO172" i="5"/>
  <c r="M173" i="5"/>
  <c r="DB173" i="5" s="1"/>
  <c r="N173" i="5"/>
  <c r="O173" i="5"/>
  <c r="S173" i="5" s="1"/>
  <c r="BH173" i="5" s="1"/>
  <c r="U173" i="5"/>
  <c r="BV173" i="5" s="1"/>
  <c r="CJ173" i="5" s="1"/>
  <c r="V173" i="5"/>
  <c r="BW173" i="5" s="1"/>
  <c r="W173" i="5"/>
  <c r="BX173" i="5" s="1"/>
  <c r="X173" i="5"/>
  <c r="AY173" i="5" s="1"/>
  <c r="Y173" i="5"/>
  <c r="AZ173" i="5" s="1"/>
  <c r="Z173" i="5"/>
  <c r="AC173" i="5"/>
  <c r="BB173" i="5" s="1"/>
  <c r="AD173" i="5"/>
  <c r="BC173" i="5" s="1"/>
  <c r="AE173" i="5"/>
  <c r="BD173" i="5" s="1"/>
  <c r="BQ173" i="5" s="1"/>
  <c r="AF173" i="5"/>
  <c r="CE173" i="5" s="1"/>
  <c r="AG173" i="5"/>
  <c r="AH173" i="5"/>
  <c r="CG173" i="5" s="1"/>
  <c r="AV173" i="5"/>
  <c r="BI173" i="5" s="1"/>
  <c r="CV173" i="5"/>
  <c r="CW173" i="5"/>
  <c r="CX173" i="5"/>
  <c r="CY173" i="5"/>
  <c r="CZ173" i="5"/>
  <c r="DO173" i="5"/>
  <c r="M174" i="5"/>
  <c r="DO174" i="5" s="1"/>
  <c r="O174" i="5"/>
  <c r="S174" i="5" s="1"/>
  <c r="BH174" i="5" s="1"/>
  <c r="U174" i="5"/>
  <c r="BV174" i="5" s="1"/>
  <c r="V174" i="5"/>
  <c r="BW174" i="5" s="1"/>
  <c r="W174" i="5"/>
  <c r="AX174" i="5" s="1"/>
  <c r="X174" i="5"/>
  <c r="AY174" i="5" s="1"/>
  <c r="Y174" i="5"/>
  <c r="Z174" i="5"/>
  <c r="AC174" i="5"/>
  <c r="CB174" i="5" s="1"/>
  <c r="AD174" i="5"/>
  <c r="AE174" i="5"/>
  <c r="BD174" i="5" s="1"/>
  <c r="BQ174" i="5" s="1"/>
  <c r="AF174" i="5"/>
  <c r="CE174" i="5" s="1"/>
  <c r="AG174" i="5"/>
  <c r="BF174" i="5" s="1"/>
  <c r="AH174" i="5"/>
  <c r="CG174" i="5" s="1"/>
  <c r="AV174" i="5"/>
  <c r="DP174" i="5" s="1"/>
  <c r="CV174" i="5"/>
  <c r="CW174" i="5"/>
  <c r="CX174" i="5"/>
  <c r="CY174" i="5"/>
  <c r="CZ174" i="5"/>
  <c r="M175" i="5"/>
  <c r="N175" i="5" s="1"/>
  <c r="O175" i="5"/>
  <c r="S175" i="5" s="1"/>
  <c r="BH175" i="5" s="1"/>
  <c r="U175" i="5"/>
  <c r="BV175" i="5" s="1"/>
  <c r="V175" i="5"/>
  <c r="BW175" i="5" s="1"/>
  <c r="W175" i="5"/>
  <c r="AX175" i="5" s="1"/>
  <c r="X175" i="5"/>
  <c r="AY175" i="5" s="1"/>
  <c r="Y175" i="5"/>
  <c r="AZ175" i="5" s="1"/>
  <c r="Z175" i="5"/>
  <c r="AC175" i="5"/>
  <c r="AD175" i="5"/>
  <c r="AE175" i="5"/>
  <c r="BD175" i="5" s="1"/>
  <c r="BQ175" i="5" s="1"/>
  <c r="AF175" i="5"/>
  <c r="CE175" i="5" s="1"/>
  <c r="AG175" i="5"/>
  <c r="AH175" i="5"/>
  <c r="CG175" i="5" s="1"/>
  <c r="CV175" i="5"/>
  <c r="CW175" i="5"/>
  <c r="CX175" i="5"/>
  <c r="CY175" i="5"/>
  <c r="CZ175" i="5"/>
  <c r="DO175" i="5"/>
  <c r="M176" i="5"/>
  <c r="N176" i="5" s="1"/>
  <c r="O176" i="5"/>
  <c r="S176" i="5" s="1"/>
  <c r="BH176" i="5" s="1"/>
  <c r="U176" i="5"/>
  <c r="BV176" i="5" s="1"/>
  <c r="V176" i="5"/>
  <c r="BW176" i="5" s="1"/>
  <c r="W176" i="5"/>
  <c r="BX176" i="5" s="1"/>
  <c r="X176" i="5"/>
  <c r="BY176" i="5" s="1"/>
  <c r="Y176" i="5"/>
  <c r="BZ176" i="5" s="1"/>
  <c r="Z176" i="5"/>
  <c r="CA176" i="5" s="1"/>
  <c r="AC176" i="5"/>
  <c r="CB176" i="5" s="1"/>
  <c r="CP176" i="5" s="1"/>
  <c r="AD176" i="5"/>
  <c r="AE176" i="5"/>
  <c r="BD176" i="5" s="1"/>
  <c r="BQ176" i="5" s="1"/>
  <c r="AF176" i="5"/>
  <c r="AG176" i="5"/>
  <c r="BF176" i="5" s="1"/>
  <c r="BS176" i="5" s="1"/>
  <c r="AH176" i="5"/>
  <c r="CG176" i="5" s="1"/>
  <c r="AV176" i="5"/>
  <c r="DP176" i="5" s="1"/>
  <c r="CV176" i="5"/>
  <c r="CW176" i="5"/>
  <c r="CX176" i="5"/>
  <c r="CY176" i="5"/>
  <c r="CZ176" i="5"/>
  <c r="DB176" i="5"/>
  <c r="M177" i="5"/>
  <c r="N177" i="5" s="1"/>
  <c r="O177" i="5"/>
  <c r="S177" i="5" s="1"/>
  <c r="BH177" i="5" s="1"/>
  <c r="U177" i="5"/>
  <c r="BV177" i="5" s="1"/>
  <c r="V177" i="5"/>
  <c r="BW177" i="5" s="1"/>
  <c r="W177" i="5"/>
  <c r="BX177" i="5" s="1"/>
  <c r="X177" i="5"/>
  <c r="BY177" i="5" s="1"/>
  <c r="Y177" i="5"/>
  <c r="BZ177" i="5" s="1"/>
  <c r="Z177" i="5"/>
  <c r="CA177" i="5" s="1"/>
  <c r="AC177" i="5"/>
  <c r="CB177" i="5" s="1"/>
  <c r="CP177" i="5" s="1"/>
  <c r="AD177" i="5"/>
  <c r="BC177" i="5" s="1"/>
  <c r="AE177" i="5"/>
  <c r="BD177" i="5" s="1"/>
  <c r="BQ177" i="5" s="1"/>
  <c r="AF177" i="5"/>
  <c r="AG177" i="5"/>
  <c r="AH177" i="5"/>
  <c r="CG177" i="5" s="1"/>
  <c r="CV177" i="5"/>
  <c r="CW177" i="5"/>
  <c r="CX177" i="5"/>
  <c r="CY177" i="5"/>
  <c r="CZ177" i="5"/>
  <c r="M178" i="5"/>
  <c r="N178" i="5" s="1"/>
  <c r="O178" i="5"/>
  <c r="S178" i="5" s="1"/>
  <c r="BH178" i="5" s="1"/>
  <c r="U178" i="5"/>
  <c r="BV178" i="5" s="1"/>
  <c r="V178" i="5"/>
  <c r="BW178" i="5" s="1"/>
  <c r="W178" i="5"/>
  <c r="BX178" i="5" s="1"/>
  <c r="X178" i="5"/>
  <c r="BY178" i="5" s="1"/>
  <c r="Y178" i="5"/>
  <c r="BZ178" i="5" s="1"/>
  <c r="Z178" i="5"/>
  <c r="CA178" i="5" s="1"/>
  <c r="AC178" i="5"/>
  <c r="CB178" i="5" s="1"/>
  <c r="CP178" i="5" s="1"/>
  <c r="AD178" i="5"/>
  <c r="BC178" i="5" s="1"/>
  <c r="AE178" i="5"/>
  <c r="BD178" i="5" s="1"/>
  <c r="BQ178" i="5" s="1"/>
  <c r="AF178" i="5"/>
  <c r="BE178" i="5" s="1"/>
  <c r="BR178" i="5" s="1"/>
  <c r="AG178" i="5"/>
  <c r="AH178" i="5"/>
  <c r="CG178" i="5" s="1"/>
  <c r="AV178" i="5"/>
  <c r="DP178" i="5" s="1"/>
  <c r="AW178" i="5"/>
  <c r="AX178" i="5"/>
  <c r="CV178" i="5"/>
  <c r="CW178" i="5"/>
  <c r="CX178" i="5"/>
  <c r="CY178" i="5"/>
  <c r="CZ178" i="5"/>
  <c r="M179" i="5"/>
  <c r="N179" i="5" s="1"/>
  <c r="O179" i="5"/>
  <c r="S179" i="5" s="1"/>
  <c r="BH179" i="5" s="1"/>
  <c r="U179" i="5"/>
  <c r="BV179" i="5" s="1"/>
  <c r="V179" i="5"/>
  <c r="BW179" i="5" s="1"/>
  <c r="W179" i="5"/>
  <c r="BX179" i="5" s="1"/>
  <c r="X179" i="5"/>
  <c r="BY179" i="5" s="1"/>
  <c r="Y179" i="5"/>
  <c r="BZ179" i="5" s="1"/>
  <c r="Z179" i="5"/>
  <c r="CA179" i="5" s="1"/>
  <c r="AC179" i="5"/>
  <c r="CB179" i="5" s="1"/>
  <c r="CP179" i="5" s="1"/>
  <c r="AD179" i="5"/>
  <c r="BC179" i="5" s="1"/>
  <c r="AE179" i="5"/>
  <c r="BD179" i="5" s="1"/>
  <c r="BQ179" i="5" s="1"/>
  <c r="AF179" i="5"/>
  <c r="CE179" i="5" s="1"/>
  <c r="AG179" i="5"/>
  <c r="AH179" i="5"/>
  <c r="CG179" i="5" s="1"/>
  <c r="AV179" i="5"/>
  <c r="CV179" i="5"/>
  <c r="CW179" i="5"/>
  <c r="CX179" i="5"/>
  <c r="CY179" i="5"/>
  <c r="CZ179" i="5"/>
  <c r="DB179" i="5"/>
  <c r="M180" i="5"/>
  <c r="N180" i="5" s="1"/>
  <c r="O180" i="5"/>
  <c r="S180" i="5" s="1"/>
  <c r="BH180" i="5" s="1"/>
  <c r="U180" i="5"/>
  <c r="BV180" i="5" s="1"/>
  <c r="V180" i="5"/>
  <c r="BW180" i="5" s="1"/>
  <c r="W180" i="5"/>
  <c r="BX180" i="5" s="1"/>
  <c r="X180" i="5"/>
  <c r="BY180" i="5" s="1"/>
  <c r="Y180" i="5"/>
  <c r="BZ180" i="5" s="1"/>
  <c r="Z180" i="5"/>
  <c r="CA180" i="5" s="1"/>
  <c r="AC180" i="5"/>
  <c r="CB180" i="5" s="1"/>
  <c r="CP180" i="5" s="1"/>
  <c r="AD180" i="5"/>
  <c r="AE180" i="5"/>
  <c r="BD180" i="5" s="1"/>
  <c r="BQ180" i="5" s="1"/>
  <c r="AF180" i="5"/>
  <c r="BE180" i="5" s="1"/>
  <c r="AG180" i="5"/>
  <c r="BF180" i="5" s="1"/>
  <c r="BS180" i="5" s="1"/>
  <c r="AH180" i="5"/>
  <c r="CG180" i="5" s="1"/>
  <c r="CV180" i="5"/>
  <c r="CW180" i="5"/>
  <c r="CX180" i="5"/>
  <c r="CY180" i="5"/>
  <c r="CZ180" i="5"/>
  <c r="M181" i="5"/>
  <c r="N181" i="5" s="1"/>
  <c r="O181" i="5"/>
  <c r="S181" i="5" s="1"/>
  <c r="BH181" i="5" s="1"/>
  <c r="U181" i="5"/>
  <c r="BV181" i="5" s="1"/>
  <c r="V181" i="5"/>
  <c r="BW181" i="5" s="1"/>
  <c r="W181" i="5"/>
  <c r="BX181" i="5" s="1"/>
  <c r="X181" i="5"/>
  <c r="BY181" i="5" s="1"/>
  <c r="Y181" i="5"/>
  <c r="BZ181" i="5" s="1"/>
  <c r="Z181" i="5"/>
  <c r="CA181" i="5" s="1"/>
  <c r="AC181" i="5"/>
  <c r="CB181" i="5" s="1"/>
  <c r="CP181" i="5" s="1"/>
  <c r="AD181" i="5"/>
  <c r="AE181" i="5"/>
  <c r="BD181" i="5" s="1"/>
  <c r="BQ181" i="5" s="1"/>
  <c r="AF181" i="5"/>
  <c r="BE181" i="5" s="1"/>
  <c r="BR181" i="5" s="1"/>
  <c r="AG181" i="5"/>
  <c r="AH181" i="5"/>
  <c r="CG181" i="5" s="1"/>
  <c r="AV181" i="5"/>
  <c r="DP181" i="5" s="1"/>
  <c r="AW181" i="5"/>
  <c r="DQ181" i="5" s="1"/>
  <c r="CV181" i="5"/>
  <c r="CW181" i="5"/>
  <c r="CX181" i="5"/>
  <c r="CY181" i="5"/>
  <c r="CZ181" i="5"/>
  <c r="M182" i="5"/>
  <c r="N182" i="5" s="1"/>
  <c r="O182" i="5"/>
  <c r="S182" i="5" s="1"/>
  <c r="BH182" i="5" s="1"/>
  <c r="U182" i="5"/>
  <c r="BV182" i="5" s="1"/>
  <c r="V182" i="5"/>
  <c r="BW182" i="5" s="1"/>
  <c r="W182" i="5"/>
  <c r="BX182" i="5" s="1"/>
  <c r="X182" i="5"/>
  <c r="BY182" i="5" s="1"/>
  <c r="Y182" i="5"/>
  <c r="BZ182" i="5" s="1"/>
  <c r="Z182" i="5"/>
  <c r="CA182" i="5" s="1"/>
  <c r="AC182" i="5"/>
  <c r="CB182" i="5" s="1"/>
  <c r="AD182" i="5"/>
  <c r="BC182" i="5" s="1"/>
  <c r="AE182" i="5"/>
  <c r="BD182" i="5" s="1"/>
  <c r="BQ182" i="5" s="1"/>
  <c r="AF182" i="5"/>
  <c r="AG182" i="5"/>
  <c r="AH182" i="5"/>
  <c r="CG182" i="5" s="1"/>
  <c r="AV182" i="5"/>
  <c r="DP182" i="5" s="1"/>
  <c r="CV182" i="5"/>
  <c r="CW182" i="5"/>
  <c r="CX182" i="5"/>
  <c r="CY182" i="5"/>
  <c r="CZ182" i="5"/>
  <c r="DB182" i="5"/>
  <c r="M183" i="5"/>
  <c r="N183" i="5" s="1"/>
  <c r="O183" i="5"/>
  <c r="S183" i="5" s="1"/>
  <c r="BH183" i="5" s="1"/>
  <c r="U183" i="5"/>
  <c r="BV183" i="5" s="1"/>
  <c r="V183" i="5"/>
  <c r="BW183" i="5" s="1"/>
  <c r="W183" i="5"/>
  <c r="AX183" i="5" s="1"/>
  <c r="DR183" i="5" s="1"/>
  <c r="X183" i="5"/>
  <c r="AY183" i="5" s="1"/>
  <c r="Y183" i="5"/>
  <c r="BZ183" i="5" s="1"/>
  <c r="Z183" i="5"/>
  <c r="CA183" i="5" s="1"/>
  <c r="AC183" i="5"/>
  <c r="AD183" i="5"/>
  <c r="BC183" i="5" s="1"/>
  <c r="AE183" i="5"/>
  <c r="AF183" i="5"/>
  <c r="AG183" i="5"/>
  <c r="CF183" i="5" s="1"/>
  <c r="AH183" i="5"/>
  <c r="CG183" i="5" s="1"/>
  <c r="CV183" i="5"/>
  <c r="CW183" i="5"/>
  <c r="CX183" i="5"/>
  <c r="CY183" i="5"/>
  <c r="CZ183" i="5"/>
  <c r="M184" i="5"/>
  <c r="N184" i="5" s="1"/>
  <c r="O184" i="5"/>
  <c r="S184" i="5" s="1"/>
  <c r="BH184" i="5" s="1"/>
  <c r="U184" i="5"/>
  <c r="BV184" i="5" s="1"/>
  <c r="V184" i="5"/>
  <c r="BW184" i="5" s="1"/>
  <c r="W184" i="5"/>
  <c r="X184" i="5"/>
  <c r="AY184" i="5" s="1"/>
  <c r="BL184" i="5" s="1"/>
  <c r="Y184" i="5"/>
  <c r="Z184" i="5"/>
  <c r="CA184" i="5" s="1"/>
  <c r="AC184" i="5"/>
  <c r="CB184" i="5" s="1"/>
  <c r="AD184" i="5"/>
  <c r="BC184" i="5" s="1"/>
  <c r="AE184" i="5"/>
  <c r="AF184" i="5"/>
  <c r="AG184" i="5"/>
  <c r="AH184" i="5"/>
  <c r="CG184" i="5" s="1"/>
  <c r="AV184" i="5"/>
  <c r="DP184" i="5" s="1"/>
  <c r="CV184" i="5"/>
  <c r="CW184" i="5"/>
  <c r="CX184" i="5"/>
  <c r="CY184" i="5"/>
  <c r="CZ184" i="5"/>
  <c r="DB184" i="5"/>
  <c r="M185" i="5"/>
  <c r="N185" i="5" s="1"/>
  <c r="O185" i="5"/>
  <c r="S185" i="5" s="1"/>
  <c r="BH185" i="5" s="1"/>
  <c r="U185" i="5"/>
  <c r="BV185" i="5" s="1"/>
  <c r="V185" i="5"/>
  <c r="BW185" i="5" s="1"/>
  <c r="W185" i="5"/>
  <c r="AX185" i="5" s="1"/>
  <c r="BK185" i="5" s="1"/>
  <c r="X185" i="5"/>
  <c r="Y185" i="5"/>
  <c r="BZ185" i="5" s="1"/>
  <c r="Z185" i="5"/>
  <c r="CA185" i="5" s="1"/>
  <c r="AC185" i="5"/>
  <c r="CB185" i="5" s="1"/>
  <c r="AD185" i="5"/>
  <c r="BC185" i="5" s="1"/>
  <c r="AE185" i="5"/>
  <c r="AF185" i="5"/>
  <c r="AG185" i="5"/>
  <c r="BF185" i="5" s="1"/>
  <c r="BS185" i="5" s="1"/>
  <c r="AH185" i="5"/>
  <c r="CG185" i="5" s="1"/>
  <c r="AV185" i="5"/>
  <c r="DP185" i="5" s="1"/>
  <c r="CV185" i="5"/>
  <c r="CW185" i="5"/>
  <c r="CX185" i="5"/>
  <c r="CY185" i="5"/>
  <c r="CZ185" i="5"/>
  <c r="DB185" i="5"/>
  <c r="M186" i="5"/>
  <c r="N186" i="5" s="1"/>
  <c r="O186" i="5"/>
  <c r="S186" i="5" s="1"/>
  <c r="BH186" i="5" s="1"/>
  <c r="U186" i="5"/>
  <c r="BV186" i="5" s="1"/>
  <c r="V186" i="5"/>
  <c r="BW186" i="5" s="1"/>
  <c r="W186" i="5"/>
  <c r="X186" i="5"/>
  <c r="AY186" i="5" s="1"/>
  <c r="Y186" i="5"/>
  <c r="BZ186" i="5" s="1"/>
  <c r="Z186" i="5"/>
  <c r="CA186" i="5" s="1"/>
  <c r="AC186" i="5"/>
  <c r="AD186" i="5"/>
  <c r="BC186" i="5" s="1"/>
  <c r="AE186" i="5"/>
  <c r="AF186" i="5"/>
  <c r="BE186" i="5" s="1"/>
  <c r="AG186" i="5"/>
  <c r="AH186" i="5"/>
  <c r="CG186" i="5" s="1"/>
  <c r="CV186" i="5"/>
  <c r="CW186" i="5"/>
  <c r="CX186" i="5"/>
  <c r="CY186" i="5"/>
  <c r="CZ186" i="5"/>
  <c r="M187" i="5"/>
  <c r="N187" i="5" s="1"/>
  <c r="O187" i="5"/>
  <c r="S187" i="5" s="1"/>
  <c r="BH187" i="5" s="1"/>
  <c r="U187" i="5"/>
  <c r="BV187" i="5" s="1"/>
  <c r="V187" i="5"/>
  <c r="BW187" i="5" s="1"/>
  <c r="W187" i="5"/>
  <c r="AX187" i="5" s="1"/>
  <c r="X187" i="5"/>
  <c r="AY187" i="5" s="1"/>
  <c r="Y187" i="5"/>
  <c r="Z187" i="5"/>
  <c r="CA187" i="5" s="1"/>
  <c r="AC187" i="5"/>
  <c r="AD187" i="5"/>
  <c r="BC187" i="5" s="1"/>
  <c r="AE187" i="5"/>
  <c r="AF187" i="5"/>
  <c r="CE187" i="5" s="1"/>
  <c r="AG187" i="5"/>
  <c r="CF187" i="5" s="1"/>
  <c r="AH187" i="5"/>
  <c r="CG187" i="5" s="1"/>
  <c r="CV187" i="5"/>
  <c r="CW187" i="5"/>
  <c r="CX187" i="5"/>
  <c r="CY187" i="5"/>
  <c r="CZ187" i="5"/>
  <c r="M188" i="5"/>
  <c r="N188" i="5" s="1"/>
  <c r="O188" i="5"/>
  <c r="S188" i="5" s="1"/>
  <c r="BH188" i="5" s="1"/>
  <c r="U188" i="5"/>
  <c r="BV188" i="5" s="1"/>
  <c r="V188" i="5"/>
  <c r="BW188" i="5" s="1"/>
  <c r="W188" i="5"/>
  <c r="BX188" i="5" s="1"/>
  <c r="X188" i="5"/>
  <c r="BY188" i="5" s="1"/>
  <c r="Y188" i="5"/>
  <c r="BZ188" i="5" s="1"/>
  <c r="Z188" i="5"/>
  <c r="CA188" i="5" s="1"/>
  <c r="AC188" i="5"/>
  <c r="CB188" i="5" s="1"/>
  <c r="CP188" i="5" s="1"/>
  <c r="AD188" i="5"/>
  <c r="AE188" i="5"/>
  <c r="CD188" i="5" s="1"/>
  <c r="AF188" i="5"/>
  <c r="BE188" i="5" s="1"/>
  <c r="BR188" i="5" s="1"/>
  <c r="AG188" i="5"/>
  <c r="AH188" i="5"/>
  <c r="CG188" i="5" s="1"/>
  <c r="AV188" i="5"/>
  <c r="DP188" i="5" s="1"/>
  <c r="CV188" i="5"/>
  <c r="CW188" i="5"/>
  <c r="CX188" i="5"/>
  <c r="CY188" i="5"/>
  <c r="CZ188" i="5"/>
  <c r="DB188" i="5"/>
  <c r="M189" i="5"/>
  <c r="N189" i="5" s="1"/>
  <c r="O189" i="5"/>
  <c r="S189" i="5" s="1"/>
  <c r="BH189" i="5" s="1"/>
  <c r="U189" i="5"/>
  <c r="BV189" i="5" s="1"/>
  <c r="V189" i="5"/>
  <c r="BW189" i="5" s="1"/>
  <c r="W189" i="5"/>
  <c r="BX189" i="5" s="1"/>
  <c r="X189" i="5"/>
  <c r="BY189" i="5" s="1"/>
  <c r="Y189" i="5"/>
  <c r="BZ189" i="5" s="1"/>
  <c r="Z189" i="5"/>
  <c r="CA189" i="5" s="1"/>
  <c r="AC189" i="5"/>
  <c r="CB189" i="5" s="1"/>
  <c r="CP189" i="5" s="1"/>
  <c r="AD189" i="5"/>
  <c r="AE189" i="5"/>
  <c r="CD189" i="5" s="1"/>
  <c r="AF189" i="5"/>
  <c r="AG189" i="5"/>
  <c r="AH189" i="5"/>
  <c r="CG189" i="5" s="1"/>
  <c r="CV189" i="5"/>
  <c r="CW189" i="5"/>
  <c r="CX189" i="5"/>
  <c r="CY189" i="5"/>
  <c r="CZ189" i="5"/>
  <c r="DO189" i="5"/>
  <c r="M190" i="5"/>
  <c r="N190" i="5" s="1"/>
  <c r="O190" i="5"/>
  <c r="S190" i="5" s="1"/>
  <c r="BH190" i="5" s="1"/>
  <c r="U190" i="5"/>
  <c r="BV190" i="5" s="1"/>
  <c r="V190" i="5"/>
  <c r="BW190" i="5" s="1"/>
  <c r="W190" i="5"/>
  <c r="BX190" i="5" s="1"/>
  <c r="X190" i="5"/>
  <c r="BY190" i="5" s="1"/>
  <c r="Y190" i="5"/>
  <c r="BZ190" i="5" s="1"/>
  <c r="Z190" i="5"/>
  <c r="CA190" i="5" s="1"/>
  <c r="AC190" i="5"/>
  <c r="CB190" i="5" s="1"/>
  <c r="AD190" i="5"/>
  <c r="BC190" i="5" s="1"/>
  <c r="AE190" i="5"/>
  <c r="CD190" i="5" s="1"/>
  <c r="AF190" i="5"/>
  <c r="BE190" i="5" s="1"/>
  <c r="BR190" i="5" s="1"/>
  <c r="AG190" i="5"/>
  <c r="CF190" i="5" s="1"/>
  <c r="AH190" i="5"/>
  <c r="CG190" i="5" s="1"/>
  <c r="CV190" i="5"/>
  <c r="CW190" i="5"/>
  <c r="CX190" i="5"/>
  <c r="CY190" i="5"/>
  <c r="CZ190" i="5"/>
  <c r="DB190" i="5"/>
  <c r="M191" i="5"/>
  <c r="N191" i="5" s="1"/>
  <c r="O191" i="5"/>
  <c r="S191" i="5" s="1"/>
  <c r="BH191" i="5" s="1"/>
  <c r="U191" i="5"/>
  <c r="BV191" i="5" s="1"/>
  <c r="V191" i="5"/>
  <c r="BW191" i="5" s="1"/>
  <c r="W191" i="5"/>
  <c r="BX191" i="5" s="1"/>
  <c r="X191" i="5"/>
  <c r="BY191" i="5" s="1"/>
  <c r="Y191" i="5"/>
  <c r="BZ191" i="5" s="1"/>
  <c r="Z191" i="5"/>
  <c r="CA191" i="5" s="1"/>
  <c r="AC191" i="5"/>
  <c r="CB191" i="5" s="1"/>
  <c r="AD191" i="5"/>
  <c r="BC191" i="5" s="1"/>
  <c r="AE191" i="5"/>
  <c r="CD191" i="5" s="1"/>
  <c r="AF191" i="5"/>
  <c r="BE191" i="5" s="1"/>
  <c r="BR191" i="5" s="1"/>
  <c r="AG191" i="5"/>
  <c r="CF191" i="5" s="1"/>
  <c r="AH191" i="5"/>
  <c r="CG191" i="5" s="1"/>
  <c r="CV191" i="5"/>
  <c r="CW191" i="5"/>
  <c r="CX191" i="5"/>
  <c r="CY191" i="5"/>
  <c r="CZ191" i="5"/>
  <c r="DB191" i="5"/>
  <c r="M192" i="5"/>
  <c r="N192" i="5" s="1"/>
  <c r="O192" i="5"/>
  <c r="S192" i="5" s="1"/>
  <c r="BH192" i="5" s="1"/>
  <c r="U192" i="5"/>
  <c r="BV192" i="5" s="1"/>
  <c r="V192" i="5"/>
  <c r="BW192" i="5" s="1"/>
  <c r="W192" i="5"/>
  <c r="BX192" i="5" s="1"/>
  <c r="X192" i="5"/>
  <c r="BY192" i="5" s="1"/>
  <c r="Y192" i="5"/>
  <c r="BZ192" i="5" s="1"/>
  <c r="Z192" i="5"/>
  <c r="CA192" i="5" s="1"/>
  <c r="AC192" i="5"/>
  <c r="CB192" i="5" s="1"/>
  <c r="AD192" i="5"/>
  <c r="BC192" i="5" s="1"/>
  <c r="AE192" i="5"/>
  <c r="CD192" i="5" s="1"/>
  <c r="AF192" i="5"/>
  <c r="BE192" i="5" s="1"/>
  <c r="BR192" i="5" s="1"/>
  <c r="AG192" i="5"/>
  <c r="CF192" i="5" s="1"/>
  <c r="AH192" i="5"/>
  <c r="CG192" i="5" s="1"/>
  <c r="AV192" i="5"/>
  <c r="DP192" i="5" s="1"/>
  <c r="CV192" i="5"/>
  <c r="CW192" i="5"/>
  <c r="CX192" i="5"/>
  <c r="CY192" i="5"/>
  <c r="CZ192" i="5"/>
  <c r="DO192" i="5"/>
  <c r="M193" i="5"/>
  <c r="DO193" i="5" s="1"/>
  <c r="N193" i="5"/>
  <c r="O193" i="5"/>
  <c r="S193" i="5" s="1"/>
  <c r="BH193" i="5" s="1"/>
  <c r="U193" i="5"/>
  <c r="BV193" i="5" s="1"/>
  <c r="V193" i="5"/>
  <c r="BW193" i="5" s="1"/>
  <c r="W193" i="5"/>
  <c r="BX193" i="5" s="1"/>
  <c r="X193" i="5"/>
  <c r="BY193" i="5" s="1"/>
  <c r="Y193" i="5"/>
  <c r="BZ193" i="5" s="1"/>
  <c r="Z193" i="5"/>
  <c r="CA193" i="5" s="1"/>
  <c r="AC193" i="5"/>
  <c r="CB193" i="5" s="1"/>
  <c r="AD193" i="5"/>
  <c r="BC193" i="5" s="1"/>
  <c r="AE193" i="5"/>
  <c r="CD193" i="5" s="1"/>
  <c r="AF193" i="5"/>
  <c r="BE193" i="5" s="1"/>
  <c r="BR193" i="5" s="1"/>
  <c r="AG193" i="5"/>
  <c r="CF193" i="5" s="1"/>
  <c r="AH193" i="5"/>
  <c r="CG193" i="5" s="1"/>
  <c r="AV193" i="5"/>
  <c r="DP193" i="5" s="1"/>
  <c r="AW193" i="5"/>
  <c r="CV193" i="5"/>
  <c r="CW193" i="5"/>
  <c r="CX193" i="5"/>
  <c r="CY193" i="5"/>
  <c r="CZ193" i="5"/>
  <c r="DB193" i="5"/>
  <c r="M194" i="5"/>
  <c r="N194" i="5" s="1"/>
  <c r="O194" i="5"/>
  <c r="S194" i="5" s="1"/>
  <c r="BH194" i="5" s="1"/>
  <c r="U194" i="5"/>
  <c r="BV194" i="5" s="1"/>
  <c r="V194" i="5"/>
  <c r="BW194" i="5" s="1"/>
  <c r="W194" i="5"/>
  <c r="BX194" i="5" s="1"/>
  <c r="X194" i="5"/>
  <c r="BY194" i="5" s="1"/>
  <c r="Y194" i="5"/>
  <c r="BZ194" i="5" s="1"/>
  <c r="Z194" i="5"/>
  <c r="CA194" i="5" s="1"/>
  <c r="AC194" i="5"/>
  <c r="CB194" i="5" s="1"/>
  <c r="AD194" i="5"/>
  <c r="BC194" i="5" s="1"/>
  <c r="AE194" i="5"/>
  <c r="CD194" i="5" s="1"/>
  <c r="AF194" i="5"/>
  <c r="BE194" i="5" s="1"/>
  <c r="BR194" i="5" s="1"/>
  <c r="AG194" i="5"/>
  <c r="CF194" i="5" s="1"/>
  <c r="AH194" i="5"/>
  <c r="CG194" i="5" s="1"/>
  <c r="AV194" i="5"/>
  <c r="CV194" i="5"/>
  <c r="CW194" i="5"/>
  <c r="CX194" i="5"/>
  <c r="CY194" i="5"/>
  <c r="CZ194" i="5"/>
  <c r="DO194" i="5"/>
  <c r="M195" i="5"/>
  <c r="N195" i="5" s="1"/>
  <c r="O195" i="5"/>
  <c r="S195" i="5" s="1"/>
  <c r="BH195" i="5" s="1"/>
  <c r="U195" i="5"/>
  <c r="BV195" i="5" s="1"/>
  <c r="V195" i="5"/>
  <c r="BW195" i="5" s="1"/>
  <c r="W195" i="5"/>
  <c r="BX195" i="5" s="1"/>
  <c r="X195" i="5"/>
  <c r="BY195" i="5" s="1"/>
  <c r="Y195" i="5"/>
  <c r="BZ195" i="5" s="1"/>
  <c r="Z195" i="5"/>
  <c r="CA195" i="5" s="1"/>
  <c r="AC195" i="5"/>
  <c r="CB195" i="5" s="1"/>
  <c r="AD195" i="5"/>
  <c r="AE195" i="5"/>
  <c r="CD195" i="5" s="1"/>
  <c r="AF195" i="5"/>
  <c r="BE195" i="5" s="1"/>
  <c r="BR195" i="5" s="1"/>
  <c r="AG195" i="5"/>
  <c r="CF195" i="5" s="1"/>
  <c r="AH195" i="5"/>
  <c r="CG195" i="5" s="1"/>
  <c r="CV195" i="5"/>
  <c r="CW195" i="5"/>
  <c r="CX195" i="5"/>
  <c r="CY195" i="5"/>
  <c r="CZ195" i="5"/>
  <c r="M196" i="5"/>
  <c r="DB196" i="5" s="1"/>
  <c r="O196" i="5"/>
  <c r="S196" i="5" s="1"/>
  <c r="BH196" i="5" s="1"/>
  <c r="U196" i="5"/>
  <c r="BV196" i="5" s="1"/>
  <c r="V196" i="5"/>
  <c r="BW196" i="5" s="1"/>
  <c r="W196" i="5"/>
  <c r="BX196" i="5" s="1"/>
  <c r="X196" i="5"/>
  <c r="BY196" i="5" s="1"/>
  <c r="Y196" i="5"/>
  <c r="BZ196" i="5" s="1"/>
  <c r="Z196" i="5"/>
  <c r="CA196" i="5" s="1"/>
  <c r="AC196" i="5"/>
  <c r="CB196" i="5" s="1"/>
  <c r="AD196" i="5"/>
  <c r="BC196" i="5" s="1"/>
  <c r="AE196" i="5"/>
  <c r="CD196" i="5" s="1"/>
  <c r="AF196" i="5"/>
  <c r="BE196" i="5" s="1"/>
  <c r="BR196" i="5" s="1"/>
  <c r="AG196" i="5"/>
  <c r="CF196" i="5" s="1"/>
  <c r="AH196" i="5"/>
  <c r="CG196" i="5" s="1"/>
  <c r="AV196" i="5"/>
  <c r="DP196" i="5" s="1"/>
  <c r="AW196" i="5"/>
  <c r="AX196" i="5"/>
  <c r="CV196" i="5"/>
  <c r="CW196" i="5"/>
  <c r="CX196" i="5"/>
  <c r="CY196" i="5"/>
  <c r="CZ196" i="5"/>
  <c r="M197" i="5"/>
  <c r="N197" i="5" s="1"/>
  <c r="O197" i="5"/>
  <c r="S197" i="5" s="1"/>
  <c r="BH197" i="5" s="1"/>
  <c r="U197" i="5"/>
  <c r="BV197" i="5" s="1"/>
  <c r="V197" i="5"/>
  <c r="BW197" i="5" s="1"/>
  <c r="W197" i="5"/>
  <c r="BX197" i="5" s="1"/>
  <c r="X197" i="5"/>
  <c r="BY197" i="5" s="1"/>
  <c r="Y197" i="5"/>
  <c r="BZ197" i="5" s="1"/>
  <c r="Z197" i="5"/>
  <c r="CA197" i="5" s="1"/>
  <c r="AC197" i="5"/>
  <c r="CB197" i="5" s="1"/>
  <c r="AD197" i="5"/>
  <c r="CC197" i="5" s="1"/>
  <c r="AE197" i="5"/>
  <c r="CD197" i="5" s="1"/>
  <c r="AF197" i="5"/>
  <c r="BE197" i="5" s="1"/>
  <c r="BR197" i="5" s="1"/>
  <c r="AG197" i="5"/>
  <c r="CF197" i="5" s="1"/>
  <c r="AH197" i="5"/>
  <c r="CG197" i="5" s="1"/>
  <c r="CV197" i="5"/>
  <c r="CW197" i="5"/>
  <c r="CX197" i="5"/>
  <c r="CY197" i="5"/>
  <c r="CZ197" i="5"/>
  <c r="M198" i="5"/>
  <c r="N198" i="5"/>
  <c r="O198" i="5"/>
  <c r="S198" i="5" s="1"/>
  <c r="BH198" i="5" s="1"/>
  <c r="U198" i="5"/>
  <c r="BV198" i="5" s="1"/>
  <c r="V198" i="5"/>
  <c r="BW198" i="5" s="1"/>
  <c r="W198" i="5"/>
  <c r="BX198" i="5" s="1"/>
  <c r="X198" i="5"/>
  <c r="BY198" i="5" s="1"/>
  <c r="Y198" i="5"/>
  <c r="BZ198" i="5" s="1"/>
  <c r="Z198" i="5"/>
  <c r="CA198" i="5" s="1"/>
  <c r="AC198" i="5"/>
  <c r="CB198" i="5" s="1"/>
  <c r="AD198" i="5"/>
  <c r="BC198" i="5" s="1"/>
  <c r="AE198" i="5"/>
  <c r="CD198" i="5" s="1"/>
  <c r="AF198" i="5"/>
  <c r="BE198" i="5" s="1"/>
  <c r="BR198" i="5" s="1"/>
  <c r="AG198" i="5"/>
  <c r="CF198" i="5" s="1"/>
  <c r="AH198" i="5"/>
  <c r="CG198" i="5" s="1"/>
  <c r="CV198" i="5"/>
  <c r="CW198" i="5"/>
  <c r="CX198" i="5"/>
  <c r="CY198" i="5"/>
  <c r="CZ198" i="5"/>
  <c r="DB198" i="5"/>
  <c r="DO198" i="5"/>
  <c r="M199" i="5"/>
  <c r="N199" i="5" s="1"/>
  <c r="O199" i="5"/>
  <c r="S199" i="5" s="1"/>
  <c r="BH199" i="5" s="1"/>
  <c r="U199" i="5"/>
  <c r="BV199" i="5" s="1"/>
  <c r="V199" i="5"/>
  <c r="BW199" i="5" s="1"/>
  <c r="W199" i="5"/>
  <c r="BX199" i="5" s="1"/>
  <c r="X199" i="5"/>
  <c r="BY199" i="5" s="1"/>
  <c r="Y199" i="5"/>
  <c r="BZ199" i="5" s="1"/>
  <c r="Z199" i="5"/>
  <c r="CA199" i="5" s="1"/>
  <c r="AC199" i="5"/>
  <c r="CB199" i="5" s="1"/>
  <c r="AD199" i="5"/>
  <c r="AE199" i="5"/>
  <c r="BD199" i="5" s="1"/>
  <c r="BQ199" i="5" s="1"/>
  <c r="AF199" i="5"/>
  <c r="BE199" i="5" s="1"/>
  <c r="BR199" i="5" s="1"/>
  <c r="AG199" i="5"/>
  <c r="CF199" i="5" s="1"/>
  <c r="AH199" i="5"/>
  <c r="CG199" i="5" s="1"/>
  <c r="AV199" i="5"/>
  <c r="DP199" i="5" s="1"/>
  <c r="AW199" i="5"/>
  <c r="BJ199" i="5" s="1"/>
  <c r="AX199" i="5"/>
  <c r="DR199" i="5" s="1"/>
  <c r="CV199" i="5"/>
  <c r="CW199" i="5"/>
  <c r="CX199" i="5"/>
  <c r="CY199" i="5"/>
  <c r="CZ199" i="5"/>
  <c r="DO199" i="5"/>
  <c r="M200" i="5"/>
  <c r="N200" i="5" s="1"/>
  <c r="O200" i="5"/>
  <c r="S200" i="5" s="1"/>
  <c r="BH200" i="5" s="1"/>
  <c r="U200" i="5"/>
  <c r="BV200" i="5" s="1"/>
  <c r="V200" i="5"/>
  <c r="BW200" i="5" s="1"/>
  <c r="W200" i="5"/>
  <c r="BX200" i="5" s="1"/>
  <c r="X200" i="5"/>
  <c r="BY200" i="5" s="1"/>
  <c r="Y200" i="5"/>
  <c r="BZ200" i="5" s="1"/>
  <c r="Z200" i="5"/>
  <c r="CA200" i="5" s="1"/>
  <c r="AC200" i="5"/>
  <c r="CB200" i="5" s="1"/>
  <c r="AD200" i="5"/>
  <c r="BC200" i="5" s="1"/>
  <c r="AE200" i="5"/>
  <c r="AF200" i="5"/>
  <c r="BE200" i="5" s="1"/>
  <c r="BR200" i="5" s="1"/>
  <c r="AG200" i="5"/>
  <c r="CF200" i="5" s="1"/>
  <c r="AH200" i="5"/>
  <c r="CG200" i="5" s="1"/>
  <c r="CV200" i="5"/>
  <c r="CW200" i="5"/>
  <c r="CX200" i="5"/>
  <c r="CY200" i="5"/>
  <c r="CZ200" i="5"/>
  <c r="M201" i="5"/>
  <c r="N201" i="5" s="1"/>
  <c r="O201" i="5"/>
  <c r="S201" i="5" s="1"/>
  <c r="BH201" i="5" s="1"/>
  <c r="U201" i="5"/>
  <c r="BV201" i="5" s="1"/>
  <c r="V201" i="5"/>
  <c r="BW201" i="5" s="1"/>
  <c r="W201" i="5"/>
  <c r="BX201" i="5" s="1"/>
  <c r="X201" i="5"/>
  <c r="BY201" i="5" s="1"/>
  <c r="Y201" i="5"/>
  <c r="BZ201" i="5" s="1"/>
  <c r="Z201" i="5"/>
  <c r="CA201" i="5" s="1"/>
  <c r="AC201" i="5"/>
  <c r="CB201" i="5" s="1"/>
  <c r="AD201" i="5"/>
  <c r="AE201" i="5"/>
  <c r="BD201" i="5" s="1"/>
  <c r="BQ201" i="5" s="1"/>
  <c r="AF201" i="5"/>
  <c r="BE201" i="5" s="1"/>
  <c r="BR201" i="5" s="1"/>
  <c r="AG201" i="5"/>
  <c r="CF201" i="5" s="1"/>
  <c r="AH201" i="5"/>
  <c r="CG201" i="5" s="1"/>
  <c r="AV201" i="5"/>
  <c r="DP201" i="5" s="1"/>
  <c r="AW201" i="5"/>
  <c r="BJ201" i="5" s="1"/>
  <c r="AX201" i="5"/>
  <c r="DR201" i="5" s="1"/>
  <c r="CV201" i="5"/>
  <c r="CW201" i="5"/>
  <c r="CX201" i="5"/>
  <c r="CY201" i="5"/>
  <c r="CZ201" i="5"/>
  <c r="M105" i="5"/>
  <c r="N105" i="5" s="1"/>
  <c r="CZ105" i="5"/>
  <c r="M65" i="5"/>
  <c r="N65" i="5" s="1"/>
  <c r="CZ65" i="5"/>
  <c r="AV153" i="5" l="1"/>
  <c r="DP153" i="5" s="1"/>
  <c r="DC153" i="5" s="1"/>
  <c r="DO177" i="5"/>
  <c r="DO176" i="5"/>
  <c r="DB171" i="5"/>
  <c r="DB170" i="5"/>
  <c r="DB169" i="5"/>
  <c r="DB142" i="5"/>
  <c r="N142" i="5"/>
  <c r="N136" i="5"/>
  <c r="DO133" i="5"/>
  <c r="DB200" i="5"/>
  <c r="DB195" i="5"/>
  <c r="DB201" i="5"/>
  <c r="DB197" i="5"/>
  <c r="DO196" i="5"/>
  <c r="DB194" i="5"/>
  <c r="AX173" i="5"/>
  <c r="BK173" i="5" s="1"/>
  <c r="DB138" i="5"/>
  <c r="DB130" i="5"/>
  <c r="DO149" i="5"/>
  <c r="DB147" i="5"/>
  <c r="DO146" i="5"/>
  <c r="DB145" i="5"/>
  <c r="DB144" i="5"/>
  <c r="DB143" i="5"/>
  <c r="DB132" i="5"/>
  <c r="DB129" i="5"/>
  <c r="AW173" i="5"/>
  <c r="BJ173" i="5" s="1"/>
  <c r="AK173" i="5" s="1"/>
  <c r="DB189" i="5"/>
  <c r="DO180" i="5"/>
  <c r="DB134" i="5"/>
  <c r="AW129" i="5"/>
  <c r="DQ129" i="5" s="1"/>
  <c r="DO181" i="5"/>
  <c r="DB178" i="5"/>
  <c r="DB177" i="5"/>
  <c r="DB164" i="5"/>
  <c r="DB163" i="5"/>
  <c r="DB160" i="5"/>
  <c r="DB159" i="5"/>
  <c r="DB158" i="5"/>
  <c r="DB157" i="5"/>
  <c r="DO136" i="5"/>
  <c r="DB199" i="5"/>
  <c r="DO197" i="5"/>
  <c r="DB181" i="5"/>
  <c r="DB149" i="5"/>
  <c r="DO148" i="5"/>
  <c r="DO140" i="5"/>
  <c r="DO130" i="5"/>
  <c r="DB127" i="5"/>
  <c r="DZ174" i="5"/>
  <c r="BS174" i="5"/>
  <c r="DY180" i="5"/>
  <c r="BR180" i="5"/>
  <c r="DY153" i="5"/>
  <c r="BR153" i="5"/>
  <c r="DY186" i="5"/>
  <c r="BR186" i="5"/>
  <c r="DY146" i="5"/>
  <c r="BR146" i="5"/>
  <c r="DX154" i="5"/>
  <c r="BQ154" i="5"/>
  <c r="DX142" i="5"/>
  <c r="BQ142" i="5"/>
  <c r="DY128" i="5"/>
  <c r="DY133" i="5"/>
  <c r="DZ126" i="5"/>
  <c r="DY129" i="5"/>
  <c r="DY126" i="5"/>
  <c r="AW130" i="5"/>
  <c r="DQ130" i="5" s="1"/>
  <c r="AV129" i="5"/>
  <c r="BI129" i="5" s="1"/>
  <c r="AJ129" i="5" s="1"/>
  <c r="DX135" i="5"/>
  <c r="DX136" i="5"/>
  <c r="DX134" i="5"/>
  <c r="AW135" i="5"/>
  <c r="DQ135" i="5" s="1"/>
  <c r="AV130" i="5"/>
  <c r="BI130" i="5" s="1"/>
  <c r="AJ130" i="5" s="1"/>
  <c r="AW168" i="5"/>
  <c r="BJ168" i="5" s="1"/>
  <c r="AK168" i="5" s="1"/>
  <c r="AW147" i="5"/>
  <c r="BJ147" i="5" s="1"/>
  <c r="AV147" i="5"/>
  <c r="DP147" i="5" s="1"/>
  <c r="DC147" i="5" s="1"/>
  <c r="AV135" i="5"/>
  <c r="DP135" i="5" s="1"/>
  <c r="DC135" i="5" s="1"/>
  <c r="DB7" i="5"/>
  <c r="AY168" i="5"/>
  <c r="DS168" i="5" s="1"/>
  <c r="AW164" i="5"/>
  <c r="DQ164" i="5" s="1"/>
  <c r="AX130" i="5"/>
  <c r="BK130" i="5" s="1"/>
  <c r="AX168" i="5"/>
  <c r="BK168" i="5" s="1"/>
  <c r="AV164" i="5"/>
  <c r="DP164" i="5" s="1"/>
  <c r="DW194" i="5"/>
  <c r="DW193" i="5"/>
  <c r="DW159" i="5"/>
  <c r="DW153" i="5"/>
  <c r="DW150" i="5"/>
  <c r="DW198" i="5"/>
  <c r="DW177" i="5"/>
  <c r="DW200" i="5"/>
  <c r="DW196" i="5"/>
  <c r="DW192" i="5"/>
  <c r="DW191" i="5"/>
  <c r="DW190" i="5"/>
  <c r="DW149" i="5"/>
  <c r="DW179" i="5"/>
  <c r="DW151" i="5"/>
  <c r="DW178" i="5"/>
  <c r="DW173" i="5"/>
  <c r="DW154" i="5"/>
  <c r="DW152" i="5"/>
  <c r="DW184" i="5"/>
  <c r="DW186" i="5"/>
  <c r="DW148" i="5"/>
  <c r="DW182" i="5"/>
  <c r="DW187" i="5"/>
  <c r="DW185" i="5"/>
  <c r="DW183" i="5"/>
  <c r="N196" i="5"/>
  <c r="DB192" i="5"/>
  <c r="DO190" i="5"/>
  <c r="DB187" i="5"/>
  <c r="DB186" i="5"/>
  <c r="DB180" i="5"/>
  <c r="DO179" i="5"/>
  <c r="N172" i="5"/>
  <c r="N171" i="5"/>
  <c r="N170" i="5"/>
  <c r="N169" i="5"/>
  <c r="N168" i="5"/>
  <c r="DO164" i="5"/>
  <c r="N163" i="5"/>
  <c r="DO161" i="5"/>
  <c r="N160" i="5"/>
  <c r="N159" i="5"/>
  <c r="N158" i="5"/>
  <c r="N157" i="5"/>
  <c r="DB152" i="5"/>
  <c r="DO150" i="5"/>
  <c r="DB148" i="5"/>
  <c r="DB146" i="5"/>
  <c r="DO145" i="5"/>
  <c r="DO143" i="5"/>
  <c r="DC172" i="5"/>
  <c r="DO165" i="5"/>
  <c r="DO141" i="5"/>
  <c r="DO201" i="5"/>
  <c r="DO200" i="5"/>
  <c r="DO195" i="5"/>
  <c r="DO191" i="5"/>
  <c r="DB183" i="5"/>
  <c r="DO182" i="5"/>
  <c r="DO178" i="5"/>
  <c r="DC178" i="5" s="1"/>
  <c r="DO167" i="5"/>
  <c r="DB165" i="5"/>
  <c r="DO162" i="5"/>
  <c r="DO156" i="5"/>
  <c r="DO151" i="5"/>
  <c r="DO144" i="5"/>
  <c r="DB141" i="5"/>
  <c r="DO7" i="5"/>
  <c r="DO92" i="5"/>
  <c r="DO35" i="5"/>
  <c r="DB35" i="5"/>
  <c r="AV144" i="5"/>
  <c r="DP144" i="5" s="1"/>
  <c r="DC144" i="5" s="1"/>
  <c r="AW172" i="5"/>
  <c r="BJ172" i="5" s="1"/>
  <c r="AV187" i="5"/>
  <c r="DP187" i="5" s="1"/>
  <c r="DO84" i="5"/>
  <c r="DB84" i="5"/>
  <c r="AY178" i="5"/>
  <c r="BL178" i="5" s="1"/>
  <c r="AZ198" i="5"/>
  <c r="BM198" i="5" s="1"/>
  <c r="AZ180" i="5"/>
  <c r="DT180" i="5" s="1"/>
  <c r="AV189" i="5"/>
  <c r="DP189" i="5" s="1"/>
  <c r="DC189" i="5" s="1"/>
  <c r="AV146" i="5"/>
  <c r="DP146" i="5" s="1"/>
  <c r="DC146" i="5" s="1"/>
  <c r="BA192" i="5"/>
  <c r="BC164" i="5"/>
  <c r="AY164" i="5"/>
  <c r="DS164" i="5" s="1"/>
  <c r="BA164" i="5"/>
  <c r="BB164" i="5"/>
  <c r="BO164" i="5" s="1"/>
  <c r="AZ164" i="5"/>
  <c r="BM164" i="5" s="1"/>
  <c r="AX164" i="5"/>
  <c r="DR164" i="5" s="1"/>
  <c r="AY147" i="5"/>
  <c r="BL147" i="5" s="1"/>
  <c r="AY165" i="5"/>
  <c r="DS165" i="5" s="1"/>
  <c r="AX189" i="5"/>
  <c r="DR189" i="5" s="1"/>
  <c r="AX147" i="5"/>
  <c r="DR147" i="5" s="1"/>
  <c r="AW189" i="5"/>
  <c r="BJ189" i="5" s="1"/>
  <c r="AX161" i="5"/>
  <c r="BK161" i="5" s="1"/>
  <c r="AY199" i="5"/>
  <c r="BL199" i="5" s="1"/>
  <c r="BA178" i="5"/>
  <c r="AV183" i="5"/>
  <c r="DP183" i="5" s="1"/>
  <c r="DO77" i="5"/>
  <c r="DB77" i="5"/>
  <c r="AV197" i="5"/>
  <c r="DP197" i="5" s="1"/>
  <c r="DC197" i="5" s="1"/>
  <c r="BB178" i="5"/>
  <c r="DV178" i="5" s="1"/>
  <c r="AZ178" i="5"/>
  <c r="DT178" i="5" s="1"/>
  <c r="AV143" i="5"/>
  <c r="DP143" i="5" s="1"/>
  <c r="DC143" i="5" s="1"/>
  <c r="AZ157" i="5"/>
  <c r="BM157" i="5" s="1"/>
  <c r="AZ130" i="5"/>
  <c r="BM130" i="5" s="1"/>
  <c r="BA147" i="5"/>
  <c r="AW150" i="5"/>
  <c r="DQ150" i="5" s="1"/>
  <c r="AZ147" i="5"/>
  <c r="DT147" i="5" s="1"/>
  <c r="AV139" i="5"/>
  <c r="DP139" i="5" s="1"/>
  <c r="DC139" i="5" s="1"/>
  <c r="BC161" i="5"/>
  <c r="AZ171" i="5"/>
  <c r="BM171" i="5" s="1"/>
  <c r="BC167" i="5"/>
  <c r="AY167" i="5"/>
  <c r="DS167" i="5" s="1"/>
  <c r="AX144" i="5"/>
  <c r="DR144" i="5" s="1"/>
  <c r="AV131" i="5"/>
  <c r="BI131" i="5" s="1"/>
  <c r="AJ131" i="5" s="1"/>
  <c r="AW170" i="5"/>
  <c r="DQ170" i="5" s="1"/>
  <c r="AZ167" i="5"/>
  <c r="BM167" i="5" s="1"/>
  <c r="BA167" i="5"/>
  <c r="BB167" i="5"/>
  <c r="BO167" i="5" s="1"/>
  <c r="AX167" i="5"/>
  <c r="DR167" i="5" s="1"/>
  <c r="AY192" i="5"/>
  <c r="DS192" i="5" s="1"/>
  <c r="AX192" i="5"/>
  <c r="DR192" i="5" s="1"/>
  <c r="AZ192" i="5"/>
  <c r="DT192" i="5" s="1"/>
  <c r="AY170" i="5"/>
  <c r="DS170" i="5" s="1"/>
  <c r="AW192" i="5"/>
  <c r="BJ192" i="5" s="1"/>
  <c r="AX170" i="5"/>
  <c r="DR170" i="5" s="1"/>
  <c r="AV170" i="5"/>
  <c r="BI170" i="5" s="1"/>
  <c r="AW144" i="5"/>
  <c r="DQ144" i="5" s="1"/>
  <c r="AY130" i="5"/>
  <c r="BL130" i="5" s="1"/>
  <c r="AV126" i="5"/>
  <c r="BI126" i="5" s="1"/>
  <c r="AJ126" i="5" s="1"/>
  <c r="AX180" i="5"/>
  <c r="BK180" i="5" s="1"/>
  <c r="BA180" i="5"/>
  <c r="AW180" i="5"/>
  <c r="DQ180" i="5" s="1"/>
  <c r="AY180" i="5"/>
  <c r="BL180" i="5" s="1"/>
  <c r="AV180" i="5"/>
  <c r="DP180" i="5" s="1"/>
  <c r="DC180" i="5" s="1"/>
  <c r="AX181" i="5"/>
  <c r="DR181" i="5" s="1"/>
  <c r="DE181" i="5" s="1"/>
  <c r="BB180" i="5"/>
  <c r="DV180" i="5" s="1"/>
  <c r="AY135" i="5"/>
  <c r="BL135" i="5" s="1"/>
  <c r="CF147" i="5"/>
  <c r="AW145" i="5"/>
  <c r="DQ145" i="5" s="1"/>
  <c r="AX135" i="5"/>
  <c r="BK135" i="5" s="1"/>
  <c r="AV145" i="5"/>
  <c r="DP145" i="5" s="1"/>
  <c r="DC145" i="5" s="1"/>
  <c r="AY150" i="5"/>
  <c r="DS150" i="5" s="1"/>
  <c r="BA135" i="5"/>
  <c r="AZ135" i="5"/>
  <c r="DT135" i="5" s="1"/>
  <c r="AW177" i="5"/>
  <c r="DQ177" i="5" s="1"/>
  <c r="AZ177" i="5"/>
  <c r="DT177" i="5" s="1"/>
  <c r="BA154" i="5"/>
  <c r="BA150" i="5"/>
  <c r="AY177" i="5"/>
  <c r="DS177" i="5" s="1"/>
  <c r="AX177" i="5"/>
  <c r="BK177" i="5" s="1"/>
  <c r="AZ150" i="5"/>
  <c r="BM150" i="5" s="1"/>
  <c r="AV177" i="5"/>
  <c r="DP177" i="5" s="1"/>
  <c r="DC177" i="5" s="1"/>
  <c r="AZ154" i="5"/>
  <c r="DT154" i="5" s="1"/>
  <c r="AX150" i="5"/>
  <c r="DR150" i="5" s="1"/>
  <c r="BA193" i="5"/>
  <c r="AY154" i="5"/>
  <c r="DS154" i="5" s="1"/>
  <c r="AZ193" i="5"/>
  <c r="DT193" i="5" s="1"/>
  <c r="AY193" i="5"/>
  <c r="DS193" i="5" s="1"/>
  <c r="AX193" i="5"/>
  <c r="BK193" i="5" s="1"/>
  <c r="AZ166" i="5"/>
  <c r="BM166" i="5" s="1"/>
  <c r="AY166" i="5"/>
  <c r="DS166" i="5" s="1"/>
  <c r="AX166" i="5"/>
  <c r="BK166" i="5" s="1"/>
  <c r="BA166" i="5"/>
  <c r="DO65" i="5"/>
  <c r="DB65" i="5"/>
  <c r="AW166" i="5"/>
  <c r="DQ166" i="5" s="1"/>
  <c r="BZ129" i="5"/>
  <c r="Q129" i="5" s="1"/>
  <c r="AA129" i="5" s="1"/>
  <c r="DO121" i="5"/>
  <c r="DB121" i="5"/>
  <c r="AX188" i="5"/>
  <c r="BK188" i="5" s="1"/>
  <c r="AY129" i="5"/>
  <c r="DS129" i="5" s="1"/>
  <c r="BE137" i="5"/>
  <c r="BA199" i="5"/>
  <c r="AZ197" i="5"/>
  <c r="DT197" i="5" s="1"/>
  <c r="AW188" i="5"/>
  <c r="BJ188" i="5" s="1"/>
  <c r="AZ199" i="5"/>
  <c r="DT199" i="5" s="1"/>
  <c r="AY197" i="5"/>
  <c r="DS197" i="5" s="1"/>
  <c r="AX197" i="5"/>
  <c r="DR197" i="5" s="1"/>
  <c r="BA197" i="5"/>
  <c r="AZ196" i="5"/>
  <c r="DT196" i="5" s="1"/>
  <c r="AW197" i="5"/>
  <c r="DQ197" i="5" s="1"/>
  <c r="AY196" i="5"/>
  <c r="DS196" i="5" s="1"/>
  <c r="BA158" i="5"/>
  <c r="AX160" i="5"/>
  <c r="DR160" i="5" s="1"/>
  <c r="BA129" i="5"/>
  <c r="BC158" i="5"/>
  <c r="BB158" i="5"/>
  <c r="BO158" i="5" s="1"/>
  <c r="AX139" i="5"/>
  <c r="DR139" i="5" s="1"/>
  <c r="BB129" i="5"/>
  <c r="BO129" i="5" s="1"/>
  <c r="AX129" i="5"/>
  <c r="DR129" i="5" s="1"/>
  <c r="AW160" i="5"/>
  <c r="DQ160" i="5" s="1"/>
  <c r="AZ158" i="5"/>
  <c r="BM158" i="5" s="1"/>
  <c r="AY160" i="5"/>
  <c r="BL160" i="5" s="1"/>
  <c r="AV160" i="5"/>
  <c r="DP160" i="5" s="1"/>
  <c r="AV156" i="5"/>
  <c r="BI156" i="5" s="1"/>
  <c r="AJ156" i="5" s="1"/>
  <c r="BA149" i="5"/>
  <c r="AY139" i="5"/>
  <c r="DS139" i="5" s="1"/>
  <c r="AW139" i="5"/>
  <c r="BJ139" i="5" s="1"/>
  <c r="BA159" i="5"/>
  <c r="BA181" i="5"/>
  <c r="AZ181" i="5"/>
  <c r="BM181" i="5" s="1"/>
  <c r="AW159" i="5"/>
  <c r="DQ159" i="5" s="1"/>
  <c r="AZ153" i="5"/>
  <c r="DT153" i="5" s="1"/>
  <c r="AY181" i="5"/>
  <c r="BL181" i="5" s="1"/>
  <c r="AW200" i="5"/>
  <c r="DQ200" i="5" s="1"/>
  <c r="BA190" i="5"/>
  <c r="AW190" i="5"/>
  <c r="DQ190" i="5" s="1"/>
  <c r="BA172" i="5"/>
  <c r="AX145" i="5"/>
  <c r="DR145" i="5" s="1"/>
  <c r="AY151" i="5"/>
  <c r="DS151" i="5" s="1"/>
  <c r="AZ194" i="5"/>
  <c r="BM194" i="5" s="1"/>
  <c r="AX191" i="5"/>
  <c r="DR191" i="5" s="1"/>
  <c r="AZ162" i="5"/>
  <c r="BM162" i="5" s="1"/>
  <c r="AY134" i="5"/>
  <c r="DS134" i="5" s="1"/>
  <c r="AY194" i="5"/>
  <c r="BL194" i="5" s="1"/>
  <c r="AW191" i="5"/>
  <c r="DQ191" i="5" s="1"/>
  <c r="AY162" i="5"/>
  <c r="BL162" i="5" s="1"/>
  <c r="BC157" i="5"/>
  <c r="AY157" i="5"/>
  <c r="DS157" i="5" s="1"/>
  <c r="AX198" i="5"/>
  <c r="DR198" i="5" s="1"/>
  <c r="AX194" i="5"/>
  <c r="DR194" i="5" s="1"/>
  <c r="AZ191" i="5"/>
  <c r="BM191" i="5" s="1"/>
  <c r="AY190" i="5"/>
  <c r="DS190" i="5" s="1"/>
  <c r="BC172" i="5"/>
  <c r="AY172" i="5"/>
  <c r="DS172" i="5" s="1"/>
  <c r="BA168" i="5"/>
  <c r="BB162" i="5"/>
  <c r="BO162" i="5" s="1"/>
  <c r="AY159" i="5"/>
  <c r="BL159" i="5" s="1"/>
  <c r="BB157" i="5"/>
  <c r="DV157" i="5" s="1"/>
  <c r="AX157" i="5"/>
  <c r="DR157" i="5" s="1"/>
  <c r="AX153" i="5"/>
  <c r="DR153" i="5" s="1"/>
  <c r="AX149" i="5"/>
  <c r="BK149" i="5" s="1"/>
  <c r="BA134" i="5"/>
  <c r="AW134" i="5"/>
  <c r="DQ134" i="5" s="1"/>
  <c r="AY198" i="5"/>
  <c r="DS198" i="5" s="1"/>
  <c r="AZ190" i="5"/>
  <c r="DT190" i="5" s="1"/>
  <c r="AZ172" i="5"/>
  <c r="BM172" i="5" s="1"/>
  <c r="BC162" i="5"/>
  <c r="AZ159" i="5"/>
  <c r="BM159" i="5" s="1"/>
  <c r="AY153" i="5"/>
  <c r="DS153" i="5" s="1"/>
  <c r="AX151" i="5"/>
  <c r="DR151" i="5" s="1"/>
  <c r="AY149" i="5"/>
  <c r="BL149" i="5" s="1"/>
  <c r="AX134" i="5"/>
  <c r="DR134" i="5" s="1"/>
  <c r="AX200" i="5"/>
  <c r="DR200" i="5" s="1"/>
  <c r="BA198" i="5"/>
  <c r="AW198" i="5"/>
  <c r="BJ198" i="5" s="1"/>
  <c r="BA194" i="5"/>
  <c r="AY191" i="5"/>
  <c r="DS191" i="5" s="1"/>
  <c r="AX190" i="5"/>
  <c r="DR190" i="5" s="1"/>
  <c r="BB172" i="5"/>
  <c r="DV172" i="5" s="1"/>
  <c r="BA162" i="5"/>
  <c r="AX159" i="5"/>
  <c r="BK159" i="5" s="1"/>
  <c r="BA157" i="5"/>
  <c r="AW157" i="5"/>
  <c r="DQ157" i="5" s="1"/>
  <c r="BA153" i="5"/>
  <c r="CB149" i="5"/>
  <c r="CP149" i="5" s="1"/>
  <c r="AW149" i="5"/>
  <c r="DQ149" i="5" s="1"/>
  <c r="AZ134" i="5"/>
  <c r="DT134" i="5" s="1"/>
  <c r="AV191" i="5"/>
  <c r="DP191" i="5" s="1"/>
  <c r="AV159" i="5"/>
  <c r="BI159" i="5" s="1"/>
  <c r="AJ159" i="5" s="1"/>
  <c r="AV157" i="5"/>
  <c r="DP157" i="5" s="1"/>
  <c r="DC157" i="5" s="1"/>
  <c r="AW153" i="5"/>
  <c r="DQ153" i="5" s="1"/>
  <c r="AZ149" i="5"/>
  <c r="DT149" i="5" s="1"/>
  <c r="AV149" i="5"/>
  <c r="DP149" i="5" s="1"/>
  <c r="AV134" i="5"/>
  <c r="DP134" i="5" s="1"/>
  <c r="DC134" i="5" s="1"/>
  <c r="AV198" i="5"/>
  <c r="DP198" i="5" s="1"/>
  <c r="AW194" i="5"/>
  <c r="DQ194" i="5" s="1"/>
  <c r="AV190" i="5"/>
  <c r="DP190" i="5" s="1"/>
  <c r="AX162" i="5"/>
  <c r="DR162" i="5" s="1"/>
  <c r="AV200" i="5"/>
  <c r="DP200" i="5" s="1"/>
  <c r="DC200" i="5" s="1"/>
  <c r="AW174" i="5"/>
  <c r="DQ174" i="5" s="1"/>
  <c r="DD174" i="5" s="1"/>
  <c r="AW151" i="5"/>
  <c r="BJ151" i="5" s="1"/>
  <c r="AX172" i="5"/>
  <c r="BK172" i="5" s="1"/>
  <c r="AY176" i="5"/>
  <c r="BL176" i="5" s="1"/>
  <c r="BB176" i="5"/>
  <c r="DV176" i="5" s="1"/>
  <c r="AX176" i="5"/>
  <c r="DR176" i="5" s="1"/>
  <c r="BA176" i="5"/>
  <c r="AZ176" i="5"/>
  <c r="DT176" i="5" s="1"/>
  <c r="BB168" i="5"/>
  <c r="BO168" i="5" s="1"/>
  <c r="AW176" i="5"/>
  <c r="DQ176" i="5" s="1"/>
  <c r="AZ168" i="5"/>
  <c r="BM168" i="5" s="1"/>
  <c r="BC168" i="5"/>
  <c r="BB159" i="5"/>
  <c r="BO159" i="5" s="1"/>
  <c r="AX155" i="5"/>
  <c r="DR155" i="5" s="1"/>
  <c r="BC165" i="5"/>
  <c r="BB165" i="5"/>
  <c r="DV165" i="5" s="1"/>
  <c r="BA165" i="5"/>
  <c r="AW146" i="5"/>
  <c r="DQ146" i="5" s="1"/>
  <c r="AV186" i="5"/>
  <c r="DP186" i="5" s="1"/>
  <c r="BJ165" i="5"/>
  <c r="BC171" i="5"/>
  <c r="AY171" i="5"/>
  <c r="DS171" i="5" s="1"/>
  <c r="BB171" i="5"/>
  <c r="BO171" i="5" s="1"/>
  <c r="AX171" i="5"/>
  <c r="DR171" i="5" s="1"/>
  <c r="AZ165" i="5"/>
  <c r="DT165" i="5" s="1"/>
  <c r="BA171" i="5"/>
  <c r="AW171" i="5"/>
  <c r="DQ171" i="5" s="1"/>
  <c r="AV171" i="5"/>
  <c r="BI171" i="5" s="1"/>
  <c r="AJ171" i="5" s="1"/>
  <c r="AZ144" i="5"/>
  <c r="DT144" i="5" s="1"/>
  <c r="AY179" i="5"/>
  <c r="DS179" i="5" s="1"/>
  <c r="BA161" i="5"/>
  <c r="BJ161" i="5"/>
  <c r="BB188" i="5"/>
  <c r="DV188" i="5" s="1"/>
  <c r="AX179" i="5"/>
  <c r="DR179" i="5" s="1"/>
  <c r="AW155" i="5"/>
  <c r="BJ155" i="5" s="1"/>
  <c r="BA188" i="5"/>
  <c r="BB179" i="5"/>
  <c r="DV179" i="5" s="1"/>
  <c r="AZ146" i="5"/>
  <c r="DT146" i="5" s="1"/>
  <c r="CE143" i="5"/>
  <c r="AZ188" i="5"/>
  <c r="DT188" i="5" s="1"/>
  <c r="AZ179" i="5"/>
  <c r="BM179" i="5" s="1"/>
  <c r="BA155" i="5"/>
  <c r="BA144" i="5"/>
  <c r="AY188" i="5"/>
  <c r="BL188" i="5" s="1"/>
  <c r="BA160" i="5"/>
  <c r="AZ155" i="5"/>
  <c r="DT155" i="5" s="1"/>
  <c r="AY144" i="5"/>
  <c r="DS144" i="5" s="1"/>
  <c r="BA179" i="5"/>
  <c r="AW179" i="5"/>
  <c r="DQ179" i="5" s="1"/>
  <c r="AY155" i="5"/>
  <c r="DS155" i="5" s="1"/>
  <c r="BE187" i="5"/>
  <c r="BB161" i="5"/>
  <c r="BO161" i="5" s="1"/>
  <c r="AZ160" i="5"/>
  <c r="DT160" i="5" s="1"/>
  <c r="AV155" i="5"/>
  <c r="BI155" i="5" s="1"/>
  <c r="AZ161" i="5"/>
  <c r="BM161" i="5" s="1"/>
  <c r="DB105" i="5"/>
  <c r="AY161" i="5"/>
  <c r="DS161" i="5" s="1"/>
  <c r="BA151" i="5"/>
  <c r="AY146" i="5"/>
  <c r="DS146" i="5" s="1"/>
  <c r="AX163" i="5"/>
  <c r="DR163" i="5" s="1"/>
  <c r="DO105" i="5"/>
  <c r="BA146" i="5"/>
  <c r="BA200" i="5"/>
  <c r="AX146" i="5"/>
  <c r="BK146" i="5" s="1"/>
  <c r="AY163" i="5"/>
  <c r="DS163" i="5" s="1"/>
  <c r="AY136" i="5"/>
  <c r="BL136" i="5" s="1"/>
  <c r="AW163" i="5"/>
  <c r="BJ163" i="5" s="1"/>
  <c r="AZ163" i="5"/>
  <c r="BM163" i="5" s="1"/>
  <c r="BA136" i="5"/>
  <c r="BB166" i="5"/>
  <c r="BO166" i="5" s="1"/>
  <c r="AV163" i="5"/>
  <c r="DP163" i="5" s="1"/>
  <c r="DC163" i="5" s="1"/>
  <c r="AZ151" i="5"/>
  <c r="DT151" i="5" s="1"/>
  <c r="AZ136" i="5"/>
  <c r="DT136" i="5" s="1"/>
  <c r="AX136" i="5"/>
  <c r="BK136" i="5" s="1"/>
  <c r="AZ152" i="5"/>
  <c r="DT152" i="5" s="1"/>
  <c r="AW142" i="5"/>
  <c r="DQ142" i="5" s="1"/>
  <c r="DD142" i="5" s="1"/>
  <c r="BB189" i="5"/>
  <c r="DV189" i="5" s="1"/>
  <c r="BA189" i="5"/>
  <c r="BB130" i="5"/>
  <c r="BO130" i="5" s="1"/>
  <c r="BA195" i="5"/>
  <c r="AZ189" i="5"/>
  <c r="BM189" i="5" s="1"/>
  <c r="AY189" i="5"/>
  <c r="BL189" i="5" s="1"/>
  <c r="AZ200" i="5"/>
  <c r="DT200" i="5" s="1"/>
  <c r="AW195" i="5"/>
  <c r="BJ195" i="5" s="1"/>
  <c r="AZ145" i="5"/>
  <c r="DT145" i="5" s="1"/>
  <c r="BK198" i="5"/>
  <c r="BA152" i="5"/>
  <c r="BA196" i="5"/>
  <c r="AY145" i="5"/>
  <c r="DS145" i="5" s="1"/>
  <c r="BA130" i="5"/>
  <c r="AY195" i="5"/>
  <c r="DS195" i="5" s="1"/>
  <c r="AY152" i="5"/>
  <c r="DS152" i="5" s="1"/>
  <c r="AY200" i="5"/>
  <c r="DS200" i="5" s="1"/>
  <c r="AX152" i="5"/>
  <c r="DR152" i="5" s="1"/>
  <c r="AZ195" i="5"/>
  <c r="DT195" i="5" s="1"/>
  <c r="AX195" i="5"/>
  <c r="DR195" i="5" s="1"/>
  <c r="BC170" i="5"/>
  <c r="AV195" i="5"/>
  <c r="BI195" i="5" s="1"/>
  <c r="BB170" i="5"/>
  <c r="BO170" i="5" s="1"/>
  <c r="AW175" i="5"/>
  <c r="DQ175" i="5" s="1"/>
  <c r="BA170" i="5"/>
  <c r="BA201" i="5"/>
  <c r="CF153" i="5"/>
  <c r="AZ201" i="5"/>
  <c r="DT201" i="5" s="1"/>
  <c r="BC169" i="5"/>
  <c r="BC166" i="5"/>
  <c r="BA191" i="5"/>
  <c r="AZ170" i="5"/>
  <c r="BM170" i="5" s="1"/>
  <c r="BA139" i="5"/>
  <c r="AY169" i="5"/>
  <c r="DS169" i="5" s="1"/>
  <c r="AV175" i="5"/>
  <c r="BI175" i="5" s="1"/>
  <c r="AJ175" i="5" s="1"/>
  <c r="CD153" i="5"/>
  <c r="AY201" i="5"/>
  <c r="BL201" i="5" s="1"/>
  <c r="AZ169" i="5"/>
  <c r="BM169" i="5" s="1"/>
  <c r="AX169" i="5"/>
  <c r="BK169" i="5" s="1"/>
  <c r="BA145" i="5"/>
  <c r="BB169" i="5"/>
  <c r="DV169" i="5" s="1"/>
  <c r="CE153" i="5"/>
  <c r="BB177" i="5"/>
  <c r="BO177" i="5" s="1"/>
  <c r="BA169" i="5"/>
  <c r="AW169" i="5"/>
  <c r="BC160" i="5"/>
  <c r="AV169" i="5"/>
  <c r="BI169" i="5" s="1"/>
  <c r="AJ169" i="5" s="1"/>
  <c r="BB160" i="5"/>
  <c r="BO160" i="5" s="1"/>
  <c r="AZ182" i="5"/>
  <c r="DT182" i="5" s="1"/>
  <c r="BA177" i="5"/>
  <c r="AZ139" i="5"/>
  <c r="DT139" i="5" s="1"/>
  <c r="BA182" i="5"/>
  <c r="AY182" i="5"/>
  <c r="BF183" i="5"/>
  <c r="BS183" i="5" s="1"/>
  <c r="BB182" i="5"/>
  <c r="BO182" i="5" s="1"/>
  <c r="AX182" i="5"/>
  <c r="DR182" i="5" s="1"/>
  <c r="BE141" i="5"/>
  <c r="BR141" i="5" s="1"/>
  <c r="CQ167" i="5"/>
  <c r="AW182" i="5"/>
  <c r="DQ182" i="5" s="1"/>
  <c r="BX183" i="5"/>
  <c r="CL183" i="5" s="1"/>
  <c r="BC163" i="5"/>
  <c r="CD172" i="5"/>
  <c r="CS172" i="5" s="1"/>
  <c r="AX156" i="5"/>
  <c r="BK156" i="5" s="1"/>
  <c r="CF130" i="5"/>
  <c r="CB148" i="5"/>
  <c r="CP148" i="5" s="1"/>
  <c r="BE132" i="5"/>
  <c r="BR132" i="5" s="1"/>
  <c r="DR158" i="5"/>
  <c r="CK144" i="5"/>
  <c r="BB174" i="5"/>
  <c r="DV174" i="5" s="1"/>
  <c r="BB163" i="5"/>
  <c r="BO163" i="5" s="1"/>
  <c r="DZ144" i="5"/>
  <c r="BD132" i="5"/>
  <c r="BQ132" i="5" s="1"/>
  <c r="CE200" i="5"/>
  <c r="BA156" i="5"/>
  <c r="DV140" i="5"/>
  <c r="CF140" i="5"/>
  <c r="BW138" i="5"/>
  <c r="CK138" i="5" s="1"/>
  <c r="BB181" i="5"/>
  <c r="DV181" i="5" s="1"/>
  <c r="CE178" i="5"/>
  <c r="CD157" i="5"/>
  <c r="CR157" i="5" s="1"/>
  <c r="BA163" i="5"/>
  <c r="CF137" i="5"/>
  <c r="DQ199" i="5"/>
  <c r="DD199" i="5" s="1"/>
  <c r="CF172" i="5"/>
  <c r="BI172" i="5"/>
  <c r="AJ172" i="5" s="1"/>
  <c r="BB131" i="5"/>
  <c r="BO131" i="5" s="1"/>
  <c r="CF126" i="5"/>
  <c r="DQ201" i="5"/>
  <c r="DD201" i="5" s="1"/>
  <c r="CC192" i="5"/>
  <c r="CC190" i="5"/>
  <c r="DZ172" i="5"/>
  <c r="AY156" i="5"/>
  <c r="BL156" i="5" s="1"/>
  <c r="BD131" i="5"/>
  <c r="BQ131" i="5" s="1"/>
  <c r="BF128" i="5"/>
  <c r="BS128" i="5" s="1"/>
  <c r="AX128" i="5"/>
  <c r="BK128" i="5" s="1"/>
  <c r="BX185" i="5"/>
  <c r="CL185" i="5" s="1"/>
  <c r="CD165" i="5"/>
  <c r="CR165" i="5" s="1"/>
  <c r="AZ156" i="5"/>
  <c r="DT156" i="5" s="1"/>
  <c r="BF148" i="5"/>
  <c r="BS148" i="5" s="1"/>
  <c r="CE134" i="5"/>
  <c r="CC191" i="5"/>
  <c r="DZ155" i="5"/>
  <c r="CB155" i="5"/>
  <c r="CP155" i="5" s="1"/>
  <c r="BJ136" i="5"/>
  <c r="BZ173" i="5"/>
  <c r="CF155" i="5"/>
  <c r="BX140" i="5"/>
  <c r="CL140" i="5" s="1"/>
  <c r="BX138" i="5"/>
  <c r="AW156" i="5"/>
  <c r="BI193" i="5"/>
  <c r="AJ193" i="5" s="1"/>
  <c r="BF164" i="5"/>
  <c r="BS164" i="5" s="1"/>
  <c r="CD134" i="5"/>
  <c r="CE129" i="5"/>
  <c r="DP168" i="5"/>
  <c r="DC168" i="5" s="1"/>
  <c r="CD168" i="5"/>
  <c r="CR168" i="5" s="1"/>
  <c r="CD162" i="5"/>
  <c r="CR162" i="5" s="1"/>
  <c r="BL148" i="5"/>
  <c r="BC131" i="5"/>
  <c r="CF185" i="5"/>
  <c r="AZ183" i="5"/>
  <c r="DT183" i="5" s="1"/>
  <c r="BI178" i="5"/>
  <c r="AJ178" i="5" s="1"/>
  <c r="CD160" i="5"/>
  <c r="CS160" i="5" s="1"/>
  <c r="BF158" i="5"/>
  <c r="BS158" i="5" s="1"/>
  <c r="CF151" i="5"/>
  <c r="CF144" i="5"/>
  <c r="BA138" i="5"/>
  <c r="CD136" i="5"/>
  <c r="BA133" i="5"/>
  <c r="CE128" i="5"/>
  <c r="BI192" i="5"/>
  <c r="AJ192" i="5" s="1"/>
  <c r="BE179" i="5"/>
  <c r="CB144" i="5"/>
  <c r="CP144" i="5" s="1"/>
  <c r="BI142" i="5"/>
  <c r="AJ142" i="5" s="1"/>
  <c r="AW131" i="5"/>
  <c r="BJ131" i="5" s="1"/>
  <c r="CC194" i="5"/>
  <c r="BB185" i="5"/>
  <c r="DV185" i="5" s="1"/>
  <c r="CQ163" i="5"/>
  <c r="DP162" i="5"/>
  <c r="DQ154" i="5"/>
  <c r="BX148" i="5"/>
  <c r="BA142" i="5"/>
  <c r="CD130" i="5"/>
  <c r="BO128" i="5"/>
  <c r="DV128" i="5"/>
  <c r="BI196" i="5"/>
  <c r="AJ196" i="5" s="1"/>
  <c r="CC184" i="5"/>
  <c r="BY183" i="5"/>
  <c r="CL182" i="5"/>
  <c r="CE181" i="5"/>
  <c r="BI176" i="5"/>
  <c r="AJ176" i="5" s="1"/>
  <c r="CK174" i="5"/>
  <c r="DX173" i="5"/>
  <c r="CF171" i="5"/>
  <c r="CF166" i="5"/>
  <c r="DQ152" i="5"/>
  <c r="CE152" i="5"/>
  <c r="AY143" i="5"/>
  <c r="DS143" i="5" s="1"/>
  <c r="CD142" i="5"/>
  <c r="AZ142" i="5"/>
  <c r="DT142" i="5" s="1"/>
  <c r="CB140" i="5"/>
  <c r="CP140" i="5" s="1"/>
  <c r="CE138" i="5"/>
  <c r="CE133" i="5"/>
  <c r="AY133" i="5"/>
  <c r="DZ130" i="5"/>
  <c r="BM129" i="5"/>
  <c r="BA127" i="5"/>
  <c r="CE126" i="5"/>
  <c r="BD197" i="5"/>
  <c r="BY184" i="5"/>
  <c r="CC182" i="5"/>
  <c r="BJ181" i="5"/>
  <c r="CD164" i="5"/>
  <c r="CS164" i="5" s="1"/>
  <c r="CC159" i="5"/>
  <c r="CQ159" i="5" s="1"/>
  <c r="CK136" i="5"/>
  <c r="BI136" i="5"/>
  <c r="AJ136" i="5" s="1"/>
  <c r="BK183" i="5"/>
  <c r="CE180" i="5"/>
  <c r="CC179" i="5"/>
  <c r="CQ179" i="5" s="1"/>
  <c r="BE156" i="5"/>
  <c r="CB151" i="5"/>
  <c r="CP151" i="5" s="1"/>
  <c r="DZ140" i="5"/>
  <c r="BW133" i="5"/>
  <c r="CK133" i="5" s="1"/>
  <c r="CB128" i="5"/>
  <c r="CP128" i="5" s="1"/>
  <c r="CE127" i="5"/>
  <c r="BD169" i="5"/>
  <c r="BQ169" i="5" s="1"/>
  <c r="CD169" i="5"/>
  <c r="CR169" i="5" s="1"/>
  <c r="BD146" i="5"/>
  <c r="CD146" i="5"/>
  <c r="CD133" i="5"/>
  <c r="BD133" i="5"/>
  <c r="BQ133" i="5" s="1"/>
  <c r="DQ193" i="5"/>
  <c r="DD193" i="5" s="1"/>
  <c r="BJ193" i="5"/>
  <c r="BC188" i="5"/>
  <c r="CC188" i="5"/>
  <c r="BF181" i="5"/>
  <c r="BS181" i="5" s="1"/>
  <c r="CF181" i="5"/>
  <c r="BF170" i="5"/>
  <c r="CF170" i="5"/>
  <c r="DR140" i="5"/>
  <c r="BK140" i="5"/>
  <c r="BF184" i="5"/>
  <c r="BS184" i="5" s="1"/>
  <c r="CF184" i="5"/>
  <c r="AX184" i="5"/>
  <c r="BX184" i="5"/>
  <c r="BE176" i="5"/>
  <c r="BR176" i="5" s="1"/>
  <c r="CE176" i="5"/>
  <c r="BI174" i="5"/>
  <c r="AJ174" i="5" s="1"/>
  <c r="CF167" i="5"/>
  <c r="BF167" i="5"/>
  <c r="DQ158" i="5"/>
  <c r="BJ158" i="5"/>
  <c r="DP154" i="5"/>
  <c r="BI154" i="5"/>
  <c r="AJ154" i="5" s="1"/>
  <c r="BE149" i="5"/>
  <c r="BR149" i="5" s="1"/>
  <c r="CE149" i="5"/>
  <c r="DZ147" i="5"/>
  <c r="BY142" i="5"/>
  <c r="AY142" i="5"/>
  <c r="BL142" i="5" s="1"/>
  <c r="DZ137" i="5"/>
  <c r="BB137" i="5"/>
  <c r="CB137" i="5"/>
  <c r="CP137" i="5" s="1"/>
  <c r="BX137" i="5"/>
  <c r="AX137" i="5"/>
  <c r="BF131" i="5"/>
  <c r="BS131" i="5" s="1"/>
  <c r="CF131" i="5"/>
  <c r="BX126" i="5"/>
  <c r="CL126" i="5" s="1"/>
  <c r="AX126" i="5"/>
  <c r="CD143" i="5"/>
  <c r="BD143" i="5"/>
  <c r="BZ143" i="5"/>
  <c r="AZ143" i="5"/>
  <c r="BM143" i="5" s="1"/>
  <c r="BE189" i="5"/>
  <c r="BR189" i="5" s="1"/>
  <c r="CE189" i="5"/>
  <c r="DZ185" i="5"/>
  <c r="BL183" i="5"/>
  <c r="DS183" i="5"/>
  <c r="CC175" i="5"/>
  <c r="BC175" i="5"/>
  <c r="BI161" i="5"/>
  <c r="DP161" i="5"/>
  <c r="BD161" i="5"/>
  <c r="BQ161" i="5" s="1"/>
  <c r="CD161" i="5"/>
  <c r="CF160" i="5"/>
  <c r="BF160" i="5"/>
  <c r="BS160" i="5" s="1"/>
  <c r="DP141" i="5"/>
  <c r="DC141" i="5" s="1"/>
  <c r="BI141" i="5"/>
  <c r="AJ141" i="5" s="1"/>
  <c r="BE140" i="5"/>
  <c r="BR140" i="5" s="1"/>
  <c r="CE140" i="5"/>
  <c r="CC196" i="5"/>
  <c r="BC195" i="5"/>
  <c r="CC195" i="5"/>
  <c r="BB186" i="5"/>
  <c r="CB186" i="5"/>
  <c r="CP186" i="5" s="1"/>
  <c r="BB184" i="5"/>
  <c r="DV184" i="5" s="1"/>
  <c r="BF179" i="5"/>
  <c r="BS179" i="5" s="1"/>
  <c r="CF179" i="5"/>
  <c r="DR178" i="5"/>
  <c r="BK178" i="5"/>
  <c r="BF178" i="5"/>
  <c r="BS178" i="5" s="1"/>
  <c r="CF178" i="5"/>
  <c r="BF163" i="5"/>
  <c r="CF163" i="5"/>
  <c r="BD159" i="5"/>
  <c r="CD159" i="5"/>
  <c r="DP152" i="5"/>
  <c r="DC152" i="5" s="1"/>
  <c r="BI152" i="5"/>
  <c r="CD152" i="5"/>
  <c r="BD152" i="5"/>
  <c r="BF138" i="5"/>
  <c r="BS138" i="5" s="1"/>
  <c r="CF138" i="5"/>
  <c r="BB138" i="5"/>
  <c r="CB138" i="5"/>
  <c r="CP138" i="5" s="1"/>
  <c r="DR138" i="5"/>
  <c r="BK138" i="5"/>
  <c r="DY127" i="5"/>
  <c r="BB126" i="5"/>
  <c r="CE188" i="5"/>
  <c r="AZ186" i="5"/>
  <c r="BM186" i="5" s="1"/>
  <c r="DR185" i="5"/>
  <c r="CC183" i="5"/>
  <c r="CF180" i="5"/>
  <c r="CF174" i="5"/>
  <c r="BK154" i="5"/>
  <c r="CD151" i="5"/>
  <c r="DV148" i="5"/>
  <c r="CD147" i="5"/>
  <c r="CD144" i="5"/>
  <c r="CD138" i="5"/>
  <c r="CE136" i="5"/>
  <c r="CQ169" i="5"/>
  <c r="CF149" i="5"/>
  <c r="BI182" i="5"/>
  <c r="AJ182" i="5" s="1"/>
  <c r="BI181" i="5"/>
  <c r="CC177" i="5"/>
  <c r="CK175" i="5"/>
  <c r="CQ157" i="5"/>
  <c r="BI140" i="5"/>
  <c r="AJ140" i="5" s="1"/>
  <c r="BZ131" i="5"/>
  <c r="CD129" i="5"/>
  <c r="AW127" i="5"/>
  <c r="BJ127" i="5" s="1"/>
  <c r="BL186" i="5"/>
  <c r="DS186" i="5"/>
  <c r="DZ156" i="5"/>
  <c r="DV156" i="5"/>
  <c r="BO156" i="5"/>
  <c r="CE139" i="5"/>
  <c r="BE139" i="5"/>
  <c r="BR139" i="5" s="1"/>
  <c r="AY128" i="5"/>
  <c r="BY128" i="5"/>
  <c r="BF188" i="5"/>
  <c r="BS188" i="5" s="1"/>
  <c r="CF188" i="5"/>
  <c r="AY185" i="5"/>
  <c r="BY185" i="5"/>
  <c r="DT175" i="5"/>
  <c r="BM175" i="5"/>
  <c r="DZ171" i="5"/>
  <c r="BC201" i="5"/>
  <c r="CC201" i="5"/>
  <c r="BC199" i="5"/>
  <c r="CC199" i="5"/>
  <c r="CE197" i="5"/>
  <c r="R197" i="5" s="1"/>
  <c r="DR196" i="5"/>
  <c r="BK196" i="5"/>
  <c r="BC189" i="5"/>
  <c r="CC189" i="5"/>
  <c r="CQ189" i="5" s="1"/>
  <c r="CF186" i="5"/>
  <c r="BF186" i="5"/>
  <c r="BS186" i="5" s="1"/>
  <c r="AX186" i="5"/>
  <c r="BX186" i="5"/>
  <c r="CL186" i="5" s="1"/>
  <c r="AZ185" i="5"/>
  <c r="CB183" i="5"/>
  <c r="CP183" i="5" s="1"/>
  <c r="BB183" i="5"/>
  <c r="BF177" i="5"/>
  <c r="BS177" i="5" s="1"/>
  <c r="CF177" i="5"/>
  <c r="BE175" i="5"/>
  <c r="BR175" i="5" s="1"/>
  <c r="CA174" i="5"/>
  <c r="BA174" i="5"/>
  <c r="BE173" i="5"/>
  <c r="CN172" i="5"/>
  <c r="BE144" i="5"/>
  <c r="BR144" i="5" s="1"/>
  <c r="CE144" i="5"/>
  <c r="AX133" i="5"/>
  <c r="DR133" i="5" s="1"/>
  <c r="BX133" i="5"/>
  <c r="DP194" i="5"/>
  <c r="BI194" i="5"/>
  <c r="BZ187" i="5"/>
  <c r="AZ187" i="5"/>
  <c r="BZ184" i="5"/>
  <c r="AZ184" i="5"/>
  <c r="DT184" i="5" s="1"/>
  <c r="BF182" i="5"/>
  <c r="BS182" i="5" s="1"/>
  <c r="CF182" i="5"/>
  <c r="CA173" i="5"/>
  <c r="BA173" i="5"/>
  <c r="CD200" i="5"/>
  <c r="BD200" i="5"/>
  <c r="BQ200" i="5" s="1"/>
  <c r="CQ171" i="5"/>
  <c r="BF152" i="5"/>
  <c r="BS152" i="5" s="1"/>
  <c r="CF152" i="5"/>
  <c r="BB152" i="5"/>
  <c r="CB152" i="5"/>
  <c r="CP152" i="5" s="1"/>
  <c r="BI201" i="5"/>
  <c r="BI199" i="5"/>
  <c r="AK199" i="5" s="1"/>
  <c r="DQ196" i="5"/>
  <c r="DD196" i="5" s="1"/>
  <c r="BJ196" i="5"/>
  <c r="CC193" i="5"/>
  <c r="BY186" i="5"/>
  <c r="CC185" i="5"/>
  <c r="DS184" i="5"/>
  <c r="BC181" i="5"/>
  <c r="CC181" i="5"/>
  <c r="CC178" i="5"/>
  <c r="CQ178" i="5" s="1"/>
  <c r="BE177" i="5"/>
  <c r="BR177" i="5" s="1"/>
  <c r="CE177" i="5"/>
  <c r="BZ175" i="5"/>
  <c r="BF150" i="5"/>
  <c r="CF150" i="5"/>
  <c r="BB150" i="5"/>
  <c r="DV150" i="5" s="1"/>
  <c r="CB150" i="5"/>
  <c r="CP150" i="5" s="1"/>
  <c r="CM156" i="5"/>
  <c r="BD149" i="5"/>
  <c r="BQ149" i="5" s="1"/>
  <c r="CD149" i="5"/>
  <c r="DY143" i="5"/>
  <c r="AX132" i="5"/>
  <c r="BX132" i="5"/>
  <c r="DX130" i="5"/>
  <c r="BF127" i="5"/>
  <c r="BS127" i="5" s="1"/>
  <c r="CF127" i="5"/>
  <c r="AX127" i="5"/>
  <c r="BX127" i="5"/>
  <c r="DC199" i="5"/>
  <c r="DP173" i="5"/>
  <c r="BI165" i="5"/>
  <c r="AJ165" i="5" s="1"/>
  <c r="DP165" i="5"/>
  <c r="BE147" i="5"/>
  <c r="BR147" i="5" s="1"/>
  <c r="CE147" i="5"/>
  <c r="DX141" i="5"/>
  <c r="BJ138" i="5"/>
  <c r="DQ138" i="5"/>
  <c r="DX138" i="5"/>
  <c r="AZ126" i="5"/>
  <c r="BM126" i="5" s="1"/>
  <c r="BZ126" i="5"/>
  <c r="BB127" i="5"/>
  <c r="BO127" i="5" s="1"/>
  <c r="CB127" i="5"/>
  <c r="CP127" i="5" s="1"/>
  <c r="BK201" i="5"/>
  <c r="BK199" i="5"/>
  <c r="CD173" i="5"/>
  <c r="DX172" i="5"/>
  <c r="CQ172" i="5"/>
  <c r="CQ162" i="5"/>
  <c r="DX153" i="5"/>
  <c r="CE151" i="5"/>
  <c r="BF146" i="5"/>
  <c r="CF146" i="5"/>
  <c r="BE145" i="5"/>
  <c r="CE145" i="5"/>
  <c r="BB142" i="5"/>
  <c r="CB142" i="5"/>
  <c r="CP142" i="5" s="1"/>
  <c r="BY141" i="5"/>
  <c r="AY141" i="5"/>
  <c r="DS141" i="5" s="1"/>
  <c r="CD140" i="5"/>
  <c r="BD140" i="5"/>
  <c r="BQ140" i="5" s="1"/>
  <c r="BZ140" i="5"/>
  <c r="AZ140" i="5"/>
  <c r="DY138" i="5"/>
  <c r="BY137" i="5"/>
  <c r="AY137" i="5"/>
  <c r="CN157" i="5"/>
  <c r="CD141" i="5"/>
  <c r="AY127" i="5"/>
  <c r="BL127" i="5" s="1"/>
  <c r="CK168" i="5"/>
  <c r="CQ165" i="5"/>
  <c r="DV155" i="5"/>
  <c r="DZ154" i="5"/>
  <c r="CF154" i="5"/>
  <c r="BI153" i="5"/>
  <c r="BI151" i="5"/>
  <c r="CD145" i="5"/>
  <c r="DV154" i="5"/>
  <c r="CB154" i="5"/>
  <c r="CP154" i="5" s="1"/>
  <c r="CE150" i="5"/>
  <c r="BY148" i="5"/>
  <c r="CE146" i="5"/>
  <c r="BD139" i="5"/>
  <c r="CL139" i="5"/>
  <c r="CL136" i="5"/>
  <c r="DS187" i="5"/>
  <c r="BL187" i="5"/>
  <c r="DR187" i="5"/>
  <c r="BK187" i="5"/>
  <c r="DX201" i="5"/>
  <c r="DX199" i="5"/>
  <c r="BE185" i="5"/>
  <c r="CE185" i="5"/>
  <c r="BE183" i="5"/>
  <c r="CE183" i="5"/>
  <c r="CK170" i="5"/>
  <c r="CJ170" i="5"/>
  <c r="BI166" i="5"/>
  <c r="DP166" i="5"/>
  <c r="DC166" i="5" s="1"/>
  <c r="DY152" i="5"/>
  <c r="DY151" i="5"/>
  <c r="CE198" i="5"/>
  <c r="BC197" i="5"/>
  <c r="BE182" i="5"/>
  <c r="CE182" i="5"/>
  <c r="CM182" i="5"/>
  <c r="DP179" i="5"/>
  <c r="BI179" i="5"/>
  <c r="DY178" i="5"/>
  <c r="BM173" i="5"/>
  <c r="DT173" i="5"/>
  <c r="CK164" i="5"/>
  <c r="CJ164" i="5"/>
  <c r="BF161" i="5"/>
  <c r="BS161" i="5" s="1"/>
  <c r="CF161" i="5"/>
  <c r="BF159" i="5"/>
  <c r="BS159" i="5" s="1"/>
  <c r="CF159" i="5"/>
  <c r="Q155" i="5"/>
  <c r="AA155" i="5" s="1"/>
  <c r="DH155" i="5" s="1"/>
  <c r="BK148" i="5"/>
  <c r="DR148" i="5"/>
  <c r="DX147" i="5"/>
  <c r="BB141" i="5"/>
  <c r="BO141" i="5" s="1"/>
  <c r="CB141" i="5"/>
  <c r="CP141" i="5" s="1"/>
  <c r="CE201" i="5"/>
  <c r="CC200" i="5"/>
  <c r="CE199" i="5"/>
  <c r="BD198" i="5"/>
  <c r="BQ198" i="5" s="1"/>
  <c r="CE196" i="5"/>
  <c r="CE195" i="5"/>
  <c r="BD195" i="5"/>
  <c r="BQ195" i="5" s="1"/>
  <c r="CE194" i="5"/>
  <c r="BD194" i="5"/>
  <c r="BQ194" i="5" s="1"/>
  <c r="CE193" i="5"/>
  <c r="BD193" i="5"/>
  <c r="BQ193" i="5" s="1"/>
  <c r="CE192" i="5"/>
  <c r="BD192" i="5"/>
  <c r="BQ192" i="5" s="1"/>
  <c r="CE191" i="5"/>
  <c r="BD191" i="5"/>
  <c r="BQ191" i="5" s="1"/>
  <c r="CE190" i="5"/>
  <c r="BD190" i="5"/>
  <c r="BQ190" i="5" s="1"/>
  <c r="BX187" i="5"/>
  <c r="BF187" i="5"/>
  <c r="BS187" i="5" s="1"/>
  <c r="BI185" i="5"/>
  <c r="AJ185" i="5" s="1"/>
  <c r="BI184" i="5"/>
  <c r="AJ184" i="5" s="1"/>
  <c r="BF175" i="5"/>
  <c r="BS175" i="5" s="1"/>
  <c r="CF175" i="5"/>
  <c r="CB175" i="5"/>
  <c r="CP175" i="5" s="1"/>
  <c r="BB175" i="5"/>
  <c r="CC174" i="5"/>
  <c r="BC174" i="5"/>
  <c r="CC173" i="5"/>
  <c r="BF173" i="5"/>
  <c r="BS173" i="5" s="1"/>
  <c r="CF173" i="5"/>
  <c r="BO173" i="5"/>
  <c r="DV173" i="5"/>
  <c r="CJ168" i="5"/>
  <c r="CQ168" i="5"/>
  <c r="DQ167" i="5"/>
  <c r="BJ167" i="5"/>
  <c r="BF162" i="5"/>
  <c r="BS162" i="5" s="1"/>
  <c r="CF162" i="5"/>
  <c r="CK160" i="5"/>
  <c r="CJ160" i="5"/>
  <c r="CN159" i="5"/>
  <c r="BI158" i="5"/>
  <c r="AJ158" i="5" s="1"/>
  <c r="DP158" i="5"/>
  <c r="BD158" i="5"/>
  <c r="BQ158" i="5" s="1"/>
  <c r="CD158" i="5"/>
  <c r="CS158" i="5" s="1"/>
  <c r="CK158" i="5"/>
  <c r="CJ158" i="5"/>
  <c r="BD156" i="5"/>
  <c r="BQ156" i="5" s="1"/>
  <c r="CD156" i="5"/>
  <c r="CK156" i="5"/>
  <c r="CN156" i="5"/>
  <c r="DY155" i="5"/>
  <c r="BD155" i="5"/>
  <c r="BQ155" i="5" s="1"/>
  <c r="CD155" i="5"/>
  <c r="CK155" i="5"/>
  <c r="BE154" i="5"/>
  <c r="BR154" i="5" s="1"/>
  <c r="CE154" i="5"/>
  <c r="DY150" i="5"/>
  <c r="AW148" i="5"/>
  <c r="CD148" i="5"/>
  <c r="BD148" i="5"/>
  <c r="BQ148" i="5" s="1"/>
  <c r="BB146" i="5"/>
  <c r="CB146" i="5"/>
  <c r="CP146" i="5" s="1"/>
  <c r="BF143" i="5"/>
  <c r="BS143" i="5" s="1"/>
  <c r="CF143" i="5"/>
  <c r="BB143" i="5"/>
  <c r="CB143" i="5"/>
  <c r="CP143" i="5" s="1"/>
  <c r="BX143" i="5"/>
  <c r="CM143" i="5" s="1"/>
  <c r="AX143" i="5"/>
  <c r="DY136" i="5"/>
  <c r="CK129" i="5"/>
  <c r="CL129" i="5"/>
  <c r="CJ129" i="5"/>
  <c r="BD128" i="5"/>
  <c r="BQ128" i="5" s="1"/>
  <c r="CD128" i="5"/>
  <c r="BZ128" i="5"/>
  <c r="AZ128" i="5"/>
  <c r="AV128" i="5"/>
  <c r="BV128" i="5"/>
  <c r="BE184" i="5"/>
  <c r="BR184" i="5" s="1"/>
  <c r="CE184" i="5"/>
  <c r="BF169" i="5"/>
  <c r="BS169" i="5" s="1"/>
  <c r="CF169" i="5"/>
  <c r="DZ166" i="5"/>
  <c r="CK166" i="5"/>
  <c r="CJ166" i="5"/>
  <c r="BF165" i="5"/>
  <c r="BS165" i="5" s="1"/>
  <c r="CF165" i="5"/>
  <c r="DX145" i="5"/>
  <c r="DZ145" i="5"/>
  <c r="BB145" i="5"/>
  <c r="CB145" i="5"/>
  <c r="CP145" i="5" s="1"/>
  <c r="BY187" i="5"/>
  <c r="CB187" i="5"/>
  <c r="CP187" i="5" s="1"/>
  <c r="BB187" i="5"/>
  <c r="BC180" i="5"/>
  <c r="CC180" i="5"/>
  <c r="DQ178" i="5"/>
  <c r="BJ178" i="5"/>
  <c r="CF176" i="5"/>
  <c r="AZ174" i="5"/>
  <c r="BZ174" i="5"/>
  <c r="CQ161" i="5"/>
  <c r="CK159" i="5"/>
  <c r="CJ159" i="5"/>
  <c r="BE148" i="5"/>
  <c r="BR148" i="5" s="1"/>
  <c r="CE148" i="5"/>
  <c r="CA148" i="5"/>
  <c r="BA148" i="5"/>
  <c r="BB147" i="5"/>
  <c r="CB147" i="5"/>
  <c r="Q145" i="5"/>
  <c r="AA145" i="5" s="1"/>
  <c r="CK145" i="5"/>
  <c r="BF141" i="5"/>
  <c r="BS141" i="5" s="1"/>
  <c r="CF141" i="5"/>
  <c r="BX141" i="5"/>
  <c r="AX141" i="5"/>
  <c r="BY140" i="5"/>
  <c r="AY140" i="5"/>
  <c r="BF129" i="5"/>
  <c r="BS129" i="5" s="1"/>
  <c r="CF129" i="5"/>
  <c r="BD196" i="5"/>
  <c r="BQ196" i="5" s="1"/>
  <c r="CD201" i="5"/>
  <c r="CD199" i="5"/>
  <c r="CC198" i="5"/>
  <c r="BF189" i="5"/>
  <c r="BS189" i="5" s="1"/>
  <c r="CF189" i="5"/>
  <c r="DY188" i="5"/>
  <c r="CK188" i="5"/>
  <c r="CE186" i="5"/>
  <c r="DY181" i="5"/>
  <c r="DZ180" i="5"/>
  <c r="DZ176" i="5"/>
  <c r="BC176" i="5"/>
  <c r="CC176" i="5"/>
  <c r="CA175" i="5"/>
  <c r="BA175" i="5"/>
  <c r="CB173" i="5"/>
  <c r="CP173" i="5" s="1"/>
  <c r="BD171" i="5"/>
  <c r="BQ171" i="5" s="1"/>
  <c r="CD171" i="5"/>
  <c r="CS171" i="5" s="1"/>
  <c r="CK171" i="5"/>
  <c r="CJ171" i="5"/>
  <c r="CD170" i="5"/>
  <c r="BF168" i="5"/>
  <c r="BS168" i="5" s="1"/>
  <c r="CF168" i="5"/>
  <c r="BI167" i="5"/>
  <c r="DP167" i="5"/>
  <c r="BD167" i="5"/>
  <c r="BQ167" i="5" s="1"/>
  <c r="CD167" i="5"/>
  <c r="CR167" i="5" s="1"/>
  <c r="CK167" i="5"/>
  <c r="CJ167" i="5"/>
  <c r="CD166" i="5"/>
  <c r="CR166" i="5" s="1"/>
  <c r="DR165" i="5"/>
  <c r="BD163" i="5"/>
  <c r="CD163" i="5"/>
  <c r="CK163" i="5"/>
  <c r="CJ163" i="5"/>
  <c r="DQ162" i="5"/>
  <c r="BJ162" i="5"/>
  <c r="AK162" i="5" s="1"/>
  <c r="BF157" i="5"/>
  <c r="BS157" i="5" s="1"/>
  <c r="CF157" i="5"/>
  <c r="BC156" i="5"/>
  <c r="CC156" i="5"/>
  <c r="CE155" i="5"/>
  <c r="DP150" i="5"/>
  <c r="BI150" i="5"/>
  <c r="BD150" i="5"/>
  <c r="BQ150" i="5" s="1"/>
  <c r="CD150" i="5"/>
  <c r="CF145" i="5"/>
  <c r="BF142" i="5"/>
  <c r="BS142" i="5" s="1"/>
  <c r="CF142" i="5"/>
  <c r="AX142" i="5"/>
  <c r="BX142" i="5"/>
  <c r="CL142" i="5" s="1"/>
  <c r="DP137" i="5"/>
  <c r="DC137" i="5" s="1"/>
  <c r="BI137" i="5"/>
  <c r="AJ137" i="5" s="1"/>
  <c r="CD137" i="5"/>
  <c r="BD137" i="5"/>
  <c r="BQ137" i="5" s="1"/>
  <c r="BZ137" i="5"/>
  <c r="AZ137" i="5"/>
  <c r="BE174" i="5"/>
  <c r="CN169" i="5"/>
  <c r="CN165" i="5"/>
  <c r="CN161" i="5"/>
  <c r="BL158" i="5"/>
  <c r="DS158" i="5"/>
  <c r="BB153" i="5"/>
  <c r="CB153" i="5"/>
  <c r="CP153" i="5" s="1"/>
  <c r="CL146" i="5"/>
  <c r="CK146" i="5"/>
  <c r="CE142" i="5"/>
  <c r="BE142" i="5"/>
  <c r="BR142" i="5" s="1"/>
  <c r="BY138" i="5"/>
  <c r="AY138" i="5"/>
  <c r="DY134" i="5"/>
  <c r="CQ170" i="5"/>
  <c r="CN170" i="5"/>
  <c r="CQ166" i="5"/>
  <c r="CN166" i="5"/>
  <c r="CQ164" i="5"/>
  <c r="CN164" i="5"/>
  <c r="CQ160" i="5"/>
  <c r="CD154" i="5"/>
  <c r="DX151" i="5"/>
  <c r="Q144" i="5"/>
  <c r="AA144" i="5" s="1"/>
  <c r="DX144" i="5"/>
  <c r="BE135" i="5"/>
  <c r="BR135" i="5" s="1"/>
  <c r="CE135" i="5"/>
  <c r="CK130" i="5"/>
  <c r="CL130" i="5"/>
  <c r="CJ130" i="5"/>
  <c r="BY126" i="5"/>
  <c r="AY126" i="5"/>
  <c r="CQ158" i="5"/>
  <c r="DC151" i="5"/>
  <c r="CL147" i="5"/>
  <c r="CL145" i="5"/>
  <c r="BF139" i="5"/>
  <c r="BS139" i="5" s="1"/>
  <c r="CF139" i="5"/>
  <c r="BB139" i="5"/>
  <c r="BO139" i="5" s="1"/>
  <c r="CB139" i="5"/>
  <c r="CP139" i="5" s="1"/>
  <c r="BJ133" i="5"/>
  <c r="DQ133" i="5"/>
  <c r="BA132" i="5"/>
  <c r="CA132" i="5"/>
  <c r="BW132" i="5"/>
  <c r="AW132" i="5"/>
  <c r="BD127" i="5"/>
  <c r="BQ127" i="5" s="1"/>
  <c r="CD127" i="5"/>
  <c r="AZ127" i="5"/>
  <c r="BZ127" i="5"/>
  <c r="AV127" i="5"/>
  <c r="BV127" i="5"/>
  <c r="CN160" i="5"/>
  <c r="CN158" i="5"/>
  <c r="CF156" i="5"/>
  <c r="CB156" i="5"/>
  <c r="CK147" i="5"/>
  <c r="AZ141" i="5"/>
  <c r="CE131" i="5"/>
  <c r="BE131" i="5"/>
  <c r="BR131" i="5" s="1"/>
  <c r="BA131" i="5"/>
  <c r="CA131" i="5"/>
  <c r="BE130" i="5"/>
  <c r="BR130" i="5" s="1"/>
  <c r="CE130" i="5"/>
  <c r="BA140" i="5"/>
  <c r="AW140" i="5"/>
  <c r="CK137" i="5"/>
  <c r="CD135" i="5"/>
  <c r="AY132" i="5"/>
  <c r="Q130" i="5"/>
  <c r="AA130" i="5" s="1"/>
  <c r="DC201" i="5"/>
  <c r="DY201" i="5"/>
  <c r="CP200" i="5"/>
  <c r="DY199" i="5"/>
  <c r="CJ198" i="5"/>
  <c r="CN198" i="5"/>
  <c r="CK198" i="5"/>
  <c r="Q198" i="5"/>
  <c r="AA198" i="5" s="1"/>
  <c r="CL198" i="5"/>
  <c r="CM198" i="5"/>
  <c r="CP197" i="5"/>
  <c r="DC196" i="5"/>
  <c r="CJ196" i="5"/>
  <c r="CN196" i="5"/>
  <c r="CK196" i="5"/>
  <c r="Q196" i="5"/>
  <c r="AA196" i="5" s="1"/>
  <c r="CL196" i="5"/>
  <c r="CM196" i="5"/>
  <c r="CJ195" i="5"/>
  <c r="CN195" i="5"/>
  <c r="CK195" i="5"/>
  <c r="Q195" i="5"/>
  <c r="AA195" i="5" s="1"/>
  <c r="CL195" i="5"/>
  <c r="CM195" i="5"/>
  <c r="CJ194" i="5"/>
  <c r="CN194" i="5"/>
  <c r="CK194" i="5"/>
  <c r="Q194" i="5"/>
  <c r="AA194" i="5" s="1"/>
  <c r="CL194" i="5"/>
  <c r="CM194" i="5"/>
  <c r="DC193" i="5"/>
  <c r="CJ193" i="5"/>
  <c r="CN193" i="5"/>
  <c r="CK193" i="5"/>
  <c r="Q193" i="5"/>
  <c r="AA193" i="5" s="1"/>
  <c r="CL193" i="5"/>
  <c r="CM193" i="5"/>
  <c r="DC192" i="5"/>
  <c r="CJ192" i="5"/>
  <c r="CN192" i="5"/>
  <c r="CK192" i="5"/>
  <c r="Q192" i="5"/>
  <c r="AA192" i="5" s="1"/>
  <c r="CL192" i="5"/>
  <c r="CM192" i="5"/>
  <c r="CJ191" i="5"/>
  <c r="CN191" i="5"/>
  <c r="CK191" i="5"/>
  <c r="Q191" i="5"/>
  <c r="AA191" i="5" s="1"/>
  <c r="CL191" i="5"/>
  <c r="CM191" i="5"/>
  <c r="CJ190" i="5"/>
  <c r="CN190" i="5"/>
  <c r="CK190" i="5"/>
  <c r="Q190" i="5"/>
  <c r="AA190" i="5" s="1"/>
  <c r="CL190" i="5"/>
  <c r="CM190" i="5"/>
  <c r="Q188" i="5"/>
  <c r="AA188" i="5" s="1"/>
  <c r="CK189" i="5"/>
  <c r="Q189" i="5"/>
  <c r="AA189" i="5" s="1"/>
  <c r="CL189" i="5"/>
  <c r="CJ201" i="5"/>
  <c r="CN201" i="5"/>
  <c r="Q201" i="5"/>
  <c r="AA201" i="5" s="1"/>
  <c r="CL201" i="5"/>
  <c r="CM201" i="5"/>
  <c r="CK201" i="5"/>
  <c r="CJ200" i="5"/>
  <c r="CN200" i="5"/>
  <c r="CK200" i="5"/>
  <c r="Q200" i="5"/>
  <c r="AA200" i="5" s="1"/>
  <c r="CL200" i="5"/>
  <c r="CM200" i="5"/>
  <c r="CP196" i="5"/>
  <c r="CP195" i="5"/>
  <c r="CP194" i="5"/>
  <c r="CP193" i="5"/>
  <c r="CP192" i="5"/>
  <c r="CP191" i="5"/>
  <c r="CP190" i="5"/>
  <c r="DY200" i="5"/>
  <c r="CJ199" i="5"/>
  <c r="CN199" i="5"/>
  <c r="Q199" i="5"/>
  <c r="AA199" i="5" s="1"/>
  <c r="CL199" i="5"/>
  <c r="CK199" i="5"/>
  <c r="CM199" i="5"/>
  <c r="DY197" i="5"/>
  <c r="CP198" i="5"/>
  <c r="CJ197" i="5"/>
  <c r="CN197" i="5"/>
  <c r="CK197" i="5"/>
  <c r="Q197" i="5"/>
  <c r="AA197" i="5" s="1"/>
  <c r="CL197" i="5"/>
  <c r="CM197" i="5"/>
  <c r="CP201" i="5"/>
  <c r="CP199" i="5"/>
  <c r="DY198" i="5"/>
  <c r="DY196" i="5"/>
  <c r="DY195" i="5"/>
  <c r="DY194" i="5"/>
  <c r="DY193" i="5"/>
  <c r="DY192" i="5"/>
  <c r="DY191" i="5"/>
  <c r="DY190" i="5"/>
  <c r="BB201" i="5"/>
  <c r="BF200" i="5"/>
  <c r="BS200" i="5" s="1"/>
  <c r="BB200" i="5"/>
  <c r="BF199" i="5"/>
  <c r="BS199" i="5" s="1"/>
  <c r="BB199" i="5"/>
  <c r="BF198" i="5"/>
  <c r="BS198" i="5" s="1"/>
  <c r="BB198" i="5"/>
  <c r="BF197" i="5"/>
  <c r="BS197" i="5" s="1"/>
  <c r="BB197" i="5"/>
  <c r="BF196" i="5"/>
  <c r="BS196" i="5" s="1"/>
  <c r="BB196" i="5"/>
  <c r="BF195" i="5"/>
  <c r="BS195" i="5" s="1"/>
  <c r="BB195" i="5"/>
  <c r="BF194" i="5"/>
  <c r="BS194" i="5" s="1"/>
  <c r="BB194" i="5"/>
  <c r="BF193" i="5"/>
  <c r="BS193" i="5" s="1"/>
  <c r="BB193" i="5"/>
  <c r="BF192" i="5"/>
  <c r="BS192" i="5" s="1"/>
  <c r="BB192" i="5"/>
  <c r="BF191" i="5"/>
  <c r="BS191" i="5" s="1"/>
  <c r="BB191" i="5"/>
  <c r="BF190" i="5"/>
  <c r="BS190" i="5" s="1"/>
  <c r="BB190" i="5"/>
  <c r="CJ189" i="5"/>
  <c r="CN189" i="5"/>
  <c r="CM188" i="5"/>
  <c r="BD188" i="5"/>
  <c r="BQ188" i="5" s="1"/>
  <c r="CC187" i="5"/>
  <c r="BA187" i="5"/>
  <c r="AW187" i="5"/>
  <c r="CC186" i="5"/>
  <c r="BA186" i="5"/>
  <c r="AW186" i="5"/>
  <c r="BA185" i="5"/>
  <c r="AW185" i="5"/>
  <c r="BA184" i="5"/>
  <c r="AW184" i="5"/>
  <c r="BA183" i="5"/>
  <c r="AW183" i="5"/>
  <c r="Q182" i="5"/>
  <c r="AA182" i="5" s="1"/>
  <c r="DX178" i="5"/>
  <c r="CK178" i="5"/>
  <c r="Q178" i="5"/>
  <c r="AA178" i="5" s="1"/>
  <c r="CL178" i="5"/>
  <c r="CM178" i="5"/>
  <c r="CJ178" i="5"/>
  <c r="CN178" i="5"/>
  <c r="BL174" i="5"/>
  <c r="DS174" i="5"/>
  <c r="BF201" i="5"/>
  <c r="BS201" i="5" s="1"/>
  <c r="CM189" i="5"/>
  <c r="BD189" i="5"/>
  <c r="BQ189" i="5" s="1"/>
  <c r="DO188" i="5"/>
  <c r="CL188" i="5"/>
  <c r="BI188" i="5"/>
  <c r="AJ188" i="5" s="1"/>
  <c r="DO187" i="5"/>
  <c r="DO186" i="5"/>
  <c r="DO185" i="5"/>
  <c r="CP185" i="5"/>
  <c r="DO184" i="5"/>
  <c r="CP184" i="5"/>
  <c r="DO183" i="5"/>
  <c r="DC182" i="5"/>
  <c r="CP182" i="5"/>
  <c r="DX181" i="5"/>
  <c r="CK181" i="5"/>
  <c r="Q181" i="5"/>
  <c r="AA181" i="5" s="1"/>
  <c r="CL181" i="5"/>
  <c r="CM181" i="5"/>
  <c r="CJ181" i="5"/>
  <c r="CN181" i="5"/>
  <c r="DX177" i="5"/>
  <c r="CK177" i="5"/>
  <c r="Q177" i="5"/>
  <c r="AA177" i="5" s="1"/>
  <c r="CL177" i="5"/>
  <c r="CM177" i="5"/>
  <c r="CJ177" i="5"/>
  <c r="CN177" i="5"/>
  <c r="BK174" i="5"/>
  <c r="DR174" i="5"/>
  <c r="BD187" i="5"/>
  <c r="BQ187" i="5" s="1"/>
  <c r="CD187" i="5"/>
  <c r="BD186" i="5"/>
  <c r="BQ186" i="5" s="1"/>
  <c r="CD186" i="5"/>
  <c r="BD185" i="5"/>
  <c r="BQ185" i="5" s="1"/>
  <c r="CD185" i="5"/>
  <c r="BD184" i="5"/>
  <c r="BQ184" i="5" s="1"/>
  <c r="CD184" i="5"/>
  <c r="BD183" i="5"/>
  <c r="BQ183" i="5" s="1"/>
  <c r="CD183" i="5"/>
  <c r="DX180" i="5"/>
  <c r="CK180" i="5"/>
  <c r="Q180" i="5"/>
  <c r="AA180" i="5" s="1"/>
  <c r="CL180" i="5"/>
  <c r="CM180" i="5"/>
  <c r="CJ180" i="5"/>
  <c r="CN180" i="5"/>
  <c r="DX176" i="5"/>
  <c r="CK176" i="5"/>
  <c r="Q176" i="5"/>
  <c r="AA176" i="5" s="1"/>
  <c r="CL176" i="5"/>
  <c r="CM176" i="5"/>
  <c r="CJ176" i="5"/>
  <c r="CN176" i="5"/>
  <c r="DS175" i="5"/>
  <c r="BL175" i="5"/>
  <c r="DC174" i="5"/>
  <c r="CJ188" i="5"/>
  <c r="CN188" i="5"/>
  <c r="CK187" i="5"/>
  <c r="CJ187" i="5"/>
  <c r="CK186" i="5"/>
  <c r="CJ186" i="5"/>
  <c r="CK185" i="5"/>
  <c r="CJ185" i="5"/>
  <c r="CK184" i="5"/>
  <c r="CJ184" i="5"/>
  <c r="CK183" i="5"/>
  <c r="CJ183" i="5"/>
  <c r="DX182" i="5"/>
  <c r="CK182" i="5"/>
  <c r="CJ182" i="5"/>
  <c r="CN182" i="5"/>
  <c r="DD181" i="5"/>
  <c r="DX179" i="5"/>
  <c r="CK179" i="5"/>
  <c r="Q179" i="5"/>
  <c r="AA179" i="5" s="1"/>
  <c r="CL179" i="5"/>
  <c r="CM179" i="5"/>
  <c r="CJ179" i="5"/>
  <c r="CN179" i="5"/>
  <c r="DR175" i="5"/>
  <c r="BK175" i="5"/>
  <c r="BL173" i="5"/>
  <c r="DS173" i="5"/>
  <c r="AJ173" i="5"/>
  <c r="CD182" i="5"/>
  <c r="DC181" i="5"/>
  <c r="CD181" i="5"/>
  <c r="CD180" i="5"/>
  <c r="CD179" i="5"/>
  <c r="CD178" i="5"/>
  <c r="CD177" i="5"/>
  <c r="DC176" i="5"/>
  <c r="CD176" i="5"/>
  <c r="DX175" i="5"/>
  <c r="DB175" i="5"/>
  <c r="CJ175" i="5"/>
  <c r="BX175" i="5"/>
  <c r="CL175" i="5" s="1"/>
  <c r="DX174" i="5"/>
  <c r="DB174" i="5"/>
  <c r="CJ174" i="5"/>
  <c r="BX174" i="5"/>
  <c r="CL174" i="5" s="1"/>
  <c r="CK169" i="5"/>
  <c r="CN168" i="5"/>
  <c r="CK165" i="5"/>
  <c r="CN162" i="5"/>
  <c r="CK161" i="5"/>
  <c r="CP174" i="5"/>
  <c r="N174" i="5"/>
  <c r="CK173" i="5"/>
  <c r="DX168" i="5"/>
  <c r="DX162" i="5"/>
  <c r="DX157" i="5"/>
  <c r="DX165" i="5"/>
  <c r="CD175" i="5"/>
  <c r="BY175" i="5"/>
  <c r="CD174" i="5"/>
  <c r="BY174" i="5"/>
  <c r="CL173" i="5"/>
  <c r="BY173" i="5"/>
  <c r="CK172" i="5"/>
  <c r="Q172" i="5"/>
  <c r="AA172" i="5" s="1"/>
  <c r="CL172" i="5"/>
  <c r="CM172" i="5"/>
  <c r="CN171" i="5"/>
  <c r="DX170" i="5"/>
  <c r="CN167" i="5"/>
  <c r="DX166" i="5"/>
  <c r="DX164" i="5"/>
  <c r="CN163" i="5"/>
  <c r="CK162" i="5"/>
  <c r="DX160" i="5"/>
  <c r="CK157" i="5"/>
  <c r="CJ155" i="5"/>
  <c r="CN155" i="5"/>
  <c r="CM155" i="5"/>
  <c r="CJ154" i="5"/>
  <c r="CN154" i="5"/>
  <c r="CK154" i="5"/>
  <c r="Q154" i="5"/>
  <c r="AA154" i="5" s="1"/>
  <c r="CL154" i="5"/>
  <c r="CM154" i="5"/>
  <c r="CJ150" i="5"/>
  <c r="CN150" i="5"/>
  <c r="CK150" i="5"/>
  <c r="Q150" i="5"/>
  <c r="AA150" i="5" s="1"/>
  <c r="CL150" i="5"/>
  <c r="CM150" i="5"/>
  <c r="CJ149" i="5"/>
  <c r="CN149" i="5"/>
  <c r="CK149" i="5"/>
  <c r="Q149" i="5"/>
  <c r="AA149" i="5" s="1"/>
  <c r="CL149" i="5"/>
  <c r="CM149" i="5"/>
  <c r="DT148" i="5"/>
  <c r="BM148" i="5"/>
  <c r="DP148" i="5"/>
  <c r="BI148" i="5"/>
  <c r="AJ148" i="5" s="1"/>
  <c r="CM171" i="5"/>
  <c r="CM170" i="5"/>
  <c r="CM169" i="5"/>
  <c r="CM168" i="5"/>
  <c r="AJ168" i="5"/>
  <c r="CM167" i="5"/>
  <c r="CM166" i="5"/>
  <c r="CM165" i="5"/>
  <c r="CM164" i="5"/>
  <c r="CM163" i="5"/>
  <c r="CM162" i="5"/>
  <c r="AJ162" i="5"/>
  <c r="CM161" i="5"/>
  <c r="CM160" i="5"/>
  <c r="CM159" i="5"/>
  <c r="CM158" i="5"/>
  <c r="CM157" i="5"/>
  <c r="Q156" i="5"/>
  <c r="AA156" i="5" s="1"/>
  <c r="BC155" i="5"/>
  <c r="CC155" i="5"/>
  <c r="CJ153" i="5"/>
  <c r="CN153" i="5"/>
  <c r="CK153" i="5"/>
  <c r="Q153" i="5"/>
  <c r="AA153" i="5" s="1"/>
  <c r="CL153" i="5"/>
  <c r="CM153" i="5"/>
  <c r="DZ151" i="5"/>
  <c r="DV151" i="5"/>
  <c r="BO151" i="5"/>
  <c r="BE172" i="5"/>
  <c r="BR172" i="5" s="1"/>
  <c r="CL171" i="5"/>
  <c r="BE171" i="5"/>
  <c r="BR171" i="5" s="1"/>
  <c r="Q171" i="5"/>
  <c r="AA171" i="5" s="1"/>
  <c r="CL170" i="5"/>
  <c r="BE170" i="5"/>
  <c r="BR170" i="5" s="1"/>
  <c r="Q170" i="5"/>
  <c r="CL169" i="5"/>
  <c r="BE169" i="5"/>
  <c r="BR169" i="5" s="1"/>
  <c r="Q169" i="5"/>
  <c r="CL168" i="5"/>
  <c r="BE168" i="5"/>
  <c r="BR168" i="5" s="1"/>
  <c r="Q168" i="5"/>
  <c r="AA168" i="5" s="1"/>
  <c r="CL167" i="5"/>
  <c r="BE167" i="5"/>
  <c r="BR167" i="5" s="1"/>
  <c r="Q167" i="5"/>
  <c r="AA167" i="5" s="1"/>
  <c r="CL166" i="5"/>
  <c r="BE166" i="5"/>
  <c r="BR166" i="5" s="1"/>
  <c r="Q166" i="5"/>
  <c r="AA166" i="5" s="1"/>
  <c r="CL165" i="5"/>
  <c r="BE165" i="5"/>
  <c r="BR165" i="5" s="1"/>
  <c r="Q165" i="5"/>
  <c r="AA165" i="5" s="1"/>
  <c r="CL164" i="5"/>
  <c r="BE164" i="5"/>
  <c r="BR164" i="5" s="1"/>
  <c r="Q164" i="5"/>
  <c r="AA164" i="5" s="1"/>
  <c r="CL163" i="5"/>
  <c r="BE163" i="5"/>
  <c r="BR163" i="5" s="1"/>
  <c r="Q163" i="5"/>
  <c r="AA163" i="5" s="1"/>
  <c r="CL162" i="5"/>
  <c r="BE162" i="5"/>
  <c r="BR162" i="5" s="1"/>
  <c r="Q162" i="5"/>
  <c r="AA162" i="5" s="1"/>
  <c r="CL161" i="5"/>
  <c r="BE161" i="5"/>
  <c r="BR161" i="5" s="1"/>
  <c r="Q161" i="5"/>
  <c r="AA161" i="5" s="1"/>
  <c r="CL160" i="5"/>
  <c r="BE160" i="5"/>
  <c r="BR160" i="5" s="1"/>
  <c r="Q160" i="5"/>
  <c r="AA160" i="5" s="1"/>
  <c r="CL159" i="5"/>
  <c r="BE159" i="5"/>
  <c r="BR159" i="5" s="1"/>
  <c r="Q159" i="5"/>
  <c r="AA159" i="5" s="1"/>
  <c r="CL158" i="5"/>
  <c r="BE158" i="5"/>
  <c r="BR158" i="5" s="1"/>
  <c r="Q158" i="5"/>
  <c r="CL157" i="5"/>
  <c r="BE157" i="5"/>
  <c r="BR157" i="5" s="1"/>
  <c r="Q157" i="5"/>
  <c r="CL156" i="5"/>
  <c r="CJ152" i="5"/>
  <c r="CN152" i="5"/>
  <c r="CK152" i="5"/>
  <c r="Q152" i="5"/>
  <c r="AA152" i="5" s="1"/>
  <c r="CL152" i="5"/>
  <c r="CM152" i="5"/>
  <c r="DZ149" i="5"/>
  <c r="DV149" i="5"/>
  <c r="BO149" i="5"/>
  <c r="CL155" i="5"/>
  <c r="DZ153" i="5"/>
  <c r="CJ151" i="5"/>
  <c r="CN151" i="5"/>
  <c r="CK151" i="5"/>
  <c r="Q151" i="5"/>
  <c r="AA151" i="5" s="1"/>
  <c r="CL151" i="5"/>
  <c r="CM151" i="5"/>
  <c r="CC154" i="5"/>
  <c r="CC153" i="5"/>
  <c r="CC152" i="5"/>
  <c r="CC151" i="5"/>
  <c r="CC150" i="5"/>
  <c r="CC149" i="5"/>
  <c r="CC148" i="5"/>
  <c r="CM147" i="5"/>
  <c r="CJ147" i="5"/>
  <c r="CN147" i="5"/>
  <c r="Q146" i="5"/>
  <c r="AA146" i="5" s="1"/>
  <c r="CM146" i="5"/>
  <c r="CJ146" i="5"/>
  <c r="CN146" i="5"/>
  <c r="CC147" i="5"/>
  <c r="BC147" i="5"/>
  <c r="Q147" i="5"/>
  <c r="AA147" i="5" s="1"/>
  <c r="CC146" i="5"/>
  <c r="BC146" i="5"/>
  <c r="BZ148" i="5"/>
  <c r="BV148" i="5"/>
  <c r="CJ143" i="5"/>
  <c r="CK143" i="5"/>
  <c r="DC142" i="5"/>
  <c r="CJ141" i="5"/>
  <c r="CK141" i="5"/>
  <c r="DC140" i="5"/>
  <c r="CM139" i="5"/>
  <c r="CJ139" i="5"/>
  <c r="CN139" i="5"/>
  <c r="CK139" i="5"/>
  <c r="DD136" i="5"/>
  <c r="CF134" i="5"/>
  <c r="BF134" i="5"/>
  <c r="BS134" i="5" s="1"/>
  <c r="CB134" i="5"/>
  <c r="BB134" i="5"/>
  <c r="DV144" i="5"/>
  <c r="CM144" i="5"/>
  <c r="CJ144" i="5"/>
  <c r="CN144" i="5"/>
  <c r="BA143" i="5"/>
  <c r="AW143" i="5"/>
  <c r="CC143" i="5"/>
  <c r="BC143" i="5"/>
  <c r="BA141" i="5"/>
  <c r="AW141" i="5"/>
  <c r="CC141" i="5"/>
  <c r="BC141" i="5"/>
  <c r="CC139" i="5"/>
  <c r="BC139" i="5"/>
  <c r="Q139" i="5"/>
  <c r="AA139" i="5" s="1"/>
  <c r="AZ138" i="5"/>
  <c r="AV138" i="5"/>
  <c r="BA137" i="5"/>
  <c r="AW137" i="5"/>
  <c r="CF135" i="5"/>
  <c r="BF135" i="5"/>
  <c r="BS135" i="5" s="1"/>
  <c r="CB135" i="5"/>
  <c r="BB135" i="5"/>
  <c r="BZ132" i="5"/>
  <c r="AZ132" i="5"/>
  <c r="BV132" i="5"/>
  <c r="AV132" i="5"/>
  <c r="CK131" i="5"/>
  <c r="CM145" i="5"/>
  <c r="CJ145" i="5"/>
  <c r="CN145" i="5"/>
  <c r="CL144" i="5"/>
  <c r="CC144" i="5"/>
  <c r="BC144" i="5"/>
  <c r="CJ142" i="5"/>
  <c r="CK142" i="5"/>
  <c r="CJ140" i="5"/>
  <c r="CK140" i="5"/>
  <c r="CJ138" i="5"/>
  <c r="BF136" i="5"/>
  <c r="BS136" i="5" s="1"/>
  <c r="CF136" i="5"/>
  <c r="BB136" i="5"/>
  <c r="CB136" i="5"/>
  <c r="CC145" i="5"/>
  <c r="BC145" i="5"/>
  <c r="CC142" i="5"/>
  <c r="BC142" i="5"/>
  <c r="CC140" i="5"/>
  <c r="BC140" i="5"/>
  <c r="BX131" i="5"/>
  <c r="CL131" i="5" s="1"/>
  <c r="AX131" i="5"/>
  <c r="CC138" i="5"/>
  <c r="BC138" i="5"/>
  <c r="CJ137" i="5"/>
  <c r="CJ133" i="5"/>
  <c r="CR131" i="5"/>
  <c r="CC137" i="5"/>
  <c r="BC137" i="5"/>
  <c r="Q136" i="5"/>
  <c r="AA136" i="5" s="1"/>
  <c r="CM136" i="5"/>
  <c r="CJ136" i="5"/>
  <c r="CN136" i="5"/>
  <c r="Q135" i="5"/>
  <c r="AA135" i="5" s="1"/>
  <c r="CL135" i="5"/>
  <c r="CM135" i="5"/>
  <c r="CJ135" i="5"/>
  <c r="CN135" i="5"/>
  <c r="Q134" i="5"/>
  <c r="AA134" i="5" s="1"/>
  <c r="CL134" i="5"/>
  <c r="CM134" i="5"/>
  <c r="CJ134" i="5"/>
  <c r="CN134" i="5"/>
  <c r="CF132" i="5"/>
  <c r="BF132" i="5"/>
  <c r="BS132" i="5" s="1"/>
  <c r="CB132" i="5"/>
  <c r="BB132" i="5"/>
  <c r="CQ131" i="5"/>
  <c r="N131" i="5"/>
  <c r="DB131" i="5"/>
  <c r="DO131" i="5"/>
  <c r="CC128" i="5"/>
  <c r="BC128" i="5"/>
  <c r="CK135" i="5"/>
  <c r="CK134" i="5"/>
  <c r="AZ133" i="5"/>
  <c r="AV133" i="5"/>
  <c r="CF133" i="5"/>
  <c r="BF133" i="5"/>
  <c r="BS133" i="5" s="1"/>
  <c r="CB133" i="5"/>
  <c r="BB133" i="5"/>
  <c r="BM131" i="5"/>
  <c r="DC136" i="5"/>
  <c r="BC136" i="5"/>
  <c r="BC135" i="5"/>
  <c r="BC134" i="5"/>
  <c r="BC133" i="5"/>
  <c r="BC132" i="5"/>
  <c r="AY131" i="5"/>
  <c r="CP130" i="5"/>
  <c r="CM130" i="5"/>
  <c r="CN130" i="5"/>
  <c r="CP129" i="5"/>
  <c r="CM129" i="5"/>
  <c r="CC127" i="5"/>
  <c r="BC127" i="5"/>
  <c r="CK126" i="5"/>
  <c r="DX129" i="5"/>
  <c r="CP126" i="5"/>
  <c r="CC130" i="5"/>
  <c r="BC130" i="5"/>
  <c r="CC129" i="5"/>
  <c r="BC129" i="5"/>
  <c r="BA128" i="5"/>
  <c r="AW128" i="5"/>
  <c r="BA126" i="5"/>
  <c r="AW126" i="5"/>
  <c r="CC126" i="5"/>
  <c r="BC126" i="5"/>
  <c r="BD126" i="5"/>
  <c r="BQ126" i="5" s="1"/>
  <c r="N125" i="5"/>
  <c r="DO125" i="5"/>
  <c r="N72" i="5"/>
  <c r="DB72" i="5"/>
  <c r="DO72" i="5"/>
  <c r="F174" i="16"/>
  <c r="F173" i="16"/>
  <c r="F172" i="16"/>
  <c r="F171" i="16"/>
  <c r="F170" i="16"/>
  <c r="F169" i="16"/>
  <c r="F168" i="16"/>
  <c r="F167" i="16"/>
  <c r="F166" i="16"/>
  <c r="F165" i="16"/>
  <c r="F164" i="16"/>
  <c r="F163" i="16"/>
  <c r="F162" i="16"/>
  <c r="F161" i="16"/>
  <c r="F160" i="16"/>
  <c r="F159" i="16"/>
  <c r="F158" i="16"/>
  <c r="F157" i="16"/>
  <c r="F156" i="16"/>
  <c r="F155" i="16"/>
  <c r="F154" i="16"/>
  <c r="F153" i="16"/>
  <c r="F152" i="16"/>
  <c r="F151" i="16"/>
  <c r="F150" i="16"/>
  <c r="F149" i="16"/>
  <c r="F148" i="16"/>
  <c r="F147" i="16"/>
  <c r="F146" i="16"/>
  <c r="F145" i="16"/>
  <c r="F144" i="16"/>
  <c r="F143" i="16"/>
  <c r="F142" i="16"/>
  <c r="F141" i="16"/>
  <c r="F35" i="16"/>
  <c r="F15" i="16"/>
  <c r="F46" i="16"/>
  <c r="F68" i="16"/>
  <c r="F140" i="16"/>
  <c r="F139" i="16"/>
  <c r="F137" i="16"/>
  <c r="F136" i="16"/>
  <c r="F134" i="16"/>
  <c r="F133" i="16"/>
  <c r="F132" i="16"/>
  <c r="F131" i="16"/>
  <c r="F130" i="16"/>
  <c r="F128" i="16"/>
  <c r="F127" i="16"/>
  <c r="F8" i="16"/>
  <c r="F36" i="16"/>
  <c r="F93" i="16"/>
  <c r="F85" i="16"/>
  <c r="F126" i="16"/>
  <c r="F125" i="16"/>
  <c r="F77" i="16"/>
  <c r="F124" i="16"/>
  <c r="F66" i="16"/>
  <c r="AH65" i="5" s="1"/>
  <c r="CG65" i="5" s="1"/>
  <c r="F123" i="16"/>
  <c r="F122" i="16"/>
  <c r="F121" i="16"/>
  <c r="F120" i="16"/>
  <c r="F119" i="16"/>
  <c r="F116" i="16"/>
  <c r="F115" i="16"/>
  <c r="F114" i="16"/>
  <c r="F113" i="16"/>
  <c r="F112" i="16"/>
  <c r="F111" i="16"/>
  <c r="F110" i="16"/>
  <c r="F109" i="16"/>
  <c r="F108" i="16"/>
  <c r="F106" i="16"/>
  <c r="F103" i="16"/>
  <c r="F100" i="16"/>
  <c r="F99" i="16"/>
  <c r="F96" i="16"/>
  <c r="F95" i="16"/>
  <c r="F91" i="16"/>
  <c r="F89" i="16"/>
  <c r="F87" i="16"/>
  <c r="F84" i="16"/>
  <c r="F83" i="16"/>
  <c r="F82" i="16"/>
  <c r="F79" i="16"/>
  <c r="F74" i="16"/>
  <c r="F73" i="16"/>
  <c r="AH72" i="5" s="1"/>
  <c r="CG72" i="5" s="1"/>
  <c r="F72" i="16"/>
  <c r="F71" i="16"/>
  <c r="F70" i="16"/>
  <c r="F69" i="16"/>
  <c r="F67" i="16"/>
  <c r="F65" i="16"/>
  <c r="F64" i="16"/>
  <c r="F63" i="16"/>
  <c r="F62" i="16"/>
  <c r="F61" i="16"/>
  <c r="F60" i="16"/>
  <c r="F59" i="16"/>
  <c r="F58" i="16"/>
  <c r="F57" i="16"/>
  <c r="F56" i="16"/>
  <c r="F54" i="16"/>
  <c r="F53" i="16"/>
  <c r="F51" i="16"/>
  <c r="F50" i="16"/>
  <c r="F49" i="16"/>
  <c r="F48" i="16"/>
  <c r="F47" i="16"/>
  <c r="F45" i="16"/>
  <c r="F43" i="16"/>
  <c r="F41" i="16"/>
  <c r="F38" i="16"/>
  <c r="F37" i="16"/>
  <c r="F34" i="16"/>
  <c r="F32" i="16"/>
  <c r="F31" i="16"/>
  <c r="F30" i="16"/>
  <c r="F29" i="16"/>
  <c r="F27" i="16"/>
  <c r="F23" i="16"/>
  <c r="F20" i="16"/>
  <c r="F18" i="16"/>
  <c r="F17" i="16"/>
  <c r="F16" i="16"/>
  <c r="F13" i="16"/>
  <c r="F12" i="16"/>
  <c r="F11" i="16"/>
  <c r="F10" i="16"/>
  <c r="F9" i="16"/>
  <c r="F7" i="16"/>
  <c r="F6" i="16"/>
  <c r="F5" i="16"/>
  <c r="F174" i="15"/>
  <c r="F173" i="15"/>
  <c r="F172" i="15"/>
  <c r="F171" i="15"/>
  <c r="F170" i="15"/>
  <c r="F169" i="15"/>
  <c r="F168" i="15"/>
  <c r="F167" i="15"/>
  <c r="F166" i="15"/>
  <c r="F165" i="15"/>
  <c r="F164" i="15"/>
  <c r="F163" i="15"/>
  <c r="F162" i="15"/>
  <c r="F161" i="15"/>
  <c r="F160" i="15"/>
  <c r="F159" i="15"/>
  <c r="F158" i="15"/>
  <c r="F157" i="15"/>
  <c r="F156" i="15"/>
  <c r="F155" i="15"/>
  <c r="F154" i="15"/>
  <c r="F153" i="15"/>
  <c r="F152" i="15"/>
  <c r="F151" i="15"/>
  <c r="F150" i="15"/>
  <c r="F149" i="15"/>
  <c r="F148" i="15"/>
  <c r="F147" i="15"/>
  <c r="F146" i="15"/>
  <c r="F145" i="15"/>
  <c r="F144" i="15"/>
  <c r="F143" i="15"/>
  <c r="F142" i="15"/>
  <c r="F103" i="15"/>
  <c r="F141" i="15"/>
  <c r="F15" i="15"/>
  <c r="F46" i="15"/>
  <c r="F67" i="15"/>
  <c r="F140" i="15"/>
  <c r="F139" i="15"/>
  <c r="F136" i="15"/>
  <c r="F133" i="15"/>
  <c r="F132" i="15"/>
  <c r="F131" i="15"/>
  <c r="F130" i="15"/>
  <c r="F128" i="15"/>
  <c r="F127" i="15"/>
  <c r="F8" i="15"/>
  <c r="F36" i="15"/>
  <c r="F93" i="15"/>
  <c r="F126" i="15"/>
  <c r="F125" i="15"/>
  <c r="F77" i="15"/>
  <c r="F124" i="15"/>
  <c r="F123" i="15"/>
  <c r="F121" i="15"/>
  <c r="F120" i="15"/>
  <c r="F118" i="15"/>
  <c r="F117" i="15"/>
  <c r="F114" i="15"/>
  <c r="F113" i="15"/>
  <c r="F112" i="15"/>
  <c r="F111" i="15"/>
  <c r="F110" i="15"/>
  <c r="F109" i="15"/>
  <c r="F108" i="15"/>
  <c r="F107" i="15"/>
  <c r="F106" i="15"/>
  <c r="F102" i="15"/>
  <c r="F99" i="15"/>
  <c r="F98" i="15"/>
  <c r="F97" i="15"/>
  <c r="F95" i="15"/>
  <c r="F94" i="15"/>
  <c r="F90" i="15"/>
  <c r="F88" i="15"/>
  <c r="F86" i="15"/>
  <c r="F83" i="15"/>
  <c r="F82" i="15"/>
  <c r="F79" i="15"/>
  <c r="F78" i="15"/>
  <c r="F74" i="15"/>
  <c r="F73" i="15"/>
  <c r="AG72" i="5" s="1"/>
  <c r="CF72" i="5" s="1"/>
  <c r="F72" i="15"/>
  <c r="F71" i="15"/>
  <c r="F70" i="15"/>
  <c r="F69" i="15"/>
  <c r="F68" i="15"/>
  <c r="F66" i="15"/>
  <c r="AG65" i="5" s="1"/>
  <c r="F65" i="15"/>
  <c r="F64" i="15"/>
  <c r="F63" i="15"/>
  <c r="F61" i="15"/>
  <c r="F60" i="15"/>
  <c r="F59" i="15"/>
  <c r="F58" i="15"/>
  <c r="F57" i="15"/>
  <c r="F56" i="15"/>
  <c r="F54" i="15"/>
  <c r="F53" i="15"/>
  <c r="F51" i="15"/>
  <c r="F50" i="15"/>
  <c r="F49" i="15"/>
  <c r="F48" i="15"/>
  <c r="F47" i="15"/>
  <c r="F45" i="15"/>
  <c r="F41" i="15"/>
  <c r="F38" i="15"/>
  <c r="F34" i="15"/>
  <c r="F31" i="15"/>
  <c r="F29" i="15"/>
  <c r="F27" i="15"/>
  <c r="F25" i="15"/>
  <c r="F24" i="15"/>
  <c r="F23" i="15"/>
  <c r="F22" i="15"/>
  <c r="F21" i="15"/>
  <c r="F20" i="15"/>
  <c r="F18" i="15"/>
  <c r="F17" i="15"/>
  <c r="F13" i="15"/>
  <c r="F12" i="15"/>
  <c r="F11" i="15"/>
  <c r="F10" i="15"/>
  <c r="F9" i="15"/>
  <c r="F7" i="15"/>
  <c r="F6" i="15"/>
  <c r="F5" i="15"/>
  <c r="F4" i="15"/>
  <c r="F174" i="14"/>
  <c r="F173" i="14"/>
  <c r="F172" i="14"/>
  <c r="F171" i="14"/>
  <c r="F170" i="14"/>
  <c r="F169" i="14"/>
  <c r="F168" i="14"/>
  <c r="F167" i="14"/>
  <c r="F166" i="14"/>
  <c r="F165" i="14"/>
  <c r="F164" i="14"/>
  <c r="F163" i="14"/>
  <c r="F162" i="14"/>
  <c r="F161" i="14"/>
  <c r="F160" i="14"/>
  <c r="F159" i="14"/>
  <c r="F158" i="14"/>
  <c r="F157" i="14"/>
  <c r="F156" i="14"/>
  <c r="F155" i="14"/>
  <c r="F154" i="14"/>
  <c r="F153" i="14"/>
  <c r="F152" i="14"/>
  <c r="F151" i="14"/>
  <c r="F150" i="14"/>
  <c r="F149" i="14"/>
  <c r="F148" i="14"/>
  <c r="F147" i="14"/>
  <c r="F146" i="14"/>
  <c r="F145" i="14"/>
  <c r="F144" i="14"/>
  <c r="F143" i="14"/>
  <c r="F142" i="14"/>
  <c r="F138" i="14"/>
  <c r="F103" i="14"/>
  <c r="F141" i="14"/>
  <c r="F35" i="14"/>
  <c r="F15" i="14"/>
  <c r="F46" i="14"/>
  <c r="F67" i="14"/>
  <c r="F80" i="14"/>
  <c r="F140" i="14"/>
  <c r="F139" i="14"/>
  <c r="F136" i="14"/>
  <c r="F133" i="14"/>
  <c r="F132" i="14"/>
  <c r="F131" i="14"/>
  <c r="F128" i="14"/>
  <c r="F129" i="14"/>
  <c r="F127" i="14"/>
  <c r="F36" i="14"/>
  <c r="F126" i="14"/>
  <c r="F125" i="14"/>
  <c r="F77" i="14"/>
  <c r="F124" i="14"/>
  <c r="F123" i="14"/>
  <c r="F121" i="14"/>
  <c r="F120" i="14"/>
  <c r="F119" i="14"/>
  <c r="F118" i="14"/>
  <c r="F117" i="14"/>
  <c r="F114" i="14"/>
  <c r="F112" i="14"/>
  <c r="F111" i="14"/>
  <c r="F110" i="14"/>
  <c r="F109" i="14"/>
  <c r="F108" i="14"/>
  <c r="F107" i="14"/>
  <c r="F106" i="14"/>
  <c r="F99" i="14"/>
  <c r="F97" i="14"/>
  <c r="F95" i="14"/>
  <c r="F94" i="14"/>
  <c r="F90" i="14"/>
  <c r="F88" i="14"/>
  <c r="F86" i="14"/>
  <c r="F83" i="14"/>
  <c r="F82" i="14"/>
  <c r="F79" i="14"/>
  <c r="F78" i="14"/>
  <c r="F74" i="14"/>
  <c r="F73" i="14"/>
  <c r="AF72" i="5" s="1"/>
  <c r="CE72" i="5" s="1"/>
  <c r="F72" i="14"/>
  <c r="F71" i="14"/>
  <c r="F70" i="14"/>
  <c r="F69" i="14"/>
  <c r="F68" i="14"/>
  <c r="F66" i="14"/>
  <c r="AF65" i="5" s="1"/>
  <c r="F65" i="14"/>
  <c r="F64" i="14"/>
  <c r="F63" i="14"/>
  <c r="F62" i="14"/>
  <c r="F61" i="14"/>
  <c r="F59" i="14"/>
  <c r="F57" i="14"/>
  <c r="F56" i="14"/>
  <c r="F54" i="14"/>
  <c r="F53" i="14"/>
  <c r="F51" i="14"/>
  <c r="F50" i="14"/>
  <c r="F49" i="14"/>
  <c r="F48" i="14"/>
  <c r="F47" i="14"/>
  <c r="F45" i="14"/>
  <c r="F43" i="14"/>
  <c r="F41" i="14"/>
  <c r="F40" i="14"/>
  <c r="F39" i="14"/>
  <c r="F38" i="14"/>
  <c r="F34" i="14"/>
  <c r="F33" i="14"/>
  <c r="F31" i="14"/>
  <c r="F29" i="14"/>
  <c r="F27" i="14"/>
  <c r="F25" i="14"/>
  <c r="F24" i="14"/>
  <c r="F23" i="14"/>
  <c r="F21" i="14"/>
  <c r="F20" i="14"/>
  <c r="F18" i="14"/>
  <c r="F17" i="14"/>
  <c r="F16" i="14"/>
  <c r="F13" i="14"/>
  <c r="F12" i="14"/>
  <c r="F11" i="14"/>
  <c r="F10" i="14"/>
  <c r="F7" i="14"/>
  <c r="F6" i="14"/>
  <c r="F5" i="14"/>
  <c r="F4" i="14"/>
  <c r="F174" i="13"/>
  <c r="F173" i="13"/>
  <c r="F172" i="13"/>
  <c r="F171" i="13"/>
  <c r="F170" i="13"/>
  <c r="F169" i="13"/>
  <c r="F168" i="13"/>
  <c r="F167" i="13"/>
  <c r="F166" i="13"/>
  <c r="F165" i="13"/>
  <c r="F164" i="13"/>
  <c r="F163" i="13"/>
  <c r="F162" i="13"/>
  <c r="F161" i="13"/>
  <c r="F160" i="13"/>
  <c r="F159" i="13"/>
  <c r="F158" i="13"/>
  <c r="F157" i="13"/>
  <c r="F156" i="13"/>
  <c r="F155" i="13"/>
  <c r="F154" i="13"/>
  <c r="F153" i="13"/>
  <c r="F152" i="13"/>
  <c r="F151" i="13"/>
  <c r="F150" i="13"/>
  <c r="F149" i="13"/>
  <c r="F148" i="13"/>
  <c r="F147" i="13"/>
  <c r="F146" i="13"/>
  <c r="F145" i="13"/>
  <c r="F144" i="13"/>
  <c r="F143" i="13"/>
  <c r="F142" i="13"/>
  <c r="F138" i="13"/>
  <c r="F103" i="13"/>
  <c r="F141" i="13"/>
  <c r="F35" i="13"/>
  <c r="F15" i="13"/>
  <c r="F46" i="13"/>
  <c r="F67" i="13"/>
  <c r="F80" i="13"/>
  <c r="F140" i="13"/>
  <c r="F139" i="13"/>
  <c r="F136" i="13"/>
  <c r="F133" i="13"/>
  <c r="F132" i="13"/>
  <c r="F131" i="13"/>
  <c r="F130" i="13"/>
  <c r="F128" i="13"/>
  <c r="F127" i="13"/>
  <c r="F36" i="13"/>
  <c r="F93" i="13"/>
  <c r="F85" i="13"/>
  <c r="F126" i="13"/>
  <c r="F125" i="13"/>
  <c r="F77" i="13"/>
  <c r="F124" i="13"/>
  <c r="F123" i="13"/>
  <c r="F121" i="13"/>
  <c r="F120" i="13"/>
  <c r="F119" i="13"/>
  <c r="F118" i="13"/>
  <c r="F117" i="13"/>
  <c r="F115" i="13"/>
  <c r="F114" i="13"/>
  <c r="F113" i="13"/>
  <c r="F112" i="13"/>
  <c r="F111" i="13"/>
  <c r="F110" i="13"/>
  <c r="F109" i="13"/>
  <c r="F107" i="13"/>
  <c r="F106" i="13"/>
  <c r="F99" i="13"/>
  <c r="F97" i="13"/>
  <c r="F95" i="13"/>
  <c r="F94" i="13"/>
  <c r="F92" i="13"/>
  <c r="F90" i="13"/>
  <c r="F88" i="13"/>
  <c r="F86" i="13"/>
  <c r="F83" i="13"/>
  <c r="F82" i="13"/>
  <c r="F79" i="13"/>
  <c r="F78" i="13"/>
  <c r="F74" i="13"/>
  <c r="F73" i="13"/>
  <c r="AE72" i="5" s="1"/>
  <c r="CD72" i="5" s="1"/>
  <c r="F71" i="13"/>
  <c r="F70" i="13"/>
  <c r="F69" i="13"/>
  <c r="F68" i="13"/>
  <c r="F66" i="13"/>
  <c r="AE65" i="5" s="1"/>
  <c r="F65" i="13"/>
  <c r="F64" i="13"/>
  <c r="F63" i="13"/>
  <c r="F61" i="13"/>
  <c r="F60" i="13"/>
  <c r="F59" i="13"/>
  <c r="F57" i="13"/>
  <c r="F56" i="13"/>
  <c r="F54" i="13"/>
  <c r="F53" i="13"/>
  <c r="F51" i="13"/>
  <c r="F50" i="13"/>
  <c r="F49" i="13"/>
  <c r="F47" i="13"/>
  <c r="F45" i="13"/>
  <c r="F41" i="13"/>
  <c r="F39" i="13"/>
  <c r="F38" i="13"/>
  <c r="F37" i="13"/>
  <c r="F31" i="13"/>
  <c r="F29" i="13"/>
  <c r="F24" i="13"/>
  <c r="F23" i="13"/>
  <c r="F20" i="13"/>
  <c r="F18" i="13"/>
  <c r="F17" i="13"/>
  <c r="F16" i="13"/>
  <c r="F13" i="13"/>
  <c r="F12" i="13"/>
  <c r="F11" i="13"/>
  <c r="F10" i="13"/>
  <c r="F9" i="13"/>
  <c r="F7" i="13"/>
  <c r="F5" i="13"/>
  <c r="F4" i="13"/>
  <c r="F174" i="12"/>
  <c r="F173" i="12"/>
  <c r="F172" i="12"/>
  <c r="F171" i="12"/>
  <c r="F170" i="12"/>
  <c r="F169" i="12"/>
  <c r="F168" i="12"/>
  <c r="F167" i="12"/>
  <c r="F166" i="12"/>
  <c r="F165" i="12"/>
  <c r="F164" i="12"/>
  <c r="F163" i="12"/>
  <c r="F162" i="12"/>
  <c r="F161" i="12"/>
  <c r="F160" i="12"/>
  <c r="F159" i="12"/>
  <c r="F158" i="12"/>
  <c r="F157" i="12"/>
  <c r="F156" i="12"/>
  <c r="F155" i="12"/>
  <c r="F154" i="12"/>
  <c r="F153" i="12"/>
  <c r="F152" i="12"/>
  <c r="F151" i="12"/>
  <c r="F150" i="12"/>
  <c r="F149" i="12"/>
  <c r="F148" i="12"/>
  <c r="F147" i="12"/>
  <c r="F146" i="12"/>
  <c r="F145" i="12"/>
  <c r="F144" i="12"/>
  <c r="F143" i="12"/>
  <c r="F142" i="12"/>
  <c r="F138" i="12"/>
  <c r="F101" i="12"/>
  <c r="F103" i="12"/>
  <c r="F141" i="12"/>
  <c r="F35" i="12"/>
  <c r="F15" i="12"/>
  <c r="F67" i="12"/>
  <c r="F80" i="12"/>
  <c r="F140" i="12"/>
  <c r="F136" i="12"/>
  <c r="F131" i="12"/>
  <c r="F130" i="12"/>
  <c r="F128" i="12"/>
  <c r="F127" i="12"/>
  <c r="F8" i="12"/>
  <c r="F36" i="12"/>
  <c r="F125" i="12"/>
  <c r="F77" i="12"/>
  <c r="F124" i="12"/>
  <c r="F123" i="12"/>
  <c r="F121" i="12"/>
  <c r="F120" i="12"/>
  <c r="F119" i="12"/>
  <c r="F118" i="12"/>
  <c r="F117" i="12"/>
  <c r="F115" i="12"/>
  <c r="F114" i="12"/>
  <c r="F113" i="12"/>
  <c r="F112" i="12"/>
  <c r="F111" i="12"/>
  <c r="F110" i="12"/>
  <c r="F109" i="12"/>
  <c r="F107" i="12"/>
  <c r="F106" i="12"/>
  <c r="F102" i="12"/>
  <c r="F99" i="12"/>
  <c r="F97" i="12"/>
  <c r="F95" i="12"/>
  <c r="F94" i="12"/>
  <c r="F88" i="12"/>
  <c r="F86" i="12"/>
  <c r="F84" i="12"/>
  <c r="F83" i="12"/>
  <c r="F82" i="12"/>
  <c r="F79" i="12"/>
  <c r="F78" i="12"/>
  <c r="F74" i="12"/>
  <c r="F73" i="12"/>
  <c r="AD72" i="5" s="1"/>
  <c r="CC72" i="5" s="1"/>
  <c r="F71" i="12"/>
  <c r="F70" i="12"/>
  <c r="F69" i="12"/>
  <c r="F68" i="12"/>
  <c r="F66" i="12"/>
  <c r="AD65" i="5" s="1"/>
  <c r="F65" i="12"/>
  <c r="F64" i="12"/>
  <c r="F63" i="12"/>
  <c r="F62" i="12"/>
  <c r="F61" i="12"/>
  <c r="F59" i="12"/>
  <c r="F58" i="12"/>
  <c r="F57" i="12"/>
  <c r="F56" i="12"/>
  <c r="F54" i="12"/>
  <c r="F53" i="12"/>
  <c r="F52" i="12"/>
  <c r="F51" i="12"/>
  <c r="F50" i="12"/>
  <c r="F49" i="12"/>
  <c r="F47" i="12"/>
  <c r="F45" i="12"/>
  <c r="F44" i="12"/>
  <c r="F41" i="12"/>
  <c r="F37" i="12"/>
  <c r="F34" i="12"/>
  <c r="F33" i="12"/>
  <c r="F31" i="12"/>
  <c r="F29" i="12"/>
  <c r="F27" i="12"/>
  <c r="F24" i="12"/>
  <c r="F23" i="12"/>
  <c r="F20" i="12"/>
  <c r="F18" i="12"/>
  <c r="F17" i="12"/>
  <c r="F16" i="12"/>
  <c r="F13" i="12"/>
  <c r="F12" i="12"/>
  <c r="F10" i="12"/>
  <c r="F9" i="12"/>
  <c r="F7" i="12"/>
  <c r="F6" i="12"/>
  <c r="F5" i="12"/>
  <c r="F4" i="12"/>
  <c r="F174" i="11"/>
  <c r="F173" i="11"/>
  <c r="F172" i="11"/>
  <c r="F171" i="11"/>
  <c r="F170" i="11"/>
  <c r="F169" i="11"/>
  <c r="F168" i="11"/>
  <c r="F167" i="11"/>
  <c r="F166" i="11"/>
  <c r="F165" i="11"/>
  <c r="F164" i="11"/>
  <c r="F163" i="11"/>
  <c r="F162" i="11"/>
  <c r="F161" i="11"/>
  <c r="F160" i="11"/>
  <c r="F159" i="11"/>
  <c r="F158" i="11"/>
  <c r="F157" i="11"/>
  <c r="F156" i="11"/>
  <c r="F155" i="11"/>
  <c r="F154" i="11"/>
  <c r="F153" i="11"/>
  <c r="F152" i="11"/>
  <c r="F151" i="11"/>
  <c r="F150" i="11"/>
  <c r="F149" i="11"/>
  <c r="F148" i="11"/>
  <c r="F147" i="11"/>
  <c r="F146" i="11"/>
  <c r="F145" i="11"/>
  <c r="F144" i="11"/>
  <c r="F143" i="11"/>
  <c r="F142" i="11"/>
  <c r="F138" i="11"/>
  <c r="F101" i="11"/>
  <c r="F103" i="11"/>
  <c r="F141" i="11"/>
  <c r="F15" i="11"/>
  <c r="F46" i="11"/>
  <c r="F67" i="11"/>
  <c r="F80" i="11"/>
  <c r="F140" i="11"/>
  <c r="F136" i="11"/>
  <c r="F133" i="11"/>
  <c r="F132" i="11"/>
  <c r="F131" i="11"/>
  <c r="F130" i="11"/>
  <c r="F128" i="11"/>
  <c r="F127" i="11"/>
  <c r="F8" i="11"/>
  <c r="F125" i="11"/>
  <c r="F77" i="11"/>
  <c r="F124" i="11"/>
  <c r="F121" i="11"/>
  <c r="F117" i="11"/>
  <c r="F115" i="11"/>
  <c r="F114" i="11"/>
  <c r="F112" i="11"/>
  <c r="F111" i="11"/>
  <c r="F110" i="11"/>
  <c r="F109" i="11"/>
  <c r="F107" i="11"/>
  <c r="F106" i="11"/>
  <c r="F102" i="11"/>
  <c r="F95" i="11"/>
  <c r="F94" i="11"/>
  <c r="F90" i="11"/>
  <c r="F86" i="11"/>
  <c r="F83" i="11"/>
  <c r="F82" i="11"/>
  <c r="F79" i="11"/>
  <c r="F78" i="11"/>
  <c r="F75" i="11"/>
  <c r="F74" i="11"/>
  <c r="F72" i="11"/>
  <c r="F71" i="11"/>
  <c r="F70" i="11"/>
  <c r="F69" i="11"/>
  <c r="F68" i="11"/>
  <c r="F66" i="11"/>
  <c r="AC65" i="5" s="1"/>
  <c r="F65" i="11"/>
  <c r="F64" i="11"/>
  <c r="F63" i="11"/>
  <c r="F62" i="11"/>
  <c r="F61" i="11"/>
  <c r="F59" i="11"/>
  <c r="F58" i="11"/>
  <c r="F57" i="11"/>
  <c r="F56" i="11"/>
  <c r="F54" i="11"/>
  <c r="F53" i="11"/>
  <c r="F52" i="11"/>
  <c r="F51" i="11"/>
  <c r="F50" i="11"/>
  <c r="F49" i="11"/>
  <c r="F47" i="11"/>
  <c r="F45" i="11"/>
  <c r="F43" i="11"/>
  <c r="F41" i="11"/>
  <c r="F39" i="11"/>
  <c r="F31" i="11"/>
  <c r="F29" i="11"/>
  <c r="F27" i="11"/>
  <c r="F25" i="11"/>
  <c r="F23" i="11"/>
  <c r="F21" i="11"/>
  <c r="F20" i="11"/>
  <c r="F18" i="11"/>
  <c r="F16" i="11"/>
  <c r="F13" i="11"/>
  <c r="F11" i="11"/>
  <c r="F10" i="11"/>
  <c r="F9" i="11"/>
  <c r="F7" i="11"/>
  <c r="F6" i="11"/>
  <c r="F5" i="11"/>
  <c r="F4" i="11"/>
  <c r="F174" i="10"/>
  <c r="F173" i="10"/>
  <c r="F172" i="10"/>
  <c r="F171" i="10"/>
  <c r="F170" i="10"/>
  <c r="F169" i="10"/>
  <c r="F168" i="10"/>
  <c r="F167" i="10"/>
  <c r="F166" i="10"/>
  <c r="F165" i="10"/>
  <c r="F164" i="10"/>
  <c r="F163" i="10"/>
  <c r="F162" i="10"/>
  <c r="F161" i="10"/>
  <c r="F160" i="10"/>
  <c r="F159" i="10"/>
  <c r="F158" i="10"/>
  <c r="F157" i="10"/>
  <c r="F156" i="10"/>
  <c r="F155" i="10"/>
  <c r="F154" i="10"/>
  <c r="F153" i="10"/>
  <c r="F152" i="10"/>
  <c r="F151" i="10"/>
  <c r="F150" i="10"/>
  <c r="F149" i="10"/>
  <c r="F148" i="10"/>
  <c r="F147" i="10"/>
  <c r="F146" i="10"/>
  <c r="F145" i="10"/>
  <c r="F144" i="10"/>
  <c r="F143" i="10"/>
  <c r="F142" i="10"/>
  <c r="F138" i="10"/>
  <c r="F101" i="10"/>
  <c r="F103" i="10"/>
  <c r="F15" i="10"/>
  <c r="F67" i="10"/>
  <c r="F80" i="10"/>
  <c r="F140" i="10"/>
  <c r="F136" i="10"/>
  <c r="F131" i="10"/>
  <c r="F130" i="10"/>
  <c r="F128" i="10"/>
  <c r="F129" i="10"/>
  <c r="F127" i="10"/>
  <c r="F8" i="10"/>
  <c r="F36" i="10"/>
  <c r="F93" i="10"/>
  <c r="F125" i="10"/>
  <c r="F77" i="10"/>
  <c r="F123" i="10"/>
  <c r="F121" i="10"/>
  <c r="F118" i="10"/>
  <c r="F117" i="10"/>
  <c r="F116" i="10"/>
  <c r="F115" i="10"/>
  <c r="F114" i="10"/>
  <c r="F113" i="10"/>
  <c r="F112" i="10"/>
  <c r="F111" i="10"/>
  <c r="F110" i="10"/>
  <c r="F109" i="10"/>
  <c r="F107" i="10"/>
  <c r="F106" i="10"/>
  <c r="F102" i="10"/>
  <c r="F97" i="10"/>
  <c r="F95" i="10"/>
  <c r="F94" i="10"/>
  <c r="F92" i="10"/>
  <c r="F91" i="10"/>
  <c r="F88" i="10"/>
  <c r="F87" i="10"/>
  <c r="F86" i="10"/>
  <c r="F83" i="10"/>
  <c r="F82" i="10"/>
  <c r="F79" i="10"/>
  <c r="F78" i="10"/>
  <c r="F75" i="10"/>
  <c r="F74" i="10"/>
  <c r="F73" i="10"/>
  <c r="Z72" i="5" s="1"/>
  <c r="CA72" i="5" s="1"/>
  <c r="F72" i="10"/>
  <c r="F71" i="10"/>
  <c r="F70" i="10"/>
  <c r="F69" i="10"/>
  <c r="F68" i="10"/>
  <c r="F66" i="10"/>
  <c r="Z65" i="5" s="1"/>
  <c r="F65" i="10"/>
  <c r="F64" i="10"/>
  <c r="F63" i="10"/>
  <c r="F61" i="10"/>
  <c r="F60" i="10"/>
  <c r="F59" i="10"/>
  <c r="F57" i="10"/>
  <c r="F56" i="10"/>
  <c r="F54" i="10"/>
  <c r="F53" i="10"/>
  <c r="F52" i="10"/>
  <c r="F51" i="10"/>
  <c r="F50" i="10"/>
  <c r="F49" i="10"/>
  <c r="F47" i="10"/>
  <c r="F45" i="10"/>
  <c r="F44" i="10"/>
  <c r="F43" i="10"/>
  <c r="F41" i="10"/>
  <c r="F40" i="10"/>
  <c r="F39" i="10"/>
  <c r="F38" i="10"/>
  <c r="F34" i="10"/>
  <c r="F32" i="10"/>
  <c r="F31" i="10"/>
  <c r="F29" i="10"/>
  <c r="F28" i="10"/>
  <c r="F25" i="10"/>
  <c r="F23" i="10"/>
  <c r="F20" i="10"/>
  <c r="F18" i="10"/>
  <c r="F17" i="10"/>
  <c r="F16" i="10"/>
  <c r="F14" i="10"/>
  <c r="F13" i="10"/>
  <c r="F12" i="10"/>
  <c r="F11" i="10"/>
  <c r="F10" i="10"/>
  <c r="F9" i="10"/>
  <c r="F7" i="10"/>
  <c r="F5" i="10"/>
  <c r="F4" i="10"/>
  <c r="F174" i="9"/>
  <c r="F173" i="9"/>
  <c r="F172" i="9"/>
  <c r="F171" i="9"/>
  <c r="F170" i="9"/>
  <c r="F169" i="9"/>
  <c r="F168" i="9"/>
  <c r="F167" i="9"/>
  <c r="F166" i="9"/>
  <c r="F165" i="9"/>
  <c r="F164" i="9"/>
  <c r="F163" i="9"/>
  <c r="F162" i="9"/>
  <c r="F161" i="9"/>
  <c r="F160" i="9"/>
  <c r="F159" i="9"/>
  <c r="F158" i="9"/>
  <c r="F157" i="9"/>
  <c r="F156" i="9"/>
  <c r="F155" i="9"/>
  <c r="F154" i="9"/>
  <c r="F153" i="9"/>
  <c r="F152" i="9"/>
  <c r="F151" i="9"/>
  <c r="F150" i="9"/>
  <c r="F149" i="9"/>
  <c r="F148" i="9"/>
  <c r="F147" i="9"/>
  <c r="F146" i="9"/>
  <c r="F145" i="9"/>
  <c r="F144" i="9"/>
  <c r="F143" i="9"/>
  <c r="F142" i="9"/>
  <c r="F138" i="9"/>
  <c r="F102" i="9"/>
  <c r="F35" i="9"/>
  <c r="F15" i="9"/>
  <c r="F46" i="9"/>
  <c r="F106" i="9"/>
  <c r="Y105" i="5" s="1"/>
  <c r="F67" i="9"/>
  <c r="F81" i="9"/>
  <c r="F140" i="9"/>
  <c r="F136" i="9"/>
  <c r="F134" i="9"/>
  <c r="F133" i="9"/>
  <c r="F132" i="9"/>
  <c r="F131" i="9"/>
  <c r="F130" i="9"/>
  <c r="F128" i="9"/>
  <c r="F129" i="9"/>
  <c r="F127" i="9"/>
  <c r="F8" i="9"/>
  <c r="F36" i="9"/>
  <c r="F93" i="9"/>
  <c r="F85" i="9"/>
  <c r="F78" i="9"/>
  <c r="F125" i="9"/>
  <c r="F124" i="9"/>
  <c r="F122" i="9"/>
  <c r="F121" i="9"/>
  <c r="F119" i="9"/>
  <c r="F118" i="9"/>
  <c r="F116" i="9"/>
  <c r="F115" i="9"/>
  <c r="F114" i="9"/>
  <c r="F113" i="9"/>
  <c r="F112" i="9"/>
  <c r="F111" i="9"/>
  <c r="F110" i="9"/>
  <c r="F109" i="9"/>
  <c r="F107" i="9"/>
  <c r="F105" i="9"/>
  <c r="F103" i="9"/>
  <c r="F101" i="9"/>
  <c r="F100" i="9"/>
  <c r="F92" i="9"/>
  <c r="F91" i="9"/>
  <c r="F89" i="9"/>
  <c r="F88" i="9"/>
  <c r="F87" i="9"/>
  <c r="F86" i="9"/>
  <c r="F83" i="9"/>
  <c r="F79" i="9"/>
  <c r="F76" i="9"/>
  <c r="F74" i="9"/>
  <c r="F72" i="9"/>
  <c r="F71" i="9"/>
  <c r="F69" i="9"/>
  <c r="F68" i="9"/>
  <c r="F66" i="9"/>
  <c r="Y65" i="5" s="1"/>
  <c r="F65" i="9"/>
  <c r="F64" i="9"/>
  <c r="F63" i="9"/>
  <c r="F61" i="9"/>
  <c r="F59" i="9"/>
  <c r="F58" i="9"/>
  <c r="F57" i="9"/>
  <c r="F56" i="9"/>
  <c r="F54" i="9"/>
  <c r="F53" i="9"/>
  <c r="F51" i="9"/>
  <c r="F50" i="9"/>
  <c r="F49" i="9"/>
  <c r="F47" i="9"/>
  <c r="F45" i="9"/>
  <c r="F43" i="9"/>
  <c r="F41" i="9"/>
  <c r="F40" i="9"/>
  <c r="F39" i="9"/>
  <c r="F38" i="9"/>
  <c r="F37" i="9"/>
  <c r="F34" i="9"/>
  <c r="F31" i="9"/>
  <c r="F30" i="9"/>
  <c r="F29" i="9"/>
  <c r="F27" i="9"/>
  <c r="F26" i="9"/>
  <c r="F25" i="9"/>
  <c r="F23" i="9"/>
  <c r="F21" i="9"/>
  <c r="F20" i="9"/>
  <c r="F19" i="9"/>
  <c r="F18" i="9"/>
  <c r="F17" i="9"/>
  <c r="F16" i="9"/>
  <c r="F14" i="9"/>
  <c r="F13" i="9"/>
  <c r="F12" i="9"/>
  <c r="F11" i="9"/>
  <c r="F10" i="9"/>
  <c r="F9" i="9"/>
  <c r="F7" i="9"/>
  <c r="Y7" i="5" s="1"/>
  <c r="AZ7" i="5" s="1"/>
  <c r="F6" i="9"/>
  <c r="F5" i="9"/>
  <c r="F174" i="8"/>
  <c r="F173" i="8"/>
  <c r="F172" i="8"/>
  <c r="F171" i="8"/>
  <c r="F170" i="8"/>
  <c r="F169" i="8"/>
  <c r="F168" i="8"/>
  <c r="F167" i="8"/>
  <c r="F166" i="8"/>
  <c r="F165" i="8"/>
  <c r="F164" i="8"/>
  <c r="F163" i="8"/>
  <c r="F162" i="8"/>
  <c r="F161" i="8"/>
  <c r="F160" i="8"/>
  <c r="F159" i="8"/>
  <c r="F158" i="8"/>
  <c r="F157" i="8"/>
  <c r="F156" i="8"/>
  <c r="F155" i="8"/>
  <c r="F154" i="8"/>
  <c r="F153" i="8"/>
  <c r="F152" i="8"/>
  <c r="F151" i="8"/>
  <c r="F150" i="8"/>
  <c r="F149" i="8"/>
  <c r="F148" i="8"/>
  <c r="F147" i="8"/>
  <c r="F146" i="8"/>
  <c r="F145" i="8"/>
  <c r="F144" i="8"/>
  <c r="F143" i="8"/>
  <c r="F142" i="8"/>
  <c r="F138" i="8"/>
  <c r="F102" i="8"/>
  <c r="F141" i="8"/>
  <c r="F15" i="8"/>
  <c r="F67" i="8"/>
  <c r="F140" i="8"/>
  <c r="F136" i="8"/>
  <c r="F133" i="8"/>
  <c r="F132" i="8"/>
  <c r="F131" i="8"/>
  <c r="F130" i="8"/>
  <c r="F128" i="8"/>
  <c r="F127" i="8"/>
  <c r="F8" i="8"/>
  <c r="F36" i="8"/>
  <c r="F93" i="8"/>
  <c r="F125" i="8"/>
  <c r="F124" i="8"/>
  <c r="F122" i="8"/>
  <c r="F121" i="8"/>
  <c r="F119" i="8"/>
  <c r="F118" i="8"/>
  <c r="F116" i="8"/>
  <c r="F115" i="8"/>
  <c r="F114" i="8"/>
  <c r="F113" i="8"/>
  <c r="F112" i="8"/>
  <c r="F111" i="8"/>
  <c r="F110" i="8"/>
  <c r="F109" i="8"/>
  <c r="F108" i="8"/>
  <c r="F107" i="8"/>
  <c r="F105" i="8"/>
  <c r="F103" i="8"/>
  <c r="F100" i="8"/>
  <c r="F96" i="8"/>
  <c r="F95" i="8"/>
  <c r="F89" i="8"/>
  <c r="F88" i="8"/>
  <c r="F87" i="8"/>
  <c r="F84" i="8"/>
  <c r="F83" i="8"/>
  <c r="F82" i="8"/>
  <c r="F75" i="8"/>
  <c r="F74" i="8"/>
  <c r="F72" i="8"/>
  <c r="F71" i="8"/>
  <c r="F69" i="8"/>
  <c r="F68" i="8"/>
  <c r="F66" i="8"/>
  <c r="X65" i="5" s="1"/>
  <c r="F65" i="8"/>
  <c r="F64" i="8"/>
  <c r="F63" i="8"/>
  <c r="F62" i="8"/>
  <c r="F61" i="8"/>
  <c r="F59" i="8"/>
  <c r="F58" i="8"/>
  <c r="F57" i="8"/>
  <c r="F56" i="8"/>
  <c r="F54" i="8"/>
  <c r="F53" i="8"/>
  <c r="F51" i="8"/>
  <c r="F50" i="8"/>
  <c r="F49" i="8"/>
  <c r="F47" i="8"/>
  <c r="F45" i="8"/>
  <c r="F41" i="8"/>
  <c r="F40" i="8"/>
  <c r="F39" i="8"/>
  <c r="F37" i="8"/>
  <c r="F34" i="8"/>
  <c r="F31" i="8"/>
  <c r="F29" i="8"/>
  <c r="F27" i="8"/>
  <c r="F23" i="8"/>
  <c r="F20" i="8"/>
  <c r="F18" i="8"/>
  <c r="F16" i="8"/>
  <c r="F13" i="8"/>
  <c r="F12" i="8"/>
  <c r="F10" i="8"/>
  <c r="F9" i="8"/>
  <c r="F7" i="8"/>
  <c r="F5" i="8"/>
  <c r="F4" i="8"/>
  <c r="F174" i="7"/>
  <c r="F173" i="7"/>
  <c r="F172" i="7"/>
  <c r="F171" i="7"/>
  <c r="F170" i="7"/>
  <c r="F169" i="7"/>
  <c r="F168" i="7"/>
  <c r="F167" i="7"/>
  <c r="F166" i="7"/>
  <c r="F165" i="7"/>
  <c r="F164" i="7"/>
  <c r="F163" i="7"/>
  <c r="F162" i="7"/>
  <c r="F161" i="7"/>
  <c r="F160" i="7"/>
  <c r="F159" i="7"/>
  <c r="F158" i="7"/>
  <c r="F157" i="7"/>
  <c r="F156" i="7"/>
  <c r="F155" i="7"/>
  <c r="F154" i="7"/>
  <c r="F153" i="7"/>
  <c r="F152" i="7"/>
  <c r="F151" i="7"/>
  <c r="F150" i="7"/>
  <c r="F149" i="7"/>
  <c r="F148" i="7"/>
  <c r="F147" i="7"/>
  <c r="F146" i="7"/>
  <c r="F145" i="7"/>
  <c r="F144" i="7"/>
  <c r="F143" i="7"/>
  <c r="F142" i="7"/>
  <c r="F138" i="7"/>
  <c r="F102" i="7"/>
  <c r="F141" i="7"/>
  <c r="F67" i="7"/>
  <c r="F140" i="7"/>
  <c r="F139" i="7"/>
  <c r="F136" i="7"/>
  <c r="F131" i="7"/>
  <c r="F130" i="7"/>
  <c r="F128" i="7"/>
  <c r="F127" i="7"/>
  <c r="F8" i="7"/>
  <c r="F36" i="7"/>
  <c r="F93" i="7"/>
  <c r="F126" i="7"/>
  <c r="F78" i="7"/>
  <c r="F124" i="7"/>
  <c r="F122" i="7"/>
  <c r="F121" i="7"/>
  <c r="F120" i="7"/>
  <c r="F119" i="7"/>
  <c r="F116" i="7"/>
  <c r="F115" i="7"/>
  <c r="F114" i="7"/>
  <c r="F113" i="7"/>
  <c r="F112" i="7"/>
  <c r="F111" i="7"/>
  <c r="F110" i="7"/>
  <c r="F105" i="7"/>
  <c r="F103" i="7"/>
  <c r="F100" i="7"/>
  <c r="F96" i="7"/>
  <c r="F95" i="7"/>
  <c r="F89" i="7"/>
  <c r="F87" i="7"/>
  <c r="F83" i="7"/>
  <c r="F82" i="7"/>
  <c r="F76" i="7"/>
  <c r="F75" i="7"/>
  <c r="F72" i="7"/>
  <c r="F70" i="7"/>
  <c r="F69" i="7"/>
  <c r="F68" i="7"/>
  <c r="F66" i="7"/>
  <c r="W65" i="5" s="1"/>
  <c r="F65" i="7"/>
  <c r="F64" i="7"/>
  <c r="F63" i="7"/>
  <c r="F62" i="7"/>
  <c r="F61" i="7"/>
  <c r="F59" i="7"/>
  <c r="F58" i="7"/>
  <c r="F57" i="7"/>
  <c r="F56" i="7"/>
  <c r="F54" i="7"/>
  <c r="F53" i="7"/>
  <c r="F51" i="7"/>
  <c r="F50" i="7"/>
  <c r="F49" i="7"/>
  <c r="F45" i="7"/>
  <c r="F41" i="7"/>
  <c r="F40" i="7"/>
  <c r="F39" i="7"/>
  <c r="F31" i="7"/>
  <c r="F29" i="7"/>
  <c r="F27" i="7"/>
  <c r="F26" i="7"/>
  <c r="F21" i="7"/>
  <c r="F18" i="7"/>
  <c r="F16" i="7"/>
  <c r="F13" i="7"/>
  <c r="F12" i="7"/>
  <c r="F10" i="7"/>
  <c r="F9" i="7"/>
  <c r="F7" i="7"/>
  <c r="F6" i="7"/>
  <c r="F5" i="7"/>
  <c r="F174" i="6"/>
  <c r="F173" i="6"/>
  <c r="F172" i="6"/>
  <c r="F171" i="6"/>
  <c r="F170" i="6"/>
  <c r="F169" i="6"/>
  <c r="F168" i="6"/>
  <c r="F167" i="6"/>
  <c r="F166" i="6"/>
  <c r="F165" i="6"/>
  <c r="F164" i="6"/>
  <c r="F163" i="6"/>
  <c r="F162" i="6"/>
  <c r="F161" i="6"/>
  <c r="F160" i="6"/>
  <c r="F159" i="6"/>
  <c r="F158" i="6"/>
  <c r="F157" i="6"/>
  <c r="F156" i="6"/>
  <c r="F155" i="6"/>
  <c r="F154" i="6"/>
  <c r="F153" i="6"/>
  <c r="F152" i="6"/>
  <c r="F151" i="6"/>
  <c r="F150" i="6"/>
  <c r="F149" i="6"/>
  <c r="F148" i="6"/>
  <c r="F147" i="6"/>
  <c r="F146" i="6"/>
  <c r="F145" i="6"/>
  <c r="F144" i="6"/>
  <c r="F143" i="6"/>
  <c r="F142" i="6"/>
  <c r="F138" i="6"/>
  <c r="F102" i="6"/>
  <c r="F141" i="6"/>
  <c r="F35" i="6"/>
  <c r="F15" i="6"/>
  <c r="F67" i="6"/>
  <c r="F140" i="6"/>
  <c r="F136" i="6"/>
  <c r="F131" i="6"/>
  <c r="F130" i="6"/>
  <c r="F128" i="6"/>
  <c r="F127" i="6"/>
  <c r="F8" i="6"/>
  <c r="F36" i="6"/>
  <c r="F93" i="6"/>
  <c r="F85" i="6"/>
  <c r="F126" i="6"/>
  <c r="F78" i="6"/>
  <c r="F124" i="6"/>
  <c r="F121" i="6"/>
  <c r="F120" i="6"/>
  <c r="F118" i="6"/>
  <c r="F116" i="6"/>
  <c r="F115" i="6"/>
  <c r="F113" i="6"/>
  <c r="F112" i="6"/>
  <c r="F111" i="6"/>
  <c r="F110" i="6"/>
  <c r="F105" i="6"/>
  <c r="F103" i="6"/>
  <c r="F100" i="6"/>
  <c r="F95" i="6"/>
  <c r="F89" i="6"/>
  <c r="F87" i="6"/>
  <c r="F84" i="6"/>
  <c r="F83" i="6"/>
  <c r="F82" i="6"/>
  <c r="F79" i="6"/>
  <c r="F77" i="6"/>
  <c r="F76" i="6"/>
  <c r="F75" i="6"/>
  <c r="F74" i="6"/>
  <c r="F69" i="6"/>
  <c r="F68" i="6"/>
  <c r="F66" i="6"/>
  <c r="V65" i="5" s="1"/>
  <c r="F64" i="6"/>
  <c r="F63" i="6"/>
  <c r="F62" i="6"/>
  <c r="F61" i="6"/>
  <c r="F59" i="6"/>
  <c r="F57" i="6"/>
  <c r="F56" i="6"/>
  <c r="F53" i="6"/>
  <c r="F51" i="6"/>
  <c r="F50" i="6"/>
  <c r="F45" i="6"/>
  <c r="F43" i="6"/>
  <c r="F41" i="6"/>
  <c r="F40" i="6"/>
  <c r="F31" i="6"/>
  <c r="F29" i="6"/>
  <c r="F21" i="6"/>
  <c r="F20" i="6"/>
  <c r="F18" i="6"/>
  <c r="F16" i="6"/>
  <c r="F13" i="6"/>
  <c r="F12" i="6"/>
  <c r="F9" i="6"/>
  <c r="F5" i="6"/>
  <c r="F4" i="6"/>
  <c r="F10" i="2"/>
  <c r="F11" i="2"/>
  <c r="F17" i="2"/>
  <c r="F19" i="2"/>
  <c r="F21" i="2"/>
  <c r="F28" i="2"/>
  <c r="F30" i="2"/>
  <c r="F37" i="2"/>
  <c r="F41" i="2"/>
  <c r="F43" i="2"/>
  <c r="F44" i="2"/>
  <c r="F47" i="2"/>
  <c r="F49" i="2"/>
  <c r="F51" i="2"/>
  <c r="F52" i="2"/>
  <c r="F53" i="2"/>
  <c r="F56" i="2"/>
  <c r="F57" i="2"/>
  <c r="F59" i="2"/>
  <c r="F61" i="2"/>
  <c r="F62" i="2"/>
  <c r="F63" i="2"/>
  <c r="F64" i="2"/>
  <c r="F65" i="2"/>
  <c r="F66" i="2"/>
  <c r="U65" i="5" s="1"/>
  <c r="F67" i="2"/>
  <c r="F68" i="2"/>
  <c r="F71" i="2"/>
  <c r="F74" i="2"/>
  <c r="F77" i="2"/>
  <c r="F82" i="2"/>
  <c r="F87" i="2"/>
  <c r="F88" i="2"/>
  <c r="F89" i="2"/>
  <c r="F92" i="2"/>
  <c r="F103" i="2"/>
  <c r="F108" i="2"/>
  <c r="F111" i="2"/>
  <c r="F114" i="2"/>
  <c r="F115" i="2"/>
  <c r="F116" i="2"/>
  <c r="F118" i="2"/>
  <c r="F119" i="2"/>
  <c r="F125" i="2"/>
  <c r="F78" i="2"/>
  <c r="F73" i="2"/>
  <c r="U72" i="5" s="1"/>
  <c r="AV72" i="5" s="1"/>
  <c r="F36" i="2"/>
  <c r="F128" i="2"/>
  <c r="F129" i="2"/>
  <c r="F130" i="2"/>
  <c r="F131" i="2"/>
  <c r="F132" i="2"/>
  <c r="F134" i="2"/>
  <c r="F135" i="2"/>
  <c r="F140" i="2"/>
  <c r="F143" i="2"/>
  <c r="F144" i="2"/>
  <c r="F16" i="2"/>
  <c r="F38" i="2"/>
  <c r="F145" i="2"/>
  <c r="F107" i="2"/>
  <c r="F105" i="2"/>
  <c r="F142" i="2"/>
  <c r="F32" i="2"/>
  <c r="F126" i="2"/>
  <c r="F146" i="2"/>
  <c r="F147" i="2"/>
  <c r="F148" i="2"/>
  <c r="F149" i="2"/>
  <c r="F150" i="2"/>
  <c r="F151" i="2"/>
  <c r="F152" i="2"/>
  <c r="F153" i="2"/>
  <c r="F154" i="2"/>
  <c r="F155" i="2"/>
  <c r="F156" i="2"/>
  <c r="F157" i="2"/>
  <c r="F158" i="2"/>
  <c r="F159" i="2"/>
  <c r="F160" i="2"/>
  <c r="F161" i="2"/>
  <c r="F162" i="2"/>
  <c r="F163" i="2"/>
  <c r="F164" i="2"/>
  <c r="F165" i="2"/>
  <c r="F166" i="2"/>
  <c r="F167" i="2"/>
  <c r="F168" i="2"/>
  <c r="F169" i="2"/>
  <c r="F170" i="2"/>
  <c r="F171" i="2"/>
  <c r="F172" i="2"/>
  <c r="F173" i="2"/>
  <c r="F174" i="2"/>
  <c r="F4" i="2"/>
  <c r="W54" i="5" l="1"/>
  <c r="AX54" i="5" s="1"/>
  <c r="X54" i="5"/>
  <c r="BY54" i="5" s="1"/>
  <c r="Z54" i="5"/>
  <c r="BA54" i="5" s="1"/>
  <c r="AE54" i="5"/>
  <c r="CD54" i="5" s="1"/>
  <c r="AF54" i="5"/>
  <c r="BE54" i="5" s="1"/>
  <c r="DQ173" i="5"/>
  <c r="AD54" i="5"/>
  <c r="BC54" i="5" s="1"/>
  <c r="AC54" i="5"/>
  <c r="CB54" i="5" s="1"/>
  <c r="Y54" i="5"/>
  <c r="BZ54" i="5" s="1"/>
  <c r="AG54" i="5"/>
  <c r="CF54" i="5" s="1"/>
  <c r="DQ168" i="5"/>
  <c r="DD168" i="5" s="1"/>
  <c r="DR173" i="5"/>
  <c r="DF173" i="5" s="1"/>
  <c r="BX54" i="5"/>
  <c r="AY54" i="5"/>
  <c r="CA54" i="5"/>
  <c r="BJ129" i="5"/>
  <c r="AK129" i="5" s="1"/>
  <c r="DC165" i="5"/>
  <c r="AA158" i="5"/>
  <c r="DU158" i="5" s="1"/>
  <c r="AA170" i="5"/>
  <c r="DU170" i="5" s="1"/>
  <c r="DC162" i="5"/>
  <c r="DC148" i="5"/>
  <c r="DZ146" i="5"/>
  <c r="BS146" i="5"/>
  <c r="DZ150" i="5"/>
  <c r="BS150" i="5"/>
  <c r="DZ163" i="5"/>
  <c r="BS163" i="5"/>
  <c r="DZ167" i="5"/>
  <c r="BS167" i="5"/>
  <c r="DZ170" i="5"/>
  <c r="BS170" i="5"/>
  <c r="DY182" i="5"/>
  <c r="BR182" i="5"/>
  <c r="DY185" i="5"/>
  <c r="BR185" i="5"/>
  <c r="DY174" i="5"/>
  <c r="BR174" i="5"/>
  <c r="DY156" i="5"/>
  <c r="BR156" i="5"/>
  <c r="DY179" i="5"/>
  <c r="BR179" i="5"/>
  <c r="DY183" i="5"/>
  <c r="BR183" i="5"/>
  <c r="DY145" i="5"/>
  <c r="BR145" i="5"/>
  <c r="DY187" i="5"/>
  <c r="BR187" i="5"/>
  <c r="DY173" i="5"/>
  <c r="BR173" i="5"/>
  <c r="DY137" i="5"/>
  <c r="BR137" i="5"/>
  <c r="DP129" i="5"/>
  <c r="DC129" i="5" s="1"/>
  <c r="DX139" i="5"/>
  <c r="BQ139" i="5"/>
  <c r="DX152" i="5"/>
  <c r="BQ152" i="5"/>
  <c r="DX143" i="5"/>
  <c r="BQ143" i="5"/>
  <c r="DX146" i="5"/>
  <c r="BQ146" i="5"/>
  <c r="DX197" i="5"/>
  <c r="BQ197" i="5"/>
  <c r="DX159" i="5"/>
  <c r="BQ159" i="5"/>
  <c r="DX163" i="5"/>
  <c r="BQ163" i="5"/>
  <c r="BJ130" i="5"/>
  <c r="AN130" i="5" s="1"/>
  <c r="DZ128" i="5"/>
  <c r="DX127" i="5"/>
  <c r="DX131" i="5"/>
  <c r="BJ135" i="5"/>
  <c r="DX128" i="5"/>
  <c r="DP130" i="5"/>
  <c r="DD130" i="5" s="1"/>
  <c r="DX132" i="5"/>
  <c r="DQ147" i="5"/>
  <c r="DD147" i="5" s="1"/>
  <c r="BI147" i="5"/>
  <c r="AK147" i="5" s="1"/>
  <c r="DD135" i="5"/>
  <c r="BI135" i="5"/>
  <c r="X7" i="5"/>
  <c r="BY7" i="5" s="1"/>
  <c r="W7" i="5"/>
  <c r="BX7" i="5" s="1"/>
  <c r="AC7" i="5"/>
  <c r="BB7" i="5" s="1"/>
  <c r="BO7" i="5" s="1"/>
  <c r="AD7" i="5"/>
  <c r="BC7" i="5" s="1"/>
  <c r="AG7" i="5"/>
  <c r="BF7" i="5" s="1"/>
  <c r="BS7" i="5" s="1"/>
  <c r="AH7" i="5"/>
  <c r="CG7" i="5" s="1"/>
  <c r="Z7" i="5"/>
  <c r="BA7" i="5" s="1"/>
  <c r="BI164" i="5"/>
  <c r="AJ164" i="5" s="1"/>
  <c r="BZ7" i="5"/>
  <c r="BL168" i="5"/>
  <c r="AN168" i="5" s="1"/>
  <c r="DR130" i="5"/>
  <c r="BJ164" i="5"/>
  <c r="DR168" i="5"/>
  <c r="DW130" i="5"/>
  <c r="DW133" i="5"/>
  <c r="DW136" i="5"/>
  <c r="DW141" i="5"/>
  <c r="DW143" i="5"/>
  <c r="DW189" i="5"/>
  <c r="DW163" i="5"/>
  <c r="DW169" i="5"/>
  <c r="DW170" i="5"/>
  <c r="DW167" i="5"/>
  <c r="DW134" i="5"/>
  <c r="DW142" i="5"/>
  <c r="DW147" i="5"/>
  <c r="DW176" i="5"/>
  <c r="DW174" i="5"/>
  <c r="DW197" i="5"/>
  <c r="DW199" i="5"/>
  <c r="DW195" i="5"/>
  <c r="DW188" i="5"/>
  <c r="DW168" i="5"/>
  <c r="DW162" i="5"/>
  <c r="DW158" i="5"/>
  <c r="DW129" i="5"/>
  <c r="DW127" i="5"/>
  <c r="DW135" i="5"/>
  <c r="DW128" i="5"/>
  <c r="DW137" i="5"/>
  <c r="DW144" i="5"/>
  <c r="DW139" i="5"/>
  <c r="DW146" i="5"/>
  <c r="DW156" i="5"/>
  <c r="DW181" i="5"/>
  <c r="DW126" i="5"/>
  <c r="DW132" i="5"/>
  <c r="DW138" i="5"/>
  <c r="DW140" i="5"/>
  <c r="DW145" i="5"/>
  <c r="DW155" i="5"/>
  <c r="DW201" i="5"/>
  <c r="DW131" i="5"/>
  <c r="DW166" i="5"/>
  <c r="DW172" i="5"/>
  <c r="DW165" i="5"/>
  <c r="DW161" i="5"/>
  <c r="DW164" i="5"/>
  <c r="DW180" i="5"/>
  <c r="DW160" i="5"/>
  <c r="DW157" i="5"/>
  <c r="DW175" i="5"/>
  <c r="DW171" i="5"/>
  <c r="DD178" i="5"/>
  <c r="AA157" i="5"/>
  <c r="DH157" i="5" s="1"/>
  <c r="AA169" i="5"/>
  <c r="DH169" i="5" s="1"/>
  <c r="DC161" i="5"/>
  <c r="DQ172" i="5"/>
  <c r="DD172" i="5" s="1"/>
  <c r="V35" i="5"/>
  <c r="AW35" i="5" s="1"/>
  <c r="DQ35" i="5" s="1"/>
  <c r="Y92" i="5"/>
  <c r="BZ92" i="5" s="1"/>
  <c r="Y35" i="5"/>
  <c r="AZ35" i="5" s="1"/>
  <c r="BM35" i="5" s="1"/>
  <c r="AE92" i="5"/>
  <c r="BD92" i="5" s="1"/>
  <c r="BQ92" i="5" s="1"/>
  <c r="AE35" i="5"/>
  <c r="CD35" i="5" s="1"/>
  <c r="Z92" i="5"/>
  <c r="CA92" i="5" s="1"/>
  <c r="AD35" i="5"/>
  <c r="CC35" i="5" s="1"/>
  <c r="AF35" i="5"/>
  <c r="BE35" i="5" s="1"/>
  <c r="BR35" i="5" s="1"/>
  <c r="AG35" i="5"/>
  <c r="BF35" i="5" s="1"/>
  <c r="BS35" i="5" s="1"/>
  <c r="AH35" i="5"/>
  <c r="CG35" i="5" s="1"/>
  <c r="BI144" i="5"/>
  <c r="AJ144" i="5" s="1"/>
  <c r="BI187" i="5"/>
  <c r="AJ187" i="5" s="1"/>
  <c r="AH84" i="5"/>
  <c r="CG84" i="5" s="1"/>
  <c r="V84" i="5"/>
  <c r="BW84" i="5" s="1"/>
  <c r="DS178" i="5"/>
  <c r="DF178" i="5" s="1"/>
  <c r="DT198" i="5"/>
  <c r="BM180" i="5"/>
  <c r="BI189" i="5"/>
  <c r="AJ189" i="5" s="1"/>
  <c r="BI146" i="5"/>
  <c r="AJ146" i="5" s="1"/>
  <c r="BL164" i="5"/>
  <c r="DD146" i="5"/>
  <c r="BL165" i="5"/>
  <c r="AM165" i="5" s="1"/>
  <c r="DT164" i="5"/>
  <c r="DG164" i="5" s="1"/>
  <c r="BK164" i="5"/>
  <c r="DS147" i="5"/>
  <c r="DG147" i="5" s="1"/>
  <c r="DV164" i="5"/>
  <c r="DQ189" i="5"/>
  <c r="DD189" i="5" s="1"/>
  <c r="BK189" i="5"/>
  <c r="BK147" i="5"/>
  <c r="BV72" i="5"/>
  <c r="CJ72" i="5" s="1"/>
  <c r="DR161" i="5"/>
  <c r="DF161" i="5" s="1"/>
  <c r="BC72" i="5"/>
  <c r="AH125" i="5"/>
  <c r="CG125" i="5" s="1"/>
  <c r="BD72" i="5"/>
  <c r="BQ72" i="5" s="1"/>
  <c r="BA72" i="5"/>
  <c r="BF72" i="5"/>
  <c r="BS72" i="5" s="1"/>
  <c r="BE72" i="5"/>
  <c r="BR72" i="5" s="1"/>
  <c r="DS199" i="5"/>
  <c r="DG199" i="5" s="1"/>
  <c r="BO178" i="5"/>
  <c r="AE125" i="5"/>
  <c r="CD125" i="5" s="1"/>
  <c r="BI183" i="5"/>
  <c r="AJ183" i="5" s="1"/>
  <c r="BI197" i="5"/>
  <c r="AJ197" i="5" s="1"/>
  <c r="BM178" i="5"/>
  <c r="AN178" i="5" s="1"/>
  <c r="BI143" i="5"/>
  <c r="AJ143" i="5" s="1"/>
  <c r="DT157" i="5"/>
  <c r="DG157" i="5" s="1"/>
  <c r="DT130" i="5"/>
  <c r="BJ150" i="5"/>
  <c r="AK150" i="5" s="1"/>
  <c r="BM147" i="5"/>
  <c r="BI139" i="5"/>
  <c r="AJ139" i="5" s="1"/>
  <c r="V77" i="5"/>
  <c r="BW77" i="5" s="1"/>
  <c r="U77" i="5"/>
  <c r="BV77" i="5" s="1"/>
  <c r="CJ77" i="5" s="1"/>
  <c r="BK144" i="5"/>
  <c r="DT171" i="5"/>
  <c r="DT167" i="5"/>
  <c r="DG167" i="5" s="1"/>
  <c r="DQ192" i="5"/>
  <c r="DD192" i="5" s="1"/>
  <c r="DP131" i="5"/>
  <c r="DC131" i="5" s="1"/>
  <c r="BL167" i="5"/>
  <c r="AK131" i="5"/>
  <c r="BJ170" i="5"/>
  <c r="AK170" i="5" s="1"/>
  <c r="DV167" i="5"/>
  <c r="BL170" i="5"/>
  <c r="BK167" i="5"/>
  <c r="AL167" i="5" s="1"/>
  <c r="BL192" i="5"/>
  <c r="DP170" i="5"/>
  <c r="DC170" i="5" s="1"/>
  <c r="BK192" i="5"/>
  <c r="AL192" i="5" s="1"/>
  <c r="BM192" i="5"/>
  <c r="BK170" i="5"/>
  <c r="BJ144" i="5"/>
  <c r="DS130" i="5"/>
  <c r="DP126" i="5"/>
  <c r="DC126" i="5" s="1"/>
  <c r="DS180" i="5"/>
  <c r="BK181" i="5"/>
  <c r="AL181" i="5" s="1"/>
  <c r="DR180" i="5"/>
  <c r="DD180" i="5"/>
  <c r="BO180" i="5"/>
  <c r="BJ180" i="5"/>
  <c r="BI180" i="5"/>
  <c r="AJ180" i="5" s="1"/>
  <c r="BL193" i="5"/>
  <c r="AM193" i="5" s="1"/>
  <c r="DS135" i="5"/>
  <c r="BJ145" i="5"/>
  <c r="DR135" i="5"/>
  <c r="BI145" i="5"/>
  <c r="AJ145" i="5" s="1"/>
  <c r="DT150" i="5"/>
  <c r="DG150" i="5" s="1"/>
  <c r="BL150" i="5"/>
  <c r="DE176" i="5"/>
  <c r="BL154" i="5"/>
  <c r="AM154" i="5" s="1"/>
  <c r="BI177" i="5"/>
  <c r="AJ177" i="5" s="1"/>
  <c r="BJ177" i="5"/>
  <c r="BM154" i="5"/>
  <c r="BM135" i="5"/>
  <c r="BM193" i="5"/>
  <c r="BL129" i="5"/>
  <c r="DR177" i="5"/>
  <c r="DF177" i="5" s="1"/>
  <c r="BK150" i="5"/>
  <c r="BM177" i="5"/>
  <c r="BL177" i="5"/>
  <c r="DD177" i="5"/>
  <c r="DR193" i="5"/>
  <c r="DG193" i="5" s="1"/>
  <c r="DT166" i="5"/>
  <c r="BJ197" i="5"/>
  <c r="BL166" i="5"/>
  <c r="DR166" i="5"/>
  <c r="DE166" i="5" s="1"/>
  <c r="BJ166" i="5"/>
  <c r="CN129" i="5"/>
  <c r="DR188" i="5"/>
  <c r="BL197" i="5"/>
  <c r="BM197" i="5"/>
  <c r="DQ188" i="5"/>
  <c r="DD188" i="5" s="1"/>
  <c r="BM199" i="5"/>
  <c r="AN199" i="5" s="1"/>
  <c r="BL196" i="5"/>
  <c r="BK197" i="5"/>
  <c r="BM196" i="5"/>
  <c r="DT158" i="5"/>
  <c r="DG158" i="5" s="1"/>
  <c r="BK139" i="5"/>
  <c r="BL139" i="5"/>
  <c r="BK160" i="5"/>
  <c r="DP156" i="5"/>
  <c r="DC156" i="5" s="1"/>
  <c r="BJ160" i="5"/>
  <c r="DV158" i="5"/>
  <c r="BK129" i="5"/>
  <c r="BI160" i="5"/>
  <c r="AJ160" i="5" s="1"/>
  <c r="DV129" i="5"/>
  <c r="DS160" i="5"/>
  <c r="DG160" i="5" s="1"/>
  <c r="DS149" i="5"/>
  <c r="BK157" i="5"/>
  <c r="DS176" i="5"/>
  <c r="DG176" i="5" s="1"/>
  <c r="BJ157" i="5"/>
  <c r="DT194" i="5"/>
  <c r="DT191" i="5"/>
  <c r="DG191" i="5" s="1"/>
  <c r="BJ153" i="5"/>
  <c r="AK153" i="5" s="1"/>
  <c r="BM134" i="5"/>
  <c r="BJ190" i="5"/>
  <c r="BJ134" i="5"/>
  <c r="BI198" i="5"/>
  <c r="AJ198" i="5" s="1"/>
  <c r="BM176" i="5"/>
  <c r="DQ139" i="5"/>
  <c r="DD139" i="5" s="1"/>
  <c r="BO172" i="5"/>
  <c r="DD200" i="5"/>
  <c r="BM153" i="5"/>
  <c r="BI200" i="5"/>
  <c r="AJ200" i="5" s="1"/>
  <c r="DQ198" i="5"/>
  <c r="DF198" i="5" s="1"/>
  <c r="AH121" i="5"/>
  <c r="CG121" i="5" s="1"/>
  <c r="DQ151" i="5"/>
  <c r="DD151" i="5" s="1"/>
  <c r="DT181" i="5"/>
  <c r="BJ191" i="5"/>
  <c r="DE200" i="5"/>
  <c r="DD176" i="5"/>
  <c r="DE145" i="5"/>
  <c r="BK176" i="5"/>
  <c r="BJ200" i="5"/>
  <c r="DR159" i="5"/>
  <c r="BK145" i="5"/>
  <c r="BK200" i="5"/>
  <c r="BM190" i="5"/>
  <c r="DT162" i="5"/>
  <c r="BL153" i="5"/>
  <c r="DP159" i="5"/>
  <c r="DC159" i="5" s="1"/>
  <c r="BJ176" i="5"/>
  <c r="AK176" i="5" s="1"/>
  <c r="BO157" i="5"/>
  <c r="BJ159" i="5"/>
  <c r="AM159" i="5" s="1"/>
  <c r="BK162" i="5"/>
  <c r="AL162" i="5" s="1"/>
  <c r="DS181" i="5"/>
  <c r="Y121" i="5"/>
  <c r="AZ121" i="5" s="1"/>
  <c r="BM121" i="5" s="1"/>
  <c r="X121" i="5"/>
  <c r="AY121" i="5" s="1"/>
  <c r="BL121" i="5" s="1"/>
  <c r="BL198" i="5"/>
  <c r="BL157" i="5"/>
  <c r="DS194" i="5"/>
  <c r="DF194" i="5" s="1"/>
  <c r="BK134" i="5"/>
  <c r="W121" i="5"/>
  <c r="BX121" i="5" s="1"/>
  <c r="DT159" i="5"/>
  <c r="BL134" i="5"/>
  <c r="BL151" i="5"/>
  <c r="BO176" i="5"/>
  <c r="DV168" i="5"/>
  <c r="BI191" i="5"/>
  <c r="BJ174" i="5"/>
  <c r="AL174" i="5" s="1"/>
  <c r="BL190" i="5"/>
  <c r="BM149" i="5"/>
  <c r="DV162" i="5"/>
  <c r="BJ194" i="5"/>
  <c r="AK194" i="5" s="1"/>
  <c r="BK191" i="5"/>
  <c r="BK153" i="5"/>
  <c r="BI134" i="5"/>
  <c r="AJ134" i="5" s="1"/>
  <c r="BK190" i="5"/>
  <c r="BI157" i="5"/>
  <c r="AJ157" i="5" s="1"/>
  <c r="DT172" i="5"/>
  <c r="DF200" i="5"/>
  <c r="DS162" i="5"/>
  <c r="DD134" i="5"/>
  <c r="BI149" i="5"/>
  <c r="AJ149" i="5" s="1"/>
  <c r="BI190" i="5"/>
  <c r="AJ190" i="5" s="1"/>
  <c r="DR149" i="5"/>
  <c r="DE149" i="5" s="1"/>
  <c r="DE134" i="5"/>
  <c r="BJ149" i="5"/>
  <c r="BK194" i="5"/>
  <c r="DS159" i="5"/>
  <c r="BL191" i="5"/>
  <c r="BK151" i="5"/>
  <c r="AL151" i="5" s="1"/>
  <c r="BL172" i="5"/>
  <c r="AN172" i="5" s="1"/>
  <c r="DD157" i="5"/>
  <c r="BJ146" i="5"/>
  <c r="DR172" i="5"/>
  <c r="DT168" i="5"/>
  <c r="BL195" i="5"/>
  <c r="DV159" i="5"/>
  <c r="BL171" i="5"/>
  <c r="BK155" i="5"/>
  <c r="AL155" i="5" s="1"/>
  <c r="BL179" i="5"/>
  <c r="BM165" i="5"/>
  <c r="BM144" i="5"/>
  <c r="DT179" i="5"/>
  <c r="DG179" i="5" s="1"/>
  <c r="BL161" i="5"/>
  <c r="AM161" i="5" s="1"/>
  <c r="BM160" i="5"/>
  <c r="BJ142" i="5"/>
  <c r="AK142" i="5" s="1"/>
  <c r="BO179" i="5"/>
  <c r="BJ179" i="5"/>
  <c r="AK179" i="5" s="1"/>
  <c r="DT163" i="5"/>
  <c r="BO165" i="5"/>
  <c r="BI186" i="5"/>
  <c r="AJ186" i="5" s="1"/>
  <c r="BM151" i="5"/>
  <c r="BM155" i="5"/>
  <c r="BL155" i="5"/>
  <c r="BM146" i="5"/>
  <c r="BK179" i="5"/>
  <c r="BJ171" i="5"/>
  <c r="DE179" i="5"/>
  <c r="BO188" i="5"/>
  <c r="BL163" i="5"/>
  <c r="DV171" i="5"/>
  <c r="DS188" i="5"/>
  <c r="DP171" i="5"/>
  <c r="DC171" i="5" s="1"/>
  <c r="BK163" i="5"/>
  <c r="BK171" i="5"/>
  <c r="DQ163" i="5"/>
  <c r="DE163" i="5" s="1"/>
  <c r="AK161" i="5"/>
  <c r="DT161" i="5"/>
  <c r="DS189" i="5"/>
  <c r="BM188" i="5"/>
  <c r="AN188" i="5" s="1"/>
  <c r="DQ155" i="5"/>
  <c r="DR146" i="5"/>
  <c r="DE146" i="5" s="1"/>
  <c r="BJ175" i="5"/>
  <c r="AL175" i="5" s="1"/>
  <c r="BI163" i="5"/>
  <c r="AJ163" i="5" s="1"/>
  <c r="DV161" i="5"/>
  <c r="BL144" i="5"/>
  <c r="DP155" i="5"/>
  <c r="DC155" i="5" s="1"/>
  <c r="BL146" i="5"/>
  <c r="DS136" i="5"/>
  <c r="BL152" i="5"/>
  <c r="BM152" i="5"/>
  <c r="DV166" i="5"/>
  <c r="BM145" i="5"/>
  <c r="DV130" i="5"/>
  <c r="BK152" i="5"/>
  <c r="DR136" i="5"/>
  <c r="DE136" i="5" s="1"/>
  <c r="BM136" i="5"/>
  <c r="AN136" i="5" s="1"/>
  <c r="BO189" i="5"/>
  <c r="DT189" i="5"/>
  <c r="BM200" i="5"/>
  <c r="DQ195" i="5"/>
  <c r="DP195" i="5"/>
  <c r="DC195" i="5" s="1"/>
  <c r="BL169" i="5"/>
  <c r="BM195" i="5"/>
  <c r="BK195" i="5"/>
  <c r="BL200" i="5"/>
  <c r="BK182" i="5"/>
  <c r="BL145" i="5"/>
  <c r="DR169" i="5"/>
  <c r="DT170" i="5"/>
  <c r="BM201" i="5"/>
  <c r="AN201" i="5" s="1"/>
  <c r="DV177" i="5"/>
  <c r="DP169" i="5"/>
  <c r="DC169" i="5" s="1"/>
  <c r="DV163" i="5"/>
  <c r="DV170" i="5"/>
  <c r="DT169" i="5"/>
  <c r="DP175" i="5"/>
  <c r="DC175" i="5" s="1"/>
  <c r="BO169" i="5"/>
  <c r="DS201" i="5"/>
  <c r="DG201" i="5" s="1"/>
  <c r="DY141" i="5"/>
  <c r="BO181" i="5"/>
  <c r="DQ169" i="5"/>
  <c r="BJ169" i="5"/>
  <c r="CR172" i="5"/>
  <c r="DV131" i="5"/>
  <c r="AL172" i="5"/>
  <c r="DV160" i="5"/>
  <c r="BJ182" i="5"/>
  <c r="BM139" i="5"/>
  <c r="BM182" i="5"/>
  <c r="DE182" i="5"/>
  <c r="DD182" i="5"/>
  <c r="DV182" i="5"/>
  <c r="CS166" i="5"/>
  <c r="DZ183" i="5"/>
  <c r="DE194" i="5"/>
  <c r="CT172" i="5"/>
  <c r="DS182" i="5"/>
  <c r="DF182" i="5" s="1"/>
  <c r="BL182" i="5"/>
  <c r="DQ127" i="5"/>
  <c r="R157" i="5"/>
  <c r="AK181" i="5"/>
  <c r="CN185" i="5"/>
  <c r="CN183" i="5"/>
  <c r="BO150" i="5"/>
  <c r="CM133" i="5"/>
  <c r="DR156" i="5"/>
  <c r="CR164" i="5"/>
  <c r="AJ181" i="5"/>
  <c r="AL165" i="5"/>
  <c r="DY132" i="5"/>
  <c r="AL173" i="5"/>
  <c r="DC179" i="5"/>
  <c r="DE191" i="5"/>
  <c r="DD179" i="5"/>
  <c r="AL136" i="5"/>
  <c r="BM142" i="5"/>
  <c r="CS157" i="5"/>
  <c r="AL154" i="5"/>
  <c r="R172" i="5"/>
  <c r="CS162" i="5"/>
  <c r="BO184" i="5"/>
  <c r="BO174" i="5"/>
  <c r="AK136" i="5"/>
  <c r="DE199" i="5"/>
  <c r="CQ191" i="5"/>
  <c r="DV141" i="5"/>
  <c r="CS165" i="5"/>
  <c r="CR160" i="5"/>
  <c r="DS156" i="5"/>
  <c r="CM140" i="5"/>
  <c r="BM156" i="5"/>
  <c r="DE201" i="5"/>
  <c r="CT160" i="5"/>
  <c r="AK165" i="5"/>
  <c r="CS169" i="5"/>
  <c r="DR128" i="5"/>
  <c r="CL138" i="5"/>
  <c r="CR178" i="5"/>
  <c r="CM183" i="5"/>
  <c r="R166" i="5"/>
  <c r="CT164" i="5"/>
  <c r="R164" i="5"/>
  <c r="AK172" i="5"/>
  <c r="DQ131" i="5"/>
  <c r="R191" i="5"/>
  <c r="DS142" i="5"/>
  <c r="AK192" i="5"/>
  <c r="AM136" i="5"/>
  <c r="AK195" i="5"/>
  <c r="Q131" i="5"/>
  <c r="AA131" i="5" s="1"/>
  <c r="DU131" i="5" s="1"/>
  <c r="CQ192" i="5"/>
  <c r="R128" i="5"/>
  <c r="DD166" i="5"/>
  <c r="CT166" i="5"/>
  <c r="R162" i="5"/>
  <c r="CM141" i="5"/>
  <c r="Q133" i="5"/>
  <c r="AA133" i="5" s="1"/>
  <c r="DU133" i="5" s="1"/>
  <c r="CT162" i="5"/>
  <c r="DD164" i="5"/>
  <c r="CQ185" i="5"/>
  <c r="DV127" i="5"/>
  <c r="DT143" i="5"/>
  <c r="DZ148" i="5"/>
  <c r="CN133" i="5"/>
  <c r="DZ152" i="5"/>
  <c r="CQ174" i="5"/>
  <c r="AJ194" i="5"/>
  <c r="CQ142" i="5"/>
  <c r="R160" i="5"/>
  <c r="CQ201" i="5"/>
  <c r="AJ199" i="5"/>
  <c r="CL133" i="5"/>
  <c r="DG200" i="5"/>
  <c r="AM199" i="5"/>
  <c r="AJ195" i="5"/>
  <c r="BJ156" i="5"/>
  <c r="AM156" i="5" s="1"/>
  <c r="DQ156" i="5"/>
  <c r="R151" i="5"/>
  <c r="CM126" i="5"/>
  <c r="R168" i="5"/>
  <c r="DY144" i="5"/>
  <c r="CT131" i="5"/>
  <c r="DZ141" i="5"/>
  <c r="DV139" i="5"/>
  <c r="DY175" i="5"/>
  <c r="R178" i="5"/>
  <c r="AK188" i="5"/>
  <c r="AL199" i="5"/>
  <c r="CQ200" i="5"/>
  <c r="BL143" i="5"/>
  <c r="Q183" i="5"/>
  <c r="AA183" i="5" s="1"/>
  <c r="DU183" i="5" s="1"/>
  <c r="CT190" i="5"/>
  <c r="CT192" i="5"/>
  <c r="R194" i="5"/>
  <c r="Q185" i="5"/>
  <c r="AA185" i="5" s="1"/>
  <c r="CM185" i="5"/>
  <c r="AK154" i="5"/>
  <c r="CT180" i="5"/>
  <c r="DF174" i="5"/>
  <c r="CN126" i="5"/>
  <c r="CR158" i="5"/>
  <c r="CS168" i="5"/>
  <c r="DZ164" i="5"/>
  <c r="DT186" i="5"/>
  <c r="BO185" i="5"/>
  <c r="AK196" i="5"/>
  <c r="DE152" i="5"/>
  <c r="DE190" i="5"/>
  <c r="R181" i="5"/>
  <c r="CS181" i="5"/>
  <c r="AK155" i="5"/>
  <c r="DX167" i="5"/>
  <c r="CR176" i="5"/>
  <c r="R184" i="5"/>
  <c r="CQ193" i="5"/>
  <c r="AL168" i="5"/>
  <c r="AM178" i="5"/>
  <c r="BM183" i="5"/>
  <c r="DZ158" i="5"/>
  <c r="CR189" i="5"/>
  <c r="AJ155" i="5"/>
  <c r="CT158" i="5"/>
  <c r="R158" i="5"/>
  <c r="DE174" i="5"/>
  <c r="DD161" i="5"/>
  <c r="CQ183" i="5"/>
  <c r="BO142" i="5"/>
  <c r="DV142" i="5"/>
  <c r="DE153" i="5"/>
  <c r="DF153" i="5"/>
  <c r="DD153" i="5"/>
  <c r="DR132" i="5"/>
  <c r="BK132" i="5"/>
  <c r="AJ201" i="5"/>
  <c r="AL201" i="5"/>
  <c r="DV152" i="5"/>
  <c r="BO152" i="5"/>
  <c r="CR200" i="5"/>
  <c r="R200" i="5"/>
  <c r="R177" i="5"/>
  <c r="DD154" i="5"/>
  <c r="DE154" i="5"/>
  <c r="DC154" i="5"/>
  <c r="CQ188" i="5"/>
  <c r="CR188" i="5"/>
  <c r="R188" i="5"/>
  <c r="AK193" i="5"/>
  <c r="BL133" i="5"/>
  <c r="DS133" i="5"/>
  <c r="CQ190" i="5"/>
  <c r="CR190" i="5"/>
  <c r="DD191" i="5"/>
  <c r="CR144" i="5"/>
  <c r="CS144" i="5"/>
  <c r="DU130" i="5"/>
  <c r="DG153" i="5"/>
  <c r="CM127" i="5"/>
  <c r="CS170" i="5"/>
  <c r="CR170" i="5"/>
  <c r="CT170" i="5"/>
  <c r="AJ161" i="5"/>
  <c r="AL161" i="5"/>
  <c r="DH129" i="5"/>
  <c r="DU129" i="5"/>
  <c r="DX169" i="5"/>
  <c r="CQ196" i="5"/>
  <c r="CR196" i="5"/>
  <c r="BO153" i="5"/>
  <c r="DV153" i="5"/>
  <c r="DF197" i="5"/>
  <c r="DD197" i="5"/>
  <c r="DG197" i="5"/>
  <c r="DE197" i="5"/>
  <c r="DF145" i="5"/>
  <c r="DD145" i="5"/>
  <c r="CT181" i="5"/>
  <c r="R179" i="5"/>
  <c r="AM173" i="5"/>
  <c r="R190" i="5"/>
  <c r="CQ195" i="5"/>
  <c r="R131" i="5"/>
  <c r="DD165" i="5"/>
  <c r="BL141" i="5"/>
  <c r="Q140" i="5"/>
  <c r="AA140" i="5" s="1"/>
  <c r="DG190" i="5"/>
  <c r="DE196" i="5"/>
  <c r="CT188" i="5"/>
  <c r="CQ182" i="5"/>
  <c r="CQ184" i="5"/>
  <c r="CS197" i="5"/>
  <c r="AN173" i="5"/>
  <c r="DG134" i="5"/>
  <c r="CT159" i="5"/>
  <c r="DG145" i="5"/>
  <c r="CN142" i="5"/>
  <c r="CT176" i="5"/>
  <c r="CQ175" i="5"/>
  <c r="CT193" i="5"/>
  <c r="R195" i="5"/>
  <c r="Q187" i="5"/>
  <c r="AA187" i="5" s="1"/>
  <c r="CM186" i="5"/>
  <c r="CL141" i="5"/>
  <c r="Q141" i="5"/>
  <c r="AA141" i="5" s="1"/>
  <c r="DU141" i="5" s="1"/>
  <c r="CQ177" i="5"/>
  <c r="CT177" i="5"/>
  <c r="AK152" i="5"/>
  <c r="AJ152" i="5"/>
  <c r="R161" i="5"/>
  <c r="CS161" i="5"/>
  <c r="CS177" i="5"/>
  <c r="R173" i="5"/>
  <c r="CR173" i="5"/>
  <c r="CT138" i="5"/>
  <c r="CR159" i="5"/>
  <c r="DC150" i="5"/>
  <c r="DD150" i="5"/>
  <c r="AJ153" i="5"/>
  <c r="DZ178" i="5"/>
  <c r="DZ179" i="5"/>
  <c r="DY140" i="5"/>
  <c r="R189" i="5"/>
  <c r="CS189" i="5"/>
  <c r="CT189" i="5"/>
  <c r="DZ131" i="5"/>
  <c r="CL137" i="5"/>
  <c r="CM137" i="5"/>
  <c r="AL158" i="5"/>
  <c r="AK158" i="5"/>
  <c r="AM158" i="5"/>
  <c r="CM184" i="5"/>
  <c r="Q184" i="5"/>
  <c r="AA184" i="5" s="1"/>
  <c r="CL184" i="5"/>
  <c r="CN184" i="5"/>
  <c r="DZ181" i="5"/>
  <c r="DX133" i="5"/>
  <c r="CT161" i="5"/>
  <c r="CS159" i="5"/>
  <c r="DH145" i="5"/>
  <c r="CR161" i="5"/>
  <c r="DY184" i="5"/>
  <c r="DC149" i="5"/>
  <c r="DD149" i="5"/>
  <c r="DG154" i="5"/>
  <c r="DF154" i="5"/>
  <c r="DZ160" i="5"/>
  <c r="DZ138" i="5"/>
  <c r="DV186" i="5"/>
  <c r="BO186" i="5"/>
  <c r="BK184" i="5"/>
  <c r="DR184" i="5"/>
  <c r="CT179" i="5"/>
  <c r="DX161" i="5"/>
  <c r="CS179" i="5"/>
  <c r="AJ179" i="5"/>
  <c r="CT194" i="5"/>
  <c r="DD190" i="5"/>
  <c r="R156" i="5"/>
  <c r="CN127" i="5"/>
  <c r="Q137" i="5"/>
  <c r="AA137" i="5" s="1"/>
  <c r="DH137" i="5" s="1"/>
  <c r="CN140" i="5"/>
  <c r="DF157" i="5"/>
  <c r="R159" i="5"/>
  <c r="Q186" i="5"/>
  <c r="AA186" i="5" s="1"/>
  <c r="R198" i="5"/>
  <c r="CQ181" i="5"/>
  <c r="BO137" i="5"/>
  <c r="DV137" i="5"/>
  <c r="R175" i="5"/>
  <c r="DE150" i="5"/>
  <c r="R144" i="5"/>
  <c r="DY189" i="5"/>
  <c r="BK126" i="5"/>
  <c r="DR126" i="5"/>
  <c r="CS129" i="5"/>
  <c r="CT167" i="5"/>
  <c r="DD152" i="5"/>
  <c r="R155" i="5"/>
  <c r="CS174" i="5"/>
  <c r="CR179" i="5"/>
  <c r="CR177" i="5"/>
  <c r="CS178" i="5"/>
  <c r="CN186" i="5"/>
  <c r="CS188" i="5"/>
  <c r="AM201" i="5"/>
  <c r="CS173" i="5"/>
  <c r="R148" i="5"/>
  <c r="R196" i="5"/>
  <c r="R201" i="5"/>
  <c r="DV126" i="5"/>
  <c r="BO126" i="5"/>
  <c r="BO138" i="5"/>
  <c r="DV138" i="5"/>
  <c r="BK137" i="5"/>
  <c r="DR137" i="5"/>
  <c r="DY149" i="5"/>
  <c r="DY176" i="5"/>
  <c r="DZ184" i="5"/>
  <c r="R147" i="5"/>
  <c r="CP147" i="5"/>
  <c r="CS147" i="5" s="1"/>
  <c r="DG144" i="5"/>
  <c r="DD144" i="5"/>
  <c r="DE144" i="5"/>
  <c r="DT185" i="5"/>
  <c r="BM185" i="5"/>
  <c r="BK133" i="5"/>
  <c r="DX140" i="5"/>
  <c r="DD173" i="5"/>
  <c r="DC173" i="5"/>
  <c r="DF190" i="5"/>
  <c r="CQ128" i="5"/>
  <c r="CS196" i="5"/>
  <c r="DD194" i="5"/>
  <c r="DS127" i="5"/>
  <c r="CT165" i="5"/>
  <c r="R165" i="5"/>
  <c r="CT169" i="5"/>
  <c r="R169" i="5"/>
  <c r="CS128" i="5"/>
  <c r="CN143" i="5"/>
  <c r="Q143" i="5"/>
  <c r="AA143" i="5" s="1"/>
  <c r="DC158" i="5"/>
  <c r="DD158" i="5"/>
  <c r="DF158" i="5"/>
  <c r="DC160" i="5"/>
  <c r="DE160" i="5"/>
  <c r="DE162" i="5"/>
  <c r="R193" i="5"/>
  <c r="CS193" i="5"/>
  <c r="DC164" i="5"/>
  <c r="DE164" i="5"/>
  <c r="DF164" i="5"/>
  <c r="AJ151" i="5"/>
  <c r="AK151" i="5"/>
  <c r="DY177" i="5"/>
  <c r="DC198" i="5"/>
  <c r="DX200" i="5"/>
  <c r="DZ182" i="5"/>
  <c r="DC194" i="5"/>
  <c r="DV183" i="5"/>
  <c r="BO183" i="5"/>
  <c r="DG196" i="5"/>
  <c r="DF196" i="5"/>
  <c r="DZ188" i="5"/>
  <c r="DF144" i="5"/>
  <c r="CM138" i="5"/>
  <c r="Q138" i="5"/>
  <c r="AA138" i="5" s="1"/>
  <c r="CS201" i="5"/>
  <c r="CN138" i="5"/>
  <c r="Q174" i="5"/>
  <c r="AA174" i="5" s="1"/>
  <c r="CQ198" i="5"/>
  <c r="CS198" i="5"/>
  <c r="DT126" i="5"/>
  <c r="AJ150" i="5"/>
  <c r="CR163" i="5"/>
  <c r="R163" i="5"/>
  <c r="CT163" i="5"/>
  <c r="CS163" i="5"/>
  <c r="DC167" i="5"/>
  <c r="DF167" i="5"/>
  <c r="DE167" i="5"/>
  <c r="CR171" i="5"/>
  <c r="R171" i="5"/>
  <c r="CT171" i="5"/>
  <c r="CQ176" i="5"/>
  <c r="R176" i="5"/>
  <c r="CS176" i="5"/>
  <c r="CS141" i="5"/>
  <c r="R141" i="5"/>
  <c r="DU155" i="5"/>
  <c r="DI155" i="5" s="1"/>
  <c r="CQ141" i="5"/>
  <c r="R152" i="5"/>
  <c r="CT199" i="5"/>
  <c r="CS192" i="5"/>
  <c r="DD162" i="5"/>
  <c r="DZ127" i="5"/>
  <c r="DY139" i="5"/>
  <c r="CT144" i="5"/>
  <c r="CN141" i="5"/>
  <c r="DG152" i="5"/>
  <c r="DU145" i="5"/>
  <c r="DU144" i="5"/>
  <c r="DI144" i="5" s="1"/>
  <c r="CR148" i="5"/>
  <c r="DF150" i="5"/>
  <c r="DF152" i="5"/>
  <c r="CP156" i="5"/>
  <c r="CQ156" i="5" s="1"/>
  <c r="DF165" i="5"/>
  <c r="AJ167" i="5"/>
  <c r="R170" i="5"/>
  <c r="AK167" i="5"/>
  <c r="CT178" i="5"/>
  <c r="CR181" i="5"/>
  <c r="DX171" i="5"/>
  <c r="DF191" i="5"/>
  <c r="CQ199" i="5"/>
  <c r="AL196" i="5"/>
  <c r="CS190" i="5"/>
  <c r="CS191" i="5"/>
  <c r="CR193" i="5"/>
  <c r="CT195" i="5"/>
  <c r="AK201" i="5"/>
  <c r="AL193" i="5"/>
  <c r="DC190" i="5"/>
  <c r="Q127" i="5"/>
  <c r="AA127" i="5" s="1"/>
  <c r="DG165" i="5"/>
  <c r="CR201" i="5"/>
  <c r="CT141" i="5"/>
  <c r="CN187" i="5"/>
  <c r="CT191" i="5"/>
  <c r="R199" i="5"/>
  <c r="BM184" i="5"/>
  <c r="DS137" i="5"/>
  <c r="BL137" i="5"/>
  <c r="DT140" i="5"/>
  <c r="BM140" i="5"/>
  <c r="DY147" i="5"/>
  <c r="DX149" i="5"/>
  <c r="DR186" i="5"/>
  <c r="BK186" i="5"/>
  <c r="BL185" i="5"/>
  <c r="DS185" i="5"/>
  <c r="BL128" i="5"/>
  <c r="DS128" i="5"/>
  <c r="CT186" i="5"/>
  <c r="DF134" i="5"/>
  <c r="R149" i="5"/>
  <c r="CT157" i="5"/>
  <c r="DE165" i="5"/>
  <c r="CR183" i="5"/>
  <c r="CR191" i="5"/>
  <c r="CR192" i="5"/>
  <c r="CR194" i="5"/>
  <c r="CT196" i="5"/>
  <c r="DC191" i="5"/>
  <c r="CR198" i="5"/>
  <c r="CS180" i="5"/>
  <c r="AN158" i="5"/>
  <c r="DR127" i="5"/>
  <c r="BK127" i="5"/>
  <c r="DT187" i="5"/>
  <c r="BM187" i="5"/>
  <c r="DZ177" i="5"/>
  <c r="DZ186" i="5"/>
  <c r="CQ137" i="5"/>
  <c r="R137" i="5"/>
  <c r="R127" i="5"/>
  <c r="CT127" i="5"/>
  <c r="CR127" i="5"/>
  <c r="CS127" i="5"/>
  <c r="DY131" i="5"/>
  <c r="DT141" i="5"/>
  <c r="BM141" i="5"/>
  <c r="BM127" i="5"/>
  <c r="DT127" i="5"/>
  <c r="DS126" i="5"/>
  <c r="BL126" i="5"/>
  <c r="DZ157" i="5"/>
  <c r="DS140" i="5"/>
  <c r="BL140" i="5"/>
  <c r="CK128" i="5"/>
  <c r="CJ128" i="5"/>
  <c r="CL128" i="5"/>
  <c r="DZ143" i="5"/>
  <c r="BJ148" i="5"/>
  <c r="AM148" i="5" s="1"/>
  <c r="DQ148" i="5"/>
  <c r="DE148" i="5" s="1"/>
  <c r="DZ187" i="5"/>
  <c r="DX191" i="5"/>
  <c r="DX195" i="5"/>
  <c r="DX198" i="5"/>
  <c r="CN128" i="5"/>
  <c r="CT128" i="5"/>
  <c r="CS137" i="5"/>
  <c r="CN137" i="5"/>
  <c r="DH130" i="5"/>
  <c r="R153" i="5"/>
  <c r="CT168" i="5"/>
  <c r="DX158" i="5"/>
  <c r="CS167" i="5"/>
  <c r="DF179" i="5"/>
  <c r="AK178" i="5"/>
  <c r="AL178" i="5"/>
  <c r="CS199" i="5"/>
  <c r="CS194" i="5"/>
  <c r="DY130" i="5"/>
  <c r="CJ127" i="5"/>
  <c r="CL127" i="5"/>
  <c r="DY142" i="5"/>
  <c r="DX137" i="5"/>
  <c r="DX150" i="5"/>
  <c r="DZ168" i="5"/>
  <c r="DX196" i="5"/>
  <c r="DZ129" i="5"/>
  <c r="BO187" i="5"/>
  <c r="DV187" i="5"/>
  <c r="BO145" i="5"/>
  <c r="DV145" i="5"/>
  <c r="DZ165" i="5"/>
  <c r="DZ169" i="5"/>
  <c r="BI128" i="5"/>
  <c r="AJ128" i="5" s="1"/>
  <c r="DP128" i="5"/>
  <c r="DC128" i="5" s="1"/>
  <c r="BO146" i="5"/>
  <c r="DV146" i="5"/>
  <c r="DX155" i="5"/>
  <c r="DZ175" i="5"/>
  <c r="DE178" i="5"/>
  <c r="DX190" i="5"/>
  <c r="DX194" i="5"/>
  <c r="DZ159" i="5"/>
  <c r="Q126" i="5"/>
  <c r="AA126" i="5" s="1"/>
  <c r="DU126" i="5" s="1"/>
  <c r="CR126" i="5"/>
  <c r="CM128" i="5"/>
  <c r="CR128" i="5"/>
  <c r="CM131" i="5"/>
  <c r="CQ140" i="5"/>
  <c r="Q142" i="5"/>
  <c r="AA142" i="5" s="1"/>
  <c r="DU142" i="5" s="1"/>
  <c r="CR143" i="5"/>
  <c r="CL143" i="5"/>
  <c r="CS148" i="5"/>
  <c r="CR146" i="5"/>
  <c r="DH144" i="5"/>
  <c r="DE157" i="5"/>
  <c r="AJ166" i="5"/>
  <c r="R167" i="5"/>
  <c r="AJ170" i="5"/>
  <c r="R180" i="5"/>
  <c r="CR182" i="5"/>
  <c r="CL187" i="5"/>
  <c r="CR199" i="5"/>
  <c r="CT201" i="5"/>
  <c r="CT198" i="5"/>
  <c r="R192" i="5"/>
  <c r="CQ194" i="5"/>
  <c r="CR195" i="5"/>
  <c r="CS195" i="5"/>
  <c r="CR197" i="5"/>
  <c r="Q128" i="5"/>
  <c r="AA128" i="5" s="1"/>
  <c r="BI127" i="5"/>
  <c r="DP127" i="5"/>
  <c r="DY135" i="5"/>
  <c r="BL138" i="5"/>
  <c r="DS138" i="5"/>
  <c r="CM187" i="5"/>
  <c r="BK142" i="5"/>
  <c r="DR142" i="5"/>
  <c r="DZ142" i="5"/>
  <c r="BK141" i="5"/>
  <c r="DR141" i="5"/>
  <c r="BM174" i="5"/>
  <c r="DT174" i="5"/>
  <c r="DG174" i="5" s="1"/>
  <c r="DT128" i="5"/>
  <c r="BM128" i="5"/>
  <c r="BO143" i="5"/>
  <c r="DV143" i="5"/>
  <c r="DX148" i="5"/>
  <c r="DY154" i="5"/>
  <c r="DZ173" i="5"/>
  <c r="BO175" i="5"/>
  <c r="DV175" i="5"/>
  <c r="DX193" i="5"/>
  <c r="CQ180" i="5"/>
  <c r="CK127" i="5"/>
  <c r="CQ130" i="5"/>
  <c r="CS131" i="5"/>
  <c r="DZ139" i="5"/>
  <c r="R145" i="5"/>
  <c r="CM142" i="5"/>
  <c r="R139" i="5"/>
  <c r="R150" i="5"/>
  <c r="R154" i="5"/>
  <c r="DE158" i="5"/>
  <c r="Q175" i="5"/>
  <c r="AA175" i="5" s="1"/>
  <c r="DH175" i="5" s="1"/>
  <c r="CR180" i="5"/>
  <c r="R185" i="5"/>
  <c r="CT187" i="5"/>
  <c r="DZ189" i="5"/>
  <c r="BL132" i="5"/>
  <c r="DS132" i="5"/>
  <c r="DQ140" i="5"/>
  <c r="BJ140" i="5"/>
  <c r="BJ132" i="5"/>
  <c r="DQ132" i="5"/>
  <c r="DD160" i="5"/>
  <c r="DT137" i="5"/>
  <c r="BM137" i="5"/>
  <c r="BO147" i="5"/>
  <c r="DV147" i="5"/>
  <c r="DY148" i="5"/>
  <c r="DR143" i="5"/>
  <c r="BK143" i="5"/>
  <c r="DX156" i="5"/>
  <c r="DZ162" i="5"/>
  <c r="DX192" i="5"/>
  <c r="DZ161" i="5"/>
  <c r="DD167" i="5"/>
  <c r="CQ126" i="5"/>
  <c r="CQ129" i="5"/>
  <c r="CT126" i="5"/>
  <c r="R126" i="5"/>
  <c r="CQ127" i="5"/>
  <c r="CR129" i="5"/>
  <c r="CS130" i="5"/>
  <c r="DV133" i="5"/>
  <c r="BO133" i="5"/>
  <c r="DP133" i="5"/>
  <c r="BI133" i="5"/>
  <c r="DZ132" i="5"/>
  <c r="DU134" i="5"/>
  <c r="DH134" i="5"/>
  <c r="CT137" i="5"/>
  <c r="CS140" i="5"/>
  <c r="CT142" i="5"/>
  <c r="R142" i="5"/>
  <c r="R136" i="5"/>
  <c r="CP136" i="5"/>
  <c r="CS136" i="5" s="1"/>
  <c r="Q132" i="5"/>
  <c r="AA132" i="5" s="1"/>
  <c r="CL132" i="5"/>
  <c r="CM132" i="5"/>
  <c r="CJ132" i="5"/>
  <c r="CN132" i="5"/>
  <c r="CK132" i="5"/>
  <c r="R135" i="5"/>
  <c r="CP135" i="5"/>
  <c r="CQ135" i="5" s="1"/>
  <c r="CS139" i="5"/>
  <c r="CT143" i="5"/>
  <c r="R143" i="5"/>
  <c r="DV134" i="5"/>
  <c r="BO134" i="5"/>
  <c r="DH147" i="5"/>
  <c r="DU147" i="5"/>
  <c r="DH146" i="5"/>
  <c r="DU146" i="5"/>
  <c r="DY159" i="5"/>
  <c r="DH161" i="5"/>
  <c r="DU161" i="5"/>
  <c r="DY163" i="5"/>
  <c r="DH165" i="5"/>
  <c r="DU165" i="5"/>
  <c r="DY167" i="5"/>
  <c r="DY171" i="5"/>
  <c r="DH153" i="5"/>
  <c r="DU153" i="5"/>
  <c r="DH156" i="5"/>
  <c r="DU156" i="5"/>
  <c r="CR155" i="5"/>
  <c r="CT175" i="5"/>
  <c r="DH179" i="5"/>
  <c r="DU179" i="5"/>
  <c r="CS175" i="5"/>
  <c r="DX183" i="5"/>
  <c r="DX184" i="5"/>
  <c r="DX185" i="5"/>
  <c r="DX186" i="5"/>
  <c r="DX187" i="5"/>
  <c r="CS182" i="5"/>
  <c r="CS184" i="5"/>
  <c r="CS186" i="5"/>
  <c r="DX189" i="5"/>
  <c r="DH182" i="5"/>
  <c r="DU182" i="5"/>
  <c r="DQ184" i="5"/>
  <c r="BJ184" i="5"/>
  <c r="CQ187" i="5"/>
  <c r="CR187" i="5"/>
  <c r="R187" i="5"/>
  <c r="DX188" i="5"/>
  <c r="DV191" i="5"/>
  <c r="BO191" i="5"/>
  <c r="DZ192" i="5"/>
  <c r="DV195" i="5"/>
  <c r="BO195" i="5"/>
  <c r="DZ196" i="5"/>
  <c r="DV199" i="5"/>
  <c r="BO199" i="5"/>
  <c r="DZ200" i="5"/>
  <c r="CR184" i="5"/>
  <c r="AL188" i="5"/>
  <c r="DH193" i="5"/>
  <c r="DU193" i="5"/>
  <c r="CQ197" i="5"/>
  <c r="CT200" i="5"/>
  <c r="DQ126" i="5"/>
  <c r="BJ126" i="5"/>
  <c r="DQ128" i="5"/>
  <c r="BJ128" i="5"/>
  <c r="CT129" i="5"/>
  <c r="R129" i="5"/>
  <c r="CR130" i="5"/>
  <c r="DS131" i="5"/>
  <c r="BL131" i="5"/>
  <c r="R133" i="5"/>
  <c r="CP133" i="5"/>
  <c r="CQ133" i="5" s="1"/>
  <c r="DT133" i="5"/>
  <c r="BM133" i="5"/>
  <c r="DU135" i="5"/>
  <c r="DH135" i="5"/>
  <c r="DU136" i="5"/>
  <c r="DH136" i="5"/>
  <c r="DR131" i="5"/>
  <c r="BK131" i="5"/>
  <c r="CR140" i="5"/>
  <c r="BO136" i="5"/>
  <c r="DV136" i="5"/>
  <c r="CS138" i="5"/>
  <c r="CN131" i="5"/>
  <c r="DT132" i="5"/>
  <c r="BM132" i="5"/>
  <c r="DZ135" i="5"/>
  <c r="DP138" i="5"/>
  <c r="BI138" i="5"/>
  <c r="CR139" i="5"/>
  <c r="DQ141" i="5"/>
  <c r="BJ141" i="5"/>
  <c r="R134" i="5"/>
  <c r="CP134" i="5"/>
  <c r="CS134" i="5" s="1"/>
  <c r="CQ144" i="5"/>
  <c r="CQ139" i="5"/>
  <c r="CS146" i="5"/>
  <c r="CT149" i="5"/>
  <c r="CQ149" i="5"/>
  <c r="CT150" i="5"/>
  <c r="CQ150" i="5"/>
  <c r="CT151" i="5"/>
  <c r="CQ151" i="5"/>
  <c r="CT152" i="5"/>
  <c r="CQ152" i="5"/>
  <c r="CT153" i="5"/>
  <c r="CQ153" i="5"/>
  <c r="CQ154" i="5"/>
  <c r="CT154" i="5"/>
  <c r="DH151" i="5"/>
  <c r="DU151" i="5"/>
  <c r="DY160" i="5"/>
  <c r="DH162" i="5"/>
  <c r="DU162" i="5"/>
  <c r="DY164" i="5"/>
  <c r="DH166" i="5"/>
  <c r="DU166" i="5"/>
  <c r="DY168" i="5"/>
  <c r="CS149" i="5"/>
  <c r="CS150" i="5"/>
  <c r="CS154" i="5"/>
  <c r="DH149" i="5"/>
  <c r="DU149" i="5"/>
  <c r="DH150" i="5"/>
  <c r="DU150" i="5"/>
  <c r="DH154" i="5"/>
  <c r="DU154" i="5"/>
  <c r="CR174" i="5"/>
  <c r="R174" i="5"/>
  <c r="R182" i="5"/>
  <c r="DC183" i="5"/>
  <c r="CT184" i="5"/>
  <c r="DC185" i="5"/>
  <c r="DC187" i="5"/>
  <c r="DH178" i="5"/>
  <c r="DU178" i="5"/>
  <c r="R183" i="5"/>
  <c r="DQ185" i="5"/>
  <c r="BJ185" i="5"/>
  <c r="DQ186" i="5"/>
  <c r="DD186" i="5" s="1"/>
  <c r="BJ186" i="5"/>
  <c r="DV190" i="5"/>
  <c r="BO190" i="5"/>
  <c r="DZ191" i="5"/>
  <c r="DV194" i="5"/>
  <c r="BO194" i="5"/>
  <c r="DZ195" i="5"/>
  <c r="DV198" i="5"/>
  <c r="BO198" i="5"/>
  <c r="DZ199" i="5"/>
  <c r="CR185" i="5"/>
  <c r="DH200" i="5"/>
  <c r="DU200" i="5"/>
  <c r="DH201" i="5"/>
  <c r="DU201" i="5"/>
  <c r="DH190" i="5"/>
  <c r="DU190" i="5"/>
  <c r="DH194" i="5"/>
  <c r="DU194" i="5"/>
  <c r="CT197" i="5"/>
  <c r="CS200" i="5"/>
  <c r="DP72" i="5"/>
  <c r="BI72" i="5"/>
  <c r="CS126" i="5"/>
  <c r="DT7" i="5"/>
  <c r="BM7" i="5"/>
  <c r="CT130" i="5"/>
  <c r="R130" i="5"/>
  <c r="DZ133" i="5"/>
  <c r="DV132" i="5"/>
  <c r="BO132" i="5"/>
  <c r="CR137" i="5"/>
  <c r="CT140" i="5"/>
  <c r="R140" i="5"/>
  <c r="CS142" i="5"/>
  <c r="CQ145" i="5"/>
  <c r="CT145" i="5"/>
  <c r="CR138" i="5"/>
  <c r="CS145" i="5"/>
  <c r="DT138" i="5"/>
  <c r="BM138" i="5"/>
  <c r="CT139" i="5"/>
  <c r="CR141" i="5"/>
  <c r="DQ143" i="5"/>
  <c r="BJ143" i="5"/>
  <c r="CS143" i="5"/>
  <c r="DZ134" i="5"/>
  <c r="CJ148" i="5"/>
  <c r="CN148" i="5"/>
  <c r="Q148" i="5"/>
  <c r="AA148" i="5" s="1"/>
  <c r="CK148" i="5"/>
  <c r="CL148" i="5"/>
  <c r="CM148" i="5"/>
  <c r="CQ143" i="5"/>
  <c r="CT148" i="5"/>
  <c r="CQ148" i="5"/>
  <c r="CR149" i="5"/>
  <c r="CR150" i="5"/>
  <c r="CR151" i="5"/>
  <c r="CR152" i="5"/>
  <c r="CR153" i="5"/>
  <c r="CR154" i="5"/>
  <c r="CS152" i="5"/>
  <c r="DH152" i="5"/>
  <c r="DU152" i="5"/>
  <c r="DY157" i="5"/>
  <c r="DH159" i="5"/>
  <c r="DU159" i="5"/>
  <c r="DY161" i="5"/>
  <c r="DH163" i="5"/>
  <c r="DU163" i="5"/>
  <c r="DY165" i="5"/>
  <c r="DH167" i="5"/>
  <c r="DU167" i="5"/>
  <c r="DY169" i="5"/>
  <c r="DH171" i="5"/>
  <c r="DU171" i="5"/>
  <c r="CQ155" i="5"/>
  <c r="CT155" i="5"/>
  <c r="CS151" i="5"/>
  <c r="CS155" i="5"/>
  <c r="CR175" i="5"/>
  <c r="CT173" i="5"/>
  <c r="CT174" i="5"/>
  <c r="CM174" i="5"/>
  <c r="CN174" i="5"/>
  <c r="CM175" i="5"/>
  <c r="CN175" i="5"/>
  <c r="DH180" i="5"/>
  <c r="DU180" i="5"/>
  <c r="DH177" i="5"/>
  <c r="DU177" i="5"/>
  <c r="DH181" i="5"/>
  <c r="DU181" i="5"/>
  <c r="CT182" i="5"/>
  <c r="CS183" i="5"/>
  <c r="CS185" i="5"/>
  <c r="CS187" i="5"/>
  <c r="DC188" i="5"/>
  <c r="CQ173" i="5"/>
  <c r="DQ187" i="5"/>
  <c r="DE187" i="5" s="1"/>
  <c r="BJ187" i="5"/>
  <c r="DZ190" i="5"/>
  <c r="DV193" i="5"/>
  <c r="BO193" i="5"/>
  <c r="DZ194" i="5"/>
  <c r="DV197" i="5"/>
  <c r="BO197" i="5"/>
  <c r="DZ198" i="5"/>
  <c r="DV201" i="5"/>
  <c r="BO201" i="5"/>
  <c r="DH197" i="5"/>
  <c r="DU197" i="5"/>
  <c r="DH189" i="5"/>
  <c r="DU189" i="5"/>
  <c r="DH188" i="5"/>
  <c r="DU188" i="5"/>
  <c r="DH191" i="5"/>
  <c r="DU191" i="5"/>
  <c r="DH195" i="5"/>
  <c r="DU195" i="5"/>
  <c r="DH198" i="5"/>
  <c r="DU198" i="5"/>
  <c r="DX126" i="5"/>
  <c r="R132" i="5"/>
  <c r="CP132" i="5"/>
  <c r="CQ132" i="5" s="1"/>
  <c r="CR142" i="5"/>
  <c r="DZ136" i="5"/>
  <c r="CQ138" i="5"/>
  <c r="R138" i="5"/>
  <c r="CR145" i="5"/>
  <c r="DP132" i="5"/>
  <c r="BI132" i="5"/>
  <c r="DV135" i="5"/>
  <c r="BO135" i="5"/>
  <c r="DQ137" i="5"/>
  <c r="BJ137" i="5"/>
  <c r="DH139" i="5"/>
  <c r="DU139" i="5"/>
  <c r="CQ146" i="5"/>
  <c r="CT146" i="5"/>
  <c r="R146" i="5"/>
  <c r="CS153" i="5"/>
  <c r="DY158" i="5"/>
  <c r="DH160" i="5"/>
  <c r="DU160" i="5"/>
  <c r="DY162" i="5"/>
  <c r="DH164" i="5"/>
  <c r="DU164" i="5"/>
  <c r="DY166" i="5"/>
  <c r="DH168" i="5"/>
  <c r="DU168" i="5"/>
  <c r="DY170" i="5"/>
  <c r="DY172" i="5"/>
  <c r="DH172" i="5"/>
  <c r="DU172" i="5"/>
  <c r="CM173" i="5"/>
  <c r="CN173" i="5"/>
  <c r="Q173" i="5"/>
  <c r="AA173" i="5" s="1"/>
  <c r="DH176" i="5"/>
  <c r="DU176" i="5"/>
  <c r="CT183" i="5"/>
  <c r="DC184" i="5"/>
  <c r="CT185" i="5"/>
  <c r="DC186" i="5"/>
  <c r="DZ201" i="5"/>
  <c r="DQ183" i="5"/>
  <c r="DG183" i="5" s="1"/>
  <c r="BJ183" i="5"/>
  <c r="CQ186" i="5"/>
  <c r="CR186" i="5"/>
  <c r="R186" i="5"/>
  <c r="AM188" i="5"/>
  <c r="DV192" i="5"/>
  <c r="BO192" i="5"/>
  <c r="DZ193" i="5"/>
  <c r="DV196" i="5"/>
  <c r="BO196" i="5"/>
  <c r="DZ197" i="5"/>
  <c r="DV200" i="5"/>
  <c r="BO200" i="5"/>
  <c r="DH199" i="5"/>
  <c r="DU199" i="5"/>
  <c r="DH192" i="5"/>
  <c r="DU192" i="5"/>
  <c r="DH196" i="5"/>
  <c r="DU196" i="5"/>
  <c r="BZ105" i="5"/>
  <c r="AZ105" i="5"/>
  <c r="BW65" i="5"/>
  <c r="AW65" i="5"/>
  <c r="CE65" i="5"/>
  <c r="BE65" i="5"/>
  <c r="BR65" i="5" s="1"/>
  <c r="BV65" i="5"/>
  <c r="AV65" i="5"/>
  <c r="BA65" i="5"/>
  <c r="CA65" i="5"/>
  <c r="CD65" i="5"/>
  <c r="BD65" i="5"/>
  <c r="BQ65" i="5" s="1"/>
  <c r="BF65" i="5"/>
  <c r="BS65" i="5" s="1"/>
  <c r="CF65" i="5"/>
  <c r="AX65" i="5"/>
  <c r="BX65" i="5"/>
  <c r="BY65" i="5"/>
  <c r="AY65" i="5"/>
  <c r="BZ65" i="5"/>
  <c r="AZ65" i="5"/>
  <c r="BB65" i="5"/>
  <c r="CB65" i="5"/>
  <c r="CC65" i="5"/>
  <c r="BC65" i="5"/>
  <c r="L4" i="16"/>
  <c r="CE54" i="5" l="1"/>
  <c r="DG173" i="5"/>
  <c r="DE173" i="5"/>
  <c r="BB54" i="5"/>
  <c r="DV54" i="5" s="1"/>
  <c r="BD54" i="5"/>
  <c r="BQ54" i="5" s="1"/>
  <c r="DD129" i="5"/>
  <c r="AL129" i="5"/>
  <c r="DF129" i="5"/>
  <c r="DG129" i="5"/>
  <c r="BF54" i="5"/>
  <c r="BS54" i="5" s="1"/>
  <c r="CC54" i="5"/>
  <c r="DF168" i="5"/>
  <c r="AZ54" i="5"/>
  <c r="BM54" i="5" s="1"/>
  <c r="DH158" i="5"/>
  <c r="DR54" i="5"/>
  <c r="BK54" i="5"/>
  <c r="DW54" i="5"/>
  <c r="DZ54" i="5"/>
  <c r="CP54" i="5"/>
  <c r="BR54" i="5"/>
  <c r="DY54" i="5"/>
  <c r="BL54" i="5"/>
  <c r="DS54" i="5"/>
  <c r="DH170" i="5"/>
  <c r="DE129" i="5"/>
  <c r="DW7" i="5"/>
  <c r="AK130" i="5"/>
  <c r="AM130" i="5"/>
  <c r="AL130" i="5"/>
  <c r="AL147" i="5"/>
  <c r="AK135" i="5"/>
  <c r="DZ35" i="5"/>
  <c r="DZ72" i="5"/>
  <c r="DC130" i="5"/>
  <c r="DE147" i="5"/>
  <c r="AJ147" i="5"/>
  <c r="DE130" i="5"/>
  <c r="DX72" i="5"/>
  <c r="AM135" i="5"/>
  <c r="AL135" i="5"/>
  <c r="AN135" i="5"/>
  <c r="CB7" i="5"/>
  <c r="CP7" i="5" s="1"/>
  <c r="AX7" i="5"/>
  <c r="DR7" i="5" s="1"/>
  <c r="AJ135" i="5"/>
  <c r="AY7" i="5"/>
  <c r="BL7" i="5" s="1"/>
  <c r="DV7" i="5"/>
  <c r="DZ7" i="5"/>
  <c r="CF7" i="5"/>
  <c r="CC7" i="5"/>
  <c r="CA7" i="5"/>
  <c r="DF172" i="5"/>
  <c r="AK164" i="5"/>
  <c r="DE168" i="5"/>
  <c r="DG168" i="5"/>
  <c r="AM168" i="5"/>
  <c r="DU169" i="5"/>
  <c r="DJ169" i="5" s="1"/>
  <c r="DU157" i="5"/>
  <c r="DJ157" i="5" s="1"/>
  <c r="BJ35" i="5"/>
  <c r="DW65" i="5"/>
  <c r="DJ65" i="5" s="1"/>
  <c r="DW72" i="5"/>
  <c r="BD35" i="5"/>
  <c r="BQ35" i="5" s="1"/>
  <c r="BW35" i="5"/>
  <c r="AZ92" i="5"/>
  <c r="BM92" i="5" s="1"/>
  <c r="BA92" i="5"/>
  <c r="DT35" i="5"/>
  <c r="BC35" i="5"/>
  <c r="BZ35" i="5"/>
  <c r="DX92" i="5"/>
  <c r="CD92" i="5"/>
  <c r="DY35" i="5"/>
  <c r="CE35" i="5"/>
  <c r="CF35" i="5"/>
  <c r="AL170" i="5"/>
  <c r="DG178" i="5"/>
  <c r="AN165" i="5"/>
  <c r="AW84" i="5"/>
  <c r="DQ84" i="5" s="1"/>
  <c r="AM189" i="5"/>
  <c r="AK189" i="5"/>
  <c r="AK146" i="5"/>
  <c r="AM164" i="5"/>
  <c r="AN164" i="5"/>
  <c r="AL164" i="5"/>
  <c r="DF147" i="5"/>
  <c r="DE189" i="5"/>
  <c r="DF189" i="5"/>
  <c r="AM147" i="5"/>
  <c r="AN189" i="5"/>
  <c r="AL189" i="5"/>
  <c r="AN147" i="5"/>
  <c r="DF199" i="5"/>
  <c r="DE161" i="5"/>
  <c r="DG161" i="5"/>
  <c r="DY72" i="5"/>
  <c r="BD125" i="5"/>
  <c r="BQ125" i="5" s="1"/>
  <c r="AK197" i="5"/>
  <c r="DG130" i="5"/>
  <c r="AK139" i="5"/>
  <c r="DF192" i="5"/>
  <c r="AL139" i="5"/>
  <c r="AV77" i="5"/>
  <c r="DP77" i="5" s="1"/>
  <c r="DC77" i="5" s="1"/>
  <c r="AL144" i="5"/>
  <c r="AW77" i="5"/>
  <c r="DQ77" i="5" s="1"/>
  <c r="CK77" i="5"/>
  <c r="AM167" i="5"/>
  <c r="DD131" i="5"/>
  <c r="DG192" i="5"/>
  <c r="DE192" i="5"/>
  <c r="DD170" i="5"/>
  <c r="AN167" i="5"/>
  <c r="AM192" i="5"/>
  <c r="DF170" i="5"/>
  <c r="AN144" i="5"/>
  <c r="DE170" i="5"/>
  <c r="AK144" i="5"/>
  <c r="DG170" i="5"/>
  <c r="AN192" i="5"/>
  <c r="DF130" i="5"/>
  <c r="AN170" i="5"/>
  <c r="AM170" i="5"/>
  <c r="DF180" i="5"/>
  <c r="DG180" i="5"/>
  <c r="AN181" i="5"/>
  <c r="DE180" i="5"/>
  <c r="AM180" i="5"/>
  <c r="AM181" i="5"/>
  <c r="AL180" i="5"/>
  <c r="AN193" i="5"/>
  <c r="DG177" i="5"/>
  <c r="AK180" i="5"/>
  <c r="DE177" i="5"/>
  <c r="AN180" i="5"/>
  <c r="AK145" i="5"/>
  <c r="DF135" i="5"/>
  <c r="DG135" i="5"/>
  <c r="DE135" i="5"/>
  <c r="AN166" i="5"/>
  <c r="AL145" i="5"/>
  <c r="AK177" i="5"/>
  <c r="DF166" i="5"/>
  <c r="AM150" i="5"/>
  <c r="AN150" i="5"/>
  <c r="AL150" i="5"/>
  <c r="DE193" i="5"/>
  <c r="AN154" i="5"/>
  <c r="AM177" i="5"/>
  <c r="AL177" i="5"/>
  <c r="AN177" i="5"/>
  <c r="DF193" i="5"/>
  <c r="DG166" i="5"/>
  <c r="AM166" i="5"/>
  <c r="AK166" i="5"/>
  <c r="AL166" i="5"/>
  <c r="AN197" i="5"/>
  <c r="DE188" i="5"/>
  <c r="DG188" i="5"/>
  <c r="AN196" i="5"/>
  <c r="AN129" i="5"/>
  <c r="AM196" i="5"/>
  <c r="AL197" i="5"/>
  <c r="AM197" i="5"/>
  <c r="AM129" i="5"/>
  <c r="AM139" i="5"/>
  <c r="AK160" i="5"/>
  <c r="AL160" i="5"/>
  <c r="AM160" i="5"/>
  <c r="AN160" i="5"/>
  <c r="DI129" i="5"/>
  <c r="AN139" i="5"/>
  <c r="DF160" i="5"/>
  <c r="DG139" i="5"/>
  <c r="DE151" i="5"/>
  <c r="DF151" i="5"/>
  <c r="AK191" i="5"/>
  <c r="DE139" i="5"/>
  <c r="DF139" i="5"/>
  <c r="DF176" i="5"/>
  <c r="DD198" i="5"/>
  <c r="DE198" i="5"/>
  <c r="DG198" i="5"/>
  <c r="AK198" i="5"/>
  <c r="AL198" i="5"/>
  <c r="AN145" i="5"/>
  <c r="AN198" i="5"/>
  <c r="AL200" i="5"/>
  <c r="AK200" i="5"/>
  <c r="AM153" i="5"/>
  <c r="AN176" i="5"/>
  <c r="DE159" i="5"/>
  <c r="AL146" i="5"/>
  <c r="AL176" i="5"/>
  <c r="DG151" i="5"/>
  <c r="DG181" i="5"/>
  <c r="AM176" i="5"/>
  <c r="DG162" i="5"/>
  <c r="DD159" i="5"/>
  <c r="DF181" i="5"/>
  <c r="AM198" i="5"/>
  <c r="AN146" i="5"/>
  <c r="DF159" i="5"/>
  <c r="AX121" i="5"/>
  <c r="DR121" i="5" s="1"/>
  <c r="AK157" i="5"/>
  <c r="AL157" i="5"/>
  <c r="AN157" i="5"/>
  <c r="BZ121" i="5"/>
  <c r="DT121" i="5"/>
  <c r="DS121" i="5"/>
  <c r="AN159" i="5"/>
  <c r="AK159" i="5"/>
  <c r="AL159" i="5"/>
  <c r="BY121" i="5"/>
  <c r="AK190" i="5"/>
  <c r="DD163" i="5"/>
  <c r="AN162" i="5"/>
  <c r="AM162" i="5"/>
  <c r="DF149" i="5"/>
  <c r="DF162" i="5"/>
  <c r="AM195" i="5"/>
  <c r="AL194" i="5"/>
  <c r="AN175" i="5"/>
  <c r="AM157" i="5"/>
  <c r="AL149" i="5"/>
  <c r="DG159" i="5"/>
  <c r="AL191" i="5"/>
  <c r="DG194" i="5"/>
  <c r="AJ191" i="5"/>
  <c r="AM172" i="5"/>
  <c r="AM144" i="5"/>
  <c r="AM191" i="5"/>
  <c r="AM134" i="5"/>
  <c r="AN191" i="5"/>
  <c r="AK134" i="5"/>
  <c r="AN134" i="5"/>
  <c r="AL134" i="5"/>
  <c r="AM155" i="5"/>
  <c r="AL190" i="5"/>
  <c r="AN153" i="5"/>
  <c r="AL153" i="5"/>
  <c r="AM190" i="5"/>
  <c r="AM194" i="5"/>
  <c r="DG149" i="5"/>
  <c r="AK174" i="5"/>
  <c r="AM175" i="5"/>
  <c r="AN174" i="5"/>
  <c r="AN190" i="5"/>
  <c r="AN194" i="5"/>
  <c r="DF188" i="5"/>
  <c r="AM174" i="5"/>
  <c r="DF163" i="5"/>
  <c r="AK175" i="5"/>
  <c r="DG172" i="5"/>
  <c r="DE172" i="5"/>
  <c r="AM151" i="5"/>
  <c r="AM149" i="5"/>
  <c r="AN151" i="5"/>
  <c r="AN149" i="5"/>
  <c r="AK149" i="5"/>
  <c r="DG163" i="5"/>
  <c r="AM171" i="5"/>
  <c r="DF171" i="5"/>
  <c r="DD171" i="5"/>
  <c r="AN161" i="5"/>
  <c r="DG171" i="5"/>
  <c r="AN171" i="5"/>
  <c r="AN155" i="5"/>
  <c r="DE171" i="5"/>
  <c r="DD155" i="5"/>
  <c r="AL179" i="5"/>
  <c r="AK171" i="5"/>
  <c r="DG146" i="5"/>
  <c r="AL171" i="5"/>
  <c r="DF146" i="5"/>
  <c r="DG189" i="5"/>
  <c r="AM179" i="5"/>
  <c r="AN179" i="5"/>
  <c r="AK163" i="5"/>
  <c r="AL163" i="5"/>
  <c r="AM146" i="5"/>
  <c r="AM163" i="5"/>
  <c r="AN163" i="5"/>
  <c r="DE155" i="5"/>
  <c r="DF136" i="5"/>
  <c r="DG136" i="5"/>
  <c r="DG155" i="5"/>
  <c r="DF155" i="5"/>
  <c r="DI130" i="5"/>
  <c r="AN152" i="5"/>
  <c r="AM152" i="5"/>
  <c r="AL152" i="5"/>
  <c r="DD175" i="5"/>
  <c r="AN169" i="5"/>
  <c r="DD195" i="5"/>
  <c r="DG175" i="5"/>
  <c r="AM145" i="5"/>
  <c r="AN200" i="5"/>
  <c r="DF195" i="5"/>
  <c r="AL195" i="5"/>
  <c r="DE195" i="5"/>
  <c r="DF201" i="5"/>
  <c r="AM200" i="5"/>
  <c r="DG195" i="5"/>
  <c r="AN195" i="5"/>
  <c r="DF169" i="5"/>
  <c r="DE169" i="5"/>
  <c r="DG169" i="5"/>
  <c r="DF175" i="5"/>
  <c r="DE175" i="5"/>
  <c r="DE156" i="5"/>
  <c r="AM182" i="5"/>
  <c r="AK182" i="5"/>
  <c r="AL182" i="5"/>
  <c r="AN182" i="5"/>
  <c r="DD169" i="5"/>
  <c r="AL169" i="5"/>
  <c r="AK169" i="5"/>
  <c r="AM169" i="5"/>
  <c r="DE131" i="5"/>
  <c r="AK156" i="5"/>
  <c r="DH183" i="5"/>
  <c r="DG182" i="5"/>
  <c r="DU140" i="5"/>
  <c r="DK140" i="5" s="1"/>
  <c r="DG184" i="5"/>
  <c r="DG156" i="5"/>
  <c r="DH133" i="5"/>
  <c r="DI141" i="5"/>
  <c r="DI183" i="5"/>
  <c r="DF156" i="5"/>
  <c r="DH140" i="5"/>
  <c r="DJ130" i="5"/>
  <c r="AN156" i="5"/>
  <c r="AL156" i="5"/>
  <c r="DU137" i="5"/>
  <c r="DJ137" i="5" s="1"/>
  <c r="DH131" i="5"/>
  <c r="DE127" i="5"/>
  <c r="DD156" i="5"/>
  <c r="DK183" i="5"/>
  <c r="DU185" i="5"/>
  <c r="DK185" i="5" s="1"/>
  <c r="DI145" i="5"/>
  <c r="DH185" i="5"/>
  <c r="DL183" i="5"/>
  <c r="DH142" i="5"/>
  <c r="DJ144" i="5"/>
  <c r="AL148" i="5"/>
  <c r="DK129" i="5"/>
  <c r="CS156" i="5"/>
  <c r="CT133" i="5"/>
  <c r="DM183" i="5"/>
  <c r="CR147" i="5"/>
  <c r="AN148" i="5"/>
  <c r="CQ147" i="5"/>
  <c r="CT156" i="5"/>
  <c r="CT147" i="5"/>
  <c r="CR156" i="5"/>
  <c r="DU138" i="5"/>
  <c r="DI138" i="5" s="1"/>
  <c r="DD148" i="5"/>
  <c r="DU184" i="5"/>
  <c r="DL184" i="5" s="1"/>
  <c r="DJ183" i="5"/>
  <c r="DH138" i="5"/>
  <c r="AK148" i="5"/>
  <c r="DH187" i="5"/>
  <c r="DF185" i="5"/>
  <c r="DU187" i="5"/>
  <c r="DI187" i="5" s="1"/>
  <c r="AM127" i="5"/>
  <c r="DH184" i="5"/>
  <c r="AN127" i="5"/>
  <c r="DU174" i="5"/>
  <c r="DK174" i="5" s="1"/>
  <c r="DH141" i="5"/>
  <c r="DG131" i="5"/>
  <c r="DL145" i="5"/>
  <c r="DU186" i="5"/>
  <c r="DM186" i="5" s="1"/>
  <c r="DH186" i="5"/>
  <c r="DU143" i="5"/>
  <c r="DL143" i="5" s="1"/>
  <c r="DK155" i="5"/>
  <c r="DK145" i="5"/>
  <c r="DH174" i="5"/>
  <c r="DG185" i="5"/>
  <c r="DJ145" i="5"/>
  <c r="CS133" i="5"/>
  <c r="AK127" i="5"/>
  <c r="DU127" i="5"/>
  <c r="DI127" i="5" s="1"/>
  <c r="DH127" i="5"/>
  <c r="DH126" i="5"/>
  <c r="DU175" i="5"/>
  <c r="DI175" i="5" s="1"/>
  <c r="DH143" i="5"/>
  <c r="DE186" i="5"/>
  <c r="DK141" i="5"/>
  <c r="CR133" i="5"/>
  <c r="CT135" i="5"/>
  <c r="DL130" i="5"/>
  <c r="DF184" i="5"/>
  <c r="AM142" i="5"/>
  <c r="AN142" i="5"/>
  <c r="AL142" i="5"/>
  <c r="DE184" i="5"/>
  <c r="DK130" i="5"/>
  <c r="DF131" i="5"/>
  <c r="DD185" i="5"/>
  <c r="DM145" i="5"/>
  <c r="CS135" i="5"/>
  <c r="AM140" i="5"/>
  <c r="AN140" i="5"/>
  <c r="AK140" i="5"/>
  <c r="AL140" i="5"/>
  <c r="AJ127" i="5"/>
  <c r="AL127" i="5"/>
  <c r="DG148" i="5"/>
  <c r="DF148" i="5"/>
  <c r="DE142" i="5"/>
  <c r="DG142" i="5"/>
  <c r="DF142" i="5"/>
  <c r="DG186" i="5"/>
  <c r="DD184" i="5"/>
  <c r="DG127" i="5"/>
  <c r="DC127" i="5"/>
  <c r="DF127" i="5"/>
  <c r="DD127" i="5"/>
  <c r="DF186" i="5"/>
  <c r="DM130" i="5"/>
  <c r="CR135" i="5"/>
  <c r="DE140" i="5"/>
  <c r="DF140" i="5"/>
  <c r="DG140" i="5"/>
  <c r="DD140" i="5"/>
  <c r="DH128" i="5"/>
  <c r="DU128" i="5"/>
  <c r="DK199" i="5"/>
  <c r="DL199" i="5"/>
  <c r="DI199" i="5"/>
  <c r="DM199" i="5"/>
  <c r="DJ199" i="5"/>
  <c r="DL176" i="5"/>
  <c r="DI176" i="5"/>
  <c r="DM176" i="5"/>
  <c r="DJ176" i="5"/>
  <c r="DK176" i="5"/>
  <c r="DL160" i="5"/>
  <c r="DI160" i="5"/>
  <c r="DM160" i="5"/>
  <c r="DJ160" i="5"/>
  <c r="DK160" i="5"/>
  <c r="AM137" i="5"/>
  <c r="AK137" i="5"/>
  <c r="AL137" i="5"/>
  <c r="AN137" i="5"/>
  <c r="AL132" i="5"/>
  <c r="AJ132" i="5"/>
  <c r="AN132" i="5"/>
  <c r="AK132" i="5"/>
  <c r="AM132" i="5"/>
  <c r="CS132" i="5"/>
  <c r="DK191" i="5"/>
  <c r="DL191" i="5"/>
  <c r="DI191" i="5"/>
  <c r="DM191" i="5"/>
  <c r="DJ191" i="5"/>
  <c r="DK189" i="5"/>
  <c r="DL189" i="5"/>
  <c r="DI189" i="5"/>
  <c r="DM189" i="5"/>
  <c r="DJ189" i="5"/>
  <c r="DL177" i="5"/>
  <c r="DI177" i="5"/>
  <c r="DM177" i="5"/>
  <c r="DJ177" i="5"/>
  <c r="DK177" i="5"/>
  <c r="DL155" i="5"/>
  <c r="DL163" i="5"/>
  <c r="DI163" i="5"/>
  <c r="DM163" i="5"/>
  <c r="DJ163" i="5"/>
  <c r="DK163" i="5"/>
  <c r="DH148" i="5"/>
  <c r="DU148" i="5"/>
  <c r="DE143" i="5"/>
  <c r="DD143" i="5"/>
  <c r="DF143" i="5"/>
  <c r="DG143" i="5"/>
  <c r="AM185" i="5"/>
  <c r="AL185" i="5"/>
  <c r="AK185" i="5"/>
  <c r="AN185" i="5"/>
  <c r="DL178" i="5"/>
  <c r="DI178" i="5"/>
  <c r="DM178" i="5"/>
  <c r="DJ178" i="5"/>
  <c r="DK178" i="5"/>
  <c r="DG187" i="5"/>
  <c r="DE185" i="5"/>
  <c r="DK149" i="5"/>
  <c r="DL149" i="5"/>
  <c r="DI149" i="5"/>
  <c r="DM149" i="5"/>
  <c r="DJ149" i="5"/>
  <c r="DL166" i="5"/>
  <c r="DI166" i="5"/>
  <c r="DM166" i="5"/>
  <c r="DJ166" i="5"/>
  <c r="DK166" i="5"/>
  <c r="CR134" i="5"/>
  <c r="DM129" i="5"/>
  <c r="DJ129" i="5"/>
  <c r="DI135" i="5"/>
  <c r="DM135" i="5"/>
  <c r="DJ135" i="5"/>
  <c r="DK135" i="5"/>
  <c r="DL135" i="5"/>
  <c r="DE128" i="5"/>
  <c r="DF128" i="5"/>
  <c r="DG128" i="5"/>
  <c r="DD128" i="5"/>
  <c r="DK153" i="5"/>
  <c r="DL153" i="5"/>
  <c r="DI153" i="5"/>
  <c r="DM153" i="5"/>
  <c r="DJ153" i="5"/>
  <c r="DL161" i="5"/>
  <c r="DI161" i="5"/>
  <c r="DM161" i="5"/>
  <c r="DJ161" i="5"/>
  <c r="DK161" i="5"/>
  <c r="DJ141" i="5"/>
  <c r="DJ147" i="5"/>
  <c r="DK147" i="5"/>
  <c r="DI147" i="5"/>
  <c r="DL147" i="5"/>
  <c r="DM147" i="5"/>
  <c r="CT136" i="5"/>
  <c r="CR136" i="5"/>
  <c r="AL133" i="5"/>
  <c r="AK133" i="5"/>
  <c r="AM133" i="5"/>
  <c r="AJ133" i="5"/>
  <c r="AN133" i="5"/>
  <c r="DK192" i="5"/>
  <c r="DL192" i="5"/>
  <c r="DI192" i="5"/>
  <c r="DM192" i="5"/>
  <c r="DJ192" i="5"/>
  <c r="DL172" i="5"/>
  <c r="DI172" i="5"/>
  <c r="DM172" i="5"/>
  <c r="DJ172" i="5"/>
  <c r="DK172" i="5"/>
  <c r="DK196" i="5"/>
  <c r="DL196" i="5"/>
  <c r="DI196" i="5"/>
  <c r="DM196" i="5"/>
  <c r="DJ196" i="5"/>
  <c r="AN183" i="5"/>
  <c r="AL183" i="5"/>
  <c r="AK183" i="5"/>
  <c r="AM183" i="5"/>
  <c r="DJ139" i="5"/>
  <c r="DK139" i="5"/>
  <c r="DL139" i="5"/>
  <c r="DM139" i="5"/>
  <c r="DI139" i="5"/>
  <c r="DE137" i="5"/>
  <c r="DF137" i="5"/>
  <c r="DG137" i="5"/>
  <c r="DD137" i="5"/>
  <c r="DE132" i="5"/>
  <c r="DC132" i="5"/>
  <c r="DG132" i="5"/>
  <c r="DD132" i="5"/>
  <c r="DF132" i="5"/>
  <c r="CR132" i="5"/>
  <c r="DK195" i="5"/>
  <c r="DL195" i="5"/>
  <c r="DI195" i="5"/>
  <c r="DM195" i="5"/>
  <c r="DJ195" i="5"/>
  <c r="DL181" i="5"/>
  <c r="DI181" i="5"/>
  <c r="DM181" i="5"/>
  <c r="DJ181" i="5"/>
  <c r="DK181" i="5"/>
  <c r="DL159" i="5"/>
  <c r="DI159" i="5"/>
  <c r="DM159" i="5"/>
  <c r="DJ159" i="5"/>
  <c r="DK159" i="5"/>
  <c r="DK152" i="5"/>
  <c r="DL152" i="5"/>
  <c r="DI152" i="5"/>
  <c r="DM152" i="5"/>
  <c r="DJ152" i="5"/>
  <c r="DF183" i="5"/>
  <c r="DD183" i="5"/>
  <c r="DK150" i="5"/>
  <c r="DL150" i="5"/>
  <c r="DI150" i="5"/>
  <c r="DM150" i="5"/>
  <c r="DJ150" i="5"/>
  <c r="DL162" i="5"/>
  <c r="DI162" i="5"/>
  <c r="DM162" i="5"/>
  <c r="DJ162" i="5"/>
  <c r="DK162" i="5"/>
  <c r="CT134" i="5"/>
  <c r="AL138" i="5"/>
  <c r="AN138" i="5"/>
  <c r="AM138" i="5"/>
  <c r="AK138" i="5"/>
  <c r="AJ138" i="5"/>
  <c r="DI133" i="5"/>
  <c r="DM133" i="5"/>
  <c r="DJ133" i="5"/>
  <c r="DK133" i="5"/>
  <c r="DL133" i="5"/>
  <c r="DJ136" i="5"/>
  <c r="DK136" i="5"/>
  <c r="DI136" i="5"/>
  <c r="DL136" i="5"/>
  <c r="DM136" i="5"/>
  <c r="AM126" i="5"/>
  <c r="AN126" i="5"/>
  <c r="AK126" i="5"/>
  <c r="AL126" i="5"/>
  <c r="DL156" i="5"/>
  <c r="DI156" i="5"/>
  <c r="DM156" i="5"/>
  <c r="DJ156" i="5"/>
  <c r="DK156" i="5"/>
  <c r="DM144" i="5"/>
  <c r="DM141" i="5"/>
  <c r="DJ146" i="5"/>
  <c r="DK146" i="5"/>
  <c r="DI146" i="5"/>
  <c r="DL146" i="5"/>
  <c r="DM146" i="5"/>
  <c r="CQ136" i="5"/>
  <c r="DI134" i="5"/>
  <c r="DM134" i="5"/>
  <c r="DJ134" i="5"/>
  <c r="DK134" i="5"/>
  <c r="DL134" i="5"/>
  <c r="DE133" i="5"/>
  <c r="DC133" i="5"/>
  <c r="DG133" i="5"/>
  <c r="DD133" i="5"/>
  <c r="DF133" i="5"/>
  <c r="DH173" i="5"/>
  <c r="DU173" i="5"/>
  <c r="DL168" i="5"/>
  <c r="DI168" i="5"/>
  <c r="DM168" i="5"/>
  <c r="DJ168" i="5"/>
  <c r="DK168" i="5"/>
  <c r="CT132" i="5"/>
  <c r="DK198" i="5"/>
  <c r="DL198" i="5"/>
  <c r="DI198" i="5"/>
  <c r="DM198" i="5"/>
  <c r="DJ198" i="5"/>
  <c r="AM187" i="5"/>
  <c r="AL187" i="5"/>
  <c r="AN187" i="5"/>
  <c r="AK187" i="5"/>
  <c r="DJ155" i="5"/>
  <c r="DL171" i="5"/>
  <c r="DI171" i="5"/>
  <c r="DM171" i="5"/>
  <c r="DJ171" i="5"/>
  <c r="DK171" i="5"/>
  <c r="DJ126" i="5"/>
  <c r="DK126" i="5"/>
  <c r="DL126" i="5"/>
  <c r="DI126" i="5"/>
  <c r="DM126" i="5"/>
  <c r="DK190" i="5"/>
  <c r="DL190" i="5"/>
  <c r="DI190" i="5"/>
  <c r="DM190" i="5"/>
  <c r="DJ190" i="5"/>
  <c r="DK200" i="5"/>
  <c r="DL200" i="5"/>
  <c r="DI200" i="5"/>
  <c r="DM200" i="5"/>
  <c r="DJ200" i="5"/>
  <c r="AM186" i="5"/>
  <c r="AL186" i="5"/>
  <c r="AK186" i="5"/>
  <c r="AN186" i="5"/>
  <c r="DF187" i="5"/>
  <c r="DD187" i="5"/>
  <c r="DE183" i="5"/>
  <c r="DK154" i="5"/>
  <c r="DJ154" i="5"/>
  <c r="DI154" i="5"/>
  <c r="DL154" i="5"/>
  <c r="DM154" i="5"/>
  <c r="DL158" i="5"/>
  <c r="DI158" i="5"/>
  <c r="DM158" i="5"/>
  <c r="DJ158" i="5"/>
  <c r="DK158" i="5"/>
  <c r="CQ134" i="5"/>
  <c r="AL141" i="5"/>
  <c r="AM141" i="5"/>
  <c r="AN141" i="5"/>
  <c r="AK141" i="5"/>
  <c r="DD138" i="5"/>
  <c r="DE138" i="5"/>
  <c r="DF138" i="5"/>
  <c r="DC138" i="5"/>
  <c r="DG138" i="5"/>
  <c r="DL129" i="5"/>
  <c r="DJ142" i="5"/>
  <c r="DK142" i="5"/>
  <c r="DL142" i="5"/>
  <c r="DI142" i="5"/>
  <c r="DM142" i="5"/>
  <c r="AL131" i="5"/>
  <c r="AN131" i="5"/>
  <c r="AM131" i="5"/>
  <c r="DE126" i="5"/>
  <c r="DF126" i="5"/>
  <c r="DG126" i="5"/>
  <c r="DD126" i="5"/>
  <c r="DC72" i="5"/>
  <c r="DK193" i="5"/>
  <c r="DL193" i="5"/>
  <c r="DI193" i="5"/>
  <c r="DM193" i="5"/>
  <c r="DJ193" i="5"/>
  <c r="DL182" i="5"/>
  <c r="DK182" i="5"/>
  <c r="DJ182" i="5"/>
  <c r="DM182" i="5"/>
  <c r="DI182" i="5"/>
  <c r="DK144" i="5"/>
  <c r="DL141" i="5"/>
  <c r="DL164" i="5"/>
  <c r="DI164" i="5"/>
  <c r="DM164" i="5"/>
  <c r="DJ164" i="5"/>
  <c r="DK164" i="5"/>
  <c r="DI131" i="5"/>
  <c r="DM131" i="5"/>
  <c r="DJ131" i="5"/>
  <c r="DK131" i="5"/>
  <c r="DL131" i="5"/>
  <c r="DK188" i="5"/>
  <c r="DL188" i="5"/>
  <c r="DM188" i="5"/>
  <c r="DI188" i="5"/>
  <c r="DJ188" i="5"/>
  <c r="DK197" i="5"/>
  <c r="DL197" i="5"/>
  <c r="DI197" i="5"/>
  <c r="DM197" i="5"/>
  <c r="DJ197" i="5"/>
  <c r="DL180" i="5"/>
  <c r="DI180" i="5"/>
  <c r="DM180" i="5"/>
  <c r="DJ180" i="5"/>
  <c r="DK180" i="5"/>
  <c r="DM155" i="5"/>
  <c r="DL167" i="5"/>
  <c r="DI167" i="5"/>
  <c r="DM167" i="5"/>
  <c r="DJ167" i="5"/>
  <c r="DK167" i="5"/>
  <c r="AL143" i="5"/>
  <c r="AM143" i="5"/>
  <c r="AN143" i="5"/>
  <c r="AK143" i="5"/>
  <c r="DK194" i="5"/>
  <c r="DL194" i="5"/>
  <c r="DI194" i="5"/>
  <c r="DM194" i="5"/>
  <c r="DJ194" i="5"/>
  <c r="DL201" i="5"/>
  <c r="DI201" i="5"/>
  <c r="DM201" i="5"/>
  <c r="DJ201" i="5"/>
  <c r="DK201" i="5"/>
  <c r="DL170" i="5"/>
  <c r="DI170" i="5"/>
  <c r="DM170" i="5"/>
  <c r="DJ170" i="5"/>
  <c r="DK170" i="5"/>
  <c r="DK151" i="5"/>
  <c r="DL151" i="5"/>
  <c r="DI151" i="5"/>
  <c r="DM151" i="5"/>
  <c r="DJ151" i="5"/>
  <c r="DD141" i="5"/>
  <c r="DE141" i="5"/>
  <c r="DF141" i="5"/>
  <c r="DG141" i="5"/>
  <c r="AN128" i="5"/>
  <c r="AM128" i="5"/>
  <c r="AK128" i="5"/>
  <c r="AL128" i="5"/>
  <c r="AN184" i="5"/>
  <c r="AL184" i="5"/>
  <c r="AM184" i="5"/>
  <c r="AK184" i="5"/>
  <c r="DL179" i="5"/>
  <c r="DI179" i="5"/>
  <c r="DM179" i="5"/>
  <c r="DJ179" i="5"/>
  <c r="DK179" i="5"/>
  <c r="DL165" i="5"/>
  <c r="DI165" i="5"/>
  <c r="DM165" i="5"/>
  <c r="DJ165" i="5"/>
  <c r="DK165" i="5"/>
  <c r="DL144" i="5"/>
  <c r="DU132" i="5"/>
  <c r="DH132" i="5"/>
  <c r="DT105" i="5"/>
  <c r="BM105" i="5"/>
  <c r="DS65" i="5"/>
  <c r="BL65" i="5"/>
  <c r="DY65" i="5"/>
  <c r="BO65" i="5"/>
  <c r="DV65" i="5"/>
  <c r="DZ65" i="5"/>
  <c r="DX65" i="5"/>
  <c r="DP65" i="5"/>
  <c r="BI65" i="5"/>
  <c r="BJ65" i="5"/>
  <c r="DQ65" i="5"/>
  <c r="R65" i="5"/>
  <c r="CP65" i="5"/>
  <c r="CS65" i="5" s="1"/>
  <c r="DT65" i="5"/>
  <c r="BM65" i="5"/>
  <c r="BK65" i="5"/>
  <c r="DR65" i="5"/>
  <c r="CM65" i="5"/>
  <c r="CJ65" i="5"/>
  <c r="CN65" i="5"/>
  <c r="CK65" i="5"/>
  <c r="Q65" i="5"/>
  <c r="AA65" i="5" s="1"/>
  <c r="CL65" i="5"/>
  <c r="L4" i="15"/>
  <c r="L4" i="14"/>
  <c r="L4" i="13"/>
  <c r="L4" i="12"/>
  <c r="L4" i="11"/>
  <c r="L4" i="10"/>
  <c r="L4" i="9"/>
  <c r="L4" i="8"/>
  <c r="L4" i="7"/>
  <c r="L4" i="6"/>
  <c r="CT54" i="5" l="1"/>
  <c r="BO54" i="5"/>
  <c r="DX54" i="5"/>
  <c r="DL54" i="5" s="1"/>
  <c r="DT54" i="5"/>
  <c r="CQ54" i="5"/>
  <c r="CS54" i="5"/>
  <c r="CR54" i="5"/>
  <c r="DK54" i="5"/>
  <c r="DJ54" i="5"/>
  <c r="BK7" i="5"/>
  <c r="DX35" i="5"/>
  <c r="DX125" i="5"/>
  <c r="DS7" i="5"/>
  <c r="CQ7" i="5"/>
  <c r="DM169" i="5"/>
  <c r="DI169" i="5"/>
  <c r="DL169" i="5"/>
  <c r="DK169" i="5"/>
  <c r="DM157" i="5"/>
  <c r="DI157" i="5"/>
  <c r="DK157" i="5"/>
  <c r="DL157" i="5"/>
  <c r="DK65" i="5"/>
  <c r="DW35" i="5"/>
  <c r="DM65" i="5"/>
  <c r="DL65" i="5"/>
  <c r="DJ72" i="5"/>
  <c r="DK72" i="5"/>
  <c r="DL72" i="5"/>
  <c r="DM72" i="5"/>
  <c r="DT92" i="5"/>
  <c r="BJ84" i="5"/>
  <c r="BI77" i="5"/>
  <c r="DD77" i="5"/>
  <c r="BJ77" i="5"/>
  <c r="BK121" i="5"/>
  <c r="DM140" i="5"/>
  <c r="DJ140" i="5"/>
  <c r="DL140" i="5"/>
  <c r="DI140" i="5"/>
  <c r="DI137" i="5"/>
  <c r="DL137" i="5"/>
  <c r="DM138" i="5"/>
  <c r="DK137" i="5"/>
  <c r="DM137" i="5"/>
  <c r="DK138" i="5"/>
  <c r="DJ138" i="5"/>
  <c r="DK175" i="5"/>
  <c r="DK127" i="5"/>
  <c r="DI185" i="5"/>
  <c r="DJ185" i="5"/>
  <c r="DL127" i="5"/>
  <c r="DM185" i="5"/>
  <c r="DL185" i="5"/>
  <c r="DL138" i="5"/>
  <c r="DL187" i="5"/>
  <c r="DJ184" i="5"/>
  <c r="DI184" i="5"/>
  <c r="DJ175" i="5"/>
  <c r="DJ127" i="5"/>
  <c r="DJ174" i="5"/>
  <c r="DM187" i="5"/>
  <c r="DK184" i="5"/>
  <c r="DJ187" i="5"/>
  <c r="DK187" i="5"/>
  <c r="DL175" i="5"/>
  <c r="DM184" i="5"/>
  <c r="DI174" i="5"/>
  <c r="DM174" i="5"/>
  <c r="DL174" i="5"/>
  <c r="DJ143" i="5"/>
  <c r="DK143" i="5"/>
  <c r="DI186" i="5"/>
  <c r="DL186" i="5"/>
  <c r="DJ186" i="5"/>
  <c r="DK186" i="5"/>
  <c r="DM175" i="5"/>
  <c r="DM127" i="5"/>
  <c r="DM143" i="5"/>
  <c r="DI143" i="5"/>
  <c r="DL128" i="5"/>
  <c r="DM128" i="5"/>
  <c r="DK128" i="5"/>
  <c r="DI128" i="5"/>
  <c r="DJ128" i="5"/>
  <c r="CR65" i="5"/>
  <c r="CT65" i="5"/>
  <c r="DI132" i="5"/>
  <c r="DM132" i="5"/>
  <c r="DJ132" i="5"/>
  <c r="DK132" i="5"/>
  <c r="DL132" i="5"/>
  <c r="DK148" i="5"/>
  <c r="DL148" i="5"/>
  <c r="DI148" i="5"/>
  <c r="DM148" i="5"/>
  <c r="DJ148" i="5"/>
  <c r="DL173" i="5"/>
  <c r="DI173" i="5"/>
  <c r="DJ173" i="5"/>
  <c r="DK173" i="5"/>
  <c r="DM173" i="5"/>
  <c r="DE65" i="5"/>
  <c r="DD65" i="5"/>
  <c r="DF65" i="5"/>
  <c r="DG65" i="5"/>
  <c r="DC65" i="5"/>
  <c r="CQ65" i="5"/>
  <c r="DH65" i="5"/>
  <c r="DU65" i="5"/>
  <c r="L4" i="2"/>
  <c r="DM54" i="5" l="1"/>
  <c r="DK35" i="5"/>
  <c r="DM35" i="5"/>
  <c r="DJ35" i="5"/>
  <c r="DL35" i="5"/>
  <c r="DI65" i="5"/>
  <c r="CZ104" i="5"/>
  <c r="M104" i="5"/>
  <c r="N104" i="5" s="1"/>
  <c r="CZ5" i="5"/>
  <c r="AH5" i="5"/>
  <c r="CG5" i="5" s="1"/>
  <c r="AG5" i="5"/>
  <c r="AF5" i="5"/>
  <c r="BE5" i="5" s="1"/>
  <c r="BR5" i="5" s="1"/>
  <c r="AD5" i="5"/>
  <c r="AC5" i="5"/>
  <c r="BB5" i="5" s="1"/>
  <c r="BO5" i="5" s="1"/>
  <c r="Y5" i="5"/>
  <c r="W5" i="5"/>
  <c r="M5" i="5"/>
  <c r="N5" i="5" s="1"/>
  <c r="CZ24" i="5"/>
  <c r="Y24" i="5"/>
  <c r="BZ24" i="5" s="1"/>
  <c r="M24" i="5"/>
  <c r="N24" i="5" s="1"/>
  <c r="CZ57" i="5"/>
  <c r="AH57" i="5"/>
  <c r="CG57" i="5" s="1"/>
  <c r="AG57" i="5"/>
  <c r="AC57" i="5"/>
  <c r="Y57" i="5"/>
  <c r="BZ57" i="5" s="1"/>
  <c r="X57" i="5"/>
  <c r="AY57" i="5" s="1"/>
  <c r="BL57" i="5" s="1"/>
  <c r="W57" i="5"/>
  <c r="AX57" i="5" s="1"/>
  <c r="BK57" i="5" s="1"/>
  <c r="M57" i="5"/>
  <c r="N57" i="5" s="1"/>
  <c r="CZ120" i="5"/>
  <c r="CZ82" i="5"/>
  <c r="CZ124" i="5"/>
  <c r="AH124" i="5"/>
  <c r="CG124" i="5" s="1"/>
  <c r="AE124" i="5"/>
  <c r="U124" i="5"/>
  <c r="AV124" i="5" s="1"/>
  <c r="BI124" i="5" s="1"/>
  <c r="CZ13" i="5"/>
  <c r="Z13" i="5"/>
  <c r="BA13" i="5" s="1"/>
  <c r="Y13" i="5"/>
  <c r="AZ13" i="5" s="1"/>
  <c r="BM13" i="5" s="1"/>
  <c r="CZ37" i="5"/>
  <c r="AH37" i="5"/>
  <c r="CG37" i="5" s="1"/>
  <c r="AG37" i="5"/>
  <c r="CF37" i="5" s="1"/>
  <c r="AF37" i="5"/>
  <c r="BE37" i="5" s="1"/>
  <c r="BR37" i="5" s="1"/>
  <c r="AE37" i="5"/>
  <c r="Y37" i="5"/>
  <c r="AZ37" i="5" s="1"/>
  <c r="BM37" i="5" s="1"/>
  <c r="CZ86" i="5"/>
  <c r="Y86" i="5"/>
  <c r="AZ86" i="5" s="1"/>
  <c r="BM86" i="5" s="1"/>
  <c r="CZ52" i="5"/>
  <c r="AH52" i="5"/>
  <c r="CG52" i="5" s="1"/>
  <c r="AG52" i="5"/>
  <c r="CF52" i="5" s="1"/>
  <c r="AF52" i="5"/>
  <c r="BE52" i="5" s="1"/>
  <c r="BR52" i="5" s="1"/>
  <c r="AE52" i="5"/>
  <c r="AD52" i="5"/>
  <c r="CC52" i="5" s="1"/>
  <c r="AC52" i="5"/>
  <c r="CB52" i="5" s="1"/>
  <c r="Z52" i="5"/>
  <c r="BA52" i="5" s="1"/>
  <c r="Y52" i="5"/>
  <c r="AZ52" i="5" s="1"/>
  <c r="BM52" i="5" s="1"/>
  <c r="X52" i="5"/>
  <c r="AY52" i="5" s="1"/>
  <c r="BL52" i="5" s="1"/>
  <c r="W52" i="5"/>
  <c r="BX52" i="5" s="1"/>
  <c r="V52" i="5"/>
  <c r="AW52" i="5" s="1"/>
  <c r="BJ52" i="5" s="1"/>
  <c r="CZ63" i="5"/>
  <c r="AF63" i="5"/>
  <c r="BE63" i="5" s="1"/>
  <c r="BR63" i="5" s="1"/>
  <c r="AE63" i="5"/>
  <c r="AD63" i="5"/>
  <c r="CC63" i="5" s="1"/>
  <c r="AC63" i="5"/>
  <c r="CB63" i="5" s="1"/>
  <c r="Z63" i="5"/>
  <c r="BA63" i="5" s="1"/>
  <c r="Y63" i="5"/>
  <c r="AZ63" i="5" s="1"/>
  <c r="BM63" i="5" s="1"/>
  <c r="CZ36" i="5"/>
  <c r="M36" i="5"/>
  <c r="N36" i="5" s="1"/>
  <c r="CZ3" i="5"/>
  <c r="M3" i="5"/>
  <c r="N3" i="5" s="1"/>
  <c r="CZ116" i="5"/>
  <c r="M116" i="5"/>
  <c r="N116" i="5" s="1"/>
  <c r="CZ70" i="5"/>
  <c r="M70" i="5"/>
  <c r="DB70" i="5" s="1"/>
  <c r="CZ21" i="5"/>
  <c r="M21" i="5"/>
  <c r="DO21" i="5" s="1"/>
  <c r="CZ85" i="5"/>
  <c r="M85" i="5"/>
  <c r="DB85" i="5" s="1"/>
  <c r="CZ75" i="5"/>
  <c r="M75" i="5"/>
  <c r="DO75" i="5" s="1"/>
  <c r="CZ22" i="5"/>
  <c r="M22" i="5"/>
  <c r="DB22" i="5" s="1"/>
  <c r="DB75" i="5" l="1"/>
  <c r="N21" i="5"/>
  <c r="N75" i="5"/>
  <c r="DB21" i="5"/>
  <c r="BF52" i="5"/>
  <c r="BS52" i="5" s="1"/>
  <c r="BB52" i="5"/>
  <c r="BZ63" i="5"/>
  <c r="CE5" i="5"/>
  <c r="CA13" i="5"/>
  <c r="BB63" i="5"/>
  <c r="CA63" i="5"/>
  <c r="BC52" i="5"/>
  <c r="BW52" i="5"/>
  <c r="BZ86" i="5"/>
  <c r="BV124" i="5"/>
  <c r="CJ124" i="5" s="1"/>
  <c r="BX57" i="5"/>
  <c r="CA52" i="5"/>
  <c r="BC63" i="5"/>
  <c r="BY52" i="5"/>
  <c r="BF37" i="5"/>
  <c r="BS37" i="5" s="1"/>
  <c r="AZ57" i="5"/>
  <c r="BM57" i="5" s="1"/>
  <c r="AX5" i="5"/>
  <c r="BK5" i="5" s="1"/>
  <c r="BX5" i="5"/>
  <c r="DV5" i="5"/>
  <c r="BF5" i="5"/>
  <c r="BS5" i="5" s="1"/>
  <c r="CF5" i="5"/>
  <c r="BZ52" i="5"/>
  <c r="BZ37" i="5"/>
  <c r="BZ13" i="5"/>
  <c r="DY37" i="5"/>
  <c r="DO22" i="5"/>
  <c r="DO85" i="5"/>
  <c r="DO116" i="5"/>
  <c r="DO36" i="5"/>
  <c r="DY63" i="5"/>
  <c r="CP52" i="5"/>
  <c r="CQ52" i="5" s="1"/>
  <c r="DT13" i="5"/>
  <c r="BD63" i="5"/>
  <c r="BQ63" i="5" s="1"/>
  <c r="CD63" i="5"/>
  <c r="DY52" i="5"/>
  <c r="BD124" i="5"/>
  <c r="BQ124" i="5" s="1"/>
  <c r="CD124" i="5"/>
  <c r="DS52" i="5"/>
  <c r="BZ5" i="5"/>
  <c r="AZ5" i="5"/>
  <c r="BM5" i="5" s="1"/>
  <c r="N22" i="5"/>
  <c r="N85" i="5"/>
  <c r="N70" i="5"/>
  <c r="DO70" i="5"/>
  <c r="DB116" i="5"/>
  <c r="DO3" i="5"/>
  <c r="DB36" i="5"/>
  <c r="CP63" i="5"/>
  <c r="CQ63" i="5" s="1"/>
  <c r="DT52" i="5"/>
  <c r="DT37" i="5"/>
  <c r="DR57" i="5"/>
  <c r="BB57" i="5"/>
  <c r="BO57" i="5" s="1"/>
  <c r="CB57" i="5"/>
  <c r="BF57" i="5"/>
  <c r="BS57" i="5" s="1"/>
  <c r="CF57" i="5"/>
  <c r="DB3" i="5"/>
  <c r="DT63" i="5"/>
  <c r="DQ52" i="5"/>
  <c r="BD52" i="5"/>
  <c r="BQ52" i="5" s="1"/>
  <c r="CD52" i="5"/>
  <c r="AX52" i="5"/>
  <c r="BK52" i="5" s="1"/>
  <c r="DT86" i="5"/>
  <c r="BD37" i="5"/>
  <c r="BQ37" i="5" s="1"/>
  <c r="CD37" i="5"/>
  <c r="DP124" i="5"/>
  <c r="DS57" i="5"/>
  <c r="CE52" i="5"/>
  <c r="CE37" i="5"/>
  <c r="DY5" i="5"/>
  <c r="CE63" i="5"/>
  <c r="AZ24" i="5"/>
  <c r="BM24" i="5" s="1"/>
  <c r="BC5" i="5"/>
  <c r="CC5" i="5"/>
  <c r="CB5" i="5"/>
  <c r="BY57" i="5"/>
  <c r="DB57" i="5"/>
  <c r="DO57" i="5"/>
  <c r="DB24" i="5"/>
  <c r="DO24" i="5"/>
  <c r="DB5" i="5"/>
  <c r="DO5" i="5"/>
  <c r="DB104" i="5"/>
  <c r="DO104" i="5"/>
  <c r="DW5" i="5" l="1"/>
  <c r="DW52" i="5"/>
  <c r="DW63" i="5"/>
  <c r="DV52" i="5"/>
  <c r="BO52" i="5"/>
  <c r="DZ52" i="5"/>
  <c r="DV63" i="5"/>
  <c r="BO63" i="5"/>
  <c r="DZ5" i="5"/>
  <c r="DR5" i="5"/>
  <c r="CS63" i="5"/>
  <c r="DT57" i="5"/>
  <c r="DZ37" i="5"/>
  <c r="CR63" i="5"/>
  <c r="DT24" i="5"/>
  <c r="CP57" i="5"/>
  <c r="CP5" i="5"/>
  <c r="DX37" i="5"/>
  <c r="DV57" i="5"/>
  <c r="DX52" i="5"/>
  <c r="DT5" i="5"/>
  <c r="R52" i="5"/>
  <c r="CT52" i="5"/>
  <c r="DR52" i="5"/>
  <c r="DZ57" i="5"/>
  <c r="CR52" i="5"/>
  <c r="DX124" i="5"/>
  <c r="DX63" i="5"/>
  <c r="CS52" i="5"/>
  <c r="DJ63" i="5" l="1"/>
  <c r="DK63" i="5"/>
  <c r="DL63" i="5"/>
  <c r="DJ5" i="5"/>
  <c r="DJ52" i="5"/>
  <c r="DK52" i="5"/>
  <c r="DL52" i="5"/>
  <c r="DM52" i="5"/>
  <c r="CQ5" i="5"/>
  <c r="CZ31" i="5"/>
  <c r="CZ76" i="5"/>
  <c r="M76" i="5"/>
  <c r="DO76" i="5" s="1"/>
  <c r="M8" i="5"/>
  <c r="N8" i="5" s="1"/>
  <c r="CZ8" i="5"/>
  <c r="M74" i="5"/>
  <c r="N74" i="5" s="1"/>
  <c r="CZ74" i="5"/>
  <c r="M17" i="5"/>
  <c r="N17" i="5" s="1"/>
  <c r="CZ17" i="5"/>
  <c r="CZ123" i="5"/>
  <c r="M73" i="5"/>
  <c r="N73" i="5" s="1"/>
  <c r="CZ73" i="5"/>
  <c r="M23" i="5"/>
  <c r="CZ23" i="5"/>
  <c r="M33" i="5"/>
  <c r="N33" i="5" s="1"/>
  <c r="CZ33" i="5"/>
  <c r="DB73" i="5" l="1"/>
  <c r="DB33" i="5"/>
  <c r="DO33" i="5"/>
  <c r="DO73" i="5"/>
  <c r="DB74" i="5"/>
  <c r="DO17" i="5"/>
  <c r="DB17" i="5"/>
  <c r="DO74" i="5"/>
  <c r="DO8" i="5"/>
  <c r="DB8" i="5"/>
  <c r="N76" i="5"/>
  <c r="DB76" i="5"/>
  <c r="N23" i="5"/>
  <c r="DB23" i="5"/>
  <c r="DO23" i="5"/>
  <c r="AF3" i="5"/>
  <c r="AE3" i="5"/>
  <c r="AD3" i="5"/>
  <c r="AC3" i="5"/>
  <c r="Z3" i="5"/>
  <c r="Y85" i="5"/>
  <c r="X3" i="5"/>
  <c r="V3" i="5"/>
  <c r="AW3" i="5" l="1"/>
  <c r="BW3" i="5"/>
  <c r="AY3" i="5"/>
  <c r="BY3" i="5"/>
  <c r="BA3" i="5"/>
  <c r="CA3" i="5"/>
  <c r="CB3" i="5"/>
  <c r="CP3" i="5" s="1"/>
  <c r="BB3" i="5"/>
  <c r="CC3" i="5"/>
  <c r="BC3" i="5"/>
  <c r="BD3" i="5"/>
  <c r="BQ3" i="5" s="1"/>
  <c r="CD3" i="5"/>
  <c r="BE3" i="5"/>
  <c r="BR3" i="5" s="1"/>
  <c r="CE3" i="5"/>
  <c r="AD85" i="5"/>
  <c r="BC85" i="5" s="1"/>
  <c r="AH70" i="5"/>
  <c r="CG70" i="5" s="1"/>
  <c r="AG21" i="5"/>
  <c r="CF21" i="5" s="1"/>
  <c r="X70" i="5"/>
  <c r="BY70" i="5" s="1"/>
  <c r="AZ85" i="5"/>
  <c r="BZ85" i="5"/>
  <c r="Z22" i="5"/>
  <c r="Z33" i="5"/>
  <c r="BA33" i="5" s="1"/>
  <c r="AG73" i="5"/>
  <c r="BF73" i="5" s="1"/>
  <c r="BS73" i="5" s="1"/>
  <c r="AC17" i="5"/>
  <c r="BB17" i="5" s="1"/>
  <c r="BO17" i="5" s="1"/>
  <c r="AG17" i="5"/>
  <c r="BF17" i="5" s="1"/>
  <c r="BS17" i="5" s="1"/>
  <c r="AC8" i="5"/>
  <c r="BB8" i="5" s="1"/>
  <c r="BO8" i="5" s="1"/>
  <c r="AG8" i="5"/>
  <c r="BF8" i="5" s="1"/>
  <c r="BS8" i="5" s="1"/>
  <c r="Z8" i="5"/>
  <c r="BA8" i="5" s="1"/>
  <c r="AH8" i="5"/>
  <c r="CG8" i="5" s="1"/>
  <c r="Z31" i="5"/>
  <c r="CA31" i="5" s="1"/>
  <c r="AD8" i="5"/>
  <c r="CC8" i="5" s="1"/>
  <c r="X8" i="5"/>
  <c r="BY8" i="5" s="1"/>
  <c r="N8" i="3"/>
  <c r="O8" i="3"/>
  <c r="Q8" i="3"/>
  <c r="R8" i="3"/>
  <c r="T8" i="3"/>
  <c r="U8" i="3"/>
  <c r="Z8" i="3"/>
  <c r="AA8" i="3"/>
  <c r="AC8" i="3"/>
  <c r="AD8" i="3"/>
  <c r="AF8" i="3"/>
  <c r="AG8" i="3"/>
  <c r="AI8" i="3"/>
  <c r="AJ8" i="3"/>
  <c r="AQ8" i="3"/>
  <c r="DX3" i="5" l="1"/>
  <c r="DW85" i="5"/>
  <c r="DJ85" i="5" s="1"/>
  <c r="DW3" i="5"/>
  <c r="BJ3" i="5"/>
  <c r="DQ3" i="5"/>
  <c r="CR3" i="5"/>
  <c r="BL3" i="5"/>
  <c r="DS3" i="5"/>
  <c r="DV3" i="5"/>
  <c r="BO3" i="5"/>
  <c r="CQ3" i="5"/>
  <c r="CS3" i="5"/>
  <c r="DY3" i="5"/>
  <c r="CC85" i="5"/>
  <c r="BF21" i="5"/>
  <c r="BS21" i="5" s="1"/>
  <c r="AY70" i="5"/>
  <c r="BL70" i="5" s="1"/>
  <c r="BA22" i="5"/>
  <c r="CA22" i="5"/>
  <c r="BM85" i="5"/>
  <c r="DT85" i="5"/>
  <c r="CA33" i="5"/>
  <c r="DV17" i="5"/>
  <c r="DZ73" i="5"/>
  <c r="CF73" i="5"/>
  <c r="CB17" i="5"/>
  <c r="CP17" i="5" s="1"/>
  <c r="CF17" i="5"/>
  <c r="DZ17" i="5"/>
  <c r="CB8" i="5"/>
  <c r="CP8" i="5" s="1"/>
  <c r="DV8" i="5"/>
  <c r="DZ8" i="5"/>
  <c r="CF8" i="5"/>
  <c r="CA8" i="5"/>
  <c r="BC8" i="5"/>
  <c r="BA31" i="5"/>
  <c r="AY8" i="5"/>
  <c r="BL8" i="5" s="1"/>
  <c r="AB8" i="3"/>
  <c r="AZ8" i="3" s="1"/>
  <c r="AK8" i="3"/>
  <c r="BC8" i="3" s="1"/>
  <c r="V8" i="3"/>
  <c r="AX8" i="3" s="1"/>
  <c r="S8" i="3"/>
  <c r="AW8" i="3" s="1"/>
  <c r="AH8" i="3"/>
  <c r="BB8" i="3" s="1"/>
  <c r="AE8" i="3"/>
  <c r="BA8" i="3" s="1"/>
  <c r="P8" i="3"/>
  <c r="AV8" i="3" s="1"/>
  <c r="DZ21" i="5" l="1"/>
  <c r="DW8" i="5"/>
  <c r="DK3" i="5"/>
  <c r="DL3" i="5"/>
  <c r="DJ3" i="5"/>
  <c r="DS70" i="5"/>
  <c r="CQ8" i="5"/>
  <c r="DS8" i="5"/>
  <c r="O3" i="3"/>
  <c r="Q3" i="3"/>
  <c r="R3" i="3"/>
  <c r="W3" i="3"/>
  <c r="X3" i="3"/>
  <c r="Z3" i="3"/>
  <c r="AA3" i="3"/>
  <c r="AC3" i="3"/>
  <c r="AD3" i="3"/>
  <c r="AF3" i="3"/>
  <c r="AG3" i="3"/>
  <c r="AI3" i="3"/>
  <c r="AJ3" i="3"/>
  <c r="AC4" i="3"/>
  <c r="AD4" i="3"/>
  <c r="AF4" i="3"/>
  <c r="AG4" i="3"/>
  <c r="Q6" i="3"/>
  <c r="R6" i="3"/>
  <c r="T6" i="3"/>
  <c r="U6" i="3"/>
  <c r="W6" i="3"/>
  <c r="X6" i="3"/>
  <c r="AF6" i="3"/>
  <c r="AG6" i="3"/>
  <c r="Q7" i="3"/>
  <c r="R7" i="3"/>
  <c r="T7" i="3"/>
  <c r="U7" i="3"/>
  <c r="Z7" i="3"/>
  <c r="AA7" i="3"/>
  <c r="AF7" i="3"/>
  <c r="AG7" i="3"/>
  <c r="AI7" i="3"/>
  <c r="AJ7" i="3"/>
  <c r="Q9" i="3"/>
  <c r="R9" i="3"/>
  <c r="T9" i="3"/>
  <c r="U9" i="3"/>
  <c r="AI9" i="3"/>
  <c r="AJ9" i="3"/>
  <c r="Q10" i="3"/>
  <c r="R10" i="3"/>
  <c r="AF10" i="3"/>
  <c r="AG10" i="3"/>
  <c r="AI10" i="3"/>
  <c r="AJ10" i="3"/>
  <c r="Q11" i="3"/>
  <c r="R11" i="3"/>
  <c r="Q12" i="3"/>
  <c r="R12" i="3"/>
  <c r="T12" i="3"/>
  <c r="U12" i="3"/>
  <c r="Z12" i="3"/>
  <c r="AA12" i="3"/>
  <c r="AF12" i="3"/>
  <c r="AG12" i="3"/>
  <c r="AI12" i="3"/>
  <c r="AJ12" i="3"/>
  <c r="Q13" i="3"/>
  <c r="R13" i="3"/>
  <c r="W13" i="3"/>
  <c r="X13" i="3"/>
  <c r="Z13" i="3"/>
  <c r="AA13" i="3"/>
  <c r="AC13" i="3"/>
  <c r="AD13" i="3"/>
  <c r="AF13" i="3"/>
  <c r="AG13" i="3"/>
  <c r="AI13" i="3"/>
  <c r="AJ13" i="3"/>
  <c r="Z14" i="3"/>
  <c r="AA14" i="3"/>
  <c r="AC14" i="3"/>
  <c r="AD14" i="3"/>
  <c r="Z15" i="3"/>
  <c r="AA15" i="3"/>
  <c r="AC15" i="3"/>
  <c r="AD15" i="3"/>
  <c r="AF20" i="3"/>
  <c r="AG20" i="3"/>
  <c r="AF21" i="3"/>
  <c r="AG21" i="3"/>
  <c r="AF22" i="3"/>
  <c r="AG22" i="3"/>
  <c r="AI23" i="3"/>
  <c r="AJ23" i="3"/>
  <c r="AI27" i="3"/>
  <c r="AJ27" i="3"/>
  <c r="AI28" i="3"/>
  <c r="AJ28" i="3"/>
  <c r="AI29" i="3"/>
  <c r="AJ29" i="3"/>
  <c r="AC30" i="3"/>
  <c r="AD30" i="3"/>
  <c r="AF30" i="3"/>
  <c r="AG30" i="3"/>
  <c r="AF32" i="3"/>
  <c r="AG32" i="3"/>
  <c r="AI32" i="3"/>
  <c r="AJ32" i="3"/>
  <c r="AI36" i="3"/>
  <c r="AJ36" i="3"/>
  <c r="AF37" i="3"/>
  <c r="AG37" i="3"/>
  <c r="AI37" i="3"/>
  <c r="AJ37" i="3"/>
  <c r="AC39" i="3"/>
  <c r="AD39" i="3"/>
  <c r="AI39" i="3"/>
  <c r="AJ39" i="3"/>
  <c r="AF43" i="3"/>
  <c r="AG43" i="3"/>
  <c r="AI43" i="3"/>
  <c r="AJ43" i="3"/>
  <c r="AI44" i="3"/>
  <c r="AJ44" i="3"/>
  <c r="AC45" i="3"/>
  <c r="AD45" i="3"/>
  <c r="Q46" i="3"/>
  <c r="R46" i="3"/>
  <c r="AC46" i="3"/>
  <c r="AD46" i="3"/>
  <c r="AI46" i="3"/>
  <c r="AJ46" i="3"/>
  <c r="AC47" i="3"/>
  <c r="AD47" i="3"/>
  <c r="AI47" i="3"/>
  <c r="AJ47" i="3"/>
  <c r="Q48" i="3"/>
  <c r="R48" i="3"/>
  <c r="W49" i="3"/>
  <c r="X49" i="3"/>
  <c r="AF49" i="3"/>
  <c r="AG49" i="3"/>
  <c r="AI49" i="3"/>
  <c r="AJ49" i="3"/>
  <c r="AF50" i="3"/>
  <c r="AG50" i="3"/>
  <c r="AI50" i="3"/>
  <c r="AJ50" i="3"/>
  <c r="AC51" i="3"/>
  <c r="AD51" i="3"/>
  <c r="AF51" i="3"/>
  <c r="AG51" i="3"/>
  <c r="Z52" i="3"/>
  <c r="AA52" i="3"/>
  <c r="AC52" i="3"/>
  <c r="AD52" i="3"/>
  <c r="AF52" i="3"/>
  <c r="AG52" i="3"/>
  <c r="O125" i="3"/>
  <c r="Q125" i="3"/>
  <c r="R125" i="3"/>
  <c r="AC125" i="3"/>
  <c r="AD125" i="3"/>
  <c r="AI125" i="3"/>
  <c r="AJ125" i="3"/>
  <c r="O126" i="3"/>
  <c r="Q126" i="3"/>
  <c r="R126" i="3"/>
  <c r="AI127" i="3"/>
  <c r="AJ127" i="3"/>
  <c r="O128" i="3"/>
  <c r="T128" i="3"/>
  <c r="U128" i="3"/>
  <c r="Z128" i="3"/>
  <c r="AA128" i="3"/>
  <c r="AC128" i="3"/>
  <c r="AD128" i="3"/>
  <c r="AI128" i="3"/>
  <c r="AJ128" i="3"/>
  <c r="O129" i="3"/>
  <c r="T129" i="3"/>
  <c r="U129" i="3"/>
  <c r="Z129" i="3"/>
  <c r="AA129" i="3"/>
  <c r="AC129" i="3"/>
  <c r="AD129" i="3"/>
  <c r="AF129" i="3"/>
  <c r="AG129" i="3"/>
  <c r="AI129" i="3"/>
  <c r="AJ129" i="3"/>
  <c r="AC130" i="3"/>
  <c r="AD130" i="3"/>
  <c r="AF130" i="3"/>
  <c r="AG130" i="3"/>
  <c r="AI130" i="3"/>
  <c r="AJ130" i="3"/>
  <c r="AI131" i="3"/>
  <c r="AJ131" i="3"/>
  <c r="AC133" i="3"/>
  <c r="AD133" i="3"/>
  <c r="AF133" i="3"/>
  <c r="AG133" i="3"/>
  <c r="AI133" i="3"/>
  <c r="AJ133" i="3"/>
  <c r="AI134" i="3"/>
  <c r="AJ134" i="3"/>
  <c r="Z135" i="3"/>
  <c r="AA135" i="3"/>
  <c r="AC135" i="3"/>
  <c r="AD135" i="3"/>
  <c r="Z136" i="3"/>
  <c r="AA136" i="3"/>
  <c r="AC136" i="3"/>
  <c r="AD136" i="3"/>
  <c r="AF136" i="3"/>
  <c r="AG136" i="3"/>
  <c r="AI136" i="3"/>
  <c r="AJ136" i="3"/>
  <c r="T137" i="3"/>
  <c r="U137" i="3"/>
  <c r="W137" i="3"/>
  <c r="X137" i="3"/>
  <c r="AC137" i="3"/>
  <c r="AD137" i="3"/>
  <c r="AF137" i="3"/>
  <c r="AG137" i="3"/>
  <c r="AI137" i="3"/>
  <c r="AJ137" i="3"/>
  <c r="T138" i="3"/>
  <c r="U138" i="3"/>
  <c r="W138" i="3"/>
  <c r="X138" i="3"/>
  <c r="Z138" i="3"/>
  <c r="AA138" i="3"/>
  <c r="AC138" i="3"/>
  <c r="AD138" i="3"/>
  <c r="AF138" i="3"/>
  <c r="AG138" i="3"/>
  <c r="AI138" i="3"/>
  <c r="AJ138" i="3"/>
  <c r="O139" i="3"/>
  <c r="Q139" i="3"/>
  <c r="R139" i="3"/>
  <c r="T139" i="3"/>
  <c r="U139" i="3"/>
  <c r="W139" i="3"/>
  <c r="X139" i="3"/>
  <c r="Z139" i="3"/>
  <c r="AA139" i="3"/>
  <c r="AC139" i="3"/>
  <c r="AD139" i="3"/>
  <c r="AF139" i="3"/>
  <c r="AG139" i="3"/>
  <c r="AI139" i="3"/>
  <c r="AJ139" i="3"/>
  <c r="O140" i="3"/>
  <c r="Q140" i="3"/>
  <c r="R140" i="3"/>
  <c r="T140" i="3"/>
  <c r="U140" i="3"/>
  <c r="W140" i="3"/>
  <c r="X140" i="3"/>
  <c r="Z140" i="3"/>
  <c r="AA140" i="3"/>
  <c r="AC140" i="3"/>
  <c r="AD140" i="3"/>
  <c r="AF140" i="3"/>
  <c r="AG140" i="3"/>
  <c r="AI140" i="3"/>
  <c r="AJ140" i="3"/>
  <c r="O141" i="3"/>
  <c r="Q141" i="3"/>
  <c r="R141" i="3"/>
  <c r="T141" i="3"/>
  <c r="U141" i="3"/>
  <c r="W141" i="3"/>
  <c r="X141" i="3"/>
  <c r="Z141" i="3"/>
  <c r="AA141" i="3"/>
  <c r="AC141" i="3"/>
  <c r="AD141" i="3"/>
  <c r="AF141" i="3"/>
  <c r="AG141" i="3"/>
  <c r="AI141" i="3"/>
  <c r="AJ141" i="3"/>
  <c r="O142" i="3"/>
  <c r="Q142" i="3"/>
  <c r="R142" i="3"/>
  <c r="T142" i="3"/>
  <c r="U142" i="3"/>
  <c r="W142" i="3"/>
  <c r="X142" i="3"/>
  <c r="Z142" i="3"/>
  <c r="AA142" i="3"/>
  <c r="AC142" i="3"/>
  <c r="AD142" i="3"/>
  <c r="AF142" i="3"/>
  <c r="AG142" i="3"/>
  <c r="AI142" i="3"/>
  <c r="AJ142" i="3"/>
  <c r="O143" i="3"/>
  <c r="Q143" i="3"/>
  <c r="R143" i="3"/>
  <c r="T143" i="3"/>
  <c r="U143" i="3"/>
  <c r="W143" i="3"/>
  <c r="X143" i="3"/>
  <c r="Z143" i="3"/>
  <c r="AA143" i="3"/>
  <c r="AC143" i="3"/>
  <c r="AD143" i="3"/>
  <c r="AF143" i="3"/>
  <c r="AG143" i="3"/>
  <c r="AI143" i="3"/>
  <c r="AJ143" i="3"/>
  <c r="O144" i="3"/>
  <c r="Q144" i="3"/>
  <c r="R144" i="3"/>
  <c r="T144" i="3"/>
  <c r="U144" i="3"/>
  <c r="W144" i="3"/>
  <c r="X144" i="3"/>
  <c r="Z144" i="3"/>
  <c r="AA144" i="3"/>
  <c r="AC144" i="3"/>
  <c r="AD144" i="3"/>
  <c r="AF144" i="3"/>
  <c r="AG144" i="3"/>
  <c r="AI144" i="3"/>
  <c r="AJ144" i="3"/>
  <c r="O145" i="3"/>
  <c r="Q145" i="3"/>
  <c r="R145" i="3"/>
  <c r="T145" i="3"/>
  <c r="U145" i="3"/>
  <c r="W145" i="3"/>
  <c r="X145" i="3"/>
  <c r="Z145" i="3"/>
  <c r="AA145" i="3"/>
  <c r="AC145" i="3"/>
  <c r="AD145" i="3"/>
  <c r="AF145" i="3"/>
  <c r="AG145" i="3"/>
  <c r="AI145" i="3"/>
  <c r="AJ145" i="3"/>
  <c r="O146" i="3"/>
  <c r="Q146" i="3"/>
  <c r="R146" i="3"/>
  <c r="T146" i="3"/>
  <c r="U146" i="3"/>
  <c r="W146" i="3"/>
  <c r="X146" i="3"/>
  <c r="Z146" i="3"/>
  <c r="AA146" i="3"/>
  <c r="AC146" i="3"/>
  <c r="AD146" i="3"/>
  <c r="AF146" i="3"/>
  <c r="AG146" i="3"/>
  <c r="AI146" i="3"/>
  <c r="AJ146" i="3"/>
  <c r="O147" i="3"/>
  <c r="Q147" i="3"/>
  <c r="R147" i="3"/>
  <c r="T147" i="3"/>
  <c r="U147" i="3"/>
  <c r="W147" i="3"/>
  <c r="X147" i="3"/>
  <c r="Z147" i="3"/>
  <c r="AA147" i="3"/>
  <c r="AC147" i="3"/>
  <c r="AD147" i="3"/>
  <c r="AF147" i="3"/>
  <c r="AG147" i="3"/>
  <c r="AI147" i="3"/>
  <c r="AJ147" i="3"/>
  <c r="O148" i="3"/>
  <c r="Q148" i="3"/>
  <c r="R148" i="3"/>
  <c r="T148" i="3"/>
  <c r="U148" i="3"/>
  <c r="W148" i="3"/>
  <c r="X148" i="3"/>
  <c r="Z148" i="3"/>
  <c r="AA148" i="3"/>
  <c r="AC148" i="3"/>
  <c r="AD148" i="3"/>
  <c r="AF148" i="3"/>
  <c r="AG148" i="3"/>
  <c r="AI148" i="3"/>
  <c r="AJ148" i="3"/>
  <c r="O149" i="3"/>
  <c r="Q149" i="3"/>
  <c r="R149" i="3"/>
  <c r="T149" i="3"/>
  <c r="U149" i="3"/>
  <c r="W149" i="3"/>
  <c r="X149" i="3"/>
  <c r="Z149" i="3"/>
  <c r="AA149" i="3"/>
  <c r="AC149" i="3"/>
  <c r="AD149" i="3"/>
  <c r="AF149" i="3"/>
  <c r="AG149" i="3"/>
  <c r="AI149" i="3"/>
  <c r="AJ149" i="3"/>
  <c r="O150" i="3"/>
  <c r="Q150" i="3"/>
  <c r="R150" i="3"/>
  <c r="T150" i="3"/>
  <c r="U150" i="3"/>
  <c r="W150" i="3"/>
  <c r="X150" i="3"/>
  <c r="Z150" i="3"/>
  <c r="AA150" i="3"/>
  <c r="AC150" i="3"/>
  <c r="AD150" i="3"/>
  <c r="AF150" i="3"/>
  <c r="AG150" i="3"/>
  <c r="AI150" i="3"/>
  <c r="AJ150" i="3"/>
  <c r="O151" i="3"/>
  <c r="Q151" i="3"/>
  <c r="R151" i="3"/>
  <c r="T151" i="3"/>
  <c r="U151" i="3"/>
  <c r="W151" i="3"/>
  <c r="X151" i="3"/>
  <c r="Z151" i="3"/>
  <c r="AA151" i="3"/>
  <c r="AC151" i="3"/>
  <c r="AD151" i="3"/>
  <c r="AF151" i="3"/>
  <c r="AG151" i="3"/>
  <c r="AI151" i="3"/>
  <c r="AJ151" i="3"/>
  <c r="O152" i="3"/>
  <c r="Q152" i="3"/>
  <c r="R152" i="3"/>
  <c r="T152" i="3"/>
  <c r="U152" i="3"/>
  <c r="W152" i="3"/>
  <c r="X152" i="3"/>
  <c r="Z152" i="3"/>
  <c r="AA152" i="3"/>
  <c r="AC152" i="3"/>
  <c r="AD152" i="3"/>
  <c r="AF152" i="3"/>
  <c r="AG152" i="3"/>
  <c r="AI152" i="3"/>
  <c r="AJ152" i="3"/>
  <c r="O153" i="3"/>
  <c r="Q153" i="3"/>
  <c r="R153" i="3"/>
  <c r="T153" i="3"/>
  <c r="U153" i="3"/>
  <c r="W153" i="3"/>
  <c r="X153" i="3"/>
  <c r="Z153" i="3"/>
  <c r="AA153" i="3"/>
  <c r="AC153" i="3"/>
  <c r="AD153" i="3"/>
  <c r="AF153" i="3"/>
  <c r="AG153" i="3"/>
  <c r="AI153" i="3"/>
  <c r="AJ153" i="3"/>
  <c r="O154" i="3"/>
  <c r="Q154" i="3"/>
  <c r="R154" i="3"/>
  <c r="T154" i="3"/>
  <c r="U154" i="3"/>
  <c r="W154" i="3"/>
  <c r="X154" i="3"/>
  <c r="Z154" i="3"/>
  <c r="AA154" i="3"/>
  <c r="AC154" i="3"/>
  <c r="AD154" i="3"/>
  <c r="AF154" i="3"/>
  <c r="AG154" i="3"/>
  <c r="AI154" i="3"/>
  <c r="AJ154" i="3"/>
  <c r="O155" i="3"/>
  <c r="Q155" i="3"/>
  <c r="R155" i="3"/>
  <c r="T155" i="3"/>
  <c r="U155" i="3"/>
  <c r="W155" i="3"/>
  <c r="X155" i="3"/>
  <c r="Z155" i="3"/>
  <c r="AA155" i="3"/>
  <c r="AC155" i="3"/>
  <c r="AD155" i="3"/>
  <c r="AF155" i="3"/>
  <c r="AG155" i="3"/>
  <c r="AI155" i="3"/>
  <c r="AJ155" i="3"/>
  <c r="O156" i="3"/>
  <c r="Q156" i="3"/>
  <c r="R156" i="3"/>
  <c r="T156" i="3"/>
  <c r="U156" i="3"/>
  <c r="W156" i="3"/>
  <c r="X156" i="3"/>
  <c r="Z156" i="3"/>
  <c r="AA156" i="3"/>
  <c r="AC156" i="3"/>
  <c r="AD156" i="3"/>
  <c r="AF156" i="3"/>
  <c r="AG156" i="3"/>
  <c r="AI156" i="3"/>
  <c r="AJ156" i="3"/>
  <c r="O157" i="3"/>
  <c r="Q157" i="3"/>
  <c r="R157" i="3"/>
  <c r="T157" i="3"/>
  <c r="U157" i="3"/>
  <c r="W157" i="3"/>
  <c r="X157" i="3"/>
  <c r="Z157" i="3"/>
  <c r="AA157" i="3"/>
  <c r="AC157" i="3"/>
  <c r="AD157" i="3"/>
  <c r="AF157" i="3"/>
  <c r="AG157" i="3"/>
  <c r="AI157" i="3"/>
  <c r="AJ157" i="3"/>
  <c r="O158" i="3"/>
  <c r="Q158" i="3"/>
  <c r="R158" i="3"/>
  <c r="T158" i="3"/>
  <c r="U158" i="3"/>
  <c r="W158" i="3"/>
  <c r="X158" i="3"/>
  <c r="Z158" i="3"/>
  <c r="AA158" i="3"/>
  <c r="AC158" i="3"/>
  <c r="AD158" i="3"/>
  <c r="AF158" i="3"/>
  <c r="AG158" i="3"/>
  <c r="AI158" i="3"/>
  <c r="AJ158" i="3"/>
  <c r="O159" i="3"/>
  <c r="Q159" i="3"/>
  <c r="R159" i="3"/>
  <c r="T159" i="3"/>
  <c r="U159" i="3"/>
  <c r="W159" i="3"/>
  <c r="X159" i="3"/>
  <c r="Z159" i="3"/>
  <c r="AA159" i="3"/>
  <c r="AC159" i="3"/>
  <c r="AD159" i="3"/>
  <c r="AF159" i="3"/>
  <c r="AG159" i="3"/>
  <c r="AI159" i="3"/>
  <c r="AJ159" i="3"/>
  <c r="O160" i="3"/>
  <c r="Q160" i="3"/>
  <c r="R160" i="3"/>
  <c r="T160" i="3"/>
  <c r="U160" i="3"/>
  <c r="W160" i="3"/>
  <c r="X160" i="3"/>
  <c r="Z160" i="3"/>
  <c r="AA160" i="3"/>
  <c r="AC160" i="3"/>
  <c r="AD160" i="3"/>
  <c r="AF160" i="3"/>
  <c r="AG160" i="3"/>
  <c r="AI160" i="3"/>
  <c r="AJ160" i="3"/>
  <c r="O161" i="3"/>
  <c r="Q161" i="3"/>
  <c r="R161" i="3"/>
  <c r="T161" i="3"/>
  <c r="U161" i="3"/>
  <c r="W161" i="3"/>
  <c r="X161" i="3"/>
  <c r="Z161" i="3"/>
  <c r="AA161" i="3"/>
  <c r="AC161" i="3"/>
  <c r="AD161" i="3"/>
  <c r="AF161" i="3"/>
  <c r="AG161" i="3"/>
  <c r="AI161" i="3"/>
  <c r="AJ161" i="3"/>
  <c r="O162" i="3"/>
  <c r="Q162" i="3"/>
  <c r="R162" i="3"/>
  <c r="T162" i="3"/>
  <c r="U162" i="3"/>
  <c r="W162" i="3"/>
  <c r="X162" i="3"/>
  <c r="Z162" i="3"/>
  <c r="AA162" i="3"/>
  <c r="AC162" i="3"/>
  <c r="AD162" i="3"/>
  <c r="AF162" i="3"/>
  <c r="AG162" i="3"/>
  <c r="AI162" i="3"/>
  <c r="AJ162" i="3"/>
  <c r="O163" i="3"/>
  <c r="Q163" i="3"/>
  <c r="R163" i="3"/>
  <c r="T163" i="3"/>
  <c r="U163" i="3"/>
  <c r="W163" i="3"/>
  <c r="X163" i="3"/>
  <c r="Z163" i="3"/>
  <c r="AA163" i="3"/>
  <c r="AC163" i="3"/>
  <c r="AD163" i="3"/>
  <c r="AF163" i="3"/>
  <c r="AG163" i="3"/>
  <c r="AI163" i="3"/>
  <c r="AJ163" i="3"/>
  <c r="O164" i="3"/>
  <c r="Q164" i="3"/>
  <c r="R164" i="3"/>
  <c r="T164" i="3"/>
  <c r="U164" i="3"/>
  <c r="W164" i="3"/>
  <c r="X164" i="3"/>
  <c r="Z164" i="3"/>
  <c r="AA164" i="3"/>
  <c r="AC164" i="3"/>
  <c r="AD164" i="3"/>
  <c r="AF164" i="3"/>
  <c r="AG164" i="3"/>
  <c r="AI164" i="3"/>
  <c r="AJ164" i="3"/>
  <c r="O165" i="3"/>
  <c r="Q165" i="3"/>
  <c r="R165" i="3"/>
  <c r="T165" i="3"/>
  <c r="U165" i="3"/>
  <c r="W165" i="3"/>
  <c r="X165" i="3"/>
  <c r="Z165" i="3"/>
  <c r="AA165" i="3"/>
  <c r="AC165" i="3"/>
  <c r="AD165" i="3"/>
  <c r="AF165" i="3"/>
  <c r="AG165" i="3"/>
  <c r="AI165" i="3"/>
  <c r="AJ165" i="3"/>
  <c r="O166" i="3"/>
  <c r="Q166" i="3"/>
  <c r="R166" i="3"/>
  <c r="T166" i="3"/>
  <c r="U166" i="3"/>
  <c r="W166" i="3"/>
  <c r="X166" i="3"/>
  <c r="Z166" i="3"/>
  <c r="AA166" i="3"/>
  <c r="AC166" i="3"/>
  <c r="AD166" i="3"/>
  <c r="AF166" i="3"/>
  <c r="AG166" i="3"/>
  <c r="AI166" i="3"/>
  <c r="AJ166" i="3"/>
  <c r="O167" i="3"/>
  <c r="Q167" i="3"/>
  <c r="R167" i="3"/>
  <c r="T167" i="3"/>
  <c r="U167" i="3"/>
  <c r="W167" i="3"/>
  <c r="X167" i="3"/>
  <c r="Z167" i="3"/>
  <c r="AA167" i="3"/>
  <c r="AC167" i="3"/>
  <c r="AD167" i="3"/>
  <c r="AF167" i="3"/>
  <c r="AG167" i="3"/>
  <c r="AI167" i="3"/>
  <c r="AJ167" i="3"/>
  <c r="O168" i="3"/>
  <c r="Q168" i="3"/>
  <c r="R168" i="3"/>
  <c r="T168" i="3"/>
  <c r="U168" i="3"/>
  <c r="W168" i="3"/>
  <c r="X168" i="3"/>
  <c r="Z168" i="3"/>
  <c r="AA168" i="3"/>
  <c r="AC168" i="3"/>
  <c r="AD168" i="3"/>
  <c r="AF168" i="3"/>
  <c r="AG168" i="3"/>
  <c r="AI168" i="3"/>
  <c r="AJ168" i="3"/>
  <c r="O169" i="3"/>
  <c r="Q169" i="3"/>
  <c r="R169" i="3"/>
  <c r="T169" i="3"/>
  <c r="U169" i="3"/>
  <c r="W169" i="3"/>
  <c r="X169" i="3"/>
  <c r="Z169" i="3"/>
  <c r="AA169" i="3"/>
  <c r="AC169" i="3"/>
  <c r="AD169" i="3"/>
  <c r="AF169" i="3"/>
  <c r="AG169" i="3"/>
  <c r="AI169" i="3"/>
  <c r="AJ169" i="3"/>
  <c r="O170" i="3"/>
  <c r="Q170" i="3"/>
  <c r="R170" i="3"/>
  <c r="T170" i="3"/>
  <c r="U170" i="3"/>
  <c r="W170" i="3"/>
  <c r="X170" i="3"/>
  <c r="Z170" i="3"/>
  <c r="AA170" i="3"/>
  <c r="AC170" i="3"/>
  <c r="AD170" i="3"/>
  <c r="AF170" i="3"/>
  <c r="AG170" i="3"/>
  <c r="AI170" i="3"/>
  <c r="AJ170" i="3"/>
  <c r="O171" i="3"/>
  <c r="Q171" i="3"/>
  <c r="R171" i="3"/>
  <c r="T171" i="3"/>
  <c r="U171" i="3"/>
  <c r="W171" i="3"/>
  <c r="X171" i="3"/>
  <c r="Z171" i="3"/>
  <c r="AA171" i="3"/>
  <c r="AC171" i="3"/>
  <c r="AD171" i="3"/>
  <c r="AF171" i="3"/>
  <c r="AG171" i="3"/>
  <c r="AI171" i="3"/>
  <c r="AJ171" i="3"/>
  <c r="O172" i="3"/>
  <c r="Q172" i="3"/>
  <c r="R172" i="3"/>
  <c r="T172" i="3"/>
  <c r="U172" i="3"/>
  <c r="W172" i="3"/>
  <c r="X172" i="3"/>
  <c r="Z172" i="3"/>
  <c r="AA172" i="3"/>
  <c r="AC172" i="3"/>
  <c r="AD172" i="3"/>
  <c r="AF172" i="3"/>
  <c r="AG172" i="3"/>
  <c r="AI172" i="3"/>
  <c r="AJ172" i="3"/>
  <c r="O173" i="3"/>
  <c r="Q173" i="3"/>
  <c r="R173" i="3"/>
  <c r="T173" i="3"/>
  <c r="U173" i="3"/>
  <c r="W173" i="3"/>
  <c r="X173" i="3"/>
  <c r="Z173" i="3"/>
  <c r="AA173" i="3"/>
  <c r="AC173" i="3"/>
  <c r="AD173" i="3"/>
  <c r="AF173" i="3"/>
  <c r="AG173" i="3"/>
  <c r="AI173" i="3"/>
  <c r="AJ173" i="3"/>
  <c r="O174" i="3"/>
  <c r="Q174" i="3"/>
  <c r="R174" i="3"/>
  <c r="T174" i="3"/>
  <c r="U174" i="3"/>
  <c r="W174" i="3"/>
  <c r="X174" i="3"/>
  <c r="Z174" i="3"/>
  <c r="AA174" i="3"/>
  <c r="AC174" i="3"/>
  <c r="AD174" i="3"/>
  <c r="AF174" i="3"/>
  <c r="AG174" i="3"/>
  <c r="AI174" i="3"/>
  <c r="AJ174" i="3"/>
  <c r="O175" i="3"/>
  <c r="Q175" i="3"/>
  <c r="R175" i="3"/>
  <c r="T175" i="3"/>
  <c r="U175" i="3"/>
  <c r="W175" i="3"/>
  <c r="X175" i="3"/>
  <c r="Z175" i="3"/>
  <c r="AA175" i="3"/>
  <c r="AC175" i="3"/>
  <c r="AD175" i="3"/>
  <c r="AF175" i="3"/>
  <c r="AG175" i="3"/>
  <c r="AI175" i="3"/>
  <c r="AJ175" i="3"/>
  <c r="O176" i="3"/>
  <c r="Q176" i="3"/>
  <c r="R176" i="3"/>
  <c r="T176" i="3"/>
  <c r="U176" i="3"/>
  <c r="W176" i="3"/>
  <c r="X176" i="3"/>
  <c r="Z176" i="3"/>
  <c r="AA176" i="3"/>
  <c r="AC176" i="3"/>
  <c r="AD176" i="3"/>
  <c r="AF176" i="3"/>
  <c r="AG176" i="3"/>
  <c r="AI176" i="3"/>
  <c r="AJ176" i="3"/>
  <c r="O177" i="3"/>
  <c r="Q177" i="3"/>
  <c r="R177" i="3"/>
  <c r="T177" i="3"/>
  <c r="U177" i="3"/>
  <c r="W177" i="3"/>
  <c r="X177" i="3"/>
  <c r="Z177" i="3"/>
  <c r="AA177" i="3"/>
  <c r="AC177" i="3"/>
  <c r="AD177" i="3"/>
  <c r="AF177" i="3"/>
  <c r="AG177" i="3"/>
  <c r="AI177" i="3"/>
  <c r="AJ177" i="3"/>
  <c r="O178" i="3"/>
  <c r="Q178" i="3"/>
  <c r="R178" i="3"/>
  <c r="T178" i="3"/>
  <c r="U178" i="3"/>
  <c r="W178" i="3"/>
  <c r="X178" i="3"/>
  <c r="Z178" i="3"/>
  <c r="AA178" i="3"/>
  <c r="AC178" i="3"/>
  <c r="AD178" i="3"/>
  <c r="AF178" i="3"/>
  <c r="AG178" i="3"/>
  <c r="AI178" i="3"/>
  <c r="AJ178" i="3"/>
  <c r="O179" i="3"/>
  <c r="Q179" i="3"/>
  <c r="R179" i="3"/>
  <c r="T179" i="3"/>
  <c r="U179" i="3"/>
  <c r="W179" i="3"/>
  <c r="X179" i="3"/>
  <c r="Z179" i="3"/>
  <c r="AA179" i="3"/>
  <c r="AC179" i="3"/>
  <c r="AD179" i="3"/>
  <c r="AF179" i="3"/>
  <c r="AG179" i="3"/>
  <c r="AI179" i="3"/>
  <c r="AJ179" i="3"/>
  <c r="O180" i="3"/>
  <c r="Q180" i="3"/>
  <c r="R180" i="3"/>
  <c r="T180" i="3"/>
  <c r="U180" i="3"/>
  <c r="W180" i="3"/>
  <c r="X180" i="3"/>
  <c r="Z180" i="3"/>
  <c r="AA180" i="3"/>
  <c r="AC180" i="3"/>
  <c r="AD180" i="3"/>
  <c r="AF180" i="3"/>
  <c r="AG180" i="3"/>
  <c r="AI180" i="3"/>
  <c r="AJ180" i="3"/>
  <c r="O181" i="3"/>
  <c r="Q181" i="3"/>
  <c r="R181" i="3"/>
  <c r="T181" i="3"/>
  <c r="U181" i="3"/>
  <c r="W181" i="3"/>
  <c r="X181" i="3"/>
  <c r="Z181" i="3"/>
  <c r="AA181" i="3"/>
  <c r="AC181" i="3"/>
  <c r="AD181" i="3"/>
  <c r="AF181" i="3"/>
  <c r="AG181" i="3"/>
  <c r="AI181" i="3"/>
  <c r="AJ181" i="3"/>
  <c r="O182" i="3"/>
  <c r="Q182" i="3"/>
  <c r="R182" i="3"/>
  <c r="T182" i="3"/>
  <c r="U182" i="3"/>
  <c r="W182" i="3"/>
  <c r="X182" i="3"/>
  <c r="Z182" i="3"/>
  <c r="AA182" i="3"/>
  <c r="AC182" i="3"/>
  <c r="AD182" i="3"/>
  <c r="AF182" i="3"/>
  <c r="AG182" i="3"/>
  <c r="AI182" i="3"/>
  <c r="AJ182" i="3"/>
  <c r="O183" i="3"/>
  <c r="Q183" i="3"/>
  <c r="R183" i="3"/>
  <c r="T183" i="3"/>
  <c r="U183" i="3"/>
  <c r="W183" i="3"/>
  <c r="X183" i="3"/>
  <c r="Z183" i="3"/>
  <c r="AA183" i="3"/>
  <c r="AC183" i="3"/>
  <c r="AD183" i="3"/>
  <c r="AF183" i="3"/>
  <c r="AG183" i="3"/>
  <c r="AI183" i="3"/>
  <c r="AJ183" i="3"/>
  <c r="O184" i="3"/>
  <c r="Q184" i="3"/>
  <c r="R184" i="3"/>
  <c r="T184" i="3"/>
  <c r="U184" i="3"/>
  <c r="W184" i="3"/>
  <c r="X184" i="3"/>
  <c r="Z184" i="3"/>
  <c r="AA184" i="3"/>
  <c r="AC184" i="3"/>
  <c r="AD184" i="3"/>
  <c r="AF184" i="3"/>
  <c r="AG184" i="3"/>
  <c r="AI184" i="3"/>
  <c r="AJ184" i="3"/>
  <c r="O185" i="3"/>
  <c r="Q185" i="3"/>
  <c r="R185" i="3"/>
  <c r="T185" i="3"/>
  <c r="U185" i="3"/>
  <c r="W185" i="3"/>
  <c r="X185" i="3"/>
  <c r="Z185" i="3"/>
  <c r="AA185" i="3"/>
  <c r="AC185" i="3"/>
  <c r="AD185" i="3"/>
  <c r="AF185" i="3"/>
  <c r="AG185" i="3"/>
  <c r="AI185" i="3"/>
  <c r="AJ185" i="3"/>
  <c r="O186" i="3"/>
  <c r="Q186" i="3"/>
  <c r="R186" i="3"/>
  <c r="T186" i="3"/>
  <c r="U186" i="3"/>
  <c r="W186" i="3"/>
  <c r="X186" i="3"/>
  <c r="Z186" i="3"/>
  <c r="AA186" i="3"/>
  <c r="AC186" i="3"/>
  <c r="AD186" i="3"/>
  <c r="AF186" i="3"/>
  <c r="AG186" i="3"/>
  <c r="AI186" i="3"/>
  <c r="AJ186" i="3"/>
  <c r="O187" i="3"/>
  <c r="Q187" i="3"/>
  <c r="R187" i="3"/>
  <c r="T187" i="3"/>
  <c r="U187" i="3"/>
  <c r="W187" i="3"/>
  <c r="X187" i="3"/>
  <c r="Z187" i="3"/>
  <c r="AA187" i="3"/>
  <c r="AC187" i="3"/>
  <c r="AD187" i="3"/>
  <c r="AF187" i="3"/>
  <c r="AG187" i="3"/>
  <c r="AI187" i="3"/>
  <c r="AJ187" i="3"/>
  <c r="O188" i="3"/>
  <c r="Q188" i="3"/>
  <c r="R188" i="3"/>
  <c r="T188" i="3"/>
  <c r="U188" i="3"/>
  <c r="W188" i="3"/>
  <c r="X188" i="3"/>
  <c r="Z188" i="3"/>
  <c r="AA188" i="3"/>
  <c r="AC188" i="3"/>
  <c r="AD188" i="3"/>
  <c r="AF188" i="3"/>
  <c r="AG188" i="3"/>
  <c r="AI188" i="3"/>
  <c r="AJ188" i="3"/>
  <c r="O189" i="3"/>
  <c r="Q189" i="3"/>
  <c r="R189" i="3"/>
  <c r="T189" i="3"/>
  <c r="U189" i="3"/>
  <c r="W189" i="3"/>
  <c r="X189" i="3"/>
  <c r="Z189" i="3"/>
  <c r="AA189" i="3"/>
  <c r="AC189" i="3"/>
  <c r="AD189" i="3"/>
  <c r="AF189" i="3"/>
  <c r="AG189" i="3"/>
  <c r="AI189" i="3"/>
  <c r="AJ189" i="3"/>
  <c r="O190" i="3"/>
  <c r="Q190" i="3"/>
  <c r="R190" i="3"/>
  <c r="T190" i="3"/>
  <c r="U190" i="3"/>
  <c r="W190" i="3"/>
  <c r="X190" i="3"/>
  <c r="Z190" i="3"/>
  <c r="AA190" i="3"/>
  <c r="AC190" i="3"/>
  <c r="AD190" i="3"/>
  <c r="AF190" i="3"/>
  <c r="AG190" i="3"/>
  <c r="AI190" i="3"/>
  <c r="AJ190" i="3"/>
  <c r="O191" i="3"/>
  <c r="Q191" i="3"/>
  <c r="R191" i="3"/>
  <c r="T191" i="3"/>
  <c r="U191" i="3"/>
  <c r="W191" i="3"/>
  <c r="X191" i="3"/>
  <c r="Z191" i="3"/>
  <c r="AA191" i="3"/>
  <c r="AC191" i="3"/>
  <c r="AD191" i="3"/>
  <c r="AF191" i="3"/>
  <c r="AG191" i="3"/>
  <c r="AI191" i="3"/>
  <c r="AJ191" i="3"/>
  <c r="O192" i="3"/>
  <c r="Q192" i="3"/>
  <c r="R192" i="3"/>
  <c r="T192" i="3"/>
  <c r="U192" i="3"/>
  <c r="W192" i="3"/>
  <c r="X192" i="3"/>
  <c r="Z192" i="3"/>
  <c r="AA192" i="3"/>
  <c r="AC192" i="3"/>
  <c r="AD192" i="3"/>
  <c r="AF192" i="3"/>
  <c r="AG192" i="3"/>
  <c r="AI192" i="3"/>
  <c r="AJ192" i="3"/>
  <c r="O193" i="3"/>
  <c r="Q193" i="3"/>
  <c r="R193" i="3"/>
  <c r="T193" i="3"/>
  <c r="U193" i="3"/>
  <c r="W193" i="3"/>
  <c r="X193" i="3"/>
  <c r="Z193" i="3"/>
  <c r="AA193" i="3"/>
  <c r="AC193" i="3"/>
  <c r="AD193" i="3"/>
  <c r="AF193" i="3"/>
  <c r="AG193" i="3"/>
  <c r="AI193" i="3"/>
  <c r="AJ193" i="3"/>
  <c r="O194" i="3"/>
  <c r="Q194" i="3"/>
  <c r="R194" i="3"/>
  <c r="T194" i="3"/>
  <c r="U194" i="3"/>
  <c r="W194" i="3"/>
  <c r="X194" i="3"/>
  <c r="Z194" i="3"/>
  <c r="AA194" i="3"/>
  <c r="AC194" i="3"/>
  <c r="AD194" i="3"/>
  <c r="AF194" i="3"/>
  <c r="AG194" i="3"/>
  <c r="AI194" i="3"/>
  <c r="AJ194" i="3"/>
  <c r="O195" i="3"/>
  <c r="Q195" i="3"/>
  <c r="R195" i="3"/>
  <c r="T195" i="3"/>
  <c r="U195" i="3"/>
  <c r="W195" i="3"/>
  <c r="X195" i="3"/>
  <c r="Z195" i="3"/>
  <c r="AA195" i="3"/>
  <c r="AC195" i="3"/>
  <c r="AD195" i="3"/>
  <c r="AF195" i="3"/>
  <c r="AG195" i="3"/>
  <c r="AI195" i="3"/>
  <c r="AJ195" i="3"/>
  <c r="O196" i="3"/>
  <c r="Q196" i="3"/>
  <c r="R196" i="3"/>
  <c r="T196" i="3"/>
  <c r="U196" i="3"/>
  <c r="W196" i="3"/>
  <c r="X196" i="3"/>
  <c r="Z196" i="3"/>
  <c r="AA196" i="3"/>
  <c r="AC196" i="3"/>
  <c r="AD196" i="3"/>
  <c r="AF196" i="3"/>
  <c r="AG196" i="3"/>
  <c r="AI196" i="3"/>
  <c r="AJ196" i="3"/>
  <c r="O197" i="3"/>
  <c r="Q197" i="3"/>
  <c r="R197" i="3"/>
  <c r="T197" i="3"/>
  <c r="U197" i="3"/>
  <c r="W197" i="3"/>
  <c r="X197" i="3"/>
  <c r="Z197" i="3"/>
  <c r="AA197" i="3"/>
  <c r="AC197" i="3"/>
  <c r="AD197" i="3"/>
  <c r="AF197" i="3"/>
  <c r="AG197" i="3"/>
  <c r="AI197" i="3"/>
  <c r="AJ197" i="3"/>
  <c r="O198" i="3"/>
  <c r="Q198" i="3"/>
  <c r="R198" i="3"/>
  <c r="T198" i="3"/>
  <c r="U198" i="3"/>
  <c r="W198" i="3"/>
  <c r="X198" i="3"/>
  <c r="Z198" i="3"/>
  <c r="AA198" i="3"/>
  <c r="AC198" i="3"/>
  <c r="AD198" i="3"/>
  <c r="AF198" i="3"/>
  <c r="AG198" i="3"/>
  <c r="AI198" i="3"/>
  <c r="AJ198" i="3"/>
  <c r="O199" i="3"/>
  <c r="Q199" i="3"/>
  <c r="R199" i="3"/>
  <c r="T199" i="3"/>
  <c r="U199" i="3"/>
  <c r="W199" i="3"/>
  <c r="X199" i="3"/>
  <c r="Z199" i="3"/>
  <c r="AA199" i="3"/>
  <c r="AC199" i="3"/>
  <c r="AD199" i="3"/>
  <c r="AF199" i="3"/>
  <c r="AG199" i="3"/>
  <c r="AI199" i="3"/>
  <c r="AJ199" i="3"/>
  <c r="O200" i="3"/>
  <c r="Q200" i="3"/>
  <c r="R200" i="3"/>
  <c r="T200" i="3"/>
  <c r="U200" i="3"/>
  <c r="W200" i="3"/>
  <c r="X200" i="3"/>
  <c r="Z200" i="3"/>
  <c r="AA200" i="3"/>
  <c r="AC200" i="3"/>
  <c r="AD200" i="3"/>
  <c r="AF200" i="3"/>
  <c r="AG200" i="3"/>
  <c r="AI200" i="3"/>
  <c r="AJ200" i="3"/>
  <c r="O201" i="3"/>
  <c r="Q201" i="3"/>
  <c r="R201" i="3"/>
  <c r="T201" i="3"/>
  <c r="U201" i="3"/>
  <c r="W201" i="3"/>
  <c r="X201" i="3"/>
  <c r="Z201" i="3"/>
  <c r="AA201" i="3"/>
  <c r="AC201" i="3"/>
  <c r="AD201" i="3"/>
  <c r="AF201" i="3"/>
  <c r="AG201" i="3"/>
  <c r="AI201" i="3"/>
  <c r="AJ201" i="3"/>
  <c r="AD2" i="3"/>
  <c r="AA2" i="3"/>
  <c r="X2" i="3"/>
  <c r="R2" i="3"/>
  <c r="L45" i="3"/>
  <c r="L128" i="3"/>
  <c r="L137" i="3"/>
  <c r="L138" i="3"/>
  <c r="L139" i="3"/>
  <c r="L140" i="3"/>
  <c r="L141" i="3"/>
  <c r="L142" i="3"/>
  <c r="L143" i="3"/>
  <c r="L144" i="3"/>
  <c r="L145" i="3"/>
  <c r="L146" i="3"/>
  <c r="L147" i="3"/>
  <c r="L148" i="3"/>
  <c r="L149" i="3"/>
  <c r="L150" i="3"/>
  <c r="L151" i="3"/>
  <c r="L152" i="3"/>
  <c r="L153" i="3"/>
  <c r="L154" i="3"/>
  <c r="L155" i="3"/>
  <c r="L156" i="3"/>
  <c r="L157" i="3"/>
  <c r="L158" i="3"/>
  <c r="L159" i="3"/>
  <c r="L160" i="3"/>
  <c r="L161" i="3"/>
  <c r="L162" i="3"/>
  <c r="L163" i="3"/>
  <c r="L164" i="3"/>
  <c r="L165" i="3"/>
  <c r="L166" i="3"/>
  <c r="L167" i="3"/>
  <c r="L168" i="3"/>
  <c r="L169" i="3"/>
  <c r="L170" i="3"/>
  <c r="L171" i="3"/>
  <c r="L172" i="3"/>
  <c r="L173" i="3"/>
  <c r="L174" i="3"/>
  <c r="L175" i="3"/>
  <c r="L176" i="3"/>
  <c r="L177" i="3"/>
  <c r="L178" i="3"/>
  <c r="L179" i="3"/>
  <c r="L180" i="3"/>
  <c r="L181" i="3"/>
  <c r="L182" i="3"/>
  <c r="L183" i="3"/>
  <c r="L184" i="3"/>
  <c r="L185" i="3"/>
  <c r="L186" i="3"/>
  <c r="L187" i="3"/>
  <c r="L188" i="3"/>
  <c r="L189" i="3"/>
  <c r="L190" i="3"/>
  <c r="L191" i="3"/>
  <c r="L192" i="3"/>
  <c r="L193" i="3"/>
  <c r="L194" i="3"/>
  <c r="L195" i="3"/>
  <c r="L196" i="3"/>
  <c r="L197" i="3"/>
  <c r="L198" i="3"/>
  <c r="L199" i="3"/>
  <c r="L200" i="3"/>
  <c r="L201" i="3"/>
  <c r="L6" i="3"/>
  <c r="L7" i="3"/>
  <c r="L9" i="3"/>
  <c r="L2" i="3"/>
  <c r="DJ8" i="5" l="1"/>
  <c r="AH3" i="3"/>
  <c r="AB3" i="3"/>
  <c r="AE4" i="3"/>
  <c r="AB12" i="3"/>
  <c r="Y49" i="3"/>
  <c r="AH43" i="3"/>
  <c r="AH7" i="3"/>
  <c r="V168" i="3"/>
  <c r="AH148" i="3"/>
  <c r="V144" i="3"/>
  <c r="AH140" i="3"/>
  <c r="AB15" i="3"/>
  <c r="AB7" i="3"/>
  <c r="S11" i="3"/>
  <c r="V9" i="3"/>
  <c r="Y166" i="3"/>
  <c r="V160" i="3"/>
  <c r="S12" i="3"/>
  <c r="V7" i="3"/>
  <c r="AE3" i="3"/>
  <c r="AH198" i="3"/>
  <c r="AE168" i="3"/>
  <c r="Y168" i="3"/>
  <c r="AB162" i="3"/>
  <c r="AE160" i="3"/>
  <c r="S152" i="3"/>
  <c r="AH50" i="3"/>
  <c r="S48" i="3"/>
  <c r="S3" i="3"/>
  <c r="Y160" i="3"/>
  <c r="AE171" i="3"/>
  <c r="AE155" i="3"/>
  <c r="AB153" i="3"/>
  <c r="AE139" i="3"/>
  <c r="AB129" i="3"/>
  <c r="AH172" i="3"/>
  <c r="Y197" i="3"/>
  <c r="AE157" i="3"/>
  <c r="AE125" i="3"/>
  <c r="Y177" i="3"/>
  <c r="S177" i="3"/>
  <c r="S151" i="3"/>
  <c r="Y164" i="3"/>
  <c r="V194" i="3"/>
  <c r="V170" i="3"/>
  <c r="AB145" i="3"/>
  <c r="AB172" i="3"/>
  <c r="V172" i="3"/>
  <c r="Y165" i="3"/>
  <c r="AE141" i="3"/>
  <c r="AB193" i="3"/>
  <c r="V193" i="3"/>
  <c r="AH189" i="3"/>
  <c r="Y153" i="3"/>
  <c r="AH147" i="3"/>
  <c r="AB201" i="3"/>
  <c r="V201" i="3"/>
  <c r="AE200" i="3"/>
  <c r="S199" i="3"/>
  <c r="Y198" i="3"/>
  <c r="AH196" i="3"/>
  <c r="AB196" i="3"/>
  <c r="V196" i="3"/>
  <c r="AB182" i="3"/>
  <c r="AE163" i="3"/>
  <c r="AB161" i="3"/>
  <c r="V161" i="3"/>
  <c r="V152" i="3"/>
  <c r="V128" i="3"/>
  <c r="AB189" i="3"/>
  <c r="V185" i="3"/>
  <c r="AH194" i="3"/>
  <c r="S190" i="3"/>
  <c r="AE186" i="3"/>
  <c r="S182" i="3"/>
  <c r="S161" i="3"/>
  <c r="Y156" i="3"/>
  <c r="Y148" i="3"/>
  <c r="Y140" i="3"/>
  <c r="V129" i="3"/>
  <c r="V182" i="3"/>
  <c r="AH181" i="3"/>
  <c r="AB181" i="3"/>
  <c r="V181" i="3"/>
  <c r="AB169" i="3"/>
  <c r="AB150" i="3"/>
  <c r="AB146" i="3"/>
  <c r="V145" i="3"/>
  <c r="Y138" i="3"/>
  <c r="Y13" i="3"/>
  <c r="AB190" i="3"/>
  <c r="AB179" i="3"/>
  <c r="AH156" i="3"/>
  <c r="Y154" i="3"/>
  <c r="Y182" i="3"/>
  <c r="AB180" i="3"/>
  <c r="Y178" i="3"/>
  <c r="V171" i="3"/>
  <c r="AE169" i="3"/>
  <c r="V167" i="3"/>
  <c r="AH163" i="3"/>
  <c r="AE159" i="3"/>
  <c r="Y137" i="3"/>
  <c r="AB197" i="3"/>
  <c r="AH191" i="3"/>
  <c r="AB191" i="3"/>
  <c r="AH187" i="3"/>
  <c r="AB187" i="3"/>
  <c r="V187" i="3"/>
  <c r="AH183" i="3"/>
  <c r="AB183" i="3"/>
  <c r="V177" i="3"/>
  <c r="AE175" i="3"/>
  <c r="AH173" i="3"/>
  <c r="AB173" i="3"/>
  <c r="V173" i="3"/>
  <c r="AH168" i="3"/>
  <c r="AB168" i="3"/>
  <c r="AH164" i="3"/>
  <c r="AB164" i="3"/>
  <c r="V164" i="3"/>
  <c r="V163" i="3"/>
  <c r="AE161" i="3"/>
  <c r="AB158" i="3"/>
  <c r="AB154" i="3"/>
  <c r="V153" i="3"/>
  <c r="Y146" i="3"/>
  <c r="Y145" i="3"/>
  <c r="S144" i="3"/>
  <c r="AB142" i="3"/>
  <c r="AB138" i="3"/>
  <c r="V137" i="3"/>
  <c r="AH199" i="3"/>
  <c r="AB199" i="3"/>
  <c r="V198" i="3"/>
  <c r="AH184" i="3"/>
  <c r="AH178" i="3"/>
  <c r="AE172" i="3"/>
  <c r="S172" i="3"/>
  <c r="S171" i="3"/>
  <c r="AH169" i="3"/>
  <c r="AE167" i="3"/>
  <c r="AH165" i="3"/>
  <c r="AB165" i="3"/>
  <c r="V165" i="3"/>
  <c r="AH155" i="3"/>
  <c r="AH139" i="3"/>
  <c r="S198" i="3"/>
  <c r="AE197" i="3"/>
  <c r="AE192" i="3"/>
  <c r="V190" i="3"/>
  <c r="V189" i="3"/>
  <c r="AE184" i="3"/>
  <c r="S184" i="3"/>
  <c r="AH176" i="3"/>
  <c r="V175" i="3"/>
  <c r="Y174" i="3"/>
  <c r="Y173" i="3"/>
  <c r="S173" i="3"/>
  <c r="S169" i="3"/>
  <c r="AE165" i="3"/>
  <c r="AE149" i="3"/>
  <c r="S143" i="3"/>
  <c r="AE133" i="3"/>
  <c r="AE201" i="3"/>
  <c r="Y201" i="3"/>
  <c r="AH195" i="3"/>
  <c r="AB195" i="3"/>
  <c r="AH192" i="3"/>
  <c r="AB192" i="3"/>
  <c r="V192" i="3"/>
  <c r="Y189" i="3"/>
  <c r="AE187" i="3"/>
  <c r="Y187" i="3"/>
  <c r="S185" i="3"/>
  <c r="AH180" i="3"/>
  <c r="V179" i="3"/>
  <c r="AE176" i="3"/>
  <c r="AB174" i="3"/>
  <c r="AE173" i="3"/>
  <c r="Y172" i="3"/>
  <c r="Y170" i="3"/>
  <c r="Y169" i="3"/>
  <c r="S168" i="3"/>
  <c r="AB166" i="3"/>
  <c r="Y162" i="3"/>
  <c r="Y161" i="3"/>
  <c r="S160" i="3"/>
  <c r="S165" i="3"/>
  <c r="AE164" i="3"/>
  <c r="S164" i="3"/>
  <c r="S163" i="3"/>
  <c r="V162" i="3"/>
  <c r="AH161" i="3"/>
  <c r="AH160" i="3"/>
  <c r="AB160" i="3"/>
  <c r="V159" i="3"/>
  <c r="AE147" i="3"/>
  <c r="AH200" i="3"/>
  <c r="AB200" i="3"/>
  <c r="V200" i="3"/>
  <c r="V197" i="3"/>
  <c r="AE196" i="3"/>
  <c r="S195" i="3"/>
  <c r="Y194" i="3"/>
  <c r="S194" i="3"/>
  <c r="AE193" i="3"/>
  <c r="Y193" i="3"/>
  <c r="AH188" i="3"/>
  <c r="AH186" i="3"/>
  <c r="AB186" i="3"/>
  <c r="V186" i="3"/>
  <c r="AB184" i="3"/>
  <c r="V184" i="3"/>
  <c r="Y181" i="3"/>
  <c r="AE179" i="3"/>
  <c r="Y179" i="3"/>
  <c r="S179" i="3"/>
  <c r="S175" i="3"/>
  <c r="AH171" i="3"/>
  <c r="AB170" i="3"/>
  <c r="V169" i="3"/>
  <c r="S167" i="3"/>
  <c r="S159" i="3"/>
  <c r="Y158" i="3"/>
  <c r="Y157" i="3"/>
  <c r="S157" i="3"/>
  <c r="AE156" i="3"/>
  <c r="S156" i="3"/>
  <c r="S155" i="3"/>
  <c r="V154" i="3"/>
  <c r="AH153" i="3"/>
  <c r="AH152" i="3"/>
  <c r="AB152" i="3"/>
  <c r="V151" i="3"/>
  <c r="Y150" i="3"/>
  <c r="Y149" i="3"/>
  <c r="S149" i="3"/>
  <c r="AE148" i="3"/>
  <c r="S148" i="3"/>
  <c r="S147" i="3"/>
  <c r="V146" i="3"/>
  <c r="AH145" i="3"/>
  <c r="AH144" i="3"/>
  <c r="AB144" i="3"/>
  <c r="V143" i="3"/>
  <c r="Y142" i="3"/>
  <c r="Y141" i="3"/>
  <c r="S141" i="3"/>
  <c r="AE140" i="3"/>
  <c r="S140" i="3"/>
  <c r="S139" i="3"/>
  <c r="V138" i="3"/>
  <c r="AH137" i="3"/>
  <c r="AH136" i="3"/>
  <c r="AB136" i="3"/>
  <c r="AH129" i="3"/>
  <c r="AB128" i="3"/>
  <c r="S125" i="3"/>
  <c r="AH157" i="3"/>
  <c r="AB157" i="3"/>
  <c r="V157" i="3"/>
  <c r="AB156" i="3"/>
  <c r="V156" i="3"/>
  <c r="V155" i="3"/>
  <c r="AE153" i="3"/>
  <c r="S153" i="3"/>
  <c r="AE152" i="3"/>
  <c r="Y152" i="3"/>
  <c r="AE151" i="3"/>
  <c r="AH149" i="3"/>
  <c r="AB149" i="3"/>
  <c r="V149" i="3"/>
  <c r="AB148" i="3"/>
  <c r="V148" i="3"/>
  <c r="V147" i="3"/>
  <c r="AE145" i="3"/>
  <c r="S145" i="3"/>
  <c r="AE144" i="3"/>
  <c r="Y144" i="3"/>
  <c r="AE143" i="3"/>
  <c r="AH141" i="3"/>
  <c r="AB141" i="3"/>
  <c r="V141" i="3"/>
  <c r="AB140" i="3"/>
  <c r="V140" i="3"/>
  <c r="V139" i="3"/>
  <c r="AE137" i="3"/>
  <c r="AE136" i="3"/>
  <c r="AE135" i="3"/>
  <c r="AH133" i="3"/>
  <c r="AE129" i="3"/>
  <c r="AE128" i="3"/>
  <c r="AH52" i="3"/>
  <c r="AB52" i="3"/>
  <c r="AE47" i="3"/>
  <c r="AH30" i="3"/>
  <c r="AH22" i="3"/>
  <c r="AB14" i="3"/>
  <c r="S10" i="3"/>
  <c r="AH6" i="3"/>
  <c r="V6" i="3"/>
  <c r="AE51" i="3"/>
  <c r="AH49" i="3"/>
  <c r="AE39" i="3"/>
  <c r="AH37" i="3"/>
  <c r="AH21" i="3"/>
  <c r="AE15" i="3"/>
  <c r="AH13" i="3"/>
  <c r="AH10" i="3"/>
  <c r="S7" i="3"/>
  <c r="S6" i="3"/>
  <c r="S201" i="3"/>
  <c r="V199" i="3"/>
  <c r="S197" i="3"/>
  <c r="V195" i="3"/>
  <c r="S193" i="3"/>
  <c r="V191" i="3"/>
  <c r="AH190" i="3"/>
  <c r="AB188" i="3"/>
  <c r="V188" i="3"/>
  <c r="AH185" i="3"/>
  <c r="AB185" i="3"/>
  <c r="V183" i="3"/>
  <c r="AH182" i="3"/>
  <c r="Y176" i="3"/>
  <c r="S176" i="3"/>
  <c r="AH201" i="3"/>
  <c r="Y200" i="3"/>
  <c r="S200" i="3"/>
  <c r="AE199" i="3"/>
  <c r="Y199" i="3"/>
  <c r="AB198" i="3"/>
  <c r="AH197" i="3"/>
  <c r="Y196" i="3"/>
  <c r="S196" i="3"/>
  <c r="AE195" i="3"/>
  <c r="Y195" i="3"/>
  <c r="AB194" i="3"/>
  <c r="AH193" i="3"/>
  <c r="Y192" i="3"/>
  <c r="S192" i="3"/>
  <c r="AE191" i="3"/>
  <c r="Y191" i="3"/>
  <c r="S191" i="3"/>
  <c r="S189" i="3"/>
  <c r="AE188" i="3"/>
  <c r="S188" i="3"/>
  <c r="Y186" i="3"/>
  <c r="S186" i="3"/>
  <c r="Y185" i="3"/>
  <c r="AE183" i="3"/>
  <c r="Y183" i="3"/>
  <c r="AE182" i="3"/>
  <c r="S181" i="3"/>
  <c r="AE180" i="3"/>
  <c r="V180" i="3"/>
  <c r="AE178" i="3"/>
  <c r="AE177" i="3"/>
  <c r="AE198" i="3"/>
  <c r="AE194" i="3"/>
  <c r="Y190" i="3"/>
  <c r="S180" i="3"/>
  <c r="S178" i="3"/>
  <c r="AB177" i="3"/>
  <c r="V176" i="3"/>
  <c r="AH175" i="3"/>
  <c r="AB175" i="3"/>
  <c r="AH174" i="3"/>
  <c r="AH167" i="3"/>
  <c r="AB167" i="3"/>
  <c r="AH166" i="3"/>
  <c r="AH159" i="3"/>
  <c r="AB159" i="3"/>
  <c r="AH158" i="3"/>
  <c r="AH151" i="3"/>
  <c r="AB151" i="3"/>
  <c r="AH150" i="3"/>
  <c r="AH143" i="3"/>
  <c r="AB143" i="3"/>
  <c r="AH142" i="3"/>
  <c r="AB135" i="3"/>
  <c r="V178" i="3"/>
  <c r="V174" i="3"/>
  <c r="V166" i="3"/>
  <c r="V158" i="3"/>
  <c r="V150" i="3"/>
  <c r="V142" i="3"/>
  <c r="AB171" i="3"/>
  <c r="AH170" i="3"/>
  <c r="AB163" i="3"/>
  <c r="AH162" i="3"/>
  <c r="AB155" i="3"/>
  <c r="AH154" i="3"/>
  <c r="AB147" i="3"/>
  <c r="AH146" i="3"/>
  <c r="AB139" i="3"/>
  <c r="AH138" i="3"/>
  <c r="AH130" i="3"/>
  <c r="AH51" i="3"/>
  <c r="AE52" i="3"/>
  <c r="AE46" i="3"/>
  <c r="AH32" i="3"/>
  <c r="AE30" i="3"/>
  <c r="AH20" i="3"/>
  <c r="AE14" i="3"/>
  <c r="AB13" i="3"/>
  <c r="AH12" i="3"/>
  <c r="Y6" i="3"/>
  <c r="AH4" i="3"/>
  <c r="Y3" i="3"/>
  <c r="S46" i="3"/>
  <c r="AE45" i="3"/>
  <c r="AE13" i="3"/>
  <c r="V12" i="3"/>
  <c r="S13" i="3"/>
  <c r="S9" i="3"/>
  <c r="AE189" i="3"/>
  <c r="Y188" i="3"/>
  <c r="S187" i="3"/>
  <c r="AE185" i="3"/>
  <c r="Y184" i="3"/>
  <c r="S183" i="3"/>
  <c r="AE181" i="3"/>
  <c r="Y180" i="3"/>
  <c r="AE190" i="3"/>
  <c r="AH179" i="3"/>
  <c r="AH177" i="3"/>
  <c r="Y175" i="3"/>
  <c r="S174" i="3"/>
  <c r="AE170" i="3"/>
  <c r="Y167" i="3"/>
  <c r="S166" i="3"/>
  <c r="AE162" i="3"/>
  <c r="Y159" i="3"/>
  <c r="S158" i="3"/>
  <c r="AE154" i="3"/>
  <c r="Y151" i="3"/>
  <c r="S150" i="3"/>
  <c r="AE146" i="3"/>
  <c r="Y143" i="3"/>
  <c r="S142" i="3"/>
  <c r="AE138" i="3"/>
  <c r="AE130" i="3"/>
  <c r="S126" i="3"/>
  <c r="AB178" i="3"/>
  <c r="AB176" i="3"/>
  <c r="AE174" i="3"/>
  <c r="Y171" i="3"/>
  <c r="S170" i="3"/>
  <c r="AE166" i="3"/>
  <c r="Y163" i="3"/>
  <c r="S162" i="3"/>
  <c r="AE158" i="3"/>
  <c r="Y155" i="3"/>
  <c r="S154" i="3"/>
  <c r="AE150" i="3"/>
  <c r="Y147" i="3"/>
  <c r="S146" i="3"/>
  <c r="AE142" i="3"/>
  <c r="Y139" i="3"/>
  <c r="N3" i="3"/>
  <c r="P3" i="3" s="1"/>
  <c r="K6" i="3"/>
  <c r="K7" i="3"/>
  <c r="K9" i="3"/>
  <c r="K45" i="3"/>
  <c r="N125" i="3"/>
  <c r="P125" i="3" s="1"/>
  <c r="N126" i="3"/>
  <c r="P126" i="3" s="1"/>
  <c r="K128" i="3"/>
  <c r="N128" i="3"/>
  <c r="P128" i="3" s="1"/>
  <c r="N129" i="3"/>
  <c r="P129" i="3" s="1"/>
  <c r="K137" i="3"/>
  <c r="K138" i="3"/>
  <c r="K139" i="3"/>
  <c r="N139" i="3"/>
  <c r="P139" i="3" s="1"/>
  <c r="K140" i="3"/>
  <c r="N140" i="3"/>
  <c r="P140" i="3" s="1"/>
  <c r="K141" i="3"/>
  <c r="N141" i="3"/>
  <c r="P141" i="3" s="1"/>
  <c r="K142" i="3"/>
  <c r="N142" i="3"/>
  <c r="P142" i="3" s="1"/>
  <c r="K143" i="3"/>
  <c r="N143" i="3"/>
  <c r="P143" i="3" s="1"/>
  <c r="K144" i="3"/>
  <c r="N144" i="3"/>
  <c r="P144" i="3" s="1"/>
  <c r="K145" i="3"/>
  <c r="N145" i="3"/>
  <c r="P145" i="3" s="1"/>
  <c r="K146" i="3"/>
  <c r="N146" i="3"/>
  <c r="P146" i="3" s="1"/>
  <c r="K147" i="3"/>
  <c r="N147" i="3"/>
  <c r="P147" i="3" s="1"/>
  <c r="K148" i="3"/>
  <c r="N148" i="3"/>
  <c r="P148" i="3" s="1"/>
  <c r="K149" i="3"/>
  <c r="N149" i="3"/>
  <c r="P149" i="3" s="1"/>
  <c r="K150" i="3"/>
  <c r="N150" i="3"/>
  <c r="P150" i="3" s="1"/>
  <c r="K151" i="3"/>
  <c r="N151" i="3"/>
  <c r="P151" i="3" s="1"/>
  <c r="K152" i="3"/>
  <c r="N152" i="3"/>
  <c r="P152" i="3" s="1"/>
  <c r="K153" i="3"/>
  <c r="N153" i="3"/>
  <c r="P153" i="3" s="1"/>
  <c r="K154" i="3"/>
  <c r="N154" i="3"/>
  <c r="P154" i="3" s="1"/>
  <c r="K155" i="3"/>
  <c r="N155" i="3"/>
  <c r="P155" i="3" s="1"/>
  <c r="K156" i="3"/>
  <c r="N156" i="3"/>
  <c r="P156" i="3" s="1"/>
  <c r="K157" i="3"/>
  <c r="N157" i="3"/>
  <c r="P157" i="3" s="1"/>
  <c r="K158" i="3"/>
  <c r="N158" i="3"/>
  <c r="P158" i="3" s="1"/>
  <c r="K159" i="3"/>
  <c r="N159" i="3"/>
  <c r="P159" i="3" s="1"/>
  <c r="K160" i="3"/>
  <c r="N160" i="3"/>
  <c r="P160" i="3" s="1"/>
  <c r="K161" i="3"/>
  <c r="N161" i="3"/>
  <c r="P161" i="3" s="1"/>
  <c r="K162" i="3"/>
  <c r="N162" i="3"/>
  <c r="P162" i="3" s="1"/>
  <c r="K163" i="3"/>
  <c r="N163" i="3"/>
  <c r="P163" i="3" s="1"/>
  <c r="K164" i="3"/>
  <c r="N164" i="3"/>
  <c r="P164" i="3" s="1"/>
  <c r="K165" i="3"/>
  <c r="N165" i="3"/>
  <c r="P165" i="3" s="1"/>
  <c r="K166" i="3"/>
  <c r="N166" i="3"/>
  <c r="P166" i="3" s="1"/>
  <c r="K167" i="3"/>
  <c r="N167" i="3"/>
  <c r="P167" i="3" s="1"/>
  <c r="K168" i="3"/>
  <c r="N168" i="3"/>
  <c r="P168" i="3" s="1"/>
  <c r="K169" i="3"/>
  <c r="N169" i="3"/>
  <c r="P169" i="3" s="1"/>
  <c r="K170" i="3"/>
  <c r="N170" i="3"/>
  <c r="P170" i="3" s="1"/>
  <c r="K171" i="3"/>
  <c r="N171" i="3"/>
  <c r="P171" i="3" s="1"/>
  <c r="K172" i="3"/>
  <c r="N172" i="3"/>
  <c r="P172" i="3" s="1"/>
  <c r="K173" i="3"/>
  <c r="N173" i="3"/>
  <c r="P173" i="3" s="1"/>
  <c r="K174" i="3"/>
  <c r="N174" i="3"/>
  <c r="P174" i="3" s="1"/>
  <c r="K175" i="3"/>
  <c r="N175" i="3"/>
  <c r="P175" i="3" s="1"/>
  <c r="K176" i="3"/>
  <c r="N176" i="3"/>
  <c r="P176" i="3" s="1"/>
  <c r="K177" i="3"/>
  <c r="N177" i="3"/>
  <c r="P177" i="3" s="1"/>
  <c r="K178" i="3"/>
  <c r="N178" i="3"/>
  <c r="P178" i="3" s="1"/>
  <c r="K179" i="3"/>
  <c r="N179" i="3"/>
  <c r="P179" i="3" s="1"/>
  <c r="K180" i="3"/>
  <c r="N180" i="3"/>
  <c r="P180" i="3" s="1"/>
  <c r="K181" i="3"/>
  <c r="N181" i="3"/>
  <c r="P181" i="3" s="1"/>
  <c r="K182" i="3"/>
  <c r="N182" i="3"/>
  <c r="P182" i="3" s="1"/>
  <c r="K183" i="3"/>
  <c r="N183" i="3"/>
  <c r="P183" i="3" s="1"/>
  <c r="K184" i="3"/>
  <c r="N184" i="3"/>
  <c r="P184" i="3" s="1"/>
  <c r="K185" i="3"/>
  <c r="N185" i="3"/>
  <c r="P185" i="3" s="1"/>
  <c r="K186" i="3"/>
  <c r="N186" i="3"/>
  <c r="P186" i="3" s="1"/>
  <c r="K187" i="3"/>
  <c r="N187" i="3"/>
  <c r="P187" i="3" s="1"/>
  <c r="K188" i="3"/>
  <c r="N188" i="3"/>
  <c r="P188" i="3" s="1"/>
  <c r="K189" i="3"/>
  <c r="N189" i="3"/>
  <c r="P189" i="3" s="1"/>
  <c r="K190" i="3"/>
  <c r="N190" i="3"/>
  <c r="P190" i="3" s="1"/>
  <c r="K191" i="3"/>
  <c r="N191" i="3"/>
  <c r="P191" i="3" s="1"/>
  <c r="K192" i="3"/>
  <c r="N192" i="3"/>
  <c r="P192" i="3" s="1"/>
  <c r="K193" i="3"/>
  <c r="N193" i="3"/>
  <c r="P193" i="3" s="1"/>
  <c r="K194" i="3"/>
  <c r="N194" i="3"/>
  <c r="P194" i="3" s="1"/>
  <c r="K195" i="3"/>
  <c r="N195" i="3"/>
  <c r="P195" i="3" s="1"/>
  <c r="K196" i="3"/>
  <c r="N196" i="3"/>
  <c r="P196" i="3" s="1"/>
  <c r="K197" i="3"/>
  <c r="N197" i="3"/>
  <c r="P197" i="3" s="1"/>
  <c r="K198" i="3"/>
  <c r="N198" i="3"/>
  <c r="P198" i="3" s="1"/>
  <c r="K199" i="3"/>
  <c r="N199" i="3"/>
  <c r="P199" i="3" s="1"/>
  <c r="K200" i="3"/>
  <c r="N200" i="3"/>
  <c r="P200" i="3" s="1"/>
  <c r="K201" i="3"/>
  <c r="N201" i="3"/>
  <c r="P201" i="3" s="1"/>
  <c r="AC2" i="3"/>
  <c r="Z2" i="3"/>
  <c r="W2" i="3"/>
  <c r="Q2" i="3"/>
  <c r="K2" i="3"/>
  <c r="E201" i="3"/>
  <c r="F201" i="3"/>
  <c r="H135" i="3"/>
  <c r="I135" i="3"/>
  <c r="H136" i="3"/>
  <c r="I136" i="3"/>
  <c r="H137" i="3"/>
  <c r="I137" i="3"/>
  <c r="H138" i="3"/>
  <c r="I138" i="3"/>
  <c r="H139" i="3"/>
  <c r="I139" i="3"/>
  <c r="H140" i="3"/>
  <c r="I140" i="3"/>
  <c r="H141" i="3"/>
  <c r="I141" i="3"/>
  <c r="H142" i="3"/>
  <c r="I142" i="3"/>
  <c r="H143" i="3"/>
  <c r="I143" i="3"/>
  <c r="H144" i="3"/>
  <c r="I144" i="3"/>
  <c r="H145" i="3"/>
  <c r="I145" i="3"/>
  <c r="H146" i="3"/>
  <c r="I146" i="3"/>
  <c r="H147" i="3"/>
  <c r="I147" i="3"/>
  <c r="H148" i="3"/>
  <c r="I148" i="3"/>
  <c r="H149" i="3"/>
  <c r="I149" i="3"/>
  <c r="H150" i="3"/>
  <c r="I150" i="3"/>
  <c r="H151" i="3"/>
  <c r="I151" i="3"/>
  <c r="H152" i="3"/>
  <c r="I152" i="3"/>
  <c r="H153" i="3"/>
  <c r="I153" i="3"/>
  <c r="H154" i="3"/>
  <c r="I154" i="3"/>
  <c r="H155" i="3"/>
  <c r="I155" i="3"/>
  <c r="H156" i="3"/>
  <c r="I156" i="3"/>
  <c r="H157" i="3"/>
  <c r="I157" i="3"/>
  <c r="H158" i="3"/>
  <c r="I158" i="3"/>
  <c r="H159" i="3"/>
  <c r="I159" i="3"/>
  <c r="H160" i="3"/>
  <c r="I160" i="3"/>
  <c r="H161" i="3"/>
  <c r="I161" i="3"/>
  <c r="H162" i="3"/>
  <c r="I162" i="3"/>
  <c r="H163" i="3"/>
  <c r="I163" i="3"/>
  <c r="H164" i="3"/>
  <c r="I164" i="3"/>
  <c r="H165" i="3"/>
  <c r="I165" i="3"/>
  <c r="H166" i="3"/>
  <c r="I166" i="3"/>
  <c r="H167" i="3"/>
  <c r="I167" i="3"/>
  <c r="H168" i="3"/>
  <c r="I168" i="3"/>
  <c r="H169" i="3"/>
  <c r="I169" i="3"/>
  <c r="H170" i="3"/>
  <c r="I170" i="3"/>
  <c r="H171" i="3"/>
  <c r="I171" i="3"/>
  <c r="H172" i="3"/>
  <c r="I172" i="3"/>
  <c r="H173" i="3"/>
  <c r="I173" i="3"/>
  <c r="H174" i="3"/>
  <c r="I174" i="3"/>
  <c r="H175" i="3"/>
  <c r="I175" i="3"/>
  <c r="H176" i="3"/>
  <c r="I176" i="3"/>
  <c r="H177" i="3"/>
  <c r="I177" i="3"/>
  <c r="H178" i="3"/>
  <c r="I178" i="3"/>
  <c r="H179" i="3"/>
  <c r="I179" i="3"/>
  <c r="H180" i="3"/>
  <c r="I180" i="3"/>
  <c r="H181" i="3"/>
  <c r="I181" i="3"/>
  <c r="H182" i="3"/>
  <c r="I182" i="3"/>
  <c r="H183" i="3"/>
  <c r="I183" i="3"/>
  <c r="H184" i="3"/>
  <c r="I184" i="3"/>
  <c r="H185" i="3"/>
  <c r="I185" i="3"/>
  <c r="H186" i="3"/>
  <c r="I186" i="3"/>
  <c r="H187" i="3"/>
  <c r="I187" i="3"/>
  <c r="H188" i="3"/>
  <c r="I188" i="3"/>
  <c r="H189" i="3"/>
  <c r="I189" i="3"/>
  <c r="H190" i="3"/>
  <c r="I190" i="3"/>
  <c r="H191" i="3"/>
  <c r="I191" i="3"/>
  <c r="H192" i="3"/>
  <c r="I192" i="3"/>
  <c r="H193" i="3"/>
  <c r="I193" i="3"/>
  <c r="H194" i="3"/>
  <c r="I194" i="3"/>
  <c r="H195" i="3"/>
  <c r="I195" i="3"/>
  <c r="H196" i="3"/>
  <c r="I196" i="3"/>
  <c r="H197" i="3"/>
  <c r="I197" i="3"/>
  <c r="H198" i="3"/>
  <c r="I198" i="3"/>
  <c r="H199" i="3"/>
  <c r="I199" i="3"/>
  <c r="H200" i="3"/>
  <c r="I200" i="3"/>
  <c r="H201" i="3"/>
  <c r="I201" i="3"/>
  <c r="H4" i="3"/>
  <c r="I4" i="3"/>
  <c r="E6" i="3"/>
  <c r="F6" i="3"/>
  <c r="E9" i="3"/>
  <c r="F9" i="3"/>
  <c r="E137" i="3"/>
  <c r="F137" i="3"/>
  <c r="E138" i="3"/>
  <c r="F138" i="3"/>
  <c r="E139" i="3"/>
  <c r="F139" i="3"/>
  <c r="E140" i="3"/>
  <c r="F140" i="3"/>
  <c r="E141" i="3"/>
  <c r="F141" i="3"/>
  <c r="E142" i="3"/>
  <c r="F142" i="3"/>
  <c r="E143" i="3"/>
  <c r="F143" i="3"/>
  <c r="E144" i="3"/>
  <c r="F144" i="3"/>
  <c r="E145" i="3"/>
  <c r="F145" i="3"/>
  <c r="E146" i="3"/>
  <c r="F146" i="3"/>
  <c r="E147" i="3"/>
  <c r="F147" i="3"/>
  <c r="E148" i="3"/>
  <c r="F148" i="3"/>
  <c r="E149" i="3"/>
  <c r="F149" i="3"/>
  <c r="E150" i="3"/>
  <c r="F150" i="3"/>
  <c r="E151" i="3"/>
  <c r="F151" i="3"/>
  <c r="E152" i="3"/>
  <c r="F152" i="3"/>
  <c r="E153" i="3"/>
  <c r="F153" i="3"/>
  <c r="E154" i="3"/>
  <c r="F154" i="3"/>
  <c r="E155" i="3"/>
  <c r="F155" i="3"/>
  <c r="E156" i="3"/>
  <c r="F156" i="3"/>
  <c r="E157" i="3"/>
  <c r="F157" i="3"/>
  <c r="E158" i="3"/>
  <c r="F158" i="3"/>
  <c r="E159" i="3"/>
  <c r="F159" i="3"/>
  <c r="E160" i="3"/>
  <c r="F160" i="3"/>
  <c r="E161" i="3"/>
  <c r="F161" i="3"/>
  <c r="E162" i="3"/>
  <c r="F162" i="3"/>
  <c r="E163" i="3"/>
  <c r="F163" i="3"/>
  <c r="E164" i="3"/>
  <c r="F164" i="3"/>
  <c r="E165" i="3"/>
  <c r="F165" i="3"/>
  <c r="E166" i="3"/>
  <c r="F166" i="3"/>
  <c r="E167" i="3"/>
  <c r="F167" i="3"/>
  <c r="E168" i="3"/>
  <c r="F168" i="3"/>
  <c r="E169" i="3"/>
  <c r="F169" i="3"/>
  <c r="E170" i="3"/>
  <c r="F170" i="3"/>
  <c r="E171" i="3"/>
  <c r="F171" i="3"/>
  <c r="E172" i="3"/>
  <c r="F172" i="3"/>
  <c r="E173" i="3"/>
  <c r="F173" i="3"/>
  <c r="E174" i="3"/>
  <c r="F174" i="3"/>
  <c r="E175" i="3"/>
  <c r="F175" i="3"/>
  <c r="E176" i="3"/>
  <c r="F176" i="3"/>
  <c r="E177" i="3"/>
  <c r="F177" i="3"/>
  <c r="E178" i="3"/>
  <c r="F178" i="3"/>
  <c r="E179" i="3"/>
  <c r="F179" i="3"/>
  <c r="E180" i="3"/>
  <c r="F180" i="3"/>
  <c r="E181" i="3"/>
  <c r="F181" i="3"/>
  <c r="E182" i="3"/>
  <c r="F182" i="3"/>
  <c r="E183" i="3"/>
  <c r="F183" i="3"/>
  <c r="E184" i="3"/>
  <c r="F184" i="3"/>
  <c r="E185" i="3"/>
  <c r="F185" i="3"/>
  <c r="E186" i="3"/>
  <c r="F186" i="3"/>
  <c r="E187" i="3"/>
  <c r="F187" i="3"/>
  <c r="E188" i="3"/>
  <c r="F188" i="3"/>
  <c r="E189" i="3"/>
  <c r="F189" i="3"/>
  <c r="E190" i="3"/>
  <c r="F190" i="3"/>
  <c r="E191" i="3"/>
  <c r="F191" i="3"/>
  <c r="E192" i="3"/>
  <c r="F192" i="3"/>
  <c r="E193" i="3"/>
  <c r="F193" i="3"/>
  <c r="E194" i="3"/>
  <c r="F194" i="3"/>
  <c r="E195" i="3"/>
  <c r="F195" i="3"/>
  <c r="E196" i="3"/>
  <c r="F196" i="3"/>
  <c r="E197" i="3"/>
  <c r="F197" i="3"/>
  <c r="E198" i="3"/>
  <c r="F198" i="3"/>
  <c r="E199" i="3"/>
  <c r="F199" i="3"/>
  <c r="E200" i="3"/>
  <c r="F200" i="3"/>
  <c r="M6" i="3" l="1"/>
  <c r="M144" i="3"/>
  <c r="M142" i="3"/>
  <c r="M140" i="3"/>
  <c r="M138" i="3"/>
  <c r="M45" i="3"/>
  <c r="M149" i="3"/>
  <c r="M147" i="3"/>
  <c r="M148" i="3"/>
  <c r="M146" i="3"/>
  <c r="M201" i="3"/>
  <c r="M199" i="3"/>
  <c r="M197" i="3"/>
  <c r="M195" i="3"/>
  <c r="M193" i="3"/>
  <c r="M191" i="3"/>
  <c r="M189" i="3"/>
  <c r="M185" i="3"/>
  <c r="M181" i="3"/>
  <c r="M177" i="3"/>
  <c r="M173" i="3"/>
  <c r="M169" i="3"/>
  <c r="M165" i="3"/>
  <c r="M187" i="3"/>
  <c r="M183" i="3"/>
  <c r="M179" i="3"/>
  <c r="M175" i="3"/>
  <c r="M171" i="3"/>
  <c r="M167" i="3"/>
  <c r="M163" i="3"/>
  <c r="M159" i="3"/>
  <c r="M155" i="3"/>
  <c r="M151" i="3"/>
  <c r="M143" i="3"/>
  <c r="M139" i="3"/>
  <c r="M128" i="3"/>
  <c r="M161" i="3"/>
  <c r="M157" i="3"/>
  <c r="M153" i="3"/>
  <c r="M145" i="3"/>
  <c r="M141" i="3"/>
  <c r="M137" i="3"/>
  <c r="M200" i="3"/>
  <c r="M198" i="3"/>
  <c r="M196" i="3"/>
  <c r="M194" i="3"/>
  <c r="M192" i="3"/>
  <c r="M190" i="3"/>
  <c r="M188" i="3"/>
  <c r="M186" i="3"/>
  <c r="M184" i="3"/>
  <c r="M182" i="3"/>
  <c r="M180" i="3"/>
  <c r="M178" i="3"/>
  <c r="M176" i="3"/>
  <c r="M174" i="3"/>
  <c r="M172" i="3"/>
  <c r="M170" i="3"/>
  <c r="M168" i="3"/>
  <c r="M166" i="3"/>
  <c r="M164" i="3"/>
  <c r="M162" i="3"/>
  <c r="M160" i="3"/>
  <c r="M158" i="3"/>
  <c r="M156" i="3"/>
  <c r="M154" i="3"/>
  <c r="M152" i="3"/>
  <c r="M150" i="3"/>
  <c r="M9" i="3"/>
  <c r="M7" i="3"/>
  <c r="B135" i="3" l="1"/>
  <c r="C135" i="3"/>
  <c r="B136" i="3"/>
  <c r="C136" i="3"/>
  <c r="B137" i="3"/>
  <c r="C137" i="3"/>
  <c r="B138" i="3"/>
  <c r="C138" i="3"/>
  <c r="B139" i="3"/>
  <c r="C139" i="3"/>
  <c r="B140" i="3"/>
  <c r="C140" i="3"/>
  <c r="B141" i="3"/>
  <c r="C141" i="3"/>
  <c r="B142" i="3"/>
  <c r="C142" i="3"/>
  <c r="B143" i="3"/>
  <c r="C143" i="3"/>
  <c r="B144" i="3"/>
  <c r="C144" i="3"/>
  <c r="B145" i="3"/>
  <c r="C145" i="3"/>
  <c r="B146" i="3"/>
  <c r="C146" i="3"/>
  <c r="B147" i="3"/>
  <c r="C147" i="3"/>
  <c r="B148" i="3"/>
  <c r="C148" i="3"/>
  <c r="B149" i="3"/>
  <c r="C149" i="3"/>
  <c r="B150" i="3"/>
  <c r="C150" i="3"/>
  <c r="B151" i="3"/>
  <c r="C151" i="3"/>
  <c r="B152" i="3"/>
  <c r="C152" i="3"/>
  <c r="B153" i="3"/>
  <c r="C153" i="3"/>
  <c r="B154" i="3"/>
  <c r="C154" i="3"/>
  <c r="B155" i="3"/>
  <c r="C155" i="3"/>
  <c r="B156" i="3"/>
  <c r="C156" i="3"/>
  <c r="B157" i="3"/>
  <c r="C157" i="3"/>
  <c r="B158" i="3"/>
  <c r="C158" i="3"/>
  <c r="B159" i="3"/>
  <c r="C159" i="3"/>
  <c r="B160" i="3"/>
  <c r="C160" i="3"/>
  <c r="B161" i="3"/>
  <c r="C161" i="3"/>
  <c r="B162" i="3"/>
  <c r="C162" i="3"/>
  <c r="B163" i="3"/>
  <c r="C163" i="3"/>
  <c r="B164" i="3"/>
  <c r="C164" i="3"/>
  <c r="B165" i="3"/>
  <c r="C165" i="3"/>
  <c r="B166" i="3"/>
  <c r="C166" i="3"/>
  <c r="B167" i="3"/>
  <c r="C167" i="3"/>
  <c r="B168" i="3"/>
  <c r="C168" i="3"/>
  <c r="B169" i="3"/>
  <c r="C169" i="3"/>
  <c r="B170" i="3"/>
  <c r="C170" i="3"/>
  <c r="B171" i="3"/>
  <c r="C171" i="3"/>
  <c r="B172" i="3"/>
  <c r="C172" i="3"/>
  <c r="B173" i="3"/>
  <c r="C173" i="3"/>
  <c r="B174" i="3"/>
  <c r="C174" i="3"/>
  <c r="B175" i="3"/>
  <c r="C175" i="3"/>
  <c r="B176" i="3"/>
  <c r="C176" i="3"/>
  <c r="B177" i="3"/>
  <c r="C177" i="3"/>
  <c r="B178" i="3"/>
  <c r="C178" i="3"/>
  <c r="B179" i="3"/>
  <c r="C179" i="3"/>
  <c r="B180" i="3"/>
  <c r="C180" i="3"/>
  <c r="B181" i="3"/>
  <c r="C181" i="3"/>
  <c r="B182" i="3"/>
  <c r="C182" i="3"/>
  <c r="B183" i="3"/>
  <c r="C183" i="3"/>
  <c r="B184" i="3"/>
  <c r="C184" i="3"/>
  <c r="B185" i="3"/>
  <c r="C185" i="3"/>
  <c r="B186" i="3"/>
  <c r="C186" i="3"/>
  <c r="B187" i="3"/>
  <c r="C187" i="3"/>
  <c r="B188" i="3"/>
  <c r="C188" i="3"/>
  <c r="B189" i="3"/>
  <c r="C189" i="3"/>
  <c r="B190" i="3"/>
  <c r="C190" i="3"/>
  <c r="B191" i="3"/>
  <c r="C191" i="3"/>
  <c r="B192" i="3"/>
  <c r="C192" i="3"/>
  <c r="B193" i="3"/>
  <c r="C193" i="3"/>
  <c r="B194" i="3"/>
  <c r="C194" i="3"/>
  <c r="B195" i="3"/>
  <c r="C195" i="3"/>
  <c r="B196" i="3"/>
  <c r="C196" i="3"/>
  <c r="B197" i="3"/>
  <c r="C197" i="3"/>
  <c r="B198" i="3"/>
  <c r="C198" i="3"/>
  <c r="B199" i="3"/>
  <c r="C199" i="3"/>
  <c r="B200" i="3"/>
  <c r="C200" i="3"/>
  <c r="B9" i="3"/>
  <c r="C9" i="3"/>
  <c r="AK9" i="3" l="1"/>
  <c r="G169" i="3"/>
  <c r="AK47" i="3"/>
  <c r="AK39" i="3"/>
  <c r="D181" i="3"/>
  <c r="D179" i="3"/>
  <c r="D177" i="3"/>
  <c r="G150" i="3"/>
  <c r="G146" i="3"/>
  <c r="AK49" i="3"/>
  <c r="AK46" i="3"/>
  <c r="G177" i="3"/>
  <c r="J149" i="3"/>
  <c r="J143" i="3"/>
  <c r="J141" i="3"/>
  <c r="D139" i="3"/>
  <c r="G141" i="3"/>
  <c r="AK13" i="3"/>
  <c r="AK199" i="3"/>
  <c r="AK198" i="3"/>
  <c r="AK196" i="3"/>
  <c r="AK194" i="3"/>
  <c r="G194" i="3"/>
  <c r="AK192" i="3"/>
  <c r="G192" i="3"/>
  <c r="G189" i="3"/>
  <c r="G186" i="3"/>
  <c r="AK185" i="3"/>
  <c r="G184" i="3"/>
  <c r="G182" i="3"/>
  <c r="G180" i="3"/>
  <c r="AK179" i="3"/>
  <c r="G144" i="3"/>
  <c r="AK143" i="3"/>
  <c r="G143" i="3"/>
  <c r="AK12" i="3"/>
  <c r="J190" i="3"/>
  <c r="D190" i="3"/>
  <c r="J185" i="3"/>
  <c r="J175" i="3"/>
  <c r="J173" i="3"/>
  <c r="J167" i="3"/>
  <c r="J165" i="3"/>
  <c r="J159" i="3"/>
  <c r="J157" i="3"/>
  <c r="J153" i="3"/>
  <c r="J151" i="3"/>
  <c r="G138" i="3"/>
  <c r="AK137" i="3"/>
  <c r="AK134" i="3"/>
  <c r="AK131" i="3"/>
  <c r="AK130" i="3"/>
  <c r="AK50" i="3"/>
  <c r="AK43" i="3"/>
  <c r="J199" i="3"/>
  <c r="J195" i="3"/>
  <c r="J193" i="3"/>
  <c r="D192" i="3"/>
  <c r="D191" i="3"/>
  <c r="G176" i="3"/>
  <c r="AK175" i="3"/>
  <c r="G174" i="3"/>
  <c r="G172" i="3"/>
  <c r="AK171" i="3"/>
  <c r="G170" i="3"/>
  <c r="G168" i="3"/>
  <c r="AK167" i="3"/>
  <c r="G167" i="3"/>
  <c r="G166" i="3"/>
  <c r="G164" i="3"/>
  <c r="G162" i="3"/>
  <c r="AK161" i="3"/>
  <c r="G160" i="3"/>
  <c r="AK159" i="3"/>
  <c r="G159" i="3"/>
  <c r="G158" i="3"/>
  <c r="G154" i="3"/>
  <c r="AK153" i="3"/>
  <c r="G152" i="3"/>
  <c r="AK151" i="3"/>
  <c r="G151" i="3"/>
  <c r="J137" i="3"/>
  <c r="D137" i="3"/>
  <c r="J183" i="3"/>
  <c r="J181" i="3"/>
  <c r="D171" i="3"/>
  <c r="D163" i="3"/>
  <c r="D161" i="3"/>
  <c r="D155" i="3"/>
  <c r="AK28" i="3"/>
  <c r="AK195" i="3"/>
  <c r="D147" i="3"/>
  <c r="D145" i="3"/>
  <c r="AK36" i="3"/>
  <c r="AK10" i="3"/>
  <c r="AK200" i="3"/>
  <c r="AK183" i="3"/>
  <c r="G183" i="3"/>
  <c r="AK169" i="3"/>
  <c r="G156" i="3"/>
  <c r="AK155" i="3"/>
  <c r="AK37" i="3"/>
  <c r="G198" i="3"/>
  <c r="D187" i="3"/>
  <c r="G142" i="3"/>
  <c r="AK141" i="3"/>
  <c r="D200" i="3"/>
  <c r="G178" i="3"/>
  <c r="AK177" i="3"/>
  <c r="J169" i="3"/>
  <c r="G161" i="3"/>
  <c r="G148" i="3"/>
  <c r="J145" i="3"/>
  <c r="D143" i="3"/>
  <c r="AK23" i="3"/>
  <c r="G175" i="3"/>
  <c r="G145" i="3"/>
  <c r="AK44" i="3"/>
  <c r="AK32" i="3"/>
  <c r="D198" i="3"/>
  <c r="AK29" i="3"/>
  <c r="D196" i="3"/>
  <c r="AK193" i="3"/>
  <c r="J177" i="3"/>
  <c r="AK163" i="3"/>
  <c r="J161" i="3"/>
  <c r="AK147" i="3"/>
  <c r="J135" i="3"/>
  <c r="AK127" i="3"/>
  <c r="J187" i="3"/>
  <c r="D185" i="3"/>
  <c r="D175" i="3"/>
  <c r="AK173" i="3"/>
  <c r="G173" i="3"/>
  <c r="J171" i="3"/>
  <c r="D169" i="3"/>
  <c r="D165" i="3"/>
  <c r="D159" i="3"/>
  <c r="AK157" i="3"/>
  <c r="G157" i="3"/>
  <c r="J155" i="3"/>
  <c r="D153" i="3"/>
  <c r="D149" i="3"/>
  <c r="G147" i="3"/>
  <c r="J139" i="3"/>
  <c r="J138" i="3"/>
  <c r="G196" i="3"/>
  <c r="D194" i="3"/>
  <c r="G190" i="3"/>
  <c r="G188" i="3"/>
  <c r="AK187" i="3"/>
  <c r="AK145" i="3"/>
  <c r="J142" i="3"/>
  <c r="G140" i="3"/>
  <c r="AK139" i="3"/>
  <c r="J136" i="3"/>
  <c r="J197" i="3"/>
  <c r="J191" i="3"/>
  <c r="AK189" i="3"/>
  <c r="G185" i="3"/>
  <c r="D183" i="3"/>
  <c r="AK181" i="3"/>
  <c r="G181" i="3"/>
  <c r="J179" i="3"/>
  <c r="D173" i="3"/>
  <c r="D167" i="3"/>
  <c r="AK165" i="3"/>
  <c r="G165" i="3"/>
  <c r="J163" i="3"/>
  <c r="D157" i="3"/>
  <c r="G153" i="3"/>
  <c r="D151" i="3"/>
  <c r="AK149" i="3"/>
  <c r="G149" i="3"/>
  <c r="J147" i="3"/>
  <c r="G139" i="3"/>
  <c r="AK138" i="3"/>
  <c r="G137" i="3"/>
  <c r="AK128" i="3"/>
  <c r="AK27" i="3"/>
  <c r="AK7" i="3"/>
  <c r="G6" i="3"/>
  <c r="G200" i="3"/>
  <c r="G9" i="3"/>
  <c r="AK3" i="3"/>
  <c r="AK197" i="3"/>
  <c r="G191" i="3"/>
  <c r="G187" i="3"/>
  <c r="G179" i="3"/>
  <c r="G171" i="3"/>
  <c r="G163" i="3"/>
  <c r="G155" i="3"/>
  <c r="J4" i="3"/>
  <c r="G199" i="3"/>
  <c r="D9" i="3"/>
  <c r="J200" i="3"/>
  <c r="D199" i="3"/>
  <c r="G197" i="3"/>
  <c r="J196" i="3"/>
  <c r="D195" i="3"/>
  <c r="G193" i="3"/>
  <c r="J189" i="3"/>
  <c r="D189" i="3"/>
  <c r="J188" i="3"/>
  <c r="D188" i="3"/>
  <c r="AK184" i="3"/>
  <c r="J184" i="3"/>
  <c r="D184" i="3"/>
  <c r="AK180" i="3"/>
  <c r="J180" i="3"/>
  <c r="D180" i="3"/>
  <c r="AK176" i="3"/>
  <c r="J176" i="3"/>
  <c r="D176" i="3"/>
  <c r="AK172" i="3"/>
  <c r="J172" i="3"/>
  <c r="D172" i="3"/>
  <c r="AK168" i="3"/>
  <c r="J168" i="3"/>
  <c r="D168" i="3"/>
  <c r="AK164" i="3"/>
  <c r="J164" i="3"/>
  <c r="D164" i="3"/>
  <c r="AK160" i="3"/>
  <c r="J160" i="3"/>
  <c r="D160" i="3"/>
  <c r="AK156" i="3"/>
  <c r="J156" i="3"/>
  <c r="D156" i="3"/>
  <c r="AK152" i="3"/>
  <c r="J152" i="3"/>
  <c r="D152" i="3"/>
  <c r="AK148" i="3"/>
  <c r="J148" i="3"/>
  <c r="D148" i="3"/>
  <c r="AK144" i="3"/>
  <c r="J144" i="3"/>
  <c r="D144" i="3"/>
  <c r="AK140" i="3"/>
  <c r="J140" i="3"/>
  <c r="D140" i="3"/>
  <c r="AK133" i="3"/>
  <c r="AK129" i="3"/>
  <c r="AK125" i="3"/>
  <c r="D141" i="3"/>
  <c r="J198" i="3"/>
  <c r="D197" i="3"/>
  <c r="G195" i="3"/>
  <c r="J194" i="3"/>
  <c r="D193" i="3"/>
  <c r="J192" i="3"/>
  <c r="AK191" i="3"/>
  <c r="AK190" i="3"/>
  <c r="AK186" i="3"/>
  <c r="J186" i="3"/>
  <c r="D186" i="3"/>
  <c r="AK182" i="3"/>
  <c r="J182" i="3"/>
  <c r="D182" i="3"/>
  <c r="AK178" i="3"/>
  <c r="J178" i="3"/>
  <c r="D178" i="3"/>
  <c r="AK174" i="3"/>
  <c r="J174" i="3"/>
  <c r="D174" i="3"/>
  <c r="AK170" i="3"/>
  <c r="J170" i="3"/>
  <c r="D170" i="3"/>
  <c r="AK166" i="3"/>
  <c r="J166" i="3"/>
  <c r="D166" i="3"/>
  <c r="AK162" i="3"/>
  <c r="J162" i="3"/>
  <c r="D162" i="3"/>
  <c r="AK158" i="3"/>
  <c r="J158" i="3"/>
  <c r="D158" i="3"/>
  <c r="AK154" i="3"/>
  <c r="J154" i="3"/>
  <c r="D154" i="3"/>
  <c r="AK150" i="3"/>
  <c r="J150" i="3"/>
  <c r="D150" i="3"/>
  <c r="AK146" i="3"/>
  <c r="J146" i="3"/>
  <c r="D146" i="3"/>
  <c r="AK142" i="3"/>
  <c r="D142" i="3"/>
  <c r="D138" i="3"/>
  <c r="D136" i="3"/>
  <c r="D135" i="3"/>
  <c r="AK188" i="3"/>
  <c r="AK136" i="3"/>
  <c r="J201" i="16" l="1"/>
  <c r="C201" i="16"/>
  <c r="J200" i="16"/>
  <c r="C200" i="16"/>
  <c r="J199" i="16"/>
  <c r="C199" i="16"/>
  <c r="J198" i="16"/>
  <c r="C198" i="16"/>
  <c r="J197" i="16"/>
  <c r="C197" i="16"/>
  <c r="J196" i="16"/>
  <c r="C196" i="16"/>
  <c r="J195" i="16"/>
  <c r="C195" i="16"/>
  <c r="J194" i="16"/>
  <c r="C194" i="16"/>
  <c r="J193" i="16"/>
  <c r="C193" i="16"/>
  <c r="J192" i="16"/>
  <c r="C192" i="16"/>
  <c r="J191" i="16"/>
  <c r="C191" i="16"/>
  <c r="J190" i="16"/>
  <c r="C190" i="16"/>
  <c r="J189" i="16"/>
  <c r="C189" i="16"/>
  <c r="J188" i="16"/>
  <c r="C188" i="16"/>
  <c r="J187" i="16"/>
  <c r="C187" i="16"/>
  <c r="J186" i="16"/>
  <c r="C186" i="16"/>
  <c r="J185" i="16"/>
  <c r="C185" i="16"/>
  <c r="J184" i="16"/>
  <c r="C184" i="16"/>
  <c r="J183" i="16"/>
  <c r="C183" i="16"/>
  <c r="J182" i="16"/>
  <c r="C182" i="16"/>
  <c r="J181" i="16"/>
  <c r="C181" i="16"/>
  <c r="J180" i="16"/>
  <c r="C180" i="16"/>
  <c r="J179" i="16"/>
  <c r="C179" i="16"/>
  <c r="J178" i="16"/>
  <c r="C178" i="16"/>
  <c r="J177" i="16"/>
  <c r="C177" i="16"/>
  <c r="J176" i="16"/>
  <c r="C176" i="16"/>
  <c r="J175" i="16"/>
  <c r="C175" i="16"/>
  <c r="J174" i="16"/>
  <c r="C174" i="16"/>
  <c r="J173" i="16"/>
  <c r="C173" i="16"/>
  <c r="J172" i="16"/>
  <c r="C172" i="16"/>
  <c r="J171" i="16"/>
  <c r="C171" i="16"/>
  <c r="J170" i="16"/>
  <c r="C170" i="16"/>
  <c r="J169" i="16"/>
  <c r="C169" i="16"/>
  <c r="J168" i="16"/>
  <c r="C168" i="16"/>
  <c r="J167" i="16"/>
  <c r="C167" i="16"/>
  <c r="J166" i="16"/>
  <c r="C166" i="16"/>
  <c r="J165" i="16"/>
  <c r="C165" i="16"/>
  <c r="J164" i="16"/>
  <c r="C164" i="16"/>
  <c r="J163" i="16"/>
  <c r="C163" i="16"/>
  <c r="J162" i="16"/>
  <c r="C162" i="16"/>
  <c r="J161" i="16"/>
  <c r="C161" i="16"/>
  <c r="J160" i="16"/>
  <c r="C160" i="16"/>
  <c r="J159" i="16"/>
  <c r="C159" i="16"/>
  <c r="J158" i="16"/>
  <c r="C158" i="16"/>
  <c r="J157" i="16"/>
  <c r="C157" i="16"/>
  <c r="J156" i="16"/>
  <c r="C156" i="16"/>
  <c r="J155" i="16"/>
  <c r="C155" i="16"/>
  <c r="J154" i="16"/>
  <c r="C154" i="16"/>
  <c r="J153" i="16"/>
  <c r="C153" i="16"/>
  <c r="J152" i="16"/>
  <c r="C152" i="16"/>
  <c r="J151" i="16"/>
  <c r="C151" i="16"/>
  <c r="J150" i="16"/>
  <c r="C150" i="16"/>
  <c r="J149" i="16"/>
  <c r="C149" i="16"/>
  <c r="J148" i="16"/>
  <c r="C148" i="16"/>
  <c r="J147" i="16"/>
  <c r="C147" i="16"/>
  <c r="J146" i="16"/>
  <c r="C146" i="16"/>
  <c r="J145" i="16"/>
  <c r="J144" i="16"/>
  <c r="J143" i="16"/>
  <c r="J142" i="16"/>
  <c r="J138" i="16"/>
  <c r="J102" i="16"/>
  <c r="J104" i="16"/>
  <c r="J141" i="16"/>
  <c r="J35" i="16"/>
  <c r="J15" i="16"/>
  <c r="J46" i="16"/>
  <c r="J107" i="16"/>
  <c r="J68" i="16"/>
  <c r="J81" i="16"/>
  <c r="J65" i="16"/>
  <c r="J45" i="16"/>
  <c r="J4" i="16"/>
  <c r="J120" i="16"/>
  <c r="J27" i="16"/>
  <c r="J133" i="16"/>
  <c r="J89" i="16"/>
  <c r="J25" i="16"/>
  <c r="J106" i="16"/>
  <c r="J94" i="16"/>
  <c r="J28" i="16"/>
  <c r="J21" i="16"/>
  <c r="J33" i="16"/>
  <c r="J78" i="16"/>
  <c r="J39" i="16"/>
  <c r="J64" i="16"/>
  <c r="J63" i="16"/>
  <c r="J111" i="16"/>
  <c r="J131" i="16"/>
  <c r="J61" i="16"/>
  <c r="J47" i="16"/>
  <c r="J49" i="16"/>
  <c r="J54" i="16"/>
  <c r="J88" i="16"/>
  <c r="J41" i="16"/>
  <c r="J115" i="16"/>
  <c r="J116" i="16"/>
  <c r="J129" i="16"/>
  <c r="J24" i="16"/>
  <c r="J117" i="16"/>
  <c r="J69" i="16"/>
  <c r="J85" i="16"/>
  <c r="J16" i="16"/>
  <c r="J7" i="16"/>
  <c r="J36" i="16"/>
  <c r="J56" i="16"/>
  <c r="J14" i="16"/>
  <c r="J10" i="16"/>
  <c r="J80" i="16"/>
  <c r="J90" i="16"/>
  <c r="J103" i="16"/>
  <c r="J95" i="16"/>
  <c r="J130" i="16"/>
  <c r="J113" i="16"/>
  <c r="J77" i="16"/>
  <c r="J11" i="16"/>
  <c r="J127" i="16"/>
  <c r="J71" i="16"/>
  <c r="J48" i="16"/>
  <c r="J31" i="16"/>
  <c r="J118" i="16"/>
  <c r="J13" i="16"/>
  <c r="J44" i="16"/>
  <c r="J79" i="16"/>
  <c r="J108" i="16"/>
  <c r="J99" i="16"/>
  <c r="J23" i="16"/>
  <c r="J98" i="16"/>
  <c r="J20" i="16"/>
  <c r="J73" i="16"/>
  <c r="J42" i="16"/>
  <c r="J86" i="16"/>
  <c r="J37" i="16"/>
  <c r="J140" i="16"/>
  <c r="J139" i="16"/>
  <c r="J137" i="16"/>
  <c r="J136" i="16"/>
  <c r="J135" i="16"/>
  <c r="J134" i="16"/>
  <c r="J132" i="16"/>
  <c r="J128" i="16"/>
  <c r="J8" i="16"/>
  <c r="J93" i="16"/>
  <c r="J126" i="16"/>
  <c r="J125" i="16"/>
  <c r="J124" i="16"/>
  <c r="J66" i="16"/>
  <c r="J105" i="16"/>
  <c r="J123" i="16"/>
  <c r="J122" i="16"/>
  <c r="J121" i="16"/>
  <c r="J119" i="16"/>
  <c r="J114" i="16"/>
  <c r="J112" i="16"/>
  <c r="J110" i="16"/>
  <c r="J109" i="16"/>
  <c r="J101" i="16"/>
  <c r="J100" i="16"/>
  <c r="J97" i="16"/>
  <c r="J96" i="16"/>
  <c r="J92" i="16"/>
  <c r="J91" i="16"/>
  <c r="J87" i="16"/>
  <c r="J84" i="16"/>
  <c r="J83" i="16"/>
  <c r="J82" i="16"/>
  <c r="J76" i="16"/>
  <c r="J75" i="16"/>
  <c r="J74" i="16"/>
  <c r="J72" i="16"/>
  <c r="J70" i="16"/>
  <c r="J67" i="16"/>
  <c r="J62" i="16"/>
  <c r="J60" i="16"/>
  <c r="J59" i="16"/>
  <c r="J58" i="16"/>
  <c r="J57" i="16"/>
  <c r="J53" i="16"/>
  <c r="J52" i="16"/>
  <c r="J51" i="16"/>
  <c r="J50" i="16"/>
  <c r="J43" i="16"/>
  <c r="J40" i="16"/>
  <c r="J38" i="16"/>
  <c r="J34" i="16"/>
  <c r="J32" i="16"/>
  <c r="J30" i="16"/>
  <c r="J29" i="16"/>
  <c r="J26" i="16"/>
  <c r="J22" i="16"/>
  <c r="J19" i="16"/>
  <c r="J18" i="16"/>
  <c r="J17" i="16"/>
  <c r="J12" i="16"/>
  <c r="J9" i="16"/>
  <c r="J6" i="16"/>
  <c r="S202" i="16"/>
  <c r="J5" i="16"/>
  <c r="J201" i="15"/>
  <c r="C201" i="15"/>
  <c r="J200" i="15"/>
  <c r="C200" i="15"/>
  <c r="J199" i="15"/>
  <c r="C199" i="15"/>
  <c r="J198" i="15"/>
  <c r="C198" i="15"/>
  <c r="J197" i="15"/>
  <c r="C197" i="15"/>
  <c r="J196" i="15"/>
  <c r="C196" i="15"/>
  <c r="J195" i="15"/>
  <c r="C195" i="15"/>
  <c r="J194" i="15"/>
  <c r="C194" i="15"/>
  <c r="J193" i="15"/>
  <c r="C193" i="15"/>
  <c r="J192" i="15"/>
  <c r="C192" i="15"/>
  <c r="J191" i="15"/>
  <c r="C191" i="15"/>
  <c r="J190" i="15"/>
  <c r="C190" i="15"/>
  <c r="J189" i="15"/>
  <c r="C189" i="15"/>
  <c r="J188" i="15"/>
  <c r="C188" i="15"/>
  <c r="J187" i="15"/>
  <c r="C187" i="15"/>
  <c r="J186" i="15"/>
  <c r="C186" i="15"/>
  <c r="J185" i="15"/>
  <c r="C185" i="15"/>
  <c r="J184" i="15"/>
  <c r="C184" i="15"/>
  <c r="J183" i="15"/>
  <c r="C183" i="15"/>
  <c r="J182" i="15"/>
  <c r="C182" i="15"/>
  <c r="J181" i="15"/>
  <c r="C181" i="15"/>
  <c r="J180" i="15"/>
  <c r="C180" i="15"/>
  <c r="J179" i="15"/>
  <c r="C179" i="15"/>
  <c r="J178" i="15"/>
  <c r="C178" i="15"/>
  <c r="J177" i="15"/>
  <c r="C177" i="15"/>
  <c r="J176" i="15"/>
  <c r="C176" i="15"/>
  <c r="J175" i="15"/>
  <c r="C175" i="15"/>
  <c r="J174" i="15"/>
  <c r="C174" i="15"/>
  <c r="J173" i="15"/>
  <c r="C173" i="15"/>
  <c r="J172" i="15"/>
  <c r="C172" i="15"/>
  <c r="J171" i="15"/>
  <c r="C171" i="15"/>
  <c r="J170" i="15"/>
  <c r="C170" i="15"/>
  <c r="J169" i="15"/>
  <c r="C169" i="15"/>
  <c r="J168" i="15"/>
  <c r="C168" i="15"/>
  <c r="J167" i="15"/>
  <c r="C167" i="15"/>
  <c r="J166" i="15"/>
  <c r="C166" i="15"/>
  <c r="J165" i="15"/>
  <c r="C165" i="15"/>
  <c r="J164" i="15"/>
  <c r="C164" i="15"/>
  <c r="J163" i="15"/>
  <c r="C163" i="15"/>
  <c r="J162" i="15"/>
  <c r="C162" i="15"/>
  <c r="J161" i="15"/>
  <c r="C161" i="15"/>
  <c r="J160" i="15"/>
  <c r="C160" i="15"/>
  <c r="J159" i="15"/>
  <c r="C159" i="15"/>
  <c r="J158" i="15"/>
  <c r="C158" i="15"/>
  <c r="J157" i="15"/>
  <c r="C157" i="15"/>
  <c r="J156" i="15"/>
  <c r="C156" i="15"/>
  <c r="J155" i="15"/>
  <c r="C155" i="15"/>
  <c r="J154" i="15"/>
  <c r="C154" i="15"/>
  <c r="J153" i="15"/>
  <c r="C153" i="15"/>
  <c r="J152" i="15"/>
  <c r="C152" i="15"/>
  <c r="J151" i="15"/>
  <c r="C151" i="15"/>
  <c r="J150" i="15"/>
  <c r="C150" i="15"/>
  <c r="J149" i="15"/>
  <c r="C149" i="15"/>
  <c r="J148" i="15"/>
  <c r="C148" i="15"/>
  <c r="J147" i="15"/>
  <c r="C147" i="15"/>
  <c r="J146" i="15"/>
  <c r="C146" i="15"/>
  <c r="J145" i="15"/>
  <c r="J144" i="15"/>
  <c r="J143" i="15"/>
  <c r="J142" i="15"/>
  <c r="J138" i="15"/>
  <c r="J101" i="15"/>
  <c r="J103" i="15"/>
  <c r="J141" i="15"/>
  <c r="J35" i="15"/>
  <c r="J15" i="15"/>
  <c r="J46" i="15"/>
  <c r="J105" i="15"/>
  <c r="J67" i="15"/>
  <c r="J80" i="15"/>
  <c r="J65" i="15"/>
  <c r="J45" i="15"/>
  <c r="J4" i="15"/>
  <c r="J118" i="15"/>
  <c r="J27" i="15"/>
  <c r="J133" i="15"/>
  <c r="J88" i="15"/>
  <c r="J25" i="15"/>
  <c r="J104" i="15"/>
  <c r="J92" i="15"/>
  <c r="J28" i="15"/>
  <c r="J21" i="15"/>
  <c r="J33" i="15"/>
  <c r="J76" i="15"/>
  <c r="J39" i="15"/>
  <c r="J64" i="15"/>
  <c r="J63" i="15"/>
  <c r="J109" i="15"/>
  <c r="J131" i="15"/>
  <c r="J61" i="15"/>
  <c r="J47" i="15"/>
  <c r="J49" i="15"/>
  <c r="J54" i="15"/>
  <c r="J87" i="15"/>
  <c r="J41" i="15"/>
  <c r="J113" i="15"/>
  <c r="J114" i="15"/>
  <c r="J129" i="15"/>
  <c r="J22" i="15"/>
  <c r="J13" i="15"/>
  <c r="J66" i="15"/>
  <c r="J126" i="15"/>
  <c r="J14" i="15"/>
  <c r="J7" i="15"/>
  <c r="J93" i="15"/>
  <c r="J53" i="15"/>
  <c r="J12" i="15"/>
  <c r="J10" i="15"/>
  <c r="J75" i="15"/>
  <c r="J86" i="15"/>
  <c r="J100" i="15"/>
  <c r="J91" i="15"/>
  <c r="J78" i="15"/>
  <c r="J110" i="15"/>
  <c r="J77" i="15"/>
  <c r="J127" i="15"/>
  <c r="J70" i="15"/>
  <c r="J115" i="15"/>
  <c r="J43" i="15"/>
  <c r="J30" i="15"/>
  <c r="J112" i="15"/>
  <c r="J44" i="15"/>
  <c r="J130" i="15"/>
  <c r="J106" i="15"/>
  <c r="J98" i="15"/>
  <c r="J23" i="15"/>
  <c r="J97" i="15"/>
  <c r="J20" i="15"/>
  <c r="J72" i="15"/>
  <c r="J42" i="15"/>
  <c r="J84" i="15"/>
  <c r="J37" i="15"/>
  <c r="J140" i="15"/>
  <c r="J139" i="15"/>
  <c r="J137" i="15"/>
  <c r="J136" i="15"/>
  <c r="J135" i="15"/>
  <c r="J134" i="15"/>
  <c r="J132" i="15"/>
  <c r="J128" i="15"/>
  <c r="J8" i="15"/>
  <c r="J36" i="15"/>
  <c r="J85" i="15"/>
  <c r="J125" i="15"/>
  <c r="J124" i="15"/>
  <c r="J123" i="15"/>
  <c r="J122" i="15"/>
  <c r="J121" i="15"/>
  <c r="J120" i="15"/>
  <c r="J119" i="15"/>
  <c r="J117" i="15"/>
  <c r="J116" i="15"/>
  <c r="J111" i="15"/>
  <c r="J108" i="15"/>
  <c r="J107" i="15"/>
  <c r="J102" i="15"/>
  <c r="J99" i="15"/>
  <c r="J96" i="15"/>
  <c r="J95" i="15"/>
  <c r="J94" i="15"/>
  <c r="J90" i="15"/>
  <c r="J89" i="15"/>
  <c r="J83" i="15"/>
  <c r="J82" i="15"/>
  <c r="J81" i="15"/>
  <c r="J79" i="15"/>
  <c r="J74" i="15"/>
  <c r="J73" i="15"/>
  <c r="J71" i="15"/>
  <c r="J69" i="15"/>
  <c r="J68" i="15"/>
  <c r="J62" i="15"/>
  <c r="J60" i="15"/>
  <c r="J59" i="15"/>
  <c r="J58" i="15"/>
  <c r="J57" i="15"/>
  <c r="J56" i="15"/>
  <c r="J52" i="15"/>
  <c r="J51" i="15"/>
  <c r="J50" i="15"/>
  <c r="J48" i="15"/>
  <c r="J40" i="15"/>
  <c r="J38" i="15"/>
  <c r="J34" i="15"/>
  <c r="J32" i="15"/>
  <c r="J31" i="15"/>
  <c r="J29" i="15"/>
  <c r="J26" i="15"/>
  <c r="J24" i="15"/>
  <c r="J19" i="15"/>
  <c r="J18" i="15"/>
  <c r="J17" i="15"/>
  <c r="J16" i="15"/>
  <c r="J11" i="15"/>
  <c r="J9" i="15"/>
  <c r="J6" i="15"/>
  <c r="S202" i="15"/>
  <c r="J5" i="15"/>
  <c r="J201" i="14"/>
  <c r="C201" i="14"/>
  <c r="J200" i="14"/>
  <c r="C200" i="14"/>
  <c r="J199" i="14"/>
  <c r="C199" i="14"/>
  <c r="J198" i="14"/>
  <c r="C198" i="14"/>
  <c r="J197" i="14"/>
  <c r="C197" i="14"/>
  <c r="J196" i="14"/>
  <c r="C196" i="14"/>
  <c r="J195" i="14"/>
  <c r="C195" i="14"/>
  <c r="J194" i="14"/>
  <c r="C194" i="14"/>
  <c r="J193" i="14"/>
  <c r="C193" i="14"/>
  <c r="J192" i="14"/>
  <c r="C192" i="14"/>
  <c r="J191" i="14"/>
  <c r="C191" i="14"/>
  <c r="J190" i="14"/>
  <c r="C190" i="14"/>
  <c r="J189" i="14"/>
  <c r="C189" i="14"/>
  <c r="J188" i="14"/>
  <c r="C188" i="14"/>
  <c r="J187" i="14"/>
  <c r="C187" i="14"/>
  <c r="J186" i="14"/>
  <c r="C186" i="14"/>
  <c r="J185" i="14"/>
  <c r="C185" i="14"/>
  <c r="J184" i="14"/>
  <c r="C184" i="14"/>
  <c r="J183" i="14"/>
  <c r="C183" i="14"/>
  <c r="J182" i="14"/>
  <c r="C182" i="14"/>
  <c r="J181" i="14"/>
  <c r="C181" i="14"/>
  <c r="J180" i="14"/>
  <c r="C180" i="14"/>
  <c r="J179" i="14"/>
  <c r="C179" i="14"/>
  <c r="J178" i="14"/>
  <c r="C178" i="14"/>
  <c r="J177" i="14"/>
  <c r="C177" i="14"/>
  <c r="J176" i="14"/>
  <c r="C176" i="14"/>
  <c r="J175" i="14"/>
  <c r="C175" i="14"/>
  <c r="J174" i="14"/>
  <c r="C174" i="14"/>
  <c r="J173" i="14"/>
  <c r="C173" i="14"/>
  <c r="J172" i="14"/>
  <c r="C172" i="14"/>
  <c r="J171" i="14"/>
  <c r="C171" i="14"/>
  <c r="J170" i="14"/>
  <c r="C170" i="14"/>
  <c r="J169" i="14"/>
  <c r="C169" i="14"/>
  <c r="J168" i="14"/>
  <c r="C168" i="14"/>
  <c r="J167" i="14"/>
  <c r="C167" i="14"/>
  <c r="J166" i="14"/>
  <c r="C166" i="14"/>
  <c r="J165" i="14"/>
  <c r="C165" i="14"/>
  <c r="J164" i="14"/>
  <c r="C164" i="14"/>
  <c r="J163" i="14"/>
  <c r="C163" i="14"/>
  <c r="J162" i="14"/>
  <c r="C162" i="14"/>
  <c r="J161" i="14"/>
  <c r="C161" i="14"/>
  <c r="J160" i="14"/>
  <c r="C160" i="14"/>
  <c r="J159" i="14"/>
  <c r="C159" i="14"/>
  <c r="J158" i="14"/>
  <c r="C158" i="14"/>
  <c r="J157" i="14"/>
  <c r="C157" i="14"/>
  <c r="J156" i="14"/>
  <c r="C156" i="14"/>
  <c r="J155" i="14"/>
  <c r="C155" i="14"/>
  <c r="J154" i="14"/>
  <c r="C154" i="14"/>
  <c r="J153" i="14"/>
  <c r="C153" i="14"/>
  <c r="J152" i="14"/>
  <c r="C152" i="14"/>
  <c r="J151" i="14"/>
  <c r="C151" i="14"/>
  <c r="J150" i="14"/>
  <c r="C150" i="14"/>
  <c r="J149" i="14"/>
  <c r="C149" i="14"/>
  <c r="J148" i="14"/>
  <c r="C148" i="14"/>
  <c r="J147" i="14"/>
  <c r="C147" i="14"/>
  <c r="J146" i="14"/>
  <c r="C146" i="14"/>
  <c r="J145" i="14"/>
  <c r="J144" i="14"/>
  <c r="J143" i="14"/>
  <c r="J142" i="14"/>
  <c r="J138" i="14"/>
  <c r="J101" i="14"/>
  <c r="J103" i="14"/>
  <c r="J141" i="14"/>
  <c r="J35" i="14"/>
  <c r="J15" i="14"/>
  <c r="J46" i="14"/>
  <c r="J105" i="14"/>
  <c r="J67" i="14"/>
  <c r="J80" i="14"/>
  <c r="J65" i="14"/>
  <c r="J45" i="14"/>
  <c r="J4" i="14"/>
  <c r="J118" i="14"/>
  <c r="J27" i="14"/>
  <c r="J133" i="14"/>
  <c r="J88" i="14"/>
  <c r="J25" i="14"/>
  <c r="J104" i="14"/>
  <c r="J92" i="14"/>
  <c r="J28" i="14"/>
  <c r="J21" i="14"/>
  <c r="J33" i="14"/>
  <c r="J76" i="14"/>
  <c r="J39" i="14"/>
  <c r="J64" i="14"/>
  <c r="J63" i="14"/>
  <c r="J109" i="14"/>
  <c r="J131" i="14"/>
  <c r="J61" i="14"/>
  <c r="J47" i="14"/>
  <c r="J49" i="14"/>
  <c r="J54" i="14"/>
  <c r="J87" i="14"/>
  <c r="J41" i="14"/>
  <c r="J113" i="14"/>
  <c r="J114" i="14"/>
  <c r="J129" i="14"/>
  <c r="J22" i="14"/>
  <c r="J13" i="14"/>
  <c r="J66" i="14"/>
  <c r="J126" i="14"/>
  <c r="J14" i="14"/>
  <c r="J7" i="14"/>
  <c r="J93" i="14"/>
  <c r="J53" i="14"/>
  <c r="J12" i="14"/>
  <c r="J10" i="14"/>
  <c r="J75" i="14"/>
  <c r="J86" i="14"/>
  <c r="J100" i="14"/>
  <c r="J91" i="14"/>
  <c r="J78" i="14"/>
  <c r="J110" i="14"/>
  <c r="J77" i="14"/>
  <c r="J127" i="14"/>
  <c r="J70" i="14"/>
  <c r="J115" i="14"/>
  <c r="J43" i="14"/>
  <c r="J30" i="14"/>
  <c r="J112" i="14"/>
  <c r="J44" i="14"/>
  <c r="J130" i="14"/>
  <c r="J106" i="14"/>
  <c r="J98" i="14"/>
  <c r="J23" i="14"/>
  <c r="J97" i="14"/>
  <c r="J20" i="14"/>
  <c r="J72" i="14"/>
  <c r="J42" i="14"/>
  <c r="J84" i="14"/>
  <c r="J37" i="14"/>
  <c r="J140" i="14"/>
  <c r="J139" i="14"/>
  <c r="J137" i="14"/>
  <c r="J136" i="14"/>
  <c r="J135" i="14"/>
  <c r="J134" i="14"/>
  <c r="J132" i="14"/>
  <c r="J128" i="14"/>
  <c r="J8" i="14"/>
  <c r="J36" i="14"/>
  <c r="J85" i="14"/>
  <c r="J125" i="14"/>
  <c r="J124" i="14"/>
  <c r="J123" i="14"/>
  <c r="J122" i="14"/>
  <c r="J121" i="14"/>
  <c r="J120" i="14"/>
  <c r="J119" i="14"/>
  <c r="J117" i="14"/>
  <c r="J116" i="14"/>
  <c r="J111" i="14"/>
  <c r="J108" i="14"/>
  <c r="J107" i="14"/>
  <c r="J102" i="14"/>
  <c r="J99" i="14"/>
  <c r="J96" i="14"/>
  <c r="J95" i="14"/>
  <c r="J94" i="14"/>
  <c r="J90" i="14"/>
  <c r="J89" i="14"/>
  <c r="J83" i="14"/>
  <c r="J82" i="14"/>
  <c r="J81" i="14"/>
  <c r="J79" i="14"/>
  <c r="J74" i="14"/>
  <c r="J73" i="14"/>
  <c r="J71" i="14"/>
  <c r="J69" i="14"/>
  <c r="J68" i="14"/>
  <c r="J62" i="14"/>
  <c r="J60" i="14"/>
  <c r="J59" i="14"/>
  <c r="J58" i="14"/>
  <c r="J57" i="14"/>
  <c r="J56" i="14"/>
  <c r="J52" i="14"/>
  <c r="J51" i="14"/>
  <c r="J50" i="14"/>
  <c r="J48" i="14"/>
  <c r="J40" i="14"/>
  <c r="J38" i="14"/>
  <c r="J34" i="14"/>
  <c r="J32" i="14"/>
  <c r="J31" i="14"/>
  <c r="J29" i="14"/>
  <c r="J26" i="14"/>
  <c r="J24" i="14"/>
  <c r="J19" i="14"/>
  <c r="J18" i="14"/>
  <c r="J17" i="14"/>
  <c r="J16" i="14"/>
  <c r="J11" i="14"/>
  <c r="J9" i="14"/>
  <c r="J6" i="14"/>
  <c r="S202" i="14"/>
  <c r="J5" i="14"/>
  <c r="J201" i="13"/>
  <c r="C201" i="13"/>
  <c r="J200" i="13"/>
  <c r="C200" i="13"/>
  <c r="J199" i="13"/>
  <c r="C199" i="13"/>
  <c r="J198" i="13"/>
  <c r="C198" i="13"/>
  <c r="J197" i="13"/>
  <c r="C197" i="13"/>
  <c r="J196" i="13"/>
  <c r="C196" i="13"/>
  <c r="J195" i="13"/>
  <c r="C195" i="13"/>
  <c r="J194" i="13"/>
  <c r="C194" i="13"/>
  <c r="J193" i="13"/>
  <c r="C193" i="13"/>
  <c r="J192" i="13"/>
  <c r="C192" i="13"/>
  <c r="J191" i="13"/>
  <c r="C191" i="13"/>
  <c r="J190" i="13"/>
  <c r="C190" i="13"/>
  <c r="J189" i="13"/>
  <c r="C189" i="13"/>
  <c r="J188" i="13"/>
  <c r="C188" i="13"/>
  <c r="J187" i="13"/>
  <c r="C187" i="13"/>
  <c r="J186" i="13"/>
  <c r="C186" i="13"/>
  <c r="J185" i="13"/>
  <c r="C185" i="13"/>
  <c r="J184" i="13"/>
  <c r="C184" i="13"/>
  <c r="J183" i="13"/>
  <c r="C183" i="13"/>
  <c r="J182" i="13"/>
  <c r="C182" i="13"/>
  <c r="J181" i="13"/>
  <c r="C181" i="13"/>
  <c r="J180" i="13"/>
  <c r="C180" i="13"/>
  <c r="J179" i="13"/>
  <c r="C179" i="13"/>
  <c r="J178" i="13"/>
  <c r="C178" i="13"/>
  <c r="J177" i="13"/>
  <c r="C177" i="13"/>
  <c r="J176" i="13"/>
  <c r="C176" i="13"/>
  <c r="J175" i="13"/>
  <c r="C175" i="13"/>
  <c r="J174" i="13"/>
  <c r="C174" i="13"/>
  <c r="J173" i="13"/>
  <c r="C173" i="13"/>
  <c r="J172" i="13"/>
  <c r="C172" i="13"/>
  <c r="J171" i="13"/>
  <c r="C171" i="13"/>
  <c r="J170" i="13"/>
  <c r="C170" i="13"/>
  <c r="J169" i="13"/>
  <c r="C169" i="13"/>
  <c r="J168" i="13"/>
  <c r="C168" i="13"/>
  <c r="J167" i="13"/>
  <c r="C167" i="13"/>
  <c r="J166" i="13"/>
  <c r="C166" i="13"/>
  <c r="J165" i="13"/>
  <c r="C165" i="13"/>
  <c r="J164" i="13"/>
  <c r="C164" i="13"/>
  <c r="J163" i="13"/>
  <c r="C163" i="13"/>
  <c r="J162" i="13"/>
  <c r="C162" i="13"/>
  <c r="J161" i="13"/>
  <c r="C161" i="13"/>
  <c r="J160" i="13"/>
  <c r="C160" i="13"/>
  <c r="J159" i="13"/>
  <c r="C159" i="13"/>
  <c r="J158" i="13"/>
  <c r="C158" i="13"/>
  <c r="J157" i="13"/>
  <c r="C157" i="13"/>
  <c r="J156" i="13"/>
  <c r="C156" i="13"/>
  <c r="J155" i="13"/>
  <c r="C155" i="13"/>
  <c r="J154" i="13"/>
  <c r="C154" i="13"/>
  <c r="J153" i="13"/>
  <c r="C153" i="13"/>
  <c r="J152" i="13"/>
  <c r="C152" i="13"/>
  <c r="J151" i="13"/>
  <c r="C151" i="13"/>
  <c r="J150" i="13"/>
  <c r="C150" i="13"/>
  <c r="J149" i="13"/>
  <c r="C149" i="13"/>
  <c r="J148" i="13"/>
  <c r="C148" i="13"/>
  <c r="J147" i="13"/>
  <c r="C147" i="13"/>
  <c r="J146" i="13"/>
  <c r="C146" i="13"/>
  <c r="J145" i="13"/>
  <c r="J144" i="13"/>
  <c r="J143" i="13"/>
  <c r="J142" i="13"/>
  <c r="J138" i="13"/>
  <c r="J101" i="13"/>
  <c r="J103" i="13"/>
  <c r="J141" i="13"/>
  <c r="J35" i="13"/>
  <c r="J15" i="13"/>
  <c r="J46" i="13"/>
  <c r="J105" i="13"/>
  <c r="J67" i="13"/>
  <c r="J80" i="13"/>
  <c r="J65" i="13"/>
  <c r="J45" i="13"/>
  <c r="J4" i="13"/>
  <c r="J118" i="13"/>
  <c r="J27" i="13"/>
  <c r="J133" i="13"/>
  <c r="J88" i="13"/>
  <c r="J25" i="13"/>
  <c r="J104" i="13"/>
  <c r="J92" i="13"/>
  <c r="J28" i="13"/>
  <c r="J21" i="13"/>
  <c r="J33" i="13"/>
  <c r="J76" i="13"/>
  <c r="J39" i="13"/>
  <c r="J64" i="13"/>
  <c r="J63" i="13"/>
  <c r="J109" i="13"/>
  <c r="J131" i="13"/>
  <c r="J61" i="13"/>
  <c r="J47" i="13"/>
  <c r="J49" i="13"/>
  <c r="J54" i="13"/>
  <c r="J87" i="13"/>
  <c r="J41" i="13"/>
  <c r="J113" i="13"/>
  <c r="J114" i="13"/>
  <c r="J129" i="13"/>
  <c r="J22" i="13"/>
  <c r="J13" i="13"/>
  <c r="J66" i="13"/>
  <c r="J126" i="13"/>
  <c r="J14" i="13"/>
  <c r="J7" i="13"/>
  <c r="J93" i="13"/>
  <c r="J53" i="13"/>
  <c r="J12" i="13"/>
  <c r="J10" i="13"/>
  <c r="J75" i="13"/>
  <c r="J86" i="13"/>
  <c r="J100" i="13"/>
  <c r="J91" i="13"/>
  <c r="J78" i="13"/>
  <c r="J110" i="13"/>
  <c r="J77" i="13"/>
  <c r="J127" i="13"/>
  <c r="J70" i="13"/>
  <c r="J115" i="13"/>
  <c r="J43" i="13"/>
  <c r="J30" i="13"/>
  <c r="J112" i="13"/>
  <c r="J44" i="13"/>
  <c r="J130" i="13"/>
  <c r="J106" i="13"/>
  <c r="J98" i="13"/>
  <c r="J23" i="13"/>
  <c r="J97" i="13"/>
  <c r="J20" i="13"/>
  <c r="J72" i="13"/>
  <c r="J42" i="13"/>
  <c r="J84" i="13"/>
  <c r="J37" i="13"/>
  <c r="J140" i="13"/>
  <c r="J139" i="13"/>
  <c r="J137" i="13"/>
  <c r="J136" i="13"/>
  <c r="J135" i="13"/>
  <c r="J134" i="13"/>
  <c r="J132" i="13"/>
  <c r="J128" i="13"/>
  <c r="J8" i="13"/>
  <c r="J36" i="13"/>
  <c r="J85" i="13"/>
  <c r="J125" i="13"/>
  <c r="J124" i="13"/>
  <c r="J123" i="13"/>
  <c r="J122" i="13"/>
  <c r="J121" i="13"/>
  <c r="J120" i="13"/>
  <c r="J119" i="13"/>
  <c r="J117" i="13"/>
  <c r="J116" i="13"/>
  <c r="J111" i="13"/>
  <c r="J108" i="13"/>
  <c r="J107" i="13"/>
  <c r="J102" i="13"/>
  <c r="J99" i="13"/>
  <c r="J96" i="13"/>
  <c r="J95" i="13"/>
  <c r="J94" i="13"/>
  <c r="J90" i="13"/>
  <c r="J89" i="13"/>
  <c r="J83" i="13"/>
  <c r="J82" i="13"/>
  <c r="J81" i="13"/>
  <c r="J79" i="13"/>
  <c r="J74" i="13"/>
  <c r="J73" i="13"/>
  <c r="J71" i="13"/>
  <c r="J69" i="13"/>
  <c r="J68" i="13"/>
  <c r="J62" i="13"/>
  <c r="J60" i="13"/>
  <c r="J59" i="13"/>
  <c r="J58" i="13"/>
  <c r="J57" i="13"/>
  <c r="J56" i="13"/>
  <c r="J52" i="13"/>
  <c r="J51" i="13"/>
  <c r="J50" i="13"/>
  <c r="J48" i="13"/>
  <c r="J40" i="13"/>
  <c r="J38" i="13"/>
  <c r="J34" i="13"/>
  <c r="J32" i="13"/>
  <c r="J31" i="13"/>
  <c r="J29" i="13"/>
  <c r="J26" i="13"/>
  <c r="J24" i="13"/>
  <c r="J19" i="13"/>
  <c r="J18" i="13"/>
  <c r="J17" i="13"/>
  <c r="J16" i="13"/>
  <c r="J11" i="13"/>
  <c r="J9" i="13"/>
  <c r="J6" i="13"/>
  <c r="S202" i="13"/>
  <c r="J5" i="13"/>
  <c r="J201" i="12"/>
  <c r="C201" i="12"/>
  <c r="J200" i="12"/>
  <c r="C200" i="12"/>
  <c r="J199" i="12"/>
  <c r="C199" i="12"/>
  <c r="J198" i="12"/>
  <c r="C198" i="12"/>
  <c r="J197" i="12"/>
  <c r="C197" i="12"/>
  <c r="J196" i="12"/>
  <c r="C196" i="12"/>
  <c r="J195" i="12"/>
  <c r="C195" i="12"/>
  <c r="J194" i="12"/>
  <c r="C194" i="12"/>
  <c r="J193" i="12"/>
  <c r="C193" i="12"/>
  <c r="J192" i="12"/>
  <c r="C192" i="12"/>
  <c r="J191" i="12"/>
  <c r="C191" i="12"/>
  <c r="J190" i="12"/>
  <c r="C190" i="12"/>
  <c r="J189" i="12"/>
  <c r="C189" i="12"/>
  <c r="J188" i="12"/>
  <c r="C188" i="12"/>
  <c r="J187" i="12"/>
  <c r="C187" i="12"/>
  <c r="J186" i="12"/>
  <c r="C186" i="12"/>
  <c r="J185" i="12"/>
  <c r="C185" i="12"/>
  <c r="J184" i="12"/>
  <c r="C184" i="12"/>
  <c r="J183" i="12"/>
  <c r="C183" i="12"/>
  <c r="J182" i="12"/>
  <c r="C182" i="12"/>
  <c r="J181" i="12"/>
  <c r="C181" i="12"/>
  <c r="J180" i="12"/>
  <c r="C180" i="12"/>
  <c r="J179" i="12"/>
  <c r="C179" i="12"/>
  <c r="J178" i="12"/>
  <c r="C178" i="12"/>
  <c r="J177" i="12"/>
  <c r="C177" i="12"/>
  <c r="J176" i="12"/>
  <c r="C176" i="12"/>
  <c r="J175" i="12"/>
  <c r="C175" i="12"/>
  <c r="J174" i="12"/>
  <c r="C174" i="12"/>
  <c r="J173" i="12"/>
  <c r="C173" i="12"/>
  <c r="J172" i="12"/>
  <c r="C172" i="12"/>
  <c r="J171" i="12"/>
  <c r="C171" i="12"/>
  <c r="J170" i="12"/>
  <c r="C170" i="12"/>
  <c r="J169" i="12"/>
  <c r="C169" i="12"/>
  <c r="J168" i="12"/>
  <c r="C168" i="12"/>
  <c r="J167" i="12"/>
  <c r="C167" i="12"/>
  <c r="J166" i="12"/>
  <c r="C166" i="12"/>
  <c r="J165" i="12"/>
  <c r="C165" i="12"/>
  <c r="J164" i="12"/>
  <c r="C164" i="12"/>
  <c r="J163" i="12"/>
  <c r="C163" i="12"/>
  <c r="J162" i="12"/>
  <c r="C162" i="12"/>
  <c r="J161" i="12"/>
  <c r="C161" i="12"/>
  <c r="J160" i="12"/>
  <c r="C160" i="12"/>
  <c r="J159" i="12"/>
  <c r="C159" i="12"/>
  <c r="J158" i="12"/>
  <c r="C158" i="12"/>
  <c r="J157" i="12"/>
  <c r="C157" i="12"/>
  <c r="J156" i="12"/>
  <c r="C156" i="12"/>
  <c r="J155" i="12"/>
  <c r="C155" i="12"/>
  <c r="J154" i="12"/>
  <c r="C154" i="12"/>
  <c r="J153" i="12"/>
  <c r="C153" i="12"/>
  <c r="J152" i="12"/>
  <c r="C152" i="12"/>
  <c r="J151" i="12"/>
  <c r="C151" i="12"/>
  <c r="J150" i="12"/>
  <c r="C150" i="12"/>
  <c r="J149" i="12"/>
  <c r="C149" i="12"/>
  <c r="J148" i="12"/>
  <c r="C148" i="12"/>
  <c r="J147" i="12"/>
  <c r="C147" i="12"/>
  <c r="J146" i="12"/>
  <c r="C146" i="12"/>
  <c r="J145" i="12"/>
  <c r="J144" i="12"/>
  <c r="J143" i="12"/>
  <c r="J142" i="12"/>
  <c r="J138" i="12"/>
  <c r="J101" i="12"/>
  <c r="J103" i="12"/>
  <c r="J141" i="12"/>
  <c r="J35" i="12"/>
  <c r="J15" i="12"/>
  <c r="J46" i="12"/>
  <c r="J105" i="12"/>
  <c r="J67" i="12"/>
  <c r="J80" i="12"/>
  <c r="J65" i="12"/>
  <c r="J45" i="12"/>
  <c r="J4" i="12"/>
  <c r="J118" i="12"/>
  <c r="J27" i="12"/>
  <c r="J133" i="12"/>
  <c r="J88" i="12"/>
  <c r="J25" i="12"/>
  <c r="J104" i="12"/>
  <c r="J92" i="12"/>
  <c r="J28" i="12"/>
  <c r="J21" i="12"/>
  <c r="J33" i="12"/>
  <c r="J76" i="12"/>
  <c r="J39" i="12"/>
  <c r="J64" i="12"/>
  <c r="J63" i="12"/>
  <c r="J109" i="12"/>
  <c r="J131" i="12"/>
  <c r="J61" i="12"/>
  <c r="J47" i="12"/>
  <c r="J49" i="12"/>
  <c r="J54" i="12"/>
  <c r="J87" i="12"/>
  <c r="J41" i="12"/>
  <c r="J113" i="12"/>
  <c r="J114" i="12"/>
  <c r="J129" i="12"/>
  <c r="J22" i="12"/>
  <c r="J13" i="12"/>
  <c r="J66" i="12"/>
  <c r="J126" i="12"/>
  <c r="J14" i="12"/>
  <c r="J7" i="12"/>
  <c r="J93" i="12"/>
  <c r="J53" i="12"/>
  <c r="J12" i="12"/>
  <c r="J10" i="12"/>
  <c r="J75" i="12"/>
  <c r="J86" i="12"/>
  <c r="J100" i="12"/>
  <c r="J91" i="12"/>
  <c r="J78" i="12"/>
  <c r="J110" i="12"/>
  <c r="J77" i="12"/>
  <c r="J127" i="12"/>
  <c r="J70" i="12"/>
  <c r="J115" i="12"/>
  <c r="J43" i="12"/>
  <c r="J30" i="12"/>
  <c r="J112" i="12"/>
  <c r="J44" i="12"/>
  <c r="J130" i="12"/>
  <c r="J106" i="12"/>
  <c r="J98" i="12"/>
  <c r="J23" i="12"/>
  <c r="J97" i="12"/>
  <c r="J20" i="12"/>
  <c r="J72" i="12"/>
  <c r="J42" i="12"/>
  <c r="J84" i="12"/>
  <c r="J37" i="12"/>
  <c r="J140" i="12"/>
  <c r="J139" i="12"/>
  <c r="J137" i="12"/>
  <c r="J136" i="12"/>
  <c r="J135" i="12"/>
  <c r="J134" i="12"/>
  <c r="J132" i="12"/>
  <c r="J128" i="12"/>
  <c r="J8" i="12"/>
  <c r="J36" i="12"/>
  <c r="J85" i="12"/>
  <c r="J125" i="12"/>
  <c r="J124" i="12"/>
  <c r="J123" i="12"/>
  <c r="J122" i="12"/>
  <c r="J121" i="12"/>
  <c r="J120" i="12"/>
  <c r="J119" i="12"/>
  <c r="J117" i="12"/>
  <c r="J116" i="12"/>
  <c r="J111" i="12"/>
  <c r="J108" i="12"/>
  <c r="J107" i="12"/>
  <c r="J102" i="12"/>
  <c r="J99" i="12"/>
  <c r="J96" i="12"/>
  <c r="J95" i="12"/>
  <c r="J94" i="12"/>
  <c r="J90" i="12"/>
  <c r="J89" i="12"/>
  <c r="J83" i="12"/>
  <c r="J82" i="12"/>
  <c r="J81" i="12"/>
  <c r="J79" i="12"/>
  <c r="J74" i="12"/>
  <c r="J73" i="12"/>
  <c r="J71" i="12"/>
  <c r="J69" i="12"/>
  <c r="J68" i="12"/>
  <c r="J62" i="12"/>
  <c r="J60" i="12"/>
  <c r="J59" i="12"/>
  <c r="J58" i="12"/>
  <c r="J57" i="12"/>
  <c r="J56" i="12"/>
  <c r="J52" i="12"/>
  <c r="J51" i="12"/>
  <c r="J50" i="12"/>
  <c r="J48" i="12"/>
  <c r="J40" i="12"/>
  <c r="J38" i="12"/>
  <c r="J34" i="12"/>
  <c r="J32" i="12"/>
  <c r="J31" i="12"/>
  <c r="J29" i="12"/>
  <c r="J26" i="12"/>
  <c r="J24" i="12"/>
  <c r="J19" i="12"/>
  <c r="J18" i="12"/>
  <c r="J17" i="12"/>
  <c r="J16" i="12"/>
  <c r="J11" i="12"/>
  <c r="J9" i="12"/>
  <c r="J6" i="12"/>
  <c r="S202" i="12"/>
  <c r="J5" i="12"/>
  <c r="J201" i="11"/>
  <c r="C201" i="11"/>
  <c r="J200" i="11"/>
  <c r="C200" i="11"/>
  <c r="J199" i="11"/>
  <c r="C199" i="11"/>
  <c r="J198" i="11"/>
  <c r="C198" i="11"/>
  <c r="J197" i="11"/>
  <c r="C197" i="11"/>
  <c r="J196" i="11"/>
  <c r="C196" i="11"/>
  <c r="J195" i="11"/>
  <c r="C195" i="11"/>
  <c r="J194" i="11"/>
  <c r="C194" i="11"/>
  <c r="J193" i="11"/>
  <c r="C193" i="11"/>
  <c r="J192" i="11"/>
  <c r="C192" i="11"/>
  <c r="J191" i="11"/>
  <c r="C191" i="11"/>
  <c r="J190" i="11"/>
  <c r="C190" i="11"/>
  <c r="J189" i="11"/>
  <c r="C189" i="11"/>
  <c r="J188" i="11"/>
  <c r="C188" i="11"/>
  <c r="J187" i="11"/>
  <c r="C187" i="11"/>
  <c r="J186" i="11"/>
  <c r="C186" i="11"/>
  <c r="J185" i="11"/>
  <c r="C185" i="11"/>
  <c r="J184" i="11"/>
  <c r="C184" i="11"/>
  <c r="J183" i="11"/>
  <c r="C183" i="11"/>
  <c r="J182" i="11"/>
  <c r="C182" i="11"/>
  <c r="J181" i="11"/>
  <c r="C181" i="11"/>
  <c r="J180" i="11"/>
  <c r="C180" i="11"/>
  <c r="J179" i="11"/>
  <c r="C179" i="11"/>
  <c r="J178" i="11"/>
  <c r="C178" i="11"/>
  <c r="J177" i="11"/>
  <c r="C177" i="11"/>
  <c r="J176" i="11"/>
  <c r="C176" i="11"/>
  <c r="J175" i="11"/>
  <c r="C175" i="11"/>
  <c r="J174" i="11"/>
  <c r="C174" i="11"/>
  <c r="J173" i="11"/>
  <c r="C173" i="11"/>
  <c r="J172" i="11"/>
  <c r="C172" i="11"/>
  <c r="J171" i="11"/>
  <c r="C171" i="11"/>
  <c r="J170" i="11"/>
  <c r="C170" i="11"/>
  <c r="J169" i="11"/>
  <c r="C169" i="11"/>
  <c r="J168" i="11"/>
  <c r="C168" i="11"/>
  <c r="J167" i="11"/>
  <c r="C167" i="11"/>
  <c r="J166" i="11"/>
  <c r="C166" i="11"/>
  <c r="J165" i="11"/>
  <c r="C165" i="11"/>
  <c r="J164" i="11"/>
  <c r="C164" i="11"/>
  <c r="J163" i="11"/>
  <c r="C163" i="11"/>
  <c r="J162" i="11"/>
  <c r="C162" i="11"/>
  <c r="J161" i="11"/>
  <c r="C161" i="11"/>
  <c r="J160" i="11"/>
  <c r="C160" i="11"/>
  <c r="J159" i="11"/>
  <c r="C159" i="11"/>
  <c r="J158" i="11"/>
  <c r="C158" i="11"/>
  <c r="J157" i="11"/>
  <c r="C157" i="11"/>
  <c r="J156" i="11"/>
  <c r="C156" i="11"/>
  <c r="J155" i="11"/>
  <c r="C155" i="11"/>
  <c r="J154" i="11"/>
  <c r="C154" i="11"/>
  <c r="J153" i="11"/>
  <c r="C153" i="11"/>
  <c r="J152" i="11"/>
  <c r="C152" i="11"/>
  <c r="J151" i="11"/>
  <c r="C151" i="11"/>
  <c r="J150" i="11"/>
  <c r="C150" i="11"/>
  <c r="J149" i="11"/>
  <c r="C149" i="11"/>
  <c r="J148" i="11"/>
  <c r="C148" i="11"/>
  <c r="J147" i="11"/>
  <c r="C147" i="11"/>
  <c r="J146" i="11"/>
  <c r="C146" i="11"/>
  <c r="J145" i="11"/>
  <c r="J144" i="11"/>
  <c r="J143" i="11"/>
  <c r="J142" i="11"/>
  <c r="J138" i="11"/>
  <c r="J101" i="11"/>
  <c r="J103" i="11"/>
  <c r="J141" i="11"/>
  <c r="J35" i="11"/>
  <c r="J15" i="11"/>
  <c r="J46" i="11"/>
  <c r="J105" i="11"/>
  <c r="J67" i="11"/>
  <c r="J80" i="11"/>
  <c r="J65" i="11"/>
  <c r="J45" i="11"/>
  <c r="J4" i="11"/>
  <c r="J118" i="11"/>
  <c r="J27" i="11"/>
  <c r="J133" i="11"/>
  <c r="J88" i="11"/>
  <c r="J25" i="11"/>
  <c r="J104" i="11"/>
  <c r="J92" i="11"/>
  <c r="J28" i="11"/>
  <c r="J21" i="11"/>
  <c r="J33" i="11"/>
  <c r="J76" i="11"/>
  <c r="J39" i="11"/>
  <c r="J64" i="11"/>
  <c r="J63" i="11"/>
  <c r="J109" i="11"/>
  <c r="J131" i="11"/>
  <c r="J61" i="11"/>
  <c r="J47" i="11"/>
  <c r="J49" i="11"/>
  <c r="J54" i="11"/>
  <c r="J87" i="11"/>
  <c r="J41" i="11"/>
  <c r="J113" i="11"/>
  <c r="J114" i="11"/>
  <c r="J129" i="11"/>
  <c r="J22" i="11"/>
  <c r="J13" i="11"/>
  <c r="J66" i="11"/>
  <c r="J126" i="11"/>
  <c r="J14" i="11"/>
  <c r="J7" i="11"/>
  <c r="J93" i="11"/>
  <c r="J53" i="11"/>
  <c r="J12" i="11"/>
  <c r="J10" i="11"/>
  <c r="J75" i="11"/>
  <c r="J86" i="11"/>
  <c r="J100" i="11"/>
  <c r="J91" i="11"/>
  <c r="J78" i="11"/>
  <c r="J110" i="11"/>
  <c r="J77" i="11"/>
  <c r="J127" i="11"/>
  <c r="J70" i="11"/>
  <c r="J115" i="11"/>
  <c r="J43" i="11"/>
  <c r="J30" i="11"/>
  <c r="J112" i="11"/>
  <c r="J44" i="11"/>
  <c r="J130" i="11"/>
  <c r="J106" i="11"/>
  <c r="J98" i="11"/>
  <c r="J23" i="11"/>
  <c r="J97" i="11"/>
  <c r="J20" i="11"/>
  <c r="J72" i="11"/>
  <c r="J42" i="11"/>
  <c r="J84" i="11"/>
  <c r="J37" i="11"/>
  <c r="J140" i="11"/>
  <c r="J139" i="11"/>
  <c r="J137" i="11"/>
  <c r="J136" i="11"/>
  <c r="J135" i="11"/>
  <c r="J134" i="11"/>
  <c r="J132" i="11"/>
  <c r="J128" i="11"/>
  <c r="J8" i="11"/>
  <c r="J36" i="11"/>
  <c r="J85" i="11"/>
  <c r="J125" i="11"/>
  <c r="J124" i="11"/>
  <c r="J123" i="11"/>
  <c r="J122" i="11"/>
  <c r="J121" i="11"/>
  <c r="J120" i="11"/>
  <c r="J119" i="11"/>
  <c r="J117" i="11"/>
  <c r="J116" i="11"/>
  <c r="J111" i="11"/>
  <c r="J108" i="11"/>
  <c r="J107" i="11"/>
  <c r="J102" i="11"/>
  <c r="J99" i="11"/>
  <c r="J96" i="11"/>
  <c r="J95" i="11"/>
  <c r="J94" i="11"/>
  <c r="J90" i="11"/>
  <c r="J89" i="11"/>
  <c r="J83" i="11"/>
  <c r="J82" i="11"/>
  <c r="J81" i="11"/>
  <c r="J79" i="11"/>
  <c r="J74" i="11"/>
  <c r="J73" i="11"/>
  <c r="J71" i="11"/>
  <c r="J69" i="11"/>
  <c r="J68" i="11"/>
  <c r="J62" i="11"/>
  <c r="J60" i="11"/>
  <c r="J59" i="11"/>
  <c r="J58" i="11"/>
  <c r="J57" i="11"/>
  <c r="J56" i="11"/>
  <c r="J52" i="11"/>
  <c r="J51" i="11"/>
  <c r="J50" i="11"/>
  <c r="J48" i="11"/>
  <c r="J40" i="11"/>
  <c r="J38" i="11"/>
  <c r="J34" i="11"/>
  <c r="J32" i="11"/>
  <c r="J31" i="11"/>
  <c r="J29" i="11"/>
  <c r="J26" i="11"/>
  <c r="J24" i="11"/>
  <c r="J19" i="11"/>
  <c r="J18" i="11"/>
  <c r="J17" i="11"/>
  <c r="J16" i="11"/>
  <c r="J11" i="11"/>
  <c r="J9" i="11"/>
  <c r="J6" i="11"/>
  <c r="J5" i="11"/>
  <c r="J201" i="10"/>
  <c r="C201" i="10"/>
  <c r="J200" i="10"/>
  <c r="C200" i="10"/>
  <c r="J199" i="10"/>
  <c r="C199" i="10"/>
  <c r="J198" i="10"/>
  <c r="C198" i="10"/>
  <c r="J197" i="10"/>
  <c r="C197" i="10"/>
  <c r="J196" i="10"/>
  <c r="C196" i="10"/>
  <c r="J195" i="10"/>
  <c r="C195" i="10"/>
  <c r="J194" i="10"/>
  <c r="C194" i="10"/>
  <c r="J193" i="10"/>
  <c r="C193" i="10"/>
  <c r="J192" i="10"/>
  <c r="C192" i="10"/>
  <c r="J191" i="10"/>
  <c r="C191" i="10"/>
  <c r="J190" i="10"/>
  <c r="C190" i="10"/>
  <c r="J189" i="10"/>
  <c r="C189" i="10"/>
  <c r="J188" i="10"/>
  <c r="C188" i="10"/>
  <c r="J187" i="10"/>
  <c r="C187" i="10"/>
  <c r="J186" i="10"/>
  <c r="C186" i="10"/>
  <c r="J185" i="10"/>
  <c r="C185" i="10"/>
  <c r="J184" i="10"/>
  <c r="C184" i="10"/>
  <c r="J183" i="10"/>
  <c r="C183" i="10"/>
  <c r="J182" i="10"/>
  <c r="C182" i="10"/>
  <c r="J181" i="10"/>
  <c r="C181" i="10"/>
  <c r="J180" i="10"/>
  <c r="C180" i="10"/>
  <c r="J179" i="10"/>
  <c r="C179" i="10"/>
  <c r="J178" i="10"/>
  <c r="C178" i="10"/>
  <c r="J177" i="10"/>
  <c r="C177" i="10"/>
  <c r="J176" i="10"/>
  <c r="C176" i="10"/>
  <c r="J175" i="10"/>
  <c r="C175" i="10"/>
  <c r="J174" i="10"/>
  <c r="C174" i="10"/>
  <c r="J173" i="10"/>
  <c r="C173" i="10"/>
  <c r="J172" i="10"/>
  <c r="C172" i="10"/>
  <c r="J171" i="10"/>
  <c r="C171" i="10"/>
  <c r="J170" i="10"/>
  <c r="C170" i="10"/>
  <c r="J169" i="10"/>
  <c r="C169" i="10"/>
  <c r="J168" i="10"/>
  <c r="C168" i="10"/>
  <c r="J167" i="10"/>
  <c r="C167" i="10"/>
  <c r="J166" i="10"/>
  <c r="C166" i="10"/>
  <c r="J165" i="10"/>
  <c r="C165" i="10"/>
  <c r="J164" i="10"/>
  <c r="C164" i="10"/>
  <c r="J163" i="10"/>
  <c r="C163" i="10"/>
  <c r="J162" i="10"/>
  <c r="C162" i="10"/>
  <c r="J161" i="10"/>
  <c r="C161" i="10"/>
  <c r="J160" i="10"/>
  <c r="C160" i="10"/>
  <c r="J159" i="10"/>
  <c r="C159" i="10"/>
  <c r="J158" i="10"/>
  <c r="C158" i="10"/>
  <c r="J157" i="10"/>
  <c r="C157" i="10"/>
  <c r="J156" i="10"/>
  <c r="C156" i="10"/>
  <c r="J155" i="10"/>
  <c r="C155" i="10"/>
  <c r="J154" i="10"/>
  <c r="C154" i="10"/>
  <c r="J153" i="10"/>
  <c r="C153" i="10"/>
  <c r="J152" i="10"/>
  <c r="C152" i="10"/>
  <c r="J151" i="10"/>
  <c r="C151" i="10"/>
  <c r="J150" i="10"/>
  <c r="C150" i="10"/>
  <c r="J149" i="10"/>
  <c r="C149" i="10"/>
  <c r="J148" i="10"/>
  <c r="C148" i="10"/>
  <c r="J147" i="10"/>
  <c r="C147" i="10"/>
  <c r="J146" i="10"/>
  <c r="C146" i="10"/>
  <c r="J145" i="10"/>
  <c r="J144" i="10"/>
  <c r="J143" i="10"/>
  <c r="J142" i="10"/>
  <c r="C142" i="10"/>
  <c r="J138" i="10"/>
  <c r="J101" i="10"/>
  <c r="J103" i="10"/>
  <c r="J141" i="10"/>
  <c r="J35" i="10"/>
  <c r="J15" i="10"/>
  <c r="J46" i="10"/>
  <c r="J105" i="10"/>
  <c r="J67" i="10"/>
  <c r="J80" i="10"/>
  <c r="J65" i="10"/>
  <c r="J45" i="10"/>
  <c r="J4" i="10"/>
  <c r="J118" i="10"/>
  <c r="J27" i="10"/>
  <c r="J133" i="10"/>
  <c r="J88" i="10"/>
  <c r="J25" i="10"/>
  <c r="J104" i="10"/>
  <c r="J92" i="10"/>
  <c r="J28" i="10"/>
  <c r="J21" i="10"/>
  <c r="J33" i="10"/>
  <c r="J76" i="10"/>
  <c r="J39" i="10"/>
  <c r="J64" i="10"/>
  <c r="J63" i="10"/>
  <c r="J109" i="10"/>
  <c r="J131" i="10"/>
  <c r="J47" i="10"/>
  <c r="J61" i="10"/>
  <c r="J49" i="10"/>
  <c r="J54" i="10"/>
  <c r="J87" i="10"/>
  <c r="J41" i="10"/>
  <c r="J113" i="10"/>
  <c r="J114" i="10"/>
  <c r="J129" i="10"/>
  <c r="J22" i="10"/>
  <c r="J13" i="10"/>
  <c r="J66" i="10"/>
  <c r="J126" i="10"/>
  <c r="J14" i="10"/>
  <c r="J7" i="10"/>
  <c r="J93" i="10"/>
  <c r="J53" i="10"/>
  <c r="J12" i="10"/>
  <c r="J10" i="10"/>
  <c r="J75" i="10"/>
  <c r="J86" i="10"/>
  <c r="J100" i="10"/>
  <c r="J91" i="10"/>
  <c r="J78" i="10"/>
  <c r="J110" i="10"/>
  <c r="J77" i="10"/>
  <c r="J127" i="10"/>
  <c r="J70" i="10"/>
  <c r="J115" i="10"/>
  <c r="J43" i="10"/>
  <c r="J30" i="10"/>
  <c r="J112" i="10"/>
  <c r="J44" i="10"/>
  <c r="J130" i="10"/>
  <c r="J106" i="10"/>
  <c r="J98" i="10"/>
  <c r="J23" i="10"/>
  <c r="J97" i="10"/>
  <c r="J20" i="10"/>
  <c r="J72" i="10"/>
  <c r="J42" i="10"/>
  <c r="J84" i="10"/>
  <c r="J37" i="10"/>
  <c r="J140" i="10"/>
  <c r="J139" i="10"/>
  <c r="J137" i="10"/>
  <c r="J136" i="10"/>
  <c r="J135" i="10"/>
  <c r="J134" i="10"/>
  <c r="J132" i="10"/>
  <c r="J128" i="10"/>
  <c r="J8" i="10"/>
  <c r="J36" i="10"/>
  <c r="J85" i="10"/>
  <c r="J125" i="10"/>
  <c r="J124" i="10"/>
  <c r="J123" i="10"/>
  <c r="J122" i="10"/>
  <c r="J121" i="10"/>
  <c r="J120" i="10"/>
  <c r="J119" i="10"/>
  <c r="J117" i="10"/>
  <c r="J116" i="10"/>
  <c r="J111" i="10"/>
  <c r="J108" i="10"/>
  <c r="J107" i="10"/>
  <c r="J102" i="10"/>
  <c r="J99" i="10"/>
  <c r="J96" i="10"/>
  <c r="J95" i="10"/>
  <c r="J94" i="10"/>
  <c r="J90" i="10"/>
  <c r="J89" i="10"/>
  <c r="J83" i="10"/>
  <c r="J82" i="10"/>
  <c r="J81" i="10"/>
  <c r="J79" i="10"/>
  <c r="J74" i="10"/>
  <c r="J73" i="10"/>
  <c r="J71" i="10"/>
  <c r="J69" i="10"/>
  <c r="J68" i="10"/>
  <c r="J62" i="10"/>
  <c r="J60" i="10"/>
  <c r="J59" i="10"/>
  <c r="J58" i="10"/>
  <c r="J57" i="10"/>
  <c r="J56" i="10"/>
  <c r="J52" i="10"/>
  <c r="J51" i="10"/>
  <c r="J50" i="10"/>
  <c r="J48" i="10"/>
  <c r="J40" i="10"/>
  <c r="J38" i="10"/>
  <c r="J34" i="10"/>
  <c r="J32" i="10"/>
  <c r="J31" i="10"/>
  <c r="J29" i="10"/>
  <c r="J26" i="10"/>
  <c r="J24" i="10"/>
  <c r="J19" i="10"/>
  <c r="J18" i="10"/>
  <c r="J17" i="10"/>
  <c r="J16" i="10"/>
  <c r="J11" i="10"/>
  <c r="J9" i="10"/>
  <c r="J6" i="10"/>
  <c r="S202" i="10"/>
  <c r="J5" i="10"/>
  <c r="J201" i="9"/>
  <c r="C201" i="9"/>
  <c r="J200" i="9"/>
  <c r="C200" i="9"/>
  <c r="J199" i="9"/>
  <c r="C199" i="9"/>
  <c r="J198" i="9"/>
  <c r="C198" i="9"/>
  <c r="J197" i="9"/>
  <c r="C197" i="9"/>
  <c r="J196" i="9"/>
  <c r="C196" i="9"/>
  <c r="J195" i="9"/>
  <c r="C195" i="9"/>
  <c r="J194" i="9"/>
  <c r="C194" i="9"/>
  <c r="J193" i="9"/>
  <c r="C193" i="9"/>
  <c r="J192" i="9"/>
  <c r="C192" i="9"/>
  <c r="J191" i="9"/>
  <c r="C191" i="9"/>
  <c r="J190" i="9"/>
  <c r="C190" i="9"/>
  <c r="J189" i="9"/>
  <c r="C189" i="9"/>
  <c r="J188" i="9"/>
  <c r="C188" i="9"/>
  <c r="J187" i="9"/>
  <c r="C187" i="9"/>
  <c r="J186" i="9"/>
  <c r="C186" i="9"/>
  <c r="J185" i="9"/>
  <c r="C185" i="9"/>
  <c r="J184" i="9"/>
  <c r="C184" i="9"/>
  <c r="J183" i="9"/>
  <c r="C183" i="9"/>
  <c r="J182" i="9"/>
  <c r="C182" i="9"/>
  <c r="J181" i="9"/>
  <c r="C181" i="9"/>
  <c r="J180" i="9"/>
  <c r="C180" i="9"/>
  <c r="J179" i="9"/>
  <c r="C179" i="9"/>
  <c r="J178" i="9"/>
  <c r="C178" i="9"/>
  <c r="J177" i="9"/>
  <c r="C177" i="9"/>
  <c r="J176" i="9"/>
  <c r="C176" i="9"/>
  <c r="J175" i="9"/>
  <c r="C175" i="9"/>
  <c r="J174" i="9"/>
  <c r="C174" i="9"/>
  <c r="J173" i="9"/>
  <c r="C173" i="9"/>
  <c r="J172" i="9"/>
  <c r="C172" i="9"/>
  <c r="J171" i="9"/>
  <c r="C171" i="9"/>
  <c r="J170" i="9"/>
  <c r="C170" i="9"/>
  <c r="J169" i="9"/>
  <c r="C169" i="9"/>
  <c r="J168" i="9"/>
  <c r="C168" i="9"/>
  <c r="J167" i="9"/>
  <c r="C167" i="9"/>
  <c r="J166" i="9"/>
  <c r="C166" i="9"/>
  <c r="J165" i="9"/>
  <c r="C165" i="9"/>
  <c r="J164" i="9"/>
  <c r="C164" i="9"/>
  <c r="J163" i="9"/>
  <c r="C163" i="9"/>
  <c r="J162" i="9"/>
  <c r="C162" i="9"/>
  <c r="J161" i="9"/>
  <c r="C161" i="9"/>
  <c r="J160" i="9"/>
  <c r="C160" i="9"/>
  <c r="J159" i="9"/>
  <c r="C159" i="9"/>
  <c r="J158" i="9"/>
  <c r="C158" i="9"/>
  <c r="J157" i="9"/>
  <c r="C157" i="9"/>
  <c r="J156" i="9"/>
  <c r="C156" i="9"/>
  <c r="J155" i="9"/>
  <c r="C155" i="9"/>
  <c r="J154" i="9"/>
  <c r="C154" i="9"/>
  <c r="J153" i="9"/>
  <c r="C153" i="9"/>
  <c r="J152" i="9"/>
  <c r="C152" i="9"/>
  <c r="J151" i="9"/>
  <c r="C151" i="9"/>
  <c r="J150" i="9"/>
  <c r="C150" i="9"/>
  <c r="J149" i="9"/>
  <c r="C149" i="9"/>
  <c r="J148" i="9"/>
  <c r="C148" i="9"/>
  <c r="J147" i="9"/>
  <c r="C147" i="9"/>
  <c r="J146" i="9"/>
  <c r="C146" i="9"/>
  <c r="J145" i="9"/>
  <c r="J144" i="9"/>
  <c r="J143" i="9"/>
  <c r="J142" i="9"/>
  <c r="C142" i="9"/>
  <c r="J138" i="9"/>
  <c r="J102" i="9"/>
  <c r="J104" i="9"/>
  <c r="J141" i="9"/>
  <c r="J35" i="9"/>
  <c r="J15" i="9"/>
  <c r="J46" i="9"/>
  <c r="J106" i="9"/>
  <c r="J67" i="9"/>
  <c r="J81" i="9"/>
  <c r="J65" i="9"/>
  <c r="J45" i="9"/>
  <c r="J4" i="9"/>
  <c r="J119" i="9"/>
  <c r="J27" i="9"/>
  <c r="J133" i="9"/>
  <c r="J89" i="9"/>
  <c r="J25" i="9"/>
  <c r="J105" i="9"/>
  <c r="J94" i="9"/>
  <c r="J28" i="9"/>
  <c r="J21" i="9"/>
  <c r="J33" i="9"/>
  <c r="J77" i="9"/>
  <c r="J39" i="9"/>
  <c r="J64" i="9"/>
  <c r="J63" i="9"/>
  <c r="J110" i="9"/>
  <c r="J131" i="9"/>
  <c r="J47" i="9"/>
  <c r="J61" i="9"/>
  <c r="J49" i="9"/>
  <c r="J54" i="9"/>
  <c r="J88" i="9"/>
  <c r="J41" i="9"/>
  <c r="J114" i="9"/>
  <c r="J115" i="9"/>
  <c r="J129" i="9"/>
  <c r="J22" i="9"/>
  <c r="J13" i="9"/>
  <c r="J66" i="9"/>
  <c r="J73" i="9"/>
  <c r="J14" i="9"/>
  <c r="J7" i="9"/>
  <c r="J93" i="9"/>
  <c r="J53" i="9"/>
  <c r="J12" i="9"/>
  <c r="J10" i="9"/>
  <c r="J76" i="9"/>
  <c r="J87" i="9"/>
  <c r="J101" i="9"/>
  <c r="J92" i="9"/>
  <c r="J79" i="9"/>
  <c r="J111" i="9"/>
  <c r="J78" i="9"/>
  <c r="J127" i="9"/>
  <c r="J70" i="9"/>
  <c r="J116" i="9"/>
  <c r="J43" i="9"/>
  <c r="J30" i="9"/>
  <c r="J113" i="9"/>
  <c r="J44" i="9"/>
  <c r="J130" i="9"/>
  <c r="J107" i="9"/>
  <c r="J99" i="9"/>
  <c r="J23" i="9"/>
  <c r="J98" i="9"/>
  <c r="J20" i="9"/>
  <c r="J72" i="9"/>
  <c r="J42" i="9"/>
  <c r="J86" i="9"/>
  <c r="J37" i="9"/>
  <c r="J140" i="9"/>
  <c r="J139" i="9"/>
  <c r="J137" i="9"/>
  <c r="J136" i="9"/>
  <c r="J135" i="9"/>
  <c r="J134" i="9"/>
  <c r="J132" i="9"/>
  <c r="J128" i="9"/>
  <c r="J8" i="9"/>
  <c r="J36" i="9"/>
  <c r="J85" i="9"/>
  <c r="J126" i="9"/>
  <c r="J125" i="9"/>
  <c r="J124" i="9"/>
  <c r="J123" i="9"/>
  <c r="J122" i="9"/>
  <c r="J121" i="9"/>
  <c r="J120" i="9"/>
  <c r="J118" i="9"/>
  <c r="J117" i="9"/>
  <c r="J112" i="9"/>
  <c r="J109" i="9"/>
  <c r="J108" i="9"/>
  <c r="J103" i="9"/>
  <c r="J100" i="9"/>
  <c r="J97" i="9"/>
  <c r="J96" i="9"/>
  <c r="J95" i="9"/>
  <c r="J91" i="9"/>
  <c r="J90" i="9"/>
  <c r="J84" i="9"/>
  <c r="J83" i="9"/>
  <c r="J82" i="9"/>
  <c r="J80" i="9"/>
  <c r="J75" i="9"/>
  <c r="J74" i="9"/>
  <c r="J71" i="9"/>
  <c r="J69" i="9"/>
  <c r="J68" i="9"/>
  <c r="J62" i="9"/>
  <c r="J60" i="9"/>
  <c r="J59" i="9"/>
  <c r="J58" i="9"/>
  <c r="J57" i="9"/>
  <c r="J56" i="9"/>
  <c r="J52" i="9"/>
  <c r="J51" i="9"/>
  <c r="J50" i="9"/>
  <c r="J48" i="9"/>
  <c r="J40" i="9"/>
  <c r="J38" i="9"/>
  <c r="J34" i="9"/>
  <c r="J32" i="9"/>
  <c r="J31" i="9"/>
  <c r="J29" i="9"/>
  <c r="J26" i="9"/>
  <c r="J24" i="9"/>
  <c r="J19" i="9"/>
  <c r="J18" i="9"/>
  <c r="J17" i="9"/>
  <c r="J16" i="9"/>
  <c r="J11" i="9"/>
  <c r="J9" i="9"/>
  <c r="J6" i="9"/>
  <c r="S202" i="9"/>
  <c r="J5" i="9"/>
  <c r="J201" i="8"/>
  <c r="C201" i="8"/>
  <c r="J200" i="8"/>
  <c r="C200" i="8"/>
  <c r="J199" i="8"/>
  <c r="C199" i="8"/>
  <c r="J198" i="8"/>
  <c r="C198" i="8"/>
  <c r="J197" i="8"/>
  <c r="C197" i="8"/>
  <c r="J196" i="8"/>
  <c r="C196" i="8"/>
  <c r="J195" i="8"/>
  <c r="C195" i="8"/>
  <c r="J194" i="8"/>
  <c r="C194" i="8"/>
  <c r="J193" i="8"/>
  <c r="C193" i="8"/>
  <c r="J192" i="8"/>
  <c r="C192" i="8"/>
  <c r="J191" i="8"/>
  <c r="C191" i="8"/>
  <c r="J190" i="8"/>
  <c r="C190" i="8"/>
  <c r="J189" i="8"/>
  <c r="C189" i="8"/>
  <c r="J188" i="8"/>
  <c r="C188" i="8"/>
  <c r="J187" i="8"/>
  <c r="C187" i="8"/>
  <c r="J186" i="8"/>
  <c r="C186" i="8"/>
  <c r="J185" i="8"/>
  <c r="C185" i="8"/>
  <c r="J184" i="8"/>
  <c r="C184" i="8"/>
  <c r="J183" i="8"/>
  <c r="C183" i="8"/>
  <c r="J182" i="8"/>
  <c r="C182" i="8"/>
  <c r="J181" i="8"/>
  <c r="C181" i="8"/>
  <c r="J180" i="8"/>
  <c r="C180" i="8"/>
  <c r="J179" i="8"/>
  <c r="C179" i="8"/>
  <c r="J178" i="8"/>
  <c r="C178" i="8"/>
  <c r="J177" i="8"/>
  <c r="C177" i="8"/>
  <c r="J176" i="8"/>
  <c r="C176" i="8"/>
  <c r="J175" i="8"/>
  <c r="C175" i="8"/>
  <c r="J174" i="8"/>
  <c r="C174" i="8"/>
  <c r="J173" i="8"/>
  <c r="C173" i="8"/>
  <c r="J172" i="8"/>
  <c r="C172" i="8"/>
  <c r="J171" i="8"/>
  <c r="C171" i="8"/>
  <c r="J170" i="8"/>
  <c r="C170" i="8"/>
  <c r="J169" i="8"/>
  <c r="C169" i="8"/>
  <c r="J168" i="8"/>
  <c r="C168" i="8"/>
  <c r="J167" i="8"/>
  <c r="C167" i="8"/>
  <c r="J166" i="8"/>
  <c r="C166" i="8"/>
  <c r="J165" i="8"/>
  <c r="C165" i="8"/>
  <c r="J164" i="8"/>
  <c r="C164" i="8"/>
  <c r="J163" i="8"/>
  <c r="C163" i="8"/>
  <c r="J162" i="8"/>
  <c r="C162" i="8"/>
  <c r="J161" i="8"/>
  <c r="C161" i="8"/>
  <c r="J160" i="8"/>
  <c r="C160" i="8"/>
  <c r="J159" i="8"/>
  <c r="C159" i="8"/>
  <c r="J158" i="8"/>
  <c r="C158" i="8"/>
  <c r="J157" i="8"/>
  <c r="C157" i="8"/>
  <c r="J156" i="8"/>
  <c r="C156" i="8"/>
  <c r="J155" i="8"/>
  <c r="C155" i="8"/>
  <c r="J154" i="8"/>
  <c r="C154" i="8"/>
  <c r="J153" i="8"/>
  <c r="C153" i="8"/>
  <c r="J152" i="8"/>
  <c r="C152" i="8"/>
  <c r="J151" i="8"/>
  <c r="C151" i="8"/>
  <c r="J150" i="8"/>
  <c r="C150" i="8"/>
  <c r="J149" i="8"/>
  <c r="C149" i="8"/>
  <c r="J148" i="8"/>
  <c r="C148" i="8"/>
  <c r="J147" i="8"/>
  <c r="C147" i="8"/>
  <c r="J146" i="8"/>
  <c r="C146" i="8"/>
  <c r="J145" i="8"/>
  <c r="J144" i="8"/>
  <c r="J143" i="8"/>
  <c r="J142" i="8"/>
  <c r="C142" i="8"/>
  <c r="J138" i="8"/>
  <c r="J102" i="8"/>
  <c r="J104" i="8"/>
  <c r="J141" i="8"/>
  <c r="J35" i="8"/>
  <c r="J15" i="8"/>
  <c r="J46" i="8"/>
  <c r="J106" i="8"/>
  <c r="J67" i="8"/>
  <c r="J81" i="8"/>
  <c r="J65" i="8"/>
  <c r="J45" i="8"/>
  <c r="J4" i="8"/>
  <c r="J119" i="8"/>
  <c r="J27" i="8"/>
  <c r="J133" i="8"/>
  <c r="J89" i="8"/>
  <c r="J25" i="8"/>
  <c r="J105" i="8"/>
  <c r="J94" i="8"/>
  <c r="J28" i="8"/>
  <c r="J21" i="8"/>
  <c r="J33" i="8"/>
  <c r="J77" i="8"/>
  <c r="J39" i="8"/>
  <c r="J64" i="8"/>
  <c r="J63" i="8"/>
  <c r="J110" i="8"/>
  <c r="J131" i="8"/>
  <c r="J47" i="8"/>
  <c r="J61" i="8"/>
  <c r="J49" i="8"/>
  <c r="J54" i="8"/>
  <c r="J88" i="8"/>
  <c r="J41" i="8"/>
  <c r="J114" i="8"/>
  <c r="J115" i="8"/>
  <c r="J129" i="8"/>
  <c r="J22" i="8"/>
  <c r="J13" i="8"/>
  <c r="J66" i="8"/>
  <c r="J73" i="8"/>
  <c r="J14" i="8"/>
  <c r="J7" i="8"/>
  <c r="J93" i="8"/>
  <c r="J53" i="8"/>
  <c r="J12" i="8"/>
  <c r="J10" i="8"/>
  <c r="J76" i="8"/>
  <c r="J87" i="8"/>
  <c r="J101" i="8"/>
  <c r="J92" i="8"/>
  <c r="J79" i="8"/>
  <c r="J111" i="8"/>
  <c r="J78" i="8"/>
  <c r="J127" i="8"/>
  <c r="J70" i="8"/>
  <c r="J116" i="8"/>
  <c r="J43" i="8"/>
  <c r="J30" i="8"/>
  <c r="J113" i="8"/>
  <c r="J44" i="8"/>
  <c r="J130" i="8"/>
  <c r="J107" i="8"/>
  <c r="J99" i="8"/>
  <c r="J23" i="8"/>
  <c r="J98" i="8"/>
  <c r="J20" i="8"/>
  <c r="J72" i="8"/>
  <c r="J42" i="8"/>
  <c r="J86" i="8"/>
  <c r="J37" i="8"/>
  <c r="J140" i="8"/>
  <c r="J139" i="8"/>
  <c r="J137" i="8"/>
  <c r="J136" i="8"/>
  <c r="J135" i="8"/>
  <c r="J134" i="8"/>
  <c r="J132" i="8"/>
  <c r="J128" i="8"/>
  <c r="J8" i="8"/>
  <c r="J36" i="8"/>
  <c r="J85" i="8"/>
  <c r="J126" i="8"/>
  <c r="J125" i="8"/>
  <c r="J124" i="8"/>
  <c r="J123" i="8"/>
  <c r="J122" i="8"/>
  <c r="J121" i="8"/>
  <c r="J120" i="8"/>
  <c r="J118" i="8"/>
  <c r="J117" i="8"/>
  <c r="J112" i="8"/>
  <c r="J109" i="8"/>
  <c r="J108" i="8"/>
  <c r="J103" i="8"/>
  <c r="J100" i="8"/>
  <c r="J97" i="8"/>
  <c r="J96" i="8"/>
  <c r="J95" i="8"/>
  <c r="J91" i="8"/>
  <c r="J90" i="8"/>
  <c r="J84" i="8"/>
  <c r="J83" i="8"/>
  <c r="J82" i="8"/>
  <c r="J80" i="8"/>
  <c r="J75" i="8"/>
  <c r="J74" i="8"/>
  <c r="J71" i="8"/>
  <c r="J69" i="8"/>
  <c r="J68" i="8"/>
  <c r="J62" i="8"/>
  <c r="J60" i="8"/>
  <c r="J59" i="8"/>
  <c r="J58" i="8"/>
  <c r="J57" i="8"/>
  <c r="J56" i="8"/>
  <c r="J52" i="8"/>
  <c r="J51" i="8"/>
  <c r="J50" i="8"/>
  <c r="J48" i="8"/>
  <c r="J40" i="8"/>
  <c r="J38" i="8"/>
  <c r="J34" i="8"/>
  <c r="J32" i="8"/>
  <c r="J31" i="8"/>
  <c r="J29" i="8"/>
  <c r="J26" i="8"/>
  <c r="J24" i="8"/>
  <c r="J19" i="8"/>
  <c r="J18" i="8"/>
  <c r="J17" i="8"/>
  <c r="J16" i="8"/>
  <c r="J11" i="8"/>
  <c r="J9" i="8"/>
  <c r="J6" i="8"/>
  <c r="S202" i="8"/>
  <c r="J5" i="8"/>
  <c r="J201" i="7"/>
  <c r="C201" i="7"/>
  <c r="J200" i="7"/>
  <c r="C200" i="7"/>
  <c r="J199" i="7"/>
  <c r="C199" i="7"/>
  <c r="J198" i="7"/>
  <c r="C198" i="7"/>
  <c r="J197" i="7"/>
  <c r="C197" i="7"/>
  <c r="J196" i="7"/>
  <c r="C196" i="7"/>
  <c r="J195" i="7"/>
  <c r="C195" i="7"/>
  <c r="J194" i="7"/>
  <c r="C194" i="7"/>
  <c r="J193" i="7"/>
  <c r="C193" i="7"/>
  <c r="J192" i="7"/>
  <c r="C192" i="7"/>
  <c r="J191" i="7"/>
  <c r="C191" i="7"/>
  <c r="J190" i="7"/>
  <c r="C190" i="7"/>
  <c r="J189" i="7"/>
  <c r="C189" i="7"/>
  <c r="J188" i="7"/>
  <c r="C188" i="7"/>
  <c r="J187" i="7"/>
  <c r="C187" i="7"/>
  <c r="J186" i="7"/>
  <c r="C186" i="7"/>
  <c r="J185" i="7"/>
  <c r="C185" i="7"/>
  <c r="J184" i="7"/>
  <c r="C184" i="7"/>
  <c r="J183" i="7"/>
  <c r="C183" i="7"/>
  <c r="J182" i="7"/>
  <c r="C182" i="7"/>
  <c r="J181" i="7"/>
  <c r="C181" i="7"/>
  <c r="J180" i="7"/>
  <c r="C180" i="7"/>
  <c r="J179" i="7"/>
  <c r="C179" i="7"/>
  <c r="J178" i="7"/>
  <c r="C178" i="7"/>
  <c r="J177" i="7"/>
  <c r="C177" i="7"/>
  <c r="J176" i="7"/>
  <c r="C176" i="7"/>
  <c r="J175" i="7"/>
  <c r="C175" i="7"/>
  <c r="J174" i="7"/>
  <c r="C174" i="7"/>
  <c r="J173" i="7"/>
  <c r="C173" i="7"/>
  <c r="J172" i="7"/>
  <c r="C172" i="7"/>
  <c r="J171" i="7"/>
  <c r="C171" i="7"/>
  <c r="J170" i="7"/>
  <c r="C170" i="7"/>
  <c r="J169" i="7"/>
  <c r="C169" i="7"/>
  <c r="J168" i="7"/>
  <c r="C168" i="7"/>
  <c r="J167" i="7"/>
  <c r="C167" i="7"/>
  <c r="J166" i="7"/>
  <c r="C166" i="7"/>
  <c r="J165" i="7"/>
  <c r="C165" i="7"/>
  <c r="J164" i="7"/>
  <c r="C164" i="7"/>
  <c r="J163" i="7"/>
  <c r="C163" i="7"/>
  <c r="J162" i="7"/>
  <c r="C162" i="7"/>
  <c r="J161" i="7"/>
  <c r="C161" i="7"/>
  <c r="J160" i="7"/>
  <c r="C160" i="7"/>
  <c r="J159" i="7"/>
  <c r="C159" i="7"/>
  <c r="J158" i="7"/>
  <c r="C158" i="7"/>
  <c r="J157" i="7"/>
  <c r="C157" i="7"/>
  <c r="J156" i="7"/>
  <c r="C156" i="7"/>
  <c r="J155" i="7"/>
  <c r="C155" i="7"/>
  <c r="J154" i="7"/>
  <c r="C154" i="7"/>
  <c r="J153" i="7"/>
  <c r="C153" i="7"/>
  <c r="J152" i="7"/>
  <c r="C152" i="7"/>
  <c r="J151" i="7"/>
  <c r="C151" i="7"/>
  <c r="J150" i="7"/>
  <c r="C150" i="7"/>
  <c r="J149" i="7"/>
  <c r="C149" i="7"/>
  <c r="J148" i="7"/>
  <c r="C148" i="7"/>
  <c r="J147" i="7"/>
  <c r="C147" i="7"/>
  <c r="J146" i="7"/>
  <c r="C146" i="7"/>
  <c r="J145" i="7"/>
  <c r="J144" i="7"/>
  <c r="J143" i="7"/>
  <c r="J142" i="7"/>
  <c r="C142" i="7"/>
  <c r="J138" i="7"/>
  <c r="J102" i="7"/>
  <c r="J104" i="7"/>
  <c r="J141" i="7"/>
  <c r="J35" i="7"/>
  <c r="J15" i="7"/>
  <c r="J46" i="7"/>
  <c r="J106" i="7"/>
  <c r="J67" i="7"/>
  <c r="J81" i="7"/>
  <c r="J65" i="7"/>
  <c r="J45" i="7"/>
  <c r="J4" i="7"/>
  <c r="J119" i="7"/>
  <c r="J27" i="7"/>
  <c r="J133" i="7"/>
  <c r="J89" i="7"/>
  <c r="J25" i="7"/>
  <c r="J105" i="7"/>
  <c r="J94" i="7"/>
  <c r="J28" i="7"/>
  <c r="J21" i="7"/>
  <c r="J33" i="7"/>
  <c r="J77" i="7"/>
  <c r="J39" i="7"/>
  <c r="J64" i="7"/>
  <c r="J63" i="7"/>
  <c r="J110" i="7"/>
  <c r="J131" i="7"/>
  <c r="J47" i="7"/>
  <c r="J61" i="7"/>
  <c r="J49" i="7"/>
  <c r="J54" i="7"/>
  <c r="J88" i="7"/>
  <c r="J41" i="7"/>
  <c r="J114" i="7"/>
  <c r="J115" i="7"/>
  <c r="J129" i="7"/>
  <c r="J22" i="7"/>
  <c r="J13" i="7"/>
  <c r="J66" i="7"/>
  <c r="J73" i="7"/>
  <c r="J14" i="7"/>
  <c r="J7" i="7"/>
  <c r="J93" i="7"/>
  <c r="J53" i="7"/>
  <c r="J12" i="7"/>
  <c r="J10" i="7"/>
  <c r="J76" i="7"/>
  <c r="J87" i="7"/>
  <c r="J101" i="7"/>
  <c r="J92" i="7"/>
  <c r="J79" i="7"/>
  <c r="J111" i="7"/>
  <c r="J78" i="7"/>
  <c r="J127" i="7"/>
  <c r="J70" i="7"/>
  <c r="J116" i="7"/>
  <c r="J43" i="7"/>
  <c r="J30" i="7"/>
  <c r="J113" i="7"/>
  <c r="J44" i="7"/>
  <c r="J130" i="7"/>
  <c r="J107" i="7"/>
  <c r="J99" i="7"/>
  <c r="J23" i="7"/>
  <c r="J98" i="7"/>
  <c r="J20" i="7"/>
  <c r="J72" i="7"/>
  <c r="J42" i="7"/>
  <c r="J86" i="7"/>
  <c r="J37" i="7"/>
  <c r="J140" i="7"/>
  <c r="J139" i="7"/>
  <c r="J137" i="7"/>
  <c r="J136" i="7"/>
  <c r="J135" i="7"/>
  <c r="J134" i="7"/>
  <c r="J132" i="7"/>
  <c r="J128" i="7"/>
  <c r="J8" i="7"/>
  <c r="J36" i="7"/>
  <c r="J85" i="7"/>
  <c r="J126" i="7"/>
  <c r="J125" i="7"/>
  <c r="J124" i="7"/>
  <c r="J123" i="7"/>
  <c r="J122" i="7"/>
  <c r="J121" i="7"/>
  <c r="J120" i="7"/>
  <c r="J118" i="7"/>
  <c r="J117" i="7"/>
  <c r="J112" i="7"/>
  <c r="J109" i="7"/>
  <c r="J108" i="7"/>
  <c r="J103" i="7"/>
  <c r="J100" i="7"/>
  <c r="J97" i="7"/>
  <c r="J96" i="7"/>
  <c r="J95" i="7"/>
  <c r="J91" i="7"/>
  <c r="J90" i="7"/>
  <c r="J84" i="7"/>
  <c r="J83" i="7"/>
  <c r="J82" i="7"/>
  <c r="J80" i="7"/>
  <c r="J75" i="7"/>
  <c r="J74" i="7"/>
  <c r="J71" i="7"/>
  <c r="J69" i="7"/>
  <c r="J68" i="7"/>
  <c r="J62" i="7"/>
  <c r="J60" i="7"/>
  <c r="J59" i="7"/>
  <c r="J58" i="7"/>
  <c r="J57" i="7"/>
  <c r="J56" i="7"/>
  <c r="J52" i="7"/>
  <c r="J51" i="7"/>
  <c r="J50" i="7"/>
  <c r="J48" i="7"/>
  <c r="J40" i="7"/>
  <c r="J38" i="7"/>
  <c r="J34" i="7"/>
  <c r="J32" i="7"/>
  <c r="J31" i="7"/>
  <c r="J29" i="7"/>
  <c r="J26" i="7"/>
  <c r="J24" i="7"/>
  <c r="J19" i="7"/>
  <c r="J18" i="7"/>
  <c r="J17" i="7"/>
  <c r="J16" i="7"/>
  <c r="J11" i="7"/>
  <c r="J9" i="7"/>
  <c r="J6" i="7"/>
  <c r="S202" i="7"/>
  <c r="J5" i="7"/>
  <c r="J9" i="6"/>
  <c r="J12" i="6"/>
  <c r="J17" i="6"/>
  <c r="J18" i="6"/>
  <c r="J19" i="6"/>
  <c r="J22" i="6"/>
  <c r="J26" i="6"/>
  <c r="J29" i="6"/>
  <c r="J30" i="6"/>
  <c r="J32" i="6"/>
  <c r="J34" i="6"/>
  <c r="J38" i="6"/>
  <c r="J40" i="6"/>
  <c r="J43" i="6"/>
  <c r="J50" i="6"/>
  <c r="J51" i="6"/>
  <c r="J52" i="6"/>
  <c r="J53" i="6"/>
  <c r="J57" i="6"/>
  <c r="J58" i="6"/>
  <c r="J59" i="6"/>
  <c r="J60" i="6"/>
  <c r="J62" i="6"/>
  <c r="J66" i="6"/>
  <c r="J69" i="6"/>
  <c r="J71" i="6"/>
  <c r="J74" i="6"/>
  <c r="J75" i="6"/>
  <c r="J76" i="6"/>
  <c r="J82" i="6"/>
  <c r="J83" i="6"/>
  <c r="J84" i="6"/>
  <c r="J87" i="6"/>
  <c r="J91" i="6"/>
  <c r="J92" i="6"/>
  <c r="J96" i="6"/>
  <c r="J97" i="6"/>
  <c r="J100" i="6"/>
  <c r="J101" i="6"/>
  <c r="J108" i="6"/>
  <c r="J109" i="6"/>
  <c r="J111" i="6"/>
  <c r="J113" i="6"/>
  <c r="J118" i="6"/>
  <c r="J120" i="6"/>
  <c r="J121" i="6"/>
  <c r="J122" i="6"/>
  <c r="J123" i="6"/>
  <c r="J124" i="6"/>
  <c r="J125" i="6"/>
  <c r="J126" i="6"/>
  <c r="J73" i="6"/>
  <c r="J93" i="6"/>
  <c r="J8" i="6"/>
  <c r="J128" i="6"/>
  <c r="J132" i="6"/>
  <c r="J134" i="6"/>
  <c r="J135" i="6"/>
  <c r="J136" i="6"/>
  <c r="J137" i="6"/>
  <c r="J139" i="6"/>
  <c r="J140" i="6"/>
  <c r="J37" i="6"/>
  <c r="J86" i="6"/>
  <c r="J42" i="6"/>
  <c r="J72" i="6"/>
  <c r="J20" i="6"/>
  <c r="J98" i="6"/>
  <c r="J23" i="6"/>
  <c r="J99" i="6"/>
  <c r="J107" i="6"/>
  <c r="J79" i="6"/>
  <c r="J44" i="6"/>
  <c r="J13" i="6"/>
  <c r="J117" i="6"/>
  <c r="J31" i="6"/>
  <c r="J48" i="6"/>
  <c r="J70" i="6"/>
  <c r="J127" i="6"/>
  <c r="J11" i="6"/>
  <c r="J78" i="6"/>
  <c r="J112" i="6"/>
  <c r="J130" i="6"/>
  <c r="J95" i="6"/>
  <c r="J103" i="6"/>
  <c r="J90" i="6"/>
  <c r="J80" i="6"/>
  <c r="J10" i="6"/>
  <c r="J14" i="6"/>
  <c r="J56" i="6"/>
  <c r="J36" i="6"/>
  <c r="J7" i="6"/>
  <c r="J16" i="6"/>
  <c r="J85" i="6"/>
  <c r="J68" i="6"/>
  <c r="J116" i="6"/>
  <c r="J24" i="6"/>
  <c r="J129" i="6"/>
  <c r="J115" i="6"/>
  <c r="J114" i="6"/>
  <c r="J41" i="6"/>
  <c r="J88" i="6"/>
  <c r="J54" i="6"/>
  <c r="J49" i="6"/>
  <c r="J61" i="6"/>
  <c r="J47" i="6"/>
  <c r="J131" i="6"/>
  <c r="J110" i="6"/>
  <c r="J63" i="6"/>
  <c r="J64" i="6"/>
  <c r="J39" i="6"/>
  <c r="J77" i="6"/>
  <c r="J33" i="6"/>
  <c r="J21" i="6"/>
  <c r="J28" i="6"/>
  <c r="J94" i="6"/>
  <c r="J105" i="6"/>
  <c r="J25" i="6"/>
  <c r="J89" i="6"/>
  <c r="J133" i="6"/>
  <c r="J27" i="6"/>
  <c r="J119" i="6"/>
  <c r="J4" i="6"/>
  <c r="J45" i="6"/>
  <c r="J65" i="6"/>
  <c r="J81" i="6"/>
  <c r="J67" i="6"/>
  <c r="J106" i="6"/>
  <c r="J46" i="6"/>
  <c r="J15" i="6"/>
  <c r="J35" i="6"/>
  <c r="J141" i="6"/>
  <c r="J104" i="6"/>
  <c r="J102" i="6"/>
  <c r="J138" i="6"/>
  <c r="J142" i="6"/>
  <c r="J143" i="6"/>
  <c r="J144" i="6"/>
  <c r="J145" i="6"/>
  <c r="J146" i="6"/>
  <c r="J147" i="6"/>
  <c r="J148" i="6"/>
  <c r="J149" i="6"/>
  <c r="J150" i="6"/>
  <c r="J151" i="6"/>
  <c r="J152" i="6"/>
  <c r="J153" i="6"/>
  <c r="J154" i="6"/>
  <c r="J155" i="6"/>
  <c r="J156" i="6"/>
  <c r="J157" i="6"/>
  <c r="J158" i="6"/>
  <c r="J159" i="6"/>
  <c r="J160" i="6"/>
  <c r="J161" i="6"/>
  <c r="J162" i="6"/>
  <c r="J163" i="6"/>
  <c r="J164" i="6"/>
  <c r="J165" i="6"/>
  <c r="J166" i="6"/>
  <c r="J167" i="6"/>
  <c r="J168" i="6"/>
  <c r="J169" i="6"/>
  <c r="J170" i="6"/>
  <c r="J171" i="6"/>
  <c r="J172" i="6"/>
  <c r="J173" i="6"/>
  <c r="J174" i="6"/>
  <c r="J175" i="6"/>
  <c r="J176" i="6"/>
  <c r="J177" i="6"/>
  <c r="J178" i="6"/>
  <c r="J179" i="6"/>
  <c r="J180" i="6"/>
  <c r="J181" i="6"/>
  <c r="J182" i="6"/>
  <c r="J183" i="6"/>
  <c r="J184" i="6"/>
  <c r="J185" i="6"/>
  <c r="J186" i="6"/>
  <c r="J187" i="6"/>
  <c r="J188" i="6"/>
  <c r="J189" i="6"/>
  <c r="J190" i="6"/>
  <c r="J191" i="6"/>
  <c r="J192" i="6"/>
  <c r="J193" i="6"/>
  <c r="J194" i="6"/>
  <c r="J195" i="6"/>
  <c r="J196" i="6"/>
  <c r="J197" i="6"/>
  <c r="J198" i="6"/>
  <c r="J199" i="6"/>
  <c r="J200" i="6"/>
  <c r="J201" i="6"/>
  <c r="J6" i="6"/>
  <c r="S202" i="6"/>
  <c r="J5" i="6"/>
  <c r="J6" i="2" l="1"/>
  <c r="J10" i="2"/>
  <c r="J13" i="2"/>
  <c r="J18" i="2"/>
  <c r="J19" i="2"/>
  <c r="J20" i="2"/>
  <c r="J23" i="2"/>
  <c r="J30" i="2"/>
  <c r="J31" i="2"/>
  <c r="J33" i="2"/>
  <c r="J35" i="2"/>
  <c r="J40" i="2"/>
  <c r="J43" i="2"/>
  <c r="J49" i="2"/>
  <c r="J53" i="2"/>
  <c r="J54" i="2"/>
  <c r="J56" i="2"/>
  <c r="J57" i="2"/>
  <c r="J60" i="2"/>
  <c r="J61" i="2"/>
  <c r="J62" i="2"/>
  <c r="J63" i="2"/>
  <c r="J70" i="2"/>
  <c r="J74" i="2"/>
  <c r="J77" i="2"/>
  <c r="J79" i="2"/>
  <c r="J80" i="2"/>
  <c r="J81" i="2"/>
  <c r="J87" i="2"/>
  <c r="J88" i="2"/>
  <c r="J90" i="2"/>
  <c r="J91" i="2"/>
  <c r="J96" i="2"/>
  <c r="J98" i="2"/>
  <c r="J100" i="2"/>
  <c r="J103" i="2"/>
  <c r="J104" i="2"/>
  <c r="J106" i="2"/>
  <c r="J112" i="2"/>
  <c r="J114" i="2"/>
  <c r="J115" i="2"/>
  <c r="J117" i="2"/>
  <c r="J124" i="2"/>
  <c r="J125" i="2"/>
  <c r="J122" i="2"/>
  <c r="J78" i="2"/>
  <c r="J73" i="2"/>
  <c r="J85" i="2"/>
  <c r="J36" i="2"/>
  <c r="J8" i="2"/>
  <c r="J127" i="2"/>
  <c r="J129" i="2"/>
  <c r="J41" i="2"/>
  <c r="J132" i="2"/>
  <c r="J39" i="2"/>
  <c r="J136" i="2"/>
  <c r="J138" i="2"/>
  <c r="J139" i="2"/>
  <c r="J140" i="2"/>
  <c r="J141" i="2"/>
  <c r="J143" i="2"/>
  <c r="J27" i="2"/>
  <c r="J89" i="2"/>
  <c r="J44" i="2"/>
  <c r="J21" i="2"/>
  <c r="J75" i="2"/>
  <c r="J101" i="2"/>
  <c r="J24" i="2"/>
  <c r="J102" i="2"/>
  <c r="J110" i="2"/>
  <c r="J82" i="2"/>
  <c r="J46" i="2"/>
  <c r="J65" i="2"/>
  <c r="J42" i="2"/>
  <c r="J14" i="2"/>
  <c r="J121" i="2"/>
  <c r="J34" i="2"/>
  <c r="J51" i="2"/>
  <c r="J72" i="2"/>
  <c r="J131" i="2"/>
  <c r="J12" i="2"/>
  <c r="J93" i="2"/>
  <c r="J116" i="2"/>
  <c r="J134" i="2"/>
  <c r="J99" i="2"/>
  <c r="J111" i="2"/>
  <c r="J95" i="2"/>
  <c r="J86" i="2"/>
  <c r="J11" i="2"/>
  <c r="J15" i="2"/>
  <c r="J59" i="2"/>
  <c r="J130" i="2"/>
  <c r="J9" i="2"/>
  <c r="J17" i="2"/>
  <c r="J128" i="2"/>
  <c r="J71" i="2"/>
  <c r="J119" i="2"/>
  <c r="J25" i="2"/>
  <c r="J133" i="2"/>
  <c r="J120" i="2"/>
  <c r="J118" i="2"/>
  <c r="J45" i="2"/>
  <c r="J94" i="2"/>
  <c r="J58" i="2"/>
  <c r="J52" i="2"/>
  <c r="J64" i="2"/>
  <c r="J50" i="2"/>
  <c r="J135" i="2"/>
  <c r="J113" i="2"/>
  <c r="J66" i="2"/>
  <c r="J68" i="2"/>
  <c r="J144" i="2"/>
  <c r="J83" i="2"/>
  <c r="J37" i="2"/>
  <c r="J22" i="2"/>
  <c r="J29" i="2"/>
  <c r="J97" i="2"/>
  <c r="J108" i="2"/>
  <c r="J26" i="2"/>
  <c r="J92" i="2"/>
  <c r="J137" i="2"/>
  <c r="J28" i="2"/>
  <c r="J123" i="2"/>
  <c r="U3" i="5"/>
  <c r="J4" i="2"/>
  <c r="J47" i="2"/>
  <c r="J67" i="2"/>
  <c r="J84" i="2"/>
  <c r="J69" i="2"/>
  <c r="J109" i="2"/>
  <c r="J48" i="2"/>
  <c r="J16" i="2"/>
  <c r="J38" i="2"/>
  <c r="J145" i="2"/>
  <c r="J107" i="2"/>
  <c r="J105" i="2"/>
  <c r="J142" i="2"/>
  <c r="J76" i="2"/>
  <c r="J32" i="2"/>
  <c r="J7" i="2"/>
  <c r="J126" i="2"/>
  <c r="C146" i="2"/>
  <c r="J146" i="2"/>
  <c r="C147" i="2"/>
  <c r="J147" i="2"/>
  <c r="C148" i="2"/>
  <c r="J148" i="2"/>
  <c r="C149" i="2"/>
  <c r="J149" i="2"/>
  <c r="C150" i="2"/>
  <c r="J150" i="2"/>
  <c r="C151" i="2"/>
  <c r="J151" i="2"/>
  <c r="C152" i="2"/>
  <c r="J152" i="2"/>
  <c r="C153" i="2"/>
  <c r="J153" i="2"/>
  <c r="C154" i="2"/>
  <c r="J154" i="2"/>
  <c r="C155" i="2"/>
  <c r="J155" i="2"/>
  <c r="C156" i="2"/>
  <c r="J156" i="2"/>
  <c r="C157" i="2"/>
  <c r="J157" i="2"/>
  <c r="C158" i="2"/>
  <c r="J158" i="2"/>
  <c r="C159" i="2"/>
  <c r="J159" i="2"/>
  <c r="C160" i="2"/>
  <c r="J160" i="2"/>
  <c r="C161" i="2"/>
  <c r="J161" i="2"/>
  <c r="C162" i="2"/>
  <c r="J162" i="2"/>
  <c r="C163" i="2"/>
  <c r="J163" i="2"/>
  <c r="C164" i="2"/>
  <c r="J164" i="2"/>
  <c r="C165" i="2"/>
  <c r="J165" i="2"/>
  <c r="C166" i="2"/>
  <c r="J166" i="2"/>
  <c r="C167" i="2"/>
  <c r="J167" i="2"/>
  <c r="C168" i="2"/>
  <c r="J168" i="2"/>
  <c r="C169" i="2"/>
  <c r="J169" i="2"/>
  <c r="C170" i="2"/>
  <c r="J170" i="2"/>
  <c r="C171" i="2"/>
  <c r="J171" i="2"/>
  <c r="C172" i="2"/>
  <c r="J172" i="2"/>
  <c r="C173" i="2"/>
  <c r="J173" i="2"/>
  <c r="C174" i="2"/>
  <c r="J174" i="2"/>
  <c r="C175" i="2"/>
  <c r="J175" i="2"/>
  <c r="C176" i="2"/>
  <c r="J176" i="2"/>
  <c r="C177" i="2"/>
  <c r="J177" i="2"/>
  <c r="C178" i="2"/>
  <c r="J178" i="2"/>
  <c r="C179" i="2"/>
  <c r="J179" i="2"/>
  <c r="C180" i="2"/>
  <c r="J180" i="2"/>
  <c r="C181" i="2"/>
  <c r="J181" i="2"/>
  <c r="C182" i="2"/>
  <c r="J182" i="2"/>
  <c r="C183" i="2"/>
  <c r="J183" i="2"/>
  <c r="C184" i="2"/>
  <c r="J184" i="2"/>
  <c r="C185" i="2"/>
  <c r="J185" i="2"/>
  <c r="C186" i="2"/>
  <c r="J186" i="2"/>
  <c r="C187" i="2"/>
  <c r="J187" i="2"/>
  <c r="C188" i="2"/>
  <c r="J188" i="2"/>
  <c r="C189" i="2"/>
  <c r="J189" i="2"/>
  <c r="C190" i="2"/>
  <c r="J190" i="2"/>
  <c r="C191" i="2"/>
  <c r="J191" i="2"/>
  <c r="C192" i="2"/>
  <c r="J192" i="2"/>
  <c r="C193" i="2"/>
  <c r="J193" i="2"/>
  <c r="C194" i="2"/>
  <c r="J194" i="2"/>
  <c r="C195" i="2"/>
  <c r="J195" i="2"/>
  <c r="C196" i="2"/>
  <c r="J196" i="2"/>
  <c r="C197" i="2"/>
  <c r="J197" i="2"/>
  <c r="C198" i="2"/>
  <c r="J198" i="2"/>
  <c r="C199" i="2"/>
  <c r="J199" i="2"/>
  <c r="C200" i="2"/>
  <c r="J200" i="2"/>
  <c r="C201" i="2"/>
  <c r="J201" i="2"/>
  <c r="AV3" i="5" l="1"/>
  <c r="BV3" i="5"/>
  <c r="B201" i="17"/>
  <c r="A5" i="17"/>
  <c r="F201" i="17"/>
  <c r="G201" i="17"/>
  <c r="H201" i="17"/>
  <c r="I201" i="17"/>
  <c r="J201" i="17"/>
  <c r="K201" i="17"/>
  <c r="L201" i="17"/>
  <c r="M201" i="17"/>
  <c r="N201" i="17"/>
  <c r="O201" i="17"/>
  <c r="P201" i="17"/>
  <c r="Q201" i="17"/>
  <c r="CJ3" i="5" l="1"/>
  <c r="CK3" i="5"/>
  <c r="BI3" i="5"/>
  <c r="DP3" i="5"/>
  <c r="Y20" i="5"/>
  <c r="AF20" i="5"/>
  <c r="AG20" i="5"/>
  <c r="V11" i="5"/>
  <c r="Y11" i="5"/>
  <c r="AG11" i="5"/>
  <c r="X68" i="5"/>
  <c r="AD68" i="5"/>
  <c r="AF68" i="5"/>
  <c r="AG68" i="5"/>
  <c r="AH68" i="5"/>
  <c r="X55" i="5"/>
  <c r="Z55" i="5"/>
  <c r="AH55" i="5"/>
  <c r="Y28" i="5"/>
  <c r="AD28" i="5"/>
  <c r="AE28" i="5"/>
  <c r="Z79" i="5"/>
  <c r="AE79" i="5"/>
  <c r="AF79" i="5"/>
  <c r="Z87" i="5"/>
  <c r="Z94" i="5"/>
  <c r="Y15" i="5"/>
  <c r="Z15" i="5"/>
  <c r="AC15" i="5"/>
  <c r="AD15" i="5"/>
  <c r="X46" i="5"/>
  <c r="Y46" i="5"/>
  <c r="Z46" i="5"/>
  <c r="AC46" i="5"/>
  <c r="AD46" i="5"/>
  <c r="AE46" i="5"/>
  <c r="AF46" i="5"/>
  <c r="AG46" i="5"/>
  <c r="AH46" i="5"/>
  <c r="AF47" i="5"/>
  <c r="AG47" i="5"/>
  <c r="AH47" i="5"/>
  <c r="U48" i="5"/>
  <c r="X48" i="5"/>
  <c r="Y48" i="5"/>
  <c r="Z48" i="5"/>
  <c r="AC48" i="5"/>
  <c r="AD48" i="5"/>
  <c r="AE48" i="5"/>
  <c r="AF48" i="5"/>
  <c r="AG48" i="5"/>
  <c r="AH48" i="5"/>
  <c r="V49" i="5"/>
  <c r="X49" i="5"/>
  <c r="Y49" i="5"/>
  <c r="Z49" i="5"/>
  <c r="AC49" i="5"/>
  <c r="AF49" i="5"/>
  <c r="AH49" i="5"/>
  <c r="U50" i="5"/>
  <c r="W50" i="5"/>
  <c r="Y50" i="5"/>
  <c r="Z50" i="5"/>
  <c r="Z27" i="5"/>
  <c r="U40" i="5"/>
  <c r="V40" i="5"/>
  <c r="Y40" i="5"/>
  <c r="Z40" i="5"/>
  <c r="AH40" i="5"/>
  <c r="Z43" i="5"/>
  <c r="Y42" i="5"/>
  <c r="Z42" i="5"/>
  <c r="AH42" i="5"/>
  <c r="W30" i="5"/>
  <c r="Y30" i="5"/>
  <c r="Z30" i="5"/>
  <c r="AF30" i="5"/>
  <c r="W56" i="5"/>
  <c r="X56" i="5"/>
  <c r="Y56" i="5"/>
  <c r="Z56" i="5"/>
  <c r="AC56" i="5"/>
  <c r="AF56" i="5"/>
  <c r="AG56" i="5"/>
  <c r="AH56" i="5"/>
  <c r="AD67" i="5"/>
  <c r="DD3" i="5" l="1"/>
  <c r="DC3" i="5"/>
  <c r="M97" i="5"/>
  <c r="M98" i="5"/>
  <c r="M100" i="5"/>
  <c r="M102" i="5"/>
  <c r="M108" i="5"/>
  <c r="M112" i="5"/>
  <c r="M115" i="5"/>
  <c r="M119" i="5"/>
  <c r="M122" i="5"/>
  <c r="M18" i="5"/>
  <c r="M26" i="5"/>
  <c r="M81" i="5"/>
  <c r="M20" i="5"/>
  <c r="M11" i="5"/>
  <c r="M61" i="5"/>
  <c r="M55" i="5"/>
  <c r="M79" i="5"/>
  <c r="DB79" i="5" s="1"/>
  <c r="M87" i="5"/>
  <c r="DB87" i="5" s="1"/>
  <c r="M32" i="5"/>
  <c r="DB32" i="5" s="1"/>
  <c r="M78" i="5"/>
  <c r="DB78" i="5" s="1"/>
  <c r="M25" i="5"/>
  <c r="DB25" i="5" s="1"/>
  <c r="M40" i="5"/>
  <c r="DB40" i="5" s="1"/>
  <c r="M103" i="5"/>
  <c r="DB103" i="5" s="1"/>
  <c r="M113" i="5"/>
  <c r="M71" i="5"/>
  <c r="M34" i="5"/>
  <c r="M114" i="5"/>
  <c r="M83" i="5"/>
  <c r="M95" i="5"/>
  <c r="M41" i="5"/>
  <c r="M58" i="5"/>
  <c r="M59" i="5"/>
  <c r="M62" i="5"/>
  <c r="M16" i="5"/>
  <c r="M19" i="5"/>
  <c r="M80" i="5"/>
  <c r="DO78" i="5" l="1"/>
  <c r="DB61" i="5"/>
  <c r="DO61" i="5"/>
  <c r="DB97" i="5"/>
  <c r="DO97" i="5"/>
  <c r="DB62" i="5"/>
  <c r="DO62" i="5"/>
  <c r="DB113" i="5"/>
  <c r="DO113" i="5"/>
  <c r="DO25" i="5"/>
  <c r="DO79" i="5"/>
  <c r="DB26" i="5"/>
  <c r="DO26" i="5"/>
  <c r="DB108" i="5"/>
  <c r="DO108" i="5"/>
  <c r="DB102" i="5"/>
  <c r="DO102" i="5"/>
  <c r="DB83" i="5"/>
  <c r="DO83" i="5"/>
  <c r="DO87" i="5"/>
  <c r="DB119" i="5"/>
  <c r="DO119" i="5"/>
  <c r="DB80" i="5"/>
  <c r="DO80" i="5"/>
  <c r="DB59" i="5"/>
  <c r="DO59" i="5"/>
  <c r="DB114" i="5"/>
  <c r="DO114" i="5"/>
  <c r="DB34" i="5"/>
  <c r="DO34" i="5"/>
  <c r="DO32" i="5"/>
  <c r="DB20" i="5"/>
  <c r="DO20" i="5"/>
  <c r="DB115" i="5"/>
  <c r="DO115" i="5"/>
  <c r="DB16" i="5"/>
  <c r="DO16" i="5"/>
  <c r="DB58" i="5"/>
  <c r="DO58" i="5"/>
  <c r="DO40" i="5"/>
  <c r="DB11" i="5"/>
  <c r="DO11" i="5"/>
  <c r="DB100" i="5"/>
  <c r="DO100" i="5"/>
  <c r="DB19" i="5"/>
  <c r="DO19" i="5"/>
  <c r="DB41" i="5"/>
  <c r="DO41" i="5"/>
  <c r="DB95" i="5"/>
  <c r="DO95" i="5"/>
  <c r="DB71" i="5"/>
  <c r="DO71" i="5"/>
  <c r="DO103" i="5"/>
  <c r="DB55" i="5"/>
  <c r="DO55" i="5"/>
  <c r="DB81" i="5"/>
  <c r="DO81" i="5"/>
  <c r="DB18" i="5"/>
  <c r="DO18" i="5"/>
  <c r="DB122" i="5"/>
  <c r="DO122" i="5"/>
  <c r="DB112" i="5"/>
  <c r="DO112" i="5"/>
  <c r="DB98" i="5"/>
  <c r="DO98" i="5"/>
  <c r="C201" i="6"/>
  <c r="C200" i="6"/>
  <c r="C199" i="6"/>
  <c r="C198" i="6"/>
  <c r="C197" i="6"/>
  <c r="C196" i="6"/>
  <c r="C195" i="6"/>
  <c r="C194" i="6"/>
  <c r="C193" i="6"/>
  <c r="C192" i="6"/>
  <c r="C191" i="6"/>
  <c r="C190" i="6"/>
  <c r="C189" i="6"/>
  <c r="C188" i="6"/>
  <c r="C187" i="6"/>
  <c r="C186" i="6"/>
  <c r="C185" i="6"/>
  <c r="C184" i="6"/>
  <c r="C183" i="6"/>
  <c r="C182" i="6"/>
  <c r="C181" i="6"/>
  <c r="C180" i="6"/>
  <c r="C179" i="6"/>
  <c r="C178" i="6"/>
  <c r="C177" i="6"/>
  <c r="C176" i="6"/>
  <c r="C175" i="6"/>
  <c r="C174" i="6"/>
  <c r="C173" i="6"/>
  <c r="C172" i="6"/>
  <c r="C171" i="6"/>
  <c r="C170" i="6"/>
  <c r="C169" i="6"/>
  <c r="C168" i="6"/>
  <c r="C167" i="6"/>
  <c r="C166" i="6"/>
  <c r="C165" i="6"/>
  <c r="C164" i="6"/>
  <c r="C163" i="6"/>
  <c r="C162" i="6"/>
  <c r="C161" i="6"/>
  <c r="C160" i="6"/>
  <c r="C159" i="6"/>
  <c r="C158" i="6"/>
  <c r="C157" i="6"/>
  <c r="C156" i="6"/>
  <c r="C155" i="6"/>
  <c r="C154" i="6"/>
  <c r="C153" i="6"/>
  <c r="C152" i="6"/>
  <c r="C151" i="6"/>
  <c r="C150" i="6"/>
  <c r="C149" i="6"/>
  <c r="C148" i="6"/>
  <c r="C147" i="6"/>
  <c r="C146" i="6"/>
  <c r="C144" i="6"/>
  <c r="C142" i="6"/>
  <c r="C202" i="2"/>
  <c r="B145" i="19" l="1"/>
  <c r="B146" i="19"/>
  <c r="B147" i="19"/>
  <c r="B148" i="19"/>
  <c r="B149" i="19"/>
  <c r="B150" i="19"/>
  <c r="B151" i="19"/>
  <c r="B152" i="19"/>
  <c r="B153" i="19"/>
  <c r="B154" i="19"/>
  <c r="C154" i="19" s="1"/>
  <c r="B155" i="19"/>
  <c r="C155" i="19" s="1"/>
  <c r="B156" i="19"/>
  <c r="C156" i="19" s="1"/>
  <c r="B157" i="19"/>
  <c r="C157" i="19" s="1"/>
  <c r="B158" i="19"/>
  <c r="C158" i="19" s="1"/>
  <c r="B159" i="19"/>
  <c r="C159" i="19" s="1"/>
  <c r="B160" i="19"/>
  <c r="C160" i="19" s="1"/>
  <c r="B161" i="19"/>
  <c r="C161" i="19" s="1"/>
  <c r="B162" i="19"/>
  <c r="C162" i="19" s="1"/>
  <c r="B163" i="19"/>
  <c r="C163" i="19" s="1"/>
  <c r="B164" i="19"/>
  <c r="C164" i="19" s="1"/>
  <c r="B165" i="19"/>
  <c r="C165" i="19" s="1"/>
  <c r="B166" i="19"/>
  <c r="C166" i="19" s="1"/>
  <c r="B167" i="19"/>
  <c r="C167" i="19" s="1"/>
  <c r="B168" i="19"/>
  <c r="C168" i="19" s="1"/>
  <c r="B169" i="19"/>
  <c r="C169" i="19" s="1"/>
  <c r="B170" i="19"/>
  <c r="C170" i="19" s="1"/>
  <c r="B171" i="19"/>
  <c r="C171" i="19" s="1"/>
  <c r="B172" i="19"/>
  <c r="C172" i="19" s="1"/>
  <c r="B173" i="19"/>
  <c r="C173" i="19" s="1"/>
  <c r="B174" i="19"/>
  <c r="C174" i="19" s="1"/>
  <c r="B175" i="19"/>
  <c r="C175" i="19" s="1"/>
  <c r="B176" i="19"/>
  <c r="C176" i="19" s="1"/>
  <c r="B177" i="19"/>
  <c r="C177" i="19" s="1"/>
  <c r="B178" i="19"/>
  <c r="C178" i="19" s="1"/>
  <c r="B179" i="19"/>
  <c r="C179" i="19" s="1"/>
  <c r="B180" i="19"/>
  <c r="C180" i="19" s="1"/>
  <c r="B181" i="19"/>
  <c r="C181" i="19" s="1"/>
  <c r="B182" i="19"/>
  <c r="C182" i="19" s="1"/>
  <c r="B183" i="19"/>
  <c r="C183" i="19" s="1"/>
  <c r="B184" i="19"/>
  <c r="C184" i="19" s="1"/>
  <c r="B185" i="19"/>
  <c r="C185" i="19" s="1"/>
  <c r="B186" i="19"/>
  <c r="C186" i="19" s="1"/>
  <c r="B187" i="19"/>
  <c r="C187" i="19" s="1"/>
  <c r="B188" i="19"/>
  <c r="C188" i="19" s="1"/>
  <c r="B189" i="19"/>
  <c r="C189" i="19" s="1"/>
  <c r="B190" i="19"/>
  <c r="C190" i="19" s="1"/>
  <c r="B191" i="19"/>
  <c r="C191" i="19" s="1"/>
  <c r="B192" i="19"/>
  <c r="C192" i="19" s="1"/>
  <c r="B193" i="19"/>
  <c r="C193" i="19" s="1"/>
  <c r="B194" i="19"/>
  <c r="C194" i="19" s="1"/>
  <c r="B195" i="19"/>
  <c r="C195" i="19" s="1"/>
  <c r="B196" i="19"/>
  <c r="C196" i="19" s="1"/>
  <c r="B197" i="19"/>
  <c r="C197" i="19" s="1"/>
  <c r="B198" i="19"/>
  <c r="C198" i="19" s="1"/>
  <c r="B199" i="19"/>
  <c r="C199" i="19" s="1"/>
  <c r="B200" i="19"/>
  <c r="C200" i="19" s="1"/>
  <c r="B201" i="19"/>
  <c r="C201" i="19" s="1"/>
  <c r="A4" i="19"/>
  <c r="A5" i="19" s="1"/>
  <c r="A6" i="19" s="1"/>
  <c r="B145" i="18"/>
  <c r="C145" i="18" s="1"/>
  <c r="B146" i="18"/>
  <c r="C146" i="18" s="1"/>
  <c r="B147" i="18"/>
  <c r="C147" i="18" s="1"/>
  <c r="B148" i="18"/>
  <c r="C148" i="18" s="1"/>
  <c r="B149" i="18"/>
  <c r="C149" i="18" s="1"/>
  <c r="B150" i="18"/>
  <c r="C150" i="18" s="1"/>
  <c r="B151" i="18"/>
  <c r="C151" i="18" s="1"/>
  <c r="B152" i="18"/>
  <c r="C152" i="18" s="1"/>
  <c r="B153" i="18"/>
  <c r="C153" i="18" s="1"/>
  <c r="B154" i="18"/>
  <c r="C154" i="18" s="1"/>
  <c r="B155" i="18"/>
  <c r="C155" i="18" s="1"/>
  <c r="B156" i="18"/>
  <c r="C156" i="18" s="1"/>
  <c r="B157" i="18"/>
  <c r="C157" i="18" s="1"/>
  <c r="B158" i="18"/>
  <c r="C158" i="18" s="1"/>
  <c r="B159" i="18"/>
  <c r="C159" i="18" s="1"/>
  <c r="B160" i="18"/>
  <c r="C160" i="18" s="1"/>
  <c r="B161" i="18"/>
  <c r="C161" i="18" s="1"/>
  <c r="B162" i="18"/>
  <c r="C162" i="18" s="1"/>
  <c r="B163" i="18"/>
  <c r="C163" i="18" s="1"/>
  <c r="B164" i="18"/>
  <c r="C164" i="18" s="1"/>
  <c r="B165" i="18"/>
  <c r="C165" i="18" s="1"/>
  <c r="B166" i="18"/>
  <c r="C166" i="18" s="1"/>
  <c r="B167" i="18"/>
  <c r="C167" i="18" s="1"/>
  <c r="B168" i="18"/>
  <c r="C168" i="18" s="1"/>
  <c r="B169" i="18"/>
  <c r="C169" i="18" s="1"/>
  <c r="B170" i="18"/>
  <c r="C170" i="18" s="1"/>
  <c r="B171" i="18"/>
  <c r="C171" i="18" s="1"/>
  <c r="B172" i="18"/>
  <c r="C172" i="18" s="1"/>
  <c r="B173" i="18"/>
  <c r="C173" i="18" s="1"/>
  <c r="B174" i="18"/>
  <c r="C174" i="18" s="1"/>
  <c r="B175" i="18"/>
  <c r="C175" i="18" s="1"/>
  <c r="B176" i="18"/>
  <c r="C176" i="18" s="1"/>
  <c r="B177" i="18"/>
  <c r="C177" i="18" s="1"/>
  <c r="B178" i="18"/>
  <c r="C178" i="18" s="1"/>
  <c r="B179" i="18"/>
  <c r="C179" i="18" s="1"/>
  <c r="B180" i="18"/>
  <c r="C180" i="18" s="1"/>
  <c r="B181" i="18"/>
  <c r="C181" i="18" s="1"/>
  <c r="B182" i="18"/>
  <c r="C182" i="18" s="1"/>
  <c r="B183" i="18"/>
  <c r="C183" i="18" s="1"/>
  <c r="B184" i="18"/>
  <c r="C184" i="18" s="1"/>
  <c r="B185" i="18"/>
  <c r="C185" i="18" s="1"/>
  <c r="B186" i="18"/>
  <c r="C186" i="18" s="1"/>
  <c r="B187" i="18"/>
  <c r="C187" i="18" s="1"/>
  <c r="B188" i="18"/>
  <c r="C188" i="18" s="1"/>
  <c r="B189" i="18"/>
  <c r="C189" i="18" s="1"/>
  <c r="B190" i="18"/>
  <c r="C190" i="18" s="1"/>
  <c r="B191" i="18"/>
  <c r="C191" i="18" s="1"/>
  <c r="B192" i="18"/>
  <c r="C192" i="18" s="1"/>
  <c r="B193" i="18"/>
  <c r="C193" i="18" s="1"/>
  <c r="B194" i="18"/>
  <c r="C194" i="18" s="1"/>
  <c r="B195" i="18"/>
  <c r="C195" i="18" s="1"/>
  <c r="B196" i="18"/>
  <c r="C196" i="18" s="1"/>
  <c r="B197" i="18"/>
  <c r="C197" i="18" s="1"/>
  <c r="B198" i="18"/>
  <c r="C198" i="18" s="1"/>
  <c r="B199" i="18"/>
  <c r="C199" i="18" s="1"/>
  <c r="B200" i="18"/>
  <c r="C200" i="18" s="1"/>
  <c r="B201" i="18"/>
  <c r="C201" i="18" s="1"/>
  <c r="CZ6" i="5"/>
  <c r="CZ9" i="5"/>
  <c r="CZ10" i="5"/>
  <c r="CZ12" i="5"/>
  <c r="CZ14" i="5"/>
  <c r="CZ16" i="5"/>
  <c r="CZ19" i="5"/>
  <c r="CZ80" i="5"/>
  <c r="CZ29" i="5"/>
  <c r="CZ38" i="5"/>
  <c r="CZ39" i="5"/>
  <c r="CZ41" i="5"/>
  <c r="CZ53" i="5"/>
  <c r="CZ58" i="5"/>
  <c r="CZ59" i="5"/>
  <c r="CZ62" i="5"/>
  <c r="CZ113" i="5"/>
  <c r="CZ66" i="5"/>
  <c r="CZ69" i="5"/>
  <c r="CZ71" i="5"/>
  <c r="CZ34" i="5"/>
  <c r="CZ114" i="5"/>
  <c r="CZ83" i="5"/>
  <c r="CZ88" i="5"/>
  <c r="CZ89" i="5"/>
  <c r="CZ91" i="5"/>
  <c r="CZ93" i="5"/>
  <c r="CZ95" i="5"/>
  <c r="CZ96" i="5"/>
  <c r="CZ97" i="5"/>
  <c r="CZ98" i="5"/>
  <c r="CZ99" i="5"/>
  <c r="CZ100" i="5"/>
  <c r="CZ101" i="5"/>
  <c r="CZ102" i="5"/>
  <c r="CZ106" i="5"/>
  <c r="CZ107" i="5"/>
  <c r="CZ108" i="5"/>
  <c r="CZ109" i="5"/>
  <c r="CZ110" i="5"/>
  <c r="CZ111" i="5"/>
  <c r="CZ112" i="5"/>
  <c r="CZ115" i="5"/>
  <c r="CZ117" i="5"/>
  <c r="CZ119" i="5"/>
  <c r="CZ122" i="5"/>
  <c r="CZ44" i="5"/>
  <c r="CZ45" i="5"/>
  <c r="CZ60" i="5"/>
  <c r="CZ18" i="5"/>
  <c r="CZ26" i="5"/>
  <c r="CZ81" i="5"/>
  <c r="CZ20" i="5"/>
  <c r="CZ51" i="5"/>
  <c r="CZ90" i="5"/>
  <c r="CZ11" i="5"/>
  <c r="CZ64" i="5"/>
  <c r="CZ68" i="5"/>
  <c r="CZ61" i="5"/>
  <c r="CZ55" i="5"/>
  <c r="CZ28" i="5"/>
  <c r="CZ79" i="5"/>
  <c r="CZ87" i="5"/>
  <c r="CZ32" i="5"/>
  <c r="CZ94" i="5"/>
  <c r="CZ15" i="5"/>
  <c r="CZ78" i="5"/>
  <c r="CZ46" i="5"/>
  <c r="CZ47" i="5"/>
  <c r="CZ48" i="5"/>
  <c r="CZ49" i="5"/>
  <c r="CZ50" i="5"/>
  <c r="CZ27" i="5"/>
  <c r="CZ25" i="5"/>
  <c r="CZ40" i="5"/>
  <c r="CZ118" i="5"/>
  <c r="CZ43" i="5"/>
  <c r="CZ42" i="5"/>
  <c r="CZ103" i="5"/>
  <c r="CZ30" i="5"/>
  <c r="CZ56" i="5"/>
  <c r="CZ67" i="5"/>
  <c r="CZ4" i="5"/>
  <c r="N16" i="5"/>
  <c r="N19" i="5"/>
  <c r="N80" i="5"/>
  <c r="N41" i="5"/>
  <c r="N58" i="5"/>
  <c r="N59" i="5"/>
  <c r="N62" i="5"/>
  <c r="N113" i="5"/>
  <c r="N71" i="5"/>
  <c r="N34" i="5"/>
  <c r="N114" i="5"/>
  <c r="N83" i="5"/>
  <c r="N95" i="5"/>
  <c r="N97" i="5"/>
  <c r="N98" i="5"/>
  <c r="N100" i="5"/>
  <c r="N102" i="5"/>
  <c r="N108" i="5"/>
  <c r="N112" i="5"/>
  <c r="N115" i="5"/>
  <c r="N119" i="5"/>
  <c r="N122" i="5"/>
  <c r="N18" i="5"/>
  <c r="N26" i="5"/>
  <c r="N81" i="5"/>
  <c r="N20" i="5"/>
  <c r="N11" i="5"/>
  <c r="N61" i="5"/>
  <c r="N55" i="5"/>
  <c r="N79" i="5"/>
  <c r="N87" i="5"/>
  <c r="N32" i="5"/>
  <c r="N78" i="5"/>
  <c r="N25" i="5"/>
  <c r="N40" i="5"/>
  <c r="N103" i="5"/>
  <c r="A4" i="18"/>
  <c r="A5" i="18" s="1"/>
  <c r="A6" i="18" s="1"/>
  <c r="A7" i="18" s="1"/>
  <c r="A8" i="18" s="1"/>
  <c r="A9" i="18" s="1"/>
  <c r="A10" i="18" s="1"/>
  <c r="A11" i="18" s="1"/>
  <c r="A12" i="18" s="1"/>
  <c r="A13" i="18" s="1"/>
  <c r="A14" i="18" s="1"/>
  <c r="A15" i="18" s="1"/>
  <c r="A16" i="18" s="1"/>
  <c r="A17" i="18" s="1"/>
  <c r="A18" i="18" s="1"/>
  <c r="A19" i="18" s="1"/>
  <c r="A20" i="18" s="1"/>
  <c r="A21" i="18" s="1"/>
  <c r="A22" i="18" s="1"/>
  <c r="A23" i="18" s="1"/>
  <c r="A24" i="18" s="1"/>
  <c r="A25" i="18" s="1"/>
  <c r="A26" i="18" s="1"/>
  <c r="A27" i="18" s="1"/>
  <c r="A28" i="18" s="1"/>
  <c r="A29" i="18" s="1"/>
  <c r="A30" i="18" s="1"/>
  <c r="A31" i="18" s="1"/>
  <c r="A32" i="18" s="1"/>
  <c r="A33" i="18" s="1"/>
  <c r="A34" i="18" s="1"/>
  <c r="A35" i="18" s="1"/>
  <c r="A36" i="18" s="1"/>
  <c r="A37" i="18" s="1"/>
  <c r="A38" i="18" s="1"/>
  <c r="A39" i="18" s="1"/>
  <c r="A40" i="18" s="1"/>
  <c r="A41" i="18" s="1"/>
  <c r="A42" i="18" s="1"/>
  <c r="A43" i="18" s="1"/>
  <c r="A44" i="18" s="1"/>
  <c r="A45" i="18" s="1"/>
  <c r="A46" i="18" s="1"/>
  <c r="A47" i="18" s="1"/>
  <c r="A48" i="18" s="1"/>
  <c r="A49" i="18" s="1"/>
  <c r="A50" i="18" s="1"/>
  <c r="A51" i="18" s="1"/>
  <c r="A52" i="18" s="1"/>
  <c r="A53" i="18" s="1"/>
  <c r="A54" i="18" s="1"/>
  <c r="A55" i="18" s="1"/>
  <c r="A56" i="18" s="1"/>
  <c r="A57" i="18" s="1"/>
  <c r="A58" i="18" s="1"/>
  <c r="A59" i="18" s="1"/>
  <c r="A60" i="18" s="1"/>
  <c r="A61" i="18" s="1"/>
  <c r="A62" i="18" s="1"/>
  <c r="A63" i="18" s="1"/>
  <c r="A64" i="18" s="1"/>
  <c r="A65" i="18" s="1"/>
  <c r="A66" i="18" s="1"/>
  <c r="A67" i="18" s="1"/>
  <c r="A68" i="18" s="1"/>
  <c r="A69" i="18" s="1"/>
  <c r="A70" i="18" s="1"/>
  <c r="A71" i="18" s="1"/>
  <c r="A72" i="18" s="1"/>
  <c r="A73" i="18" s="1"/>
  <c r="A74" i="18" s="1"/>
  <c r="A75" i="18" s="1"/>
  <c r="A76" i="18" s="1"/>
  <c r="A77" i="18" s="1"/>
  <c r="A78" i="18" s="1"/>
  <c r="A79" i="18" s="1"/>
  <c r="A80" i="18" s="1"/>
  <c r="A81" i="18" s="1"/>
  <c r="A82" i="18" s="1"/>
  <c r="A83" i="18" s="1"/>
  <c r="A84" i="18" s="1"/>
  <c r="A85" i="18" s="1"/>
  <c r="A86" i="18" s="1"/>
  <c r="A87" i="18" s="1"/>
  <c r="A88" i="18" s="1"/>
  <c r="A89" i="18" s="1"/>
  <c r="A90" i="18" s="1"/>
  <c r="A91" i="18" s="1"/>
  <c r="A92" i="18" s="1"/>
  <c r="A93" i="18" s="1"/>
  <c r="A94" i="18" s="1"/>
  <c r="A95" i="18" s="1"/>
  <c r="A96" i="18" s="1"/>
  <c r="A97" i="18" s="1"/>
  <c r="A98" i="18" s="1"/>
  <c r="A99" i="18" s="1"/>
  <c r="A100" i="18" s="1"/>
  <c r="A101" i="18" s="1"/>
  <c r="A102" i="18" s="1"/>
  <c r="A103" i="18" s="1"/>
  <c r="A104" i="18" s="1"/>
  <c r="A105" i="18" s="1"/>
  <c r="A106" i="18" s="1"/>
  <c r="A107" i="18" s="1"/>
  <c r="A108" i="18" s="1"/>
  <c r="A109" i="18" s="1"/>
  <c r="A110" i="18" s="1"/>
  <c r="A111" i="18" s="1"/>
  <c r="A112" i="18" s="1"/>
  <c r="A113" i="18" s="1"/>
  <c r="A114" i="18" s="1"/>
  <c r="A115" i="18" s="1"/>
  <c r="A116" i="18" s="1"/>
  <c r="A117" i="18" s="1"/>
  <c r="A118" i="18" s="1"/>
  <c r="A119" i="18" s="1"/>
  <c r="A120" i="18" s="1"/>
  <c r="A121" i="18" s="1"/>
  <c r="A122" i="18" s="1"/>
  <c r="A123" i="18" s="1"/>
  <c r="A124" i="18" s="1"/>
  <c r="A125" i="18" s="1"/>
  <c r="A126" i="18" s="1"/>
  <c r="A127" i="18" s="1"/>
  <c r="A128" i="18" s="1"/>
  <c r="A129" i="18" s="1"/>
  <c r="A130" i="18" s="1"/>
  <c r="A131" i="18" s="1"/>
  <c r="A132" i="18" s="1"/>
  <c r="A133" i="18" s="1"/>
  <c r="A134" i="18" s="1"/>
  <c r="A135" i="18" s="1"/>
  <c r="A136" i="18" s="1"/>
  <c r="A137" i="18" s="1"/>
  <c r="A138" i="18" s="1"/>
  <c r="A139" i="18" s="1"/>
  <c r="A140" i="18" s="1"/>
  <c r="A141" i="18" s="1"/>
  <c r="A142" i="18" s="1"/>
  <c r="A143" i="18" s="1"/>
  <c r="A144" i="18" s="1"/>
  <c r="A145" i="18" s="1"/>
  <c r="A146" i="18" s="1"/>
  <c r="A147" i="18" s="1"/>
  <c r="A148" i="18" s="1"/>
  <c r="A149" i="18" s="1"/>
  <c r="A150" i="18" s="1"/>
  <c r="A151" i="18" s="1"/>
  <c r="A152" i="18" s="1"/>
  <c r="A153" i="18" s="1"/>
  <c r="A154" i="18" s="1"/>
  <c r="A155" i="18" s="1"/>
  <c r="A156" i="18" s="1"/>
  <c r="A157" i="18" s="1"/>
  <c r="A158" i="18" s="1"/>
  <c r="A159" i="18" s="1"/>
  <c r="A160" i="18" s="1"/>
  <c r="A161" i="18" s="1"/>
  <c r="A162" i="18" s="1"/>
  <c r="A163" i="18" s="1"/>
  <c r="A164" i="18" s="1"/>
  <c r="A165" i="18" s="1"/>
  <c r="A166" i="18" s="1"/>
  <c r="A167" i="18" s="1"/>
  <c r="A168" i="18" s="1"/>
  <c r="A169" i="18" s="1"/>
  <c r="A170" i="18" s="1"/>
  <c r="A171" i="18" s="1"/>
  <c r="A172" i="18" s="1"/>
  <c r="A173" i="18" s="1"/>
  <c r="A174" i="18" s="1"/>
  <c r="A175" i="18" s="1"/>
  <c r="A176" i="18" s="1"/>
  <c r="A177" i="18" s="1"/>
  <c r="A178" i="18" s="1"/>
  <c r="A179" i="18" s="1"/>
  <c r="A180" i="18" s="1"/>
  <c r="A181" i="18" s="1"/>
  <c r="A182" i="18" s="1"/>
  <c r="A183" i="18" s="1"/>
  <c r="A184" i="18" s="1"/>
  <c r="A185" i="18" s="1"/>
  <c r="A186" i="18" s="1"/>
  <c r="A187" i="18" s="1"/>
  <c r="A188" i="18" s="1"/>
  <c r="A189" i="18" s="1"/>
  <c r="A190" i="18" s="1"/>
  <c r="A191" i="18" s="1"/>
  <c r="A192" i="18" s="1"/>
  <c r="A193" i="18" s="1"/>
  <c r="A194" i="18" s="1"/>
  <c r="A195" i="18" s="1"/>
  <c r="A196" i="18" s="1"/>
  <c r="A197" i="18" s="1"/>
  <c r="A198" i="18" s="1"/>
  <c r="A199" i="18" s="1"/>
  <c r="A200" i="18" s="1"/>
  <c r="A201" i="18" s="1"/>
  <c r="C151" i="19" l="1"/>
  <c r="N48" i="21" s="1"/>
  <c r="M48" i="21"/>
  <c r="C147" i="19"/>
  <c r="N44" i="21" s="1"/>
  <c r="M44" i="21"/>
  <c r="C152" i="19"/>
  <c r="N49" i="21" s="1"/>
  <c r="M49" i="21"/>
  <c r="C150" i="19"/>
  <c r="N47" i="21" s="1"/>
  <c r="M47" i="21"/>
  <c r="C146" i="19"/>
  <c r="N43" i="21" s="1"/>
  <c r="M43" i="21"/>
  <c r="C148" i="19"/>
  <c r="N45" i="21" s="1"/>
  <c r="M45" i="21"/>
  <c r="C153" i="19"/>
  <c r="N50" i="21" s="1"/>
  <c r="M50" i="21"/>
  <c r="C149" i="19"/>
  <c r="N46" i="21" s="1"/>
  <c r="M46" i="21"/>
  <c r="C145" i="19"/>
  <c r="N42" i="21" s="1"/>
  <c r="M42" i="21"/>
  <c r="A7" i="19"/>
  <c r="A8" i="19" l="1"/>
  <c r="A9" i="19" l="1"/>
  <c r="N2" i="5"/>
  <c r="O54" i="5" s="1"/>
  <c r="S54" i="5" s="1"/>
  <c r="BH54" i="5" s="1"/>
  <c r="AQ3" i="3"/>
  <c r="AQ4" i="3"/>
  <c r="AQ5" i="3"/>
  <c r="AQ6" i="3"/>
  <c r="AQ7" i="3"/>
  <c r="AQ9" i="3"/>
  <c r="AQ10" i="3"/>
  <c r="AQ11" i="3"/>
  <c r="AQ12" i="3"/>
  <c r="AQ13" i="3"/>
  <c r="AQ14" i="3"/>
  <c r="AQ15" i="3"/>
  <c r="AQ16" i="3"/>
  <c r="AQ17" i="3"/>
  <c r="AQ18" i="3"/>
  <c r="AQ19" i="3"/>
  <c r="AQ20" i="3"/>
  <c r="AQ21" i="3"/>
  <c r="AQ22" i="3"/>
  <c r="AQ23" i="3"/>
  <c r="AQ24" i="3"/>
  <c r="AQ25" i="3"/>
  <c r="AQ26" i="3"/>
  <c r="AQ27" i="3"/>
  <c r="AQ28" i="3"/>
  <c r="AQ29" i="3"/>
  <c r="AQ30" i="3"/>
  <c r="AQ31" i="3"/>
  <c r="AQ32" i="3"/>
  <c r="AQ33" i="3"/>
  <c r="AQ34" i="3"/>
  <c r="AQ35" i="3"/>
  <c r="AQ36" i="3"/>
  <c r="AQ37" i="3"/>
  <c r="AQ38" i="3"/>
  <c r="AQ39" i="3"/>
  <c r="AQ40" i="3"/>
  <c r="AQ41" i="3"/>
  <c r="AQ42" i="3"/>
  <c r="AQ43" i="3"/>
  <c r="AQ44" i="3"/>
  <c r="AQ45" i="3"/>
  <c r="AQ46" i="3"/>
  <c r="AQ47" i="3"/>
  <c r="AQ48" i="3"/>
  <c r="AQ49" i="3"/>
  <c r="AQ50" i="3"/>
  <c r="AQ51" i="3"/>
  <c r="AQ52" i="3"/>
  <c r="AQ53" i="3"/>
  <c r="AQ54" i="3"/>
  <c r="AQ55" i="3"/>
  <c r="AQ56" i="3"/>
  <c r="AQ57" i="3"/>
  <c r="AQ58" i="3"/>
  <c r="AQ59" i="3"/>
  <c r="AQ60" i="3"/>
  <c r="AQ61" i="3"/>
  <c r="AQ62" i="3"/>
  <c r="AQ63" i="3"/>
  <c r="AQ64" i="3"/>
  <c r="AQ65" i="3"/>
  <c r="AQ66" i="3"/>
  <c r="AQ67" i="3"/>
  <c r="AQ68" i="3"/>
  <c r="AQ69" i="3"/>
  <c r="AQ70" i="3"/>
  <c r="AQ71" i="3"/>
  <c r="AQ72" i="3"/>
  <c r="AQ73" i="3"/>
  <c r="AQ74" i="3"/>
  <c r="AQ75" i="3"/>
  <c r="AQ76" i="3"/>
  <c r="AQ77" i="3"/>
  <c r="AQ78" i="3"/>
  <c r="AQ79" i="3"/>
  <c r="AQ80" i="3"/>
  <c r="AQ81" i="3"/>
  <c r="AQ82" i="3"/>
  <c r="AQ83" i="3"/>
  <c r="AQ84" i="3"/>
  <c r="AQ85" i="3"/>
  <c r="AQ86" i="3"/>
  <c r="AQ87" i="3"/>
  <c r="AQ88" i="3"/>
  <c r="AQ89" i="3"/>
  <c r="AQ90" i="3"/>
  <c r="AQ91" i="3"/>
  <c r="AQ92" i="3"/>
  <c r="AQ93" i="3"/>
  <c r="AQ94" i="3"/>
  <c r="AQ95" i="3"/>
  <c r="AQ96" i="3"/>
  <c r="AQ97" i="3"/>
  <c r="AQ98" i="3"/>
  <c r="AQ99" i="3"/>
  <c r="AQ100" i="3"/>
  <c r="AQ101" i="3"/>
  <c r="AQ102" i="3"/>
  <c r="AQ103" i="3"/>
  <c r="AQ104" i="3"/>
  <c r="AQ105" i="3"/>
  <c r="AQ106" i="3"/>
  <c r="AQ107" i="3"/>
  <c r="AQ108" i="3"/>
  <c r="AQ109" i="3"/>
  <c r="AQ110" i="3"/>
  <c r="AQ111" i="3"/>
  <c r="AQ112" i="3"/>
  <c r="AQ113" i="3"/>
  <c r="AQ114" i="3"/>
  <c r="AQ115" i="3"/>
  <c r="AQ116" i="3"/>
  <c r="AQ117" i="3"/>
  <c r="AQ118" i="3"/>
  <c r="AQ119" i="3"/>
  <c r="AQ120" i="3"/>
  <c r="AQ121" i="3"/>
  <c r="AQ122" i="3"/>
  <c r="AQ123" i="3"/>
  <c r="AQ124" i="3"/>
  <c r="AQ125" i="3"/>
  <c r="AQ126" i="3"/>
  <c r="AQ127" i="3"/>
  <c r="AQ128" i="3"/>
  <c r="AQ129" i="3"/>
  <c r="AQ130" i="3"/>
  <c r="AQ131" i="3"/>
  <c r="AQ132" i="3"/>
  <c r="AQ133" i="3"/>
  <c r="AQ134" i="3"/>
  <c r="AQ135" i="3"/>
  <c r="AQ136" i="3"/>
  <c r="AQ137" i="3"/>
  <c r="AQ138" i="3"/>
  <c r="AQ139" i="3"/>
  <c r="AQ140" i="3"/>
  <c r="AQ141" i="3"/>
  <c r="AQ142" i="3"/>
  <c r="AQ143" i="3"/>
  <c r="AQ144" i="3"/>
  <c r="AQ145" i="3"/>
  <c r="AQ146" i="3"/>
  <c r="AQ147" i="3"/>
  <c r="AQ148" i="3"/>
  <c r="AQ149" i="3"/>
  <c r="AQ150" i="3"/>
  <c r="AQ151" i="3"/>
  <c r="AQ152" i="3"/>
  <c r="AQ153" i="3"/>
  <c r="AQ154" i="3"/>
  <c r="AQ155" i="3"/>
  <c r="AQ156" i="3"/>
  <c r="AQ157" i="3"/>
  <c r="AQ158" i="3"/>
  <c r="AQ159" i="3"/>
  <c r="AQ160" i="3"/>
  <c r="AQ161" i="3"/>
  <c r="AQ162" i="3"/>
  <c r="AQ163" i="3"/>
  <c r="AQ164" i="3"/>
  <c r="AQ165" i="3"/>
  <c r="AQ166" i="3"/>
  <c r="AQ167" i="3"/>
  <c r="AQ168" i="3"/>
  <c r="AQ169" i="3"/>
  <c r="AQ170" i="3"/>
  <c r="AQ171" i="3"/>
  <c r="AQ172" i="3"/>
  <c r="AQ173" i="3"/>
  <c r="AQ174" i="3"/>
  <c r="AQ175" i="3"/>
  <c r="AQ176" i="3"/>
  <c r="AQ177" i="3"/>
  <c r="AQ178" i="3"/>
  <c r="AQ179" i="3"/>
  <c r="AQ180" i="3"/>
  <c r="AQ181" i="3"/>
  <c r="AQ182" i="3"/>
  <c r="AQ183" i="3"/>
  <c r="AQ184" i="3"/>
  <c r="AQ185" i="3"/>
  <c r="AQ186" i="3"/>
  <c r="AQ187" i="3"/>
  <c r="AQ188" i="3"/>
  <c r="AQ189" i="3"/>
  <c r="AQ190" i="3"/>
  <c r="AQ191" i="3"/>
  <c r="AQ192" i="3"/>
  <c r="AQ193" i="3"/>
  <c r="AQ194" i="3"/>
  <c r="AQ195" i="3"/>
  <c r="AQ196" i="3"/>
  <c r="AQ197" i="3"/>
  <c r="AQ198" i="3"/>
  <c r="AQ199" i="3"/>
  <c r="AQ200" i="3"/>
  <c r="AQ2" i="3"/>
  <c r="AB2" i="5" l="1"/>
  <c r="O7" i="5"/>
  <c r="S7" i="5" s="1"/>
  <c r="BH7" i="5" s="1"/>
  <c r="O65" i="5"/>
  <c r="S65" i="5" s="1"/>
  <c r="BH65" i="5" s="1"/>
  <c r="O92" i="5"/>
  <c r="S92" i="5" s="1"/>
  <c r="BH92" i="5" s="1"/>
  <c r="O84" i="5"/>
  <c r="S84" i="5" s="1"/>
  <c r="BH84" i="5" s="1"/>
  <c r="O35" i="5"/>
  <c r="S35" i="5" s="1"/>
  <c r="BH35" i="5" s="1"/>
  <c r="O121" i="5"/>
  <c r="S121" i="5" s="1"/>
  <c r="BH121" i="5" s="1"/>
  <c r="O77" i="5"/>
  <c r="S77" i="5" s="1"/>
  <c r="BH77" i="5" s="1"/>
  <c r="O105" i="5"/>
  <c r="S105" i="5" s="1"/>
  <c r="BH105" i="5" s="1"/>
  <c r="O125" i="5"/>
  <c r="O72" i="5"/>
  <c r="S72" i="5" s="1"/>
  <c r="BH72" i="5" s="1"/>
  <c r="AJ72" i="5" s="1"/>
  <c r="O24" i="5"/>
  <c r="S24" i="5" s="1"/>
  <c r="BH24" i="5" s="1"/>
  <c r="O5" i="5"/>
  <c r="S5" i="5" s="1"/>
  <c r="BH5" i="5" s="1"/>
  <c r="O104" i="5"/>
  <c r="S104" i="5" s="1"/>
  <c r="BH104" i="5" s="1"/>
  <c r="O57" i="5"/>
  <c r="S57" i="5" s="1"/>
  <c r="BH57" i="5" s="1"/>
  <c r="O36" i="5"/>
  <c r="O3" i="5"/>
  <c r="O116" i="5"/>
  <c r="O85" i="5"/>
  <c r="O70" i="5"/>
  <c r="O75" i="5"/>
  <c r="C76" i="2" s="1"/>
  <c r="F76" i="2" s="1"/>
  <c r="O21" i="5"/>
  <c r="P2" i="5"/>
  <c r="O22" i="5"/>
  <c r="O33" i="5"/>
  <c r="O17" i="5"/>
  <c r="O74" i="5"/>
  <c r="O8" i="5"/>
  <c r="S8" i="5" s="1"/>
  <c r="BH8" i="5" s="1"/>
  <c r="O73" i="5"/>
  <c r="O23" i="5"/>
  <c r="O76" i="5"/>
  <c r="S76" i="5" s="1"/>
  <c r="BH76" i="5" s="1"/>
  <c r="O25" i="5"/>
  <c r="O103" i="5"/>
  <c r="O40" i="5"/>
  <c r="O87" i="5"/>
  <c r="O79" i="5"/>
  <c r="S79" i="5" s="1"/>
  <c r="O61" i="5"/>
  <c r="S61" i="5" s="1"/>
  <c r="O32" i="5"/>
  <c r="O55" i="5"/>
  <c r="O78" i="5"/>
  <c r="S78" i="5" s="1"/>
  <c r="O11" i="5"/>
  <c r="S11" i="5" s="1"/>
  <c r="O18" i="5"/>
  <c r="O81" i="5"/>
  <c r="O20" i="5"/>
  <c r="O26" i="5"/>
  <c r="A10" i="19"/>
  <c r="O19" i="5"/>
  <c r="O41" i="5"/>
  <c r="O95" i="5"/>
  <c r="O115" i="5"/>
  <c r="O80" i="5"/>
  <c r="O59" i="5"/>
  <c r="O71" i="5"/>
  <c r="O102" i="5"/>
  <c r="O108" i="5"/>
  <c r="O114" i="5"/>
  <c r="O97" i="5"/>
  <c r="O62" i="5"/>
  <c r="O122" i="5"/>
  <c r="O16" i="5"/>
  <c r="O58" i="5"/>
  <c r="O83" i="5"/>
  <c r="O98" i="5"/>
  <c r="O112" i="5"/>
  <c r="O34" i="5"/>
  <c r="O100" i="5"/>
  <c r="O119" i="5"/>
  <c r="O113" i="5"/>
  <c r="AJ77" i="5" l="1"/>
  <c r="AK77" i="5"/>
  <c r="S125" i="5"/>
  <c r="BH125" i="5" s="1"/>
  <c r="C126" i="2"/>
  <c r="AK65" i="5"/>
  <c r="AL65" i="5"/>
  <c r="AJ65" i="5"/>
  <c r="AM65" i="5"/>
  <c r="AN65" i="5"/>
  <c r="S22" i="5"/>
  <c r="BH22" i="5" s="1"/>
  <c r="S70" i="5"/>
  <c r="BH70" i="5" s="1"/>
  <c r="S116" i="5"/>
  <c r="BH116" i="5" s="1"/>
  <c r="C137" i="2"/>
  <c r="F137" i="2" s="1"/>
  <c r="S85" i="5"/>
  <c r="BH85" i="5" s="1"/>
  <c r="C24" i="2"/>
  <c r="F24" i="2" s="1"/>
  <c r="S21" i="5"/>
  <c r="BH21" i="5" s="1"/>
  <c r="C26" i="2"/>
  <c r="F26" i="2" s="1"/>
  <c r="S3" i="5"/>
  <c r="BH3" i="5" s="1"/>
  <c r="C4" i="2"/>
  <c r="S75" i="5"/>
  <c r="BH75" i="5" s="1"/>
  <c r="C123" i="2"/>
  <c r="F123" i="2" s="1"/>
  <c r="S36" i="5"/>
  <c r="BH36" i="5" s="1"/>
  <c r="C72" i="2"/>
  <c r="F72" i="2" s="1"/>
  <c r="S17" i="5"/>
  <c r="BH17" i="5" s="1"/>
  <c r="C22" i="2"/>
  <c r="F22" i="2" s="1"/>
  <c r="C131" i="2"/>
  <c r="C23" i="2"/>
  <c r="F23" i="2" s="1"/>
  <c r="C81" i="2"/>
  <c r="F81" i="2" s="1"/>
  <c r="C141" i="2"/>
  <c r="F141" i="2" s="1"/>
  <c r="S103" i="5"/>
  <c r="S74" i="5"/>
  <c r="BH74" i="5" s="1"/>
  <c r="C120" i="2"/>
  <c r="S25" i="5"/>
  <c r="C133" i="2"/>
  <c r="F133" i="2" s="1"/>
  <c r="C135" i="2"/>
  <c r="S73" i="5"/>
  <c r="BH73" i="5" s="1"/>
  <c r="S40" i="5"/>
  <c r="S23" i="5"/>
  <c r="BH23" i="5" s="1"/>
  <c r="S33" i="5"/>
  <c r="BH33" i="5" s="1"/>
  <c r="C96" i="2"/>
  <c r="F96" i="2" s="1"/>
  <c r="C132" i="2"/>
  <c r="C136" i="2"/>
  <c r="F136" i="2" s="1"/>
  <c r="C117" i="2"/>
  <c r="F117" i="2" s="1"/>
  <c r="C134" i="2"/>
  <c r="C8" i="2"/>
  <c r="F8" i="2" s="1"/>
  <c r="U125" i="5" s="1"/>
  <c r="C106" i="2"/>
  <c r="F106" i="2" s="1"/>
  <c r="U105" i="5" s="1"/>
  <c r="C79" i="2"/>
  <c r="F79" i="2" s="1"/>
  <c r="C74" i="2"/>
  <c r="S55" i="5"/>
  <c r="S32" i="5"/>
  <c r="S87" i="5"/>
  <c r="C77" i="2"/>
  <c r="C98" i="2"/>
  <c r="F98" i="2" s="1"/>
  <c r="C25" i="2"/>
  <c r="F25" i="2" s="1"/>
  <c r="C143" i="2"/>
  <c r="C20" i="2"/>
  <c r="C104" i="2"/>
  <c r="F104" i="2" s="1"/>
  <c r="C101" i="2"/>
  <c r="U51" i="5"/>
  <c r="C35" i="2"/>
  <c r="F35" i="2" s="1"/>
  <c r="U35" i="5" s="1"/>
  <c r="S20" i="5"/>
  <c r="S26" i="5"/>
  <c r="S81" i="5"/>
  <c r="C78" i="2"/>
  <c r="C34" i="2"/>
  <c r="F34" i="2" s="1"/>
  <c r="S18" i="5"/>
  <c r="S97" i="5"/>
  <c r="S108" i="5"/>
  <c r="S102" i="5"/>
  <c r="S98" i="5"/>
  <c r="S112" i="5"/>
  <c r="S119" i="5"/>
  <c r="S122" i="5"/>
  <c r="S100" i="5"/>
  <c r="S115" i="5"/>
  <c r="S95" i="5"/>
  <c r="S83" i="5"/>
  <c r="S114" i="5"/>
  <c r="S113" i="5"/>
  <c r="S71" i="5"/>
  <c r="S34" i="5"/>
  <c r="S59" i="5"/>
  <c r="S41" i="5"/>
  <c r="S58" i="5"/>
  <c r="S62" i="5"/>
  <c r="S16" i="5"/>
  <c r="S19" i="5"/>
  <c r="S80" i="5"/>
  <c r="A11" i="19"/>
  <c r="BV125" i="5" l="1"/>
  <c r="CJ125" i="5" s="1"/>
  <c r="AV125" i="5"/>
  <c r="AV35" i="5"/>
  <c r="BV35" i="5"/>
  <c r="BV105" i="5"/>
  <c r="AV105" i="5"/>
  <c r="U21" i="5"/>
  <c r="BV21" i="5" s="1"/>
  <c r="CJ21" i="5" s="1"/>
  <c r="U104" i="5"/>
  <c r="U22" i="5"/>
  <c r="AV22" i="5" s="1"/>
  <c r="F20" i="2"/>
  <c r="F95" i="2"/>
  <c r="U73" i="5" s="1"/>
  <c r="AV73" i="5" s="1"/>
  <c r="BI73" i="5" s="1"/>
  <c r="U36" i="5"/>
  <c r="AV36" i="5" s="1"/>
  <c r="BI36" i="5" s="1"/>
  <c r="F46" i="2"/>
  <c r="F100" i="2"/>
  <c r="U78" i="5" s="1"/>
  <c r="F120" i="2"/>
  <c r="F101" i="2"/>
  <c r="U116" i="5"/>
  <c r="AV116" i="5" s="1"/>
  <c r="AK3" i="5"/>
  <c r="C4" i="7" s="1"/>
  <c r="F4" i="7" s="1"/>
  <c r="W3" i="5" s="1"/>
  <c r="AJ3" i="5"/>
  <c r="C4" i="6" s="1"/>
  <c r="U20" i="5"/>
  <c r="U25" i="5"/>
  <c r="U103" i="5"/>
  <c r="U64" i="5"/>
  <c r="U76" i="5"/>
  <c r="AV76" i="5" s="1"/>
  <c r="BI76" i="5" s="1"/>
  <c r="U55" i="5"/>
  <c r="U56" i="5"/>
  <c r="U43" i="5"/>
  <c r="U42" i="5"/>
  <c r="U27" i="5"/>
  <c r="U31" i="5"/>
  <c r="AV31" i="5" s="1"/>
  <c r="BI31" i="5" s="1"/>
  <c r="U33" i="5"/>
  <c r="U61" i="5"/>
  <c r="A12" i="19"/>
  <c r="DP125" i="5" l="1"/>
  <c r="DC125" i="5" s="1"/>
  <c r="BI125" i="5"/>
  <c r="AJ125" i="5" s="1"/>
  <c r="CK35" i="5"/>
  <c r="CJ35" i="5"/>
  <c r="BI35" i="5"/>
  <c r="DP35" i="5"/>
  <c r="AX3" i="5"/>
  <c r="BX3" i="5"/>
  <c r="BI105" i="5"/>
  <c r="DP105" i="5"/>
  <c r="CJ105" i="5"/>
  <c r="AV21" i="5"/>
  <c r="BI21" i="5" s="1"/>
  <c r="AJ21" i="5" s="1"/>
  <c r="U94" i="5"/>
  <c r="BV22" i="5"/>
  <c r="CJ22" i="5" s="1"/>
  <c r="BV104" i="5"/>
  <c r="CJ104" i="5" s="1"/>
  <c r="AV104" i="5"/>
  <c r="U23" i="5"/>
  <c r="AV23" i="5" s="1"/>
  <c r="BI23" i="5" s="1"/>
  <c r="U24" i="5"/>
  <c r="DP36" i="5"/>
  <c r="DC36" i="5" s="1"/>
  <c r="BV73" i="5"/>
  <c r="CJ73" i="5" s="1"/>
  <c r="BV36" i="5"/>
  <c r="CJ36" i="5" s="1"/>
  <c r="BV116" i="5"/>
  <c r="BI22" i="5"/>
  <c r="AJ22" i="5" s="1"/>
  <c r="DP22" i="5"/>
  <c r="DC22" i="5" s="1"/>
  <c r="AJ36" i="5"/>
  <c r="BI116" i="5"/>
  <c r="DP116" i="5"/>
  <c r="BV76" i="5"/>
  <c r="CJ76" i="5" s="1"/>
  <c r="DP73" i="5"/>
  <c r="BV31" i="5"/>
  <c r="AV33" i="5"/>
  <c r="BI33" i="5" s="1"/>
  <c r="BV33" i="5"/>
  <c r="DP31" i="5"/>
  <c r="DP76" i="5"/>
  <c r="A13" i="19"/>
  <c r="DC35" i="5" l="1"/>
  <c r="DD35" i="5"/>
  <c r="AK35" i="5"/>
  <c r="AJ35" i="5"/>
  <c r="CL3" i="5"/>
  <c r="CM3" i="5"/>
  <c r="BK3" i="5"/>
  <c r="DR3" i="5"/>
  <c r="DP21" i="5"/>
  <c r="DC21" i="5" s="1"/>
  <c r="DC105" i="5"/>
  <c r="AJ105" i="5"/>
  <c r="BI104" i="5"/>
  <c r="AJ104" i="5" s="1"/>
  <c r="C145" i="6" s="1"/>
  <c r="DP104" i="5"/>
  <c r="DC104" i="5" s="1"/>
  <c r="BV23" i="5"/>
  <c r="CJ23" i="5" s="1"/>
  <c r="BV24" i="5"/>
  <c r="AV24" i="5"/>
  <c r="DP23" i="5"/>
  <c r="DC23" i="5" s="1"/>
  <c r="CJ116" i="5"/>
  <c r="DC116" i="5"/>
  <c r="AJ116" i="5"/>
  <c r="C133" i="6" s="1"/>
  <c r="F133" i="6" s="1"/>
  <c r="AJ23" i="5"/>
  <c r="DC73" i="5"/>
  <c r="AJ73" i="5"/>
  <c r="CJ31" i="5"/>
  <c r="CJ33" i="5"/>
  <c r="DP33" i="5"/>
  <c r="DC76" i="5"/>
  <c r="AJ76" i="5"/>
  <c r="A14" i="19"/>
  <c r="DF3" i="5" l="1"/>
  <c r="DE3" i="5"/>
  <c r="AM3" i="5"/>
  <c r="C4" i="9" s="1"/>
  <c r="F4" i="9" s="1"/>
  <c r="Y3" i="5" s="1"/>
  <c r="AL3" i="5"/>
  <c r="C4" i="8" s="1"/>
  <c r="BI24" i="5"/>
  <c r="DP24" i="5"/>
  <c r="CJ24" i="5"/>
  <c r="DC33" i="5"/>
  <c r="AJ33" i="5"/>
  <c r="A15" i="19"/>
  <c r="AZ3" i="5" l="1"/>
  <c r="BZ3" i="5"/>
  <c r="DC24" i="5"/>
  <c r="AJ24" i="5"/>
  <c r="A16" i="19"/>
  <c r="CN3" i="5" l="1"/>
  <c r="Q3" i="5"/>
  <c r="AA3" i="5" s="1"/>
  <c r="BM3" i="5"/>
  <c r="AN3" i="5" s="1"/>
  <c r="C4" i="10" s="1"/>
  <c r="DT3" i="5"/>
  <c r="DG3" i="5" s="1"/>
  <c r="C143" i="6"/>
  <c r="C25" i="6"/>
  <c r="F25" i="6" s="1"/>
  <c r="Y33" i="5"/>
  <c r="A17" i="19"/>
  <c r="DU3" i="5" l="1"/>
  <c r="DH3" i="5"/>
  <c r="AZ33" i="5"/>
  <c r="BM33" i="5" s="1"/>
  <c r="BZ33" i="5"/>
  <c r="A18" i="19"/>
  <c r="Y2" i="3"/>
  <c r="M2" i="3"/>
  <c r="DI3" i="5" l="1"/>
  <c r="DT33" i="5"/>
  <c r="A19" i="19"/>
  <c r="A20" i="19" l="1"/>
  <c r="AH83" i="5"/>
  <c r="AH53" i="5"/>
  <c r="AG44" i="5"/>
  <c r="AG111" i="5"/>
  <c r="AG66" i="5"/>
  <c r="AF53" i="5"/>
  <c r="AE109" i="5"/>
  <c r="AD53" i="5"/>
  <c r="AD19" i="5"/>
  <c r="AD4" i="5"/>
  <c r="AC19" i="5"/>
  <c r="AC14" i="5"/>
  <c r="AC10" i="5"/>
  <c r="AC9" i="5"/>
  <c r="Z44" i="5"/>
  <c r="Z112" i="5"/>
  <c r="Z93" i="5"/>
  <c r="Z66" i="5"/>
  <c r="Z19" i="5"/>
  <c r="Z14" i="5"/>
  <c r="Z12" i="5"/>
  <c r="Z10" i="5"/>
  <c r="Z9" i="5"/>
  <c r="Y45" i="5"/>
  <c r="Y44" i="5"/>
  <c r="Y14" i="5"/>
  <c r="Y12" i="5"/>
  <c r="Y4" i="5"/>
  <c r="X44" i="5"/>
  <c r="X102" i="5"/>
  <c r="X88" i="5"/>
  <c r="X66" i="5"/>
  <c r="X53" i="5"/>
  <c r="X19" i="5"/>
  <c r="X14" i="5"/>
  <c r="X12" i="5"/>
  <c r="U10" i="5"/>
  <c r="U16" i="5"/>
  <c r="U19" i="5"/>
  <c r="U18" i="5"/>
  <c r="U29" i="5"/>
  <c r="U58" i="5"/>
  <c r="U62" i="5"/>
  <c r="U66" i="5"/>
  <c r="U71" i="5"/>
  <c r="U34" i="5"/>
  <c r="U88" i="5"/>
  <c r="U97" i="5"/>
  <c r="U99" i="5"/>
  <c r="U100" i="5"/>
  <c r="U107" i="5"/>
  <c r="U119" i="5"/>
  <c r="U122" i="5"/>
  <c r="U45" i="5"/>
  <c r="J202" i="2"/>
  <c r="AH108" i="5" l="1"/>
  <c r="AH110" i="5"/>
  <c r="AH45" i="5"/>
  <c r="AF45" i="5"/>
  <c r="AG45" i="5"/>
  <c r="AE45" i="5"/>
  <c r="Z111" i="5"/>
  <c r="AF19" i="5"/>
  <c r="AH9" i="5"/>
  <c r="AG9" i="5"/>
  <c r="A21" i="19"/>
  <c r="V14" i="5"/>
  <c r="A22" i="19" l="1"/>
  <c r="A23" i="19" l="1"/>
  <c r="A24" i="19" l="1"/>
  <c r="A25" i="19" l="1"/>
  <c r="A26" i="19" l="1"/>
  <c r="A27" i="19" l="1"/>
  <c r="A28" i="19" l="1"/>
  <c r="A29" i="19" l="1"/>
  <c r="A30" i="19" l="1"/>
  <c r="A31" i="19" l="1"/>
  <c r="A32" i="19" l="1"/>
  <c r="A33" i="19" l="1"/>
  <c r="A34" i="19" l="1"/>
  <c r="A35" i="19" l="1"/>
  <c r="A36" i="19" l="1"/>
  <c r="A37" i="19" l="1"/>
  <c r="A38" i="19" l="1"/>
  <c r="A39" i="19" l="1"/>
  <c r="A40" i="19" l="1"/>
  <c r="A41" i="19" l="1"/>
  <c r="A42" i="19" l="1"/>
  <c r="A43" i="19" l="1"/>
  <c r="A44" i="19" l="1"/>
  <c r="A45" i="19" l="1"/>
  <c r="A46" i="19" l="1"/>
  <c r="A47" i="19" l="1"/>
  <c r="A48" i="19" l="1"/>
  <c r="A49" i="19" l="1"/>
  <c r="A50" i="19" l="1"/>
  <c r="A51" i="19" l="1"/>
  <c r="A52" i="19" l="1"/>
  <c r="A53" i="19" l="1"/>
  <c r="A54" i="19" l="1"/>
  <c r="A55" i="19" l="1"/>
  <c r="A56" i="19" l="1"/>
  <c r="A57" i="19" l="1"/>
  <c r="A58" i="19" l="1"/>
  <c r="A59" i="19" l="1"/>
  <c r="A60" i="19" l="1"/>
  <c r="A61" i="19" l="1"/>
  <c r="A62" i="19" l="1"/>
  <c r="A63" i="19" l="1"/>
  <c r="A64" i="19" l="1"/>
  <c r="A65" i="19" l="1"/>
  <c r="A66" i="19" l="1"/>
  <c r="A67" i="19" l="1"/>
  <c r="A68" i="19" l="1"/>
  <c r="A69" i="19" l="1"/>
  <c r="A70" i="19" l="1"/>
  <c r="A71" i="19" l="1"/>
  <c r="A72" i="19" l="1"/>
  <c r="A73" i="19" l="1"/>
  <c r="A74" i="19" l="1"/>
  <c r="A75" i="19" s="1"/>
  <c r="A76" i="19" s="1"/>
  <c r="A77" i="19" s="1"/>
  <c r="A78" i="19" s="1"/>
  <c r="A79" i="19" s="1"/>
  <c r="A80" i="19" s="1"/>
  <c r="A81" i="19" s="1"/>
  <c r="A82" i="19" s="1"/>
  <c r="A83" i="19" s="1"/>
  <c r="A84" i="19" s="1"/>
  <c r="A85" i="19" s="1"/>
  <c r="A86" i="19" s="1"/>
  <c r="A87" i="19" s="1"/>
  <c r="A88" i="19" s="1"/>
  <c r="A89" i="19" s="1"/>
  <c r="A90" i="19" s="1"/>
  <c r="A91" i="19" s="1"/>
  <c r="A92" i="19" s="1"/>
  <c r="A93" i="19" s="1"/>
  <c r="A94" i="19" s="1"/>
  <c r="A95" i="19" s="1"/>
  <c r="A96" i="19" s="1"/>
  <c r="A97" i="19" s="1"/>
  <c r="A98" i="19" s="1"/>
  <c r="A99" i="19" s="1"/>
  <c r="A100" i="19" s="1"/>
  <c r="A101" i="19" s="1"/>
  <c r="A102" i="19" s="1"/>
  <c r="A103" i="19" s="1"/>
  <c r="A104" i="19" s="1"/>
  <c r="A105" i="19" s="1"/>
  <c r="A106" i="19" s="1"/>
  <c r="A107" i="19" s="1"/>
  <c r="A108" i="19" s="1"/>
  <c r="A109" i="19" s="1"/>
  <c r="A110" i="19" s="1"/>
  <c r="A111" i="19" s="1"/>
  <c r="A112" i="19" s="1"/>
  <c r="A113" i="19" s="1"/>
  <c r="A114" i="19" s="1"/>
  <c r="A115" i="19" s="1"/>
  <c r="A116" i="19" s="1"/>
  <c r="A117" i="19" s="1"/>
  <c r="A118" i="19" s="1"/>
  <c r="A119" i="19" s="1"/>
  <c r="A120" i="19" s="1"/>
  <c r="A121" i="19" s="1"/>
  <c r="A122" i="19" s="1"/>
  <c r="A123" i="19" s="1"/>
  <c r="A124" i="19" s="1"/>
  <c r="A125" i="19" s="1"/>
  <c r="A126" i="19" s="1"/>
  <c r="A127" i="19" s="1"/>
  <c r="A128" i="19" s="1"/>
  <c r="A129" i="19" s="1"/>
  <c r="A130" i="19" s="1"/>
  <c r="A131" i="19" s="1"/>
  <c r="A132" i="19" s="1"/>
  <c r="A133" i="19" s="1"/>
  <c r="A134" i="19" s="1"/>
  <c r="A135" i="19" s="1"/>
  <c r="A136" i="19" s="1"/>
  <c r="A137" i="19" s="1"/>
  <c r="A138" i="19" s="1"/>
  <c r="A139" i="19" s="1"/>
  <c r="A140" i="19" s="1"/>
  <c r="A141" i="19" s="1"/>
  <c r="A142" i="19" s="1"/>
  <c r="A143" i="19" s="1"/>
  <c r="A144" i="19" s="1"/>
  <c r="A145" i="19" s="1"/>
  <c r="A146" i="19" s="1"/>
  <c r="A147" i="19" s="1"/>
  <c r="A148" i="19" s="1"/>
  <c r="A149" i="19" s="1"/>
  <c r="A150" i="19" s="1"/>
  <c r="A151" i="19" s="1"/>
  <c r="A152" i="19" s="1"/>
  <c r="A153" i="19" s="1"/>
  <c r="A154" i="19" s="1"/>
  <c r="A155" i="19" s="1"/>
  <c r="A156" i="19" s="1"/>
  <c r="A157" i="19" s="1"/>
  <c r="A158" i="19" s="1"/>
  <c r="A159" i="19" s="1"/>
  <c r="A160" i="19" s="1"/>
  <c r="A161" i="19" s="1"/>
  <c r="A162" i="19" s="1"/>
  <c r="A163" i="19" s="1"/>
  <c r="A164" i="19" s="1"/>
  <c r="A165" i="19" s="1"/>
  <c r="A166" i="19" s="1"/>
  <c r="A167" i="19" s="1"/>
  <c r="A168" i="19" s="1"/>
  <c r="A169" i="19" s="1"/>
  <c r="A170" i="19" s="1"/>
  <c r="A171" i="19" s="1"/>
  <c r="A172" i="19" s="1"/>
  <c r="A173" i="19" s="1"/>
  <c r="A174" i="19" s="1"/>
  <c r="A175" i="19" s="1"/>
  <c r="A176" i="19" s="1"/>
  <c r="A177" i="19" s="1"/>
  <c r="A178" i="19" s="1"/>
  <c r="A179" i="19" s="1"/>
  <c r="A180" i="19" s="1"/>
  <c r="A181" i="19" s="1"/>
  <c r="A182" i="19" s="1"/>
  <c r="A183" i="19" s="1"/>
  <c r="A184" i="19" s="1"/>
  <c r="A185" i="19" s="1"/>
  <c r="A186" i="19" s="1"/>
  <c r="A187" i="19" s="1"/>
  <c r="A188" i="19" s="1"/>
  <c r="A189" i="19" s="1"/>
  <c r="A190" i="19" s="1"/>
  <c r="A191" i="19" s="1"/>
  <c r="A192" i="19" s="1"/>
  <c r="A193" i="19" s="1"/>
  <c r="A194" i="19" s="1"/>
  <c r="A195" i="19" s="1"/>
  <c r="A196" i="19" s="1"/>
  <c r="A197" i="19" s="1"/>
  <c r="A198" i="19" s="1"/>
  <c r="A199" i="19" s="1"/>
  <c r="A200" i="19" s="1"/>
  <c r="A201" i="19" s="1"/>
  <c r="BV18" i="5" l="1"/>
  <c r="AV18" i="5"/>
  <c r="BV20" i="5"/>
  <c r="BZ20" i="5"/>
  <c r="CE20" i="5"/>
  <c r="BV51" i="5"/>
  <c r="BW11" i="5"/>
  <c r="BZ11" i="5"/>
  <c r="CC68" i="5"/>
  <c r="CG68" i="5"/>
  <c r="CG55" i="5"/>
  <c r="CC28" i="5"/>
  <c r="BD28" i="5"/>
  <c r="BQ28" i="5" s="1"/>
  <c r="CA79" i="5"/>
  <c r="BD79" i="5"/>
  <c r="BQ79" i="5" s="1"/>
  <c r="CE79" i="5"/>
  <c r="CA94" i="5"/>
  <c r="CA15" i="5"/>
  <c r="CC15" i="5"/>
  <c r="BY46" i="5"/>
  <c r="CC46" i="5"/>
  <c r="BD46" i="5"/>
  <c r="BQ46" i="5" s="1"/>
  <c r="CE46" i="5"/>
  <c r="CG46" i="5"/>
  <c r="CG47" i="5"/>
  <c r="BA48" i="5"/>
  <c r="CC48" i="5"/>
  <c r="BE48" i="5"/>
  <c r="BR48" i="5" s="1"/>
  <c r="CG48" i="5"/>
  <c r="BW49" i="5"/>
  <c r="BA49" i="5"/>
  <c r="CE49" i="5"/>
  <c r="CG49" i="5"/>
  <c r="BX50" i="5"/>
  <c r="BA50" i="5"/>
  <c r="CA27" i="5"/>
  <c r="BW40" i="5"/>
  <c r="BA40" i="5"/>
  <c r="CG40" i="5"/>
  <c r="CA43" i="5"/>
  <c r="BA42" i="5"/>
  <c r="CG42" i="5"/>
  <c r="BX30" i="5"/>
  <c r="AX56" i="5"/>
  <c r="BK56" i="5" s="1"/>
  <c r="BY56" i="5"/>
  <c r="CG56" i="5"/>
  <c r="CC67" i="5"/>
  <c r="CG9" i="5"/>
  <c r="DX28" i="5" l="1"/>
  <c r="DP18" i="5"/>
  <c r="DC18" i="5" s="1"/>
  <c r="BI18" i="5"/>
  <c r="DR56" i="5"/>
  <c r="DX79" i="5"/>
  <c r="DY48" i="5"/>
  <c r="DX46" i="5"/>
  <c r="CJ51" i="5"/>
  <c r="CJ20" i="5"/>
  <c r="CJ18" i="5"/>
  <c r="CA40" i="5"/>
  <c r="AW11" i="5"/>
  <c r="BJ11" i="5" s="1"/>
  <c r="AZ11" i="5"/>
  <c r="BM11" i="5" s="1"/>
  <c r="AV51" i="5"/>
  <c r="BA43" i="5"/>
  <c r="BE46" i="5"/>
  <c r="BR46" i="5" s="1"/>
  <c r="CF45" i="5"/>
  <c r="CG53" i="5"/>
  <c r="CG108" i="5"/>
  <c r="CG45" i="5"/>
  <c r="BF66" i="5"/>
  <c r="BS66" i="5" s="1"/>
  <c r="AW40" i="5"/>
  <c r="BJ40" i="5" s="1"/>
  <c r="AY46" i="5"/>
  <c r="BL46" i="5" s="1"/>
  <c r="CG110" i="5"/>
  <c r="CF44" i="5"/>
  <c r="CD46" i="5"/>
  <c r="BD109" i="5"/>
  <c r="BQ109" i="5" s="1"/>
  <c r="AX50" i="5"/>
  <c r="BK50" i="5" s="1"/>
  <c r="CA48" i="5"/>
  <c r="BX56" i="5"/>
  <c r="BA79" i="5"/>
  <c r="BE45" i="5"/>
  <c r="BR45" i="5" s="1"/>
  <c r="AX30" i="5"/>
  <c r="BK30" i="5" s="1"/>
  <c r="AY56" i="5"/>
  <c r="BL56" i="5" s="1"/>
  <c r="BZ45" i="5"/>
  <c r="CD45" i="5"/>
  <c r="BY55" i="5"/>
  <c r="AY55" i="5"/>
  <c r="BL55" i="5" s="1"/>
  <c r="CA42" i="5"/>
  <c r="BY49" i="5"/>
  <c r="AY49" i="5"/>
  <c r="BL49" i="5" s="1"/>
  <c r="BY48" i="5"/>
  <c r="AY48" i="5"/>
  <c r="BL48" i="5" s="1"/>
  <c r="CA50" i="5"/>
  <c r="BA15" i="5"/>
  <c r="CD79" i="5"/>
  <c r="CA44" i="5"/>
  <c r="BA94" i="5"/>
  <c r="BA27" i="5"/>
  <c r="CD48" i="5"/>
  <c r="BD48" i="5"/>
  <c r="BQ48" i="5" s="1"/>
  <c r="CA87" i="5"/>
  <c r="BA87" i="5"/>
  <c r="BE56" i="5"/>
  <c r="BR56" i="5" s="1"/>
  <c r="CE56" i="5"/>
  <c r="BA46" i="5"/>
  <c r="CA46" i="5"/>
  <c r="BA55" i="5"/>
  <c r="CA55" i="5"/>
  <c r="CA49" i="5"/>
  <c r="CE48" i="5"/>
  <c r="BE79" i="5"/>
  <c r="BR79" i="5" s="1"/>
  <c r="CD28" i="5"/>
  <c r="BZ44" i="5"/>
  <c r="BE20" i="5"/>
  <c r="BR20" i="5" s="1"/>
  <c r="CE30" i="5"/>
  <c r="BE30" i="5"/>
  <c r="BR30" i="5" s="1"/>
  <c r="BA30" i="5"/>
  <c r="CA30" i="5"/>
  <c r="CE47" i="5"/>
  <c r="BE47" i="5"/>
  <c r="BR47" i="5" s="1"/>
  <c r="BF11" i="5"/>
  <c r="BS11" i="5" s="1"/>
  <c r="CF11" i="5"/>
  <c r="CE68" i="5"/>
  <c r="BE68" i="5"/>
  <c r="BR68" i="5" s="1"/>
  <c r="CA56" i="5"/>
  <c r="BA56" i="5"/>
  <c r="BE49" i="5"/>
  <c r="BR49" i="5" s="1"/>
  <c r="AW49" i="5"/>
  <c r="BJ49" i="5" s="1"/>
  <c r="BY68" i="5"/>
  <c r="AY68" i="5"/>
  <c r="BL68" i="5" s="1"/>
  <c r="AY66" i="5"/>
  <c r="BL66" i="5" s="1"/>
  <c r="BY66" i="5"/>
  <c r="BZ42" i="5"/>
  <c r="AZ42" i="5"/>
  <c r="BM42" i="5" s="1"/>
  <c r="BZ49" i="5"/>
  <c r="AZ49" i="5"/>
  <c r="BM49" i="5" s="1"/>
  <c r="BV61" i="5"/>
  <c r="AV61" i="5"/>
  <c r="CB9" i="5"/>
  <c r="BB9" i="5"/>
  <c r="BZ30" i="5"/>
  <c r="AZ30" i="5"/>
  <c r="BM30" i="5" s="1"/>
  <c r="BV103" i="5"/>
  <c r="AV103" i="5"/>
  <c r="BZ50" i="5"/>
  <c r="AZ50" i="5"/>
  <c r="BM50" i="5" s="1"/>
  <c r="BV50" i="5"/>
  <c r="AV50" i="5"/>
  <c r="BZ46" i="5"/>
  <c r="AZ46" i="5"/>
  <c r="BM46" i="5" s="1"/>
  <c r="BV55" i="5"/>
  <c r="AV55" i="5"/>
  <c r="BY102" i="5"/>
  <c r="AY102" i="5"/>
  <c r="BL102" i="5" s="1"/>
  <c r="CB19" i="5"/>
  <c r="BB19" i="5"/>
  <c r="CE19" i="5"/>
  <c r="BE19" i="5"/>
  <c r="BR19" i="5" s="1"/>
  <c r="CF9" i="5"/>
  <c r="BF9" i="5"/>
  <c r="BS9" i="5" s="1"/>
  <c r="BV40" i="5"/>
  <c r="AV40" i="5"/>
  <c r="BV94" i="5"/>
  <c r="AV94" i="5"/>
  <c r="BY12" i="5"/>
  <c r="AY12" i="5"/>
  <c r="BL12" i="5" s="1"/>
  <c r="AZ14" i="5"/>
  <c r="BM14" i="5" s="1"/>
  <c r="BZ14" i="5"/>
  <c r="BA12" i="5"/>
  <c r="CA12" i="5"/>
  <c r="BB14" i="5"/>
  <c r="CB14" i="5"/>
  <c r="BZ56" i="5"/>
  <c r="AZ56" i="5"/>
  <c r="BM56" i="5" s="1"/>
  <c r="BV56" i="5"/>
  <c r="AV56" i="5"/>
  <c r="BV27" i="5"/>
  <c r="AV27" i="5"/>
  <c r="BZ28" i="5"/>
  <c r="AZ28" i="5"/>
  <c r="BM28" i="5" s="1"/>
  <c r="BV64" i="5"/>
  <c r="AV64" i="5"/>
  <c r="CA9" i="5"/>
  <c r="BA9" i="5"/>
  <c r="CB10" i="5"/>
  <c r="BB10" i="5"/>
  <c r="BC19" i="5"/>
  <c r="CC19" i="5"/>
  <c r="BV42" i="5"/>
  <c r="AV42" i="5"/>
  <c r="BZ40" i="5"/>
  <c r="AZ40" i="5"/>
  <c r="BM40" i="5" s="1"/>
  <c r="BV78" i="5"/>
  <c r="AV78" i="5"/>
  <c r="AY14" i="5"/>
  <c r="BL14" i="5" s="1"/>
  <c r="BY14" i="5"/>
  <c r="BY44" i="5"/>
  <c r="AY44" i="5"/>
  <c r="BL44" i="5" s="1"/>
  <c r="BA14" i="5"/>
  <c r="CA14" i="5"/>
  <c r="AY19" i="5"/>
  <c r="BL19" i="5" s="1"/>
  <c r="BY19" i="5"/>
  <c r="AZ12" i="5"/>
  <c r="BM12" i="5" s="1"/>
  <c r="BZ12" i="5"/>
  <c r="CA10" i="5"/>
  <c r="BA10" i="5"/>
  <c r="CA19" i="5"/>
  <c r="BA19" i="5"/>
  <c r="BV43" i="5"/>
  <c r="AV43" i="5"/>
  <c r="BV25" i="5"/>
  <c r="AV25" i="5"/>
  <c r="BZ48" i="5"/>
  <c r="AZ48" i="5"/>
  <c r="BM48" i="5" s="1"/>
  <c r="BV48" i="5"/>
  <c r="AV48" i="5"/>
  <c r="BZ15" i="5"/>
  <c r="AZ15" i="5"/>
  <c r="BM15" i="5" s="1"/>
  <c r="CF56" i="5"/>
  <c r="BF56" i="5"/>
  <c r="BS56" i="5" s="1"/>
  <c r="CB56" i="5"/>
  <c r="BB56" i="5"/>
  <c r="CB49" i="5"/>
  <c r="BB49" i="5"/>
  <c r="CF48" i="5"/>
  <c r="BF48" i="5"/>
  <c r="BS48" i="5" s="1"/>
  <c r="CB48" i="5"/>
  <c r="BB48" i="5"/>
  <c r="CF47" i="5"/>
  <c r="BF47" i="5"/>
  <c r="BS47" i="5" s="1"/>
  <c r="CF46" i="5"/>
  <c r="BF46" i="5"/>
  <c r="BS46" i="5" s="1"/>
  <c r="CB46" i="5"/>
  <c r="BB46" i="5"/>
  <c r="CB15" i="5"/>
  <c r="BB15" i="5"/>
  <c r="CF68" i="5"/>
  <c r="BF68" i="5"/>
  <c r="BS68" i="5" s="1"/>
  <c r="BC67" i="5"/>
  <c r="BC48" i="5"/>
  <c r="BC46" i="5"/>
  <c r="BC15" i="5"/>
  <c r="BC28" i="5"/>
  <c r="BC68" i="5"/>
  <c r="AZ20" i="5"/>
  <c r="BM20" i="5" s="1"/>
  <c r="AV20" i="5"/>
  <c r="CF20" i="5"/>
  <c r="BF20" i="5"/>
  <c r="BS20" i="5" s="1"/>
  <c r="AZ74" i="3"/>
  <c r="BC100" i="3"/>
  <c r="BC101" i="3"/>
  <c r="BC103" i="3"/>
  <c r="BB104" i="3"/>
  <c r="BC104" i="3"/>
  <c r="BC105" i="3"/>
  <c r="BC106" i="3"/>
  <c r="AY117" i="3"/>
  <c r="AZ118" i="3"/>
  <c r="BB119" i="3"/>
  <c r="BC119" i="3"/>
  <c r="BC120" i="3"/>
  <c r="BC121" i="3"/>
  <c r="AY122" i="3"/>
  <c r="AZ122" i="3"/>
  <c r="BC122" i="3"/>
  <c r="BC123" i="3"/>
  <c r="BC124" i="3"/>
  <c r="AV125" i="3"/>
  <c r="AW125" i="3"/>
  <c r="BA125" i="3"/>
  <c r="BC125" i="3"/>
  <c r="AV126" i="3"/>
  <c r="AW126" i="3"/>
  <c r="BC127" i="3"/>
  <c r="AU128" i="3"/>
  <c r="AV128" i="3"/>
  <c r="AX128" i="3"/>
  <c r="AZ128" i="3"/>
  <c r="BA128" i="3"/>
  <c r="BC128" i="3"/>
  <c r="AV129" i="3"/>
  <c r="AX129" i="3"/>
  <c r="AZ129" i="3"/>
  <c r="BA129" i="3"/>
  <c r="BB129" i="3"/>
  <c r="BC129" i="3"/>
  <c r="BA130" i="3"/>
  <c r="BB130" i="3"/>
  <c r="BC130" i="3"/>
  <c r="BC131" i="3"/>
  <c r="BA133" i="3"/>
  <c r="BB133" i="3"/>
  <c r="BC133" i="3"/>
  <c r="BC134" i="3"/>
  <c r="AR135" i="3"/>
  <c r="AT135" i="3"/>
  <c r="AZ135" i="3"/>
  <c r="BA135" i="3"/>
  <c r="AR136" i="3"/>
  <c r="AT136" i="3"/>
  <c r="AZ136" i="3"/>
  <c r="BA136" i="3"/>
  <c r="BB136" i="3"/>
  <c r="BC136" i="3"/>
  <c r="AR137" i="3"/>
  <c r="AS137" i="3"/>
  <c r="AT137" i="3"/>
  <c r="AU137" i="3"/>
  <c r="AX137" i="3"/>
  <c r="AY137" i="3"/>
  <c r="BA137" i="3"/>
  <c r="BB137" i="3"/>
  <c r="BC137" i="3"/>
  <c r="AR138" i="3"/>
  <c r="AS138" i="3"/>
  <c r="AT138" i="3"/>
  <c r="AU138" i="3"/>
  <c r="AX138" i="3"/>
  <c r="AY138" i="3"/>
  <c r="AZ138" i="3"/>
  <c r="BA138" i="3"/>
  <c r="BB138" i="3"/>
  <c r="BC138" i="3"/>
  <c r="AR139" i="3"/>
  <c r="AS139" i="3"/>
  <c r="AT139" i="3"/>
  <c r="AU139" i="3"/>
  <c r="AV139" i="3"/>
  <c r="AW139" i="3"/>
  <c r="AX139" i="3"/>
  <c r="AY139" i="3"/>
  <c r="AZ139" i="3"/>
  <c r="BA139" i="3"/>
  <c r="BB139" i="3"/>
  <c r="BC139" i="3"/>
  <c r="AR140" i="3"/>
  <c r="AS140" i="3"/>
  <c r="AT140" i="3"/>
  <c r="AU140" i="3"/>
  <c r="AV140" i="3"/>
  <c r="AW140" i="3"/>
  <c r="AX140" i="3"/>
  <c r="AY140" i="3"/>
  <c r="AZ140" i="3"/>
  <c r="BA140" i="3"/>
  <c r="BB140" i="3"/>
  <c r="BC140" i="3"/>
  <c r="AR141" i="3"/>
  <c r="AS141" i="3"/>
  <c r="AT141" i="3"/>
  <c r="AU141" i="3"/>
  <c r="AV141" i="3"/>
  <c r="AW141" i="3"/>
  <c r="AX141" i="3"/>
  <c r="AY141" i="3"/>
  <c r="AZ141" i="3"/>
  <c r="BA141" i="3"/>
  <c r="BB141" i="3"/>
  <c r="BC141" i="3"/>
  <c r="AR142" i="3"/>
  <c r="AS142" i="3"/>
  <c r="AT142" i="3"/>
  <c r="AU142" i="3"/>
  <c r="AV142" i="3"/>
  <c r="AW142" i="3"/>
  <c r="AX142" i="3"/>
  <c r="AY142" i="3"/>
  <c r="AZ142" i="3"/>
  <c r="BA142" i="3"/>
  <c r="BB142" i="3"/>
  <c r="BC142" i="3"/>
  <c r="AR143" i="3"/>
  <c r="AS143" i="3"/>
  <c r="AT143" i="3"/>
  <c r="AU143" i="3"/>
  <c r="AV143" i="3"/>
  <c r="AW143" i="3"/>
  <c r="AX143" i="3"/>
  <c r="AY143" i="3"/>
  <c r="AZ143" i="3"/>
  <c r="BA143" i="3"/>
  <c r="BB143" i="3"/>
  <c r="BC143" i="3"/>
  <c r="AR144" i="3"/>
  <c r="AS144" i="3"/>
  <c r="AT144" i="3"/>
  <c r="AU144" i="3"/>
  <c r="AV144" i="3"/>
  <c r="AW144" i="3"/>
  <c r="AX144" i="3"/>
  <c r="AY144" i="3"/>
  <c r="AZ144" i="3"/>
  <c r="BA144" i="3"/>
  <c r="BB144" i="3"/>
  <c r="BC144" i="3"/>
  <c r="AR145" i="3"/>
  <c r="AS145" i="3"/>
  <c r="AT145" i="3"/>
  <c r="AU145" i="3"/>
  <c r="AV145" i="3"/>
  <c r="AW145" i="3"/>
  <c r="AX145" i="3"/>
  <c r="AY145" i="3"/>
  <c r="AZ145" i="3"/>
  <c r="BA145" i="3"/>
  <c r="BB145" i="3"/>
  <c r="BC145" i="3"/>
  <c r="AR146" i="3"/>
  <c r="AS146" i="3"/>
  <c r="AT146" i="3"/>
  <c r="AU146" i="3"/>
  <c r="AV146" i="3"/>
  <c r="AW146" i="3"/>
  <c r="AX146" i="3"/>
  <c r="AY146" i="3"/>
  <c r="AZ146" i="3"/>
  <c r="BA146" i="3"/>
  <c r="BB146" i="3"/>
  <c r="BC146" i="3"/>
  <c r="AR147" i="3"/>
  <c r="AS147" i="3"/>
  <c r="AT147" i="3"/>
  <c r="AU147" i="3"/>
  <c r="AV147" i="3"/>
  <c r="AW147" i="3"/>
  <c r="AX147" i="3"/>
  <c r="AY147" i="3"/>
  <c r="AZ147" i="3"/>
  <c r="BA147" i="3"/>
  <c r="BB147" i="3"/>
  <c r="BC147" i="3"/>
  <c r="AR148" i="3"/>
  <c r="AS148" i="3"/>
  <c r="AT148" i="3"/>
  <c r="AU148" i="3"/>
  <c r="AV148" i="3"/>
  <c r="AW148" i="3"/>
  <c r="AX148" i="3"/>
  <c r="AY148" i="3"/>
  <c r="AZ148" i="3"/>
  <c r="BA148" i="3"/>
  <c r="BB148" i="3"/>
  <c r="BC148" i="3"/>
  <c r="AR149" i="3"/>
  <c r="AS149" i="3"/>
  <c r="AT149" i="3"/>
  <c r="AU149" i="3"/>
  <c r="AV149" i="3"/>
  <c r="AW149" i="3"/>
  <c r="AX149" i="3"/>
  <c r="AY149" i="3"/>
  <c r="AZ149" i="3"/>
  <c r="BA149" i="3"/>
  <c r="BB149" i="3"/>
  <c r="BC149" i="3"/>
  <c r="AR150" i="3"/>
  <c r="AS150" i="3"/>
  <c r="AT150" i="3"/>
  <c r="AU150" i="3"/>
  <c r="AV150" i="3"/>
  <c r="AW150" i="3"/>
  <c r="AX150" i="3"/>
  <c r="AY150" i="3"/>
  <c r="AZ150" i="3"/>
  <c r="BA150" i="3"/>
  <c r="BB150" i="3"/>
  <c r="BC150" i="3"/>
  <c r="AR151" i="3"/>
  <c r="AS151" i="3"/>
  <c r="AT151" i="3"/>
  <c r="AU151" i="3"/>
  <c r="AV151" i="3"/>
  <c r="AW151" i="3"/>
  <c r="AX151" i="3"/>
  <c r="AY151" i="3"/>
  <c r="AZ151" i="3"/>
  <c r="BA151" i="3"/>
  <c r="BB151" i="3"/>
  <c r="BC151" i="3"/>
  <c r="AR152" i="3"/>
  <c r="AS152" i="3"/>
  <c r="AT152" i="3"/>
  <c r="AU152" i="3"/>
  <c r="AV152" i="3"/>
  <c r="AW152" i="3"/>
  <c r="AX152" i="3"/>
  <c r="AY152" i="3"/>
  <c r="AZ152" i="3"/>
  <c r="BA152" i="3"/>
  <c r="BB152" i="3"/>
  <c r="BC152" i="3"/>
  <c r="AR153" i="3"/>
  <c r="AS153" i="3"/>
  <c r="AT153" i="3"/>
  <c r="AU153" i="3"/>
  <c r="AV153" i="3"/>
  <c r="AW153" i="3"/>
  <c r="AX153" i="3"/>
  <c r="AY153" i="3"/>
  <c r="AZ153" i="3"/>
  <c r="BA153" i="3"/>
  <c r="BB153" i="3"/>
  <c r="BC153" i="3"/>
  <c r="AR154" i="3"/>
  <c r="AS154" i="3"/>
  <c r="AT154" i="3"/>
  <c r="AU154" i="3"/>
  <c r="AV154" i="3"/>
  <c r="AW154" i="3"/>
  <c r="AX154" i="3"/>
  <c r="AY154" i="3"/>
  <c r="AZ154" i="3"/>
  <c r="BA154" i="3"/>
  <c r="BB154" i="3"/>
  <c r="BC154" i="3"/>
  <c r="AR155" i="3"/>
  <c r="AS155" i="3"/>
  <c r="AT155" i="3"/>
  <c r="AU155" i="3"/>
  <c r="AV155" i="3"/>
  <c r="AW155" i="3"/>
  <c r="AX155" i="3"/>
  <c r="AY155" i="3"/>
  <c r="AZ155" i="3"/>
  <c r="BA155" i="3"/>
  <c r="BB155" i="3"/>
  <c r="BC155" i="3"/>
  <c r="AR156" i="3"/>
  <c r="AS156" i="3"/>
  <c r="AT156" i="3"/>
  <c r="AU156" i="3"/>
  <c r="AV156" i="3"/>
  <c r="AW156" i="3"/>
  <c r="AX156" i="3"/>
  <c r="AY156" i="3"/>
  <c r="AZ156" i="3"/>
  <c r="BA156" i="3"/>
  <c r="BB156" i="3"/>
  <c r="BC156" i="3"/>
  <c r="AR157" i="3"/>
  <c r="AS157" i="3"/>
  <c r="AT157" i="3"/>
  <c r="AU157" i="3"/>
  <c r="AV157" i="3"/>
  <c r="AW157" i="3"/>
  <c r="AX157" i="3"/>
  <c r="AY157" i="3"/>
  <c r="AZ157" i="3"/>
  <c r="BA157" i="3"/>
  <c r="BB157" i="3"/>
  <c r="BC157" i="3"/>
  <c r="AR158" i="3"/>
  <c r="AS158" i="3"/>
  <c r="AT158" i="3"/>
  <c r="AU158" i="3"/>
  <c r="AV158" i="3"/>
  <c r="AW158" i="3"/>
  <c r="AX158" i="3"/>
  <c r="AY158" i="3"/>
  <c r="AZ158" i="3"/>
  <c r="BA158" i="3"/>
  <c r="BB158" i="3"/>
  <c r="BC158" i="3"/>
  <c r="AR159" i="3"/>
  <c r="AS159" i="3"/>
  <c r="AT159" i="3"/>
  <c r="AU159" i="3"/>
  <c r="AV159" i="3"/>
  <c r="AW159" i="3"/>
  <c r="AX159" i="3"/>
  <c r="AY159" i="3"/>
  <c r="AZ159" i="3"/>
  <c r="BA159" i="3"/>
  <c r="BB159" i="3"/>
  <c r="BC159" i="3"/>
  <c r="AR160" i="3"/>
  <c r="AS160" i="3"/>
  <c r="AT160" i="3"/>
  <c r="AU160" i="3"/>
  <c r="AV160" i="3"/>
  <c r="AW160" i="3"/>
  <c r="AX160" i="3"/>
  <c r="AY160" i="3"/>
  <c r="AZ160" i="3"/>
  <c r="BA160" i="3"/>
  <c r="BB160" i="3"/>
  <c r="BC160" i="3"/>
  <c r="AR161" i="3"/>
  <c r="AS161" i="3"/>
  <c r="AT161" i="3"/>
  <c r="AU161" i="3"/>
  <c r="AV161" i="3"/>
  <c r="AW161" i="3"/>
  <c r="AX161" i="3"/>
  <c r="AY161" i="3"/>
  <c r="AZ161" i="3"/>
  <c r="BA161" i="3"/>
  <c r="BB161" i="3"/>
  <c r="BC161" i="3"/>
  <c r="AR162" i="3"/>
  <c r="AS162" i="3"/>
  <c r="AT162" i="3"/>
  <c r="AU162" i="3"/>
  <c r="AV162" i="3"/>
  <c r="AW162" i="3"/>
  <c r="AX162" i="3"/>
  <c r="AY162" i="3"/>
  <c r="AZ162" i="3"/>
  <c r="BA162" i="3"/>
  <c r="BB162" i="3"/>
  <c r="BC162" i="3"/>
  <c r="AR163" i="3"/>
  <c r="AS163" i="3"/>
  <c r="AT163" i="3"/>
  <c r="AU163" i="3"/>
  <c r="AV163" i="3"/>
  <c r="AW163" i="3"/>
  <c r="AX163" i="3"/>
  <c r="AY163" i="3"/>
  <c r="AZ163" i="3"/>
  <c r="BA163" i="3"/>
  <c r="BB163" i="3"/>
  <c r="BC163" i="3"/>
  <c r="AR164" i="3"/>
  <c r="AS164" i="3"/>
  <c r="AT164" i="3"/>
  <c r="AU164" i="3"/>
  <c r="AV164" i="3"/>
  <c r="AW164" i="3"/>
  <c r="AX164" i="3"/>
  <c r="AY164" i="3"/>
  <c r="AZ164" i="3"/>
  <c r="BA164" i="3"/>
  <c r="BB164" i="3"/>
  <c r="BC164" i="3"/>
  <c r="AR165" i="3"/>
  <c r="AS165" i="3"/>
  <c r="AT165" i="3"/>
  <c r="AU165" i="3"/>
  <c r="AV165" i="3"/>
  <c r="AW165" i="3"/>
  <c r="AX165" i="3"/>
  <c r="AY165" i="3"/>
  <c r="AZ165" i="3"/>
  <c r="BA165" i="3"/>
  <c r="BB165" i="3"/>
  <c r="BC165" i="3"/>
  <c r="AR166" i="3"/>
  <c r="AS166" i="3"/>
  <c r="AT166" i="3"/>
  <c r="AU166" i="3"/>
  <c r="AV166" i="3"/>
  <c r="AW166" i="3"/>
  <c r="AX166" i="3"/>
  <c r="AY166" i="3"/>
  <c r="AZ166" i="3"/>
  <c r="BA166" i="3"/>
  <c r="BB166" i="3"/>
  <c r="BC166" i="3"/>
  <c r="AR167" i="3"/>
  <c r="AS167" i="3"/>
  <c r="AT167" i="3"/>
  <c r="AU167" i="3"/>
  <c r="AV167" i="3"/>
  <c r="AW167" i="3"/>
  <c r="AX167" i="3"/>
  <c r="AY167" i="3"/>
  <c r="AZ167" i="3"/>
  <c r="BA167" i="3"/>
  <c r="BB167" i="3"/>
  <c r="BC167" i="3"/>
  <c r="AR168" i="3"/>
  <c r="AS168" i="3"/>
  <c r="AT168" i="3"/>
  <c r="AU168" i="3"/>
  <c r="AV168" i="3"/>
  <c r="AW168" i="3"/>
  <c r="AX168" i="3"/>
  <c r="AY168" i="3"/>
  <c r="AZ168" i="3"/>
  <c r="BA168" i="3"/>
  <c r="BB168" i="3"/>
  <c r="BC168" i="3"/>
  <c r="AR169" i="3"/>
  <c r="AS169" i="3"/>
  <c r="AT169" i="3"/>
  <c r="AU169" i="3"/>
  <c r="AV169" i="3"/>
  <c r="AW169" i="3"/>
  <c r="AX169" i="3"/>
  <c r="AY169" i="3"/>
  <c r="AZ169" i="3"/>
  <c r="BA169" i="3"/>
  <c r="BB169" i="3"/>
  <c r="BC169" i="3"/>
  <c r="AR170" i="3"/>
  <c r="AS170" i="3"/>
  <c r="AT170" i="3"/>
  <c r="AU170" i="3"/>
  <c r="AV170" i="3"/>
  <c r="AW170" i="3"/>
  <c r="AX170" i="3"/>
  <c r="AY170" i="3"/>
  <c r="AZ170" i="3"/>
  <c r="BA170" i="3"/>
  <c r="BB170" i="3"/>
  <c r="BC170" i="3"/>
  <c r="AR171" i="3"/>
  <c r="AS171" i="3"/>
  <c r="AT171" i="3"/>
  <c r="AU171" i="3"/>
  <c r="AV171" i="3"/>
  <c r="AW171" i="3"/>
  <c r="AX171" i="3"/>
  <c r="AY171" i="3"/>
  <c r="AZ171" i="3"/>
  <c r="BA171" i="3"/>
  <c r="BB171" i="3"/>
  <c r="BC171" i="3"/>
  <c r="AR172" i="3"/>
  <c r="AS172" i="3"/>
  <c r="AT172" i="3"/>
  <c r="AU172" i="3"/>
  <c r="AV172" i="3"/>
  <c r="AW172" i="3"/>
  <c r="AX172" i="3"/>
  <c r="AY172" i="3"/>
  <c r="AZ172" i="3"/>
  <c r="BA172" i="3"/>
  <c r="BB172" i="3"/>
  <c r="BC172" i="3"/>
  <c r="AR173" i="3"/>
  <c r="AS173" i="3"/>
  <c r="AT173" i="3"/>
  <c r="AU173" i="3"/>
  <c r="AV173" i="3"/>
  <c r="AW173" i="3"/>
  <c r="AX173" i="3"/>
  <c r="AY173" i="3"/>
  <c r="AZ173" i="3"/>
  <c r="BA173" i="3"/>
  <c r="BB173" i="3"/>
  <c r="BC173" i="3"/>
  <c r="AR174" i="3"/>
  <c r="AS174" i="3"/>
  <c r="AT174" i="3"/>
  <c r="AU174" i="3"/>
  <c r="AV174" i="3"/>
  <c r="AW174" i="3"/>
  <c r="AX174" i="3"/>
  <c r="AY174" i="3"/>
  <c r="AZ174" i="3"/>
  <c r="BA174" i="3"/>
  <c r="BB174" i="3"/>
  <c r="BC174" i="3"/>
  <c r="AR175" i="3"/>
  <c r="AS175" i="3"/>
  <c r="AT175" i="3"/>
  <c r="AU175" i="3"/>
  <c r="AV175" i="3"/>
  <c r="AW175" i="3"/>
  <c r="AX175" i="3"/>
  <c r="AY175" i="3"/>
  <c r="AZ175" i="3"/>
  <c r="BA175" i="3"/>
  <c r="BB175" i="3"/>
  <c r="BC175" i="3"/>
  <c r="AR176" i="3"/>
  <c r="AS176" i="3"/>
  <c r="AT176" i="3"/>
  <c r="AU176" i="3"/>
  <c r="AV176" i="3"/>
  <c r="AW176" i="3"/>
  <c r="AX176" i="3"/>
  <c r="AY176" i="3"/>
  <c r="AZ176" i="3"/>
  <c r="BA176" i="3"/>
  <c r="BB176" i="3"/>
  <c r="BC176" i="3"/>
  <c r="AR177" i="3"/>
  <c r="AS177" i="3"/>
  <c r="AT177" i="3"/>
  <c r="AU177" i="3"/>
  <c r="AV177" i="3"/>
  <c r="AW177" i="3"/>
  <c r="AX177" i="3"/>
  <c r="AY177" i="3"/>
  <c r="AZ177" i="3"/>
  <c r="BA177" i="3"/>
  <c r="BB177" i="3"/>
  <c r="BC177" i="3"/>
  <c r="AR178" i="3"/>
  <c r="AS178" i="3"/>
  <c r="AT178" i="3"/>
  <c r="AU178" i="3"/>
  <c r="AV178" i="3"/>
  <c r="AW178" i="3"/>
  <c r="AX178" i="3"/>
  <c r="AY178" i="3"/>
  <c r="AZ178" i="3"/>
  <c r="BA178" i="3"/>
  <c r="BB178" i="3"/>
  <c r="BC178" i="3"/>
  <c r="AR179" i="3"/>
  <c r="AS179" i="3"/>
  <c r="AT179" i="3"/>
  <c r="AU179" i="3"/>
  <c r="AV179" i="3"/>
  <c r="AW179" i="3"/>
  <c r="AX179" i="3"/>
  <c r="AY179" i="3"/>
  <c r="AZ179" i="3"/>
  <c r="BA179" i="3"/>
  <c r="BB179" i="3"/>
  <c r="BC179" i="3"/>
  <c r="AR180" i="3"/>
  <c r="AS180" i="3"/>
  <c r="AT180" i="3"/>
  <c r="AU180" i="3"/>
  <c r="AV180" i="3"/>
  <c r="AW180" i="3"/>
  <c r="AX180" i="3"/>
  <c r="AY180" i="3"/>
  <c r="AZ180" i="3"/>
  <c r="BA180" i="3"/>
  <c r="BB180" i="3"/>
  <c r="BC180" i="3"/>
  <c r="AR181" i="3"/>
  <c r="AS181" i="3"/>
  <c r="AT181" i="3"/>
  <c r="AU181" i="3"/>
  <c r="AV181" i="3"/>
  <c r="AW181" i="3"/>
  <c r="AX181" i="3"/>
  <c r="AY181" i="3"/>
  <c r="AZ181" i="3"/>
  <c r="BA181" i="3"/>
  <c r="BB181" i="3"/>
  <c r="BC181" i="3"/>
  <c r="AR182" i="3"/>
  <c r="AS182" i="3"/>
  <c r="AT182" i="3"/>
  <c r="AU182" i="3"/>
  <c r="AV182" i="3"/>
  <c r="AW182" i="3"/>
  <c r="AX182" i="3"/>
  <c r="AY182" i="3"/>
  <c r="AZ182" i="3"/>
  <c r="BA182" i="3"/>
  <c r="BB182" i="3"/>
  <c r="BC182" i="3"/>
  <c r="AR183" i="3"/>
  <c r="AS183" i="3"/>
  <c r="AT183" i="3"/>
  <c r="AU183" i="3"/>
  <c r="AV183" i="3"/>
  <c r="AW183" i="3"/>
  <c r="AX183" i="3"/>
  <c r="AY183" i="3"/>
  <c r="AZ183" i="3"/>
  <c r="BA183" i="3"/>
  <c r="BB183" i="3"/>
  <c r="BC183" i="3"/>
  <c r="AR184" i="3"/>
  <c r="AS184" i="3"/>
  <c r="AT184" i="3"/>
  <c r="AU184" i="3"/>
  <c r="AV184" i="3"/>
  <c r="AW184" i="3"/>
  <c r="AX184" i="3"/>
  <c r="AY184" i="3"/>
  <c r="AZ184" i="3"/>
  <c r="BA184" i="3"/>
  <c r="BB184" i="3"/>
  <c r="BC184" i="3"/>
  <c r="AR185" i="3"/>
  <c r="AS185" i="3"/>
  <c r="AT185" i="3"/>
  <c r="AU185" i="3"/>
  <c r="AV185" i="3"/>
  <c r="AW185" i="3"/>
  <c r="AX185" i="3"/>
  <c r="AY185" i="3"/>
  <c r="AZ185" i="3"/>
  <c r="BA185" i="3"/>
  <c r="BB185" i="3"/>
  <c r="BC185" i="3"/>
  <c r="AR186" i="3"/>
  <c r="AS186" i="3"/>
  <c r="AT186" i="3"/>
  <c r="AU186" i="3"/>
  <c r="AV186" i="3"/>
  <c r="AW186" i="3"/>
  <c r="AX186" i="3"/>
  <c r="AY186" i="3"/>
  <c r="AZ186" i="3"/>
  <c r="BA186" i="3"/>
  <c r="BB186" i="3"/>
  <c r="BC186" i="3"/>
  <c r="AR187" i="3"/>
  <c r="AS187" i="3"/>
  <c r="AT187" i="3"/>
  <c r="AU187" i="3"/>
  <c r="AV187" i="3"/>
  <c r="AW187" i="3"/>
  <c r="AX187" i="3"/>
  <c r="AY187" i="3"/>
  <c r="AZ187" i="3"/>
  <c r="BA187" i="3"/>
  <c r="BB187" i="3"/>
  <c r="BC187" i="3"/>
  <c r="AR188" i="3"/>
  <c r="AS188" i="3"/>
  <c r="AT188" i="3"/>
  <c r="AU188" i="3"/>
  <c r="AV188" i="3"/>
  <c r="AW188" i="3"/>
  <c r="AX188" i="3"/>
  <c r="AY188" i="3"/>
  <c r="AZ188" i="3"/>
  <c r="BA188" i="3"/>
  <c r="BB188" i="3"/>
  <c r="BC188" i="3"/>
  <c r="AR189" i="3"/>
  <c r="AS189" i="3"/>
  <c r="AT189" i="3"/>
  <c r="AU189" i="3"/>
  <c r="AV189" i="3"/>
  <c r="AW189" i="3"/>
  <c r="AX189" i="3"/>
  <c r="AY189" i="3"/>
  <c r="AZ189" i="3"/>
  <c r="BA189" i="3"/>
  <c r="BB189" i="3"/>
  <c r="BC189" i="3"/>
  <c r="AR190" i="3"/>
  <c r="AS190" i="3"/>
  <c r="AT190" i="3"/>
  <c r="AU190" i="3"/>
  <c r="AV190" i="3"/>
  <c r="AW190" i="3"/>
  <c r="AX190" i="3"/>
  <c r="AY190" i="3"/>
  <c r="AZ190" i="3"/>
  <c r="BA190" i="3"/>
  <c r="BB190" i="3"/>
  <c r="BC190" i="3"/>
  <c r="AR191" i="3"/>
  <c r="AS191" i="3"/>
  <c r="AT191" i="3"/>
  <c r="AU191" i="3"/>
  <c r="AV191" i="3"/>
  <c r="AW191" i="3"/>
  <c r="AX191" i="3"/>
  <c r="AY191" i="3"/>
  <c r="AZ191" i="3"/>
  <c r="BA191" i="3"/>
  <c r="BB191" i="3"/>
  <c r="BC191" i="3"/>
  <c r="AR192" i="3"/>
  <c r="AS192" i="3"/>
  <c r="AT192" i="3"/>
  <c r="AU192" i="3"/>
  <c r="AV192" i="3"/>
  <c r="AW192" i="3"/>
  <c r="AX192" i="3"/>
  <c r="AY192" i="3"/>
  <c r="AZ192" i="3"/>
  <c r="BA192" i="3"/>
  <c r="BB192" i="3"/>
  <c r="BC192" i="3"/>
  <c r="AR193" i="3"/>
  <c r="AS193" i="3"/>
  <c r="AT193" i="3"/>
  <c r="AU193" i="3"/>
  <c r="AV193" i="3"/>
  <c r="AW193" i="3"/>
  <c r="AX193" i="3"/>
  <c r="AY193" i="3"/>
  <c r="AZ193" i="3"/>
  <c r="BA193" i="3"/>
  <c r="BB193" i="3"/>
  <c r="BC193" i="3"/>
  <c r="AR194" i="3"/>
  <c r="AS194" i="3"/>
  <c r="AT194" i="3"/>
  <c r="AU194" i="3"/>
  <c r="AV194" i="3"/>
  <c r="AW194" i="3"/>
  <c r="AX194" i="3"/>
  <c r="AY194" i="3"/>
  <c r="AZ194" i="3"/>
  <c r="BA194" i="3"/>
  <c r="BB194" i="3"/>
  <c r="BC194" i="3"/>
  <c r="AR195" i="3"/>
  <c r="AS195" i="3"/>
  <c r="AT195" i="3"/>
  <c r="AU195" i="3"/>
  <c r="AV195" i="3"/>
  <c r="AW195" i="3"/>
  <c r="AX195" i="3"/>
  <c r="AY195" i="3"/>
  <c r="AZ195" i="3"/>
  <c r="BA195" i="3"/>
  <c r="BB195" i="3"/>
  <c r="BC195" i="3"/>
  <c r="AR196" i="3"/>
  <c r="AS196" i="3"/>
  <c r="AT196" i="3"/>
  <c r="AU196" i="3"/>
  <c r="AV196" i="3"/>
  <c r="AW196" i="3"/>
  <c r="AX196" i="3"/>
  <c r="AY196" i="3"/>
  <c r="AZ196" i="3"/>
  <c r="BA196" i="3"/>
  <c r="BB196" i="3"/>
  <c r="BC196" i="3"/>
  <c r="AR197" i="3"/>
  <c r="AS197" i="3"/>
  <c r="AT197" i="3"/>
  <c r="AU197" i="3"/>
  <c r="AV197" i="3"/>
  <c r="AW197" i="3"/>
  <c r="AX197" i="3"/>
  <c r="AY197" i="3"/>
  <c r="AZ197" i="3"/>
  <c r="BA197" i="3"/>
  <c r="BB197" i="3"/>
  <c r="BC197" i="3"/>
  <c r="AR198" i="3"/>
  <c r="AS198" i="3"/>
  <c r="AT198" i="3"/>
  <c r="AU198" i="3"/>
  <c r="AV198" i="3"/>
  <c r="AW198" i="3"/>
  <c r="AX198" i="3"/>
  <c r="AY198" i="3"/>
  <c r="AZ198" i="3"/>
  <c r="BA198" i="3"/>
  <c r="BB198" i="3"/>
  <c r="BC198" i="3"/>
  <c r="AR199" i="3"/>
  <c r="AS199" i="3"/>
  <c r="AT199" i="3"/>
  <c r="AU199" i="3"/>
  <c r="AV199" i="3"/>
  <c r="AW199" i="3"/>
  <c r="AX199" i="3"/>
  <c r="AY199" i="3"/>
  <c r="AZ199" i="3"/>
  <c r="BA199" i="3"/>
  <c r="BB199" i="3"/>
  <c r="BC199" i="3"/>
  <c r="AR200" i="3"/>
  <c r="AS200" i="3"/>
  <c r="AT200" i="3"/>
  <c r="AU200" i="3"/>
  <c r="AV200" i="3"/>
  <c r="AW200" i="3"/>
  <c r="AX200" i="3"/>
  <c r="AY200" i="3"/>
  <c r="AZ200" i="3"/>
  <c r="BA200" i="3"/>
  <c r="BB200" i="3"/>
  <c r="BC200" i="3"/>
  <c r="DW15" i="5" l="1"/>
  <c r="DW67" i="5"/>
  <c r="DW19" i="5"/>
  <c r="DW46" i="5"/>
  <c r="DW28" i="5"/>
  <c r="DW68" i="5"/>
  <c r="DW48" i="5"/>
  <c r="DP64" i="5"/>
  <c r="BI64" i="5"/>
  <c r="DP103" i="5"/>
  <c r="DC103" i="5" s="1"/>
  <c r="BI103" i="5"/>
  <c r="DP20" i="5"/>
  <c r="DC20" i="5" s="1"/>
  <c r="BI20" i="5"/>
  <c r="DP51" i="5"/>
  <c r="BI51" i="5"/>
  <c r="DP48" i="5"/>
  <c r="BI48" i="5"/>
  <c r="DP25" i="5"/>
  <c r="DC25" i="5" s="1"/>
  <c r="BI25" i="5"/>
  <c r="DP43" i="5"/>
  <c r="BI43" i="5"/>
  <c r="DP78" i="5"/>
  <c r="DC78" i="5" s="1"/>
  <c r="BI78" i="5"/>
  <c r="DP42" i="5"/>
  <c r="BI42" i="5"/>
  <c r="DP27" i="5"/>
  <c r="BI27" i="5"/>
  <c r="DP56" i="5"/>
  <c r="BI56" i="5"/>
  <c r="DP94" i="5"/>
  <c r="BI94" i="5"/>
  <c r="DP40" i="5"/>
  <c r="DC40" i="5" s="1"/>
  <c r="BI40" i="5"/>
  <c r="DP55" i="5"/>
  <c r="DC55" i="5" s="1"/>
  <c r="BI55" i="5"/>
  <c r="DP50" i="5"/>
  <c r="BI50" i="5"/>
  <c r="DP61" i="5"/>
  <c r="DC61" i="5" s="1"/>
  <c r="BI61" i="5"/>
  <c r="DV15" i="5"/>
  <c r="BO15" i="5"/>
  <c r="DV14" i="5"/>
  <c r="BO14" i="5"/>
  <c r="DV10" i="5"/>
  <c r="BO10" i="5"/>
  <c r="DV19" i="5"/>
  <c r="BO19" i="5"/>
  <c r="DV9" i="5"/>
  <c r="BO9" i="5"/>
  <c r="DV46" i="5"/>
  <c r="BO46" i="5"/>
  <c r="DV48" i="5"/>
  <c r="BO48" i="5"/>
  <c r="DV49" i="5"/>
  <c r="BO49" i="5"/>
  <c r="DV56" i="5"/>
  <c r="BO56" i="5"/>
  <c r="CJ78" i="5"/>
  <c r="CP19" i="5"/>
  <c r="DT20" i="5"/>
  <c r="DZ68" i="5"/>
  <c r="DZ46" i="5"/>
  <c r="DZ47" i="5"/>
  <c r="DZ48" i="5"/>
  <c r="DZ56" i="5"/>
  <c r="DT12" i="5"/>
  <c r="DS14" i="5"/>
  <c r="DS102" i="5"/>
  <c r="DS66" i="5"/>
  <c r="DQ49" i="5"/>
  <c r="DY68" i="5"/>
  <c r="DY56" i="5"/>
  <c r="DX48" i="5"/>
  <c r="DS48" i="5"/>
  <c r="DS56" i="5"/>
  <c r="DQ40" i="5"/>
  <c r="DY46" i="5"/>
  <c r="DZ20" i="5"/>
  <c r="DT15" i="5"/>
  <c r="DT48" i="5"/>
  <c r="DT40" i="5"/>
  <c r="DT49" i="5"/>
  <c r="DY49" i="5"/>
  <c r="DZ11" i="5"/>
  <c r="DY30" i="5"/>
  <c r="DY79" i="5"/>
  <c r="DQ11" i="5"/>
  <c r="DS19" i="5"/>
  <c r="DT28" i="5"/>
  <c r="DT56" i="5"/>
  <c r="DT14" i="5"/>
  <c r="DZ9" i="5"/>
  <c r="DY19" i="5"/>
  <c r="DT46" i="5"/>
  <c r="DT50" i="5"/>
  <c r="DT30" i="5"/>
  <c r="DS68" i="5"/>
  <c r="DY47" i="5"/>
  <c r="DS49" i="5"/>
  <c r="DR30" i="5"/>
  <c r="DY45" i="5"/>
  <c r="DZ66" i="5"/>
  <c r="DS44" i="5"/>
  <c r="DS12" i="5"/>
  <c r="DT42" i="5"/>
  <c r="DY20" i="5"/>
  <c r="DS55" i="5"/>
  <c r="DR50" i="5"/>
  <c r="DX109" i="5"/>
  <c r="DS46" i="5"/>
  <c r="DT11" i="5"/>
  <c r="R46" i="5"/>
  <c r="R48" i="5"/>
  <c r="CJ48" i="5"/>
  <c r="CJ25" i="5"/>
  <c r="CJ43" i="5"/>
  <c r="CJ94" i="5"/>
  <c r="CJ40" i="5"/>
  <c r="CJ64" i="5"/>
  <c r="CJ27" i="5"/>
  <c r="CJ56" i="5"/>
  <c r="CJ55" i="5"/>
  <c r="CJ50" i="5"/>
  <c r="CJ103" i="5"/>
  <c r="CJ42" i="5"/>
  <c r="CJ61" i="5"/>
  <c r="CK40" i="5"/>
  <c r="BL199" i="3"/>
  <c r="BM194" i="3"/>
  <c r="BG191" i="3"/>
  <c r="BI181" i="3"/>
  <c r="BM180" i="3"/>
  <c r="BH168" i="3"/>
  <c r="BK140" i="3"/>
  <c r="CP10" i="5"/>
  <c r="CP9" i="5"/>
  <c r="CP15" i="5"/>
  <c r="CP46" i="5"/>
  <c r="CR46" i="5" s="1"/>
  <c r="CP48" i="5"/>
  <c r="CQ48" i="5" s="1"/>
  <c r="CP49" i="5"/>
  <c r="CP56" i="5"/>
  <c r="CP14" i="5"/>
  <c r="AV62" i="5"/>
  <c r="BV71" i="5"/>
  <c r="BV66" i="5"/>
  <c r="BV100" i="5"/>
  <c r="BV34" i="5"/>
  <c r="AV99" i="5"/>
  <c r="CD109" i="5"/>
  <c r="BD45" i="5"/>
  <c r="BQ45" i="5" s="1"/>
  <c r="BF45" i="5"/>
  <c r="BS45" i="5" s="1"/>
  <c r="CF66" i="5"/>
  <c r="BF44" i="5"/>
  <c r="BS44" i="5" s="1"/>
  <c r="AZ45" i="5"/>
  <c r="BM45" i="5" s="1"/>
  <c r="CE45" i="5"/>
  <c r="BA44" i="5"/>
  <c r="AZ44" i="5"/>
  <c r="BM44" i="5" s="1"/>
  <c r="BV45" i="5"/>
  <c r="AV45" i="5"/>
  <c r="BF196" i="3"/>
  <c r="BJ196" i="3"/>
  <c r="BG196" i="3"/>
  <c r="BK196" i="3"/>
  <c r="BH196" i="3"/>
  <c r="BL196" i="3"/>
  <c r="BI196" i="3"/>
  <c r="BM196" i="3"/>
  <c r="BE196" i="3"/>
  <c r="BH193" i="3"/>
  <c r="BG193" i="3"/>
  <c r="BM193" i="3"/>
  <c r="BI193" i="3"/>
  <c r="BE193" i="3"/>
  <c r="BJ193" i="3"/>
  <c r="BF193" i="3"/>
  <c r="BK193" i="3"/>
  <c r="BG186" i="3"/>
  <c r="BI186" i="3"/>
  <c r="BE186" i="3"/>
  <c r="BJ186" i="3"/>
  <c r="BF186" i="3"/>
  <c r="BL186" i="3"/>
  <c r="BM186" i="3"/>
  <c r="BH186" i="3"/>
  <c r="BG182" i="3"/>
  <c r="BF182" i="3"/>
  <c r="BL182" i="3"/>
  <c r="BH182" i="3"/>
  <c r="BM182" i="3"/>
  <c r="BI182" i="3"/>
  <c r="BJ182" i="3"/>
  <c r="BE182" i="3"/>
  <c r="BG178" i="3"/>
  <c r="BE178" i="3"/>
  <c r="BJ178" i="3"/>
  <c r="BF178" i="3"/>
  <c r="BL178" i="3"/>
  <c r="BH178" i="3"/>
  <c r="BM178" i="3"/>
  <c r="BI178" i="3"/>
  <c r="BG174" i="3"/>
  <c r="BH174" i="3"/>
  <c r="BM174" i="3"/>
  <c r="BI174" i="3"/>
  <c r="BE174" i="3"/>
  <c r="BJ174" i="3"/>
  <c r="BF174" i="3"/>
  <c r="BL174" i="3"/>
  <c r="BG170" i="3"/>
  <c r="BE170" i="3"/>
  <c r="BJ170" i="3"/>
  <c r="BF170" i="3"/>
  <c r="BL170" i="3"/>
  <c r="BH170" i="3"/>
  <c r="BM170" i="3"/>
  <c r="BI170" i="3"/>
  <c r="BG166" i="3"/>
  <c r="BH166" i="3"/>
  <c r="BM166" i="3"/>
  <c r="BI166" i="3"/>
  <c r="BE166" i="3"/>
  <c r="BJ166" i="3"/>
  <c r="BF166" i="3"/>
  <c r="BL166" i="3"/>
  <c r="BF162" i="3"/>
  <c r="BE162" i="3"/>
  <c r="BI162" i="3"/>
  <c r="BM162" i="3"/>
  <c r="BF158" i="3"/>
  <c r="BE158" i="3"/>
  <c r="BI158" i="3"/>
  <c r="BM158" i="3"/>
  <c r="BF154" i="3"/>
  <c r="BE154" i="3"/>
  <c r="BI154" i="3"/>
  <c r="BM154" i="3"/>
  <c r="BF150" i="3"/>
  <c r="BE150" i="3"/>
  <c r="BI150" i="3"/>
  <c r="BM150" i="3"/>
  <c r="BF146" i="3"/>
  <c r="BM146" i="3"/>
  <c r="BE146" i="3"/>
  <c r="BI146" i="3"/>
  <c r="BF142" i="3"/>
  <c r="BE142" i="3"/>
  <c r="BI142" i="3"/>
  <c r="BM142" i="3"/>
  <c r="BF155" i="3"/>
  <c r="BG155" i="3"/>
  <c r="BL155" i="3"/>
  <c r="BH155" i="3"/>
  <c r="BM155" i="3"/>
  <c r="BI155" i="3"/>
  <c r="BE155" i="3"/>
  <c r="BK155" i="3"/>
  <c r="BG190" i="3"/>
  <c r="BF190" i="3"/>
  <c r="BL190" i="3"/>
  <c r="BH190" i="3"/>
  <c r="BM190" i="3"/>
  <c r="BI190" i="3"/>
  <c r="BE190" i="3"/>
  <c r="BJ190" i="3"/>
  <c r="BH200" i="3"/>
  <c r="BL200" i="3"/>
  <c r="BE200" i="3"/>
  <c r="BI200" i="3"/>
  <c r="BM200" i="3"/>
  <c r="BF200" i="3"/>
  <c r="BJ200" i="3"/>
  <c r="BK200" i="3"/>
  <c r="BG200" i="3"/>
  <c r="BH197" i="3"/>
  <c r="BE197" i="3"/>
  <c r="BJ197" i="3"/>
  <c r="BF197" i="3"/>
  <c r="BK197" i="3"/>
  <c r="BG197" i="3"/>
  <c r="BM197" i="3"/>
  <c r="BI197" i="3"/>
  <c r="BH192" i="3"/>
  <c r="BL192" i="3"/>
  <c r="BE192" i="3"/>
  <c r="BI192" i="3"/>
  <c r="BM192" i="3"/>
  <c r="BF192" i="3"/>
  <c r="BJ192" i="3"/>
  <c r="BG192" i="3"/>
  <c r="BK192" i="3"/>
  <c r="BH189" i="3"/>
  <c r="BE189" i="3"/>
  <c r="BJ189" i="3"/>
  <c r="BF189" i="3"/>
  <c r="BK189" i="3"/>
  <c r="BG189" i="3"/>
  <c r="BM189" i="3"/>
  <c r="BI189" i="3"/>
  <c r="BH185" i="3"/>
  <c r="BG185" i="3"/>
  <c r="BM185" i="3"/>
  <c r="BI185" i="3"/>
  <c r="BE185" i="3"/>
  <c r="BJ185" i="3"/>
  <c r="BF185" i="3"/>
  <c r="BF175" i="3"/>
  <c r="BI175" i="3"/>
  <c r="BE175" i="3"/>
  <c r="BK175" i="3"/>
  <c r="BG175" i="3"/>
  <c r="BL175" i="3"/>
  <c r="BH175" i="3"/>
  <c r="BM175" i="3"/>
  <c r="BF171" i="3"/>
  <c r="BG171" i="3"/>
  <c r="BL171" i="3"/>
  <c r="BH171" i="3"/>
  <c r="BM171" i="3"/>
  <c r="BI171" i="3"/>
  <c r="BE171" i="3"/>
  <c r="BK171" i="3"/>
  <c r="BF163" i="3"/>
  <c r="BE163" i="3"/>
  <c r="BK163" i="3"/>
  <c r="BG163" i="3"/>
  <c r="BL163" i="3"/>
  <c r="BH163" i="3"/>
  <c r="BM163" i="3"/>
  <c r="BI163" i="3"/>
  <c r="BG161" i="3"/>
  <c r="BF161" i="3"/>
  <c r="BM161" i="3"/>
  <c r="BI161" i="3"/>
  <c r="BJ161" i="3"/>
  <c r="BE161" i="3"/>
  <c r="BH149" i="3"/>
  <c r="BI149" i="3"/>
  <c r="BE149" i="3"/>
  <c r="BJ149" i="3"/>
  <c r="BF149" i="3"/>
  <c r="BK149" i="3"/>
  <c r="BG149" i="3"/>
  <c r="BM149" i="3"/>
  <c r="BF143" i="3"/>
  <c r="BG143" i="3"/>
  <c r="BL143" i="3"/>
  <c r="BH143" i="3"/>
  <c r="BM143" i="3"/>
  <c r="BI143" i="3"/>
  <c r="BK143" i="3"/>
  <c r="BE143" i="3"/>
  <c r="BG141" i="3"/>
  <c r="BI141" i="3"/>
  <c r="BJ141" i="3"/>
  <c r="BE141" i="3"/>
  <c r="BK141" i="3"/>
  <c r="BM141" i="3"/>
  <c r="BF141" i="3"/>
  <c r="BF187" i="3"/>
  <c r="BE187" i="3"/>
  <c r="BK187" i="3"/>
  <c r="BG187" i="3"/>
  <c r="BL187" i="3"/>
  <c r="BH187" i="3"/>
  <c r="BM187" i="3"/>
  <c r="BI187" i="3"/>
  <c r="BF183" i="3"/>
  <c r="BH183" i="3"/>
  <c r="BM183" i="3"/>
  <c r="BI183" i="3"/>
  <c r="BE183" i="3"/>
  <c r="BK183" i="3"/>
  <c r="BG183" i="3"/>
  <c r="BL183" i="3"/>
  <c r="BH181" i="3"/>
  <c r="BE181" i="3"/>
  <c r="BJ181" i="3"/>
  <c r="BF181" i="3"/>
  <c r="BK181" i="3"/>
  <c r="BG181" i="3"/>
  <c r="BM181" i="3"/>
  <c r="BF179" i="3"/>
  <c r="BE179" i="3"/>
  <c r="BK179" i="3"/>
  <c r="BG179" i="3"/>
  <c r="BL179" i="3"/>
  <c r="BH179" i="3"/>
  <c r="BM179" i="3"/>
  <c r="BI179" i="3"/>
  <c r="BH177" i="3"/>
  <c r="BI177" i="3"/>
  <c r="BE177" i="3"/>
  <c r="BJ177" i="3"/>
  <c r="BF177" i="3"/>
  <c r="BK177" i="3"/>
  <c r="BM177" i="3"/>
  <c r="BG177" i="3"/>
  <c r="BF167" i="3"/>
  <c r="BI167" i="3"/>
  <c r="BE167" i="3"/>
  <c r="BK167" i="3"/>
  <c r="BG167" i="3"/>
  <c r="BL167" i="3"/>
  <c r="BH167" i="3"/>
  <c r="BM167" i="3"/>
  <c r="BF151" i="3"/>
  <c r="BG151" i="3"/>
  <c r="BL151" i="3"/>
  <c r="BH151" i="3"/>
  <c r="BM151" i="3"/>
  <c r="BI151" i="3"/>
  <c r="BE151" i="3"/>
  <c r="BK151" i="3"/>
  <c r="BF147" i="3"/>
  <c r="BI147" i="3"/>
  <c r="BE147" i="3"/>
  <c r="BK147" i="3"/>
  <c r="BG147" i="3"/>
  <c r="BL147" i="3"/>
  <c r="BH147" i="3"/>
  <c r="BH145" i="3"/>
  <c r="BF145" i="3"/>
  <c r="BK145" i="3"/>
  <c r="BG145" i="3"/>
  <c r="BM145" i="3"/>
  <c r="BI145" i="3"/>
  <c r="BE145" i="3"/>
  <c r="BJ145" i="3"/>
  <c r="BK161" i="3"/>
  <c r="BG198" i="3"/>
  <c r="BF198" i="3"/>
  <c r="BL198" i="3"/>
  <c r="BH198" i="3"/>
  <c r="BM198" i="3"/>
  <c r="BI198" i="3"/>
  <c r="BE198" i="3"/>
  <c r="BJ198" i="3"/>
  <c r="BG194" i="3"/>
  <c r="BI194" i="3"/>
  <c r="BE194" i="3"/>
  <c r="BJ194" i="3"/>
  <c r="BF194" i="3"/>
  <c r="BL194" i="3"/>
  <c r="BH194" i="3"/>
  <c r="BH173" i="3"/>
  <c r="BF173" i="3"/>
  <c r="BK173" i="3"/>
  <c r="BG173" i="3"/>
  <c r="BM173" i="3"/>
  <c r="BI173" i="3"/>
  <c r="BJ173" i="3"/>
  <c r="BE173" i="3"/>
  <c r="BH169" i="3"/>
  <c r="BI169" i="3"/>
  <c r="BE169" i="3"/>
  <c r="BJ169" i="3"/>
  <c r="BF169" i="3"/>
  <c r="BK169" i="3"/>
  <c r="BG169" i="3"/>
  <c r="BM169" i="3"/>
  <c r="BG165" i="3"/>
  <c r="BE165" i="3"/>
  <c r="BK165" i="3"/>
  <c r="BF165" i="3"/>
  <c r="BM165" i="3"/>
  <c r="BI165" i="3"/>
  <c r="BJ165" i="3"/>
  <c r="BF159" i="3"/>
  <c r="BG159" i="3"/>
  <c r="BL159" i="3"/>
  <c r="BH159" i="3"/>
  <c r="BM159" i="3"/>
  <c r="BI159" i="3"/>
  <c r="BE159" i="3"/>
  <c r="BK159" i="3"/>
  <c r="BG157" i="3"/>
  <c r="BF157" i="3"/>
  <c r="BI157" i="3"/>
  <c r="BJ157" i="3"/>
  <c r="BE157" i="3"/>
  <c r="BM157" i="3"/>
  <c r="BG153" i="3"/>
  <c r="BF153" i="3"/>
  <c r="BI153" i="3"/>
  <c r="BJ153" i="3"/>
  <c r="BE153" i="3"/>
  <c r="BM153" i="3"/>
  <c r="BF139" i="3"/>
  <c r="BH139" i="3"/>
  <c r="BM139" i="3"/>
  <c r="BI139" i="3"/>
  <c r="BE139" i="3"/>
  <c r="BK139" i="3"/>
  <c r="BG139" i="3"/>
  <c r="BL139" i="3"/>
  <c r="BM147" i="3"/>
  <c r="BF199" i="3"/>
  <c r="BH199" i="3"/>
  <c r="BM199" i="3"/>
  <c r="BI199" i="3"/>
  <c r="BE199" i="3"/>
  <c r="BK199" i="3"/>
  <c r="BG199" i="3"/>
  <c r="BF195" i="3"/>
  <c r="BE195" i="3"/>
  <c r="BK195" i="3"/>
  <c r="BG195" i="3"/>
  <c r="BL195" i="3"/>
  <c r="BH195" i="3"/>
  <c r="BM195" i="3"/>
  <c r="BF191" i="3"/>
  <c r="BH191" i="3"/>
  <c r="BM191" i="3"/>
  <c r="BI191" i="3"/>
  <c r="BE191" i="3"/>
  <c r="BK191" i="3"/>
  <c r="BL191" i="3"/>
  <c r="BF188" i="3"/>
  <c r="BJ188" i="3"/>
  <c r="BG188" i="3"/>
  <c r="BK188" i="3"/>
  <c r="BH188" i="3"/>
  <c r="BL188" i="3"/>
  <c r="BE188" i="3"/>
  <c r="BI188" i="3"/>
  <c r="BM188" i="3"/>
  <c r="BH184" i="3"/>
  <c r="BL184" i="3"/>
  <c r="BE184" i="3"/>
  <c r="BI184" i="3"/>
  <c r="BM184" i="3"/>
  <c r="BF184" i="3"/>
  <c r="BJ184" i="3"/>
  <c r="BG184" i="3"/>
  <c r="BK184" i="3"/>
  <c r="BF180" i="3"/>
  <c r="BJ180" i="3"/>
  <c r="BG180" i="3"/>
  <c r="BK180" i="3"/>
  <c r="BH180" i="3"/>
  <c r="BL180" i="3"/>
  <c r="BE180" i="3"/>
  <c r="BI180" i="3"/>
  <c r="BE176" i="3"/>
  <c r="BI176" i="3"/>
  <c r="BM176" i="3"/>
  <c r="BF176" i="3"/>
  <c r="BJ176" i="3"/>
  <c r="BG176" i="3"/>
  <c r="BK176" i="3"/>
  <c r="BH176" i="3"/>
  <c r="BL176" i="3"/>
  <c r="BG172" i="3"/>
  <c r="BK172" i="3"/>
  <c r="BH172" i="3"/>
  <c r="BL172" i="3"/>
  <c r="BE172" i="3"/>
  <c r="BI172" i="3"/>
  <c r="BM172" i="3"/>
  <c r="BF172" i="3"/>
  <c r="BJ172" i="3"/>
  <c r="BE168" i="3"/>
  <c r="BI168" i="3"/>
  <c r="BM168" i="3"/>
  <c r="BF168" i="3"/>
  <c r="BJ168" i="3"/>
  <c r="BG168" i="3"/>
  <c r="BK168" i="3"/>
  <c r="BL168" i="3"/>
  <c r="BF164" i="3"/>
  <c r="BJ164" i="3"/>
  <c r="BG164" i="3"/>
  <c r="BK164" i="3"/>
  <c r="BH164" i="3"/>
  <c r="BL164" i="3"/>
  <c r="BI164" i="3"/>
  <c r="BM164" i="3"/>
  <c r="BE164" i="3"/>
  <c r="BG160" i="3"/>
  <c r="BK160" i="3"/>
  <c r="BH160" i="3"/>
  <c r="BL160" i="3"/>
  <c r="BE160" i="3"/>
  <c r="BI160" i="3"/>
  <c r="BM160" i="3"/>
  <c r="BF160" i="3"/>
  <c r="BJ160" i="3"/>
  <c r="BG156" i="3"/>
  <c r="BK156" i="3"/>
  <c r="BH156" i="3"/>
  <c r="BL156" i="3"/>
  <c r="BE156" i="3"/>
  <c r="BI156" i="3"/>
  <c r="BM156" i="3"/>
  <c r="BJ156" i="3"/>
  <c r="BF156" i="3"/>
  <c r="BG152" i="3"/>
  <c r="BK152" i="3"/>
  <c r="BH152" i="3"/>
  <c r="BL152" i="3"/>
  <c r="BE152" i="3"/>
  <c r="BI152" i="3"/>
  <c r="BM152" i="3"/>
  <c r="BF152" i="3"/>
  <c r="BJ152" i="3"/>
  <c r="BE148" i="3"/>
  <c r="BI148" i="3"/>
  <c r="BM148" i="3"/>
  <c r="BF148" i="3"/>
  <c r="BJ148" i="3"/>
  <c r="BG148" i="3"/>
  <c r="BK148" i="3"/>
  <c r="BL148" i="3"/>
  <c r="BH148" i="3"/>
  <c r="BG144" i="3"/>
  <c r="BK144" i="3"/>
  <c r="BH144" i="3"/>
  <c r="BL144" i="3"/>
  <c r="BE144" i="3"/>
  <c r="BI144" i="3"/>
  <c r="BM144" i="3"/>
  <c r="BF144" i="3"/>
  <c r="BJ144" i="3"/>
  <c r="BH140" i="3"/>
  <c r="BL140" i="3"/>
  <c r="BE140" i="3"/>
  <c r="BI140" i="3"/>
  <c r="BM140" i="3"/>
  <c r="BF140" i="3"/>
  <c r="BJ140" i="3"/>
  <c r="BG140" i="3"/>
  <c r="BI195" i="3"/>
  <c r="BK185" i="3"/>
  <c r="BL162" i="3"/>
  <c r="BH162" i="3"/>
  <c r="BL158" i="3"/>
  <c r="BH158" i="3"/>
  <c r="BL154" i="3"/>
  <c r="BH154" i="3"/>
  <c r="BL150" i="3"/>
  <c r="BH150" i="3"/>
  <c r="BL146" i="3"/>
  <c r="BH146" i="3"/>
  <c r="BL142" i="3"/>
  <c r="BH142" i="3"/>
  <c r="BJ199" i="3"/>
  <c r="BK198" i="3"/>
  <c r="BL197" i="3"/>
  <c r="BJ195" i="3"/>
  <c r="BK194" i="3"/>
  <c r="BL193" i="3"/>
  <c r="BJ191" i="3"/>
  <c r="BK190" i="3"/>
  <c r="BL189" i="3"/>
  <c r="BJ187" i="3"/>
  <c r="BK186" i="3"/>
  <c r="BL185" i="3"/>
  <c r="BJ183" i="3"/>
  <c r="BK182" i="3"/>
  <c r="BL181" i="3"/>
  <c r="BJ179" i="3"/>
  <c r="BK178" i="3"/>
  <c r="BL177" i="3"/>
  <c r="BJ175" i="3"/>
  <c r="BK174" i="3"/>
  <c r="BL173" i="3"/>
  <c r="BJ171" i="3"/>
  <c r="BK170" i="3"/>
  <c r="BL169" i="3"/>
  <c r="BJ167" i="3"/>
  <c r="BK166" i="3"/>
  <c r="BL165" i="3"/>
  <c r="BH165" i="3"/>
  <c r="BJ163" i="3"/>
  <c r="BK162" i="3"/>
  <c r="BG162" i="3"/>
  <c r="BL161" i="3"/>
  <c r="BH161" i="3"/>
  <c r="BJ159" i="3"/>
  <c r="BK158" i="3"/>
  <c r="BG158" i="3"/>
  <c r="BL157" i="3"/>
  <c r="BH157" i="3"/>
  <c r="BJ155" i="3"/>
  <c r="BK154" i="3"/>
  <c r="BG154" i="3"/>
  <c r="BL153" i="3"/>
  <c r="BH153" i="3"/>
  <c r="BJ151" i="3"/>
  <c r="BK150" i="3"/>
  <c r="BG150" i="3"/>
  <c r="BL149" i="3"/>
  <c r="BJ147" i="3"/>
  <c r="BK146" i="3"/>
  <c r="BG146" i="3"/>
  <c r="BL145" i="3"/>
  <c r="BJ143" i="3"/>
  <c r="BK142" i="3"/>
  <c r="BG142" i="3"/>
  <c r="BL141" i="3"/>
  <c r="BH141" i="3"/>
  <c r="BJ139" i="3"/>
  <c r="BJ162" i="3"/>
  <c r="BJ158" i="3"/>
  <c r="BK157" i="3"/>
  <c r="BJ154" i="3"/>
  <c r="BK153" i="3"/>
  <c r="BJ150" i="3"/>
  <c r="BJ146" i="3"/>
  <c r="BJ142" i="3"/>
  <c r="DJ46" i="5" l="1"/>
  <c r="DK46" i="5"/>
  <c r="DL46" i="5"/>
  <c r="DM46" i="5"/>
  <c r="DJ67" i="5"/>
  <c r="DJ68" i="5"/>
  <c r="DJ48" i="5"/>
  <c r="DK48" i="5"/>
  <c r="DL48" i="5"/>
  <c r="DM48" i="5"/>
  <c r="DJ28" i="5"/>
  <c r="DK28" i="5"/>
  <c r="DJ19" i="5"/>
  <c r="DJ15" i="5"/>
  <c r="AN144" i="3"/>
  <c r="AN191" i="3"/>
  <c r="AN145" i="3"/>
  <c r="AN179" i="3"/>
  <c r="AN183" i="3"/>
  <c r="AN141" i="3"/>
  <c r="AN143" i="3"/>
  <c r="AN161" i="3"/>
  <c r="AN185" i="3"/>
  <c r="AN190" i="3"/>
  <c r="AN155" i="3"/>
  <c r="AN186" i="3"/>
  <c r="AN160" i="3"/>
  <c r="AN163" i="3"/>
  <c r="AN200" i="3"/>
  <c r="AN140" i="3"/>
  <c r="AN148" i="3"/>
  <c r="AN164" i="3"/>
  <c r="AN168" i="3"/>
  <c r="AN180" i="3"/>
  <c r="AN153" i="3"/>
  <c r="AN159" i="3"/>
  <c r="AN165" i="3"/>
  <c r="AN149" i="3"/>
  <c r="AN142" i="3"/>
  <c r="AN150" i="3"/>
  <c r="AN154" i="3"/>
  <c r="AN158" i="3"/>
  <c r="AN162" i="3"/>
  <c r="AN170" i="3"/>
  <c r="AN178" i="3"/>
  <c r="AN169" i="3"/>
  <c r="AN197" i="3"/>
  <c r="AN146" i="3"/>
  <c r="AN152" i="3"/>
  <c r="AN172" i="3"/>
  <c r="AN184" i="3"/>
  <c r="AN195" i="3"/>
  <c r="AN199" i="3"/>
  <c r="AN166" i="3"/>
  <c r="AN174" i="3"/>
  <c r="AN193" i="3"/>
  <c r="AN156" i="3"/>
  <c r="AN176" i="3"/>
  <c r="AN188" i="3"/>
  <c r="AN139" i="3"/>
  <c r="AN157" i="3"/>
  <c r="AN173" i="3"/>
  <c r="AN194" i="3"/>
  <c r="AN198" i="3"/>
  <c r="AN147" i="3"/>
  <c r="AN151" i="3"/>
  <c r="AN167" i="3"/>
  <c r="AN177" i="3"/>
  <c r="AN181" i="3"/>
  <c r="AN187" i="3"/>
  <c r="AN171" i="3"/>
  <c r="AN175" i="3"/>
  <c r="AN189" i="3"/>
  <c r="AN192" i="3"/>
  <c r="AN182" i="3"/>
  <c r="AN196" i="3"/>
  <c r="DD40" i="5"/>
  <c r="DP45" i="5"/>
  <c r="BI45" i="5"/>
  <c r="DP99" i="5"/>
  <c r="BI99" i="5"/>
  <c r="DP62" i="5"/>
  <c r="DC62" i="5" s="1"/>
  <c r="BI62" i="5"/>
  <c r="CQ19" i="5"/>
  <c r="CJ34" i="5"/>
  <c r="C122" i="2"/>
  <c r="F122" i="2" s="1"/>
  <c r="U81" i="5"/>
  <c r="BV81" i="5" s="1"/>
  <c r="DT44" i="5"/>
  <c r="DT45" i="5"/>
  <c r="DZ44" i="5"/>
  <c r="DX45" i="5"/>
  <c r="DZ45" i="5"/>
  <c r="CJ66" i="5"/>
  <c r="CJ100" i="5"/>
  <c r="CJ71" i="5"/>
  <c r="CJ45" i="5"/>
  <c r="AV71" i="5"/>
  <c r="AV34" i="5"/>
  <c r="BV99" i="5"/>
  <c r="CS46" i="5"/>
  <c r="CT46" i="5"/>
  <c r="CQ46" i="5"/>
  <c r="CR48" i="5"/>
  <c r="CQ15" i="5"/>
  <c r="CT48" i="5"/>
  <c r="CS48" i="5"/>
  <c r="AV100" i="5"/>
  <c r="AV66" i="5"/>
  <c r="BV62" i="5"/>
  <c r="BC69" i="3"/>
  <c r="BC68" i="3"/>
  <c r="BC54" i="3"/>
  <c r="BC53" i="3"/>
  <c r="BC50" i="3"/>
  <c r="BC49" i="3"/>
  <c r="BC47" i="3"/>
  <c r="BC46" i="3"/>
  <c r="BC44" i="3"/>
  <c r="BC43" i="3"/>
  <c r="BC39" i="3"/>
  <c r="BC37" i="3"/>
  <c r="BC32" i="3"/>
  <c r="BC29" i="3"/>
  <c r="BC28" i="3"/>
  <c r="BC23" i="3"/>
  <c r="BC12" i="3"/>
  <c r="BC10" i="3"/>
  <c r="BC9" i="3"/>
  <c r="BC7" i="3"/>
  <c r="BB66" i="3"/>
  <c r="BB53" i="3"/>
  <c r="BB52" i="3"/>
  <c r="BB51" i="3"/>
  <c r="BB50" i="3"/>
  <c r="BB49" i="3"/>
  <c r="BB43" i="3"/>
  <c r="BB37" i="3"/>
  <c r="BB32" i="3"/>
  <c r="BB30" i="3"/>
  <c r="BB12" i="3"/>
  <c r="BB10" i="3"/>
  <c r="BB7" i="3"/>
  <c r="BB6" i="3"/>
  <c r="BB4" i="3"/>
  <c r="BA54" i="3"/>
  <c r="BA52" i="3"/>
  <c r="BA51" i="3"/>
  <c r="BA47" i="3"/>
  <c r="BA45" i="3"/>
  <c r="BA39" i="3"/>
  <c r="BA30" i="3"/>
  <c r="BA4" i="3"/>
  <c r="AZ52" i="3"/>
  <c r="AZ14" i="3"/>
  <c r="AZ7" i="3"/>
  <c r="AY49" i="3"/>
  <c r="AY6" i="3"/>
  <c r="AY3" i="3"/>
  <c r="AX9" i="3"/>
  <c r="AX7" i="3"/>
  <c r="AX6" i="3"/>
  <c r="AW48" i="3"/>
  <c r="AW13" i="3"/>
  <c r="AW10" i="3"/>
  <c r="AW7" i="3"/>
  <c r="AW6" i="3"/>
  <c r="AU45" i="3"/>
  <c r="AU7" i="3"/>
  <c r="AU6" i="3"/>
  <c r="AT4" i="3"/>
  <c r="DP66" i="5" l="1"/>
  <c r="BI66" i="5"/>
  <c r="DP100" i="5"/>
  <c r="DC100" i="5" s="1"/>
  <c r="BI100" i="5"/>
  <c r="DP34" i="5"/>
  <c r="DC34" i="5" s="1"/>
  <c r="BI34" i="5"/>
  <c r="DP71" i="5"/>
  <c r="DC71" i="5" s="1"/>
  <c r="BI71" i="5"/>
  <c r="U102" i="5"/>
  <c r="AV81" i="5"/>
  <c r="CJ81" i="5"/>
  <c r="CJ62" i="5"/>
  <c r="CJ99" i="5"/>
  <c r="BW14" i="5"/>
  <c r="AW14" i="5"/>
  <c r="BJ14" i="5" s="1"/>
  <c r="DP81" i="5" l="1"/>
  <c r="DC81" i="5" s="1"/>
  <c r="BI81" i="5"/>
  <c r="C3" i="3"/>
  <c r="DQ14" i="5"/>
  <c r="M2" i="5" l="1"/>
  <c r="AA2" i="5" l="1"/>
  <c r="AC2" i="5" l="1"/>
  <c r="AB146" i="5"/>
  <c r="BN146" i="5" s="1"/>
  <c r="BP146" i="5" s="1"/>
  <c r="AB169" i="5"/>
  <c r="BN169" i="5" s="1"/>
  <c r="BP169" i="5" s="1"/>
  <c r="AB182" i="5"/>
  <c r="BN182" i="5" s="1"/>
  <c r="BP182" i="5" s="1"/>
  <c r="AB135" i="5"/>
  <c r="BN135" i="5" s="1"/>
  <c r="BP135" i="5" s="1"/>
  <c r="AB151" i="5"/>
  <c r="BN151" i="5" s="1"/>
  <c r="BP151" i="5" s="1"/>
  <c r="AB170" i="5"/>
  <c r="BN170" i="5" s="1"/>
  <c r="BP170" i="5" s="1"/>
  <c r="AB149" i="5"/>
  <c r="BN149" i="5" s="1"/>
  <c r="BP149" i="5" s="1"/>
  <c r="AB201" i="5"/>
  <c r="BN201" i="5" s="1"/>
  <c r="BP201" i="5" s="1"/>
  <c r="AB171" i="5"/>
  <c r="BN171" i="5" s="1"/>
  <c r="BP171" i="5" s="1"/>
  <c r="AB181" i="5"/>
  <c r="BN181" i="5" s="1"/>
  <c r="BP181" i="5" s="1"/>
  <c r="AB189" i="5"/>
  <c r="BN189" i="5" s="1"/>
  <c r="BP189" i="5" s="1"/>
  <c r="AB198" i="5"/>
  <c r="BN198" i="5" s="1"/>
  <c r="BP198" i="5" s="1"/>
  <c r="AB160" i="5"/>
  <c r="BN160" i="5" s="1"/>
  <c r="BP160" i="5" s="1"/>
  <c r="AB199" i="5"/>
  <c r="BN199" i="5" s="1"/>
  <c r="BP199" i="5" s="1"/>
  <c r="AB145" i="5"/>
  <c r="BN145" i="5" s="1"/>
  <c r="BP145" i="5" s="1"/>
  <c r="AB165" i="5"/>
  <c r="BN165" i="5" s="1"/>
  <c r="BP165" i="5" s="1"/>
  <c r="AB136" i="5"/>
  <c r="BN136" i="5" s="1"/>
  <c r="BP136" i="5" s="1"/>
  <c r="AB166" i="5"/>
  <c r="BN166" i="5" s="1"/>
  <c r="BP166" i="5" s="1"/>
  <c r="AB167" i="5"/>
  <c r="BN167" i="5" s="1"/>
  <c r="BP167" i="5" s="1"/>
  <c r="AB130" i="5"/>
  <c r="BN130" i="5" s="1"/>
  <c r="BP130" i="5" s="1"/>
  <c r="AB129" i="5"/>
  <c r="BN129" i="5" s="1"/>
  <c r="BP129" i="5" s="1"/>
  <c r="AB155" i="5"/>
  <c r="BN155" i="5" s="1"/>
  <c r="BP155" i="5" s="1"/>
  <c r="AB147" i="5"/>
  <c r="BN147" i="5" s="1"/>
  <c r="BP147" i="5" s="1"/>
  <c r="AB157" i="5"/>
  <c r="BN157" i="5" s="1"/>
  <c r="BP157" i="5" s="1"/>
  <c r="AB179" i="5"/>
  <c r="BN179" i="5" s="1"/>
  <c r="BP179" i="5" s="1"/>
  <c r="AB158" i="5"/>
  <c r="BN158" i="5" s="1"/>
  <c r="BP158" i="5" s="1"/>
  <c r="AB200" i="5"/>
  <c r="BN200" i="5" s="1"/>
  <c r="BP200" i="5" s="1"/>
  <c r="AB159" i="5"/>
  <c r="BN159" i="5" s="1"/>
  <c r="BP159" i="5" s="1"/>
  <c r="AB177" i="5"/>
  <c r="BN177" i="5" s="1"/>
  <c r="BP177" i="5" s="1"/>
  <c r="AB197" i="5"/>
  <c r="BN197" i="5" s="1"/>
  <c r="BP197" i="5" s="1"/>
  <c r="AB195" i="5"/>
  <c r="BN195" i="5" s="1"/>
  <c r="BP195" i="5" s="1"/>
  <c r="AB164" i="5"/>
  <c r="BN164" i="5" s="1"/>
  <c r="BP164" i="5" s="1"/>
  <c r="AB176" i="5"/>
  <c r="BN176" i="5" s="1"/>
  <c r="BP176" i="5" s="1"/>
  <c r="AB150" i="5"/>
  <c r="BN150" i="5" s="1"/>
  <c r="BP150" i="5" s="1"/>
  <c r="AB139" i="5"/>
  <c r="BN139" i="5" s="1"/>
  <c r="BP139" i="5" s="1"/>
  <c r="AB192" i="5"/>
  <c r="BN192" i="5" s="1"/>
  <c r="BP192" i="5" s="1"/>
  <c r="AB144" i="5"/>
  <c r="BN144" i="5" s="1"/>
  <c r="BP144" i="5" s="1"/>
  <c r="AB161" i="5"/>
  <c r="BN161" i="5" s="1"/>
  <c r="BP161" i="5" s="1"/>
  <c r="AB156" i="5"/>
  <c r="BN156" i="5" s="1"/>
  <c r="BP156" i="5" s="1"/>
  <c r="AB193" i="5"/>
  <c r="BN193" i="5" s="1"/>
  <c r="BP193" i="5" s="1"/>
  <c r="AB162" i="5"/>
  <c r="BN162" i="5" s="1"/>
  <c r="BP162" i="5" s="1"/>
  <c r="AB154" i="5"/>
  <c r="BN154" i="5" s="1"/>
  <c r="BP154" i="5" s="1"/>
  <c r="AB178" i="5"/>
  <c r="BN178" i="5" s="1"/>
  <c r="BP178" i="5" s="1"/>
  <c r="AB194" i="5"/>
  <c r="BN194" i="5" s="1"/>
  <c r="BP194" i="5" s="1"/>
  <c r="AB152" i="5"/>
  <c r="BN152" i="5" s="1"/>
  <c r="BP152" i="5" s="1"/>
  <c r="AB163" i="5"/>
  <c r="BN163" i="5" s="1"/>
  <c r="BP163" i="5" s="1"/>
  <c r="AB180" i="5"/>
  <c r="BN180" i="5" s="1"/>
  <c r="BP180" i="5" s="1"/>
  <c r="AB191" i="5"/>
  <c r="BN191" i="5" s="1"/>
  <c r="BP191" i="5" s="1"/>
  <c r="AB168" i="5"/>
  <c r="BN168" i="5" s="1"/>
  <c r="BP168" i="5" s="1"/>
  <c r="AB196" i="5"/>
  <c r="BN196" i="5" s="1"/>
  <c r="BP196" i="5" s="1"/>
  <c r="AB134" i="5"/>
  <c r="BN134" i="5" s="1"/>
  <c r="BP134" i="5" s="1"/>
  <c r="AB153" i="5"/>
  <c r="BN153" i="5" s="1"/>
  <c r="BP153" i="5" s="1"/>
  <c r="AB190" i="5"/>
  <c r="BN190" i="5" s="1"/>
  <c r="BP190" i="5" s="1"/>
  <c r="AB188" i="5"/>
  <c r="BN188" i="5" s="1"/>
  <c r="BP188" i="5" s="1"/>
  <c r="AB172" i="5"/>
  <c r="BN172" i="5" s="1"/>
  <c r="BP172" i="5" s="1"/>
  <c r="AB174" i="5"/>
  <c r="BN174" i="5" s="1"/>
  <c r="BP174" i="5" s="1"/>
  <c r="AB141" i="5"/>
  <c r="BN141" i="5" s="1"/>
  <c r="BP141" i="5" s="1"/>
  <c r="AB128" i="5"/>
  <c r="BN128" i="5" s="1"/>
  <c r="BP128" i="5" s="1"/>
  <c r="AB186" i="5"/>
  <c r="BN186" i="5" s="1"/>
  <c r="BP186" i="5" s="1"/>
  <c r="AB184" i="5"/>
  <c r="BN184" i="5" s="1"/>
  <c r="BP184" i="5" s="1"/>
  <c r="AB131" i="5"/>
  <c r="BN131" i="5" s="1"/>
  <c r="BP131" i="5" s="1"/>
  <c r="AB183" i="5"/>
  <c r="BN183" i="5" s="1"/>
  <c r="BP183" i="5" s="1"/>
  <c r="AB148" i="5"/>
  <c r="BN148" i="5" s="1"/>
  <c r="BP148" i="5" s="1"/>
  <c r="AB138" i="5"/>
  <c r="BN138" i="5" s="1"/>
  <c r="BP138" i="5" s="1"/>
  <c r="AB140" i="5"/>
  <c r="BN140" i="5" s="1"/>
  <c r="BP140" i="5" s="1"/>
  <c r="AB187" i="5"/>
  <c r="BN187" i="5" s="1"/>
  <c r="BP187" i="5" s="1"/>
  <c r="AB175" i="5"/>
  <c r="BN175" i="5" s="1"/>
  <c r="BP175" i="5" s="1"/>
  <c r="AB126" i="5"/>
  <c r="BN126" i="5" s="1"/>
  <c r="BP126" i="5" s="1"/>
  <c r="AB142" i="5"/>
  <c r="BN142" i="5" s="1"/>
  <c r="BP142" i="5" s="1"/>
  <c r="AB185" i="5"/>
  <c r="BN185" i="5" s="1"/>
  <c r="BP185" i="5" s="1"/>
  <c r="AB133" i="5"/>
  <c r="BN133" i="5" s="1"/>
  <c r="BP133" i="5" s="1"/>
  <c r="AB137" i="5"/>
  <c r="BN137" i="5" s="1"/>
  <c r="BP137" i="5" s="1"/>
  <c r="AB173" i="5"/>
  <c r="BN173" i="5" s="1"/>
  <c r="BP173" i="5" s="1"/>
  <c r="AB143" i="5"/>
  <c r="BN143" i="5" s="1"/>
  <c r="BP143" i="5" s="1"/>
  <c r="AB127" i="5"/>
  <c r="BN127" i="5" s="1"/>
  <c r="BP127" i="5" s="1"/>
  <c r="AB132" i="5"/>
  <c r="BN132" i="5" s="1"/>
  <c r="BP132" i="5" s="1"/>
  <c r="AB65" i="5"/>
  <c r="BN65" i="5" s="1"/>
  <c r="BP65" i="5" s="1"/>
  <c r="AB3" i="5"/>
  <c r="BH113" i="5"/>
  <c r="BH62" i="5"/>
  <c r="BH32" i="5"/>
  <c r="BH26" i="5"/>
  <c r="BH79" i="5"/>
  <c r="BH34" i="5"/>
  <c r="BH25" i="5"/>
  <c r="BH61" i="5"/>
  <c r="BH55" i="5"/>
  <c r="BH78" i="5"/>
  <c r="BH98" i="5"/>
  <c r="BH103" i="5"/>
  <c r="BH19" i="5"/>
  <c r="BH97" i="5"/>
  <c r="BH58" i="5"/>
  <c r="BH20" i="5"/>
  <c r="BH40" i="5"/>
  <c r="BH81" i="5"/>
  <c r="BH18" i="5"/>
  <c r="BH122" i="5"/>
  <c r="BH100" i="5"/>
  <c r="BH11" i="5"/>
  <c r="BH87" i="5"/>
  <c r="BH59" i="5"/>
  <c r="BH119" i="5"/>
  <c r="BH41" i="5"/>
  <c r="BH95" i="5"/>
  <c r="BH80" i="5"/>
  <c r="BH83" i="5"/>
  <c r="AR133" i="5" l="1"/>
  <c r="AQ133" i="5"/>
  <c r="AS133" i="5"/>
  <c r="AP133" i="5"/>
  <c r="AO133" i="5"/>
  <c r="AP184" i="5"/>
  <c r="AS184" i="5"/>
  <c r="AR184" i="5"/>
  <c r="AQ184" i="5"/>
  <c r="AO184" i="5"/>
  <c r="AO153" i="5"/>
  <c r="AR153" i="5"/>
  <c r="AS153" i="5"/>
  <c r="AP153" i="5"/>
  <c r="AQ153" i="5"/>
  <c r="AP193" i="5"/>
  <c r="AQ193" i="5"/>
  <c r="AO193" i="5"/>
  <c r="AR193" i="5"/>
  <c r="AS193" i="5"/>
  <c r="AQ159" i="5"/>
  <c r="AR159" i="5"/>
  <c r="AO159" i="5"/>
  <c r="AP159" i="5"/>
  <c r="AS159" i="5"/>
  <c r="AR165" i="5"/>
  <c r="AO165" i="5"/>
  <c r="AP165" i="5"/>
  <c r="AS165" i="5"/>
  <c r="AQ165" i="5"/>
  <c r="AR201" i="5"/>
  <c r="AO201" i="5"/>
  <c r="AP201" i="5"/>
  <c r="AS201" i="5"/>
  <c r="AQ201" i="5"/>
  <c r="AQ135" i="5"/>
  <c r="AP135" i="5"/>
  <c r="AR135" i="5"/>
  <c r="AO135" i="5"/>
  <c r="AS135" i="5"/>
  <c r="AO143" i="5"/>
  <c r="AP143" i="5"/>
  <c r="AQ143" i="5"/>
  <c r="AS143" i="5"/>
  <c r="AR143" i="5"/>
  <c r="AR185" i="5"/>
  <c r="AO185" i="5"/>
  <c r="AS185" i="5"/>
  <c r="AQ185" i="5"/>
  <c r="AP185" i="5"/>
  <c r="AQ187" i="5"/>
  <c r="AP187" i="5"/>
  <c r="AS187" i="5"/>
  <c r="AO187" i="5"/>
  <c r="AR187" i="5"/>
  <c r="AQ186" i="5"/>
  <c r="AS186" i="5"/>
  <c r="AR186" i="5"/>
  <c r="AO186" i="5"/>
  <c r="AP186" i="5"/>
  <c r="AR172" i="5"/>
  <c r="AO172" i="5"/>
  <c r="AP172" i="5"/>
  <c r="AS172" i="5"/>
  <c r="AQ172" i="5"/>
  <c r="AO134" i="5"/>
  <c r="AS134" i="5"/>
  <c r="AQ134" i="5"/>
  <c r="AP134" i="5"/>
  <c r="AR134" i="5"/>
  <c r="AR180" i="5"/>
  <c r="AO180" i="5"/>
  <c r="AP180" i="5"/>
  <c r="AS180" i="5"/>
  <c r="AQ180" i="5"/>
  <c r="AQ178" i="5"/>
  <c r="AR178" i="5"/>
  <c r="AO178" i="5"/>
  <c r="AP178" i="5"/>
  <c r="AS178" i="5"/>
  <c r="AR156" i="5"/>
  <c r="AP156" i="5"/>
  <c r="AO156" i="5"/>
  <c r="AQ156" i="5"/>
  <c r="AS156" i="5"/>
  <c r="AS139" i="5"/>
  <c r="AP139" i="5"/>
  <c r="AR139" i="5"/>
  <c r="AQ139" i="5"/>
  <c r="AO139" i="5"/>
  <c r="AO195" i="5"/>
  <c r="AR195" i="5"/>
  <c r="AS195" i="5"/>
  <c r="AP195" i="5"/>
  <c r="AQ195" i="5"/>
  <c r="AQ200" i="5"/>
  <c r="AO200" i="5"/>
  <c r="AR200" i="5"/>
  <c r="AS200" i="5"/>
  <c r="AP200" i="5"/>
  <c r="AP147" i="5"/>
  <c r="AR147" i="5"/>
  <c r="AQ147" i="5"/>
  <c r="AO147" i="5"/>
  <c r="AS147" i="5"/>
  <c r="AO167" i="5"/>
  <c r="AP167" i="5"/>
  <c r="AS167" i="5"/>
  <c r="AQ167" i="5"/>
  <c r="AR167" i="5"/>
  <c r="AP145" i="5"/>
  <c r="AR145" i="5"/>
  <c r="AO145" i="5"/>
  <c r="AQ145" i="5"/>
  <c r="AS145" i="5"/>
  <c r="AQ189" i="5"/>
  <c r="AO189" i="5"/>
  <c r="AR189" i="5"/>
  <c r="AS189" i="5"/>
  <c r="AP189" i="5"/>
  <c r="AO149" i="5"/>
  <c r="AR149" i="5"/>
  <c r="AS149" i="5"/>
  <c r="AP149" i="5"/>
  <c r="AQ149" i="5"/>
  <c r="AS182" i="5"/>
  <c r="AP182" i="5"/>
  <c r="AQ182" i="5"/>
  <c r="AR182" i="5"/>
  <c r="AO182" i="5"/>
  <c r="AO127" i="5"/>
  <c r="AP127" i="5"/>
  <c r="AR127" i="5"/>
  <c r="AQ127" i="5"/>
  <c r="AS127" i="5"/>
  <c r="AQ148" i="5"/>
  <c r="AO148" i="5"/>
  <c r="AR148" i="5"/>
  <c r="AP148" i="5"/>
  <c r="AS148" i="5"/>
  <c r="AO191" i="5"/>
  <c r="AR191" i="5"/>
  <c r="AS191" i="5"/>
  <c r="AP191" i="5"/>
  <c r="AQ191" i="5"/>
  <c r="AO164" i="5"/>
  <c r="AP164" i="5"/>
  <c r="AS164" i="5"/>
  <c r="AQ164" i="5"/>
  <c r="AR164" i="5"/>
  <c r="AO130" i="5"/>
  <c r="AR130" i="5"/>
  <c r="AS130" i="5"/>
  <c r="AP130" i="5"/>
  <c r="AQ130" i="5"/>
  <c r="AS173" i="5"/>
  <c r="AO173" i="5"/>
  <c r="AP173" i="5"/>
  <c r="AQ173" i="5"/>
  <c r="AR173" i="5"/>
  <c r="AR142" i="5"/>
  <c r="AP142" i="5"/>
  <c r="AO142" i="5"/>
  <c r="AS142" i="5"/>
  <c r="AQ142" i="5"/>
  <c r="AS140" i="5"/>
  <c r="AP140" i="5"/>
  <c r="AR140" i="5"/>
  <c r="AQ140" i="5"/>
  <c r="AO140" i="5"/>
  <c r="AO183" i="5"/>
  <c r="AQ183" i="5"/>
  <c r="AR183" i="5"/>
  <c r="AP183" i="5"/>
  <c r="AS183" i="5"/>
  <c r="AR128" i="5"/>
  <c r="AP128" i="5"/>
  <c r="AQ128" i="5"/>
  <c r="AS128" i="5"/>
  <c r="AO128" i="5"/>
  <c r="AQ188" i="5"/>
  <c r="AO188" i="5"/>
  <c r="AR188" i="5"/>
  <c r="AS188" i="5"/>
  <c r="AP188" i="5"/>
  <c r="AQ196" i="5"/>
  <c r="AO196" i="5"/>
  <c r="AR196" i="5"/>
  <c r="AS196" i="5"/>
  <c r="AP196" i="5"/>
  <c r="AQ163" i="5"/>
  <c r="AR163" i="5"/>
  <c r="AO163" i="5"/>
  <c r="AP163" i="5"/>
  <c r="AS163" i="5"/>
  <c r="AQ154" i="5"/>
  <c r="AO154" i="5"/>
  <c r="AR154" i="5"/>
  <c r="AS154" i="5"/>
  <c r="AP154" i="5"/>
  <c r="AP161" i="5"/>
  <c r="AS161" i="5"/>
  <c r="AQ161" i="5"/>
  <c r="AR161" i="5"/>
  <c r="AO161" i="5"/>
  <c r="AO150" i="5"/>
  <c r="AR150" i="5"/>
  <c r="AS150" i="5"/>
  <c r="AP150" i="5"/>
  <c r="AQ150" i="5"/>
  <c r="AP197" i="5"/>
  <c r="AQ197" i="5"/>
  <c r="AO197" i="5"/>
  <c r="AR197" i="5"/>
  <c r="AS197" i="5"/>
  <c r="AR158" i="5"/>
  <c r="AO158" i="5"/>
  <c r="AP158" i="5"/>
  <c r="AS158" i="5"/>
  <c r="AQ158" i="5"/>
  <c r="AO155" i="5"/>
  <c r="AP155" i="5"/>
  <c r="AS155" i="5"/>
  <c r="AQ155" i="5"/>
  <c r="AR155" i="5"/>
  <c r="AR166" i="5"/>
  <c r="AO166" i="5"/>
  <c r="AP166" i="5"/>
  <c r="AS166" i="5"/>
  <c r="AQ166" i="5"/>
  <c r="AO199" i="5"/>
  <c r="AR199" i="5"/>
  <c r="AS199" i="5"/>
  <c r="AP199" i="5"/>
  <c r="AQ199" i="5"/>
  <c r="AQ181" i="5"/>
  <c r="AR181" i="5"/>
  <c r="AO181" i="5"/>
  <c r="AS181" i="5"/>
  <c r="AP181" i="5"/>
  <c r="AO170" i="5"/>
  <c r="AP170" i="5"/>
  <c r="AS170" i="5"/>
  <c r="AQ170" i="5"/>
  <c r="AR170" i="5"/>
  <c r="AP169" i="5"/>
  <c r="AS169" i="5"/>
  <c r="AQ169" i="5"/>
  <c r="AR169" i="5"/>
  <c r="AO169" i="5"/>
  <c r="AS175" i="5"/>
  <c r="AO175" i="5"/>
  <c r="AR175" i="5"/>
  <c r="AQ175" i="5"/>
  <c r="AP175" i="5"/>
  <c r="AQ174" i="5"/>
  <c r="AP174" i="5"/>
  <c r="AR174" i="5"/>
  <c r="AS174" i="5"/>
  <c r="AO174" i="5"/>
  <c r="AO194" i="5"/>
  <c r="AR194" i="5"/>
  <c r="AS194" i="5"/>
  <c r="AP194" i="5"/>
  <c r="AQ194" i="5"/>
  <c r="AS192" i="5"/>
  <c r="AP192" i="5"/>
  <c r="AQ192" i="5"/>
  <c r="AR192" i="5"/>
  <c r="AO192" i="5"/>
  <c r="AR157" i="5"/>
  <c r="AO157" i="5"/>
  <c r="AP157" i="5"/>
  <c r="AS157" i="5"/>
  <c r="AQ157" i="5"/>
  <c r="AO198" i="5"/>
  <c r="AR198" i="5"/>
  <c r="AS198" i="5"/>
  <c r="AP198" i="5"/>
  <c r="AQ198" i="5"/>
  <c r="AR65" i="5"/>
  <c r="AP65" i="5"/>
  <c r="AO65" i="5"/>
  <c r="AS65" i="5"/>
  <c r="AQ65" i="5"/>
  <c r="AS132" i="5"/>
  <c r="AQ132" i="5"/>
  <c r="AP132" i="5"/>
  <c r="AR132" i="5"/>
  <c r="AO132" i="5"/>
  <c r="AS137" i="5"/>
  <c r="AR137" i="5"/>
  <c r="AQ137" i="5"/>
  <c r="AO137" i="5"/>
  <c r="AP137" i="5"/>
  <c r="AR126" i="5"/>
  <c r="AS126" i="5"/>
  <c r="AQ126" i="5"/>
  <c r="AP126" i="5"/>
  <c r="AO126" i="5"/>
  <c r="AO138" i="5"/>
  <c r="AS138" i="5"/>
  <c r="AP138" i="5"/>
  <c r="AR138" i="5"/>
  <c r="AQ138" i="5"/>
  <c r="AQ131" i="5"/>
  <c r="AP131" i="5"/>
  <c r="AR131" i="5"/>
  <c r="AS131" i="5"/>
  <c r="AO131" i="5"/>
  <c r="AO141" i="5"/>
  <c r="AR141" i="5"/>
  <c r="AP141" i="5"/>
  <c r="AS141" i="5"/>
  <c r="AQ141" i="5"/>
  <c r="AO190" i="5"/>
  <c r="AR190" i="5"/>
  <c r="AS190" i="5"/>
  <c r="AP190" i="5"/>
  <c r="AQ190" i="5"/>
  <c r="AQ168" i="5"/>
  <c r="AR168" i="5"/>
  <c r="AO168" i="5"/>
  <c r="AS168" i="5"/>
  <c r="AP168" i="5"/>
  <c r="AO152" i="5"/>
  <c r="AR152" i="5"/>
  <c r="AS152" i="5"/>
  <c r="AP152" i="5"/>
  <c r="AQ152" i="5"/>
  <c r="AP162" i="5"/>
  <c r="AS162" i="5"/>
  <c r="AQ162" i="5"/>
  <c r="AR162" i="5"/>
  <c r="AO162" i="5"/>
  <c r="AO144" i="5"/>
  <c r="AP144" i="5"/>
  <c r="AS144" i="5"/>
  <c r="AQ144" i="5"/>
  <c r="AR144" i="5"/>
  <c r="AQ176" i="5"/>
  <c r="AR176" i="5"/>
  <c r="AO176" i="5"/>
  <c r="AS176" i="5"/>
  <c r="AP176" i="5"/>
  <c r="AQ177" i="5"/>
  <c r="AR177" i="5"/>
  <c r="AO177" i="5"/>
  <c r="AS177" i="5"/>
  <c r="AP177" i="5"/>
  <c r="AR179" i="5"/>
  <c r="AO179" i="5"/>
  <c r="AP179" i="5"/>
  <c r="AS179" i="5"/>
  <c r="AQ179" i="5"/>
  <c r="AO129" i="5"/>
  <c r="AS129" i="5"/>
  <c r="AP129" i="5"/>
  <c r="AR129" i="5"/>
  <c r="AQ129" i="5"/>
  <c r="AO136" i="5"/>
  <c r="AS136" i="5"/>
  <c r="AQ136" i="5"/>
  <c r="AP136" i="5"/>
  <c r="AR136" i="5"/>
  <c r="AP160" i="5"/>
  <c r="AS160" i="5"/>
  <c r="AQ160" i="5"/>
  <c r="AR160" i="5"/>
  <c r="AO160" i="5"/>
  <c r="AP171" i="5"/>
  <c r="AS171" i="5"/>
  <c r="AQ171" i="5"/>
  <c r="AR171" i="5"/>
  <c r="AO171" i="5"/>
  <c r="AS151" i="5"/>
  <c r="AP151" i="5"/>
  <c r="AQ151" i="5"/>
  <c r="AO151" i="5"/>
  <c r="AR151" i="5"/>
  <c r="AS146" i="5"/>
  <c r="AP146" i="5"/>
  <c r="AR146" i="5"/>
  <c r="AQ146" i="5"/>
  <c r="AO146" i="5"/>
  <c r="C142" i="11"/>
  <c r="C133" i="11"/>
  <c r="BN3" i="5"/>
  <c r="BP3" i="5" s="1"/>
  <c r="C4" i="11"/>
  <c r="AJ62" i="5"/>
  <c r="AJ18" i="5"/>
  <c r="AK40" i="5"/>
  <c r="AJ40" i="5"/>
  <c r="AJ20" i="5"/>
  <c r="AJ61" i="5"/>
  <c r="AJ100" i="5"/>
  <c r="AJ103" i="5"/>
  <c r="AJ81" i="5"/>
  <c r="AJ78" i="5"/>
  <c r="AJ55" i="5"/>
  <c r="AJ25" i="5"/>
  <c r="AJ34" i="5"/>
  <c r="BV16" i="5"/>
  <c r="AV16" i="5"/>
  <c r="AV10" i="5"/>
  <c r="BV10" i="5"/>
  <c r="AV29" i="5"/>
  <c r="BV29" i="5"/>
  <c r="BV19" i="5"/>
  <c r="AV19" i="5"/>
  <c r="BC4" i="5"/>
  <c r="CC4" i="5"/>
  <c r="AZ4" i="5"/>
  <c r="BM4" i="5" s="1"/>
  <c r="BZ4" i="5"/>
  <c r="DW4" i="5" l="1"/>
  <c r="AO3" i="5"/>
  <c r="C4" i="12" s="1"/>
  <c r="DP19" i="5"/>
  <c r="DC19" i="5" s="1"/>
  <c r="BI19" i="5"/>
  <c r="DP16" i="5"/>
  <c r="DC16" i="5" s="1"/>
  <c r="BI16" i="5"/>
  <c r="DP10" i="5"/>
  <c r="BI10" i="5"/>
  <c r="DP29" i="5"/>
  <c r="BI29" i="5"/>
  <c r="CJ19" i="5"/>
  <c r="C77" i="6"/>
  <c r="DT4" i="5"/>
  <c r="CJ10" i="5"/>
  <c r="CJ29" i="5"/>
  <c r="CJ16" i="5"/>
  <c r="DJ4" i="5" l="1"/>
  <c r="AD79" i="5"/>
  <c r="CC79" i="5" s="1"/>
  <c r="AJ19" i="5"/>
  <c r="BC79" i="5" l="1"/>
  <c r="DW79" i="5" l="1"/>
  <c r="DJ79" i="5" s="1"/>
  <c r="V8" i="5"/>
  <c r="AY2" i="3"/>
  <c r="AU2" i="3"/>
  <c r="DL79" i="5" l="1"/>
  <c r="DK79" i="5"/>
  <c r="AH4" i="5"/>
  <c r="CG4" i="5" s="1"/>
  <c r="AW8" i="5"/>
  <c r="BJ8" i="5" s="1"/>
  <c r="BW8" i="5"/>
  <c r="DQ8" i="5" l="1"/>
  <c r="BY53" i="5" l="1"/>
  <c r="AY53" i="5"/>
  <c r="DS53" i="5" l="1"/>
  <c r="BL53" i="5"/>
  <c r="AC60" i="5"/>
  <c r="CB60" i="5" s="1"/>
  <c r="BB60" i="5" l="1"/>
  <c r="CP60" i="5"/>
  <c r="DV60" i="5" l="1"/>
  <c r="BO60" i="5"/>
  <c r="Z96" i="5" l="1"/>
  <c r="BA96" i="5" l="1"/>
  <c r="CA96" i="5"/>
  <c r="Y9" i="5" l="1"/>
  <c r="AZ9" i="5" l="1"/>
  <c r="BM9" i="5" s="1"/>
  <c r="BZ9" i="5"/>
  <c r="DT9" i="5" l="1"/>
  <c r="AS6" i="3" l="1"/>
  <c r="AX12" i="3" l="1"/>
  <c r="AW46" i="3"/>
  <c r="BA14" i="3" l="1"/>
  <c r="S2" i="3" l="1"/>
  <c r="AW2" i="3" s="1"/>
  <c r="AY13" i="3"/>
  <c r="BC27" i="3" l="1"/>
  <c r="BB21" i="3" l="1"/>
  <c r="BA15" i="3" l="1"/>
  <c r="BA46" i="3"/>
  <c r="AZ13" i="3" l="1"/>
  <c r="BA13" i="3"/>
  <c r="AE2" i="3" l="1"/>
  <c r="BA2" i="3" s="1"/>
  <c r="AZ12" i="3" l="1"/>
  <c r="AZ15" i="3"/>
  <c r="AB2" i="3" l="1"/>
  <c r="AZ2" i="3" s="1"/>
  <c r="BB69" i="3"/>
  <c r="BB13" i="3"/>
  <c r="BC67" i="3" l="1"/>
  <c r="BC13" i="3" l="1"/>
  <c r="BB22" i="3"/>
  <c r="BC36" i="3" l="1"/>
  <c r="BH112" i="5" l="1"/>
  <c r="BH115" i="5"/>
  <c r="BH108" i="5"/>
  <c r="BH71" i="5" l="1"/>
  <c r="BH114" i="5"/>
  <c r="BH102" i="5"/>
  <c r="BH16" i="5"/>
  <c r="AJ16" i="5" l="1"/>
  <c r="AJ71" i="5"/>
  <c r="C22" i="6" l="1"/>
  <c r="F22" i="6" s="1"/>
  <c r="C19" i="6"/>
  <c r="F19" i="6" s="1"/>
  <c r="CA66" i="5"/>
  <c r="BA66" i="5"/>
  <c r="CC53" i="5"/>
  <c r="BC53" i="5"/>
  <c r="DW53" i="5" l="1"/>
  <c r="AD66" i="5"/>
  <c r="DJ53" i="5" l="1"/>
  <c r="CC66" i="5"/>
  <c r="BC66" i="5"/>
  <c r="DW66" i="5" l="1"/>
  <c r="CE53" i="5"/>
  <c r="BE53" i="5"/>
  <c r="BR53" i="5" s="1"/>
  <c r="DJ66" i="5" l="1"/>
  <c r="DY53" i="5"/>
  <c r="AZ3" i="3"/>
  <c r="AF66" i="5" l="1"/>
  <c r="CE66" i="5" l="1"/>
  <c r="BE66" i="5"/>
  <c r="BR66" i="5" s="1"/>
  <c r="BC55" i="3"/>
  <c r="DY66" i="5" l="1"/>
  <c r="AU9" i="3"/>
  <c r="BA3" i="3"/>
  <c r="AH66" i="5" l="1"/>
  <c r="CG66" i="5" s="1"/>
  <c r="BB20" i="3"/>
  <c r="BB3" i="3" l="1"/>
  <c r="BC3" i="3" l="1"/>
  <c r="AW9" i="3" l="1"/>
  <c r="U4" i="5" l="1"/>
  <c r="Y113" i="5"/>
  <c r="U95" i="5"/>
  <c r="U115" i="5"/>
  <c r="AG4" i="5" l="1"/>
  <c r="BF4" i="5" s="1"/>
  <c r="BS4" i="5" s="1"/>
  <c r="AF4" i="5"/>
  <c r="BE4" i="5" s="1"/>
  <c r="BR4" i="5" s="1"/>
  <c r="AE4" i="5"/>
  <c r="AV58" i="5"/>
  <c r="AV95" i="5"/>
  <c r="AV4" i="5"/>
  <c r="BV4" i="5"/>
  <c r="AV122" i="5"/>
  <c r="BV122" i="5"/>
  <c r="CG83" i="5"/>
  <c r="DP95" i="5" l="1"/>
  <c r="DC95" i="5" s="1"/>
  <c r="BI95" i="5"/>
  <c r="DP4" i="5"/>
  <c r="BI4" i="5"/>
  <c r="DP58" i="5"/>
  <c r="DC58" i="5" s="1"/>
  <c r="BI58" i="5"/>
  <c r="AJ58" i="5" s="1"/>
  <c r="DP122" i="5"/>
  <c r="DC122" i="5" s="1"/>
  <c r="BI122" i="5"/>
  <c r="AJ122" i="5" s="1"/>
  <c r="C127" i="6" s="1"/>
  <c r="DY4" i="5"/>
  <c r="DZ4" i="5"/>
  <c r="AR9" i="3"/>
  <c r="CF4" i="5"/>
  <c r="CE4" i="5"/>
  <c r="BD4" i="5"/>
  <c r="BQ4" i="5" s="1"/>
  <c r="CD4" i="5"/>
  <c r="BV58" i="5"/>
  <c r="CJ58" i="5" s="1"/>
  <c r="BZ113" i="5"/>
  <c r="AZ113" i="5"/>
  <c r="BM113" i="5" s="1"/>
  <c r="BA93" i="5"/>
  <c r="CA93" i="5"/>
  <c r="BV95" i="5"/>
  <c r="AV107" i="5"/>
  <c r="BV107" i="5"/>
  <c r="AV97" i="5"/>
  <c r="BV97" i="5"/>
  <c r="BV115" i="5"/>
  <c r="AV115" i="5"/>
  <c r="CJ4" i="5"/>
  <c r="CJ122" i="5"/>
  <c r="DX4" i="5" l="1"/>
  <c r="DM4" i="5" s="1"/>
  <c r="DP107" i="5"/>
  <c r="BI107" i="5"/>
  <c r="DP115" i="5"/>
  <c r="DC115" i="5" s="1"/>
  <c r="BI115" i="5"/>
  <c r="AJ115" i="5" s="1"/>
  <c r="DP97" i="5"/>
  <c r="DC97" i="5" s="1"/>
  <c r="BI97" i="5"/>
  <c r="AJ97" i="5" s="1"/>
  <c r="CJ97" i="5"/>
  <c r="DT113" i="5"/>
  <c r="AJ95" i="5"/>
  <c r="CJ95" i="5"/>
  <c r="CJ115" i="5"/>
  <c r="CJ107" i="5"/>
  <c r="DL4" i="5" l="1"/>
  <c r="DK4" i="5"/>
  <c r="V50" i="5"/>
  <c r="V39" i="5"/>
  <c r="BW39" i="5" s="1"/>
  <c r="C128" i="6"/>
  <c r="AH29" i="5"/>
  <c r="BW50" i="5" l="1"/>
  <c r="AW50" i="5"/>
  <c r="BJ50" i="5" s="1"/>
  <c r="V42" i="5"/>
  <c r="AW42" i="5" s="1"/>
  <c r="BJ42" i="5" s="1"/>
  <c r="AW39" i="5"/>
  <c r="C73" i="6"/>
  <c r="F73" i="6" s="1"/>
  <c r="V72" i="5" s="1"/>
  <c r="C74" i="6"/>
  <c r="CG29" i="5"/>
  <c r="AV119" i="5"/>
  <c r="AV88" i="5"/>
  <c r="BW72" i="5" l="1"/>
  <c r="AW72" i="5"/>
  <c r="V75" i="5"/>
  <c r="AW75" i="5" s="1"/>
  <c r="DQ39" i="5"/>
  <c r="BJ39" i="5"/>
  <c r="DP88" i="5"/>
  <c r="BI88" i="5"/>
  <c r="DP119" i="5"/>
  <c r="DC119" i="5" s="1"/>
  <c r="BI119" i="5"/>
  <c r="AJ119" i="5" s="1"/>
  <c r="DQ50" i="5"/>
  <c r="CK50" i="5"/>
  <c r="CL50" i="5"/>
  <c r="BW42" i="5"/>
  <c r="CK42" i="5" s="1"/>
  <c r="DQ42" i="5"/>
  <c r="V44" i="5"/>
  <c r="AD102" i="5"/>
  <c r="BV119" i="5"/>
  <c r="AY88" i="5"/>
  <c r="BL88" i="5" s="1"/>
  <c r="BY88" i="5"/>
  <c r="AV102" i="5"/>
  <c r="BV102" i="5"/>
  <c r="BV88" i="5"/>
  <c r="BJ72" i="5" l="1"/>
  <c r="DQ72" i="5"/>
  <c r="CK72" i="5"/>
  <c r="BW75" i="5"/>
  <c r="BJ75" i="5"/>
  <c r="DQ75" i="5"/>
  <c r="DP102" i="5"/>
  <c r="DC102" i="5" s="1"/>
  <c r="BI102" i="5"/>
  <c r="AJ102" i="5" s="1"/>
  <c r="BW44" i="5"/>
  <c r="AW44" i="5"/>
  <c r="BJ44" i="5" s="1"/>
  <c r="DS88" i="5"/>
  <c r="CJ119" i="5"/>
  <c r="CJ102" i="5"/>
  <c r="CJ88" i="5"/>
  <c r="DD72" i="5" l="1"/>
  <c r="AK72" i="5"/>
  <c r="C132" i="6"/>
  <c r="F132" i="6" s="1"/>
  <c r="C103" i="6"/>
  <c r="DQ44" i="5"/>
  <c r="W55" i="5"/>
  <c r="W53" i="5"/>
  <c r="C120" i="6"/>
  <c r="C139" i="6"/>
  <c r="F139" i="6" s="1"/>
  <c r="W6" i="5"/>
  <c r="C98" i="6"/>
  <c r="CC102" i="5"/>
  <c r="BC102" i="5"/>
  <c r="DW102" i="5" l="1"/>
  <c r="F107" i="6"/>
  <c r="F98" i="6"/>
  <c r="W4" i="5"/>
  <c r="BX4" i="5" s="1"/>
  <c r="W11" i="5"/>
  <c r="BX11" i="5" s="1"/>
  <c r="BX55" i="5"/>
  <c r="AX55" i="5"/>
  <c r="BK55" i="5" s="1"/>
  <c r="AX53" i="5"/>
  <c r="BK53" i="5" s="1"/>
  <c r="BX53" i="5"/>
  <c r="AX6" i="5"/>
  <c r="BX6" i="5"/>
  <c r="V114" i="5"/>
  <c r="C137" i="6"/>
  <c r="F137" i="6" s="1"/>
  <c r="V120" i="5" s="1"/>
  <c r="BF111" i="5"/>
  <c r="BS111" i="5" s="1"/>
  <c r="CF111" i="5"/>
  <c r="CA111" i="5"/>
  <c r="BA111" i="5"/>
  <c r="DJ102" i="5" l="1"/>
  <c r="V24" i="5"/>
  <c r="BW120" i="5"/>
  <c r="AW120" i="5"/>
  <c r="V34" i="5"/>
  <c r="AW34" i="5" s="1"/>
  <c r="BJ34" i="5" s="1"/>
  <c r="DR6" i="5"/>
  <c r="BK6" i="5"/>
  <c r="AX4" i="5"/>
  <c r="AX11" i="5"/>
  <c r="DR55" i="5"/>
  <c r="DR53" i="5"/>
  <c r="DZ111" i="5"/>
  <c r="X60" i="5"/>
  <c r="AS9" i="3"/>
  <c r="V18" i="5"/>
  <c r="AW114" i="5"/>
  <c r="BW114" i="5"/>
  <c r="BA112" i="5"/>
  <c r="AW24" i="5" l="1"/>
  <c r="BW24" i="5"/>
  <c r="BJ120" i="5"/>
  <c r="DQ120" i="5"/>
  <c r="BW34" i="5"/>
  <c r="CK34" i="5" s="1"/>
  <c r="DR4" i="5"/>
  <c r="BK4" i="5"/>
  <c r="DR11" i="5"/>
  <c r="BK11" i="5"/>
  <c r="DQ114" i="5"/>
  <c r="BJ114" i="5"/>
  <c r="DQ34" i="5"/>
  <c r="DD34" i="5" s="1"/>
  <c r="AK34" i="5"/>
  <c r="W40" i="5"/>
  <c r="AX40" i="5" s="1"/>
  <c r="BK40" i="5" s="1"/>
  <c r="W49" i="5"/>
  <c r="W39" i="5"/>
  <c r="W113" i="5"/>
  <c r="W44" i="5"/>
  <c r="BY60" i="5"/>
  <c r="AY60" i="5"/>
  <c r="AW18" i="5"/>
  <c r="BW18" i="5"/>
  <c r="CA112" i="5"/>
  <c r="CK24" i="5" l="1"/>
  <c r="BJ24" i="5"/>
  <c r="DQ24" i="5"/>
  <c r="DS60" i="5"/>
  <c r="BL60" i="5"/>
  <c r="DQ18" i="5"/>
  <c r="DD18" i="5" s="1"/>
  <c r="BJ18" i="5"/>
  <c r="AK18" i="5" s="1"/>
  <c r="BX40" i="5"/>
  <c r="CL40" i="5" s="1"/>
  <c r="BX49" i="5"/>
  <c r="AX49" i="5"/>
  <c r="BK49" i="5" s="1"/>
  <c r="DR40" i="5"/>
  <c r="AX39" i="5"/>
  <c r="BK39" i="5" s="1"/>
  <c r="BX39" i="5"/>
  <c r="AX113" i="5"/>
  <c r="BK113" i="5" s="1"/>
  <c r="BX113" i="5"/>
  <c r="BX44" i="5"/>
  <c r="AX44" i="5"/>
  <c r="BK44" i="5" s="1"/>
  <c r="Y53" i="5"/>
  <c r="W114" i="5"/>
  <c r="CK18" i="5"/>
  <c r="DD24" i="5" l="1"/>
  <c r="AK24" i="5"/>
  <c r="C143" i="7" s="1"/>
  <c r="DR49" i="5"/>
  <c r="AL40" i="5"/>
  <c r="DE40" i="5"/>
  <c r="X40" i="5"/>
  <c r="DR39" i="5"/>
  <c r="DR44" i="5"/>
  <c r="DR113" i="5"/>
  <c r="X6" i="5"/>
  <c r="AY6" i="5" s="1"/>
  <c r="X28" i="5"/>
  <c r="AZ53" i="5"/>
  <c r="BM53" i="5" s="1"/>
  <c r="BZ53" i="5"/>
  <c r="BX114" i="5"/>
  <c r="AX114" i="5"/>
  <c r="F44" i="7" l="1"/>
  <c r="W43" i="5" s="1"/>
  <c r="DS6" i="5"/>
  <c r="BL6" i="5"/>
  <c r="DR114" i="5"/>
  <c r="BK114" i="5"/>
  <c r="BY40" i="5"/>
  <c r="AY40" i="5"/>
  <c r="BL40" i="5" s="1"/>
  <c r="BY6" i="5"/>
  <c r="BY28" i="5"/>
  <c r="AY28" i="5"/>
  <c r="BL28" i="5" s="1"/>
  <c r="DT53" i="5"/>
  <c r="C23" i="6"/>
  <c r="BX43" i="5" l="1"/>
  <c r="AX43" i="5"/>
  <c r="F23" i="6"/>
  <c r="DS40" i="5"/>
  <c r="CN40" i="5"/>
  <c r="Q40" i="5"/>
  <c r="AA40" i="5" s="1"/>
  <c r="AB40" i="5" s="1"/>
  <c r="CM40" i="5"/>
  <c r="C127" i="8"/>
  <c r="DS28" i="5"/>
  <c r="Y39" i="5"/>
  <c r="BK43" i="5" l="1"/>
  <c r="DR43" i="5"/>
  <c r="V19" i="5"/>
  <c r="AW19" i="5" s="1"/>
  <c r="BJ19" i="5" s="1"/>
  <c r="V22" i="5"/>
  <c r="X110" i="5"/>
  <c r="V68" i="5"/>
  <c r="V83" i="5"/>
  <c r="V73" i="5"/>
  <c r="V66" i="5"/>
  <c r="V60" i="5"/>
  <c r="V58" i="5"/>
  <c r="V61" i="5"/>
  <c r="V78" i="5"/>
  <c r="V74" i="5"/>
  <c r="V111" i="5"/>
  <c r="V119" i="5"/>
  <c r="V62" i="5"/>
  <c r="V102" i="5"/>
  <c r="V76" i="5"/>
  <c r="V115" i="5"/>
  <c r="DG40" i="5"/>
  <c r="DF40" i="5"/>
  <c r="AM40" i="5"/>
  <c r="AN40" i="5"/>
  <c r="DU40" i="5"/>
  <c r="DH40" i="5"/>
  <c r="X64" i="5"/>
  <c r="Z11" i="5"/>
  <c r="BZ39" i="5"/>
  <c r="AZ39" i="5"/>
  <c r="AG110" i="5"/>
  <c r="BW19" i="5" l="1"/>
  <c r="CK19" i="5" s="1"/>
  <c r="BW22" i="5"/>
  <c r="AW22" i="5"/>
  <c r="DQ19" i="5"/>
  <c r="DD19" i="5" s="1"/>
  <c r="DT39" i="5"/>
  <c r="BM39" i="5"/>
  <c r="C128" i="7"/>
  <c r="BY110" i="5"/>
  <c r="AY110" i="5"/>
  <c r="BL110" i="5" s="1"/>
  <c r="AK19" i="5"/>
  <c r="BW83" i="5"/>
  <c r="AW83" i="5"/>
  <c r="BJ83" i="5" s="1"/>
  <c r="BW102" i="5"/>
  <c r="AW102" i="5"/>
  <c r="BJ102" i="5" s="1"/>
  <c r="BW62" i="5"/>
  <c r="AW62" i="5"/>
  <c r="BJ62" i="5" s="1"/>
  <c r="BW58" i="5"/>
  <c r="AW58" i="5"/>
  <c r="BJ58" i="5" s="1"/>
  <c r="BW115" i="5"/>
  <c r="AW115" i="5"/>
  <c r="BJ115" i="5" s="1"/>
  <c r="BW76" i="5"/>
  <c r="AW76" i="5"/>
  <c r="BJ76" i="5" s="1"/>
  <c r="BW119" i="5"/>
  <c r="AW119" i="5"/>
  <c r="BJ119" i="5" s="1"/>
  <c r="AW111" i="5"/>
  <c r="BJ111" i="5" s="1"/>
  <c r="BW111" i="5"/>
  <c r="AW78" i="5"/>
  <c r="BJ78" i="5" s="1"/>
  <c r="BW78" i="5"/>
  <c r="AW61" i="5"/>
  <c r="BJ61" i="5" s="1"/>
  <c r="BW61" i="5"/>
  <c r="BW60" i="5"/>
  <c r="AW60" i="5"/>
  <c r="BJ60" i="5" s="1"/>
  <c r="AW73" i="5"/>
  <c r="BJ73" i="5" s="1"/>
  <c r="BW73" i="5"/>
  <c r="BW68" i="5"/>
  <c r="AW68" i="5"/>
  <c r="BJ68" i="5" s="1"/>
  <c r="AW74" i="5"/>
  <c r="BJ74" i="5" s="1"/>
  <c r="BW74" i="5"/>
  <c r="BW66" i="5"/>
  <c r="AW66" i="5"/>
  <c r="BJ66" i="5" s="1"/>
  <c r="Y6" i="5"/>
  <c r="AZ6" i="5" s="1"/>
  <c r="Y8" i="5"/>
  <c r="BN40" i="5"/>
  <c r="AC44" i="5"/>
  <c r="AC45" i="5"/>
  <c r="BY64" i="5"/>
  <c r="AY64" i="5"/>
  <c r="BL64" i="5" s="1"/>
  <c r="CA11" i="5"/>
  <c r="BA11" i="5"/>
  <c r="X114" i="5"/>
  <c r="BY114" i="5" s="1"/>
  <c r="BF110" i="5"/>
  <c r="BS110" i="5" s="1"/>
  <c r="CF110" i="5"/>
  <c r="CK22" i="5" l="1"/>
  <c r="DQ22" i="5"/>
  <c r="BJ22" i="5"/>
  <c r="DT6" i="5"/>
  <c r="BM6" i="5"/>
  <c r="DS110" i="5"/>
  <c r="CK78" i="5"/>
  <c r="X39" i="5"/>
  <c r="BY39" i="5" s="1"/>
  <c r="CK102" i="5"/>
  <c r="DQ66" i="5"/>
  <c r="DQ73" i="5"/>
  <c r="DQ61" i="5"/>
  <c r="DQ111" i="5"/>
  <c r="DQ76" i="5"/>
  <c r="DQ58" i="5"/>
  <c r="DQ62" i="5"/>
  <c r="DQ83" i="5"/>
  <c r="DQ74" i="5"/>
  <c r="CK73" i="5"/>
  <c r="CK115" i="5"/>
  <c r="CK66" i="5"/>
  <c r="DQ68" i="5"/>
  <c r="DQ60" i="5"/>
  <c r="DQ119" i="5"/>
  <c r="CK76" i="5"/>
  <c r="CK58" i="5"/>
  <c r="CK62" i="5"/>
  <c r="CK61" i="5"/>
  <c r="DQ78" i="5"/>
  <c r="CK119" i="5"/>
  <c r="DQ115" i="5"/>
  <c r="DQ102" i="5"/>
  <c r="BZ6" i="5"/>
  <c r="AZ8" i="5"/>
  <c r="BM8" i="5" s="1"/>
  <c r="BZ8" i="5"/>
  <c r="X11" i="5"/>
  <c r="CB45" i="5"/>
  <c r="CP45" i="5" s="1"/>
  <c r="BB45" i="5"/>
  <c r="BO45" i="5" s="1"/>
  <c r="CB44" i="5"/>
  <c r="CP44" i="5" s="1"/>
  <c r="BB44" i="5"/>
  <c r="BO44" i="5" s="1"/>
  <c r="DS64" i="5"/>
  <c r="AY114" i="5"/>
  <c r="DZ110" i="5"/>
  <c r="Z58" i="5"/>
  <c r="Z60" i="5"/>
  <c r="AV3" i="3"/>
  <c r="AK22" i="5" l="1"/>
  <c r="DD22" i="5"/>
  <c r="F99" i="7"/>
  <c r="DS114" i="5"/>
  <c r="BL114" i="5"/>
  <c r="AY39" i="5"/>
  <c r="DD119" i="5"/>
  <c r="AK62" i="5"/>
  <c r="DD73" i="5"/>
  <c r="DD78" i="5"/>
  <c r="AK73" i="5"/>
  <c r="AK102" i="5"/>
  <c r="AK115" i="5"/>
  <c r="C132" i="7" s="1"/>
  <c r="F132" i="7" s="1"/>
  <c r="DD62" i="5"/>
  <c r="AK58" i="5"/>
  <c r="AK76" i="5"/>
  <c r="AK61" i="5"/>
  <c r="DD102" i="5"/>
  <c r="DD115" i="5"/>
  <c r="AK78" i="5"/>
  <c r="AK119" i="5"/>
  <c r="DD58" i="5"/>
  <c r="DD76" i="5"/>
  <c r="DD61" i="5"/>
  <c r="DT8" i="5"/>
  <c r="AY11" i="5"/>
  <c r="BL11" i="5" s="1"/>
  <c r="BY11" i="5"/>
  <c r="DV44" i="5"/>
  <c r="DV45" i="5"/>
  <c r="CA60" i="5"/>
  <c r="BA60" i="5"/>
  <c r="CA58" i="5"/>
  <c r="BA58" i="5"/>
  <c r="C74" i="7" l="1"/>
  <c r="F74" i="7" s="1"/>
  <c r="C120" i="7"/>
  <c r="C103" i="7"/>
  <c r="C77" i="7"/>
  <c r="C73" i="7"/>
  <c r="F73" i="7" s="1"/>
  <c r="W72" i="5" s="1"/>
  <c r="C23" i="7"/>
  <c r="F23" i="7" s="1"/>
  <c r="F52" i="9"/>
  <c r="F77" i="7"/>
  <c r="W77" i="5" s="1"/>
  <c r="X36" i="5"/>
  <c r="BL39" i="5"/>
  <c r="DS39" i="5"/>
  <c r="C127" i="7"/>
  <c r="C139" i="7"/>
  <c r="C129" i="7"/>
  <c r="C137" i="7"/>
  <c r="F137" i="7" s="1"/>
  <c r="W120" i="5" s="1"/>
  <c r="DS11" i="5"/>
  <c r="Z62" i="5"/>
  <c r="CA62" i="5" s="1"/>
  <c r="Y114" i="5"/>
  <c r="A6" i="17"/>
  <c r="AX72" i="5" l="1"/>
  <c r="BX72" i="5"/>
  <c r="AX77" i="5"/>
  <c r="BX77" i="5"/>
  <c r="Y51" i="5"/>
  <c r="AX120" i="5"/>
  <c r="BX120" i="5"/>
  <c r="F129" i="7"/>
  <c r="W112" i="5" s="1"/>
  <c r="AY36" i="5"/>
  <c r="BY36" i="5"/>
  <c r="W17" i="5"/>
  <c r="W76" i="5"/>
  <c r="W73" i="5"/>
  <c r="W68" i="5"/>
  <c r="W66" i="5"/>
  <c r="W119" i="5"/>
  <c r="W60" i="5"/>
  <c r="W71" i="5"/>
  <c r="W61" i="5"/>
  <c r="W95" i="5"/>
  <c r="W58" i="5"/>
  <c r="W64" i="5"/>
  <c r="W62" i="5"/>
  <c r="W115" i="5"/>
  <c r="W74" i="5"/>
  <c r="W102" i="5"/>
  <c r="W98" i="5"/>
  <c r="W99" i="5"/>
  <c r="W111" i="5"/>
  <c r="AX111" i="5" s="1"/>
  <c r="BK111" i="5" s="1"/>
  <c r="BA62" i="5"/>
  <c r="Z6" i="5"/>
  <c r="BA6" i="5" s="1"/>
  <c r="BZ114" i="5"/>
  <c r="AZ114" i="5"/>
  <c r="A7" i="17"/>
  <c r="CL72" i="5" l="1"/>
  <c r="DR72" i="5"/>
  <c r="BK72" i="5"/>
  <c r="BK77" i="5"/>
  <c r="DR77" i="5"/>
  <c r="CL77" i="5"/>
  <c r="BZ51" i="5"/>
  <c r="AZ51" i="5"/>
  <c r="BK120" i="5"/>
  <c r="DR120" i="5"/>
  <c r="BX112" i="5"/>
  <c r="AX112" i="5"/>
  <c r="DR112" i="5" s="1"/>
  <c r="BL36" i="5"/>
  <c r="DS36" i="5"/>
  <c r="AX17" i="5"/>
  <c r="BX17" i="5"/>
  <c r="DT114" i="5"/>
  <c r="BM114" i="5"/>
  <c r="DR111" i="5"/>
  <c r="BX111" i="5"/>
  <c r="BX62" i="5"/>
  <c r="AX62" i="5"/>
  <c r="BK62" i="5" s="1"/>
  <c r="AX60" i="5"/>
  <c r="BK60" i="5" s="1"/>
  <c r="BX60" i="5"/>
  <c r="AX99" i="5"/>
  <c r="BK99" i="5" s="1"/>
  <c r="BX99" i="5"/>
  <c r="BX95" i="5"/>
  <c r="AX95" i="5"/>
  <c r="BK95" i="5" s="1"/>
  <c r="AX71" i="5"/>
  <c r="BK71" i="5" s="1"/>
  <c r="BX71" i="5"/>
  <c r="BX73" i="5"/>
  <c r="AX73" i="5"/>
  <c r="BK73" i="5" s="1"/>
  <c r="BX58" i="5"/>
  <c r="AX58" i="5"/>
  <c r="BK58" i="5" s="1"/>
  <c r="BX98" i="5"/>
  <c r="AX98" i="5"/>
  <c r="BK98" i="5" s="1"/>
  <c r="AX74" i="5"/>
  <c r="BK74" i="5" s="1"/>
  <c r="BX74" i="5"/>
  <c r="AX61" i="5"/>
  <c r="BK61" i="5" s="1"/>
  <c r="BX61" i="5"/>
  <c r="BX66" i="5"/>
  <c r="AX66" i="5"/>
  <c r="BK66" i="5" s="1"/>
  <c r="BX76" i="5"/>
  <c r="AX76" i="5"/>
  <c r="BK76" i="5" s="1"/>
  <c r="AX115" i="5"/>
  <c r="BK115" i="5" s="1"/>
  <c r="BX115" i="5"/>
  <c r="CL115" i="5" s="1"/>
  <c r="AX119" i="5"/>
  <c r="BK119" i="5" s="1"/>
  <c r="BX119" i="5"/>
  <c r="BX68" i="5"/>
  <c r="AX68" i="5"/>
  <c r="BK68" i="5" s="1"/>
  <c r="AX102" i="5"/>
  <c r="BK102" i="5" s="1"/>
  <c r="BX102" i="5"/>
  <c r="BX64" i="5"/>
  <c r="AX64" i="5"/>
  <c r="BK64" i="5" s="1"/>
  <c r="CA6" i="5"/>
  <c r="Z102" i="5"/>
  <c r="AW3" i="3"/>
  <c r="A8" i="17"/>
  <c r="AL72" i="5" l="1"/>
  <c r="DE72" i="5"/>
  <c r="DE77" i="5"/>
  <c r="AL77" i="5"/>
  <c r="DT51" i="5"/>
  <c r="BM51" i="5"/>
  <c r="BK112" i="5"/>
  <c r="BK17" i="5"/>
  <c r="DR17" i="5"/>
  <c r="X111" i="5"/>
  <c r="AY111" i="5" s="1"/>
  <c r="BL111" i="5" s="1"/>
  <c r="Y80" i="5"/>
  <c r="CL58" i="5"/>
  <c r="CL73" i="5"/>
  <c r="DR99" i="5"/>
  <c r="CL62" i="5"/>
  <c r="DR64" i="5"/>
  <c r="DR119" i="5"/>
  <c r="DR115" i="5"/>
  <c r="DR66" i="5"/>
  <c r="DR102" i="5"/>
  <c r="CL119" i="5"/>
  <c r="DR61" i="5"/>
  <c r="C128" i="8"/>
  <c r="DR68" i="5"/>
  <c r="CL66" i="5"/>
  <c r="CM66" i="5"/>
  <c r="DR74" i="5"/>
  <c r="DR71" i="5"/>
  <c r="DR60" i="5"/>
  <c r="CL76" i="5"/>
  <c r="CM102" i="5"/>
  <c r="CL102" i="5"/>
  <c r="DR76" i="5"/>
  <c r="CL61" i="5"/>
  <c r="DR98" i="5"/>
  <c r="DR58" i="5"/>
  <c r="DR73" i="5"/>
  <c r="DR95" i="5"/>
  <c r="DR62" i="5"/>
  <c r="CA102" i="5"/>
  <c r="BA102" i="5"/>
  <c r="Y16" i="5"/>
  <c r="A9" i="17"/>
  <c r="BY111" i="5" l="1"/>
  <c r="X113" i="5"/>
  <c r="AZ80" i="5"/>
  <c r="BM80" i="5" s="1"/>
  <c r="BZ80" i="5"/>
  <c r="AL73" i="5"/>
  <c r="DE62" i="5"/>
  <c r="DE73" i="5"/>
  <c r="DF102" i="5"/>
  <c r="DE102" i="5"/>
  <c r="DE115" i="5"/>
  <c r="DE58" i="5"/>
  <c r="DE61" i="5"/>
  <c r="DE119" i="5"/>
  <c r="AL62" i="5"/>
  <c r="DE76" i="5"/>
  <c r="AM102" i="5"/>
  <c r="AL102" i="5"/>
  <c r="AL115" i="5"/>
  <c r="C132" i="8" s="1"/>
  <c r="X115" i="5" s="1"/>
  <c r="AL58" i="5"/>
  <c r="AL76" i="5"/>
  <c r="AL61" i="5"/>
  <c r="AL119" i="5"/>
  <c r="C137" i="8" s="1"/>
  <c r="F137" i="8" s="1"/>
  <c r="DS111" i="5"/>
  <c r="AC4" i="5"/>
  <c r="CB4" i="5" s="1"/>
  <c r="AC53" i="5"/>
  <c r="BB53" i="5" s="1"/>
  <c r="BO53" i="5" s="1"/>
  <c r="AC68" i="5"/>
  <c r="Y26" i="5"/>
  <c r="BZ26" i="5" s="1"/>
  <c r="AZ16" i="5"/>
  <c r="BM16" i="5" s="1"/>
  <c r="BZ16" i="5"/>
  <c r="Z114" i="5"/>
  <c r="A10" i="17"/>
  <c r="C120" i="8" l="1"/>
  <c r="F120" i="8" s="1"/>
  <c r="X119" i="5" s="1"/>
  <c r="AY119" i="5" s="1"/>
  <c r="C74" i="8"/>
  <c r="C103" i="8"/>
  <c r="C77" i="8"/>
  <c r="F77" i="8" s="1"/>
  <c r="C73" i="8"/>
  <c r="F73" i="8" s="1"/>
  <c r="X104" i="5"/>
  <c r="X120" i="5"/>
  <c r="X82" i="5"/>
  <c r="F91" i="8"/>
  <c r="Y22" i="5"/>
  <c r="AY113" i="5"/>
  <c r="BL113" i="5" s="1"/>
  <c r="BY113" i="5"/>
  <c r="X62" i="5"/>
  <c r="AY115" i="5"/>
  <c r="BL115" i="5" s="1"/>
  <c r="BY115" i="5"/>
  <c r="CM115" i="5" s="1"/>
  <c r="X58" i="5"/>
  <c r="DT80" i="5"/>
  <c r="X95" i="5"/>
  <c r="X74" i="5"/>
  <c r="X83" i="5"/>
  <c r="BY83" i="5" s="1"/>
  <c r="X106" i="5"/>
  <c r="BB4" i="5"/>
  <c r="CB53" i="5"/>
  <c r="CP53" i="5" s="1"/>
  <c r="CQ53" i="5" s="1"/>
  <c r="AD40" i="5"/>
  <c r="CC40" i="5" s="1"/>
  <c r="BB68" i="5"/>
  <c r="BO68" i="5" s="1"/>
  <c r="CB68" i="5"/>
  <c r="AC58" i="5"/>
  <c r="BB58" i="5" s="1"/>
  <c r="BO58" i="5" s="1"/>
  <c r="AZ26" i="5"/>
  <c r="CP4" i="5"/>
  <c r="CQ4" i="5" s="1"/>
  <c r="R4" i="5"/>
  <c r="DV53" i="5"/>
  <c r="AC6" i="5"/>
  <c r="DT16" i="5"/>
  <c r="BA114" i="5"/>
  <c r="CA114" i="5"/>
  <c r="AW12" i="3"/>
  <c r="A11" i="17"/>
  <c r="X108" i="5" l="1"/>
  <c r="BY108" i="5" s="1"/>
  <c r="X72" i="5"/>
  <c r="X61" i="5"/>
  <c r="BY61" i="5" s="1"/>
  <c r="CM61" i="5" s="1"/>
  <c r="X76" i="5"/>
  <c r="X73" i="5"/>
  <c r="AY73" i="5" s="1"/>
  <c r="BL73" i="5" s="1"/>
  <c r="AY104" i="5"/>
  <c r="BY104" i="5"/>
  <c r="BY119" i="5"/>
  <c r="CM119" i="5" s="1"/>
  <c r="AY120" i="5"/>
  <c r="BY120" i="5"/>
  <c r="AY82" i="5"/>
  <c r="BY82" i="5"/>
  <c r="BL119" i="5"/>
  <c r="AM119" i="5" s="1"/>
  <c r="C137" i="9" s="1"/>
  <c r="F137" i="9" s="1"/>
  <c r="Y120" i="5" s="1"/>
  <c r="DS119" i="5"/>
  <c r="DF119" i="5" s="1"/>
  <c r="Y36" i="5"/>
  <c r="AZ22" i="5"/>
  <c r="BZ22" i="5"/>
  <c r="DT26" i="5"/>
  <c r="BM26" i="5"/>
  <c r="DV4" i="5"/>
  <c r="BO4" i="5"/>
  <c r="DS113" i="5"/>
  <c r="AY62" i="5"/>
  <c r="BL62" i="5" s="1"/>
  <c r="BY62" i="5"/>
  <c r="CM62" i="5" s="1"/>
  <c r="AM115" i="5"/>
  <c r="C132" i="9" s="1"/>
  <c r="DS115" i="5"/>
  <c r="DF115" i="5" s="1"/>
  <c r="AY58" i="5"/>
  <c r="BL58" i="5" s="1"/>
  <c r="BY58" i="5"/>
  <c r="CM58" i="5" s="1"/>
  <c r="AY83" i="5"/>
  <c r="BL83" i="5" s="1"/>
  <c r="CB58" i="5"/>
  <c r="CP58" i="5" s="1"/>
  <c r="BY74" i="5"/>
  <c r="AY74" i="5"/>
  <c r="BL74" i="5" s="1"/>
  <c r="BY106" i="5"/>
  <c r="AY106" i="5"/>
  <c r="BL106" i="5" s="1"/>
  <c r="AY95" i="5"/>
  <c r="BL95" i="5" s="1"/>
  <c r="BY95" i="5"/>
  <c r="BC40" i="5"/>
  <c r="BP40" i="5" s="1"/>
  <c r="AC51" i="5"/>
  <c r="BB51" i="5" s="1"/>
  <c r="BO51" i="5" s="1"/>
  <c r="CP68" i="5"/>
  <c r="CQ68" i="5" s="1"/>
  <c r="DV68" i="5"/>
  <c r="C128" i="9"/>
  <c r="CR4" i="5"/>
  <c r="CS4" i="5"/>
  <c r="CT4" i="5"/>
  <c r="DV58" i="5"/>
  <c r="AD44" i="5"/>
  <c r="CB6" i="5"/>
  <c r="BB6" i="5"/>
  <c r="BO6" i="5" s="1"/>
  <c r="A12" i="17"/>
  <c r="DW40" i="5" l="1"/>
  <c r="DJ40" i="5" s="1"/>
  <c r="AY108" i="5"/>
  <c r="BL108" i="5" s="1"/>
  <c r="AY72" i="5"/>
  <c r="BY72" i="5"/>
  <c r="AY61" i="5"/>
  <c r="AY76" i="5"/>
  <c r="BY76" i="5"/>
  <c r="CM76" i="5" s="1"/>
  <c r="BY73" i="5"/>
  <c r="CM73" i="5" s="1"/>
  <c r="BL104" i="5"/>
  <c r="DS104" i="5"/>
  <c r="BZ120" i="5"/>
  <c r="AZ120" i="5"/>
  <c r="BL120" i="5"/>
  <c r="DS120" i="5"/>
  <c r="BL82" i="5"/>
  <c r="DS82" i="5"/>
  <c r="F42" i="9"/>
  <c r="DS73" i="5"/>
  <c r="DF73" i="5" s="1"/>
  <c r="AZ36" i="5"/>
  <c r="BZ36" i="5"/>
  <c r="BM22" i="5"/>
  <c r="DT22" i="5"/>
  <c r="C127" i="9"/>
  <c r="DS83" i="5"/>
  <c r="DS62" i="5"/>
  <c r="DF62" i="5" s="1"/>
  <c r="AM62" i="5"/>
  <c r="DS58" i="5"/>
  <c r="DF58" i="5" s="1"/>
  <c r="AM58" i="5"/>
  <c r="DS74" i="5"/>
  <c r="DS106" i="5"/>
  <c r="DS95" i="5"/>
  <c r="AM73" i="5"/>
  <c r="CB51" i="5"/>
  <c r="CP51" i="5" s="1"/>
  <c r="AC30" i="5"/>
  <c r="DV51" i="5"/>
  <c r="Z39" i="5"/>
  <c r="CC44" i="5"/>
  <c r="BC44" i="5"/>
  <c r="DV6" i="5"/>
  <c r="CP6" i="5"/>
  <c r="AW11" i="3"/>
  <c r="A13" i="17"/>
  <c r="DW44" i="5" l="1"/>
  <c r="DS108" i="5"/>
  <c r="CM72" i="5"/>
  <c r="DS72" i="5"/>
  <c r="BL72" i="5"/>
  <c r="BL61" i="5"/>
  <c r="AM61" i="5" s="1"/>
  <c r="DS61" i="5"/>
  <c r="DF61" i="5" s="1"/>
  <c r="BL76" i="5"/>
  <c r="AM76" i="5" s="1"/>
  <c r="DS76" i="5"/>
  <c r="DF76" i="5" s="1"/>
  <c r="C120" i="9"/>
  <c r="F120" i="9" s="1"/>
  <c r="Y119" i="5" s="1"/>
  <c r="C74" i="9"/>
  <c r="Y41" i="5"/>
  <c r="DT120" i="5"/>
  <c r="BM120" i="5"/>
  <c r="Y112" i="5"/>
  <c r="BM36" i="5"/>
  <c r="DT36" i="5"/>
  <c r="Y17" i="5"/>
  <c r="BZ17" i="5" s="1"/>
  <c r="Y73" i="5"/>
  <c r="Y91" i="5"/>
  <c r="Y99" i="5"/>
  <c r="Y68" i="5"/>
  <c r="Y62" i="5"/>
  <c r="Y110" i="5"/>
  <c r="Y66" i="5"/>
  <c r="Y102" i="5"/>
  <c r="Y58" i="5"/>
  <c r="Y67" i="5"/>
  <c r="Y60" i="5"/>
  <c r="Y106" i="5"/>
  <c r="Y101" i="5"/>
  <c r="Y100" i="5"/>
  <c r="Y117" i="5"/>
  <c r="Y115" i="5"/>
  <c r="Y108" i="5"/>
  <c r="Y111" i="5"/>
  <c r="AZ111" i="5" s="1"/>
  <c r="BM111" i="5" s="1"/>
  <c r="AC50" i="5"/>
  <c r="AE53" i="5"/>
  <c r="AE68" i="5"/>
  <c r="CB30" i="5"/>
  <c r="BB30" i="5"/>
  <c r="BO30" i="5" s="1"/>
  <c r="AC42" i="5"/>
  <c r="AE15" i="5"/>
  <c r="AE10" i="5"/>
  <c r="AE14" i="5"/>
  <c r="AC106" i="5"/>
  <c r="CA39" i="5"/>
  <c r="BA39" i="5"/>
  <c r="CQ44" i="5"/>
  <c r="A14" i="17"/>
  <c r="DJ44" i="5" l="1"/>
  <c r="DF72" i="5"/>
  <c r="AM72" i="5"/>
  <c r="C73" i="9" s="1"/>
  <c r="F73" i="9" s="1"/>
  <c r="Y72" i="5" s="1"/>
  <c r="AZ41" i="5"/>
  <c r="BZ41" i="5"/>
  <c r="BZ112" i="5"/>
  <c r="AZ112" i="5"/>
  <c r="AC20" i="5"/>
  <c r="AZ17" i="5"/>
  <c r="BZ111" i="5"/>
  <c r="BZ101" i="5"/>
  <c r="AZ101" i="5"/>
  <c r="BM101" i="5" s="1"/>
  <c r="AZ58" i="5"/>
  <c r="BM58" i="5" s="1"/>
  <c r="BZ58" i="5"/>
  <c r="AZ119" i="5"/>
  <c r="BM119" i="5" s="1"/>
  <c r="BZ119" i="5"/>
  <c r="AZ117" i="5"/>
  <c r="BM117" i="5" s="1"/>
  <c r="BZ117" i="5"/>
  <c r="AZ106" i="5"/>
  <c r="BM106" i="5" s="1"/>
  <c r="BZ106" i="5"/>
  <c r="AZ102" i="5"/>
  <c r="BM102" i="5" s="1"/>
  <c r="BZ102" i="5"/>
  <c r="AZ110" i="5"/>
  <c r="BM110" i="5" s="1"/>
  <c r="BZ110" i="5"/>
  <c r="AZ91" i="5"/>
  <c r="BM91" i="5" s="1"/>
  <c r="BZ91" i="5"/>
  <c r="AZ100" i="5"/>
  <c r="BM100" i="5" s="1"/>
  <c r="BZ100" i="5"/>
  <c r="AZ66" i="5"/>
  <c r="BM66" i="5" s="1"/>
  <c r="BZ66" i="5"/>
  <c r="AZ62" i="5"/>
  <c r="BM62" i="5" s="1"/>
  <c r="BZ62" i="5"/>
  <c r="AZ99" i="5"/>
  <c r="BM99" i="5" s="1"/>
  <c r="BZ99" i="5"/>
  <c r="AZ108" i="5"/>
  <c r="BM108" i="5" s="1"/>
  <c r="BZ108" i="5"/>
  <c r="BZ115" i="5"/>
  <c r="AZ115" i="5"/>
  <c r="BM115" i="5" s="1"/>
  <c r="BZ60" i="5"/>
  <c r="AZ60" i="5"/>
  <c r="BM60" i="5" s="1"/>
  <c r="AZ67" i="5"/>
  <c r="BM67" i="5" s="1"/>
  <c r="BZ67" i="5"/>
  <c r="BZ68" i="5"/>
  <c r="AZ68" i="5"/>
  <c r="BM68" i="5" s="1"/>
  <c r="AZ73" i="5"/>
  <c r="BM73" i="5" s="1"/>
  <c r="BZ73" i="5"/>
  <c r="CB50" i="5"/>
  <c r="BB50" i="5"/>
  <c r="BO50" i="5" s="1"/>
  <c r="C127" i="11"/>
  <c r="DT111" i="5"/>
  <c r="CD68" i="5"/>
  <c r="BD68" i="5"/>
  <c r="BQ68" i="5" s="1"/>
  <c r="CD53" i="5"/>
  <c r="BD53" i="5"/>
  <c r="BQ53" i="5" s="1"/>
  <c r="DV30" i="5"/>
  <c r="CP30" i="5"/>
  <c r="BB42" i="5"/>
  <c r="BO42" i="5" s="1"/>
  <c r="CB42" i="5"/>
  <c r="AG53" i="5"/>
  <c r="BD15" i="5"/>
  <c r="BQ15" i="5" s="1"/>
  <c r="CD15" i="5"/>
  <c r="BD14" i="5"/>
  <c r="BQ14" i="5" s="1"/>
  <c r="CD14" i="5"/>
  <c r="CD10" i="5"/>
  <c r="BD10" i="5"/>
  <c r="BQ10" i="5" s="1"/>
  <c r="CB106" i="5"/>
  <c r="BB106" i="5"/>
  <c r="BO106" i="5" s="1"/>
  <c r="A15" i="17"/>
  <c r="DX15" i="5" l="1"/>
  <c r="DK15" i="5" s="1"/>
  <c r="DX14" i="5"/>
  <c r="DX10" i="5"/>
  <c r="BZ72" i="5"/>
  <c r="AZ72" i="5"/>
  <c r="BM41" i="5"/>
  <c r="DT41" i="5"/>
  <c r="DT112" i="5"/>
  <c r="BM112" i="5"/>
  <c r="C127" i="10"/>
  <c r="BM17" i="5"/>
  <c r="CB20" i="5"/>
  <c r="BB20" i="5"/>
  <c r="BO20" i="5" s="1"/>
  <c r="DT17" i="5"/>
  <c r="CN102" i="5"/>
  <c r="Q102" i="5"/>
  <c r="AA102" i="5" s="1"/>
  <c r="AB102" i="5" s="1"/>
  <c r="DT108" i="5"/>
  <c r="CN66" i="5"/>
  <c r="Q66" i="5"/>
  <c r="DT100" i="5"/>
  <c r="DT102" i="5"/>
  <c r="DG102" i="5" s="1"/>
  <c r="AN102" i="5"/>
  <c r="DT106" i="5"/>
  <c r="DT117" i="5"/>
  <c r="C128" i="10"/>
  <c r="AN62" i="5"/>
  <c r="DT62" i="5"/>
  <c r="DG62" i="5" s="1"/>
  <c r="DT101" i="5"/>
  <c r="CN73" i="5"/>
  <c r="DT68" i="5"/>
  <c r="AN115" i="5"/>
  <c r="DT115" i="5"/>
  <c r="DG115" i="5" s="1"/>
  <c r="DT99" i="5"/>
  <c r="DT66" i="5"/>
  <c r="CN119" i="5"/>
  <c r="Q58" i="5"/>
  <c r="AA58" i="5" s="1"/>
  <c r="AB58" i="5" s="1"/>
  <c r="CN58" i="5"/>
  <c r="DT60" i="5"/>
  <c r="DT73" i="5"/>
  <c r="DG73" i="5" s="1"/>
  <c r="AN73" i="5"/>
  <c r="DT67" i="5"/>
  <c r="CN115" i="5"/>
  <c r="Q62" i="5"/>
  <c r="AA62" i="5" s="1"/>
  <c r="AB62" i="5" s="1"/>
  <c r="CN62" i="5"/>
  <c r="DT91" i="5"/>
  <c r="DT110" i="5"/>
  <c r="AN119" i="5"/>
  <c r="C137" i="10" s="1"/>
  <c r="F137" i="10" s="1"/>
  <c r="DT119" i="5"/>
  <c r="DG119" i="5" s="1"/>
  <c r="AN58" i="5"/>
  <c r="DT58" i="5"/>
  <c r="DG58" i="5" s="1"/>
  <c r="DV50" i="5"/>
  <c r="CP50" i="5"/>
  <c r="AE44" i="5"/>
  <c r="DX53" i="5"/>
  <c r="DX68" i="5"/>
  <c r="CR53" i="5"/>
  <c r="CS53" i="5"/>
  <c r="CT68" i="5"/>
  <c r="R68" i="5"/>
  <c r="CR68" i="5"/>
  <c r="CS68" i="5"/>
  <c r="CP42" i="5"/>
  <c r="DV42" i="5"/>
  <c r="CF53" i="5"/>
  <c r="BF53" i="5"/>
  <c r="BS53" i="5" s="1"/>
  <c r="CR15" i="5"/>
  <c r="CP106" i="5"/>
  <c r="DV106" i="5"/>
  <c r="A16" i="17"/>
  <c r="DK68" i="5" l="1"/>
  <c r="DM68" i="5"/>
  <c r="DL68" i="5"/>
  <c r="DK53" i="5"/>
  <c r="DL53" i="5"/>
  <c r="CN72" i="5"/>
  <c r="Q72" i="5"/>
  <c r="AA72" i="5" s="1"/>
  <c r="BM72" i="5"/>
  <c r="DT72" i="5"/>
  <c r="DG72" i="5" s="1"/>
  <c r="Z120" i="5"/>
  <c r="F76" i="10"/>
  <c r="Z75" i="5" s="1"/>
  <c r="F122" i="10"/>
  <c r="AF110" i="5"/>
  <c r="Z74" i="5"/>
  <c r="CA74" i="5" s="1"/>
  <c r="C127" i="12"/>
  <c r="DV20" i="5"/>
  <c r="CP20" i="5"/>
  <c r="C139" i="10"/>
  <c r="DU58" i="5"/>
  <c r="DI58" i="5" s="1"/>
  <c r="DH58" i="5"/>
  <c r="DH62" i="5"/>
  <c r="DU62" i="5"/>
  <c r="C132" i="10"/>
  <c r="DU102" i="5"/>
  <c r="DH102" i="5"/>
  <c r="CD44" i="5"/>
  <c r="BD44" i="5"/>
  <c r="BQ44" i="5" s="1"/>
  <c r="DZ53" i="5"/>
  <c r="DM53" i="5" s="1"/>
  <c r="R53" i="5"/>
  <c r="CT53" i="5"/>
  <c r="AD55" i="5"/>
  <c r="CC55" i="5" s="1"/>
  <c r="AC62" i="5"/>
  <c r="A17" i="17"/>
  <c r="AN72" i="5" l="1"/>
  <c r="C73" i="10" s="1"/>
  <c r="DU72" i="5"/>
  <c r="AB72" i="5"/>
  <c r="BN72" i="5" s="1"/>
  <c r="BP72" i="5" s="1"/>
  <c r="DH72" i="5"/>
  <c r="Z121" i="5"/>
  <c r="Z76" i="5"/>
  <c r="BA76" i="5" s="1"/>
  <c r="Z77" i="5"/>
  <c r="Z78" i="5"/>
  <c r="AC24" i="5"/>
  <c r="CA120" i="5"/>
  <c r="BA120" i="5"/>
  <c r="F139" i="10"/>
  <c r="Z122" i="5" s="1"/>
  <c r="F132" i="10"/>
  <c r="Z115" i="5" s="1"/>
  <c r="BA74" i="5"/>
  <c r="C129" i="11"/>
  <c r="CE110" i="5"/>
  <c r="BE110" i="5"/>
  <c r="BR110" i="5" s="1"/>
  <c r="BA75" i="5"/>
  <c r="CA75" i="5"/>
  <c r="Z69" i="5"/>
  <c r="BA69" i="5" s="1"/>
  <c r="Z70" i="5"/>
  <c r="C128" i="11"/>
  <c r="BN102" i="5"/>
  <c r="BP102" i="5" s="1"/>
  <c r="BN58" i="5"/>
  <c r="BN62" i="5"/>
  <c r="AD49" i="5"/>
  <c r="AC111" i="5"/>
  <c r="CB111" i="5" s="1"/>
  <c r="CR44" i="5"/>
  <c r="DX44" i="5"/>
  <c r="BC55" i="5"/>
  <c r="CB62" i="5"/>
  <c r="BB62" i="5"/>
  <c r="BO62" i="5" s="1"/>
  <c r="A18" i="17"/>
  <c r="DK44" i="5" l="1"/>
  <c r="DW55" i="5"/>
  <c r="BA121" i="5"/>
  <c r="CA121" i="5"/>
  <c r="CA76" i="5"/>
  <c r="CA77" i="5"/>
  <c r="BA77" i="5"/>
  <c r="BA78" i="5"/>
  <c r="CA78" i="5"/>
  <c r="C137" i="11"/>
  <c r="F137" i="11" s="1"/>
  <c r="BB24" i="5"/>
  <c r="CB24" i="5"/>
  <c r="AC120" i="5"/>
  <c r="AD14" i="5"/>
  <c r="CC14" i="5" s="1"/>
  <c r="F76" i="11"/>
  <c r="AC77" i="5" s="1"/>
  <c r="F96" i="11"/>
  <c r="F129" i="11"/>
  <c r="F119" i="11"/>
  <c r="BA122" i="5"/>
  <c r="CA122" i="5"/>
  <c r="CA115" i="5"/>
  <c r="Q115" i="5" s="1"/>
  <c r="AA115" i="5" s="1"/>
  <c r="AB115" i="5" s="1"/>
  <c r="C132" i="11" s="1"/>
  <c r="BA115" i="5"/>
  <c r="AO58" i="5"/>
  <c r="CA69" i="5"/>
  <c r="AC74" i="5"/>
  <c r="BB74" i="5" s="1"/>
  <c r="BO74" i="5" s="1"/>
  <c r="BA70" i="5"/>
  <c r="CA70" i="5"/>
  <c r="DY110" i="5"/>
  <c r="AE6" i="5"/>
  <c r="CD6" i="5" s="1"/>
  <c r="AE8" i="5"/>
  <c r="BB111" i="5"/>
  <c r="BO111" i="5" s="1"/>
  <c r="CC49" i="5"/>
  <c r="BC49" i="5"/>
  <c r="CP111" i="5"/>
  <c r="AD43" i="5"/>
  <c r="AF14" i="5"/>
  <c r="AF10" i="5"/>
  <c r="AD106" i="5"/>
  <c r="DV62" i="5"/>
  <c r="CP62" i="5"/>
  <c r="A19" i="17"/>
  <c r="DW49" i="5" l="1"/>
  <c r="DJ55" i="5"/>
  <c r="CB77" i="5"/>
  <c r="BB77" i="5"/>
  <c r="AC61" i="5"/>
  <c r="BB61" i="5" s="1"/>
  <c r="BO61" i="5" s="1"/>
  <c r="AC76" i="5"/>
  <c r="AC78" i="5"/>
  <c r="CB78" i="5" s="1"/>
  <c r="CP78" i="5" s="1"/>
  <c r="CP24" i="5"/>
  <c r="BO24" i="5"/>
  <c r="DV24" i="5"/>
  <c r="BB120" i="5"/>
  <c r="CB120" i="5"/>
  <c r="BC14" i="5"/>
  <c r="F122" i="11"/>
  <c r="AC121" i="5" s="1"/>
  <c r="F116" i="11"/>
  <c r="DU115" i="5"/>
  <c r="DH115" i="5"/>
  <c r="CB74" i="5"/>
  <c r="CP74" i="5" s="1"/>
  <c r="BD6" i="5"/>
  <c r="BQ6" i="5" s="1"/>
  <c r="AC70" i="5"/>
  <c r="CD8" i="5"/>
  <c r="CR8" i="5" s="1"/>
  <c r="BD8" i="5"/>
  <c r="BQ8" i="5" s="1"/>
  <c r="BN115" i="5"/>
  <c r="C139" i="11"/>
  <c r="DV74" i="5"/>
  <c r="DV111" i="5"/>
  <c r="CQ49" i="5"/>
  <c r="CQ14" i="5"/>
  <c r="CR14" i="5"/>
  <c r="CC43" i="5"/>
  <c r="BC43" i="5"/>
  <c r="BE10" i="5"/>
  <c r="BR10" i="5" s="1"/>
  <c r="CE10" i="5"/>
  <c r="CE14" i="5"/>
  <c r="BE14" i="5"/>
  <c r="BR14" i="5" s="1"/>
  <c r="AE9" i="5"/>
  <c r="AE19" i="5"/>
  <c r="CC106" i="5"/>
  <c r="BC106" i="5"/>
  <c r="AO62" i="5"/>
  <c r="DI62" i="5"/>
  <c r="A20" i="17"/>
  <c r="DX6" i="5" l="1"/>
  <c r="DX8" i="5"/>
  <c r="DK8" i="5" s="1"/>
  <c r="DW106" i="5"/>
  <c r="DW43" i="5"/>
  <c r="DJ49" i="5"/>
  <c r="DW14" i="5"/>
  <c r="BB121" i="5"/>
  <c r="CB121" i="5"/>
  <c r="DV77" i="5"/>
  <c r="BO77" i="5"/>
  <c r="CP77" i="5"/>
  <c r="CB61" i="5"/>
  <c r="CP61" i="5" s="1"/>
  <c r="BB78" i="5"/>
  <c r="BO78" i="5" s="1"/>
  <c r="AC116" i="5"/>
  <c r="CB76" i="5"/>
  <c r="CP76" i="5" s="1"/>
  <c r="BB76" i="5"/>
  <c r="AC115" i="5"/>
  <c r="DV61" i="5"/>
  <c r="CP120" i="5"/>
  <c r="BO120" i="5"/>
  <c r="DV120" i="5"/>
  <c r="AD83" i="5"/>
  <c r="CC83" i="5" s="1"/>
  <c r="F100" i="12"/>
  <c r="F139" i="11"/>
  <c r="CB70" i="5"/>
  <c r="BB70" i="5"/>
  <c r="AF44" i="5"/>
  <c r="DY14" i="5"/>
  <c r="CS14" i="5"/>
  <c r="DY10" i="5"/>
  <c r="CD19" i="5"/>
  <c r="BD19" i="5"/>
  <c r="BQ19" i="5" s="1"/>
  <c r="BD9" i="5"/>
  <c r="BQ9" i="5" s="1"/>
  <c r="CD9" i="5"/>
  <c r="AD62" i="5"/>
  <c r="CC62" i="5" s="1"/>
  <c r="AD26" i="5"/>
  <c r="CQ106" i="5"/>
  <c r="A21" i="17"/>
  <c r="DX19" i="5" l="1"/>
  <c r="DL19" i="5" s="1"/>
  <c r="DX9" i="5"/>
  <c r="DJ43" i="5"/>
  <c r="DJ106" i="5"/>
  <c r="DK19" i="5"/>
  <c r="DJ14" i="5"/>
  <c r="DK14" i="5"/>
  <c r="DL14" i="5"/>
  <c r="CP121" i="5"/>
  <c r="DV121" i="5"/>
  <c r="BO121" i="5"/>
  <c r="DV78" i="5"/>
  <c r="CB116" i="5"/>
  <c r="CP116" i="5" s="1"/>
  <c r="BB116" i="5"/>
  <c r="BO76" i="5"/>
  <c r="DV76" i="5"/>
  <c r="AD101" i="5"/>
  <c r="BC101" i="5" s="1"/>
  <c r="AD100" i="5"/>
  <c r="BB115" i="5"/>
  <c r="CB115" i="5"/>
  <c r="CP115" i="5" s="1"/>
  <c r="F89" i="12"/>
  <c r="F90" i="12"/>
  <c r="F42" i="12"/>
  <c r="BC83" i="5"/>
  <c r="AD70" i="5"/>
  <c r="BO70" i="5"/>
  <c r="DV70" i="5"/>
  <c r="CP70" i="5"/>
  <c r="CR19" i="5"/>
  <c r="CS19" i="5"/>
  <c r="AD111" i="5"/>
  <c r="CE44" i="5"/>
  <c r="BE44" i="5"/>
  <c r="BR44" i="5" s="1"/>
  <c r="AD58" i="5"/>
  <c r="CC58" i="5" s="1"/>
  <c r="AD11" i="5"/>
  <c r="AD61" i="5"/>
  <c r="BC61" i="5" s="1"/>
  <c r="AD114" i="5"/>
  <c r="AE40" i="5"/>
  <c r="BC62" i="5"/>
  <c r="BP62" i="5" s="1"/>
  <c r="BC26" i="5"/>
  <c r="CC26" i="5"/>
  <c r="CQ62" i="5"/>
  <c r="A22" i="17"/>
  <c r="DW62" i="5" l="1"/>
  <c r="DJ62" i="5" s="1"/>
  <c r="DW101" i="5"/>
  <c r="DJ101" i="5" s="1"/>
  <c r="DW26" i="5"/>
  <c r="DW61" i="5"/>
  <c r="DW83" i="5"/>
  <c r="CC101" i="5"/>
  <c r="DV116" i="5"/>
  <c r="BO116" i="5"/>
  <c r="CC100" i="5"/>
  <c r="BC100" i="5"/>
  <c r="AD41" i="5"/>
  <c r="BO115" i="5"/>
  <c r="AO115" i="5" s="1"/>
  <c r="C132" i="12" s="1"/>
  <c r="F132" i="12" s="1"/>
  <c r="DV115" i="5"/>
  <c r="DI115" i="5" s="1"/>
  <c r="F122" i="12"/>
  <c r="AD121" i="5" s="1"/>
  <c r="AD34" i="5"/>
  <c r="CC34" i="5" s="1"/>
  <c r="AD36" i="5"/>
  <c r="BC70" i="5"/>
  <c r="CC70" i="5"/>
  <c r="BD40" i="5"/>
  <c r="BQ40" i="5" s="1"/>
  <c r="CD40" i="5"/>
  <c r="AE49" i="5"/>
  <c r="BC111" i="5"/>
  <c r="CC111" i="5"/>
  <c r="CC61" i="5"/>
  <c r="CQ61" i="5" s="1"/>
  <c r="BC58" i="5"/>
  <c r="BP58" i="5" s="1"/>
  <c r="DY44" i="5"/>
  <c r="CS44" i="5"/>
  <c r="CT44" i="5"/>
  <c r="CC11" i="5"/>
  <c r="BC11" i="5"/>
  <c r="BC114" i="5"/>
  <c r="CC114" i="5"/>
  <c r="C128" i="12"/>
  <c r="AD113" i="5" s="1"/>
  <c r="AE30" i="5"/>
  <c r="CQ58" i="5"/>
  <c r="AG10" i="5"/>
  <c r="AG14" i="5"/>
  <c r="U2" i="3"/>
  <c r="A23" i="17"/>
  <c r="DW58" i="5" l="1"/>
  <c r="DJ58" i="5" s="1"/>
  <c r="DW70" i="5"/>
  <c r="DJ70" i="5" s="1"/>
  <c r="DW100" i="5"/>
  <c r="DJ100" i="5" s="1"/>
  <c r="DJ61" i="5"/>
  <c r="DW114" i="5"/>
  <c r="DW11" i="5"/>
  <c r="DL44" i="5"/>
  <c r="DM44" i="5"/>
  <c r="DW111" i="5"/>
  <c r="DJ83" i="5"/>
  <c r="DJ26" i="5"/>
  <c r="BC121" i="5"/>
  <c r="CC121" i="5"/>
  <c r="BC41" i="5"/>
  <c r="CC41" i="5"/>
  <c r="C139" i="12"/>
  <c r="F139" i="12" s="1"/>
  <c r="AE106" i="5"/>
  <c r="CD106" i="5" s="1"/>
  <c r="CR106" i="5" s="1"/>
  <c r="F102" i="13"/>
  <c r="F30" i="13"/>
  <c r="AE29" i="5" s="1"/>
  <c r="CD29" i="5" s="1"/>
  <c r="BC34" i="5"/>
  <c r="BC36" i="5"/>
  <c r="CC36" i="5"/>
  <c r="AE70" i="5"/>
  <c r="CQ70" i="5"/>
  <c r="CC113" i="5"/>
  <c r="BC113" i="5"/>
  <c r="AD123" i="5"/>
  <c r="AD122" i="5"/>
  <c r="AD119" i="5"/>
  <c r="CD49" i="5"/>
  <c r="BD49" i="5"/>
  <c r="BQ49" i="5" s="1"/>
  <c r="DX40" i="5"/>
  <c r="CQ111" i="5"/>
  <c r="AE94" i="5"/>
  <c r="BD30" i="5"/>
  <c r="BQ30" i="5" s="1"/>
  <c r="CD30" i="5"/>
  <c r="BF10" i="5"/>
  <c r="BS10" i="5" s="1"/>
  <c r="CF10" i="5"/>
  <c r="BF14" i="5"/>
  <c r="BS14" i="5" s="1"/>
  <c r="CF14" i="5"/>
  <c r="AF108" i="5"/>
  <c r="A24" i="17"/>
  <c r="DW121" i="5" l="1"/>
  <c r="DJ121" i="5" s="1"/>
  <c r="DW36" i="5"/>
  <c r="DJ36" i="5" s="1"/>
  <c r="DW41" i="5"/>
  <c r="DJ41" i="5" s="1"/>
  <c r="DW113" i="5"/>
  <c r="DW34" i="5"/>
  <c r="DJ111" i="5"/>
  <c r="DJ11" i="5"/>
  <c r="DJ114" i="5"/>
  <c r="DK40" i="5"/>
  <c r="CQ121" i="5"/>
  <c r="BD29" i="5"/>
  <c r="BQ29" i="5" s="1"/>
  <c r="AE23" i="5"/>
  <c r="CD23" i="5" s="1"/>
  <c r="BD106" i="5"/>
  <c r="BQ106" i="5" s="1"/>
  <c r="F76" i="13"/>
  <c r="BD70" i="5"/>
  <c r="BQ70" i="5" s="1"/>
  <c r="CD70" i="5"/>
  <c r="C127" i="13"/>
  <c r="BC119" i="5"/>
  <c r="CC119" i="5"/>
  <c r="BC122" i="5"/>
  <c r="CC122" i="5"/>
  <c r="CC123" i="5"/>
  <c r="BC123" i="5"/>
  <c r="DX49" i="5"/>
  <c r="CS49" i="5"/>
  <c r="CR49" i="5"/>
  <c r="CD94" i="5"/>
  <c r="BD94" i="5"/>
  <c r="BQ94" i="5" s="1"/>
  <c r="DX30" i="5"/>
  <c r="AE50" i="5"/>
  <c r="DZ14" i="5"/>
  <c r="DM14" i="5" s="1"/>
  <c r="CT14" i="5"/>
  <c r="DZ10" i="5"/>
  <c r="CE108" i="5"/>
  <c r="BE108" i="5"/>
  <c r="BR108" i="5" s="1"/>
  <c r="AE62" i="5"/>
  <c r="A25" i="17"/>
  <c r="DX29" i="5" l="1"/>
  <c r="DW119" i="5"/>
  <c r="DK49" i="5"/>
  <c r="DL49" i="5"/>
  <c r="DW122" i="5"/>
  <c r="DJ113" i="5"/>
  <c r="DJ34" i="5"/>
  <c r="DW123" i="5"/>
  <c r="AE77" i="5"/>
  <c r="BD23" i="5"/>
  <c r="BQ23" i="5" s="1"/>
  <c r="AE112" i="5"/>
  <c r="BD112" i="5" s="1"/>
  <c r="BQ112" i="5" s="1"/>
  <c r="DX106" i="5"/>
  <c r="F19" i="15"/>
  <c r="AG16" i="5" s="1"/>
  <c r="CF16" i="5" s="1"/>
  <c r="AE36" i="5"/>
  <c r="BD36" i="5" s="1"/>
  <c r="BQ36" i="5" s="1"/>
  <c r="F44" i="13"/>
  <c r="AE34" i="5" s="1"/>
  <c r="CD34" i="5" s="1"/>
  <c r="F122" i="13"/>
  <c r="AE121" i="5" s="1"/>
  <c r="C128" i="13"/>
  <c r="DX70" i="5"/>
  <c r="CR70" i="5"/>
  <c r="AE111" i="5"/>
  <c r="BD50" i="5"/>
  <c r="BQ50" i="5" s="1"/>
  <c r="CD50" i="5"/>
  <c r="DX94" i="5"/>
  <c r="AE55" i="5"/>
  <c r="BD55" i="5" s="1"/>
  <c r="BQ55" i="5" s="1"/>
  <c r="C132" i="13"/>
  <c r="DY108" i="5"/>
  <c r="CD62" i="5"/>
  <c r="BD62" i="5"/>
  <c r="BQ62" i="5" s="1"/>
  <c r="A26" i="17"/>
  <c r="DX36" i="5" l="1"/>
  <c r="DK36" i="5" s="1"/>
  <c r="DX23" i="5"/>
  <c r="DK106" i="5"/>
  <c r="DJ122" i="5"/>
  <c r="DJ119" i="5"/>
  <c r="DK70" i="5"/>
  <c r="DJ123" i="5"/>
  <c r="CD121" i="5"/>
  <c r="BD121" i="5"/>
  <c r="BQ121" i="5" s="1"/>
  <c r="AE43" i="5"/>
  <c r="BD43" i="5" s="1"/>
  <c r="BQ43" i="5" s="1"/>
  <c r="CD77" i="5"/>
  <c r="BD77" i="5"/>
  <c r="BQ77" i="5" s="1"/>
  <c r="CD112" i="5"/>
  <c r="BF16" i="5"/>
  <c r="BS16" i="5" s="1"/>
  <c r="CD36" i="5"/>
  <c r="BD34" i="5"/>
  <c r="BQ34" i="5" s="1"/>
  <c r="DX112" i="5"/>
  <c r="DX50" i="5"/>
  <c r="CD111" i="5"/>
  <c r="BD111" i="5"/>
  <c r="BQ111" i="5" s="1"/>
  <c r="AE58" i="5"/>
  <c r="AE11" i="5"/>
  <c r="AE59" i="5"/>
  <c r="BD59" i="5" s="1"/>
  <c r="BQ59" i="5" s="1"/>
  <c r="CD55" i="5"/>
  <c r="DX55" i="5"/>
  <c r="CR62" i="5"/>
  <c r="DX62" i="5"/>
  <c r="A27" i="17"/>
  <c r="DZ16" i="5" l="1"/>
  <c r="DK62" i="5"/>
  <c r="DK55" i="5"/>
  <c r="CD43" i="5"/>
  <c r="DX121" i="5"/>
  <c r="CR121" i="5"/>
  <c r="DX77" i="5"/>
  <c r="C139" i="13"/>
  <c r="AE119" i="5"/>
  <c r="CD119" i="5" s="1"/>
  <c r="AE120" i="5"/>
  <c r="DX34" i="5"/>
  <c r="AE122" i="5"/>
  <c r="AH123" i="5"/>
  <c r="CG123" i="5" s="1"/>
  <c r="CD59" i="5"/>
  <c r="CR111" i="5"/>
  <c r="DX111" i="5"/>
  <c r="BD58" i="5"/>
  <c r="BQ58" i="5" s="1"/>
  <c r="CD58" i="5"/>
  <c r="CR58" i="5" s="1"/>
  <c r="BD11" i="5"/>
  <c r="BQ11" i="5" s="1"/>
  <c r="CD11" i="5"/>
  <c r="DX43" i="5"/>
  <c r="DX59" i="5"/>
  <c r="A28" i="17"/>
  <c r="DX11" i="5" l="1"/>
  <c r="DK11" i="5" s="1"/>
  <c r="DK121" i="5"/>
  <c r="DK34" i="5"/>
  <c r="DK111" i="5"/>
  <c r="DK43" i="5"/>
  <c r="BD119" i="5"/>
  <c r="BQ119" i="5" s="1"/>
  <c r="CD120" i="5"/>
  <c r="BD120" i="5"/>
  <c r="BQ120" i="5" s="1"/>
  <c r="F122" i="14"/>
  <c r="AF121" i="5" s="1"/>
  <c r="F100" i="14"/>
  <c r="CD122" i="5"/>
  <c r="BD122" i="5"/>
  <c r="BQ122" i="5" s="1"/>
  <c r="AE114" i="5"/>
  <c r="C127" i="14"/>
  <c r="AF9" i="5"/>
  <c r="CE9" i="5" s="1"/>
  <c r="AF15" i="5"/>
  <c r="DX58" i="5"/>
  <c r="AG108" i="5"/>
  <c r="A29" i="17"/>
  <c r="DK58" i="5" l="1"/>
  <c r="CE121" i="5"/>
  <c r="BE121" i="5"/>
  <c r="BR121" i="5" s="1"/>
  <c r="DX119" i="5"/>
  <c r="DX120" i="5"/>
  <c r="F137" i="14"/>
  <c r="DX122" i="5"/>
  <c r="CD114" i="5"/>
  <c r="BD114" i="5"/>
  <c r="BQ114" i="5" s="1"/>
  <c r="BE9" i="5"/>
  <c r="BR9" i="5" s="1"/>
  <c r="AH44" i="5"/>
  <c r="CG44" i="5" s="1"/>
  <c r="R44" i="5" s="1"/>
  <c r="AF26" i="5"/>
  <c r="BE26" i="5" s="1"/>
  <c r="BR26" i="5" s="1"/>
  <c r="CE15" i="5"/>
  <c r="BE15" i="5"/>
  <c r="BR15" i="5" s="1"/>
  <c r="AF42" i="5"/>
  <c r="C132" i="14"/>
  <c r="AG106" i="5"/>
  <c r="BF108" i="5"/>
  <c r="BS108" i="5" s="1"/>
  <c r="CF108" i="5"/>
  <c r="AF39" i="5"/>
  <c r="AF62" i="5"/>
  <c r="C128" i="14"/>
  <c r="A30" i="17"/>
  <c r="DK122" i="5" l="1"/>
  <c r="DK119" i="5"/>
  <c r="DY121" i="5"/>
  <c r="CS121" i="5"/>
  <c r="AF119" i="5"/>
  <c r="CE119" i="5" s="1"/>
  <c r="AF120" i="5"/>
  <c r="F122" i="15"/>
  <c r="AH122" i="5"/>
  <c r="CG122" i="5" s="1"/>
  <c r="DX114" i="5"/>
  <c r="DY9" i="5"/>
  <c r="AH31" i="5"/>
  <c r="CG31" i="5" s="1"/>
  <c r="AF50" i="5"/>
  <c r="CE26" i="5"/>
  <c r="CS15" i="5"/>
  <c r="DY15" i="5"/>
  <c r="CE42" i="5"/>
  <c r="BE42" i="5"/>
  <c r="BR42" i="5" s="1"/>
  <c r="DY26" i="5"/>
  <c r="DZ108" i="5"/>
  <c r="CF106" i="5"/>
  <c r="BF106" i="5"/>
  <c r="BS106" i="5" s="1"/>
  <c r="BE62" i="5"/>
  <c r="BR62" i="5" s="1"/>
  <c r="CE62" i="5"/>
  <c r="BE39" i="5"/>
  <c r="BR39" i="5" s="1"/>
  <c r="CE39" i="5"/>
  <c r="A31" i="17"/>
  <c r="DL121" i="5" l="1"/>
  <c r="DL15" i="5"/>
  <c r="DK114" i="5"/>
  <c r="AG123" i="5"/>
  <c r="BF123" i="5" s="1"/>
  <c r="BS123" i="5" s="1"/>
  <c r="AG121" i="5"/>
  <c r="C139" i="14"/>
  <c r="BE119" i="5"/>
  <c r="BR119" i="5" s="1"/>
  <c r="BE120" i="5"/>
  <c r="BR120" i="5" s="1"/>
  <c r="CE120" i="5"/>
  <c r="F30" i="15"/>
  <c r="AG29" i="5" s="1"/>
  <c r="AF122" i="5"/>
  <c r="AF38" i="5"/>
  <c r="BE50" i="5"/>
  <c r="BR50" i="5" s="1"/>
  <c r="CE50" i="5"/>
  <c r="AF58" i="5"/>
  <c r="AF11" i="5"/>
  <c r="AH95" i="5"/>
  <c r="CG95" i="5" s="1"/>
  <c r="DY42" i="5"/>
  <c r="AG18" i="5"/>
  <c r="DZ106" i="5"/>
  <c r="CS62" i="5"/>
  <c r="DY39" i="5"/>
  <c r="DY62" i="5"/>
  <c r="A32" i="17"/>
  <c r="AQ62" i="5" l="1"/>
  <c r="AP62" i="5"/>
  <c r="DL62" i="5"/>
  <c r="CF123" i="5"/>
  <c r="BF121" i="5"/>
  <c r="BS121" i="5" s="1"/>
  <c r="CF121" i="5"/>
  <c r="DZ123" i="5"/>
  <c r="CF29" i="5"/>
  <c r="BF29" i="5"/>
  <c r="BS29" i="5" s="1"/>
  <c r="AG23" i="5"/>
  <c r="BF23" i="5" s="1"/>
  <c r="BS23" i="5" s="1"/>
  <c r="AG24" i="5"/>
  <c r="DY119" i="5"/>
  <c r="DY120" i="5"/>
  <c r="F28" i="15"/>
  <c r="C128" i="16"/>
  <c r="BE122" i="5"/>
  <c r="BR122" i="5" s="1"/>
  <c r="CE122" i="5"/>
  <c r="DY50" i="5"/>
  <c r="CE38" i="5"/>
  <c r="BE38" i="5"/>
  <c r="BR38" i="5" s="1"/>
  <c r="AH15" i="5"/>
  <c r="CG15" i="5" s="1"/>
  <c r="BE11" i="5"/>
  <c r="BR11" i="5" s="1"/>
  <c r="CE11" i="5"/>
  <c r="BE58" i="5"/>
  <c r="BR58" i="5" s="1"/>
  <c r="CE58" i="5"/>
  <c r="BF18" i="5"/>
  <c r="BS18" i="5" s="1"/>
  <c r="CF18" i="5"/>
  <c r="AR62" i="5"/>
  <c r="A33" i="17"/>
  <c r="DZ23" i="5" l="1"/>
  <c r="DL119" i="5"/>
  <c r="R121" i="5"/>
  <c r="CT121" i="5"/>
  <c r="DZ121" i="5"/>
  <c r="DM121" i="5" s="1"/>
  <c r="AG22" i="5"/>
  <c r="CF22" i="5" s="1"/>
  <c r="AG27" i="5"/>
  <c r="DZ29" i="5"/>
  <c r="CF23" i="5"/>
  <c r="BF24" i="5"/>
  <c r="BS24" i="5" s="1"/>
  <c r="CF24" i="5"/>
  <c r="F129" i="15"/>
  <c r="AG112" i="5" s="1"/>
  <c r="C127" i="15"/>
  <c r="DY122" i="5"/>
  <c r="C127" i="16"/>
  <c r="AH111" i="5"/>
  <c r="CG111" i="5" s="1"/>
  <c r="DY38" i="5"/>
  <c r="CS58" i="5"/>
  <c r="DY58" i="5"/>
  <c r="DY11" i="5"/>
  <c r="C128" i="15"/>
  <c r="DZ18" i="5"/>
  <c r="A34" i="17"/>
  <c r="AP58" i="5" l="1"/>
  <c r="AQ58" i="5"/>
  <c r="DL122" i="5"/>
  <c r="DL58" i="5"/>
  <c r="DL11" i="5"/>
  <c r="DM11" i="5"/>
  <c r="BF22" i="5"/>
  <c r="BS22" i="5" s="1"/>
  <c r="BF27" i="5"/>
  <c r="BS27" i="5" s="1"/>
  <c r="CF27" i="5"/>
  <c r="DZ24" i="5"/>
  <c r="F91" i="15"/>
  <c r="BF112" i="5"/>
  <c r="BS112" i="5" s="1"/>
  <c r="CF112" i="5"/>
  <c r="AG26" i="5"/>
  <c r="CF26" i="5" s="1"/>
  <c r="AG49" i="5"/>
  <c r="AG59" i="5"/>
  <c r="BF59" i="5" s="1"/>
  <c r="BS59" i="5" s="1"/>
  <c r="AR58" i="5"/>
  <c r="AG62" i="5"/>
  <c r="AG113" i="5"/>
  <c r="AG64" i="5"/>
  <c r="A35" i="17"/>
  <c r="DZ22" i="5" l="1"/>
  <c r="DZ27" i="5"/>
  <c r="C139" i="15"/>
  <c r="DZ112" i="5"/>
  <c r="BF26" i="5"/>
  <c r="BS26" i="5" s="1"/>
  <c r="AG50" i="5"/>
  <c r="CF50" i="5" s="1"/>
  <c r="CF59" i="5"/>
  <c r="CF49" i="5"/>
  <c r="BF49" i="5"/>
  <c r="BS49" i="5" s="1"/>
  <c r="DZ59" i="5"/>
  <c r="BF62" i="5"/>
  <c r="BS62" i="5" s="1"/>
  <c r="CF62" i="5"/>
  <c r="BF64" i="5"/>
  <c r="BS64" i="5" s="1"/>
  <c r="CF64" i="5"/>
  <c r="CF113" i="5"/>
  <c r="BF113" i="5"/>
  <c r="BS113" i="5" s="1"/>
  <c r="A36" i="17"/>
  <c r="AG122" i="5" l="1"/>
  <c r="BF122" i="5" s="1"/>
  <c r="BS122" i="5" s="1"/>
  <c r="DZ26" i="5"/>
  <c r="AH36" i="5"/>
  <c r="CG36" i="5" s="1"/>
  <c r="BF50" i="5"/>
  <c r="BS50" i="5" s="1"/>
  <c r="CT49" i="5"/>
  <c r="R49" i="5"/>
  <c r="DZ49" i="5"/>
  <c r="DM49" i="5" s="1"/>
  <c r="AH10" i="5"/>
  <c r="CG10" i="5" s="1"/>
  <c r="DZ62" i="5"/>
  <c r="DM62" i="5" s="1"/>
  <c r="DZ64" i="5"/>
  <c r="CT62" i="5"/>
  <c r="DZ113" i="5"/>
  <c r="A37" i="17"/>
  <c r="CF122" i="5" l="1"/>
  <c r="DZ122" i="5"/>
  <c r="DM122" i="5" s="1"/>
  <c r="DZ50" i="5"/>
  <c r="AS62" i="5"/>
  <c r="A38" i="17"/>
  <c r="A39" i="17" l="1"/>
  <c r="F97" i="16" l="1"/>
  <c r="AH96" i="5" s="1"/>
  <c r="CG96" i="5" s="1"/>
  <c r="AH59" i="5"/>
  <c r="CG59" i="5" s="1"/>
  <c r="AH50" i="5"/>
  <c r="CG50" i="5" s="1"/>
  <c r="AH58" i="5"/>
  <c r="CG58" i="5" s="1"/>
  <c r="AH11" i="5"/>
  <c r="CG11" i="5" s="1"/>
  <c r="AH64" i="5"/>
  <c r="CG64" i="5" s="1"/>
  <c r="AH62" i="5"/>
  <c r="CG62" i="5" s="1"/>
  <c r="R62" i="5" s="1"/>
  <c r="AH113" i="5"/>
  <c r="CG113" i="5" s="1"/>
  <c r="A40" i="17"/>
  <c r="T2" i="3" l="1"/>
  <c r="V2" i="3" s="1"/>
  <c r="AX2" i="3" s="1"/>
  <c r="A41" i="17"/>
  <c r="A42" i="17" l="1"/>
  <c r="A43" i="17" l="1"/>
  <c r="K46" i="3" l="1"/>
  <c r="N6" i="3"/>
  <c r="O6" i="3"/>
  <c r="A44" i="17"/>
  <c r="P6" i="3" l="1"/>
  <c r="AV6" i="3" s="1"/>
  <c r="A45" i="17"/>
  <c r="A46" i="17" l="1"/>
  <c r="A47" i="17" l="1"/>
  <c r="A48" i="17" l="1"/>
  <c r="A49" i="17" l="1"/>
  <c r="A50" i="17" l="1"/>
  <c r="A51" i="17" l="1"/>
  <c r="A52" i="17" l="1"/>
  <c r="A53" i="17" l="1"/>
  <c r="A54" i="17" l="1"/>
  <c r="A55" i="17" l="1"/>
  <c r="A56" i="17" l="1"/>
  <c r="A57" i="17" l="1"/>
  <c r="A58" i="17" l="1"/>
  <c r="A59" i="17" l="1"/>
  <c r="A60" i="17" l="1"/>
  <c r="A61" i="17" l="1"/>
  <c r="A62" i="17" l="1"/>
  <c r="A63" i="17" l="1"/>
  <c r="A64" i="17" l="1"/>
  <c r="A65" i="17" l="1"/>
  <c r="A66" i="17" l="1"/>
  <c r="A67" i="17" l="1"/>
  <c r="A68" i="17" l="1"/>
  <c r="A69" i="17" l="1"/>
  <c r="A70" i="17" s="1"/>
  <c r="A71" i="17" s="1"/>
  <c r="A72" i="17" s="1"/>
  <c r="A73" i="17" s="1"/>
  <c r="A74" i="17" s="1"/>
  <c r="A75" i="17" s="1"/>
  <c r="A76" i="17" s="1"/>
  <c r="A77" i="17" s="1"/>
  <c r="A78" i="17" s="1"/>
  <c r="A79" i="17" s="1"/>
  <c r="A80" i="17" s="1"/>
  <c r="A81" i="17" s="1"/>
  <c r="A82" i="17" s="1"/>
  <c r="A83" i="17" s="1"/>
  <c r="A84" i="17" s="1"/>
  <c r="A85" i="17" s="1"/>
  <c r="A86" i="17" s="1"/>
  <c r="A87" i="17" s="1"/>
  <c r="A88" i="17" s="1"/>
  <c r="A89" i="17" s="1"/>
  <c r="A90" i="17" s="1"/>
  <c r="A91" i="17" s="1"/>
  <c r="A92" i="17" s="1"/>
  <c r="A93" i="17" s="1"/>
  <c r="A94" i="17" s="1"/>
  <c r="A95" i="17" s="1"/>
  <c r="A96" i="17" s="1"/>
  <c r="A97" i="17" s="1"/>
  <c r="A98" i="17" s="1"/>
  <c r="A99" i="17" s="1"/>
  <c r="A100" i="17" s="1"/>
  <c r="A101" i="17" s="1"/>
  <c r="A102" i="17" s="1"/>
  <c r="A103" i="17" s="1"/>
  <c r="A104" i="17" s="1"/>
  <c r="A105" i="17" s="1"/>
  <c r="A106" i="17" s="1"/>
  <c r="A107" i="17" s="1"/>
  <c r="A108" i="17" s="1"/>
  <c r="A109" i="17" s="1"/>
  <c r="A110" i="17" s="1"/>
  <c r="A111" i="17" s="1"/>
  <c r="A112" i="17" s="1"/>
  <c r="A113" i="17" s="1"/>
  <c r="A114" i="17" s="1"/>
  <c r="A115" i="17" s="1"/>
  <c r="A116" i="17" s="1"/>
  <c r="A117" i="17" s="1"/>
  <c r="A118" i="17" s="1"/>
  <c r="A119" i="17" s="1"/>
  <c r="A120" i="17" s="1"/>
  <c r="A121" i="17" s="1"/>
  <c r="A122" i="17" s="1"/>
  <c r="A123" i="17" s="1"/>
  <c r="A124" i="17" s="1"/>
  <c r="A125" i="17" s="1"/>
  <c r="A126" i="17" s="1"/>
  <c r="A127" i="17" s="1"/>
  <c r="A128" i="17" s="1"/>
  <c r="A129" i="17" s="1"/>
  <c r="A130" i="17" s="1"/>
  <c r="A131" i="17" s="1"/>
  <c r="A132" i="17" s="1"/>
  <c r="A133" i="17" s="1"/>
  <c r="A134" i="17" s="1"/>
  <c r="A135" i="17" s="1"/>
  <c r="A136" i="17" s="1"/>
  <c r="A137" i="17" s="1"/>
  <c r="A138" i="17" s="1"/>
  <c r="A139" i="17" s="1"/>
  <c r="A140" i="17" s="1"/>
  <c r="A141" i="17" s="1"/>
  <c r="A142" i="17" s="1"/>
  <c r="A143" i="17" s="1"/>
  <c r="A144" i="17" s="1"/>
  <c r="A145" i="17" s="1"/>
  <c r="A146" i="17" s="1"/>
  <c r="A147" i="17" s="1"/>
  <c r="A148" i="17" s="1"/>
  <c r="A149" i="17" s="1"/>
  <c r="A150" i="17" s="1"/>
  <c r="A151" i="17" s="1"/>
  <c r="A152" i="17" s="1"/>
  <c r="A153" i="17" s="1"/>
  <c r="A154" i="17" s="1"/>
  <c r="A155" i="17" s="1"/>
  <c r="A156" i="17" s="1"/>
  <c r="A157" i="17" s="1"/>
  <c r="A158" i="17" s="1"/>
  <c r="A159" i="17" s="1"/>
  <c r="A160" i="17" s="1"/>
  <c r="A161" i="17" s="1"/>
  <c r="A162" i="17" s="1"/>
  <c r="A163" i="17" s="1"/>
  <c r="A164" i="17" s="1"/>
  <c r="A165" i="17" s="1"/>
  <c r="A166" i="17" s="1"/>
  <c r="A167" i="17" s="1"/>
  <c r="A168" i="17" s="1"/>
  <c r="A169" i="17" s="1"/>
  <c r="A170" i="17" s="1"/>
  <c r="A171" i="17" s="1"/>
  <c r="A172" i="17" s="1"/>
  <c r="A173" i="17" s="1"/>
  <c r="A174" i="17" s="1"/>
  <c r="A175" i="17" s="1"/>
  <c r="A176" i="17" s="1"/>
  <c r="A177" i="17" s="1"/>
  <c r="A178" i="17" s="1"/>
  <c r="A179" i="17" s="1"/>
  <c r="A180" i="17" s="1"/>
  <c r="A181" i="17" s="1"/>
  <c r="A182" i="17" s="1"/>
  <c r="A183" i="17" s="1"/>
  <c r="A184" i="17" s="1"/>
  <c r="A185" i="17" s="1"/>
  <c r="A186" i="17" s="1"/>
  <c r="A187" i="17" s="1"/>
  <c r="A188" i="17" s="1"/>
  <c r="A189" i="17" s="1"/>
  <c r="A190" i="17" s="1"/>
  <c r="A191" i="17" s="1"/>
  <c r="A192" i="17" s="1"/>
  <c r="A193" i="17" s="1"/>
  <c r="A194" i="17" s="1"/>
  <c r="A195" i="17" s="1"/>
  <c r="A196" i="17" s="1"/>
  <c r="A197" i="17" s="1"/>
  <c r="A198" i="17" s="1"/>
  <c r="A199" i="17" s="1"/>
  <c r="A200" i="17" s="1"/>
  <c r="A201" i="17" s="1"/>
  <c r="R47" i="3" l="1"/>
  <c r="Q47" i="3"/>
  <c r="S47" i="3" l="1"/>
  <c r="AW47" i="3" s="1"/>
  <c r="L46" i="3" l="1"/>
  <c r="M46" i="3" s="1"/>
  <c r="AU46" i="3" s="1"/>
  <c r="E10" i="3" l="1"/>
  <c r="F10" i="3"/>
  <c r="G10" i="3" l="1"/>
  <c r="AS10" i="3" s="1"/>
  <c r="R14" i="3" l="1"/>
  <c r="R28" i="3"/>
  <c r="Q14" i="3"/>
  <c r="Q28" i="3"/>
  <c r="R49" i="3"/>
  <c r="Q49" i="3"/>
  <c r="S28" i="3" l="1"/>
  <c r="AW28" i="3" s="1"/>
  <c r="S49" i="3"/>
  <c r="AW49" i="3" s="1"/>
  <c r="S14" i="3"/>
  <c r="AW14" i="3" s="1"/>
  <c r="U13" i="3" l="1"/>
  <c r="K10" i="3"/>
  <c r="L10" i="3"/>
  <c r="T13" i="3"/>
  <c r="O7" i="3"/>
  <c r="N7" i="3"/>
  <c r="V13" i="3" l="1"/>
  <c r="AX13" i="3" s="1"/>
  <c r="M10" i="3"/>
  <c r="AU10" i="3" s="1"/>
  <c r="P7" i="3"/>
  <c r="AV7" i="3" s="1"/>
  <c r="O11" i="3" l="1"/>
  <c r="U5" i="3" l="1"/>
  <c r="I7" i="3" l="1"/>
  <c r="H7" i="3"/>
  <c r="N11" i="3" l="1"/>
  <c r="P11" i="3" s="1"/>
  <c r="AV11" i="3" s="1"/>
  <c r="K3" i="3"/>
  <c r="J7" i="3"/>
  <c r="AT7" i="3" s="1"/>
  <c r="Q15" i="3" l="1"/>
  <c r="Q29" i="3"/>
  <c r="R15" i="3"/>
  <c r="R29" i="3"/>
  <c r="S15" i="3" l="1"/>
  <c r="AW15" i="3" s="1"/>
  <c r="S29" i="3"/>
  <c r="AW29" i="3" s="1"/>
  <c r="O12" i="3" l="1"/>
  <c r="N12" i="3"/>
  <c r="P12" i="3" l="1"/>
  <c r="AV12" i="3" s="1"/>
  <c r="AG5" i="3" l="1"/>
  <c r="AF5" i="3" l="1"/>
  <c r="AH5" i="3" s="1"/>
  <c r="BB5" i="3" s="1"/>
  <c r="AC31" i="3" l="1"/>
  <c r="H50" i="3" l="1"/>
  <c r="I50" i="3"/>
  <c r="I51" i="3"/>
  <c r="H51" i="3"/>
  <c r="J50" i="3" l="1"/>
  <c r="AT50" i="3" s="1"/>
  <c r="J51" i="3"/>
  <c r="AT51" i="3" s="1"/>
  <c r="R41" i="3" l="1"/>
  <c r="Q41" i="3"/>
  <c r="S41" i="3" l="1"/>
  <c r="AW41" i="3" s="1"/>
  <c r="U4" i="3" l="1"/>
  <c r="T4" i="3"/>
  <c r="O13" i="3"/>
  <c r="N13" i="3"/>
  <c r="O9" i="3"/>
  <c r="O23" i="3"/>
  <c r="N23" i="3"/>
  <c r="N9" i="3"/>
  <c r="P13" i="3" l="1"/>
  <c r="AV13" i="3" s="1"/>
  <c r="V4" i="3"/>
  <c r="AX4" i="3" s="1"/>
  <c r="P23" i="3"/>
  <c r="AV23" i="3" s="1"/>
  <c r="P9" i="3"/>
  <c r="AV9" i="3" s="1"/>
  <c r="I13" i="3" l="1"/>
  <c r="I9" i="3"/>
  <c r="H13" i="3"/>
  <c r="H9" i="3"/>
  <c r="H52" i="3"/>
  <c r="I52" i="3"/>
  <c r="J13" i="3" l="1"/>
  <c r="AT13" i="3" s="1"/>
  <c r="J9" i="3"/>
  <c r="AT9" i="3" s="1"/>
  <c r="J52" i="3"/>
  <c r="AT52" i="3" s="1"/>
  <c r="Q17" i="3" l="1"/>
  <c r="R17" i="3"/>
  <c r="R5" i="3"/>
  <c r="Q5" i="3"/>
  <c r="S5" i="3" l="1"/>
  <c r="AW5" i="3" s="1"/>
  <c r="S17" i="3"/>
  <c r="AW17" i="3" s="1"/>
  <c r="L13" i="3" l="1"/>
  <c r="O10" i="3"/>
  <c r="O14" i="3"/>
  <c r="K13" i="3"/>
  <c r="N10" i="3"/>
  <c r="N14" i="3"/>
  <c r="L5" i="3"/>
  <c r="K5" i="3"/>
  <c r="M13" i="3" l="1"/>
  <c r="AU13" i="3" s="1"/>
  <c r="M5" i="3"/>
  <c r="AU5" i="3" s="1"/>
  <c r="P14" i="3"/>
  <c r="AV14" i="3" s="1"/>
  <c r="P10" i="3"/>
  <c r="AV10" i="3" s="1"/>
  <c r="H24" i="3" l="1"/>
  <c r="H10" i="3"/>
  <c r="I24" i="3"/>
  <c r="I10" i="3"/>
  <c r="J24" i="3" l="1"/>
  <c r="AT24" i="3" s="1"/>
  <c r="J10" i="3"/>
  <c r="AT10" i="3" s="1"/>
  <c r="N41" i="3" l="1"/>
  <c r="O41" i="3"/>
  <c r="K41" i="3"/>
  <c r="L41" i="3"/>
  <c r="P41" i="3" l="1"/>
  <c r="AV41" i="3" s="1"/>
  <c r="AX61" i="3"/>
  <c r="M41" i="3"/>
  <c r="AU41" i="3" s="1"/>
  <c r="AF45" i="3" l="1"/>
  <c r="AG45" i="3"/>
  <c r="BB54" i="3" l="1"/>
  <c r="AH45" i="3"/>
  <c r="BB45" i="3" s="1"/>
  <c r="AC5" i="3"/>
  <c r="AD5" i="3"/>
  <c r="AE5" i="3" l="1"/>
  <c r="BA5" i="3" s="1"/>
  <c r="U41" i="3" l="1"/>
  <c r="U46" i="3"/>
  <c r="Z49" i="3"/>
  <c r="Z45" i="3"/>
  <c r="Z41" i="3"/>
  <c r="N34" i="3"/>
  <c r="N42" i="3"/>
  <c r="T41" i="3"/>
  <c r="T46" i="3"/>
  <c r="O34" i="3"/>
  <c r="O42" i="3"/>
  <c r="AA49" i="3"/>
  <c r="AA45" i="3"/>
  <c r="AA41" i="3"/>
  <c r="V46" i="3" l="1"/>
  <c r="AX46" i="3" s="1"/>
  <c r="AB49" i="3"/>
  <c r="AZ49" i="3" s="1"/>
  <c r="V41" i="3"/>
  <c r="AX41" i="3" s="1"/>
  <c r="P42" i="3"/>
  <c r="AV42" i="3" s="1"/>
  <c r="P34" i="3"/>
  <c r="AV34" i="3" s="1"/>
  <c r="AB45" i="3"/>
  <c r="AZ45" i="3" s="1"/>
  <c r="AB41" i="3"/>
  <c r="AZ41" i="3" s="1"/>
  <c r="I46" i="3" l="1"/>
  <c r="H46" i="3"/>
  <c r="J46" i="3" l="1"/>
  <c r="AT46" i="3" s="1"/>
  <c r="AF41" i="3" l="1"/>
  <c r="AF17" i="3"/>
  <c r="AG41" i="3"/>
  <c r="AG17" i="3"/>
  <c r="AG46" i="3"/>
  <c r="AF46" i="3"/>
  <c r="AH46" i="3" l="1"/>
  <c r="BB46" i="3" s="1"/>
  <c r="AH41" i="3"/>
  <c r="BB41" i="3" s="1"/>
  <c r="AH17" i="3"/>
  <c r="BB17" i="3" s="1"/>
  <c r="AD49" i="3"/>
  <c r="AD41" i="3"/>
  <c r="AC49" i="3"/>
  <c r="AC41" i="3"/>
  <c r="BB55" i="3"/>
  <c r="AE41" i="3" l="1"/>
  <c r="BA41" i="3" s="1"/>
  <c r="AE49" i="3"/>
  <c r="BA49" i="3" s="1"/>
  <c r="X51" i="3" l="1"/>
  <c r="W51" i="3" l="1"/>
  <c r="Y51" i="3" s="1"/>
  <c r="AY51" i="3" s="1"/>
  <c r="W50" i="3" l="1"/>
  <c r="I15" i="3" l="1"/>
  <c r="H15" i="3"/>
  <c r="J15" i="3" l="1"/>
  <c r="AT15" i="3" s="1"/>
  <c r="Q34" i="3" l="1"/>
  <c r="Q26" i="3"/>
  <c r="R34" i="3"/>
  <c r="R26" i="3"/>
  <c r="S26" i="3" l="1"/>
  <c r="AW26" i="3" s="1"/>
  <c r="AW88" i="3"/>
  <c r="S34" i="3"/>
  <c r="AW34" i="3" s="1"/>
  <c r="O33" i="3" l="1"/>
  <c r="AA50" i="3"/>
  <c r="AA9" i="3"/>
  <c r="AA10" i="3"/>
  <c r="AA42" i="3"/>
  <c r="AA46" i="3"/>
  <c r="T42" i="3"/>
  <c r="T47" i="3"/>
  <c r="Z50" i="3"/>
  <c r="Z9" i="3"/>
  <c r="Z10" i="3"/>
  <c r="Z42" i="3"/>
  <c r="Z46" i="3"/>
  <c r="U35" i="3"/>
  <c r="U47" i="3"/>
  <c r="L43" i="3"/>
  <c r="K43" i="3"/>
  <c r="N33" i="3"/>
  <c r="U18" i="3"/>
  <c r="T18" i="3"/>
  <c r="T35" i="3"/>
  <c r="Z35" i="3"/>
  <c r="Z43" i="3"/>
  <c r="Z47" i="3"/>
  <c r="AA35" i="3"/>
  <c r="AA43" i="3"/>
  <c r="AA47" i="3"/>
  <c r="AB46" i="3" l="1"/>
  <c r="AZ46" i="3" s="1"/>
  <c r="AB10" i="3"/>
  <c r="AZ10" i="3" s="1"/>
  <c r="P33" i="3"/>
  <c r="AV33" i="3" s="1"/>
  <c r="V35" i="3"/>
  <c r="AX35" i="3" s="1"/>
  <c r="AB42" i="3"/>
  <c r="AZ42" i="3" s="1"/>
  <c r="AB9" i="3"/>
  <c r="AZ9" i="3" s="1"/>
  <c r="V47" i="3"/>
  <c r="AX47" i="3" s="1"/>
  <c r="AB50" i="3"/>
  <c r="AZ50" i="3" s="1"/>
  <c r="M43" i="3"/>
  <c r="AU43" i="3" s="1"/>
  <c r="V18" i="3"/>
  <c r="AX18" i="3" s="1"/>
  <c r="AB35" i="3"/>
  <c r="AZ35" i="3" s="1"/>
  <c r="AB47" i="3"/>
  <c r="AZ47" i="3" s="1"/>
  <c r="AB43" i="3"/>
  <c r="AZ43" i="3" s="1"/>
  <c r="E2" i="3" l="1"/>
  <c r="AG9" i="3" l="1"/>
  <c r="AG34" i="3"/>
  <c r="AF34" i="3"/>
  <c r="AF9" i="3"/>
  <c r="AF47" i="3"/>
  <c r="AG47" i="3"/>
  <c r="BB56" i="3" l="1"/>
  <c r="AH34" i="3"/>
  <c r="BB34" i="3" s="1"/>
  <c r="BB91" i="3"/>
  <c r="AD50" i="3"/>
  <c r="AD34" i="3"/>
  <c r="AC50" i="3"/>
  <c r="AC34" i="3"/>
  <c r="AH9" i="3"/>
  <c r="BB9" i="3" s="1"/>
  <c r="AD43" i="3"/>
  <c r="AC43" i="3"/>
  <c r="AH47" i="3"/>
  <c r="BB47" i="3" s="1"/>
  <c r="AE34" i="3" l="1"/>
  <c r="BA34" i="3" s="1"/>
  <c r="AE50" i="3"/>
  <c r="BA50" i="3" s="1"/>
  <c r="AE43" i="3"/>
  <c r="BA43" i="3" s="1"/>
  <c r="BA99" i="3" l="1"/>
  <c r="L3" i="3"/>
  <c r="M3" i="3" s="1"/>
  <c r="AU3" i="3" s="1"/>
  <c r="W5" i="3" l="1"/>
  <c r="L50" i="3" l="1"/>
  <c r="L35" i="3"/>
  <c r="L49" i="3"/>
  <c r="K50" i="3"/>
  <c r="K35" i="3"/>
  <c r="K49" i="3"/>
  <c r="M35" i="3" l="1"/>
  <c r="AU35" i="3" s="1"/>
  <c r="M49" i="3"/>
  <c r="AU49" i="3" s="1"/>
  <c r="M50" i="3"/>
  <c r="AU50" i="3" s="1"/>
  <c r="E3" i="3"/>
  <c r="W4" i="3" l="1"/>
  <c r="W7" i="3"/>
  <c r="X4" i="3"/>
  <c r="X7" i="3"/>
  <c r="X15" i="3"/>
  <c r="W15" i="3"/>
  <c r="Y15" i="3" l="1"/>
  <c r="AY15" i="3" s="1"/>
  <c r="Y7" i="3"/>
  <c r="AY7" i="3" s="1"/>
  <c r="Y4" i="3"/>
  <c r="AY4" i="3" s="1"/>
  <c r="O46" i="3" l="1"/>
  <c r="N46" i="3"/>
  <c r="K51" i="3"/>
  <c r="L51" i="3"/>
  <c r="P46" i="3" l="1"/>
  <c r="AV46" i="3" s="1"/>
  <c r="M51" i="3"/>
  <c r="AU51" i="3" s="1"/>
  <c r="X33" i="3" l="1"/>
  <c r="W33" i="3"/>
  <c r="Y33" i="3" l="1"/>
  <c r="AY33" i="3" s="1"/>
  <c r="O47" i="3" l="1"/>
  <c r="K52" i="3"/>
  <c r="N47" i="3"/>
  <c r="L52" i="3"/>
  <c r="M52" i="3" l="1"/>
  <c r="AU52" i="3" s="1"/>
  <c r="P47" i="3"/>
  <c r="AV47" i="3" s="1"/>
  <c r="AI19" i="3" l="1"/>
  <c r="W45" i="3" l="1"/>
  <c r="W46" i="3" l="1"/>
  <c r="W43" i="3"/>
  <c r="X46" i="3"/>
  <c r="X43" i="3"/>
  <c r="Y43" i="3" l="1"/>
  <c r="AY43" i="3" s="1"/>
  <c r="Y46" i="3"/>
  <c r="AY46" i="3" s="1"/>
  <c r="U48" i="3" l="1"/>
  <c r="T48" i="3"/>
  <c r="U3" i="3"/>
  <c r="T3" i="3"/>
  <c r="N51" i="3"/>
  <c r="O51" i="3"/>
  <c r="V48" i="3" l="1"/>
  <c r="AX48" i="3" s="1"/>
  <c r="V3" i="3"/>
  <c r="AX3" i="3" s="1"/>
  <c r="P51" i="3"/>
  <c r="AV51" i="3" s="1"/>
  <c r="AJ14" i="3" l="1"/>
  <c r="AI14" i="3"/>
  <c r="AI6" i="3"/>
  <c r="AJ6" i="3"/>
  <c r="AJ5" i="3"/>
  <c r="AI5" i="3"/>
  <c r="AJ4" i="3"/>
  <c r="AI4" i="3"/>
  <c r="AJ45" i="3"/>
  <c r="AI45" i="3"/>
  <c r="AK14" i="3" l="1"/>
  <c r="BC14" i="3" s="1"/>
  <c r="AK6" i="3"/>
  <c r="BC6" i="3" s="1"/>
  <c r="BC56" i="3"/>
  <c r="AK5" i="3"/>
  <c r="BC5" i="3" s="1"/>
  <c r="AK4" i="3"/>
  <c r="BC4" i="3" s="1"/>
  <c r="AK45" i="3"/>
  <c r="BC45" i="3" s="1"/>
  <c r="BC87" i="3"/>
  <c r="W47" i="3" l="1"/>
  <c r="W41" i="3"/>
  <c r="W17" i="3"/>
  <c r="X47" i="3"/>
  <c r="X41" i="3"/>
  <c r="X17" i="3"/>
  <c r="Y41" i="3" l="1"/>
  <c r="AY41" i="3" s="1"/>
  <c r="Y17" i="3"/>
  <c r="AY17" i="3" s="1"/>
  <c r="Y47" i="3"/>
  <c r="AY47" i="3" s="1"/>
  <c r="O49" i="3" l="1"/>
  <c r="U49" i="3"/>
  <c r="N49" i="3"/>
  <c r="T49" i="3"/>
  <c r="P49" i="3" l="1"/>
  <c r="AV49" i="3" s="1"/>
  <c r="V49" i="3"/>
  <c r="AX49" i="3" s="1"/>
  <c r="W48" i="3" l="1"/>
  <c r="X48" i="3"/>
  <c r="X45" i="3"/>
  <c r="Y45" i="3" s="1"/>
  <c r="AY45" i="3" s="1"/>
  <c r="Y48" i="3" l="1"/>
  <c r="AY48" i="3" s="1"/>
  <c r="AY73" i="3" l="1"/>
  <c r="N28" i="3"/>
  <c r="O28" i="3"/>
  <c r="P28" i="3" l="1"/>
  <c r="AV28" i="3" s="1"/>
  <c r="O50" i="3" l="1"/>
  <c r="N50" i="3"/>
  <c r="P50" i="3" l="1"/>
  <c r="AV50" i="3" s="1"/>
  <c r="E49" i="3" l="1"/>
  <c r="F49" i="3"/>
  <c r="G49" i="3" l="1"/>
  <c r="AS49" i="3" s="1"/>
  <c r="B34" i="3" l="1"/>
  <c r="C34" i="3"/>
  <c r="D34" i="3" l="1"/>
  <c r="AR34" i="3" s="1"/>
  <c r="W52" i="3" l="1"/>
  <c r="X52" i="3"/>
  <c r="X14" i="3"/>
  <c r="W14" i="3"/>
  <c r="Y52" i="3" l="1"/>
  <c r="AY52" i="3" s="1"/>
  <c r="Y14" i="3"/>
  <c r="AY14" i="3" s="1"/>
  <c r="F2" i="3" l="1"/>
  <c r="G2" i="3" s="1"/>
  <c r="AS2" i="3" s="1"/>
  <c r="W28" i="3" l="1"/>
  <c r="X28" i="3"/>
  <c r="Y28" i="3" l="1"/>
  <c r="AY28" i="3" s="1"/>
  <c r="B2" i="3" l="1"/>
  <c r="Z51" i="3" l="1"/>
  <c r="AA51" i="3"/>
  <c r="BA111" i="3" l="1"/>
  <c r="T50" i="3"/>
  <c r="T51" i="3"/>
  <c r="AB51" i="3"/>
  <c r="AZ51" i="3" s="1"/>
  <c r="U51" i="3"/>
  <c r="U50" i="3"/>
  <c r="AY53" i="3"/>
  <c r="V51" i="3" l="1"/>
  <c r="AX51" i="3" s="1"/>
  <c r="V50" i="3"/>
  <c r="AX50" i="3" s="1"/>
  <c r="BA112" i="3" l="1"/>
  <c r="B50" i="3" l="1"/>
  <c r="C50" i="3"/>
  <c r="D50" i="3" l="1"/>
  <c r="AR50" i="3" s="1"/>
  <c r="Z33" i="3" l="1"/>
  <c r="Z30" i="3"/>
  <c r="AA33" i="3"/>
  <c r="AA30" i="3"/>
  <c r="AZ104" i="3" l="1"/>
  <c r="AB33" i="3"/>
  <c r="AZ33" i="3" s="1"/>
  <c r="AB30" i="3"/>
  <c r="AZ30" i="3" s="1"/>
  <c r="AZ53" i="3"/>
  <c r="AZ110" i="3" l="1"/>
  <c r="E36" i="3" l="1"/>
  <c r="F36" i="3"/>
  <c r="G36" i="3" l="1"/>
  <c r="AS36" i="3" s="1"/>
  <c r="AC26" i="3"/>
  <c r="AD26" i="3"/>
  <c r="AE26" i="3" l="1"/>
  <c r="BA26" i="3" s="1"/>
  <c r="BA67" i="3"/>
  <c r="BA68" i="3" l="1"/>
  <c r="BA69" i="3"/>
  <c r="BA104" i="3"/>
  <c r="U52" i="3" l="1"/>
  <c r="T52" i="3"/>
  <c r="V52" i="3" l="1"/>
  <c r="AX52" i="3" s="1"/>
  <c r="AX53" i="3" l="1"/>
  <c r="AX54" i="3"/>
  <c r="AJ17" i="3"/>
  <c r="AI17" i="3"/>
  <c r="AK17" i="3" l="1"/>
  <c r="BC17" i="3" s="1"/>
  <c r="AJ42" i="3" l="1"/>
  <c r="AJ52" i="3"/>
  <c r="AJ26" i="3"/>
  <c r="AI52" i="3"/>
  <c r="AI42" i="3"/>
  <c r="AI26" i="3"/>
  <c r="AK42" i="3" l="1"/>
  <c r="BC42" i="3" s="1"/>
  <c r="AK52" i="3"/>
  <c r="BC52" i="3" s="1"/>
  <c r="AK26" i="3"/>
  <c r="BC26" i="3" s="1"/>
  <c r="BC99" i="3" l="1"/>
  <c r="BC118" i="3"/>
  <c r="BC66" i="3"/>
  <c r="Q52" i="3"/>
  <c r="AI33" i="3"/>
  <c r="AJ33" i="3"/>
  <c r="AK33" i="3" l="1"/>
  <c r="BC33" i="3" s="1"/>
  <c r="BC113" i="3"/>
  <c r="BC57" i="3"/>
  <c r="BC58" i="3" l="1"/>
  <c r="BC95" i="3"/>
  <c r="N27" i="3"/>
  <c r="N16" i="3" l="1"/>
  <c r="Q50" i="3" l="1"/>
  <c r="Q37" i="3"/>
  <c r="R50" i="3" l="1"/>
  <c r="S50" i="3" s="1"/>
  <c r="AW50" i="3" s="1"/>
  <c r="R37" i="3"/>
  <c r="S37" i="3" s="1"/>
  <c r="AW37" i="3" s="1"/>
  <c r="AW108" i="3" l="1"/>
  <c r="K47" i="3"/>
  <c r="L47" i="3"/>
  <c r="N37" i="3"/>
  <c r="N52" i="3"/>
  <c r="O37" i="3"/>
  <c r="O52" i="3"/>
  <c r="B49" i="3"/>
  <c r="C49" i="3"/>
  <c r="P52" i="3" l="1"/>
  <c r="AV52" i="3" s="1"/>
  <c r="AU59" i="3"/>
  <c r="M47" i="3"/>
  <c r="AU47" i="3" s="1"/>
  <c r="P37" i="3"/>
  <c r="AV37" i="3" s="1"/>
  <c r="D49" i="3"/>
  <c r="AR49" i="3" s="1"/>
  <c r="AV102" i="3" l="1"/>
  <c r="AV103" i="3"/>
  <c r="BA60" i="3" l="1"/>
  <c r="AY60" i="3" l="1"/>
  <c r="H37" i="3"/>
  <c r="I37" i="3" l="1"/>
  <c r="J37" i="3" s="1"/>
  <c r="AT37" i="3" s="1"/>
  <c r="R51" i="3" l="1"/>
  <c r="Q51" i="3"/>
  <c r="AW109" i="3" l="1"/>
  <c r="AW85" i="3"/>
  <c r="AW69" i="3"/>
  <c r="S51" i="3"/>
  <c r="AW51" i="3" s="1"/>
  <c r="AW104" i="3"/>
  <c r="O15" i="3" l="1"/>
  <c r="O24" i="3"/>
  <c r="N15" i="3"/>
  <c r="N24" i="3"/>
  <c r="L15" i="3"/>
  <c r="K15" i="3"/>
  <c r="AU81" i="3" l="1"/>
  <c r="P24" i="3"/>
  <c r="AV24" i="3" s="1"/>
  <c r="M15" i="3"/>
  <c r="AU15" i="3" s="1"/>
  <c r="AV104" i="3"/>
  <c r="AV53" i="3"/>
  <c r="AU60" i="3"/>
  <c r="P15" i="3"/>
  <c r="AV15" i="3" s="1"/>
  <c r="BB110" i="3" l="1"/>
  <c r="AJ51" i="3" l="1"/>
  <c r="AJ41" i="3"/>
  <c r="AJ21" i="3"/>
  <c r="AJ34" i="3"/>
  <c r="AI51" i="3"/>
  <c r="AI41" i="3"/>
  <c r="AI21" i="3"/>
  <c r="AI34" i="3"/>
  <c r="AK34" i="3" l="1"/>
  <c r="BC34" i="3" s="1"/>
  <c r="BC90" i="3"/>
  <c r="AK41" i="3"/>
  <c r="BC41" i="3" s="1"/>
  <c r="BC110" i="3"/>
  <c r="BC63" i="3"/>
  <c r="BC59" i="3"/>
  <c r="AK21" i="3"/>
  <c r="BC21" i="3" s="1"/>
  <c r="AK51" i="3"/>
  <c r="BC51" i="3" s="1"/>
  <c r="BC91" i="3"/>
  <c r="BC111" i="3" l="1"/>
  <c r="BC112" i="3"/>
  <c r="BC61" i="3"/>
  <c r="BC62" i="3"/>
  <c r="BC60" i="3"/>
  <c r="BC76" i="3"/>
  <c r="BC77" i="3"/>
  <c r="BC116" i="3"/>
  <c r="BC117" i="3"/>
  <c r="BC64" i="3"/>
  <c r="BC65" i="3"/>
  <c r="C2" i="3"/>
  <c r="D2" i="3" s="1"/>
  <c r="AR2" i="3" s="1"/>
  <c r="E37" i="3" l="1"/>
  <c r="F37" i="3"/>
  <c r="G37" i="3" l="1"/>
  <c r="AS37" i="3" s="1"/>
  <c r="AW105" i="3" l="1"/>
  <c r="AW70" i="3"/>
  <c r="AW58" i="3" l="1"/>
  <c r="N39" i="3"/>
  <c r="O39" i="3"/>
  <c r="AV54" i="3" l="1"/>
  <c r="AU105" i="3"/>
  <c r="P39" i="3"/>
  <c r="AV39" i="3" s="1"/>
  <c r="AU103" i="3" l="1"/>
  <c r="AU104" i="3"/>
  <c r="AU80" i="3"/>
  <c r="X21" i="3" l="1"/>
  <c r="AU63" i="3" l="1"/>
  <c r="E12" i="3"/>
  <c r="F12" i="3"/>
  <c r="G12" i="3" l="1"/>
  <c r="AS12" i="3" s="1"/>
  <c r="AT59" i="3" l="1"/>
  <c r="D4" i="10" l="1"/>
  <c r="D5" i="10" s="1"/>
  <c r="M5" i="10" l="1"/>
  <c r="O5" i="10" s="1"/>
  <c r="P5" i="10" s="1"/>
  <c r="D6" i="10"/>
  <c r="M4" i="10"/>
  <c r="O4" i="10" l="1"/>
  <c r="M6" i="10"/>
  <c r="O6" i="10" s="1"/>
  <c r="D7" i="10"/>
  <c r="D4" i="9"/>
  <c r="D5" i="9" s="1"/>
  <c r="D4" i="8"/>
  <c r="D5" i="8" s="1"/>
  <c r="P4" i="10" l="1"/>
  <c r="P6" i="10"/>
  <c r="M5" i="8"/>
  <c r="O5" i="8" s="1"/>
  <c r="P5" i="8" s="1"/>
  <c r="D6" i="8"/>
  <c r="D6" i="9"/>
  <c r="M5" i="9"/>
  <c r="O5" i="9" s="1"/>
  <c r="P5" i="9" s="1"/>
  <c r="M7" i="10"/>
  <c r="M4" i="9"/>
  <c r="O4" i="9" s="1"/>
  <c r="M4" i="8"/>
  <c r="O4" i="8" s="1"/>
  <c r="Q4" i="10" l="1"/>
  <c r="R4" i="10" s="1"/>
  <c r="P4" i="9"/>
  <c r="Q4" i="9" s="1"/>
  <c r="R4" i="9" s="1"/>
  <c r="N138" i="3" s="1"/>
  <c r="P4" i="8"/>
  <c r="Q4" i="8" s="1"/>
  <c r="R4" i="8" s="1"/>
  <c r="K42" i="3" s="1"/>
  <c r="O7" i="10"/>
  <c r="N4" i="9"/>
  <c r="M6" i="8"/>
  <c r="O6" i="8" s="1"/>
  <c r="P6" i="8" s="1"/>
  <c r="D7" i="8"/>
  <c r="M6" i="9"/>
  <c r="O6" i="9" s="1"/>
  <c r="P6" i="9" s="1"/>
  <c r="D7" i="9"/>
  <c r="V4" i="9"/>
  <c r="Q5" i="10" l="1"/>
  <c r="R5" i="10" s="1"/>
  <c r="P7" i="10"/>
  <c r="S4" i="9"/>
  <c r="W4" i="9"/>
  <c r="Q5" i="9"/>
  <c r="Q5" i="8"/>
  <c r="M7" i="8"/>
  <c r="M7" i="9"/>
  <c r="AW61" i="3" l="1"/>
  <c r="Q25" i="3"/>
  <c r="T4" i="9"/>
  <c r="O138" i="3"/>
  <c r="P138" i="3" s="1"/>
  <c r="AV138" i="3" s="1"/>
  <c r="Q6" i="10"/>
  <c r="R6" i="10" s="1"/>
  <c r="R5" i="9"/>
  <c r="R5" i="8"/>
  <c r="O7" i="9"/>
  <c r="Q6" i="9"/>
  <c r="R6" i="9" s="1"/>
  <c r="O7" i="8"/>
  <c r="Q6" i="8"/>
  <c r="Q7" i="10" l="1"/>
  <c r="P7" i="9"/>
  <c r="P7" i="8"/>
  <c r="Q7" i="8" s="1"/>
  <c r="R7" i="8" s="1"/>
  <c r="R6" i="8"/>
  <c r="R7" i="10" l="1"/>
  <c r="Q7" i="9"/>
  <c r="R7" i="9" s="1"/>
  <c r="Q138" i="3" l="1"/>
  <c r="Q44" i="3" l="1"/>
  <c r="K22" i="3"/>
  <c r="K44" i="3"/>
  <c r="R52" i="3"/>
  <c r="S52" i="3" s="1"/>
  <c r="AW52" i="3" s="1"/>
  <c r="O16" i="3" l="1"/>
  <c r="P16" i="3" s="1"/>
  <c r="AV16" i="3" s="1"/>
  <c r="X31" i="3" l="1"/>
  <c r="X30" i="3"/>
  <c r="X32" i="3"/>
  <c r="W32" i="3"/>
  <c r="W30" i="3"/>
  <c r="Y30" i="3" l="1"/>
  <c r="AY30" i="3" s="1"/>
  <c r="Y32" i="3"/>
  <c r="AY32" i="3" s="1"/>
  <c r="AY54" i="3"/>
  <c r="AY55" i="3"/>
  <c r="AY112" i="3" l="1"/>
  <c r="C51" i="3" l="1"/>
  <c r="B51" i="3"/>
  <c r="D51" i="3" l="1"/>
  <c r="AR51" i="3" s="1"/>
  <c r="D4" i="7" l="1"/>
  <c r="D5" i="7" s="1"/>
  <c r="M5" i="7" l="1"/>
  <c r="O5" i="7" s="1"/>
  <c r="P5" i="7" s="1"/>
  <c r="D6" i="7"/>
  <c r="Q35" i="3"/>
  <c r="Q43" i="3"/>
  <c r="R35" i="3"/>
  <c r="R43" i="3"/>
  <c r="M4" i="7"/>
  <c r="O4" i="7" l="1"/>
  <c r="M6" i="7"/>
  <c r="O6" i="7" s="1"/>
  <c r="D7" i="7"/>
  <c r="AW64" i="3"/>
  <c r="S35" i="3"/>
  <c r="AW35" i="3" s="1"/>
  <c r="S43" i="3"/>
  <c r="AW43" i="3" s="1"/>
  <c r="AW57" i="3" l="1"/>
  <c r="AW73" i="3"/>
  <c r="AW103" i="3"/>
  <c r="AW123" i="3"/>
  <c r="AW124" i="3"/>
  <c r="AW62" i="3"/>
  <c r="AW63" i="3"/>
  <c r="P4" i="7"/>
  <c r="V4" i="7"/>
  <c r="M7" i="7"/>
  <c r="O7" i="7" s="1"/>
  <c r="P7" i="7" s="1"/>
  <c r="P6" i="7"/>
  <c r="O4" i="3"/>
  <c r="N4" i="3"/>
  <c r="O35" i="3"/>
  <c r="O43" i="3"/>
  <c r="O17" i="3"/>
  <c r="N17" i="3"/>
  <c r="N35" i="3"/>
  <c r="N43" i="3"/>
  <c r="K17" i="3"/>
  <c r="K36" i="3"/>
  <c r="L36" i="3"/>
  <c r="L17" i="3"/>
  <c r="I16" i="3" l="1"/>
  <c r="Q4" i="7"/>
  <c r="R4" i="7" s="1"/>
  <c r="H18" i="3" s="1"/>
  <c r="AV84" i="3"/>
  <c r="AV61" i="3"/>
  <c r="P4" i="3"/>
  <c r="AV4" i="3" s="1"/>
  <c r="P17" i="3"/>
  <c r="AV17" i="3" s="1"/>
  <c r="P35" i="3"/>
  <c r="AV35" i="3" s="1"/>
  <c r="P43" i="3"/>
  <c r="AV43" i="3" s="1"/>
  <c r="AV105" i="3"/>
  <c r="M17" i="3"/>
  <c r="AU17" i="3" s="1"/>
  <c r="M36" i="3"/>
  <c r="AU36" i="3" s="1"/>
  <c r="AU54" i="3" l="1"/>
  <c r="AU61" i="3"/>
  <c r="AU62" i="3"/>
  <c r="H16" i="3"/>
  <c r="J16" i="3" s="1"/>
  <c r="AT16" i="3" s="1"/>
  <c r="Q5" i="7"/>
  <c r="R5" i="7" s="1"/>
  <c r="I49" i="3"/>
  <c r="Q6" i="7" l="1"/>
  <c r="R6" i="7" s="1"/>
  <c r="Q7" i="7" l="1"/>
  <c r="R7" i="7" s="1"/>
  <c r="H49" i="3"/>
  <c r="J49" i="3" s="1"/>
  <c r="AT49" i="3" s="1"/>
  <c r="BI49" i="3" l="1"/>
  <c r="BF49" i="3"/>
  <c r="BG49" i="3"/>
  <c r="BM49" i="3"/>
  <c r="BH49" i="3"/>
  <c r="BJ49" i="3"/>
  <c r="BK49" i="3"/>
  <c r="BE49" i="3"/>
  <c r="BL49" i="3"/>
  <c r="AN49" i="3" l="1"/>
  <c r="AT60" i="3"/>
  <c r="H3" i="3"/>
  <c r="AS59" i="3"/>
  <c r="T17" i="3" l="1"/>
  <c r="U17" i="3"/>
  <c r="AX87" i="3" l="1"/>
  <c r="AX77" i="3"/>
  <c r="V17" i="3"/>
  <c r="AX17" i="3" s="1"/>
  <c r="W31" i="3" l="1"/>
  <c r="Y31" i="3" s="1"/>
  <c r="AY31" i="3" s="1"/>
  <c r="AY104" i="3" l="1"/>
  <c r="AY105" i="3"/>
  <c r="AY69" i="3"/>
  <c r="AY110" i="3"/>
  <c r="AY111" i="3"/>
  <c r="H35" i="3"/>
  <c r="I35" i="3"/>
  <c r="AT61" i="3" l="1"/>
  <c r="J35" i="3"/>
  <c r="AT35" i="3" s="1"/>
  <c r="AT62" i="3" l="1"/>
  <c r="AT63" i="3"/>
  <c r="AT54" i="3"/>
  <c r="Z23" i="3" l="1"/>
  <c r="AZ54" i="3" l="1"/>
  <c r="D4" i="6" l="1"/>
  <c r="D5" i="6" s="1"/>
  <c r="D6" i="6" l="1"/>
  <c r="M5" i="6"/>
  <c r="M4" i="6"/>
  <c r="O4" i="6" s="1"/>
  <c r="P4" i="6" l="1"/>
  <c r="Q4" i="6" s="1"/>
  <c r="R4" i="6" s="1"/>
  <c r="O5" i="6"/>
  <c r="P5" i="6" s="1"/>
  <c r="M6" i="6"/>
  <c r="O6" i="6" s="1"/>
  <c r="P6" i="6" s="1"/>
  <c r="D7" i="6"/>
  <c r="Q5" i="6" l="1"/>
  <c r="R5" i="6" s="1"/>
  <c r="M7" i="6"/>
  <c r="O7" i="6" s="1"/>
  <c r="P7" i="6" l="1"/>
  <c r="Q6" i="6"/>
  <c r="R6" i="6" l="1"/>
  <c r="E11" i="3" s="1"/>
  <c r="Q7" i="6"/>
  <c r="R7" i="6" l="1"/>
  <c r="BA59" i="3" l="1"/>
  <c r="BA53" i="3"/>
  <c r="BA110" i="3"/>
  <c r="Q45" i="3"/>
  <c r="Q127" i="3"/>
  <c r="Q36" i="3"/>
  <c r="R127" i="3"/>
  <c r="R45" i="3"/>
  <c r="R36" i="3"/>
  <c r="AW77" i="3" l="1"/>
  <c r="S45" i="3"/>
  <c r="AW45" i="3" s="1"/>
  <c r="AW74" i="3"/>
  <c r="S127" i="3"/>
  <c r="AW127" i="3" s="1"/>
  <c r="S36" i="3"/>
  <c r="AW36" i="3" s="1"/>
  <c r="AW67" i="3" l="1"/>
  <c r="AW68" i="3"/>
  <c r="AW122" i="3"/>
  <c r="AW106" i="3"/>
  <c r="AW107" i="3"/>
  <c r="AW65" i="3"/>
  <c r="AW66" i="3"/>
  <c r="L127" i="3"/>
  <c r="L37" i="3"/>
  <c r="K37" i="3"/>
  <c r="K127" i="3"/>
  <c r="K26" i="3"/>
  <c r="O127" i="3"/>
  <c r="O45" i="3"/>
  <c r="O36" i="3"/>
  <c r="O32" i="3"/>
  <c r="O5" i="3"/>
  <c r="O18" i="3"/>
  <c r="N45" i="3"/>
  <c r="N18" i="3"/>
  <c r="N32" i="3"/>
  <c r="N36" i="3"/>
  <c r="N5" i="3"/>
  <c r="N127" i="3"/>
  <c r="M127" i="3" l="1"/>
  <c r="AU127" i="3" s="1"/>
  <c r="AV64" i="3"/>
  <c r="P18" i="3"/>
  <c r="AV18" i="3" s="1"/>
  <c r="AU69" i="3"/>
  <c r="P127" i="3"/>
  <c r="AV127" i="3" s="1"/>
  <c r="P5" i="3"/>
  <c r="AV5" i="3" s="1"/>
  <c r="M37" i="3"/>
  <c r="AU37" i="3" s="1"/>
  <c r="AU64" i="3"/>
  <c r="P36" i="3"/>
  <c r="AV36" i="3" s="1"/>
  <c r="P32" i="3"/>
  <c r="AV32" i="3" s="1"/>
  <c r="P45" i="3"/>
  <c r="AV45" i="3" s="1"/>
  <c r="AV101" i="3" l="1"/>
  <c r="AV62" i="3"/>
  <c r="AV63" i="3"/>
  <c r="AX59" i="3" l="1"/>
  <c r="AX60" i="3"/>
  <c r="AX73" i="3"/>
  <c r="AX74" i="3"/>
  <c r="D4" i="14"/>
  <c r="D5" i="14" s="1"/>
  <c r="M5" i="14" l="1"/>
  <c r="O5" i="14" s="1"/>
  <c r="P5" i="14" s="1"/>
  <c r="D6" i="14"/>
  <c r="M4" i="14"/>
  <c r="O4" i="14" s="1"/>
  <c r="P4" i="14" l="1"/>
  <c r="Q4" i="14" s="1"/>
  <c r="R4" i="14" s="1"/>
  <c r="AC6" i="3" s="1"/>
  <c r="M6" i="14"/>
  <c r="O6" i="14" s="1"/>
  <c r="P6" i="14" s="1"/>
  <c r="D7" i="14"/>
  <c r="AC12" i="3" l="1"/>
  <c r="AC7" i="3"/>
  <c r="Q5" i="14"/>
  <c r="M7" i="14"/>
  <c r="D4" i="12"/>
  <c r="D5" i="12" s="1"/>
  <c r="R5" i="14" l="1"/>
  <c r="Q6" i="14"/>
  <c r="R6" i="14" s="1"/>
  <c r="O7" i="14"/>
  <c r="M5" i="12"/>
  <c r="O5" i="12" s="1"/>
  <c r="P5" i="12" s="1"/>
  <c r="D6" i="12"/>
  <c r="M4" i="12"/>
  <c r="P7" i="14" l="1"/>
  <c r="Q7" i="14" s="1"/>
  <c r="R7" i="14" s="1"/>
  <c r="AD31" i="3"/>
  <c r="AE31" i="3" s="1"/>
  <c r="BA31" i="3" s="1"/>
  <c r="O4" i="12"/>
  <c r="M6" i="12"/>
  <c r="O6" i="12" s="1"/>
  <c r="D7" i="12"/>
  <c r="P4" i="12" l="1"/>
  <c r="M7" i="12"/>
  <c r="O7" i="12" s="1"/>
  <c r="P7" i="12" s="1"/>
  <c r="P6" i="12"/>
  <c r="Q4" i="12" l="1"/>
  <c r="R4" i="12" s="1"/>
  <c r="AD32" i="3"/>
  <c r="Q5" i="12" l="1"/>
  <c r="Q6" i="12" s="1"/>
  <c r="R6" i="12" s="1"/>
  <c r="W20" i="3" s="1"/>
  <c r="AC32" i="3"/>
  <c r="AE32" i="3" s="1"/>
  <c r="BA32" i="3" s="1"/>
  <c r="Q7" i="12" l="1"/>
  <c r="R5" i="12"/>
  <c r="R7" i="12" l="1"/>
  <c r="W29" i="3"/>
  <c r="W34" i="3" l="1"/>
  <c r="AY59" i="3" l="1"/>
  <c r="W39" i="3"/>
  <c r="Q18" i="3" l="1"/>
  <c r="N29" i="3" l="1"/>
  <c r="K18" i="3"/>
  <c r="W21" i="3"/>
  <c r="Y21" i="3" s="1"/>
  <c r="AY21" i="3" s="1"/>
  <c r="Q33" i="3" l="1"/>
  <c r="F17" i="3" l="1"/>
  <c r="E17" i="3"/>
  <c r="G17" i="3" l="1"/>
  <c r="AS17" i="3" s="1"/>
  <c r="K40" i="3" l="1"/>
  <c r="B52" i="3" l="1"/>
  <c r="C52" i="3"/>
  <c r="D52" i="3" l="1"/>
  <c r="AR52" i="3" s="1"/>
  <c r="H5" i="3" l="1"/>
  <c r="H36" i="3"/>
  <c r="H45" i="3"/>
  <c r="H28" i="3"/>
  <c r="H6" i="3"/>
  <c r="I5" i="3" l="1"/>
  <c r="J5" i="3" s="1"/>
  <c r="AT5" i="3" s="1"/>
  <c r="I36" i="3"/>
  <c r="J36" i="3" s="1"/>
  <c r="AT36" i="3" s="1"/>
  <c r="I45" i="3"/>
  <c r="J45" i="3" s="1"/>
  <c r="AT45" i="3" s="1"/>
  <c r="I6" i="3"/>
  <c r="J6" i="3" s="1"/>
  <c r="AT6" i="3" s="1"/>
  <c r="AT122" i="3" l="1"/>
  <c r="AC9" i="3"/>
  <c r="AD20" i="3"/>
  <c r="AD22" i="3"/>
  <c r="AD28" i="3"/>
  <c r="AD35" i="3"/>
  <c r="AD42" i="3"/>
  <c r="AC22" i="3"/>
  <c r="AC20" i="3"/>
  <c r="AC42" i="3"/>
  <c r="AC35" i="3"/>
  <c r="AC28" i="3"/>
  <c r="AE35" i="3" l="1"/>
  <c r="BA35" i="3" s="1"/>
  <c r="AD9" i="3"/>
  <c r="AE9" i="3" s="1"/>
  <c r="BA9" i="3" s="1"/>
  <c r="BA116" i="3"/>
  <c r="BA113" i="3"/>
  <c r="AE22" i="3"/>
  <c r="BA22" i="3" s="1"/>
  <c r="AE20" i="3"/>
  <c r="BA20" i="3" s="1"/>
  <c r="AE28" i="3"/>
  <c r="BA28" i="3" s="1"/>
  <c r="AE42" i="3"/>
  <c r="BA42" i="3" s="1"/>
  <c r="BA61" i="3"/>
  <c r="BA124" i="3" l="1"/>
  <c r="BA62" i="3"/>
  <c r="BA63" i="3"/>
  <c r="BA74" i="3"/>
  <c r="BA103" i="3"/>
  <c r="BA119" i="3"/>
  <c r="X9" i="3"/>
  <c r="W9" i="3"/>
  <c r="W38" i="3"/>
  <c r="AY87" i="3" l="1"/>
  <c r="Y9" i="3"/>
  <c r="AY9" i="3" s="1"/>
  <c r="AY61" i="3"/>
  <c r="AY74" i="3"/>
  <c r="AY116" i="3" l="1"/>
  <c r="AY123" i="3"/>
  <c r="AY124" i="3"/>
  <c r="AY103" i="3"/>
  <c r="AY62" i="3"/>
  <c r="AY63" i="3"/>
  <c r="BM9" i="3"/>
  <c r="BL9" i="3"/>
  <c r="BI9" i="3"/>
  <c r="BE9" i="3"/>
  <c r="BJ9" i="3"/>
  <c r="BF9" i="3"/>
  <c r="BG9" i="3"/>
  <c r="BH9" i="3"/>
  <c r="BK9" i="3"/>
  <c r="AN9" i="3" l="1"/>
  <c r="D4" i="11"/>
  <c r="D5" i="11" s="1"/>
  <c r="D6" i="11" l="1"/>
  <c r="M5" i="11"/>
  <c r="O5" i="11" s="1"/>
  <c r="M4" i="11"/>
  <c r="O4" i="11" s="1"/>
  <c r="P4" i="11" l="1"/>
  <c r="P5" i="11"/>
  <c r="M6" i="11"/>
  <c r="O6" i="11" s="1"/>
  <c r="D7" i="11"/>
  <c r="Q4" i="11" l="1"/>
  <c r="R4" i="11" s="1"/>
  <c r="T10" i="3" s="1"/>
  <c r="M7" i="11"/>
  <c r="P6" i="11"/>
  <c r="Q5" i="11" l="1"/>
  <c r="R5" i="11" s="1"/>
  <c r="O7" i="11"/>
  <c r="T29" i="3" l="1"/>
  <c r="Q6" i="11"/>
  <c r="R6" i="11" s="1"/>
  <c r="P7" i="11"/>
  <c r="Q7" i="11" l="1"/>
  <c r="R7" i="11" s="1"/>
  <c r="T130" i="3" l="1"/>
  <c r="T5" i="3" l="1"/>
  <c r="V5" i="3" s="1"/>
  <c r="AX5" i="3" s="1"/>
  <c r="D4" i="15" l="1"/>
  <c r="D5" i="15" s="1"/>
  <c r="D6" i="15" l="1"/>
  <c r="M5" i="15"/>
  <c r="O5" i="15" s="1"/>
  <c r="P5" i="15" s="1"/>
  <c r="M4" i="15"/>
  <c r="O4" i="15" s="1"/>
  <c r="P4" i="15" l="1"/>
  <c r="M6" i="15"/>
  <c r="O6" i="15" s="1"/>
  <c r="D7" i="15"/>
  <c r="Q4" i="15" l="1"/>
  <c r="R4" i="15" s="1"/>
  <c r="P6" i="15"/>
  <c r="M7" i="15"/>
  <c r="Q5" i="15" l="1"/>
  <c r="Q6" i="15" s="1"/>
  <c r="R6" i="15" s="1"/>
  <c r="O7" i="15"/>
  <c r="R5" i="15" l="1"/>
  <c r="P7" i="15"/>
  <c r="Q7" i="15" s="1"/>
  <c r="R7" i="15" s="1"/>
  <c r="AF38" i="3" l="1"/>
  <c r="D4" i="16" l="1"/>
  <c r="D5" i="16" s="1"/>
  <c r="D6" i="16" l="1"/>
  <c r="M5" i="16"/>
  <c r="M4" i="16"/>
  <c r="O5" i="16" l="1"/>
  <c r="O4" i="16"/>
  <c r="D7" i="16"/>
  <c r="M6" i="16" s="1"/>
  <c r="O6" i="16" s="1"/>
  <c r="P5" i="16" l="1"/>
  <c r="P4" i="16"/>
  <c r="P6" i="16"/>
  <c r="Q4" i="16" l="1"/>
  <c r="R4" i="16" s="1"/>
  <c r="AI20" i="3" s="1"/>
  <c r="AI48" i="3" l="1"/>
  <c r="Q5" i="16"/>
  <c r="Q6" i="16" l="1"/>
  <c r="R5" i="16"/>
  <c r="AI24" i="3" l="1"/>
  <c r="R6" i="16"/>
  <c r="AI135" i="3" l="1"/>
  <c r="AI30" i="3" l="1"/>
  <c r="AI38" i="3"/>
  <c r="H26" i="3" l="1"/>
  <c r="U43" i="3" l="1"/>
  <c r="T43" i="3"/>
  <c r="V43" i="3" l="1"/>
  <c r="AX43" i="3" s="1"/>
  <c r="AX64" i="3"/>
  <c r="AX124" i="3" l="1"/>
  <c r="AX62" i="3"/>
  <c r="AX63" i="3"/>
  <c r="AG128" i="3"/>
  <c r="AF128" i="3"/>
  <c r="AF14" i="3"/>
  <c r="AF28" i="3"/>
  <c r="AG28" i="3"/>
  <c r="AF42" i="3"/>
  <c r="AG42" i="3"/>
  <c r="AG18" i="3"/>
  <c r="AF18" i="3"/>
  <c r="AF23" i="3"/>
  <c r="AG23" i="3"/>
  <c r="AF125" i="3"/>
  <c r="AG125" i="3"/>
  <c r="AH128" i="3" l="1"/>
  <c r="BB128" i="3" s="1"/>
  <c r="BB96" i="3"/>
  <c r="AH18" i="3"/>
  <c r="BB18" i="3" s="1"/>
  <c r="BB116" i="3"/>
  <c r="BB61" i="3"/>
  <c r="AH28" i="3"/>
  <c r="BB28" i="3" s="1"/>
  <c r="AH42" i="3"/>
  <c r="BB42" i="3" s="1"/>
  <c r="BB113" i="3"/>
  <c r="AH23" i="3"/>
  <c r="BB23" i="3" s="1"/>
  <c r="AH125" i="3"/>
  <c r="BB125" i="3" s="1"/>
  <c r="BB123" i="3" l="1"/>
  <c r="BB124" i="3"/>
  <c r="BB95" i="3"/>
  <c r="Z34" i="3" l="1"/>
  <c r="Z21" i="3"/>
  <c r="AA34" i="3" l="1"/>
  <c r="AB34" i="3" s="1"/>
  <c r="AZ34" i="3" s="1"/>
  <c r="AA21" i="3"/>
  <c r="AB21" i="3" s="1"/>
  <c r="AZ21" i="3" s="1"/>
  <c r="AZ57" i="3"/>
  <c r="AZ73" i="3" l="1"/>
  <c r="AC29" i="3"/>
  <c r="AC18" i="3"/>
  <c r="AC10" i="3"/>
  <c r="AC21" i="3"/>
  <c r="AC44" i="3"/>
  <c r="AC126" i="3"/>
  <c r="AC38" i="3"/>
  <c r="AC23" i="3"/>
  <c r="AC36" i="3"/>
  <c r="AC17" i="3"/>
  <c r="AC37" i="3"/>
  <c r="AD10" i="3" l="1"/>
  <c r="AE10" i="3" s="1"/>
  <c r="BA10" i="3" s="1"/>
  <c r="AD18" i="3"/>
  <c r="AE18" i="3" s="1"/>
  <c r="BA18" i="3" s="1"/>
  <c r="AD126" i="3"/>
  <c r="AE126" i="3" s="1"/>
  <c r="BA126" i="3" s="1"/>
  <c r="BA64" i="3"/>
  <c r="BA100" i="3"/>
  <c r="AD21" i="3"/>
  <c r="AE21" i="3" s="1"/>
  <c r="BA21" i="3" s="1"/>
  <c r="AD44" i="3"/>
  <c r="AE44" i="3" s="1"/>
  <c r="BA44" i="3" s="1"/>
  <c r="BA87" i="3"/>
  <c r="AD17" i="3"/>
  <c r="AE17" i="3" s="1"/>
  <c r="BA17" i="3" s="1"/>
  <c r="AD36" i="3"/>
  <c r="AE36" i="3" s="1"/>
  <c r="BA36" i="3" s="1"/>
  <c r="AD23" i="3"/>
  <c r="AE23" i="3" s="1"/>
  <c r="BA23" i="3" s="1"/>
  <c r="AD37" i="3"/>
  <c r="AE37" i="3" s="1"/>
  <c r="BA37" i="3" s="1"/>
  <c r="BA77" i="3" l="1"/>
  <c r="BA122" i="3"/>
  <c r="BA123" i="3"/>
  <c r="BA65" i="3"/>
  <c r="BA66" i="3"/>
  <c r="BA117" i="3"/>
  <c r="BA118" i="3"/>
  <c r="X127" i="3"/>
  <c r="X40" i="3"/>
  <c r="X10" i="3"/>
  <c r="X26" i="3"/>
  <c r="X36" i="3"/>
  <c r="W10" i="3"/>
  <c r="W40" i="3"/>
  <c r="W26" i="3"/>
  <c r="W127" i="3"/>
  <c r="W36" i="3"/>
  <c r="Y10" i="3" l="1"/>
  <c r="AY10" i="3" s="1"/>
  <c r="AY106" i="3"/>
  <c r="Y26" i="3"/>
  <c r="AY26" i="3" s="1"/>
  <c r="Y127" i="3"/>
  <c r="AY127" i="3" s="1"/>
  <c r="Y36" i="3"/>
  <c r="AY36" i="3" s="1"/>
  <c r="AY79" i="3"/>
  <c r="AY64" i="3"/>
  <c r="Y40" i="3"/>
  <c r="AY40" i="3" s="1"/>
  <c r="AY77" i="3" l="1"/>
  <c r="AY78" i="3"/>
  <c r="AY65" i="3"/>
  <c r="AY66" i="3"/>
  <c r="D4" i="13"/>
  <c r="D5" i="13" s="1"/>
  <c r="D6" i="13" l="1"/>
  <c r="M5" i="13"/>
  <c r="O5" i="13" s="1"/>
  <c r="P5" i="13" s="1"/>
  <c r="M4" i="13"/>
  <c r="O4" i="13" s="1"/>
  <c r="P4" i="13" l="1"/>
  <c r="Q4" i="13" s="1"/>
  <c r="R4" i="13" s="1"/>
  <c r="M6" i="13"/>
  <c r="O6" i="13" s="1"/>
  <c r="P6" i="13" s="1"/>
  <c r="D7" i="13"/>
  <c r="Z22" i="3" l="1"/>
  <c r="Q5" i="13"/>
  <c r="M7" i="13"/>
  <c r="R5" i="13" l="1"/>
  <c r="O7" i="13"/>
  <c r="Q6" i="13"/>
  <c r="P7" i="13" l="1"/>
  <c r="Q7" i="13" s="1"/>
  <c r="R6" i="13"/>
  <c r="R7" i="13" l="1"/>
  <c r="Z29" i="3" l="1"/>
  <c r="AC131" i="3" l="1"/>
  <c r="AA23" i="3"/>
  <c r="AB23" i="3" s="1"/>
  <c r="AZ23" i="3" s="1"/>
  <c r="E13" i="3" l="1"/>
  <c r="E15" i="3"/>
  <c r="E18" i="3"/>
  <c r="E26" i="3"/>
  <c r="E8" i="3"/>
  <c r="E7" i="3"/>
  <c r="E21" i="3"/>
  <c r="E33" i="3"/>
  <c r="E46" i="3"/>
  <c r="E42" i="3"/>
  <c r="H29" i="3" l="1"/>
  <c r="H14" i="3"/>
  <c r="H129" i="3"/>
  <c r="H131" i="3"/>
  <c r="H47" i="3"/>
  <c r="H11" i="3"/>
  <c r="H8" i="3"/>
  <c r="H42" i="3"/>
  <c r="H41" i="3"/>
  <c r="U45" i="3" l="1"/>
  <c r="U127" i="3"/>
  <c r="T127" i="3"/>
  <c r="T45" i="3"/>
  <c r="V45" i="3" l="1"/>
  <c r="AX45" i="3" s="1"/>
  <c r="AX67" i="3"/>
  <c r="AX103" i="3"/>
  <c r="V127" i="3"/>
  <c r="AX127" i="3" s="1"/>
  <c r="AX65" i="3" l="1"/>
  <c r="AX66" i="3"/>
  <c r="AF24" i="3"/>
  <c r="AF29" i="3"/>
  <c r="AF26" i="3"/>
  <c r="AF39" i="3"/>
  <c r="AF36" i="3"/>
  <c r="AF44" i="3"/>
  <c r="AF2" i="3"/>
  <c r="AF15" i="3"/>
  <c r="AF19" i="3"/>
  <c r="AF127" i="3"/>
  <c r="AG26" i="3"/>
  <c r="AG44" i="3"/>
  <c r="AG2" i="3"/>
  <c r="AG36" i="3"/>
  <c r="AG19" i="3"/>
  <c r="AG15" i="3"/>
  <c r="AG127" i="3"/>
  <c r="AH44" i="3" l="1"/>
  <c r="BB44" i="3" s="1"/>
  <c r="BB105" i="3"/>
  <c r="AH15" i="3"/>
  <c r="BB15" i="3" s="1"/>
  <c r="AH26" i="3"/>
  <c r="BB26" i="3" s="1"/>
  <c r="BB106" i="3"/>
  <c r="AH127" i="3"/>
  <c r="BB127" i="3" s="1"/>
  <c r="AH19" i="3"/>
  <c r="BB19" i="3" s="1"/>
  <c r="AH36" i="3"/>
  <c r="BB36" i="3" s="1"/>
  <c r="AH2" i="3"/>
  <c r="BB2" i="3" s="1"/>
  <c r="BB87" i="3"/>
  <c r="Z5" i="3"/>
  <c r="AA17" i="3"/>
  <c r="AA36" i="3"/>
  <c r="Z17" i="3"/>
  <c r="Z38" i="3"/>
  <c r="Z36" i="3"/>
  <c r="BB122" i="3" l="1"/>
  <c r="BB62" i="3"/>
  <c r="BB63" i="3"/>
  <c r="BB99" i="3"/>
  <c r="BB100" i="3"/>
  <c r="BB76" i="3"/>
  <c r="BB77" i="3"/>
  <c r="BB90" i="3"/>
  <c r="BB57" i="3"/>
  <c r="BB58" i="3"/>
  <c r="BB67" i="3"/>
  <c r="BB68" i="3"/>
  <c r="BB103" i="3"/>
  <c r="BB64" i="3"/>
  <c r="BB65" i="3"/>
  <c r="BB117" i="3"/>
  <c r="BB118" i="3"/>
  <c r="AB36" i="3"/>
  <c r="AZ36" i="3" s="1"/>
  <c r="AA5" i="3"/>
  <c r="AB5" i="3" s="1"/>
  <c r="AZ5" i="3" s="1"/>
  <c r="AZ58" i="3"/>
  <c r="AZ87" i="3"/>
  <c r="AB17" i="3"/>
  <c r="AZ17" i="3" s="1"/>
  <c r="AZ105" i="3"/>
  <c r="AZ103" i="3" l="1"/>
  <c r="AZ63" i="3"/>
  <c r="AZ123" i="3"/>
  <c r="AZ124" i="3"/>
  <c r="AZ77" i="3"/>
  <c r="D4" i="2"/>
  <c r="D5" i="2" s="1"/>
  <c r="M5" i="2" l="1"/>
  <c r="O5" i="2" s="1"/>
  <c r="P5" i="2" s="1"/>
  <c r="K48" i="3"/>
  <c r="K129" i="3"/>
  <c r="N130" i="3"/>
  <c r="O40" i="3"/>
  <c r="N2" i="3"/>
  <c r="N40" i="3"/>
  <c r="O48" i="3"/>
  <c r="N38" i="3"/>
  <c r="N48" i="3"/>
  <c r="O38" i="3"/>
  <c r="N44" i="3"/>
  <c r="O133" i="3"/>
  <c r="N133" i="3"/>
  <c r="O136" i="3"/>
  <c r="N136" i="3"/>
  <c r="K130" i="3"/>
  <c r="K39" i="3"/>
  <c r="K34" i="3"/>
  <c r="K4" i="3"/>
  <c r="K133" i="3"/>
  <c r="K38" i="3"/>
  <c r="K21" i="3"/>
  <c r="K16" i="3"/>
  <c r="K8" i="3"/>
  <c r="K14" i="3"/>
  <c r="D6" i="2"/>
  <c r="M4" i="2"/>
  <c r="AV106" i="3" l="1"/>
  <c r="P38" i="3"/>
  <c r="AV38" i="3" s="1"/>
  <c r="P48" i="3"/>
  <c r="AV48" i="3" s="1"/>
  <c r="P40" i="3"/>
  <c r="AV40" i="3" s="1"/>
  <c r="P133" i="3"/>
  <c r="AV133" i="3" s="1"/>
  <c r="P136" i="3"/>
  <c r="AV136" i="3" s="1"/>
  <c r="O4" i="2"/>
  <c r="M6" i="2"/>
  <c r="O6" i="2" s="1"/>
  <c r="P6" i="2" s="1"/>
  <c r="AV83" i="3" l="1"/>
  <c r="P4" i="2"/>
  <c r="V4" i="2"/>
  <c r="Q4" i="2" l="1"/>
  <c r="R4" i="2" l="1"/>
  <c r="Q5" i="2"/>
  <c r="R5" i="2" s="1"/>
  <c r="T11" i="3"/>
  <c r="Q6" i="2" l="1"/>
  <c r="R6" i="2" l="1"/>
  <c r="B3" i="3" l="1"/>
  <c r="D3" i="3" s="1"/>
  <c r="AR3" i="3" s="1"/>
  <c r="AF25" i="3" l="1"/>
  <c r="AF126" i="3" l="1"/>
  <c r="Q42" i="3" l="1"/>
  <c r="Q131" i="3"/>
  <c r="Q134" i="3"/>
  <c r="Q130" i="3"/>
  <c r="Q4" i="3"/>
  <c r="R42" i="3" l="1"/>
  <c r="S42" i="3" s="1"/>
  <c r="AW42" i="3" s="1"/>
  <c r="K134" i="3" l="1"/>
  <c r="K125" i="3"/>
  <c r="K131" i="3"/>
  <c r="N134" i="3"/>
  <c r="N131" i="3"/>
  <c r="AI126" i="3" l="1"/>
  <c r="E43" i="3" l="1"/>
  <c r="E131" i="3"/>
  <c r="E41" i="3"/>
  <c r="E16" i="3"/>
  <c r="E47" i="3"/>
  <c r="E44" i="3"/>
  <c r="E34" i="3"/>
  <c r="E22" i="3"/>
  <c r="E129" i="3"/>
  <c r="E32" i="3"/>
  <c r="E14" i="3"/>
  <c r="E29" i="3"/>
  <c r="H12" i="3" l="1"/>
  <c r="H128" i="3"/>
  <c r="H48" i="3"/>
  <c r="H44" i="3"/>
  <c r="H40" i="3"/>
  <c r="H130" i="3"/>
  <c r="H34" i="3"/>
  <c r="H127" i="3"/>
  <c r="C35" i="3" l="1"/>
  <c r="B35" i="3"/>
  <c r="D35" i="3" l="1"/>
  <c r="AR35" i="3" s="1"/>
  <c r="Q137" i="3" l="1"/>
  <c r="Q132" i="3"/>
  <c r="Q135" i="3"/>
  <c r="O137" i="3" l="1"/>
  <c r="O135" i="3"/>
  <c r="N137" i="3"/>
  <c r="N132" i="3"/>
  <c r="N135" i="3"/>
  <c r="K135" i="3"/>
  <c r="K126" i="3"/>
  <c r="K132" i="3"/>
  <c r="P135" i="3" l="1"/>
  <c r="AV135" i="3" s="1"/>
  <c r="P137" i="3"/>
  <c r="AV137" i="3" s="1"/>
  <c r="AV109" i="3" l="1"/>
  <c r="AI15" i="3"/>
  <c r="H125" i="3" l="1"/>
  <c r="H133" i="3"/>
  <c r="AA127" i="3"/>
  <c r="AA37" i="3"/>
  <c r="AA28" i="3"/>
  <c r="AA26" i="3"/>
  <c r="Z18" i="3"/>
  <c r="Z37" i="3"/>
  <c r="Z127" i="3"/>
  <c r="Z26" i="3"/>
  <c r="Z28" i="3"/>
  <c r="AB28" i="3" l="1"/>
  <c r="AZ28" i="3" s="1"/>
  <c r="AZ119" i="3"/>
  <c r="AB127" i="3"/>
  <c r="AZ127" i="3" s="1"/>
  <c r="AZ64" i="3"/>
  <c r="AZ99" i="3"/>
  <c r="AZ106" i="3"/>
  <c r="AB26" i="3"/>
  <c r="AZ26" i="3" s="1"/>
  <c r="AB37" i="3"/>
  <c r="AZ37" i="3" s="1"/>
  <c r="AZ69" i="3"/>
  <c r="AZ61" i="3" l="1"/>
  <c r="AZ62" i="3"/>
  <c r="AZ116" i="3"/>
  <c r="AZ117" i="3"/>
  <c r="AZ120" i="3"/>
  <c r="AZ121" i="3"/>
  <c r="AZ65" i="3"/>
  <c r="AZ66" i="3"/>
  <c r="AZ86" i="3"/>
  <c r="AZ111" i="3"/>
  <c r="AZ112" i="3"/>
  <c r="T125" i="3"/>
  <c r="Q129" i="3" l="1"/>
  <c r="K136" i="3" l="1"/>
  <c r="Z125" i="3" l="1"/>
  <c r="AA133" i="3" l="1"/>
  <c r="Z133" i="3" l="1"/>
  <c r="AB133" i="3" s="1"/>
  <c r="AZ133" i="3" s="1"/>
  <c r="AZ107" i="3"/>
  <c r="Z11" i="3" l="1"/>
  <c r="Z27" i="3" l="1"/>
  <c r="H134" i="3" l="1"/>
  <c r="H126" i="3"/>
  <c r="H132" i="3"/>
  <c r="E127" i="3" l="1"/>
  <c r="E48" i="3"/>
  <c r="E133" i="3"/>
  <c r="E35" i="3"/>
  <c r="E45" i="3"/>
  <c r="E128" i="3"/>
  <c r="E130" i="3"/>
  <c r="Q38" i="3" l="1"/>
  <c r="D8" i="10" l="1"/>
  <c r="D9" i="10" s="1"/>
  <c r="M9" i="10" l="1"/>
  <c r="O9" i="10" s="1"/>
  <c r="P9" i="10" s="1"/>
  <c r="D10" i="10"/>
  <c r="M8" i="10"/>
  <c r="O8" i="10" l="1"/>
  <c r="M10" i="10"/>
  <c r="O10" i="10" s="1"/>
  <c r="P10" i="10" s="1"/>
  <c r="D11" i="10"/>
  <c r="D12" i="10" l="1"/>
  <c r="M11" i="10"/>
  <c r="O11" i="10" s="1"/>
  <c r="P11" i="10" s="1"/>
  <c r="P8" i="10"/>
  <c r="Q8" i="10" l="1"/>
  <c r="M12" i="10"/>
  <c r="O12" i="10" s="1"/>
  <c r="D13" i="10"/>
  <c r="D14" i="10" l="1"/>
  <c r="M13" i="10"/>
  <c r="O13" i="10" s="1"/>
  <c r="P13" i="10" s="1"/>
  <c r="R8" i="10"/>
  <c r="Q9" i="10"/>
  <c r="P12" i="10"/>
  <c r="R9" i="10" l="1"/>
  <c r="Q10" i="10"/>
  <c r="M14" i="10"/>
  <c r="O14" i="10" s="1"/>
  <c r="P14" i="10" s="1"/>
  <c r="D15" i="10"/>
  <c r="R10" i="10" l="1"/>
  <c r="Q11" i="10"/>
  <c r="D16" i="10"/>
  <c r="M15" i="10"/>
  <c r="O15" i="10" s="1"/>
  <c r="P15" i="10" s="1"/>
  <c r="R11" i="10" l="1"/>
  <c r="Q40" i="3" s="1"/>
  <c r="Q12" i="10"/>
  <c r="M16" i="10"/>
  <c r="O16" i="10" s="1"/>
  <c r="P16" i="10" s="1"/>
  <c r="D17" i="10"/>
  <c r="R12" i="10" l="1"/>
  <c r="Q24" i="3" s="1"/>
  <c r="Q13" i="10"/>
  <c r="D18" i="10"/>
  <c r="M17" i="10"/>
  <c r="O17" i="10" s="1"/>
  <c r="P17" i="10" s="1"/>
  <c r="R13" i="10" l="1"/>
  <c r="Q14" i="10"/>
  <c r="M18" i="10"/>
  <c r="O18" i="10" s="1"/>
  <c r="P18" i="10" s="1"/>
  <c r="D19" i="10"/>
  <c r="Q18" i="10"/>
  <c r="R14" i="10" l="1"/>
  <c r="Q15" i="10"/>
  <c r="M19" i="10"/>
  <c r="O19" i="10" s="1"/>
  <c r="D20" i="10"/>
  <c r="P19" i="10"/>
  <c r="Q19" i="10"/>
  <c r="R19" i="10" s="1"/>
  <c r="Q16" i="10" l="1"/>
  <c r="Q17" i="10" s="1"/>
  <c r="R18" i="10" s="1"/>
  <c r="R15" i="10"/>
  <c r="Q136" i="3" s="1"/>
  <c r="M20" i="10"/>
  <c r="O20" i="10" s="1"/>
  <c r="P20" i="10" s="1"/>
  <c r="D21" i="10"/>
  <c r="Q20" i="10"/>
  <c r="R20" i="10" s="1"/>
  <c r="M21" i="10" l="1"/>
  <c r="O21" i="10" s="1"/>
  <c r="P21" i="10" s="1"/>
  <c r="D22" i="10"/>
  <c r="Q21" i="10"/>
  <c r="R21" i="10" s="1"/>
  <c r="R16" i="10"/>
  <c r="R17" i="10"/>
  <c r="Q32" i="3" s="1"/>
  <c r="M22" i="10" l="1"/>
  <c r="O22" i="10" s="1"/>
  <c r="P22" i="10" s="1"/>
  <c r="D23" i="10"/>
  <c r="Q22" i="10"/>
  <c r="R22" i="10" s="1"/>
  <c r="Q16" i="3" s="1"/>
  <c r="M23" i="10" l="1"/>
  <c r="O23" i="10" s="1"/>
  <c r="P23" i="10" s="1"/>
  <c r="D24" i="10"/>
  <c r="Q23" i="10"/>
  <c r="R23" i="10" s="1"/>
  <c r="B45" i="3"/>
  <c r="M24" i="10" l="1"/>
  <c r="O24" i="10" s="1"/>
  <c r="P24" i="10" s="1"/>
  <c r="D25" i="10"/>
  <c r="Q24" i="10"/>
  <c r="R24" i="10" s="1"/>
  <c r="Q128" i="3" s="1"/>
  <c r="AR65" i="3" l="1"/>
  <c r="M25" i="10"/>
  <c r="O25" i="10" s="1"/>
  <c r="P25" i="10" s="1"/>
  <c r="D26" i="10"/>
  <c r="Q25" i="10"/>
  <c r="R25" i="10" s="1"/>
  <c r="Q27" i="3" s="1"/>
  <c r="D27" i="10" l="1"/>
  <c r="M26" i="10"/>
  <c r="O26" i="10" s="1"/>
  <c r="P26" i="10" s="1"/>
  <c r="Q26" i="10"/>
  <c r="R26" i="10" s="1"/>
  <c r="CX3" i="5"/>
  <c r="M27" i="10" l="1"/>
  <c r="O27" i="10" s="1"/>
  <c r="P27" i="10" s="1"/>
  <c r="D28" i="10"/>
  <c r="Q27" i="10"/>
  <c r="R27" i="10" s="1"/>
  <c r="Q133" i="3" s="1"/>
  <c r="CX4" i="5"/>
  <c r="CY3" i="5"/>
  <c r="M28" i="10" l="1"/>
  <c r="O28" i="10" s="1"/>
  <c r="P28" i="10" s="1"/>
  <c r="D29" i="10"/>
  <c r="Q28" i="10"/>
  <c r="R28" i="10" s="1"/>
  <c r="CV3" i="5"/>
  <c r="CY4" i="5"/>
  <c r="M29" i="10" l="1"/>
  <c r="O29" i="10" s="1"/>
  <c r="P29" i="10" s="1"/>
  <c r="D30" i="10"/>
  <c r="Q29" i="10"/>
  <c r="R29" i="10" s="1"/>
  <c r="M30" i="10" l="1"/>
  <c r="D31" i="10"/>
  <c r="O30" i="10"/>
  <c r="P30" i="10"/>
  <c r="Q30" i="10"/>
  <c r="R30" i="10" s="1"/>
  <c r="D32" i="10" l="1"/>
  <c r="M31" i="10"/>
  <c r="O31" i="10" s="1"/>
  <c r="P31" i="10" s="1"/>
  <c r="Q31" i="10"/>
  <c r="R31" i="10" s="1"/>
  <c r="D33" i="10" l="1"/>
  <c r="M32" i="10"/>
  <c r="O32" i="10" s="1"/>
  <c r="P32" i="10" s="1"/>
  <c r="Q32" i="10"/>
  <c r="R32" i="10" s="1"/>
  <c r="E134" i="3"/>
  <c r="D34" i="10" l="1"/>
  <c r="M33" i="10"/>
  <c r="O33" i="10" s="1"/>
  <c r="N33" i="10"/>
  <c r="Q33" i="10"/>
  <c r="R33" i="10" l="1"/>
  <c r="P33" i="10"/>
  <c r="S33" i="10" s="1"/>
  <c r="V33" i="10"/>
  <c r="W33" i="10"/>
  <c r="N34" i="10"/>
  <c r="Q34" i="10"/>
  <c r="R34" i="10" s="1"/>
  <c r="M34" i="10"/>
  <c r="O34" i="10" s="1"/>
  <c r="P34" i="10"/>
  <c r="S34" i="10" s="1"/>
  <c r="D35" i="10"/>
  <c r="T34" i="10" l="1"/>
  <c r="T33" i="10"/>
  <c r="M35" i="10"/>
  <c r="Q35" i="10"/>
  <c r="R35" i="10" s="1"/>
  <c r="P35" i="10"/>
  <c r="S35" i="10" s="1"/>
  <c r="N35" i="10"/>
  <c r="O35" i="10"/>
  <c r="D36" i="10"/>
  <c r="W34" i="10"/>
  <c r="V34" i="10"/>
  <c r="D37" i="10" l="1"/>
  <c r="P36" i="10"/>
  <c r="S36" i="10" s="1"/>
  <c r="Q36" i="10"/>
  <c r="R36" i="10" s="1"/>
  <c r="O36" i="10"/>
  <c r="N36" i="10"/>
  <c r="M36" i="10"/>
  <c r="T35" i="10"/>
  <c r="W35" i="10"/>
  <c r="V35" i="10"/>
  <c r="T36" i="10" l="1"/>
  <c r="W36" i="10"/>
  <c r="V36" i="10"/>
  <c r="N37" i="10"/>
  <c r="P37" i="10"/>
  <c r="T37" i="10" s="1"/>
  <c r="D38" i="10"/>
  <c r="O37" i="10"/>
  <c r="Q37" i="10"/>
  <c r="R37" i="10" s="1"/>
  <c r="M37" i="10"/>
  <c r="V37" i="10" l="1"/>
  <c r="W37" i="10"/>
  <c r="S37" i="10"/>
  <c r="P38" i="10"/>
  <c r="S38" i="10" s="1"/>
  <c r="M38" i="10"/>
  <c r="O38" i="10" s="1"/>
  <c r="D39" i="10"/>
  <c r="N38" i="10"/>
  <c r="Q38" i="10"/>
  <c r="R38" i="10" s="1"/>
  <c r="D40" i="10" l="1"/>
  <c r="N39" i="10"/>
  <c r="Q39" i="10"/>
  <c r="R39" i="10" s="1"/>
  <c r="O39" i="10"/>
  <c r="M39" i="10"/>
  <c r="P39" i="10"/>
  <c r="S39" i="10" s="1"/>
  <c r="T38" i="10"/>
  <c r="V38" i="10"/>
  <c r="W38" i="10"/>
  <c r="T39" i="10" l="1"/>
  <c r="W39" i="10"/>
  <c r="V39" i="10"/>
  <c r="N40" i="10"/>
  <c r="M40" i="10"/>
  <c r="O40" i="10" s="1"/>
  <c r="V40" i="10" s="1"/>
  <c r="W40" i="10" s="1"/>
  <c r="P40" i="10"/>
  <c r="S40" i="10" s="1"/>
  <c r="D41" i="10"/>
  <c r="Q40" i="10"/>
  <c r="R40" i="10" s="1"/>
  <c r="T40" i="10" l="1"/>
  <c r="Q41" i="10"/>
  <c r="R41" i="10" s="1"/>
  <c r="P41" i="10"/>
  <c r="S41" i="10" s="1"/>
  <c r="O41" i="10"/>
  <c r="D42" i="10"/>
  <c r="N41" i="10"/>
  <c r="M41" i="10"/>
  <c r="T41" i="10" l="1"/>
  <c r="Q42" i="10"/>
  <c r="R42" i="10" s="1"/>
  <c r="D43" i="10"/>
  <c r="P42" i="10"/>
  <c r="S42" i="10" s="1"/>
  <c r="O42" i="10"/>
  <c r="M42" i="10"/>
  <c r="N42" i="10"/>
  <c r="V41" i="10"/>
  <c r="W41" i="10"/>
  <c r="T42" i="10" l="1"/>
  <c r="D44" i="10"/>
  <c r="P43" i="10"/>
  <c r="S43" i="10" s="1"/>
  <c r="O43" i="10"/>
  <c r="N43" i="10"/>
  <c r="M43" i="10"/>
  <c r="Q43" i="10"/>
  <c r="R43" i="10" s="1"/>
  <c r="V42" i="10"/>
  <c r="W42" i="10"/>
  <c r="T43" i="10" l="1"/>
  <c r="V43" i="10"/>
  <c r="W43" i="10"/>
  <c r="D45" i="10"/>
  <c r="M44" i="10"/>
  <c r="P44" i="10"/>
  <c r="S44" i="10" s="1"/>
  <c r="N44" i="10"/>
  <c r="Q44" i="10"/>
  <c r="R44" i="10" s="1"/>
  <c r="O44" i="10"/>
  <c r="T44" i="10" l="1"/>
  <c r="V44" i="10"/>
  <c r="W44" i="10"/>
  <c r="N45" i="10"/>
  <c r="M45" i="10"/>
  <c r="P45" i="10"/>
  <c r="S45" i="10" s="1"/>
  <c r="Q45" i="10"/>
  <c r="R45" i="10" s="1"/>
  <c r="D46" i="10"/>
  <c r="O45" i="10"/>
  <c r="T45" i="10" l="1"/>
  <c r="W45" i="10"/>
  <c r="V45" i="10"/>
  <c r="M46" i="10"/>
  <c r="P46" i="10"/>
  <c r="T46" i="10" s="1"/>
  <c r="D47" i="10"/>
  <c r="N46" i="10"/>
  <c r="Q46" i="10"/>
  <c r="R46" i="10" s="1"/>
  <c r="O46" i="10"/>
  <c r="V46" i="10" l="1"/>
  <c r="W46" i="10"/>
  <c r="S46" i="10"/>
  <c r="O47" i="10"/>
  <c r="M47" i="10"/>
  <c r="P47" i="10"/>
  <c r="S47" i="10" s="1"/>
  <c r="Q47" i="10"/>
  <c r="R47" i="10" s="1"/>
  <c r="N47" i="10"/>
  <c r="D48" i="10"/>
  <c r="T47" i="10" l="1"/>
  <c r="V47" i="10"/>
  <c r="W47" i="10"/>
  <c r="N48" i="10"/>
  <c r="Q48" i="10"/>
  <c r="R48" i="10" s="1"/>
  <c r="P48" i="10"/>
  <c r="T48" i="10" s="1"/>
  <c r="O48" i="10"/>
  <c r="D49" i="10"/>
  <c r="M48" i="10"/>
  <c r="S48" i="10" l="1"/>
  <c r="N49" i="10"/>
  <c r="O49" i="10"/>
  <c r="M49" i="10"/>
  <c r="D50" i="10"/>
  <c r="Q49" i="10"/>
  <c r="R49" i="10" s="1"/>
  <c r="P49" i="10"/>
  <c r="S49" i="10" s="1"/>
  <c r="W48" i="10"/>
  <c r="V48" i="10"/>
  <c r="T49" i="10" l="1"/>
  <c r="W49" i="10"/>
  <c r="V49" i="10"/>
  <c r="Q50" i="10"/>
  <c r="R50" i="10" s="1"/>
  <c r="D51" i="10"/>
  <c r="O50" i="10"/>
  <c r="M50" i="10"/>
  <c r="P50" i="10"/>
  <c r="S50" i="10" s="1"/>
  <c r="N50" i="10"/>
  <c r="Q51" i="10" l="1"/>
  <c r="R51" i="10" s="1"/>
  <c r="D52" i="10"/>
  <c r="M51" i="10"/>
  <c r="P51" i="10"/>
  <c r="T51" i="10" s="1"/>
  <c r="O51" i="10"/>
  <c r="N51" i="10"/>
  <c r="T50" i="10"/>
  <c r="W50" i="10"/>
  <c r="V50" i="10"/>
  <c r="S51" i="10" l="1"/>
  <c r="D53" i="10"/>
  <c r="M52" i="10"/>
  <c r="P52" i="10"/>
  <c r="S52" i="10" s="1"/>
  <c r="O52" i="10"/>
  <c r="N52" i="10"/>
  <c r="Q52" i="10"/>
  <c r="R52" i="10" s="1"/>
  <c r="W51" i="10"/>
  <c r="V51" i="10"/>
  <c r="D54" i="10" l="1"/>
  <c r="M53" i="10"/>
  <c r="O53" i="10"/>
  <c r="N53" i="10"/>
  <c r="P53" i="10"/>
  <c r="T53" i="10" s="1"/>
  <c r="Q53" i="10"/>
  <c r="R53" i="10" s="1"/>
  <c r="T52" i="10"/>
  <c r="V52" i="10"/>
  <c r="W52" i="10"/>
  <c r="S53" i="10" l="1"/>
  <c r="W53" i="10"/>
  <c r="V53" i="10"/>
  <c r="P54" i="10"/>
  <c r="T54" i="10" s="1"/>
  <c r="N54" i="10"/>
  <c r="O54" i="10"/>
  <c r="M54" i="10"/>
  <c r="D56" i="10"/>
  <c r="Q54" i="10"/>
  <c r="R54" i="10" s="1"/>
  <c r="O56" i="10" l="1"/>
  <c r="Q56" i="10"/>
  <c r="R56" i="10" s="1"/>
  <c r="N56" i="10"/>
  <c r="M56" i="10"/>
  <c r="P56" i="10"/>
  <c r="S56" i="10" s="1"/>
  <c r="D57" i="10"/>
  <c r="S54" i="10"/>
  <c r="W54" i="10"/>
  <c r="V54" i="10"/>
  <c r="T56" i="10" l="1"/>
  <c r="M57" i="10"/>
  <c r="D58" i="10"/>
  <c r="P57" i="10"/>
  <c r="T57" i="10" s="1"/>
  <c r="O57" i="10"/>
  <c r="N57" i="10"/>
  <c r="Q57" i="10"/>
  <c r="R57" i="10" s="1"/>
  <c r="W56" i="10"/>
  <c r="V56" i="10"/>
  <c r="S57" i="10" l="1"/>
  <c r="W57" i="10"/>
  <c r="V57" i="10"/>
  <c r="O58" i="10"/>
  <c r="Q58" i="10"/>
  <c r="R58" i="10" s="1"/>
  <c r="M58" i="10"/>
  <c r="P58" i="10"/>
  <c r="S58" i="10" s="1"/>
  <c r="D59" i="10"/>
  <c r="N58" i="10"/>
  <c r="N59" i="10" l="1"/>
  <c r="P59" i="10"/>
  <c r="S59" i="10" s="1"/>
  <c r="O59" i="10"/>
  <c r="D60" i="10"/>
  <c r="M59" i="10"/>
  <c r="Q59" i="10"/>
  <c r="R59" i="10" s="1"/>
  <c r="W58" i="10"/>
  <c r="V58" i="10"/>
  <c r="T58" i="10"/>
  <c r="T59" i="10" l="1"/>
  <c r="Q60" i="10"/>
  <c r="R60" i="10" s="1"/>
  <c r="D61" i="10"/>
  <c r="N60" i="10"/>
  <c r="P60" i="10"/>
  <c r="T60" i="10" s="1"/>
  <c r="M60" i="10"/>
  <c r="O60" i="10"/>
  <c r="W59" i="10"/>
  <c r="V59" i="10"/>
  <c r="S60" i="10" l="1"/>
  <c r="V60" i="10"/>
  <c r="W60" i="10"/>
  <c r="D62" i="10"/>
  <c r="Q61" i="10"/>
  <c r="R61" i="10" s="1"/>
  <c r="O61" i="10"/>
  <c r="M61" i="10"/>
  <c r="P61" i="10"/>
  <c r="S61" i="10" s="1"/>
  <c r="N61" i="10"/>
  <c r="D8" i="8"/>
  <c r="D9" i="8" s="1"/>
  <c r="D8" i="9"/>
  <c r="D9" i="9" s="1"/>
  <c r="M9" i="8" l="1"/>
  <c r="O9" i="8" s="1"/>
  <c r="P9" i="8" s="1"/>
  <c r="D10" i="8"/>
  <c r="D10" i="9"/>
  <c r="M9" i="9"/>
  <c r="O9" i="9" s="1"/>
  <c r="P9" i="9" s="1"/>
  <c r="Q62" i="10"/>
  <c r="R62" i="10" s="1"/>
  <c r="D63" i="10"/>
  <c r="N62" i="10"/>
  <c r="O62" i="10"/>
  <c r="P62" i="10"/>
  <c r="S62" i="10" s="1"/>
  <c r="M62" i="10"/>
  <c r="T61" i="10"/>
  <c r="W61" i="10"/>
  <c r="V61" i="10"/>
  <c r="M8" i="8"/>
  <c r="O8" i="8" s="1"/>
  <c r="M8" i="9"/>
  <c r="O8" i="9" s="1"/>
  <c r="P8" i="8" l="1"/>
  <c r="M10" i="8"/>
  <c r="O10" i="8" s="1"/>
  <c r="P10" i="8" s="1"/>
  <c r="D11" i="8"/>
  <c r="T62" i="10"/>
  <c r="P8" i="9"/>
  <c r="D11" i="9"/>
  <c r="M10" i="9"/>
  <c r="O10" i="9" s="1"/>
  <c r="V62" i="10"/>
  <c r="W62" i="10"/>
  <c r="O63" i="10"/>
  <c r="P63" i="10"/>
  <c r="T63" i="10" s="1"/>
  <c r="N63" i="10"/>
  <c r="Q63" i="10"/>
  <c r="R63" i="10" s="1"/>
  <c r="D64" i="10"/>
  <c r="M63" i="10"/>
  <c r="V8" i="8"/>
  <c r="T8" i="8" l="1"/>
  <c r="Q8" i="8"/>
  <c r="D12" i="8"/>
  <c r="M11" i="8"/>
  <c r="O11" i="8" s="1"/>
  <c r="P11" i="8" s="1"/>
  <c r="S8" i="8"/>
  <c r="P10" i="9"/>
  <c r="Q8" i="9"/>
  <c r="D12" i="9"/>
  <c r="M11" i="9"/>
  <c r="O11" i="9" s="1"/>
  <c r="W63" i="10"/>
  <c r="V63" i="10"/>
  <c r="M64" i="10"/>
  <c r="O64" i="10"/>
  <c r="N64" i="10"/>
  <c r="D65" i="10"/>
  <c r="P64" i="10"/>
  <c r="S64" i="10" s="1"/>
  <c r="Q64" i="10"/>
  <c r="R64" i="10" s="1"/>
  <c r="S63" i="10"/>
  <c r="R8" i="8" l="1"/>
  <c r="Q9" i="8"/>
  <c r="D13" i="8"/>
  <c r="M12" i="8"/>
  <c r="O12" i="8" s="1"/>
  <c r="P11" i="9"/>
  <c r="R8" i="9"/>
  <c r="Q9" i="9"/>
  <c r="R9" i="9" s="1"/>
  <c r="M12" i="9"/>
  <c r="O12" i="9" s="1"/>
  <c r="D13" i="9"/>
  <c r="V64" i="10"/>
  <c r="W64" i="10"/>
  <c r="Q65" i="10"/>
  <c r="R65" i="10" s="1"/>
  <c r="P65" i="10"/>
  <c r="S65" i="10" s="1"/>
  <c r="M65" i="10"/>
  <c r="N65" i="10"/>
  <c r="O65" i="10"/>
  <c r="D66" i="10"/>
  <c r="T64" i="10"/>
  <c r="Q10" i="9" l="1"/>
  <c r="R10" i="9" s="1"/>
  <c r="P12" i="8"/>
  <c r="M13" i="8"/>
  <c r="O13" i="8" s="1"/>
  <c r="P13" i="8" s="1"/>
  <c r="D14" i="8"/>
  <c r="R9" i="8"/>
  <c r="Q10" i="8"/>
  <c r="P12" i="9"/>
  <c r="D14" i="9"/>
  <c r="M13" i="9"/>
  <c r="O13" i="9" s="1"/>
  <c r="P13" i="9" s="1"/>
  <c r="M66" i="10"/>
  <c r="P66" i="10"/>
  <c r="T66" i="10" s="1"/>
  <c r="Q66" i="10"/>
  <c r="R66" i="10" s="1"/>
  <c r="D67" i="10"/>
  <c r="O66" i="10"/>
  <c r="N66" i="10"/>
  <c r="W65" i="10"/>
  <c r="V65" i="10"/>
  <c r="T65" i="10"/>
  <c r="Q11" i="9" l="1"/>
  <c r="R11" i="9" s="1"/>
  <c r="R10" i="8"/>
  <c r="Q11" i="8"/>
  <c r="R11" i="8" s="1"/>
  <c r="M14" i="8"/>
  <c r="O14" i="8" s="1"/>
  <c r="P14" i="8" s="1"/>
  <c r="D15" i="8"/>
  <c r="S66" i="10"/>
  <c r="M14" i="9"/>
  <c r="O14" i="9" s="1"/>
  <c r="P14" i="9" s="1"/>
  <c r="D15" i="9"/>
  <c r="Q67" i="10"/>
  <c r="R67" i="10" s="1"/>
  <c r="O67" i="10"/>
  <c r="P67" i="10"/>
  <c r="S67" i="10" s="1"/>
  <c r="N67" i="10"/>
  <c r="M67" i="10"/>
  <c r="D68" i="10"/>
  <c r="V66" i="10"/>
  <c r="W66" i="10"/>
  <c r="Q12" i="9" l="1"/>
  <c r="R12" i="9" s="1"/>
  <c r="T67" i="10"/>
  <c r="Q12" i="8"/>
  <c r="R12" i="8" s="1"/>
  <c r="D16" i="8"/>
  <c r="M15" i="8"/>
  <c r="O15" i="8" s="1"/>
  <c r="D16" i="9"/>
  <c r="M15" i="9"/>
  <c r="O15" i="9" s="1"/>
  <c r="P15" i="9" s="1"/>
  <c r="O68" i="10"/>
  <c r="D69" i="10"/>
  <c r="Q68" i="10"/>
  <c r="R68" i="10" s="1"/>
  <c r="N68" i="10"/>
  <c r="M68" i="10"/>
  <c r="P68" i="10"/>
  <c r="S68" i="10" s="1"/>
  <c r="W67" i="10"/>
  <c r="V67" i="10"/>
  <c r="Q13" i="9" l="1"/>
  <c r="R13" i="9" s="1"/>
  <c r="Q13" i="8"/>
  <c r="R13" i="8" s="1"/>
  <c r="T68" i="10"/>
  <c r="D17" i="8"/>
  <c r="M16" i="8"/>
  <c r="O16" i="8" s="1"/>
  <c r="P16" i="8" s="1"/>
  <c r="P15" i="8"/>
  <c r="D17" i="9"/>
  <c r="M16" i="9"/>
  <c r="O16" i="9" s="1"/>
  <c r="P16" i="9" s="1"/>
  <c r="Q69" i="10"/>
  <c r="R69" i="10" s="1"/>
  <c r="P69" i="10"/>
  <c r="S69" i="10" s="1"/>
  <c r="O69" i="10"/>
  <c r="M69" i="10"/>
  <c r="N69" i="10"/>
  <c r="D70" i="10"/>
  <c r="V68" i="10"/>
  <c r="W68" i="10"/>
  <c r="Q14" i="9" l="1"/>
  <c r="R14" i="9" s="1"/>
  <c r="Q14" i="8"/>
  <c r="R14" i="8" s="1"/>
  <c r="K29" i="3" s="1"/>
  <c r="D18" i="8"/>
  <c r="M17" i="8"/>
  <c r="O17" i="8" s="1"/>
  <c r="P17" i="8" s="1"/>
  <c r="Q15" i="9"/>
  <c r="R15" i="9" s="1"/>
  <c r="T69" i="10"/>
  <c r="D18" i="9"/>
  <c r="M17" i="9"/>
  <c r="O17" i="9" s="1"/>
  <c r="P17" i="9" s="1"/>
  <c r="W69" i="10"/>
  <c r="V69" i="10"/>
  <c r="M70" i="10"/>
  <c r="O70" i="10"/>
  <c r="N70" i="10"/>
  <c r="Q70" i="10"/>
  <c r="R70" i="10" s="1"/>
  <c r="D71" i="10"/>
  <c r="P70" i="10"/>
  <c r="S70" i="10" s="1"/>
  <c r="Q15" i="8" l="1"/>
  <c r="M18" i="8"/>
  <c r="O18" i="8" s="1"/>
  <c r="P18" i="8" s="1"/>
  <c r="D19" i="8"/>
  <c r="Q16" i="9"/>
  <c r="R16" i="9" s="1"/>
  <c r="D19" i="9"/>
  <c r="M18" i="9"/>
  <c r="O18" i="9" s="1"/>
  <c r="P18" i="9" s="1"/>
  <c r="O71" i="10"/>
  <c r="D72" i="10"/>
  <c r="M71" i="10"/>
  <c r="P71" i="10"/>
  <c r="S71" i="10" s="1"/>
  <c r="N71" i="10"/>
  <c r="Q71" i="10"/>
  <c r="R71" i="10" s="1"/>
  <c r="W70" i="10"/>
  <c r="V70" i="10"/>
  <c r="T70" i="10"/>
  <c r="R15" i="8" l="1"/>
  <c r="Q16" i="8"/>
  <c r="D20" i="8"/>
  <c r="M19" i="8"/>
  <c r="O19" i="8" s="1"/>
  <c r="P19" i="8" s="1"/>
  <c r="Q17" i="9"/>
  <c r="R17" i="9" s="1"/>
  <c r="D20" i="9"/>
  <c r="M19" i="9"/>
  <c r="O19" i="9" s="1"/>
  <c r="P19" i="9" s="1"/>
  <c r="M72" i="10"/>
  <c r="D73" i="10"/>
  <c r="P72" i="10"/>
  <c r="T72" i="10" s="1"/>
  <c r="O72" i="10"/>
  <c r="N72" i="10"/>
  <c r="Q72" i="10"/>
  <c r="R72" i="10" s="1"/>
  <c r="T71" i="10"/>
  <c r="V71" i="10"/>
  <c r="W71" i="10"/>
  <c r="R16" i="8" l="1"/>
  <c r="Q17" i="8"/>
  <c r="M20" i="8"/>
  <c r="O20" i="8" s="1"/>
  <c r="P20" i="8" s="1"/>
  <c r="D21" i="8"/>
  <c r="Q18" i="9"/>
  <c r="R18" i="9" s="1"/>
  <c r="M20" i="9"/>
  <c r="O20" i="9" s="1"/>
  <c r="D21" i="9"/>
  <c r="P20" i="9"/>
  <c r="Q20" i="9"/>
  <c r="V72" i="10"/>
  <c r="W72" i="10"/>
  <c r="Q73" i="10"/>
  <c r="R73" i="10" s="1"/>
  <c r="D74" i="10"/>
  <c r="P73" i="10"/>
  <c r="S73" i="10" s="1"/>
  <c r="M73" i="10"/>
  <c r="N73" i="10"/>
  <c r="O73" i="10"/>
  <c r="S72" i="10"/>
  <c r="R17" i="8" l="1"/>
  <c r="Q18" i="8"/>
  <c r="T73" i="10"/>
  <c r="Q19" i="9"/>
  <c r="R19" i="9" s="1"/>
  <c r="M21" i="8"/>
  <c r="O21" i="8" s="1"/>
  <c r="P21" i="8" s="1"/>
  <c r="D22" i="8"/>
  <c r="D22" i="9"/>
  <c r="M21" i="9"/>
  <c r="N21" i="9" s="1"/>
  <c r="O21" i="9"/>
  <c r="V21" i="9" s="1"/>
  <c r="W21" i="9" s="1"/>
  <c r="P21" i="9"/>
  <c r="S21" i="9" s="1"/>
  <c r="Q21" i="9"/>
  <c r="Q74" i="10"/>
  <c r="R74" i="10" s="1"/>
  <c r="P74" i="10"/>
  <c r="S74" i="10" s="1"/>
  <c r="M74" i="10"/>
  <c r="N74" i="10"/>
  <c r="D75" i="10"/>
  <c r="O74" i="10"/>
  <c r="W73" i="10"/>
  <c r="V73" i="10"/>
  <c r="R18" i="8" l="1"/>
  <c r="Q19" i="8"/>
  <c r="R20" i="9"/>
  <c r="M22" i="8"/>
  <c r="O22" i="8" s="1"/>
  <c r="P22" i="8" s="1"/>
  <c r="D23" i="8"/>
  <c r="Q22" i="9"/>
  <c r="R22" i="9" s="1"/>
  <c r="R21" i="9"/>
  <c r="T21" i="9" s="1"/>
  <c r="T74" i="10"/>
  <c r="D23" i="9"/>
  <c r="M22" i="9"/>
  <c r="O22" i="9" s="1"/>
  <c r="V22" i="9" s="1"/>
  <c r="P22" i="9"/>
  <c r="S22" i="9" s="1"/>
  <c r="N22" i="9"/>
  <c r="V74" i="10"/>
  <c r="W74" i="10"/>
  <c r="N75" i="10"/>
  <c r="D76" i="10"/>
  <c r="M75" i="10"/>
  <c r="O75" i="10"/>
  <c r="P75" i="10"/>
  <c r="S75" i="10" s="1"/>
  <c r="Q75" i="10"/>
  <c r="R75" i="10" s="1"/>
  <c r="E135" i="3"/>
  <c r="E126" i="3"/>
  <c r="E132" i="3"/>
  <c r="W22" i="9" l="1"/>
  <c r="R19" i="8"/>
  <c r="Q20" i="8"/>
  <c r="M23" i="8"/>
  <c r="O23" i="8" s="1"/>
  <c r="P23" i="8" s="1"/>
  <c r="D24" i="8"/>
  <c r="Q23" i="8"/>
  <c r="M23" i="9"/>
  <c r="N23" i="9" s="1"/>
  <c r="D24" i="9"/>
  <c r="O23" i="9"/>
  <c r="V23" i="9" s="1"/>
  <c r="W23" i="9" s="1"/>
  <c r="P23" i="9"/>
  <c r="S23" i="9" s="1"/>
  <c r="Q23" i="9"/>
  <c r="R23" i="9" s="1"/>
  <c r="T22" i="9"/>
  <c r="P76" i="10"/>
  <c r="T76" i="10" s="1"/>
  <c r="D77" i="10"/>
  <c r="Q76" i="10"/>
  <c r="R76" i="10" s="1"/>
  <c r="M76" i="10"/>
  <c r="O76" i="10"/>
  <c r="N76" i="10"/>
  <c r="V75" i="10"/>
  <c r="W75" i="10"/>
  <c r="T75" i="10"/>
  <c r="S76" i="10" l="1"/>
  <c r="R20" i="8"/>
  <c r="Q21" i="8"/>
  <c r="D25" i="8"/>
  <c r="M24" i="8"/>
  <c r="O24" i="8" s="1"/>
  <c r="P24" i="8"/>
  <c r="Q24" i="8"/>
  <c r="R24" i="8" s="1"/>
  <c r="M24" i="9"/>
  <c r="O24" i="9" s="1"/>
  <c r="P24" i="9" s="1"/>
  <c r="D25" i="9"/>
  <c r="Q24" i="9"/>
  <c r="R24" i="9" s="1"/>
  <c r="T23" i="9"/>
  <c r="Q77" i="10"/>
  <c r="R77" i="10" s="1"/>
  <c r="M77" i="10"/>
  <c r="O77" i="10"/>
  <c r="D78" i="10"/>
  <c r="N77" i="10"/>
  <c r="P77" i="10"/>
  <c r="T77" i="10" s="1"/>
  <c r="W76" i="10"/>
  <c r="V76" i="10"/>
  <c r="X27" i="3"/>
  <c r="W8" i="3"/>
  <c r="W27" i="3"/>
  <c r="W129" i="3"/>
  <c r="W42" i="3"/>
  <c r="W35" i="3"/>
  <c r="W16" i="3"/>
  <c r="X133" i="3"/>
  <c r="X125" i="3"/>
  <c r="W133" i="3"/>
  <c r="W125" i="3"/>
  <c r="W22" i="3"/>
  <c r="W128" i="3"/>
  <c r="W18" i="3"/>
  <c r="W134" i="3"/>
  <c r="S77" i="10" l="1"/>
  <c r="R21" i="8"/>
  <c r="Q22" i="8"/>
  <c r="M25" i="8"/>
  <c r="O25" i="8" s="1"/>
  <c r="P25" i="8" s="1"/>
  <c r="D26" i="8"/>
  <c r="Q25" i="8"/>
  <c r="D26" i="9"/>
  <c r="M25" i="9"/>
  <c r="O25" i="9"/>
  <c r="P25" i="9" s="1"/>
  <c r="Q25" i="9"/>
  <c r="N78" i="10"/>
  <c r="D79" i="10"/>
  <c r="M78" i="10"/>
  <c r="P78" i="10"/>
  <c r="T78" i="10" s="1"/>
  <c r="O78" i="10"/>
  <c r="Q78" i="10"/>
  <c r="R78" i="10" s="1"/>
  <c r="V77" i="10"/>
  <c r="W77" i="10"/>
  <c r="E136" i="3"/>
  <c r="Y27" i="3"/>
  <c r="AY27" i="3" s="1"/>
  <c r="Y133" i="3"/>
  <c r="AY133" i="3" s="1"/>
  <c r="Y125" i="3"/>
  <c r="AY125" i="3" s="1"/>
  <c r="R22" i="8" l="1"/>
  <c r="R23" i="8"/>
  <c r="Q26" i="8"/>
  <c r="R26" i="8" s="1"/>
  <c r="R25" i="8"/>
  <c r="D27" i="8"/>
  <c r="M26" i="8"/>
  <c r="O26" i="8" s="1"/>
  <c r="P26" i="8" s="1"/>
  <c r="D27" i="9"/>
  <c r="M26" i="9"/>
  <c r="O26" i="9" s="1"/>
  <c r="P26" i="9" s="1"/>
  <c r="Q26" i="9"/>
  <c r="R25" i="9"/>
  <c r="S78" i="10"/>
  <c r="Q79" i="10"/>
  <c r="R79" i="10" s="1"/>
  <c r="O79" i="10"/>
  <c r="P79" i="10"/>
  <c r="T79" i="10" s="1"/>
  <c r="M79" i="10"/>
  <c r="N79" i="10"/>
  <c r="D80" i="10"/>
  <c r="V78" i="10"/>
  <c r="W78" i="10"/>
  <c r="D28" i="8" l="1"/>
  <c r="M27" i="8"/>
  <c r="O27" i="8" s="1"/>
  <c r="P27" i="8" s="1"/>
  <c r="Q27" i="8"/>
  <c r="R27" i="8" s="1"/>
  <c r="R26" i="9"/>
  <c r="D28" i="9"/>
  <c r="M27" i="9"/>
  <c r="O27" i="9"/>
  <c r="P27" i="9"/>
  <c r="T27" i="9" s="1"/>
  <c r="N27" i="9"/>
  <c r="Q27" i="9"/>
  <c r="R27" i="9" s="1"/>
  <c r="O80" i="10"/>
  <c r="P80" i="10"/>
  <c r="T80" i="10" s="1"/>
  <c r="D81" i="10"/>
  <c r="N80" i="10"/>
  <c r="M80" i="10"/>
  <c r="Q80" i="10"/>
  <c r="R80" i="10" s="1"/>
  <c r="S79" i="10"/>
  <c r="W79" i="10"/>
  <c r="V79" i="10"/>
  <c r="S80" i="10" l="1"/>
  <c r="D29" i="8"/>
  <c r="M28" i="8"/>
  <c r="O28" i="8"/>
  <c r="P28" i="8"/>
  <c r="Q28" i="8" s="1"/>
  <c r="R28" i="8" s="1"/>
  <c r="O28" i="9"/>
  <c r="Q28" i="9"/>
  <c r="R28" i="9" s="1"/>
  <c r="N28" i="9"/>
  <c r="D29" i="9"/>
  <c r="P28" i="9"/>
  <c r="S28" i="9" s="1"/>
  <c r="M28" i="9"/>
  <c r="S27" i="9"/>
  <c r="V27" i="9"/>
  <c r="W27" i="9"/>
  <c r="M81" i="10"/>
  <c r="D82" i="10"/>
  <c r="Q81" i="10"/>
  <c r="R81" i="10" s="1"/>
  <c r="P81" i="10"/>
  <c r="S81" i="10" s="1"/>
  <c r="N81" i="10"/>
  <c r="O81" i="10"/>
  <c r="V80" i="10"/>
  <c r="W80" i="10"/>
  <c r="T28" i="9" l="1"/>
  <c r="D30" i="8"/>
  <c r="M29" i="8"/>
  <c r="O29" i="8" s="1"/>
  <c r="P29" i="8" s="1"/>
  <c r="Q29" i="8"/>
  <c r="R29" i="8" s="1"/>
  <c r="M29" i="9"/>
  <c r="O29" i="9" s="1"/>
  <c r="N29" i="9"/>
  <c r="D30" i="9"/>
  <c r="P29" i="9"/>
  <c r="T29" i="9" s="1"/>
  <c r="Q29" i="9"/>
  <c r="R29" i="9" s="1"/>
  <c r="V28" i="9"/>
  <c r="W28" i="9"/>
  <c r="T81" i="10"/>
  <c r="V81" i="10"/>
  <c r="W81" i="10"/>
  <c r="N82" i="10"/>
  <c r="Q82" i="10"/>
  <c r="R82" i="10" s="1"/>
  <c r="P82" i="10"/>
  <c r="S82" i="10" s="1"/>
  <c r="M82" i="10"/>
  <c r="D83" i="10"/>
  <c r="O82" i="10"/>
  <c r="T82" i="10" l="1"/>
  <c r="M30" i="8"/>
  <c r="D31" i="8"/>
  <c r="O30" i="8"/>
  <c r="P30" i="8"/>
  <c r="Q30" i="8"/>
  <c r="Q30" i="9"/>
  <c r="R30" i="9" s="1"/>
  <c r="D31" i="9"/>
  <c r="M30" i="9"/>
  <c r="O30" i="9" s="1"/>
  <c r="N30" i="9"/>
  <c r="P30" i="9"/>
  <c r="S30" i="9" s="1"/>
  <c r="S29" i="9"/>
  <c r="W29" i="9"/>
  <c r="V29" i="9"/>
  <c r="P83" i="10"/>
  <c r="S83" i="10" s="1"/>
  <c r="M83" i="10"/>
  <c r="D84" i="10"/>
  <c r="N83" i="10"/>
  <c r="O83" i="10"/>
  <c r="Q83" i="10"/>
  <c r="R83" i="10" s="1"/>
  <c r="V82" i="10"/>
  <c r="W82" i="10"/>
  <c r="T30" i="9" l="1"/>
  <c r="D32" i="8"/>
  <c r="M31" i="8"/>
  <c r="O31" i="8" s="1"/>
  <c r="P31" i="8" s="1"/>
  <c r="T83" i="10"/>
  <c r="Q31" i="8"/>
  <c r="R30" i="8"/>
  <c r="V30" i="9"/>
  <c r="W30" i="9"/>
  <c r="D32" i="9"/>
  <c r="M31" i="9"/>
  <c r="O31" i="9" s="1"/>
  <c r="N31" i="9"/>
  <c r="P31" i="9"/>
  <c r="S31" i="9" s="1"/>
  <c r="Q31" i="9"/>
  <c r="R31" i="9" s="1"/>
  <c r="P84" i="10"/>
  <c r="S84" i="10" s="1"/>
  <c r="D85" i="10"/>
  <c r="O84" i="10"/>
  <c r="Q84" i="10"/>
  <c r="R84" i="10" s="1"/>
  <c r="N84" i="10"/>
  <c r="M84" i="10"/>
  <c r="W83" i="10"/>
  <c r="V83" i="10"/>
  <c r="T84" i="10" l="1"/>
  <c r="Q32" i="8"/>
  <c r="R32" i="8" s="1"/>
  <c r="R31" i="8"/>
  <c r="T31" i="9"/>
  <c r="D33" i="8"/>
  <c r="M32" i="8"/>
  <c r="O32" i="8" s="1"/>
  <c r="P32" i="8" s="1"/>
  <c r="V31" i="9"/>
  <c r="W31" i="9"/>
  <c r="M32" i="9"/>
  <c r="O32" i="9" s="1"/>
  <c r="P32" i="9"/>
  <c r="S32" i="9" s="1"/>
  <c r="D33" i="9"/>
  <c r="Q32" i="9"/>
  <c r="R32" i="9" s="1"/>
  <c r="N32" i="9"/>
  <c r="W84" i="10"/>
  <c r="V84" i="10"/>
  <c r="Q85" i="10"/>
  <c r="R85" i="10" s="1"/>
  <c r="D86" i="10"/>
  <c r="O85" i="10"/>
  <c r="P85" i="10"/>
  <c r="T85" i="10" s="1"/>
  <c r="N85" i="10"/>
  <c r="M85" i="10"/>
  <c r="M33" i="8" l="1"/>
  <c r="O33" i="8" s="1"/>
  <c r="P33" i="8" s="1"/>
  <c r="D34" i="8"/>
  <c r="Q33" i="8"/>
  <c r="R33" i="8" s="1"/>
  <c r="T32" i="9"/>
  <c r="W32" i="9"/>
  <c r="V32" i="9"/>
  <c r="P33" i="9"/>
  <c r="S33" i="9" s="1"/>
  <c r="M33" i="9"/>
  <c r="N33" i="9"/>
  <c r="Q33" i="9"/>
  <c r="R33" i="9" s="1"/>
  <c r="O33" i="9"/>
  <c r="D34" i="9"/>
  <c r="O86" i="10"/>
  <c r="M86" i="10"/>
  <c r="D87" i="10"/>
  <c r="Q86" i="10"/>
  <c r="R86" i="10" s="1"/>
  <c r="N86" i="10"/>
  <c r="P86" i="10"/>
  <c r="T86" i="10" s="1"/>
  <c r="S85" i="10"/>
  <c r="W85" i="10"/>
  <c r="V85" i="10"/>
  <c r="Q39" i="3"/>
  <c r="Q30" i="3"/>
  <c r="Q21" i="3"/>
  <c r="Q19" i="3"/>
  <c r="Q23" i="3"/>
  <c r="M34" i="8" l="1"/>
  <c r="O34" i="8" s="1"/>
  <c r="P34" i="8" s="1"/>
  <c r="Q34" i="8"/>
  <c r="R34" i="8" s="1"/>
  <c r="D35" i="8"/>
  <c r="T33" i="9"/>
  <c r="V33" i="9"/>
  <c r="W33" i="9"/>
  <c r="S86" i="10"/>
  <c r="Q34" i="9"/>
  <c r="R34" i="9" s="1"/>
  <c r="N34" i="9"/>
  <c r="M34" i="9"/>
  <c r="O34" i="9" s="1"/>
  <c r="P34" i="9"/>
  <c r="S34" i="9" s="1"/>
  <c r="D35" i="9"/>
  <c r="O87" i="10"/>
  <c r="P87" i="10"/>
  <c r="T87" i="10" s="1"/>
  <c r="Q87" i="10"/>
  <c r="R87" i="10" s="1"/>
  <c r="D88" i="10"/>
  <c r="M87" i="10"/>
  <c r="N87" i="10"/>
  <c r="W86" i="10"/>
  <c r="V86" i="10"/>
  <c r="M35" i="8" l="1"/>
  <c r="O35" i="8"/>
  <c r="P35" i="8"/>
  <c r="Q35" i="8"/>
  <c r="R35" i="8" s="1"/>
  <c r="D36" i="8"/>
  <c r="N35" i="9"/>
  <c r="Q35" i="9"/>
  <c r="R35" i="9" s="1"/>
  <c r="M35" i="9"/>
  <c r="P35" i="9"/>
  <c r="S35" i="9" s="1"/>
  <c r="O35" i="9"/>
  <c r="D36" i="9"/>
  <c r="W34" i="9"/>
  <c r="V34" i="9"/>
  <c r="S87" i="10"/>
  <c r="T34" i="9"/>
  <c r="M88" i="10"/>
  <c r="P88" i="10"/>
  <c r="T88" i="10" s="1"/>
  <c r="D89" i="10"/>
  <c r="O88" i="10"/>
  <c r="N88" i="10"/>
  <c r="Q88" i="10"/>
  <c r="R88" i="10" s="1"/>
  <c r="V87" i="10"/>
  <c r="W87" i="10"/>
  <c r="S88" i="10" l="1"/>
  <c r="D37" i="8"/>
  <c r="Q36" i="8"/>
  <c r="R36" i="8" s="1"/>
  <c r="P36" i="8"/>
  <c r="T36" i="8" s="1"/>
  <c r="O36" i="8"/>
  <c r="N36" i="8"/>
  <c r="M36" i="8"/>
  <c r="T35" i="9"/>
  <c r="D37" i="9"/>
  <c r="P36" i="9"/>
  <c r="T36" i="9" s="1"/>
  <c r="Q36" i="9"/>
  <c r="R36" i="9" s="1"/>
  <c r="O36" i="9"/>
  <c r="M36" i="9"/>
  <c r="N36" i="9"/>
  <c r="V35" i="9"/>
  <c r="W35" i="9"/>
  <c r="V88" i="10"/>
  <c r="W88" i="10"/>
  <c r="N89" i="10"/>
  <c r="D90" i="10"/>
  <c r="P89" i="10"/>
  <c r="T89" i="10" s="1"/>
  <c r="O89" i="10"/>
  <c r="Q89" i="10"/>
  <c r="R89" i="10" s="1"/>
  <c r="M89" i="10"/>
  <c r="S36" i="9" l="1"/>
  <c r="S36" i="8"/>
  <c r="Q37" i="8"/>
  <c r="R37" i="8" s="1"/>
  <c r="M37" i="8"/>
  <c r="O37" i="8" s="1"/>
  <c r="P37" i="8" s="1"/>
  <c r="D38" i="8"/>
  <c r="W36" i="8"/>
  <c r="V36" i="8"/>
  <c r="N37" i="9"/>
  <c r="M37" i="9"/>
  <c r="P37" i="9"/>
  <c r="S37" i="9" s="1"/>
  <c r="Q37" i="9"/>
  <c r="R37" i="9" s="1"/>
  <c r="D38" i="9"/>
  <c r="O37" i="9"/>
  <c r="S89" i="10"/>
  <c r="W36" i="9"/>
  <c r="V36" i="9"/>
  <c r="M90" i="10"/>
  <c r="Q90" i="10"/>
  <c r="R90" i="10" s="1"/>
  <c r="N90" i="10"/>
  <c r="O90" i="10"/>
  <c r="P90" i="10"/>
  <c r="S90" i="10" s="1"/>
  <c r="D91" i="10"/>
  <c r="V89" i="10"/>
  <c r="W89" i="10"/>
  <c r="T37" i="9" l="1"/>
  <c r="M38" i="8"/>
  <c r="O38" i="8" s="1"/>
  <c r="P38" i="8" s="1"/>
  <c r="Q38" i="8"/>
  <c r="R38" i="8" s="1"/>
  <c r="D39" i="8"/>
  <c r="W37" i="9"/>
  <c r="V37" i="9"/>
  <c r="T90" i="10"/>
  <c r="M38" i="9"/>
  <c r="O38" i="9" s="1"/>
  <c r="P38" i="9"/>
  <c r="S38" i="9" s="1"/>
  <c r="Q38" i="9"/>
  <c r="R38" i="9" s="1"/>
  <c r="D39" i="9"/>
  <c r="N38" i="9"/>
  <c r="V90" i="10"/>
  <c r="W90" i="10"/>
  <c r="P91" i="10"/>
  <c r="T91" i="10" s="1"/>
  <c r="M91" i="10"/>
  <c r="O91" i="10"/>
  <c r="Q91" i="10"/>
  <c r="R91" i="10" s="1"/>
  <c r="N91" i="10"/>
  <c r="D92" i="10"/>
  <c r="T38" i="9" l="1"/>
  <c r="Q39" i="8"/>
  <c r="R39" i="8" s="1"/>
  <c r="D40" i="8"/>
  <c r="M39" i="8"/>
  <c r="O39" i="8" s="1"/>
  <c r="P39" i="8"/>
  <c r="W38" i="9"/>
  <c r="V38" i="9"/>
  <c r="Q39" i="9"/>
  <c r="R39" i="9" s="1"/>
  <c r="P39" i="9"/>
  <c r="S39" i="9" s="1"/>
  <c r="N39" i="9"/>
  <c r="M39" i="9"/>
  <c r="D40" i="9"/>
  <c r="O39" i="9"/>
  <c r="N92" i="10"/>
  <c r="D93" i="10"/>
  <c r="M92" i="10"/>
  <c r="O92" i="10"/>
  <c r="Q92" i="10"/>
  <c r="R92" i="10" s="1"/>
  <c r="P92" i="10"/>
  <c r="T92" i="10" s="1"/>
  <c r="S91" i="10"/>
  <c r="W91" i="10"/>
  <c r="V91" i="10"/>
  <c r="S92" i="10" l="1"/>
  <c r="D41" i="8"/>
  <c r="M40" i="8"/>
  <c r="O40" i="8" s="1"/>
  <c r="Q40" i="8"/>
  <c r="R40" i="8" s="1"/>
  <c r="P40" i="8"/>
  <c r="P40" i="9"/>
  <c r="T40" i="9" s="1"/>
  <c r="N40" i="9"/>
  <c r="M40" i="9"/>
  <c r="O40" i="9" s="1"/>
  <c r="D41" i="9"/>
  <c r="Q40" i="9"/>
  <c r="R40" i="9" s="1"/>
  <c r="W39" i="9"/>
  <c r="V39" i="9"/>
  <c r="T39" i="9"/>
  <c r="V92" i="10"/>
  <c r="W92" i="10"/>
  <c r="O93" i="10"/>
  <c r="P93" i="10"/>
  <c r="T93" i="10" s="1"/>
  <c r="N93" i="10"/>
  <c r="M93" i="10"/>
  <c r="D94" i="10"/>
  <c r="Q93" i="10"/>
  <c r="R93" i="10" s="1"/>
  <c r="S40" i="9" l="1"/>
  <c r="M41" i="8"/>
  <c r="Q41" i="8"/>
  <c r="R41" i="8" s="1"/>
  <c r="D42" i="8"/>
  <c r="O41" i="8"/>
  <c r="P41" i="8"/>
  <c r="P41" i="9"/>
  <c r="T41" i="9" s="1"/>
  <c r="M41" i="9"/>
  <c r="O41" i="9"/>
  <c r="D42" i="9"/>
  <c r="Q41" i="9"/>
  <c r="R41" i="9" s="1"/>
  <c r="N41" i="9"/>
  <c r="V40" i="9"/>
  <c r="W40" i="9"/>
  <c r="M94" i="10"/>
  <c r="P94" i="10"/>
  <c r="S94" i="10" s="1"/>
  <c r="N94" i="10"/>
  <c r="D95" i="10"/>
  <c r="Q94" i="10"/>
  <c r="R94" i="10" s="1"/>
  <c r="O94" i="10"/>
  <c r="V93" i="10"/>
  <c r="W93" i="10"/>
  <c r="S93" i="10"/>
  <c r="S41" i="9" l="1"/>
  <c r="Q42" i="8"/>
  <c r="R42" i="8" s="1"/>
  <c r="M42" i="8"/>
  <c r="D43" i="8"/>
  <c r="O42" i="8"/>
  <c r="P42" i="8"/>
  <c r="T94" i="10"/>
  <c r="W41" i="9"/>
  <c r="V41" i="9"/>
  <c r="P42" i="9"/>
  <c r="S42" i="9" s="1"/>
  <c r="O42" i="9"/>
  <c r="M42" i="9"/>
  <c r="D43" i="9"/>
  <c r="Q42" i="9"/>
  <c r="R42" i="9" s="1"/>
  <c r="N42" i="9"/>
  <c r="D96" i="10"/>
  <c r="M95" i="10"/>
  <c r="O95" i="10"/>
  <c r="Q95" i="10"/>
  <c r="R95" i="10" s="1"/>
  <c r="P95" i="10"/>
  <c r="S95" i="10" s="1"/>
  <c r="N95" i="10"/>
  <c r="W94" i="10"/>
  <c r="V94" i="10"/>
  <c r="T95" i="10" l="1"/>
  <c r="D44" i="8"/>
  <c r="M43" i="8"/>
  <c r="O43" i="8" s="1"/>
  <c r="Q43" i="8"/>
  <c r="R43" i="8" s="1"/>
  <c r="P43" i="8"/>
  <c r="V42" i="9"/>
  <c r="W42" i="9"/>
  <c r="N43" i="9"/>
  <c r="D44" i="9"/>
  <c r="Q43" i="9"/>
  <c r="R43" i="9" s="1"/>
  <c r="M43" i="9"/>
  <c r="O43" i="9" s="1"/>
  <c r="P43" i="9"/>
  <c r="S43" i="9" s="1"/>
  <c r="T42" i="9"/>
  <c r="V95" i="10"/>
  <c r="W95" i="10"/>
  <c r="Q96" i="10"/>
  <c r="R96" i="10" s="1"/>
  <c r="N96" i="10"/>
  <c r="M96" i="10"/>
  <c r="D97" i="10"/>
  <c r="O96" i="10"/>
  <c r="P96" i="10"/>
  <c r="S96" i="10" s="1"/>
  <c r="T43" i="9" l="1"/>
  <c r="Q44" i="8"/>
  <c r="R44" i="8" s="1"/>
  <c r="M44" i="8"/>
  <c r="O44" i="8" s="1"/>
  <c r="P44" i="8" s="1"/>
  <c r="D45" i="8"/>
  <c r="D45" i="9"/>
  <c r="P44" i="9"/>
  <c r="T44" i="9" s="1"/>
  <c r="O44" i="9"/>
  <c r="M44" i="9"/>
  <c r="Q44" i="9"/>
  <c r="R44" i="9" s="1"/>
  <c r="N44" i="9"/>
  <c r="V43" i="9"/>
  <c r="W43" i="9"/>
  <c r="W96" i="10"/>
  <c r="V96" i="10"/>
  <c r="P97" i="10"/>
  <c r="S97" i="10" s="1"/>
  <c r="N97" i="10"/>
  <c r="D98" i="10"/>
  <c r="M97" i="10"/>
  <c r="O97" i="10"/>
  <c r="Q97" i="10"/>
  <c r="R97" i="10" s="1"/>
  <c r="T96" i="10"/>
  <c r="D46" i="8" l="1"/>
  <c r="M45" i="8"/>
  <c r="O45" i="8"/>
  <c r="P45" i="8" s="1"/>
  <c r="Q45" i="8"/>
  <c r="R45" i="8" s="1"/>
  <c r="S44" i="9"/>
  <c r="W44" i="9"/>
  <c r="V44" i="9"/>
  <c r="O45" i="9"/>
  <c r="Q45" i="9"/>
  <c r="R45" i="9" s="1"/>
  <c r="M45" i="9"/>
  <c r="D46" i="9"/>
  <c r="N45" i="9"/>
  <c r="P45" i="9"/>
  <c r="S45" i="9" s="1"/>
  <c r="W97" i="10"/>
  <c r="V97" i="10"/>
  <c r="T97" i="10"/>
  <c r="N98" i="10"/>
  <c r="O98" i="10"/>
  <c r="P98" i="10"/>
  <c r="S98" i="10" s="1"/>
  <c r="M98" i="10"/>
  <c r="D99" i="10"/>
  <c r="Q98" i="10"/>
  <c r="R98" i="10" s="1"/>
  <c r="M46" i="8" l="1"/>
  <c r="O46" i="8" s="1"/>
  <c r="P46" i="8" s="1"/>
  <c r="D47" i="8"/>
  <c r="Q46" i="8"/>
  <c r="R46" i="8" s="1"/>
  <c r="T98" i="10"/>
  <c r="W45" i="9"/>
  <c r="V45" i="9"/>
  <c r="Q46" i="9"/>
  <c r="R46" i="9" s="1"/>
  <c r="N46" i="9"/>
  <c r="M46" i="9"/>
  <c r="O46" i="9"/>
  <c r="P46" i="9"/>
  <c r="S46" i="9" s="1"/>
  <c r="D47" i="9"/>
  <c r="T45" i="9"/>
  <c r="N99" i="10"/>
  <c r="P99" i="10"/>
  <c r="T99" i="10" s="1"/>
  <c r="M99" i="10"/>
  <c r="Q99" i="10"/>
  <c r="R99" i="10" s="1"/>
  <c r="D100" i="10"/>
  <c r="O99" i="10"/>
  <c r="V98" i="10"/>
  <c r="W98" i="10"/>
  <c r="M47" i="8" l="1"/>
  <c r="O47" i="8" s="1"/>
  <c r="P47" i="8" s="1"/>
  <c r="D48" i="8"/>
  <c r="Q47" i="8"/>
  <c r="R47" i="8" s="1"/>
  <c r="V46" i="9"/>
  <c r="W46" i="9"/>
  <c r="T46" i="9"/>
  <c r="D48" i="9"/>
  <c r="M47" i="9"/>
  <c r="P47" i="9"/>
  <c r="T47" i="9" s="1"/>
  <c r="Q47" i="9"/>
  <c r="R47" i="9" s="1"/>
  <c r="N47" i="9"/>
  <c r="O47" i="9"/>
  <c r="S99" i="10"/>
  <c r="V99" i="10"/>
  <c r="W99" i="10"/>
  <c r="P100" i="10"/>
  <c r="S100" i="10" s="1"/>
  <c r="D101" i="10"/>
  <c r="N100" i="10"/>
  <c r="O100" i="10"/>
  <c r="M100" i="10"/>
  <c r="Q100" i="10"/>
  <c r="R100" i="10" s="1"/>
  <c r="S47" i="9" l="1"/>
  <c r="Q48" i="8"/>
  <c r="R48" i="8" s="1"/>
  <c r="P48" i="8"/>
  <c r="T48" i="8" s="1"/>
  <c r="D49" i="8"/>
  <c r="M48" i="8"/>
  <c r="O48" i="8" s="1"/>
  <c r="N48" i="8"/>
  <c r="P48" i="9"/>
  <c r="S48" i="9" s="1"/>
  <c r="N48" i="9"/>
  <c r="M48" i="9"/>
  <c r="O48" i="9" s="1"/>
  <c r="Q48" i="9"/>
  <c r="R48" i="9" s="1"/>
  <c r="D49" i="9"/>
  <c r="V47" i="9"/>
  <c r="W47" i="9"/>
  <c r="W100" i="10"/>
  <c r="V100" i="10"/>
  <c r="T100" i="10"/>
  <c r="M101" i="10"/>
  <c r="P101" i="10"/>
  <c r="S101" i="10" s="1"/>
  <c r="D102" i="10"/>
  <c r="Q101" i="10"/>
  <c r="R101" i="10" s="1"/>
  <c r="N101" i="10"/>
  <c r="O101" i="10"/>
  <c r="S48" i="8" l="1"/>
  <c r="T101" i="10"/>
  <c r="T48" i="9"/>
  <c r="W48" i="8"/>
  <c r="V48" i="8"/>
  <c r="N49" i="8"/>
  <c r="P49" i="8"/>
  <c r="S49" i="8" s="1"/>
  <c r="O49" i="8"/>
  <c r="M49" i="8"/>
  <c r="Q49" i="8"/>
  <c r="R49" i="8" s="1"/>
  <c r="D50" i="8"/>
  <c r="W48" i="9"/>
  <c r="V48" i="9"/>
  <c r="D50" i="9"/>
  <c r="N49" i="9"/>
  <c r="O49" i="9"/>
  <c r="M49" i="9"/>
  <c r="P49" i="9"/>
  <c r="T49" i="9" s="1"/>
  <c r="Q49" i="9"/>
  <c r="R49" i="9" s="1"/>
  <c r="N102" i="10"/>
  <c r="M102" i="10"/>
  <c r="Q102" i="10"/>
  <c r="R102" i="10" s="1"/>
  <c r="P102" i="10"/>
  <c r="T102" i="10" s="1"/>
  <c r="O102" i="10"/>
  <c r="D103" i="10"/>
  <c r="V101" i="10"/>
  <c r="W101" i="10"/>
  <c r="D51" i="8" l="1"/>
  <c r="M50" i="8"/>
  <c r="O50" i="8" s="1"/>
  <c r="P50" i="8"/>
  <c r="T50" i="8" s="1"/>
  <c r="N50" i="8"/>
  <c r="Q50" i="8"/>
  <c r="R50" i="8" s="1"/>
  <c r="T49" i="8"/>
  <c r="W49" i="8"/>
  <c r="V49" i="8"/>
  <c r="O50" i="9"/>
  <c r="V50" i="9" s="1"/>
  <c r="W50" i="9" s="1"/>
  <c r="D51" i="9"/>
  <c r="P50" i="9"/>
  <c r="T50" i="9" s="1"/>
  <c r="Q50" i="9"/>
  <c r="R50" i="9" s="1"/>
  <c r="M50" i="9"/>
  <c r="N50" i="9" s="1"/>
  <c r="S49" i="9"/>
  <c r="W49" i="9"/>
  <c r="V49" i="9"/>
  <c r="S102" i="10"/>
  <c r="O103" i="10"/>
  <c r="Q103" i="10"/>
  <c r="R103" i="10" s="1"/>
  <c r="N103" i="10"/>
  <c r="D104" i="10"/>
  <c r="M103" i="10"/>
  <c r="P103" i="10"/>
  <c r="S103" i="10" s="1"/>
  <c r="V102" i="10"/>
  <c r="W102" i="10"/>
  <c r="S50" i="8" l="1"/>
  <c r="T103" i="10"/>
  <c r="V50" i="8"/>
  <c r="W50" i="8"/>
  <c r="N51" i="8"/>
  <c r="D52" i="8"/>
  <c r="M51" i="8"/>
  <c r="O51" i="8" s="1"/>
  <c r="P51" i="8"/>
  <c r="S51" i="8" s="1"/>
  <c r="Q51" i="8"/>
  <c r="R51" i="8" s="1"/>
  <c r="S50" i="9"/>
  <c r="P51" i="9"/>
  <c r="S51" i="9" s="1"/>
  <c r="N51" i="9"/>
  <c r="M51" i="9"/>
  <c r="O51" i="9" s="1"/>
  <c r="V51" i="9" s="1"/>
  <c r="W51" i="9" s="1"/>
  <c r="D52" i="9"/>
  <c r="Q51" i="9"/>
  <c r="R51" i="9" s="1"/>
  <c r="W103" i="10"/>
  <c r="V103" i="10"/>
  <c r="M104" i="10"/>
  <c r="D105" i="10"/>
  <c r="Q104" i="10"/>
  <c r="R104" i="10" s="1"/>
  <c r="N104" i="10"/>
  <c r="P104" i="10"/>
  <c r="S104" i="10" s="1"/>
  <c r="O104" i="10"/>
  <c r="T51" i="9" l="1"/>
  <c r="T51" i="8"/>
  <c r="Q52" i="8"/>
  <c r="R52" i="8" s="1"/>
  <c r="D53" i="8"/>
  <c r="N52" i="8"/>
  <c r="M52" i="8"/>
  <c r="O52" i="8" s="1"/>
  <c r="P52" i="8"/>
  <c r="S52" i="8" s="1"/>
  <c r="W51" i="8"/>
  <c r="V51" i="8"/>
  <c r="M52" i="9"/>
  <c r="N52" i="9" s="1"/>
  <c r="D53" i="9"/>
  <c r="Q52" i="9"/>
  <c r="R52" i="9" s="1"/>
  <c r="P52" i="9"/>
  <c r="S52" i="9" s="1"/>
  <c r="O52" i="9"/>
  <c r="D106" i="10"/>
  <c r="M105" i="10"/>
  <c r="P105" i="10"/>
  <c r="S105" i="10" s="1"/>
  <c r="N105" i="10"/>
  <c r="O105" i="10"/>
  <c r="Q105" i="10"/>
  <c r="R105" i="10" s="1"/>
  <c r="W104" i="10"/>
  <c r="V104" i="10"/>
  <c r="T104" i="10"/>
  <c r="T105" i="10" l="1"/>
  <c r="T52" i="8"/>
  <c r="V52" i="8"/>
  <c r="W52" i="8"/>
  <c r="N53" i="8"/>
  <c r="M53" i="8"/>
  <c r="D54" i="8"/>
  <c r="O53" i="8"/>
  <c r="Q53" i="8"/>
  <c r="R53" i="8" s="1"/>
  <c r="P53" i="8"/>
  <c r="S53" i="8" s="1"/>
  <c r="T52" i="9"/>
  <c r="Q53" i="9"/>
  <c r="R53" i="9" s="1"/>
  <c r="M53" i="9"/>
  <c r="N53" i="9" s="1"/>
  <c r="O53" i="9"/>
  <c r="V53" i="9" s="1"/>
  <c r="W53" i="9" s="1"/>
  <c r="P53" i="9"/>
  <c r="S53" i="9" s="1"/>
  <c r="D54" i="9"/>
  <c r="V52" i="9"/>
  <c r="W52" i="9"/>
  <c r="W105" i="10"/>
  <c r="V105" i="10"/>
  <c r="N106" i="10"/>
  <c r="P106" i="10"/>
  <c r="S106" i="10" s="1"/>
  <c r="M106" i="10"/>
  <c r="Q106" i="10"/>
  <c r="R106" i="10" s="1"/>
  <c r="D107" i="10"/>
  <c r="O106" i="10"/>
  <c r="T53" i="9" l="1"/>
  <c r="V53" i="8"/>
  <c r="W53" i="8"/>
  <c r="T53" i="8"/>
  <c r="M54" i="8"/>
  <c r="O54" i="8"/>
  <c r="D56" i="8"/>
  <c r="P54" i="8"/>
  <c r="T54" i="8" s="1"/>
  <c r="N54" i="8"/>
  <c r="Q54" i="8"/>
  <c r="R54" i="8" s="1"/>
  <c r="D56" i="9"/>
  <c r="M54" i="9"/>
  <c r="Q54" i="9"/>
  <c r="R54" i="9" s="1"/>
  <c r="N54" i="9"/>
  <c r="P54" i="9"/>
  <c r="S54" i="9" s="1"/>
  <c r="O54" i="9"/>
  <c r="W106" i="10"/>
  <c r="V106" i="10"/>
  <c r="O107" i="10"/>
  <c r="Q107" i="10"/>
  <c r="R107" i="10" s="1"/>
  <c r="D108" i="10"/>
  <c r="P107" i="10"/>
  <c r="T107" i="10" s="1"/>
  <c r="N107" i="10"/>
  <c r="M107" i="10"/>
  <c r="T106" i="10"/>
  <c r="S54" i="8" l="1"/>
  <c r="P56" i="8"/>
  <c r="T56" i="8" s="1"/>
  <c r="M56" i="8"/>
  <c r="N56" i="8"/>
  <c r="D57" i="8"/>
  <c r="Q56" i="8"/>
  <c r="R56" i="8" s="1"/>
  <c r="O56" i="8"/>
  <c r="T54" i="9"/>
  <c r="W54" i="8"/>
  <c r="V54" i="8"/>
  <c r="V54" i="9"/>
  <c r="W54" i="9"/>
  <c r="Q56" i="9"/>
  <c r="R56" i="9" s="1"/>
  <c r="D57" i="9"/>
  <c r="M56" i="9"/>
  <c r="O56" i="9" s="1"/>
  <c r="P56" i="9"/>
  <c r="S56" i="9" s="1"/>
  <c r="N56" i="9"/>
  <c r="V107" i="10"/>
  <c r="W107" i="10"/>
  <c r="S107" i="10"/>
  <c r="M108" i="10"/>
  <c r="O108" i="10"/>
  <c r="N108" i="10"/>
  <c r="D109" i="10"/>
  <c r="P108" i="10"/>
  <c r="T108" i="10" s="1"/>
  <c r="Q108" i="10"/>
  <c r="R108" i="10" s="1"/>
  <c r="S56" i="8" l="1"/>
  <c r="T56" i="9"/>
  <c r="V56" i="8"/>
  <c r="W56" i="8"/>
  <c r="P57" i="8"/>
  <c r="S57" i="8" s="1"/>
  <c r="M57" i="8"/>
  <c r="Q57" i="8"/>
  <c r="R57" i="8" s="1"/>
  <c r="D58" i="8"/>
  <c r="O57" i="8"/>
  <c r="N57" i="8"/>
  <c r="N57" i="9"/>
  <c r="M57" i="9"/>
  <c r="O57" i="9" s="1"/>
  <c r="V57" i="9" s="1"/>
  <c r="W57" i="9" s="1"/>
  <c r="P57" i="9"/>
  <c r="T57" i="9" s="1"/>
  <c r="D58" i="9"/>
  <c r="Q57" i="9"/>
  <c r="R57" i="9" s="1"/>
  <c r="W56" i="9"/>
  <c r="V56" i="9"/>
  <c r="O109" i="10"/>
  <c r="Q109" i="10"/>
  <c r="R109" i="10" s="1"/>
  <c r="D110" i="10"/>
  <c r="N109" i="10"/>
  <c r="M109" i="10"/>
  <c r="P109" i="10"/>
  <c r="S109" i="10" s="1"/>
  <c r="S108" i="10"/>
  <c r="V108" i="10"/>
  <c r="W108" i="10"/>
  <c r="T109" i="10" l="1"/>
  <c r="T57" i="8"/>
  <c r="V57" i="8"/>
  <c r="W57" i="8"/>
  <c r="O58" i="8"/>
  <c r="N58" i="8"/>
  <c r="D59" i="8"/>
  <c r="Q58" i="8"/>
  <c r="R58" i="8" s="1"/>
  <c r="P58" i="8"/>
  <c r="T58" i="8" s="1"/>
  <c r="M58" i="8"/>
  <c r="S57" i="9"/>
  <c r="D59" i="9"/>
  <c r="N58" i="9"/>
  <c r="Q58" i="9"/>
  <c r="R58" i="9" s="1"/>
  <c r="P58" i="9"/>
  <c r="S58" i="9" s="1"/>
  <c r="M58" i="9"/>
  <c r="O58" i="9" s="1"/>
  <c r="V58" i="9" s="1"/>
  <c r="W58" i="9" s="1"/>
  <c r="M110" i="10"/>
  <c r="D111" i="10"/>
  <c r="P110" i="10"/>
  <c r="S110" i="10" s="1"/>
  <c r="O110" i="10"/>
  <c r="Q110" i="10"/>
  <c r="R110" i="10" s="1"/>
  <c r="N110" i="10"/>
  <c r="V109" i="10"/>
  <c r="W109" i="10"/>
  <c r="T110" i="10" l="1"/>
  <c r="T58" i="9"/>
  <c r="W58" i="8"/>
  <c r="V58" i="8"/>
  <c r="S58" i="8"/>
  <c r="O59" i="8"/>
  <c r="D60" i="8"/>
  <c r="M59" i="8"/>
  <c r="N59" i="8"/>
  <c r="P59" i="8"/>
  <c r="T59" i="8" s="1"/>
  <c r="Q59" i="8"/>
  <c r="R59" i="8" s="1"/>
  <c r="Q59" i="9"/>
  <c r="R59" i="9" s="1"/>
  <c r="N59" i="9"/>
  <c r="P59" i="9"/>
  <c r="T59" i="9" s="1"/>
  <c r="D60" i="9"/>
  <c r="M59" i="9"/>
  <c r="O59" i="9" s="1"/>
  <c r="N111" i="10"/>
  <c r="P111" i="10"/>
  <c r="T111" i="10" s="1"/>
  <c r="M111" i="10"/>
  <c r="Q111" i="10"/>
  <c r="R111" i="10" s="1"/>
  <c r="D112" i="10"/>
  <c r="O111" i="10"/>
  <c r="W110" i="10"/>
  <c r="V110" i="10"/>
  <c r="V59" i="8" l="1"/>
  <c r="W59" i="8"/>
  <c r="S59" i="8"/>
  <c r="Q60" i="8"/>
  <c r="R60" i="8" s="1"/>
  <c r="O60" i="8"/>
  <c r="D61" i="8"/>
  <c r="M60" i="8"/>
  <c r="N60" i="8"/>
  <c r="P60" i="8"/>
  <c r="T60" i="8" s="1"/>
  <c r="Q60" i="9"/>
  <c r="R60" i="9" s="1"/>
  <c r="M60" i="9"/>
  <c r="O60" i="9" s="1"/>
  <c r="V60" i="9" s="1"/>
  <c r="W60" i="9" s="1"/>
  <c r="N60" i="9"/>
  <c r="P60" i="9"/>
  <c r="S60" i="9" s="1"/>
  <c r="D61" i="9"/>
  <c r="S59" i="9"/>
  <c r="S111" i="10"/>
  <c r="V59" i="9"/>
  <c r="W59" i="9"/>
  <c r="V111" i="10"/>
  <c r="W111" i="10"/>
  <c r="P112" i="10"/>
  <c r="T112" i="10" s="1"/>
  <c r="M112" i="10"/>
  <c r="Q112" i="10"/>
  <c r="R112" i="10" s="1"/>
  <c r="D113" i="10"/>
  <c r="N112" i="10"/>
  <c r="O112" i="10"/>
  <c r="S60" i="8" l="1"/>
  <c r="O61" i="8"/>
  <c r="Q61" i="8"/>
  <c r="R61" i="8" s="1"/>
  <c r="N61" i="8"/>
  <c r="D62" i="8"/>
  <c r="P61" i="8"/>
  <c r="T61" i="8" s="1"/>
  <c r="M61" i="8"/>
  <c r="V60" i="8"/>
  <c r="W60" i="8"/>
  <c r="T60" i="9"/>
  <c r="O61" i="9"/>
  <c r="D62" i="9"/>
  <c r="M61" i="9"/>
  <c r="P61" i="9"/>
  <c r="T61" i="9" s="1"/>
  <c r="N61" i="9"/>
  <c r="Q61" i="9"/>
  <c r="R61" i="9" s="1"/>
  <c r="W112" i="10"/>
  <c r="V112" i="10"/>
  <c r="M113" i="10"/>
  <c r="P113" i="10"/>
  <c r="S113" i="10" s="1"/>
  <c r="O113" i="10"/>
  <c r="D114" i="10"/>
  <c r="Q113" i="10"/>
  <c r="R113" i="10" s="1"/>
  <c r="N113" i="10"/>
  <c r="S112" i="10"/>
  <c r="S61" i="8" l="1"/>
  <c r="P62" i="8"/>
  <c r="S62" i="8" s="1"/>
  <c r="N62" i="8"/>
  <c r="M62" i="8"/>
  <c r="D63" i="8"/>
  <c r="O62" i="8"/>
  <c r="Q62" i="8"/>
  <c r="R62" i="8" s="1"/>
  <c r="S61" i="9"/>
  <c r="W61" i="8"/>
  <c r="V61" i="8"/>
  <c r="N62" i="9"/>
  <c r="P62" i="9"/>
  <c r="T62" i="9" s="1"/>
  <c r="M62" i="9"/>
  <c r="O62" i="9" s="1"/>
  <c r="D63" i="9"/>
  <c r="Q62" i="9"/>
  <c r="R62" i="9" s="1"/>
  <c r="W61" i="9"/>
  <c r="V61" i="9"/>
  <c r="N114" i="10"/>
  <c r="M114" i="10"/>
  <c r="P114" i="10"/>
  <c r="S114" i="10" s="1"/>
  <c r="Q114" i="10"/>
  <c r="R114" i="10" s="1"/>
  <c r="D115" i="10"/>
  <c r="O114" i="10"/>
  <c r="T113" i="10"/>
  <c r="W113" i="10"/>
  <c r="V113" i="10"/>
  <c r="B42" i="3"/>
  <c r="B17" i="3"/>
  <c r="B13" i="3"/>
  <c r="B15" i="3"/>
  <c r="B46" i="3"/>
  <c r="B125" i="3"/>
  <c r="B26" i="3"/>
  <c r="T114" i="10" l="1"/>
  <c r="T62" i="8"/>
  <c r="S62" i="9"/>
  <c r="D64" i="8"/>
  <c r="N63" i="8"/>
  <c r="O63" i="8"/>
  <c r="Q63" i="8"/>
  <c r="R63" i="8" s="1"/>
  <c r="P63" i="8"/>
  <c r="S63" i="8" s="1"/>
  <c r="M63" i="8"/>
  <c r="W62" i="8"/>
  <c r="V62" i="8"/>
  <c r="P63" i="9"/>
  <c r="S63" i="9" s="1"/>
  <c r="O63" i="9"/>
  <c r="D64" i="9"/>
  <c r="M63" i="9"/>
  <c r="Q63" i="9"/>
  <c r="R63" i="9" s="1"/>
  <c r="N63" i="9"/>
  <c r="V62" i="9"/>
  <c r="W62" i="9"/>
  <c r="V114" i="10"/>
  <c r="W114" i="10"/>
  <c r="M115" i="10"/>
  <c r="N115" i="10"/>
  <c r="Q115" i="10"/>
  <c r="R115" i="10" s="1"/>
  <c r="D116" i="10"/>
  <c r="O115" i="10"/>
  <c r="P115" i="10"/>
  <c r="T115" i="10" s="1"/>
  <c r="T63" i="8" l="1"/>
  <c r="V63" i="8"/>
  <c r="W63" i="8"/>
  <c r="O64" i="8"/>
  <c r="Q64" i="8"/>
  <c r="R64" i="8" s="1"/>
  <c r="P64" i="8"/>
  <c r="T64" i="8" s="1"/>
  <c r="M64" i="8"/>
  <c r="D65" i="8"/>
  <c r="N64" i="8"/>
  <c r="T63" i="9"/>
  <c r="D65" i="9"/>
  <c r="N64" i="9"/>
  <c r="P64" i="9"/>
  <c r="T64" i="9" s="1"/>
  <c r="M64" i="9"/>
  <c r="Q64" i="9"/>
  <c r="R64" i="9" s="1"/>
  <c r="O64" i="9"/>
  <c r="V63" i="9"/>
  <c r="W63" i="9"/>
  <c r="W115" i="10"/>
  <c r="V115" i="10"/>
  <c r="Q116" i="10"/>
  <c r="R116" i="10" s="1"/>
  <c r="D117" i="10"/>
  <c r="O116" i="10"/>
  <c r="N116" i="10"/>
  <c r="P116" i="10"/>
  <c r="T116" i="10" s="1"/>
  <c r="M116" i="10"/>
  <c r="S115" i="10"/>
  <c r="S64" i="8" l="1"/>
  <c r="S64" i="9"/>
  <c r="O65" i="8"/>
  <c r="P65" i="8"/>
  <c r="S65" i="8" s="1"/>
  <c r="D66" i="8"/>
  <c r="Q65" i="8"/>
  <c r="R65" i="8" s="1"/>
  <c r="N65" i="8"/>
  <c r="M65" i="8"/>
  <c r="V64" i="8"/>
  <c r="W64" i="8"/>
  <c r="V64" i="9"/>
  <c r="W64" i="9"/>
  <c r="D66" i="9"/>
  <c r="Q65" i="9"/>
  <c r="R65" i="9" s="1"/>
  <c r="N65" i="9"/>
  <c r="O65" i="9"/>
  <c r="P65" i="9"/>
  <c r="T65" i="9" s="1"/>
  <c r="M65" i="9"/>
  <c r="P117" i="10"/>
  <c r="T117" i="10" s="1"/>
  <c r="M117" i="10"/>
  <c r="N117" i="10"/>
  <c r="D118" i="10"/>
  <c r="Q117" i="10"/>
  <c r="R117" i="10" s="1"/>
  <c r="O117" i="10"/>
  <c r="S116" i="10"/>
  <c r="W116" i="10"/>
  <c r="V116" i="10"/>
  <c r="AC132" i="3"/>
  <c r="AC25" i="3"/>
  <c r="AC134" i="3"/>
  <c r="AC33" i="3"/>
  <c r="AC19" i="3"/>
  <c r="AC48" i="3"/>
  <c r="S117" i="10" l="1"/>
  <c r="T65" i="8"/>
  <c r="D67" i="8"/>
  <c r="O66" i="8"/>
  <c r="M66" i="8"/>
  <c r="N66" i="8"/>
  <c r="P66" i="8"/>
  <c r="T66" i="8" s="1"/>
  <c r="Q66" i="8"/>
  <c r="R66" i="8" s="1"/>
  <c r="V65" i="8"/>
  <c r="W65" i="8"/>
  <c r="N66" i="9"/>
  <c r="O66" i="9"/>
  <c r="P66" i="9"/>
  <c r="S66" i="9" s="1"/>
  <c r="M66" i="9"/>
  <c r="Q66" i="9"/>
  <c r="R66" i="9" s="1"/>
  <c r="D67" i="9"/>
  <c r="W65" i="9"/>
  <c r="V65" i="9"/>
  <c r="S65" i="9"/>
  <c r="P118" i="10"/>
  <c r="T118" i="10" s="1"/>
  <c r="N118" i="10"/>
  <c r="O118" i="10"/>
  <c r="Q118" i="10"/>
  <c r="R118" i="10" s="1"/>
  <c r="M118" i="10"/>
  <c r="D119" i="10"/>
  <c r="W117" i="10"/>
  <c r="V117" i="10"/>
  <c r="AD134" i="3"/>
  <c r="AE134" i="3" s="1"/>
  <c r="BA134" i="3" s="1"/>
  <c r="BA109" i="3" l="1"/>
  <c r="S66" i="8"/>
  <c r="W66" i="8"/>
  <c r="V66" i="8"/>
  <c r="T66" i="9"/>
  <c r="D68" i="8"/>
  <c r="P67" i="8"/>
  <c r="S67" i="8" s="1"/>
  <c r="N67" i="8"/>
  <c r="Q67" i="8"/>
  <c r="R67" i="8" s="1"/>
  <c r="M67" i="8"/>
  <c r="O67" i="8"/>
  <c r="D68" i="9"/>
  <c r="P67" i="9"/>
  <c r="S67" i="9" s="1"/>
  <c r="N67" i="9"/>
  <c r="Q67" i="9"/>
  <c r="R67" i="9" s="1"/>
  <c r="M67" i="9"/>
  <c r="O67" i="9"/>
  <c r="V66" i="9"/>
  <c r="W66" i="9"/>
  <c r="S118" i="10"/>
  <c r="V118" i="10"/>
  <c r="W118" i="10"/>
  <c r="Q119" i="10"/>
  <c r="R119" i="10" s="1"/>
  <c r="M119" i="10"/>
  <c r="O119" i="10"/>
  <c r="N119" i="10"/>
  <c r="P119" i="10"/>
  <c r="T119" i="10" s="1"/>
  <c r="D120" i="10"/>
  <c r="T67" i="8" l="1"/>
  <c r="Q68" i="8"/>
  <c r="R68" i="8" s="1"/>
  <c r="P68" i="8"/>
  <c r="S68" i="8" s="1"/>
  <c r="O68" i="8"/>
  <c r="D69" i="8"/>
  <c r="M68" i="8"/>
  <c r="N68" i="8"/>
  <c r="T67" i="9"/>
  <c r="V67" i="8"/>
  <c r="W67" i="8"/>
  <c r="W67" i="9"/>
  <c r="V67" i="9"/>
  <c r="N68" i="9"/>
  <c r="M68" i="9"/>
  <c r="O68" i="9"/>
  <c r="D69" i="9"/>
  <c r="Q68" i="9"/>
  <c r="R68" i="9" s="1"/>
  <c r="P68" i="9"/>
  <c r="S68" i="9" s="1"/>
  <c r="M120" i="10"/>
  <c r="O120" i="10"/>
  <c r="N120" i="10"/>
  <c r="D121" i="10"/>
  <c r="P120" i="10"/>
  <c r="S120" i="10" s="1"/>
  <c r="Q120" i="10"/>
  <c r="R120" i="10" s="1"/>
  <c r="S119" i="10"/>
  <c r="W119" i="10"/>
  <c r="V119" i="10"/>
  <c r="X126" i="3"/>
  <c r="W132" i="3"/>
  <c r="W135" i="3"/>
  <c r="W126" i="3"/>
  <c r="T68" i="8" l="1"/>
  <c r="T120" i="10"/>
  <c r="V68" i="8"/>
  <c r="W68" i="8"/>
  <c r="N69" i="8"/>
  <c r="M69" i="8"/>
  <c r="D70" i="8"/>
  <c r="O69" i="8"/>
  <c r="P69" i="8"/>
  <c r="S69" i="8" s="1"/>
  <c r="Q69" i="8"/>
  <c r="R69" i="8" s="1"/>
  <c r="D70" i="9"/>
  <c r="O69" i="9"/>
  <c r="Q69" i="9"/>
  <c r="R69" i="9" s="1"/>
  <c r="N69" i="9"/>
  <c r="P69" i="9"/>
  <c r="S69" i="9" s="1"/>
  <c r="M69" i="9"/>
  <c r="T68" i="9"/>
  <c r="V68" i="9"/>
  <c r="W68" i="9"/>
  <c r="N121" i="10"/>
  <c r="P121" i="10"/>
  <c r="S121" i="10" s="1"/>
  <c r="O121" i="10"/>
  <c r="Q121" i="10"/>
  <c r="R121" i="10" s="1"/>
  <c r="D122" i="10"/>
  <c r="M121" i="10"/>
  <c r="V120" i="10"/>
  <c r="W120" i="10"/>
  <c r="H38" i="3"/>
  <c r="Y126" i="3"/>
  <c r="AY126" i="3" s="1"/>
  <c r="T69" i="9" l="1"/>
  <c r="V69" i="8"/>
  <c r="W69" i="8"/>
  <c r="T69" i="8"/>
  <c r="O70" i="8"/>
  <c r="N70" i="8"/>
  <c r="P70" i="8"/>
  <c r="S70" i="8" s="1"/>
  <c r="Q70" i="8"/>
  <c r="R70" i="8" s="1"/>
  <c r="D71" i="8"/>
  <c r="M70" i="8"/>
  <c r="W69" i="9"/>
  <c r="V69" i="9"/>
  <c r="T121" i="10"/>
  <c r="D71" i="9"/>
  <c r="N70" i="9"/>
  <c r="Q70" i="9"/>
  <c r="R70" i="9" s="1"/>
  <c r="P70" i="9"/>
  <c r="T70" i="9" s="1"/>
  <c r="O70" i="9"/>
  <c r="M70" i="9"/>
  <c r="W121" i="10"/>
  <c r="V121" i="10"/>
  <c r="Q122" i="10"/>
  <c r="R122" i="10" s="1"/>
  <c r="P122" i="10"/>
  <c r="S122" i="10" s="1"/>
  <c r="M122" i="10"/>
  <c r="N122" i="10"/>
  <c r="D123" i="10"/>
  <c r="O122" i="10"/>
  <c r="T70" i="8" l="1"/>
  <c r="D72" i="8"/>
  <c r="O71" i="8"/>
  <c r="N71" i="8"/>
  <c r="P71" i="8"/>
  <c r="S71" i="8" s="1"/>
  <c r="M71" i="8"/>
  <c r="Q71" i="8"/>
  <c r="R71" i="8" s="1"/>
  <c r="V70" i="8"/>
  <c r="W70" i="8"/>
  <c r="V70" i="9"/>
  <c r="W70" i="9"/>
  <c r="S70" i="9"/>
  <c r="D72" i="9"/>
  <c r="M71" i="9"/>
  <c r="P71" i="9"/>
  <c r="S71" i="9" s="1"/>
  <c r="O71" i="9"/>
  <c r="Q71" i="9"/>
  <c r="R71" i="9" s="1"/>
  <c r="N71" i="9"/>
  <c r="N123" i="10"/>
  <c r="O123" i="10"/>
  <c r="D124" i="10"/>
  <c r="M123" i="10"/>
  <c r="Q123" i="10"/>
  <c r="R123" i="10" s="1"/>
  <c r="P123" i="10"/>
  <c r="S123" i="10" s="1"/>
  <c r="W122" i="10"/>
  <c r="V122" i="10"/>
  <c r="T122" i="10"/>
  <c r="T71" i="9" l="1"/>
  <c r="T71" i="8"/>
  <c r="V71" i="8"/>
  <c r="W71" i="8"/>
  <c r="M72" i="8"/>
  <c r="D73" i="8"/>
  <c r="N72" i="8"/>
  <c r="Q72" i="8"/>
  <c r="R72" i="8" s="1"/>
  <c r="P72" i="8"/>
  <c r="S72" i="8" s="1"/>
  <c r="O72" i="8"/>
  <c r="V71" i="9"/>
  <c r="W71" i="9"/>
  <c r="M72" i="9"/>
  <c r="Q72" i="9"/>
  <c r="R72" i="9" s="1"/>
  <c r="N72" i="9"/>
  <c r="D73" i="9"/>
  <c r="O72" i="9"/>
  <c r="P72" i="9"/>
  <c r="T72" i="9" s="1"/>
  <c r="T123" i="10"/>
  <c r="M124" i="10"/>
  <c r="N124" i="10"/>
  <c r="O124" i="10"/>
  <c r="D125" i="10"/>
  <c r="Q124" i="10"/>
  <c r="R124" i="10" s="1"/>
  <c r="P124" i="10"/>
  <c r="S124" i="10" s="1"/>
  <c r="V123" i="10"/>
  <c r="W123" i="10"/>
  <c r="T72" i="8" l="1"/>
  <c r="W72" i="8"/>
  <c r="V72" i="8"/>
  <c r="P73" i="8"/>
  <c r="S73" i="8" s="1"/>
  <c r="O73" i="8"/>
  <c r="M73" i="8"/>
  <c r="Q73" i="8"/>
  <c r="R73" i="8" s="1"/>
  <c r="D74" i="8"/>
  <c r="N73" i="8"/>
  <c r="P73" i="9"/>
  <c r="S73" i="9" s="1"/>
  <c r="M73" i="9"/>
  <c r="D74" i="9"/>
  <c r="O73" i="9"/>
  <c r="N73" i="9"/>
  <c r="Q73" i="9"/>
  <c r="R73" i="9" s="1"/>
  <c r="V72" i="9"/>
  <c r="W72" i="9"/>
  <c r="T124" i="10"/>
  <c r="S72" i="9"/>
  <c r="W124" i="10"/>
  <c r="V124" i="10"/>
  <c r="N125" i="10"/>
  <c r="P125" i="10"/>
  <c r="T125" i="10" s="1"/>
  <c r="D126" i="10"/>
  <c r="Q125" i="10"/>
  <c r="R125" i="10" s="1"/>
  <c r="O125" i="10"/>
  <c r="M125" i="10"/>
  <c r="W73" i="8" l="1"/>
  <c r="V73" i="8"/>
  <c r="T73" i="9"/>
  <c r="D75" i="8"/>
  <c r="Q74" i="8"/>
  <c r="R74" i="8" s="1"/>
  <c r="N74" i="8"/>
  <c r="O74" i="8"/>
  <c r="P74" i="8"/>
  <c r="T74" i="8" s="1"/>
  <c r="M74" i="8"/>
  <c r="T73" i="8"/>
  <c r="M74" i="9"/>
  <c r="N74" i="9"/>
  <c r="Q74" i="9"/>
  <c r="R74" i="9" s="1"/>
  <c r="O74" i="9"/>
  <c r="P74" i="9"/>
  <c r="S74" i="9" s="1"/>
  <c r="D75" i="9"/>
  <c r="V73" i="9"/>
  <c r="W73" i="9"/>
  <c r="V125" i="10"/>
  <c r="W125" i="10"/>
  <c r="S125" i="10"/>
  <c r="M126" i="10"/>
  <c r="N126" i="10"/>
  <c r="O126" i="10"/>
  <c r="Q126" i="10"/>
  <c r="R126" i="10" s="1"/>
  <c r="P126" i="10"/>
  <c r="S126" i="10" s="1"/>
  <c r="D127" i="10"/>
  <c r="W74" i="8" l="1"/>
  <c r="V74" i="8"/>
  <c r="O75" i="8"/>
  <c r="M75" i="8"/>
  <c r="P75" i="8"/>
  <c r="T75" i="8" s="1"/>
  <c r="Q75" i="8"/>
  <c r="R75" i="8" s="1"/>
  <c r="N75" i="8"/>
  <c r="D76" i="8"/>
  <c r="T74" i="9"/>
  <c r="S74" i="8"/>
  <c r="D76" i="9"/>
  <c r="M75" i="9"/>
  <c r="N75" i="9"/>
  <c r="P75" i="9"/>
  <c r="T75" i="9" s="1"/>
  <c r="O75" i="9"/>
  <c r="Q75" i="9"/>
  <c r="R75" i="9" s="1"/>
  <c r="V74" i="9"/>
  <c r="W74" i="9"/>
  <c r="D128" i="10"/>
  <c r="P127" i="10"/>
  <c r="T127" i="10" s="1"/>
  <c r="O127" i="10"/>
  <c r="Q127" i="10"/>
  <c r="R127" i="10" s="1"/>
  <c r="M127" i="10"/>
  <c r="N127" i="10"/>
  <c r="V126" i="10"/>
  <c r="W126" i="10"/>
  <c r="T126" i="10"/>
  <c r="S75" i="8" l="1"/>
  <c r="S127" i="10"/>
  <c r="W75" i="8"/>
  <c r="V75" i="8"/>
  <c r="Q76" i="8"/>
  <c r="R76" i="8" s="1"/>
  <c r="D77" i="8"/>
  <c r="N76" i="8"/>
  <c r="P76" i="8"/>
  <c r="T76" i="8" s="1"/>
  <c r="M76" i="8"/>
  <c r="O76" i="8"/>
  <c r="S75" i="9"/>
  <c r="V75" i="9"/>
  <c r="W75" i="9"/>
  <c r="P76" i="9"/>
  <c r="T76" i="9" s="1"/>
  <c r="M76" i="9"/>
  <c r="O76" i="9"/>
  <c r="Q76" i="9"/>
  <c r="R76" i="9" s="1"/>
  <c r="N76" i="9"/>
  <c r="D77" i="9"/>
  <c r="W127" i="10"/>
  <c r="V127" i="10"/>
  <c r="Q128" i="10"/>
  <c r="R128" i="10" s="1"/>
  <c r="P128" i="10"/>
  <c r="T128" i="10" s="1"/>
  <c r="M128" i="10"/>
  <c r="D129" i="10"/>
  <c r="N128" i="10"/>
  <c r="O128" i="10"/>
  <c r="S76" i="8" l="1"/>
  <c r="W76" i="8"/>
  <c r="V76" i="8"/>
  <c r="O77" i="8"/>
  <c r="P77" i="8"/>
  <c r="S77" i="8" s="1"/>
  <c r="N77" i="8"/>
  <c r="Q77" i="8"/>
  <c r="R77" i="8" s="1"/>
  <c r="D78" i="8"/>
  <c r="M77" i="8"/>
  <c r="S76" i="9"/>
  <c r="V76" i="9"/>
  <c r="W76" i="9"/>
  <c r="M77" i="9"/>
  <c r="D78" i="9"/>
  <c r="O77" i="9"/>
  <c r="P77" i="9"/>
  <c r="S77" i="9" s="1"/>
  <c r="N77" i="9"/>
  <c r="Q77" i="9"/>
  <c r="R77" i="9" s="1"/>
  <c r="M129" i="10"/>
  <c r="P129" i="10"/>
  <c r="S129" i="10" s="1"/>
  <c r="Q129" i="10"/>
  <c r="R129" i="10" s="1"/>
  <c r="N129" i="10"/>
  <c r="D130" i="10"/>
  <c r="O129" i="10"/>
  <c r="V128" i="10"/>
  <c r="W128" i="10"/>
  <c r="S128" i="10"/>
  <c r="N78" i="8" l="1"/>
  <c r="D79" i="8"/>
  <c r="Q78" i="8"/>
  <c r="R78" i="8" s="1"/>
  <c r="O78" i="8"/>
  <c r="P78" i="8"/>
  <c r="S78" i="8" s="1"/>
  <c r="M78" i="8"/>
  <c r="V77" i="8"/>
  <c r="W77" i="8"/>
  <c r="T77" i="8"/>
  <c r="T77" i="9"/>
  <c r="W77" i="9"/>
  <c r="V77" i="9"/>
  <c r="T129" i="10"/>
  <c r="M78" i="9"/>
  <c r="Q78" i="9"/>
  <c r="R78" i="9" s="1"/>
  <c r="N78" i="9"/>
  <c r="D79" i="9"/>
  <c r="P78" i="9"/>
  <c r="S78" i="9" s="1"/>
  <c r="O78" i="9"/>
  <c r="W129" i="10"/>
  <c r="V129" i="10"/>
  <c r="N130" i="10"/>
  <c r="M130" i="10"/>
  <c r="Q130" i="10"/>
  <c r="R130" i="10" s="1"/>
  <c r="D131" i="10"/>
  <c r="O130" i="10"/>
  <c r="P130" i="10"/>
  <c r="S130" i="10" s="1"/>
  <c r="T78" i="8" l="1"/>
  <c r="T78" i="9"/>
  <c r="W78" i="8"/>
  <c r="V78" i="8"/>
  <c r="N79" i="8"/>
  <c r="M79" i="8"/>
  <c r="P79" i="8"/>
  <c r="T79" i="8" s="1"/>
  <c r="Q79" i="8"/>
  <c r="R79" i="8" s="1"/>
  <c r="D80" i="8"/>
  <c r="O79" i="8"/>
  <c r="D80" i="9"/>
  <c r="P79" i="9"/>
  <c r="T79" i="9" s="1"/>
  <c r="O79" i="9"/>
  <c r="N79" i="9"/>
  <c r="M79" i="9"/>
  <c r="Q79" i="9"/>
  <c r="R79" i="9" s="1"/>
  <c r="V78" i="9"/>
  <c r="W78" i="9"/>
  <c r="V130" i="10"/>
  <c r="W130" i="10"/>
  <c r="P131" i="10"/>
  <c r="S131" i="10" s="1"/>
  <c r="O131" i="10"/>
  <c r="D132" i="10"/>
  <c r="N131" i="10"/>
  <c r="M131" i="10"/>
  <c r="Q131" i="10"/>
  <c r="R131" i="10" s="1"/>
  <c r="T130" i="10"/>
  <c r="S79" i="8" l="1"/>
  <c r="S79" i="9"/>
  <c r="M80" i="8"/>
  <c r="D81" i="8"/>
  <c r="O80" i="8"/>
  <c r="N80" i="8"/>
  <c r="P80" i="8"/>
  <c r="S80" i="8" s="1"/>
  <c r="Q80" i="8"/>
  <c r="R80" i="8" s="1"/>
  <c r="W79" i="8"/>
  <c r="V79" i="8"/>
  <c r="V79" i="9"/>
  <c r="W79" i="9"/>
  <c r="N80" i="9"/>
  <c r="D81" i="9"/>
  <c r="Q80" i="9"/>
  <c r="R80" i="9" s="1"/>
  <c r="O80" i="9"/>
  <c r="P80" i="9"/>
  <c r="S80" i="9" s="1"/>
  <c r="M80" i="9"/>
  <c r="V131" i="10"/>
  <c r="W131" i="10"/>
  <c r="T131" i="10"/>
  <c r="O132" i="10"/>
  <c r="P132" i="10"/>
  <c r="S132" i="10" s="1"/>
  <c r="Q132" i="10"/>
  <c r="R132" i="10" s="1"/>
  <c r="N132" i="10"/>
  <c r="M132" i="10"/>
  <c r="D133" i="10"/>
  <c r="D8" i="7"/>
  <c r="D9" i="7" s="1"/>
  <c r="T132" i="10" l="1"/>
  <c r="T80" i="8"/>
  <c r="M9" i="7"/>
  <c r="O9" i="7" s="1"/>
  <c r="P9" i="7" s="1"/>
  <c r="D10" i="7"/>
  <c r="W80" i="8"/>
  <c r="V80" i="8"/>
  <c r="M81" i="8"/>
  <c r="O81" i="8"/>
  <c r="P81" i="8"/>
  <c r="S81" i="8" s="1"/>
  <c r="N81" i="8"/>
  <c r="Q81" i="8"/>
  <c r="R81" i="8" s="1"/>
  <c r="D82" i="8"/>
  <c r="W80" i="9"/>
  <c r="V80" i="9"/>
  <c r="Q81" i="9"/>
  <c r="R81" i="9" s="1"/>
  <c r="N81" i="9"/>
  <c r="M81" i="9"/>
  <c r="O81" i="9"/>
  <c r="P81" i="9"/>
  <c r="S81" i="9" s="1"/>
  <c r="D82" i="9"/>
  <c r="T80" i="9"/>
  <c r="V132" i="10"/>
  <c r="W132" i="10"/>
  <c r="P133" i="10"/>
  <c r="S133" i="10" s="1"/>
  <c r="Q133" i="10"/>
  <c r="R133" i="10" s="1"/>
  <c r="O133" i="10"/>
  <c r="D134" i="10"/>
  <c r="M133" i="10"/>
  <c r="N133" i="10"/>
  <c r="M8" i="7"/>
  <c r="O8" i="7" s="1"/>
  <c r="T81" i="8" l="1"/>
  <c r="P8" i="7"/>
  <c r="M10" i="7"/>
  <c r="O10" i="7" s="1"/>
  <c r="P10" i="7" s="1"/>
  <c r="D11" i="7"/>
  <c r="M82" i="8"/>
  <c r="P82" i="8"/>
  <c r="S82" i="8" s="1"/>
  <c r="O82" i="8"/>
  <c r="Q82" i="8"/>
  <c r="R82" i="8" s="1"/>
  <c r="N82" i="8"/>
  <c r="D83" i="8"/>
  <c r="W81" i="8"/>
  <c r="V81" i="8"/>
  <c r="V81" i="9"/>
  <c r="W81" i="9"/>
  <c r="O82" i="9"/>
  <c r="P82" i="9"/>
  <c r="T82" i="9" s="1"/>
  <c r="M82" i="9"/>
  <c r="D83" i="9"/>
  <c r="Q82" i="9"/>
  <c r="R82" i="9" s="1"/>
  <c r="N82" i="9"/>
  <c r="T81" i="9"/>
  <c r="P134" i="10"/>
  <c r="S134" i="10" s="1"/>
  <c r="D135" i="10"/>
  <c r="N134" i="10"/>
  <c r="O134" i="10"/>
  <c r="M134" i="10"/>
  <c r="Q134" i="10"/>
  <c r="R134" i="10" s="1"/>
  <c r="T133" i="10"/>
  <c r="V133" i="10"/>
  <c r="W133" i="10"/>
  <c r="T82" i="8" l="1"/>
  <c r="M11" i="7"/>
  <c r="O11" i="7" s="1"/>
  <c r="D12" i="7"/>
  <c r="Q8" i="7"/>
  <c r="V82" i="8"/>
  <c r="W82" i="8"/>
  <c r="O83" i="8"/>
  <c r="D84" i="8"/>
  <c r="Q83" i="8"/>
  <c r="R83" i="8" s="1"/>
  <c r="N83" i="8"/>
  <c r="P83" i="8"/>
  <c r="T83" i="8" s="1"/>
  <c r="M83" i="8"/>
  <c r="V82" i="9"/>
  <c r="W82" i="9"/>
  <c r="Q83" i="9"/>
  <c r="R83" i="9" s="1"/>
  <c r="O83" i="9"/>
  <c r="P83" i="9"/>
  <c r="S83" i="9" s="1"/>
  <c r="N83" i="9"/>
  <c r="M83" i="9"/>
  <c r="D84" i="9"/>
  <c r="T134" i="10"/>
  <c r="S82" i="9"/>
  <c r="W134" i="10"/>
  <c r="V134" i="10"/>
  <c r="M135" i="10"/>
  <c r="N135" i="10"/>
  <c r="D136" i="10"/>
  <c r="Q135" i="10"/>
  <c r="R135" i="10" s="1"/>
  <c r="O135" i="10"/>
  <c r="P135" i="10"/>
  <c r="S135" i="10" s="1"/>
  <c r="S83" i="8" l="1"/>
  <c r="T83" i="9"/>
  <c r="P11" i="7"/>
  <c r="R8" i="7"/>
  <c r="Q9" i="7"/>
  <c r="M12" i="7"/>
  <c r="O12" i="7" s="1"/>
  <c r="P12" i="7" s="1"/>
  <c r="D13" i="7"/>
  <c r="Q84" i="8"/>
  <c r="R84" i="8" s="1"/>
  <c r="P84" i="8"/>
  <c r="T84" i="8" s="1"/>
  <c r="O84" i="8"/>
  <c r="M84" i="8"/>
  <c r="D85" i="8"/>
  <c r="N84" i="8"/>
  <c r="W83" i="8"/>
  <c r="V83" i="8"/>
  <c r="N84" i="9"/>
  <c r="Q84" i="9"/>
  <c r="R84" i="9" s="1"/>
  <c r="O84" i="9"/>
  <c r="M84" i="9"/>
  <c r="P84" i="9"/>
  <c r="S84" i="9" s="1"/>
  <c r="D85" i="9"/>
  <c r="V83" i="9"/>
  <c r="W83" i="9"/>
  <c r="V135" i="10"/>
  <c r="W135" i="10"/>
  <c r="T135" i="10"/>
  <c r="Q136" i="10"/>
  <c r="R136" i="10" s="1"/>
  <c r="D137" i="10"/>
  <c r="P136" i="10"/>
  <c r="S136" i="10" s="1"/>
  <c r="N136" i="10"/>
  <c r="M136" i="10"/>
  <c r="O136" i="10"/>
  <c r="R9" i="7" l="1"/>
  <c r="H23" i="3" s="1"/>
  <c r="Q10" i="7"/>
  <c r="R10" i="7" s="1"/>
  <c r="T84" i="9"/>
  <c r="S84" i="8"/>
  <c r="M13" i="7"/>
  <c r="O13" i="7" s="1"/>
  <c r="P13" i="7" s="1"/>
  <c r="D14" i="7"/>
  <c r="T136" i="10"/>
  <c r="W84" i="8"/>
  <c r="V84" i="8"/>
  <c r="O85" i="8"/>
  <c r="D86" i="8"/>
  <c r="Q85" i="8"/>
  <c r="R85" i="8" s="1"/>
  <c r="N85" i="8"/>
  <c r="M85" i="8"/>
  <c r="P85" i="8"/>
  <c r="S85" i="8" s="1"/>
  <c r="V84" i="9"/>
  <c r="W84" i="9"/>
  <c r="D86" i="9"/>
  <c r="N85" i="9"/>
  <c r="P85" i="9"/>
  <c r="S85" i="9" s="1"/>
  <c r="M85" i="9"/>
  <c r="Q85" i="9"/>
  <c r="R85" i="9" s="1"/>
  <c r="O85" i="9"/>
  <c r="V136" i="10"/>
  <c r="W136" i="10"/>
  <c r="Q137" i="10"/>
  <c r="R137" i="10" s="1"/>
  <c r="O137" i="10"/>
  <c r="P137" i="10"/>
  <c r="S137" i="10" s="1"/>
  <c r="D138" i="10"/>
  <c r="N137" i="10"/>
  <c r="M137" i="10"/>
  <c r="T137" i="10" l="1"/>
  <c r="M14" i="7"/>
  <c r="O14" i="7" s="1"/>
  <c r="P14" i="7" s="1"/>
  <c r="D15" i="7"/>
  <c r="T85" i="9"/>
  <c r="Q11" i="7"/>
  <c r="V85" i="8"/>
  <c r="W85" i="8"/>
  <c r="T85" i="8"/>
  <c r="P86" i="8"/>
  <c r="T86" i="8" s="1"/>
  <c r="N86" i="8"/>
  <c r="M86" i="8"/>
  <c r="D87" i="8"/>
  <c r="Q86" i="8"/>
  <c r="R86" i="8" s="1"/>
  <c r="O86" i="8"/>
  <c r="V85" i="9"/>
  <c r="W85" i="9"/>
  <c r="Q86" i="9"/>
  <c r="R86" i="9" s="1"/>
  <c r="N86" i="9"/>
  <c r="P86" i="9"/>
  <c r="T86" i="9" s="1"/>
  <c r="M86" i="9"/>
  <c r="O86" i="9"/>
  <c r="D87" i="9"/>
  <c r="W137" i="10"/>
  <c r="V137" i="10"/>
  <c r="O138" i="10"/>
  <c r="Q138" i="10"/>
  <c r="R138" i="10" s="1"/>
  <c r="D139" i="10"/>
  <c r="M138" i="10"/>
  <c r="N138" i="10"/>
  <c r="P138" i="10"/>
  <c r="S138" i="10" s="1"/>
  <c r="K30" i="3"/>
  <c r="K25" i="3"/>
  <c r="K32" i="3"/>
  <c r="K27" i="3"/>
  <c r="K19" i="3"/>
  <c r="K23" i="3"/>
  <c r="K11" i="3"/>
  <c r="N30" i="3"/>
  <c r="N19" i="3"/>
  <c r="N21" i="3"/>
  <c r="N25" i="3"/>
  <c r="S86" i="9" l="1"/>
  <c r="R11" i="7"/>
  <c r="Q12" i="7"/>
  <c r="D16" i="7"/>
  <c r="M15" i="7"/>
  <c r="O15" i="7" s="1"/>
  <c r="P15" i="7" s="1"/>
  <c r="O87" i="8"/>
  <c r="N87" i="8"/>
  <c r="P87" i="8"/>
  <c r="S87" i="8" s="1"/>
  <c r="M87" i="8"/>
  <c r="D88" i="8"/>
  <c r="Q87" i="8"/>
  <c r="R87" i="8" s="1"/>
  <c r="S86" i="8"/>
  <c r="V86" i="8"/>
  <c r="W86" i="8"/>
  <c r="P87" i="9"/>
  <c r="S87" i="9" s="1"/>
  <c r="Q87" i="9"/>
  <c r="R87" i="9" s="1"/>
  <c r="D88" i="9"/>
  <c r="O87" i="9"/>
  <c r="N87" i="9"/>
  <c r="M87" i="9"/>
  <c r="V86" i="9"/>
  <c r="W86" i="9"/>
  <c r="W138" i="10"/>
  <c r="V138" i="10"/>
  <c r="T138" i="10"/>
  <c r="Q139" i="10"/>
  <c r="R139" i="10" s="1"/>
  <c r="M139" i="10"/>
  <c r="O139" i="10"/>
  <c r="N139" i="10"/>
  <c r="P139" i="10"/>
  <c r="S139" i="10" s="1"/>
  <c r="D140" i="10"/>
  <c r="T87" i="8" l="1"/>
  <c r="M16" i="7"/>
  <c r="O16" i="7" s="1"/>
  <c r="P16" i="7" s="1"/>
  <c r="D17" i="7"/>
  <c r="R12" i="7"/>
  <c r="Q13" i="7"/>
  <c r="T87" i="9"/>
  <c r="O88" i="8"/>
  <c r="M88" i="8"/>
  <c r="N88" i="8"/>
  <c r="D89" i="8"/>
  <c r="P88" i="8"/>
  <c r="T88" i="8" s="1"/>
  <c r="Q88" i="8"/>
  <c r="R88" i="8" s="1"/>
  <c r="V87" i="8"/>
  <c r="W87" i="8"/>
  <c r="W87" i="9"/>
  <c r="V87" i="9"/>
  <c r="O88" i="9"/>
  <c r="D89" i="9"/>
  <c r="M88" i="9"/>
  <c r="N88" i="9"/>
  <c r="Q88" i="9"/>
  <c r="R88" i="9" s="1"/>
  <c r="P88" i="9"/>
  <c r="T88" i="9" s="1"/>
  <c r="T139" i="10"/>
  <c r="V139" i="10"/>
  <c r="W139" i="10"/>
  <c r="D141" i="10"/>
  <c r="Q140" i="10"/>
  <c r="R140" i="10" s="1"/>
  <c r="P140" i="10"/>
  <c r="T140" i="10" s="1"/>
  <c r="M140" i="10"/>
  <c r="N140" i="10"/>
  <c r="O140" i="10"/>
  <c r="R13" i="7" l="1"/>
  <c r="Q14" i="7"/>
  <c r="S88" i="8"/>
  <c r="D18" i="7"/>
  <c r="M17" i="7"/>
  <c r="O17" i="7" s="1"/>
  <c r="P17" i="7" s="1"/>
  <c r="V88" i="8"/>
  <c r="W88" i="8"/>
  <c r="M89" i="8"/>
  <c r="P89" i="8"/>
  <c r="T89" i="8" s="1"/>
  <c r="N89" i="8"/>
  <c r="Q89" i="8"/>
  <c r="R89" i="8" s="1"/>
  <c r="D90" i="8"/>
  <c r="O89" i="8"/>
  <c r="M89" i="9"/>
  <c r="O89" i="9"/>
  <c r="P89" i="9"/>
  <c r="T89" i="9" s="1"/>
  <c r="N89" i="9"/>
  <c r="Q89" i="9"/>
  <c r="R89" i="9" s="1"/>
  <c r="D90" i="9"/>
  <c r="S140" i="10"/>
  <c r="W88" i="9"/>
  <c r="V88" i="9"/>
  <c r="S88" i="9"/>
  <c r="P141" i="10"/>
  <c r="S141" i="10" s="1"/>
  <c r="N141" i="10"/>
  <c r="D142" i="10"/>
  <c r="M141" i="10"/>
  <c r="O141" i="10"/>
  <c r="Q141" i="10"/>
  <c r="R141" i="10" s="1"/>
  <c r="W140" i="10"/>
  <c r="V140" i="10"/>
  <c r="S89" i="9" l="1"/>
  <c r="R14" i="7"/>
  <c r="Q15" i="7"/>
  <c r="M18" i="7"/>
  <c r="O18" i="7" s="1"/>
  <c r="P18" i="7" s="1"/>
  <c r="D19" i="7"/>
  <c r="V89" i="8"/>
  <c r="W89" i="8"/>
  <c r="D91" i="8"/>
  <c r="N90" i="8"/>
  <c r="O90" i="8"/>
  <c r="P90" i="8"/>
  <c r="T90" i="8" s="1"/>
  <c r="Q90" i="8"/>
  <c r="R90" i="8" s="1"/>
  <c r="M90" i="8"/>
  <c r="S89" i="8"/>
  <c r="T141" i="10"/>
  <c r="N90" i="9"/>
  <c r="D91" i="9"/>
  <c r="M90" i="9"/>
  <c r="O90" i="9"/>
  <c r="Q90" i="9"/>
  <c r="R90" i="9" s="1"/>
  <c r="P90" i="9"/>
  <c r="S90" i="9" s="1"/>
  <c r="W89" i="9"/>
  <c r="V89" i="9"/>
  <c r="D143" i="10"/>
  <c r="N142" i="10"/>
  <c r="O142" i="10"/>
  <c r="P142" i="10"/>
  <c r="S142" i="10" s="1"/>
  <c r="M142" i="10"/>
  <c r="Q142" i="10"/>
  <c r="R142" i="10" s="1"/>
  <c r="V141" i="10"/>
  <c r="W141" i="10"/>
  <c r="T90" i="9" l="1"/>
  <c r="R15" i="7"/>
  <c r="Q16" i="7"/>
  <c r="M19" i="7"/>
  <c r="O19" i="7" s="1"/>
  <c r="P19" i="7" s="1"/>
  <c r="D20" i="7"/>
  <c r="O91" i="8"/>
  <c r="Q91" i="8"/>
  <c r="R91" i="8" s="1"/>
  <c r="D92" i="8"/>
  <c r="M91" i="8"/>
  <c r="P91" i="8"/>
  <c r="T91" i="8" s="1"/>
  <c r="N91" i="8"/>
  <c r="S91" i="8"/>
  <c r="S90" i="8"/>
  <c r="V90" i="8"/>
  <c r="W90" i="8"/>
  <c r="P91" i="9"/>
  <c r="S91" i="9" s="1"/>
  <c r="Q91" i="9"/>
  <c r="R91" i="9" s="1"/>
  <c r="M91" i="9"/>
  <c r="O91" i="9"/>
  <c r="N91" i="9"/>
  <c r="D92" i="9"/>
  <c r="V90" i="9"/>
  <c r="W90" i="9"/>
  <c r="T142" i="10"/>
  <c r="V142" i="10"/>
  <c r="W142" i="10"/>
  <c r="D144" i="10"/>
  <c r="P143" i="10"/>
  <c r="T143" i="10" s="1"/>
  <c r="N143" i="10"/>
  <c r="O143" i="10"/>
  <c r="Q143" i="10"/>
  <c r="R143" i="10" s="1"/>
  <c r="M143" i="10"/>
  <c r="R16" i="7" l="1"/>
  <c r="H43" i="3" s="1"/>
  <c r="Q17" i="7"/>
  <c r="M20" i="7"/>
  <c r="O20" i="7" s="1"/>
  <c r="P20" i="7" s="1"/>
  <c r="D21" i="7"/>
  <c r="O92" i="8"/>
  <c r="Q92" i="8"/>
  <c r="R92" i="8" s="1"/>
  <c r="P92" i="8"/>
  <c r="S92" i="8" s="1"/>
  <c r="M92" i="8"/>
  <c r="N92" i="8"/>
  <c r="D93" i="8"/>
  <c r="S143" i="10"/>
  <c r="T91" i="9"/>
  <c r="W91" i="8"/>
  <c r="V91" i="8"/>
  <c r="W91" i="9"/>
  <c r="V91" i="9"/>
  <c r="N92" i="9"/>
  <c r="D93" i="9"/>
  <c r="M92" i="9"/>
  <c r="P92" i="9"/>
  <c r="T92" i="9" s="1"/>
  <c r="O92" i="9"/>
  <c r="Q92" i="9"/>
  <c r="R92" i="9" s="1"/>
  <c r="D145" i="10"/>
  <c r="M144" i="10"/>
  <c r="N144" i="10"/>
  <c r="P144" i="10"/>
  <c r="T144" i="10" s="1"/>
  <c r="O144" i="10"/>
  <c r="Q144" i="10"/>
  <c r="R144" i="10" s="1"/>
  <c r="V143" i="10"/>
  <c r="W143" i="10"/>
  <c r="T92" i="8" l="1"/>
  <c r="D22" i="7"/>
  <c r="M21" i="7"/>
  <c r="O21" i="7" s="1"/>
  <c r="P21" i="7" s="1"/>
  <c r="R17" i="7"/>
  <c r="Q18" i="7"/>
  <c r="M93" i="8"/>
  <c r="N93" i="8"/>
  <c r="O93" i="8"/>
  <c r="Q93" i="8"/>
  <c r="R93" i="8" s="1"/>
  <c r="D94" i="8"/>
  <c r="P93" i="8"/>
  <c r="T93" i="8" s="1"/>
  <c r="W92" i="8"/>
  <c r="V92" i="8"/>
  <c r="V92" i="9"/>
  <c r="W92" i="9"/>
  <c r="O93" i="9"/>
  <c r="N93" i="9"/>
  <c r="P93" i="9"/>
  <c r="S93" i="9" s="1"/>
  <c r="M93" i="9"/>
  <c r="D94" i="9"/>
  <c r="Q93" i="9"/>
  <c r="R93" i="9" s="1"/>
  <c r="T93" i="9"/>
  <c r="S92" i="9"/>
  <c r="S144" i="10"/>
  <c r="V144" i="10"/>
  <c r="W144" i="10"/>
  <c r="O145" i="10"/>
  <c r="P145" i="10"/>
  <c r="T145" i="10" s="1"/>
  <c r="Q145" i="10"/>
  <c r="R145" i="10" s="1"/>
  <c r="N145" i="10"/>
  <c r="D146" i="10"/>
  <c r="M145" i="10"/>
  <c r="Q19" i="7" l="1"/>
  <c r="R18" i="7"/>
  <c r="D23" i="7"/>
  <c r="M22" i="7"/>
  <c r="O22" i="7" s="1"/>
  <c r="P22" i="7"/>
  <c r="Q22" i="7"/>
  <c r="S93" i="8"/>
  <c r="W93" i="8"/>
  <c r="V93" i="8"/>
  <c r="S145" i="10"/>
  <c r="D95" i="8"/>
  <c r="N94" i="8"/>
  <c r="P94" i="8"/>
  <c r="T94" i="8" s="1"/>
  <c r="O94" i="8"/>
  <c r="M94" i="8"/>
  <c r="Q94" i="8"/>
  <c r="R94" i="8" s="1"/>
  <c r="O94" i="9"/>
  <c r="P94" i="9"/>
  <c r="S94" i="9" s="1"/>
  <c r="D95" i="9"/>
  <c r="N94" i="9"/>
  <c r="Q94" i="9"/>
  <c r="R94" i="9" s="1"/>
  <c r="M94" i="9"/>
  <c r="W93" i="9"/>
  <c r="V93" i="9"/>
  <c r="O146" i="10"/>
  <c r="P146" i="10"/>
  <c r="S146" i="10" s="1"/>
  <c r="Q146" i="10"/>
  <c r="R146" i="10" s="1"/>
  <c r="N146" i="10"/>
  <c r="M146" i="10"/>
  <c r="D147" i="10"/>
  <c r="W145" i="10"/>
  <c r="V145" i="10"/>
  <c r="T146" i="10" l="1"/>
  <c r="S94" i="8"/>
  <c r="M23" i="7"/>
  <c r="O23" i="7" s="1"/>
  <c r="P23" i="7" s="1"/>
  <c r="D24" i="7"/>
  <c r="Q23" i="7"/>
  <c r="R23" i="7" s="1"/>
  <c r="R19" i="7"/>
  <c r="Q20" i="7"/>
  <c r="M95" i="8"/>
  <c r="O95" i="8"/>
  <c r="Q95" i="8"/>
  <c r="R95" i="8" s="1"/>
  <c r="P95" i="8"/>
  <c r="S95" i="8" s="1"/>
  <c r="N95" i="8"/>
  <c r="D96" i="8"/>
  <c r="W94" i="8"/>
  <c r="V94" i="8"/>
  <c r="T94" i="9"/>
  <c r="D96" i="9"/>
  <c r="Q95" i="9"/>
  <c r="R95" i="9" s="1"/>
  <c r="O95" i="9"/>
  <c r="N95" i="9"/>
  <c r="M95" i="9"/>
  <c r="P95" i="9"/>
  <c r="S95" i="9" s="1"/>
  <c r="W94" i="9"/>
  <c r="V94" i="9"/>
  <c r="N147" i="10"/>
  <c r="O147" i="10"/>
  <c r="Q147" i="10"/>
  <c r="R147" i="10" s="1"/>
  <c r="P147" i="10"/>
  <c r="S147" i="10" s="1"/>
  <c r="M147" i="10"/>
  <c r="D148" i="10"/>
  <c r="V146" i="10"/>
  <c r="W146" i="10"/>
  <c r="R20" i="7" l="1"/>
  <c r="Q21" i="7"/>
  <c r="M24" i="7"/>
  <c r="O24" i="7" s="1"/>
  <c r="P24" i="7" s="1"/>
  <c r="D25" i="7"/>
  <c r="Q24" i="7"/>
  <c r="R24" i="7" s="1"/>
  <c r="T95" i="8"/>
  <c r="O96" i="8"/>
  <c r="P96" i="8"/>
  <c r="S96" i="8" s="1"/>
  <c r="M96" i="8"/>
  <c r="Q96" i="8"/>
  <c r="R96" i="8" s="1"/>
  <c r="N96" i="8"/>
  <c r="D97" i="8"/>
  <c r="V95" i="8"/>
  <c r="W95" i="8"/>
  <c r="T95" i="9"/>
  <c r="W95" i="9"/>
  <c r="V95" i="9"/>
  <c r="Q96" i="9"/>
  <c r="R96" i="9" s="1"/>
  <c r="N96" i="9"/>
  <c r="M96" i="9"/>
  <c r="P96" i="9"/>
  <c r="S96" i="9" s="1"/>
  <c r="O96" i="9"/>
  <c r="D97" i="9"/>
  <c r="T147" i="10"/>
  <c r="Q148" i="10"/>
  <c r="R148" i="10" s="1"/>
  <c r="D149" i="10"/>
  <c r="O148" i="10"/>
  <c r="M148" i="10"/>
  <c r="N148" i="10"/>
  <c r="P148" i="10"/>
  <c r="T148" i="10" s="1"/>
  <c r="V147" i="10"/>
  <c r="W147" i="10"/>
  <c r="T96" i="8" l="1"/>
  <c r="M25" i="7"/>
  <c r="O25" i="7" s="1"/>
  <c r="P25" i="7" s="1"/>
  <c r="D26" i="7"/>
  <c r="Q25" i="7"/>
  <c r="R25" i="7" s="1"/>
  <c r="R21" i="7"/>
  <c r="R22" i="7"/>
  <c r="M97" i="8"/>
  <c r="N97" i="8"/>
  <c r="Q97" i="8"/>
  <c r="R97" i="8" s="1"/>
  <c r="D98" i="8"/>
  <c r="O97" i="8"/>
  <c r="P97" i="8"/>
  <c r="S97" i="8" s="1"/>
  <c r="V96" i="8"/>
  <c r="W96" i="8"/>
  <c r="M97" i="9"/>
  <c r="N97" i="9"/>
  <c r="P97" i="9"/>
  <c r="T97" i="9" s="1"/>
  <c r="D98" i="9"/>
  <c r="Q97" i="9"/>
  <c r="R97" i="9" s="1"/>
  <c r="O97" i="9"/>
  <c r="W96" i="9"/>
  <c r="V96" i="9"/>
  <c r="S148" i="10"/>
  <c r="T96" i="9"/>
  <c r="P149" i="10"/>
  <c r="S149" i="10" s="1"/>
  <c r="M149" i="10"/>
  <c r="N149" i="10"/>
  <c r="Q149" i="10"/>
  <c r="R149" i="10" s="1"/>
  <c r="O149" i="10"/>
  <c r="D150" i="10"/>
  <c r="V148" i="10"/>
  <c r="W148" i="10"/>
  <c r="T97" i="8" l="1"/>
  <c r="D27" i="7"/>
  <c r="M26" i="7"/>
  <c r="O26" i="7" s="1"/>
  <c r="P26" i="7" s="1"/>
  <c r="Q26" i="7"/>
  <c r="R26" i="7" s="1"/>
  <c r="S97" i="9"/>
  <c r="O98" i="8"/>
  <c r="D99" i="8"/>
  <c r="P98" i="8"/>
  <c r="T98" i="8" s="1"/>
  <c r="M98" i="8"/>
  <c r="Q98" i="8"/>
  <c r="R98" i="8" s="1"/>
  <c r="N98" i="8"/>
  <c r="W97" i="8"/>
  <c r="V97" i="8"/>
  <c r="D99" i="9"/>
  <c r="P98" i="9"/>
  <c r="S98" i="9" s="1"/>
  <c r="O98" i="9"/>
  <c r="N98" i="9"/>
  <c r="M98" i="9"/>
  <c r="Q98" i="9"/>
  <c r="R98" i="9" s="1"/>
  <c r="T149" i="10"/>
  <c r="W97" i="9"/>
  <c r="V97" i="9"/>
  <c r="D151" i="10"/>
  <c r="O150" i="10"/>
  <c r="P150" i="10"/>
  <c r="S150" i="10" s="1"/>
  <c r="M150" i="10"/>
  <c r="N150" i="10"/>
  <c r="Q150" i="10"/>
  <c r="R150" i="10" s="1"/>
  <c r="W149" i="10"/>
  <c r="V149" i="10"/>
  <c r="T150" i="10" l="1"/>
  <c r="M27" i="7"/>
  <c r="O27" i="7" s="1"/>
  <c r="P27" i="7" s="1"/>
  <c r="D28" i="7"/>
  <c r="Q27" i="7"/>
  <c r="R27" i="7" s="1"/>
  <c r="S98" i="8"/>
  <c r="Q99" i="8"/>
  <c r="R99" i="8" s="1"/>
  <c r="D100" i="8"/>
  <c r="P99" i="8"/>
  <c r="T99" i="8" s="1"/>
  <c r="M99" i="8"/>
  <c r="O99" i="8"/>
  <c r="N99" i="8"/>
  <c r="W98" i="8"/>
  <c r="V98" i="8"/>
  <c r="T98" i="9"/>
  <c r="W98" i="9"/>
  <c r="V98" i="9"/>
  <c r="N99" i="9"/>
  <c r="O99" i="9"/>
  <c r="P99" i="9"/>
  <c r="S99" i="9" s="1"/>
  <c r="M99" i="9"/>
  <c r="Q99" i="9"/>
  <c r="R99" i="9" s="1"/>
  <c r="D100" i="9"/>
  <c r="V150" i="10"/>
  <c r="W150" i="10"/>
  <c r="O151" i="10"/>
  <c r="Q151" i="10"/>
  <c r="R151" i="10" s="1"/>
  <c r="D152" i="10"/>
  <c r="P151" i="10"/>
  <c r="S151" i="10" s="1"/>
  <c r="M151" i="10"/>
  <c r="N151" i="10"/>
  <c r="T99" i="9" l="1"/>
  <c r="D29" i="7"/>
  <c r="M28" i="7"/>
  <c r="O28" i="7" s="1"/>
  <c r="P28" i="7"/>
  <c r="Q28" i="7" s="1"/>
  <c r="R28" i="7" s="1"/>
  <c r="O100" i="8"/>
  <c r="M100" i="8"/>
  <c r="D101" i="8"/>
  <c r="Q100" i="8"/>
  <c r="R100" i="8" s="1"/>
  <c r="P100" i="8"/>
  <c r="T100" i="8" s="1"/>
  <c r="N100" i="8"/>
  <c r="V99" i="8"/>
  <c r="W99" i="8"/>
  <c r="S99" i="8"/>
  <c r="M100" i="9"/>
  <c r="N100" i="9"/>
  <c r="D101" i="9"/>
  <c r="O100" i="9"/>
  <c r="Q100" i="9"/>
  <c r="R100" i="9" s="1"/>
  <c r="P100" i="9"/>
  <c r="S100" i="9" s="1"/>
  <c r="W99" i="9"/>
  <c r="V99" i="9"/>
  <c r="W151" i="10"/>
  <c r="V151" i="10"/>
  <c r="T151" i="10"/>
  <c r="P152" i="10"/>
  <c r="S152" i="10" s="1"/>
  <c r="D153" i="10"/>
  <c r="M152" i="10"/>
  <c r="O152" i="10"/>
  <c r="N152" i="10"/>
  <c r="Q152" i="10"/>
  <c r="R152" i="10" s="1"/>
  <c r="D30" i="7" l="1"/>
  <c r="M29" i="7"/>
  <c r="O29" i="7" s="1"/>
  <c r="P29" i="7" s="1"/>
  <c r="Q29" i="7"/>
  <c r="R29" i="7" s="1"/>
  <c r="S100" i="8"/>
  <c r="N101" i="8"/>
  <c r="Q101" i="8"/>
  <c r="R101" i="8" s="1"/>
  <c r="P101" i="8"/>
  <c r="T101" i="8" s="1"/>
  <c r="D102" i="8"/>
  <c r="M101" i="8"/>
  <c r="O101" i="8"/>
  <c r="T100" i="9"/>
  <c r="W100" i="8"/>
  <c r="V100" i="8"/>
  <c r="V100" i="9"/>
  <c r="W100" i="9"/>
  <c r="N101" i="9"/>
  <c r="Q101" i="9"/>
  <c r="R101" i="9" s="1"/>
  <c r="D102" i="9"/>
  <c r="M101" i="9"/>
  <c r="P101" i="9"/>
  <c r="S101" i="9" s="1"/>
  <c r="O101" i="9"/>
  <c r="V152" i="10"/>
  <c r="W152" i="10"/>
  <c r="T152" i="10"/>
  <c r="M153" i="10"/>
  <c r="N153" i="10"/>
  <c r="Q153" i="10"/>
  <c r="R153" i="10" s="1"/>
  <c r="O153" i="10"/>
  <c r="P153" i="10"/>
  <c r="S153" i="10" s="1"/>
  <c r="D154" i="10"/>
  <c r="AF33" i="5"/>
  <c r="BE33" i="5" s="1"/>
  <c r="BR33" i="5" s="1"/>
  <c r="AF40" i="5"/>
  <c r="AG40" i="5"/>
  <c r="BF40" i="5" s="1"/>
  <c r="BS40" i="5" s="1"/>
  <c r="W48" i="5"/>
  <c r="AC114" i="5"/>
  <c r="BB114" i="5" s="1"/>
  <c r="U46" i="5"/>
  <c r="BV46" i="5" s="1"/>
  <c r="AG55" i="5"/>
  <c r="AC55" i="5"/>
  <c r="BB55" i="5" s="1"/>
  <c r="AF55" i="5"/>
  <c r="BE55" i="5" s="1"/>
  <c r="BR55" i="5" s="1"/>
  <c r="Z53" i="5"/>
  <c r="CA53" i="5" s="1"/>
  <c r="Z68" i="5"/>
  <c r="CA68" i="5" s="1"/>
  <c r="X50" i="5"/>
  <c r="AY50" i="5" s="1"/>
  <c r="DS50" i="5" s="1"/>
  <c r="Y29" i="5"/>
  <c r="BZ29" i="5" s="1"/>
  <c r="U67" i="5"/>
  <c r="BV67" i="5" s="1"/>
  <c r="AF106" i="5"/>
  <c r="CE106" i="5" s="1"/>
  <c r="AH109" i="5"/>
  <c r="CG109" i="5" s="1"/>
  <c r="AF111" i="5"/>
  <c r="CE111" i="5" s="1"/>
  <c r="R111" i="5" s="1"/>
  <c r="AG70" i="5"/>
  <c r="BF70" i="5" s="1"/>
  <c r="BS70" i="5" s="1"/>
  <c r="Y70" i="5"/>
  <c r="BZ70" i="5" s="1"/>
  <c r="AF70" i="5"/>
  <c r="CE70" i="5" s="1"/>
  <c r="CS70" i="5" s="1"/>
  <c r="AH6" i="5"/>
  <c r="CG6" i="5" s="1"/>
  <c r="AD6" i="5"/>
  <c r="BC6" i="5" s="1"/>
  <c r="AG6" i="5"/>
  <c r="CF6" i="5" s="1"/>
  <c r="AF123" i="5"/>
  <c r="Z113" i="5"/>
  <c r="CA113" i="5" s="1"/>
  <c r="AE113" i="5"/>
  <c r="BD113" i="5" s="1"/>
  <c r="BQ113" i="5" s="1"/>
  <c r="AE123" i="5"/>
  <c r="BD123" i="5" s="1"/>
  <c r="BQ123" i="5" s="1"/>
  <c r="AD50" i="5"/>
  <c r="X30" i="5"/>
  <c r="AY30" i="5" s="1"/>
  <c r="DS30" i="5" s="1"/>
  <c r="Y10" i="5"/>
  <c r="BZ10" i="5" s="1"/>
  <c r="AG19" i="5"/>
  <c r="CF19" i="5" s="1"/>
  <c r="Y19" i="5"/>
  <c r="AE66" i="5"/>
  <c r="BD66" i="5" s="1"/>
  <c r="BQ66" i="5" s="1"/>
  <c r="V56" i="5"/>
  <c r="BW56" i="5" s="1"/>
  <c r="AC66" i="5"/>
  <c r="BB66" i="5" s="1"/>
  <c r="AC123" i="5"/>
  <c r="AD51" i="5"/>
  <c r="AF17" i="5"/>
  <c r="BE17" i="5" s="1"/>
  <c r="BR17" i="5" s="1"/>
  <c r="V17" i="5"/>
  <c r="C24" i="6"/>
  <c r="F24" i="6" s="1"/>
  <c r="V23" i="5" s="1"/>
  <c r="S101" i="8" l="1"/>
  <c r="D31" i="7"/>
  <c r="M30" i="7"/>
  <c r="O30" i="7" s="1"/>
  <c r="P30" i="7" s="1"/>
  <c r="Q30" i="7"/>
  <c r="R30" i="7" s="1"/>
  <c r="W101" i="8"/>
  <c r="V101" i="8"/>
  <c r="Q102" i="8"/>
  <c r="R102" i="8" s="1"/>
  <c r="O102" i="8"/>
  <c r="P102" i="8"/>
  <c r="T102" i="8" s="1"/>
  <c r="D103" i="8"/>
  <c r="M102" i="8"/>
  <c r="N102" i="8"/>
  <c r="V101" i="9"/>
  <c r="W101" i="9"/>
  <c r="T101" i="9"/>
  <c r="D103" i="9"/>
  <c r="N102" i="9"/>
  <c r="P102" i="9"/>
  <c r="T102" i="9" s="1"/>
  <c r="O102" i="9"/>
  <c r="M102" i="9"/>
  <c r="Q102" i="9"/>
  <c r="R102" i="9" s="1"/>
  <c r="S102" i="9"/>
  <c r="V153" i="10"/>
  <c r="W153" i="10"/>
  <c r="T153" i="10"/>
  <c r="P154" i="10"/>
  <c r="S154" i="10" s="1"/>
  <c r="N154" i="10"/>
  <c r="D155" i="10"/>
  <c r="O154" i="10"/>
  <c r="Q154" i="10"/>
  <c r="R154" i="10" s="1"/>
  <c r="M154" i="10"/>
  <c r="DW6" i="5"/>
  <c r="DJ6" i="5" s="1"/>
  <c r="BW23" i="5"/>
  <c r="AW23" i="5"/>
  <c r="AF61" i="5"/>
  <c r="V20" i="5"/>
  <c r="BW20" i="5" s="1"/>
  <c r="V21" i="5"/>
  <c r="BL50" i="5"/>
  <c r="AV67" i="5"/>
  <c r="DP67" i="5" s="1"/>
  <c r="CJ67" i="5"/>
  <c r="DY33" i="5"/>
  <c r="BA113" i="5"/>
  <c r="CE33" i="5"/>
  <c r="AV46" i="5"/>
  <c r="DP46" i="5" s="1"/>
  <c r="AZ70" i="5"/>
  <c r="BM70" i="5" s="1"/>
  <c r="CJ46" i="5"/>
  <c r="CE55" i="5"/>
  <c r="CB55" i="5"/>
  <c r="CP55" i="5" s="1"/>
  <c r="CR55" i="5" s="1"/>
  <c r="AW56" i="5"/>
  <c r="DQ56" i="5" s="1"/>
  <c r="BL30" i="5"/>
  <c r="CD113" i="5"/>
  <c r="BE106" i="5"/>
  <c r="BR106" i="5" s="1"/>
  <c r="AZ29" i="5"/>
  <c r="DT29" i="5" s="1"/>
  <c r="CB114" i="5"/>
  <c r="AZ10" i="5"/>
  <c r="BM10" i="5" s="1"/>
  <c r="BA68" i="5"/>
  <c r="BO114" i="5"/>
  <c r="DV114" i="5"/>
  <c r="CB66" i="5"/>
  <c r="CP66" i="5" s="1"/>
  <c r="CQ66" i="5" s="1"/>
  <c r="CD123" i="5"/>
  <c r="BY50" i="5"/>
  <c r="CN50" i="5" s="1"/>
  <c r="BF19" i="5"/>
  <c r="BS19" i="5" s="1"/>
  <c r="BA53" i="5"/>
  <c r="CE17" i="5"/>
  <c r="CF40" i="5"/>
  <c r="CL56" i="5"/>
  <c r="CM56" i="5"/>
  <c r="CN56" i="5"/>
  <c r="Q56" i="5"/>
  <c r="CK56" i="5"/>
  <c r="CF70" i="5"/>
  <c r="R70" i="5" s="1"/>
  <c r="CC6" i="5"/>
  <c r="DX66" i="5"/>
  <c r="BO66" i="5"/>
  <c r="DV66" i="5"/>
  <c r="CT106" i="5"/>
  <c r="CS106" i="5"/>
  <c r="BO55" i="5"/>
  <c r="DV55" i="5"/>
  <c r="DY17" i="5"/>
  <c r="BE70" i="5"/>
  <c r="BR70" i="5" s="1"/>
  <c r="CD66" i="5"/>
  <c r="BY30" i="5"/>
  <c r="BX48" i="5"/>
  <c r="AX48" i="5"/>
  <c r="BE40" i="5"/>
  <c r="BR40" i="5" s="1"/>
  <c r="CE40" i="5"/>
  <c r="BW17" i="5"/>
  <c r="AW17" i="5"/>
  <c r="CB123" i="5"/>
  <c r="CP123" i="5" s="1"/>
  <c r="BB123" i="5"/>
  <c r="DZ70" i="5"/>
  <c r="BC51" i="5"/>
  <c r="CC51" i="5"/>
  <c r="BZ19" i="5"/>
  <c r="AZ19" i="5"/>
  <c r="CC50" i="5"/>
  <c r="R50" i="5" s="1"/>
  <c r="BC50" i="5"/>
  <c r="BF55" i="5"/>
  <c r="BS55" i="5" s="1"/>
  <c r="CF55" i="5"/>
  <c r="CT19" i="5"/>
  <c r="DX123" i="5"/>
  <c r="DX113" i="5"/>
  <c r="DY55" i="5"/>
  <c r="DZ40" i="5"/>
  <c r="BE123" i="5"/>
  <c r="BR123" i="5" s="1"/>
  <c r="CE123" i="5"/>
  <c r="CT111" i="5"/>
  <c r="CS111" i="5"/>
  <c r="BE111" i="5"/>
  <c r="BR111" i="5" s="1"/>
  <c r="BF6" i="5"/>
  <c r="BS6" i="5" s="1"/>
  <c r="DZ19" i="5" l="1"/>
  <c r="DM19" i="5" s="1"/>
  <c r="DY106" i="5"/>
  <c r="DM106" i="5" s="1"/>
  <c r="S102" i="8"/>
  <c r="M31" i="7"/>
  <c r="O31" i="7" s="1"/>
  <c r="P31" i="7" s="1"/>
  <c r="D32" i="7"/>
  <c r="Q31" i="7"/>
  <c r="R31" i="7" s="1"/>
  <c r="W102" i="8"/>
  <c r="V102" i="8"/>
  <c r="O103" i="8"/>
  <c r="D104" i="8"/>
  <c r="Q103" i="8"/>
  <c r="R103" i="8" s="1"/>
  <c r="P103" i="8"/>
  <c r="T103" i="8" s="1"/>
  <c r="N103" i="8"/>
  <c r="M103" i="8"/>
  <c r="D104" i="9"/>
  <c r="Q103" i="9"/>
  <c r="R103" i="9" s="1"/>
  <c r="O103" i="9"/>
  <c r="M103" i="9"/>
  <c r="P103" i="9"/>
  <c r="S103" i="9" s="1"/>
  <c r="N103" i="9"/>
  <c r="W102" i="9"/>
  <c r="V102" i="9"/>
  <c r="V154" i="10"/>
  <c r="W154" i="10"/>
  <c r="T154" i="10"/>
  <c r="M155" i="10"/>
  <c r="N155" i="10"/>
  <c r="O155" i="10"/>
  <c r="D156" i="10"/>
  <c r="P155" i="10"/>
  <c r="S155" i="10" s="1"/>
  <c r="Q155" i="10"/>
  <c r="R155" i="10" s="1"/>
  <c r="DK6" i="5"/>
  <c r="DW50" i="5"/>
  <c r="DM50" i="5" s="1"/>
  <c r="DW51" i="5"/>
  <c r="DJ51" i="5" s="1"/>
  <c r="DK123" i="5"/>
  <c r="DL55" i="5"/>
  <c r="DM66" i="5"/>
  <c r="DK66" i="5"/>
  <c r="DL66" i="5"/>
  <c r="DK113" i="5"/>
  <c r="DL50" i="5"/>
  <c r="DL106" i="5"/>
  <c r="BJ23" i="5"/>
  <c r="DQ23" i="5"/>
  <c r="CK23" i="5"/>
  <c r="CE61" i="5"/>
  <c r="BE61" i="5"/>
  <c r="BR61" i="5" s="1"/>
  <c r="AW20" i="5"/>
  <c r="BJ20" i="5" s="1"/>
  <c r="AW21" i="5"/>
  <c r="BW21" i="5"/>
  <c r="CK20" i="5"/>
  <c r="CP114" i="5"/>
  <c r="CQ114" i="5" s="1"/>
  <c r="R66" i="5"/>
  <c r="BI67" i="5"/>
  <c r="BI46" i="5"/>
  <c r="BJ56" i="5"/>
  <c r="DT70" i="5"/>
  <c r="CQ6" i="5"/>
  <c r="DZ55" i="5"/>
  <c r="DM55" i="5" s="1"/>
  <c r="CS55" i="5"/>
  <c r="CR6" i="5"/>
  <c r="DY70" i="5"/>
  <c r="BM29" i="5"/>
  <c r="DT10" i="5"/>
  <c r="CT70" i="5"/>
  <c r="CR123" i="5"/>
  <c r="CS66" i="5"/>
  <c r="CR66" i="5"/>
  <c r="CM50" i="5"/>
  <c r="Q50" i="5"/>
  <c r="CT55" i="5"/>
  <c r="CQ55" i="5"/>
  <c r="CS50" i="5"/>
  <c r="CT50" i="5"/>
  <c r="CR50" i="5"/>
  <c r="BM19" i="5"/>
  <c r="DT19" i="5"/>
  <c r="R55" i="5"/>
  <c r="CT66" i="5"/>
  <c r="DY40" i="5"/>
  <c r="CQ51" i="5"/>
  <c r="CS123" i="5"/>
  <c r="DR48" i="5"/>
  <c r="BK48" i="5"/>
  <c r="BJ17" i="5"/>
  <c r="DQ17" i="5"/>
  <c r="CQ50" i="5"/>
  <c r="CQ123" i="5"/>
  <c r="DV123" i="5"/>
  <c r="BO123" i="5"/>
  <c r="DY123" i="5"/>
  <c r="DM123" i="5" s="1"/>
  <c r="DY111" i="5"/>
  <c r="DZ6" i="5"/>
  <c r="CT123" i="5"/>
  <c r="R123" i="5"/>
  <c r="T103" i="9" l="1"/>
  <c r="M32" i="7"/>
  <c r="O32" i="7" s="1"/>
  <c r="D33" i="7"/>
  <c r="P32" i="7"/>
  <c r="Q32" i="7" s="1"/>
  <c r="R32" i="7" s="1"/>
  <c r="S103" i="8"/>
  <c r="W103" i="8"/>
  <c r="V103" i="8"/>
  <c r="N104" i="8"/>
  <c r="M104" i="8"/>
  <c r="Q104" i="8"/>
  <c r="R104" i="8" s="1"/>
  <c r="P104" i="8"/>
  <c r="S104" i="8" s="1"/>
  <c r="O104" i="8"/>
  <c r="D105" i="8"/>
  <c r="W103" i="9"/>
  <c r="V103" i="9"/>
  <c r="Q104" i="9"/>
  <c r="R104" i="9" s="1"/>
  <c r="D105" i="9"/>
  <c r="O104" i="9"/>
  <c r="P104" i="9"/>
  <c r="S104" i="9" s="1"/>
  <c r="N104" i="9"/>
  <c r="M104" i="9"/>
  <c r="M156" i="10"/>
  <c r="N156" i="10"/>
  <c r="D157" i="10"/>
  <c r="Q156" i="10"/>
  <c r="R156" i="10" s="1"/>
  <c r="O156" i="10"/>
  <c r="P156" i="10"/>
  <c r="T156" i="10" s="1"/>
  <c r="T155" i="10"/>
  <c r="W155" i="10"/>
  <c r="V155" i="10"/>
  <c r="DK50" i="5"/>
  <c r="DJ50" i="5"/>
  <c r="DL40" i="5"/>
  <c r="DM40" i="5"/>
  <c r="DM70" i="5"/>
  <c r="DL70" i="5"/>
  <c r="DL123" i="5"/>
  <c r="DM111" i="5"/>
  <c r="DL111" i="5"/>
  <c r="DD23" i="5"/>
  <c r="AK23" i="5"/>
  <c r="DY61" i="5"/>
  <c r="T131" i="3"/>
  <c r="N26" i="9"/>
  <c r="DQ20" i="5"/>
  <c r="DD20" i="5" s="1"/>
  <c r="CK21" i="5"/>
  <c r="BJ21" i="5"/>
  <c r="DQ21" i="5"/>
  <c r="AK20" i="5"/>
  <c r="CR114" i="5"/>
  <c r="T104" i="8" l="1"/>
  <c r="M33" i="7"/>
  <c r="D34" i="7"/>
  <c r="O33" i="7"/>
  <c r="P33" i="7" s="1"/>
  <c r="Q33" i="7"/>
  <c r="R33" i="7" s="1"/>
  <c r="W104" i="8"/>
  <c r="V104" i="8"/>
  <c r="D106" i="8"/>
  <c r="N105" i="8"/>
  <c r="Q105" i="8"/>
  <c r="R105" i="8" s="1"/>
  <c r="M105" i="8"/>
  <c r="O105" i="8"/>
  <c r="P105" i="8"/>
  <c r="S105" i="8" s="1"/>
  <c r="Q105" i="9"/>
  <c r="R105" i="9" s="1"/>
  <c r="M105" i="9"/>
  <c r="O105" i="9"/>
  <c r="N105" i="9"/>
  <c r="P105" i="9"/>
  <c r="S105" i="9" s="1"/>
  <c r="D106" i="9"/>
  <c r="T104" i="9"/>
  <c r="W104" i="9"/>
  <c r="V104" i="9"/>
  <c r="S156" i="10"/>
  <c r="N157" i="10"/>
  <c r="O157" i="10"/>
  <c r="P157" i="10"/>
  <c r="S157" i="10" s="1"/>
  <c r="Q157" i="10"/>
  <c r="R157" i="10" s="1"/>
  <c r="D158" i="10"/>
  <c r="M157" i="10"/>
  <c r="W156" i="10"/>
  <c r="V156" i="10"/>
  <c r="C24" i="7"/>
  <c r="F24" i="7" s="1"/>
  <c r="W23" i="5" s="1"/>
  <c r="W20" i="5"/>
  <c r="AX20" i="5" s="1"/>
  <c r="S26" i="9"/>
  <c r="W26" i="9"/>
  <c r="DD21" i="5"/>
  <c r="AK21" i="5"/>
  <c r="F7" i="3"/>
  <c r="G7" i="3" s="1"/>
  <c r="AS7" i="3" s="1"/>
  <c r="T157" i="10" l="1"/>
  <c r="T105" i="9"/>
  <c r="M34" i="7"/>
  <c r="O34" i="7" s="1"/>
  <c r="P34" i="7" s="1"/>
  <c r="Q34" i="7"/>
  <c r="R34" i="7" s="1"/>
  <c r="D35" i="7"/>
  <c r="V105" i="8"/>
  <c r="W105" i="8"/>
  <c r="D107" i="8"/>
  <c r="M106" i="8"/>
  <c r="Q106" i="8"/>
  <c r="R106" i="8" s="1"/>
  <c r="P106" i="8"/>
  <c r="T106" i="8" s="1"/>
  <c r="N106" i="8"/>
  <c r="O106" i="8"/>
  <c r="T105" i="8"/>
  <c r="W105" i="9"/>
  <c r="V105" i="9"/>
  <c r="P106" i="9"/>
  <c r="T106" i="9" s="1"/>
  <c r="M106" i="9"/>
  <c r="O106" i="9"/>
  <c r="D107" i="9"/>
  <c r="Q106" i="9"/>
  <c r="R106" i="9" s="1"/>
  <c r="N106" i="9"/>
  <c r="W157" i="10"/>
  <c r="V157" i="10"/>
  <c r="D159" i="10"/>
  <c r="N158" i="10"/>
  <c r="M158" i="10"/>
  <c r="O158" i="10"/>
  <c r="Q158" i="10"/>
  <c r="R158" i="10" s="1"/>
  <c r="P158" i="10"/>
  <c r="T158" i="10" s="1"/>
  <c r="BX20" i="5"/>
  <c r="CL20" i="5" s="1"/>
  <c r="AX23" i="5"/>
  <c r="BX23" i="5"/>
  <c r="C25" i="7"/>
  <c r="F25" i="7" s="1"/>
  <c r="C22" i="7"/>
  <c r="F22" i="7" s="1"/>
  <c r="W26" i="5"/>
  <c r="T26" i="9"/>
  <c r="F32" i="7"/>
  <c r="BK20" i="5"/>
  <c r="DR20" i="5"/>
  <c r="C45" i="3"/>
  <c r="D45" i="3" s="1"/>
  <c r="AR45" i="3" s="1"/>
  <c r="C42" i="3"/>
  <c r="D42" i="3" s="1"/>
  <c r="AR42" i="3" s="1"/>
  <c r="M35" i="7" l="1"/>
  <c r="O35" i="7" s="1"/>
  <c r="P35" i="7"/>
  <c r="Q35" i="7"/>
  <c r="R35" i="7" s="1"/>
  <c r="D36" i="7"/>
  <c r="S106" i="8"/>
  <c r="W106" i="8"/>
  <c r="V106" i="8"/>
  <c r="S106" i="9"/>
  <c r="P107" i="8"/>
  <c r="S107" i="8" s="1"/>
  <c r="N107" i="8"/>
  <c r="D108" i="8"/>
  <c r="O107" i="8"/>
  <c r="Q107" i="8"/>
  <c r="R107" i="8" s="1"/>
  <c r="M107" i="8"/>
  <c r="N107" i="9"/>
  <c r="Q107" i="9"/>
  <c r="R107" i="9" s="1"/>
  <c r="D108" i="9"/>
  <c r="P107" i="9"/>
  <c r="S107" i="9" s="1"/>
  <c r="O107" i="9"/>
  <c r="M107" i="9"/>
  <c r="V106" i="9"/>
  <c r="W106" i="9"/>
  <c r="M159" i="10"/>
  <c r="D160" i="10"/>
  <c r="Q159" i="10"/>
  <c r="R159" i="10" s="1"/>
  <c r="P159" i="10"/>
  <c r="T159" i="10" s="1"/>
  <c r="N159" i="10"/>
  <c r="O159" i="10"/>
  <c r="W158" i="10"/>
  <c r="V158" i="10"/>
  <c r="S158" i="10"/>
  <c r="W25" i="5"/>
  <c r="AX25" i="5" s="1"/>
  <c r="BK25" i="5" s="1"/>
  <c r="W31" i="5"/>
  <c r="AX26" i="5"/>
  <c r="BX26" i="5"/>
  <c r="CL23" i="5"/>
  <c r="W21" i="5"/>
  <c r="W24" i="5"/>
  <c r="BK23" i="5"/>
  <c r="DR23" i="5"/>
  <c r="DE20" i="5"/>
  <c r="AL20" i="5"/>
  <c r="C46" i="3"/>
  <c r="D46" i="3" s="1"/>
  <c r="AR46" i="3" s="1"/>
  <c r="C13" i="3"/>
  <c r="D13" i="3" s="1"/>
  <c r="AR13" i="3" s="1"/>
  <c r="C15" i="3"/>
  <c r="D15" i="3" s="1"/>
  <c r="AR15" i="3" s="1"/>
  <c r="C18" i="3"/>
  <c r="C17" i="3"/>
  <c r="D17" i="3" s="1"/>
  <c r="AR17" i="3" s="1"/>
  <c r="AR59" i="3"/>
  <c r="AR66" i="3"/>
  <c r="AR122" i="3" l="1"/>
  <c r="AR60" i="3"/>
  <c r="D37" i="7"/>
  <c r="Q36" i="7"/>
  <c r="R36" i="7" s="1"/>
  <c r="M36" i="7"/>
  <c r="N36" i="7"/>
  <c r="P36" i="7"/>
  <c r="S36" i="7" s="1"/>
  <c r="O36" i="7"/>
  <c r="W107" i="8"/>
  <c r="V107" i="8"/>
  <c r="T107" i="8"/>
  <c r="O108" i="8"/>
  <c r="N108" i="8"/>
  <c r="M108" i="8"/>
  <c r="Q108" i="8"/>
  <c r="R108" i="8" s="1"/>
  <c r="P108" i="8"/>
  <c r="S108" i="8" s="1"/>
  <c r="D109" i="8"/>
  <c r="T107" i="9"/>
  <c r="O108" i="9"/>
  <c r="Q108" i="9"/>
  <c r="R108" i="9" s="1"/>
  <c r="N108" i="9"/>
  <c r="P108" i="9"/>
  <c r="S108" i="9" s="1"/>
  <c r="D109" i="9"/>
  <c r="M108" i="9"/>
  <c r="W107" i="9"/>
  <c r="V107" i="9"/>
  <c r="S159" i="10"/>
  <c r="V159" i="10"/>
  <c r="W159" i="10"/>
  <c r="P160" i="10"/>
  <c r="S160" i="10" s="1"/>
  <c r="N160" i="10"/>
  <c r="M160" i="10"/>
  <c r="O160" i="10"/>
  <c r="D161" i="10"/>
  <c r="Q160" i="10"/>
  <c r="R160" i="10" s="1"/>
  <c r="BX25" i="5"/>
  <c r="AX31" i="5"/>
  <c r="BX31" i="5"/>
  <c r="AX24" i="5"/>
  <c r="BX24" i="5"/>
  <c r="AX21" i="5"/>
  <c r="BX21" i="5"/>
  <c r="CL21" i="5" s="1"/>
  <c r="AL23" i="5"/>
  <c r="DE23" i="5"/>
  <c r="DR26" i="5"/>
  <c r="BK26" i="5"/>
  <c r="N32" i="10"/>
  <c r="W35" i="7"/>
  <c r="DR25" i="5"/>
  <c r="V6" i="6"/>
  <c r="V7" i="6"/>
  <c r="T36" i="7" l="1"/>
  <c r="W36" i="7"/>
  <c r="V36" i="7"/>
  <c r="Q37" i="7"/>
  <c r="R37" i="7" s="1"/>
  <c r="D38" i="7"/>
  <c r="M37" i="7"/>
  <c r="O37" i="7" s="1"/>
  <c r="P37" i="7" s="1"/>
  <c r="W108" i="8"/>
  <c r="V108" i="8"/>
  <c r="T108" i="8"/>
  <c r="D110" i="8"/>
  <c r="N109" i="8"/>
  <c r="P109" i="8"/>
  <c r="T109" i="8" s="1"/>
  <c r="M109" i="8"/>
  <c r="Q109" i="8"/>
  <c r="R109" i="8" s="1"/>
  <c r="O109" i="8"/>
  <c r="P109" i="9"/>
  <c r="T109" i="9" s="1"/>
  <c r="M109" i="9"/>
  <c r="D110" i="9"/>
  <c r="O109" i="9"/>
  <c r="Q109" i="9"/>
  <c r="R109" i="9" s="1"/>
  <c r="N109" i="9"/>
  <c r="W108" i="9"/>
  <c r="V108" i="9"/>
  <c r="T108" i="9"/>
  <c r="P161" i="10"/>
  <c r="S161" i="10" s="1"/>
  <c r="N161" i="10"/>
  <c r="D162" i="10"/>
  <c r="O161" i="10"/>
  <c r="M161" i="10"/>
  <c r="Q161" i="10"/>
  <c r="R161" i="10" s="1"/>
  <c r="V160" i="10"/>
  <c r="W160" i="10"/>
  <c r="T160" i="10"/>
  <c r="C77" i="9"/>
  <c r="F77" i="9" s="1"/>
  <c r="C24" i="8"/>
  <c r="F24" i="8" s="1"/>
  <c r="CL24" i="5"/>
  <c r="DR24" i="5"/>
  <c r="BK24" i="5"/>
  <c r="DR21" i="5"/>
  <c r="DE21" i="5" s="1"/>
  <c r="BK21" i="5"/>
  <c r="AL21" i="5" s="1"/>
  <c r="BK31" i="5"/>
  <c r="DR31" i="5"/>
  <c r="F135" i="3"/>
  <c r="G135" i="3" s="1"/>
  <c r="AS135" i="3" s="1"/>
  <c r="S32" i="10"/>
  <c r="T32" i="10" s="1"/>
  <c r="W32" i="10"/>
  <c r="F48" i="3"/>
  <c r="G48" i="3" s="1"/>
  <c r="AS48" i="3" s="1"/>
  <c r="F44" i="3"/>
  <c r="G44" i="3" s="1"/>
  <c r="AS44" i="3" s="1"/>
  <c r="F29" i="3"/>
  <c r="G29" i="3" s="1"/>
  <c r="AS29" i="3" s="1"/>
  <c r="F14" i="3"/>
  <c r="G14" i="3" s="1"/>
  <c r="AS14" i="3" s="1"/>
  <c r="F47" i="3"/>
  <c r="G47" i="3" s="1"/>
  <c r="AS47" i="3" s="1"/>
  <c r="F34" i="3"/>
  <c r="G34" i="3" s="1"/>
  <c r="AS34" i="3" s="1"/>
  <c r="AS122" i="3"/>
  <c r="F8" i="3"/>
  <c r="G8" i="3" s="1"/>
  <c r="AS8" i="3" s="1"/>
  <c r="F13" i="3"/>
  <c r="G13" i="3" s="1"/>
  <c r="AS13" i="3" s="1"/>
  <c r="F15" i="3"/>
  <c r="G15" i="3" s="1"/>
  <c r="AS15" i="3" s="1"/>
  <c r="F126" i="3"/>
  <c r="G126" i="3" s="1"/>
  <c r="AS126" i="3" s="1"/>
  <c r="F33" i="3"/>
  <c r="G33" i="3" s="1"/>
  <c r="AS33" i="3" s="1"/>
  <c r="F32" i="3"/>
  <c r="G32" i="3" s="1"/>
  <c r="AS32" i="3" s="1"/>
  <c r="AS64" i="3"/>
  <c r="F3" i="3"/>
  <c r="G3" i="3" s="1"/>
  <c r="AS3" i="3" s="1"/>
  <c r="F125" i="3"/>
  <c r="F11" i="3"/>
  <c r="G11" i="3" s="1"/>
  <c r="AS11" i="3" s="1"/>
  <c r="AS106" i="3" l="1"/>
  <c r="AS107" i="3"/>
  <c r="AS123" i="3"/>
  <c r="AS105" i="3"/>
  <c r="S109" i="9"/>
  <c r="S109" i="8"/>
  <c r="T161" i="10"/>
  <c r="M38" i="7"/>
  <c r="O38" i="7" s="1"/>
  <c r="P38" i="7" s="1"/>
  <c r="D39" i="7"/>
  <c r="Q38" i="7"/>
  <c r="R38" i="7" s="1"/>
  <c r="P110" i="8"/>
  <c r="S110" i="8" s="1"/>
  <c r="D111" i="8"/>
  <c r="Q110" i="8"/>
  <c r="R110" i="8" s="1"/>
  <c r="N110" i="8"/>
  <c r="O110" i="8"/>
  <c r="M110" i="8"/>
  <c r="V109" i="8"/>
  <c r="W109" i="8"/>
  <c r="W109" i="9"/>
  <c r="V109" i="9"/>
  <c r="Q110" i="9"/>
  <c r="R110" i="9" s="1"/>
  <c r="N110" i="9"/>
  <c r="M110" i="9"/>
  <c r="P110" i="9"/>
  <c r="T110" i="9" s="1"/>
  <c r="D111" i="9"/>
  <c r="O110" i="9"/>
  <c r="M162" i="10"/>
  <c r="P162" i="10"/>
  <c r="S162" i="10" s="1"/>
  <c r="Q162" i="10"/>
  <c r="R162" i="10" s="1"/>
  <c r="N162" i="10"/>
  <c r="O162" i="10"/>
  <c r="D163" i="10"/>
  <c r="W161" i="10"/>
  <c r="V161" i="10"/>
  <c r="Y76" i="5"/>
  <c r="AZ76" i="5" s="1"/>
  <c r="Y77" i="5"/>
  <c r="Y78" i="5"/>
  <c r="X23" i="5"/>
  <c r="DE24" i="5"/>
  <c r="AL24" i="5"/>
  <c r="C143" i="8" s="1"/>
  <c r="F134" i="3"/>
  <c r="G134" i="3" s="1"/>
  <c r="AS134" i="3" s="1"/>
  <c r="F133" i="3"/>
  <c r="G133" i="3" s="1"/>
  <c r="AS133" i="3" s="1"/>
  <c r="F43" i="3"/>
  <c r="G43" i="3" s="1"/>
  <c r="AS43" i="3" s="1"/>
  <c r="F129" i="3"/>
  <c r="G129" i="3" s="1"/>
  <c r="AS129" i="3" s="1"/>
  <c r="F132" i="3"/>
  <c r="G132" i="3" s="1"/>
  <c r="AS132" i="3" s="1"/>
  <c r="F131" i="3"/>
  <c r="G131" i="3" s="1"/>
  <c r="AS131" i="3" s="1"/>
  <c r="F128" i="3"/>
  <c r="G128" i="3" s="1"/>
  <c r="AS128" i="3" s="1"/>
  <c r="F42" i="3"/>
  <c r="G42" i="3" s="1"/>
  <c r="AS42" i="3" s="1"/>
  <c r="F21" i="3"/>
  <c r="G21" i="3" s="1"/>
  <c r="AS21" i="3" s="1"/>
  <c r="BJ13" i="3"/>
  <c r="BH13" i="3"/>
  <c r="BF13" i="3"/>
  <c r="BM13" i="3"/>
  <c r="BI13" i="3"/>
  <c r="BG13" i="3"/>
  <c r="BK13" i="3"/>
  <c r="BE13" i="3"/>
  <c r="BL13" i="3"/>
  <c r="AS71" i="3"/>
  <c r="F130" i="3"/>
  <c r="G130" i="3" s="1"/>
  <c r="AS130" i="3" s="1"/>
  <c r="AS76" i="3"/>
  <c r="F18" i="3"/>
  <c r="G18" i="3" s="1"/>
  <c r="AS18" i="3" s="1"/>
  <c r="F41" i="3"/>
  <c r="G41" i="3" s="1"/>
  <c r="AS41" i="3" s="1"/>
  <c r="F46" i="3"/>
  <c r="G46" i="3" s="1"/>
  <c r="AS46" i="3" s="1"/>
  <c r="BH46" i="3" s="1"/>
  <c r="F127" i="3"/>
  <c r="G127" i="3" s="1"/>
  <c r="AS127" i="3" s="1"/>
  <c r="AS72" i="3" l="1"/>
  <c r="AS73" i="3"/>
  <c r="AS77" i="3"/>
  <c r="AW75" i="3"/>
  <c r="AW76" i="3"/>
  <c r="T162" i="10"/>
  <c r="T110" i="8"/>
  <c r="D40" i="7"/>
  <c r="Q39" i="7"/>
  <c r="R39" i="7" s="1"/>
  <c r="H20" i="3" s="1"/>
  <c r="M39" i="7"/>
  <c r="O39" i="7" s="1"/>
  <c r="P39" i="7"/>
  <c r="M111" i="8"/>
  <c r="O111" i="8"/>
  <c r="D112" i="8"/>
  <c r="N111" i="8"/>
  <c r="P111" i="8"/>
  <c r="S111" i="8" s="1"/>
  <c r="Q111" i="8"/>
  <c r="R111" i="8" s="1"/>
  <c r="V110" i="8"/>
  <c r="W110" i="8"/>
  <c r="M111" i="9"/>
  <c r="N111" i="9"/>
  <c r="D112" i="9"/>
  <c r="Q111" i="9"/>
  <c r="R111" i="9" s="1"/>
  <c r="O111" i="9"/>
  <c r="P111" i="9"/>
  <c r="S111" i="9" s="1"/>
  <c r="V110" i="9"/>
  <c r="W110" i="9"/>
  <c r="S110" i="9"/>
  <c r="D164" i="10"/>
  <c r="O163" i="10"/>
  <c r="N163" i="10"/>
  <c r="M163" i="10"/>
  <c r="Q163" i="10"/>
  <c r="R163" i="10" s="1"/>
  <c r="P163" i="10"/>
  <c r="S163" i="10" s="1"/>
  <c r="W162" i="10"/>
  <c r="V162" i="10"/>
  <c r="AN13" i="3"/>
  <c r="BZ76" i="5"/>
  <c r="CN76" i="5" s="1"/>
  <c r="BZ77" i="5"/>
  <c r="AZ77" i="5"/>
  <c r="BM76" i="5"/>
  <c r="AN76" i="5" s="1"/>
  <c r="DT76" i="5"/>
  <c r="DG76" i="5" s="1"/>
  <c r="BZ78" i="5"/>
  <c r="AZ78" i="5"/>
  <c r="BY23" i="5"/>
  <c r="AY23" i="5"/>
  <c r="C25" i="8"/>
  <c r="F25" i="8" s="1"/>
  <c r="BI46" i="3"/>
  <c r="BL46" i="3"/>
  <c r="BG46" i="3"/>
  <c r="BE46" i="3"/>
  <c r="BJ46" i="3"/>
  <c r="BF46" i="3"/>
  <c r="BM46" i="3"/>
  <c r="BK46" i="3"/>
  <c r="AT53" i="3" l="1"/>
  <c r="T111" i="8"/>
  <c r="D41" i="7"/>
  <c r="M40" i="7"/>
  <c r="O40" i="7" s="1"/>
  <c r="V40" i="7" s="1"/>
  <c r="Q40" i="7"/>
  <c r="R40" i="7" s="1"/>
  <c r="P40" i="7"/>
  <c r="O112" i="8"/>
  <c r="D113" i="8"/>
  <c r="P112" i="8"/>
  <c r="S112" i="8" s="1"/>
  <c r="M112" i="8"/>
  <c r="Q112" i="8"/>
  <c r="R112" i="8" s="1"/>
  <c r="N112" i="8"/>
  <c r="V111" i="8"/>
  <c r="W111" i="8"/>
  <c r="T111" i="9"/>
  <c r="N112" i="9"/>
  <c r="D113" i="9"/>
  <c r="O112" i="9"/>
  <c r="M112" i="9"/>
  <c r="Q112" i="9"/>
  <c r="R112" i="9" s="1"/>
  <c r="P112" i="9"/>
  <c r="S112" i="9" s="1"/>
  <c r="T163" i="10"/>
  <c r="V111" i="9"/>
  <c r="W111" i="9"/>
  <c r="V163" i="10"/>
  <c r="W163" i="10"/>
  <c r="N164" i="10"/>
  <c r="D165" i="10"/>
  <c r="O164" i="10"/>
  <c r="Q164" i="10"/>
  <c r="R164" i="10" s="1"/>
  <c r="P164" i="10"/>
  <c r="T164" i="10" s="1"/>
  <c r="M164" i="10"/>
  <c r="AN46" i="3"/>
  <c r="Q76" i="5"/>
  <c r="AA76" i="5" s="1"/>
  <c r="DU76" i="5" s="1"/>
  <c r="DI76" i="5" s="1"/>
  <c r="DT77" i="5"/>
  <c r="BM77" i="5"/>
  <c r="BM78" i="5"/>
  <c r="DT78" i="5"/>
  <c r="X24" i="5"/>
  <c r="CM23" i="5"/>
  <c r="BL23" i="5"/>
  <c r="DS23" i="5"/>
  <c r="U42" i="3"/>
  <c r="V42" i="3" s="1"/>
  <c r="AX42" i="3" s="1"/>
  <c r="I34" i="3"/>
  <c r="J34" i="3" s="1"/>
  <c r="AT34" i="3" s="1"/>
  <c r="N41" i="7"/>
  <c r="N40" i="7"/>
  <c r="S40" i="7" s="1"/>
  <c r="I48" i="3" s="1"/>
  <c r="J48" i="3" s="1"/>
  <c r="AT48" i="3" s="1"/>
  <c r="V39" i="7"/>
  <c r="N39" i="7"/>
  <c r="S39" i="7" s="1"/>
  <c r="V38" i="7"/>
  <c r="W38" i="7" s="1"/>
  <c r="N37" i="7"/>
  <c r="S37" i="7" s="1"/>
  <c r="I134" i="3" s="1"/>
  <c r="J134" i="3" s="1"/>
  <c r="AT134" i="3" s="1"/>
  <c r="V37" i="7"/>
  <c r="N33" i="7"/>
  <c r="S33" i="7" s="1"/>
  <c r="N34" i="7"/>
  <c r="S34" i="7" s="1"/>
  <c r="V32" i="7"/>
  <c r="V33" i="7"/>
  <c r="N31" i="7"/>
  <c r="S31" i="7" s="1"/>
  <c r="N32" i="7"/>
  <c r="S32" i="7" s="1"/>
  <c r="V30" i="7"/>
  <c r="V31" i="7"/>
  <c r="N29" i="7"/>
  <c r="S29" i="7" s="1"/>
  <c r="T29" i="7" s="1"/>
  <c r="N30" i="7"/>
  <c r="S30" i="7" s="1"/>
  <c r="V28" i="7"/>
  <c r="V29" i="7"/>
  <c r="N27" i="7"/>
  <c r="S27" i="7" s="1"/>
  <c r="N28" i="7"/>
  <c r="S28" i="7" s="1"/>
  <c r="V26" i="7"/>
  <c r="V27" i="7"/>
  <c r="N25" i="7"/>
  <c r="S25" i="7" s="1"/>
  <c r="N26" i="7"/>
  <c r="S26" i="7" s="1"/>
  <c r="T26" i="7" s="1"/>
  <c r="V24" i="7"/>
  <c r="V25" i="7"/>
  <c r="N23" i="7"/>
  <c r="S23" i="7" s="1"/>
  <c r="T23" i="7" s="1"/>
  <c r="N24" i="7"/>
  <c r="S24" i="7" s="1"/>
  <c r="V22" i="7"/>
  <c r="V23" i="7"/>
  <c r="V20" i="7"/>
  <c r="V21" i="7"/>
  <c r="N20" i="7"/>
  <c r="S20" i="7" s="1"/>
  <c r="AT123" i="3"/>
  <c r="AV110" i="3" l="1"/>
  <c r="AV111" i="3"/>
  <c r="AV98" i="3"/>
  <c r="AT124" i="3"/>
  <c r="T112" i="8"/>
  <c r="M41" i="7"/>
  <c r="O41" i="7" s="1"/>
  <c r="V41" i="7" s="1"/>
  <c r="D42" i="7"/>
  <c r="P41" i="7"/>
  <c r="S41" i="7" s="1"/>
  <c r="Q41" i="7"/>
  <c r="R41" i="7" s="1"/>
  <c r="D114" i="8"/>
  <c r="M113" i="8"/>
  <c r="N113" i="8"/>
  <c r="Q113" i="8"/>
  <c r="R113" i="8" s="1"/>
  <c r="P113" i="8"/>
  <c r="S113" i="8" s="1"/>
  <c r="O113" i="8"/>
  <c r="T112" i="9"/>
  <c r="W112" i="8"/>
  <c r="V112" i="8"/>
  <c r="V112" i="9"/>
  <c r="W112" i="9"/>
  <c r="M113" i="9"/>
  <c r="P113" i="9"/>
  <c r="S113" i="9" s="1"/>
  <c r="O113" i="9"/>
  <c r="D114" i="9"/>
  <c r="N113" i="9"/>
  <c r="Q113" i="9"/>
  <c r="R113" i="9" s="1"/>
  <c r="O165" i="10"/>
  <c r="Q165" i="10"/>
  <c r="R165" i="10" s="1"/>
  <c r="N165" i="10"/>
  <c r="M165" i="10"/>
  <c r="D166" i="10"/>
  <c r="P165" i="10"/>
  <c r="S165" i="10" s="1"/>
  <c r="S164" i="10"/>
  <c r="V164" i="10"/>
  <c r="W164" i="10"/>
  <c r="DH76" i="5"/>
  <c r="AB76" i="5"/>
  <c r="BN76" i="5" s="1"/>
  <c r="AO76" i="5" s="1"/>
  <c r="I2" i="3"/>
  <c r="AM23" i="5"/>
  <c r="DF23" i="5"/>
  <c r="AY24" i="5"/>
  <c r="BY24" i="5"/>
  <c r="AY70" i="3"/>
  <c r="O134" i="3"/>
  <c r="P134" i="3" s="1"/>
  <c r="AV134" i="3" s="1"/>
  <c r="I132" i="3"/>
  <c r="J132" i="3" s="1"/>
  <c r="AT132" i="3" s="1"/>
  <c r="I133" i="3"/>
  <c r="J133" i="3" s="1"/>
  <c r="AT133" i="3" s="1"/>
  <c r="I130" i="3"/>
  <c r="J130" i="3" s="1"/>
  <c r="AT130" i="3" s="1"/>
  <c r="Y25" i="5"/>
  <c r="I129" i="3"/>
  <c r="J129" i="3" s="1"/>
  <c r="AT129" i="3" s="1"/>
  <c r="N46" i="8"/>
  <c r="S46" i="8" s="1"/>
  <c r="T46" i="8" s="1"/>
  <c r="N47" i="8"/>
  <c r="S47" i="8" s="1"/>
  <c r="V45" i="8"/>
  <c r="V46" i="8"/>
  <c r="N44" i="8"/>
  <c r="S44" i="8" s="1"/>
  <c r="L126" i="3" s="1"/>
  <c r="M126" i="3" s="1"/>
  <c r="AU126" i="3" s="1"/>
  <c r="N45" i="8"/>
  <c r="S45" i="8" s="1"/>
  <c r="V43" i="8"/>
  <c r="V44" i="8"/>
  <c r="N42" i="8"/>
  <c r="S42" i="8" s="1"/>
  <c r="T42" i="8" s="1"/>
  <c r="N43" i="8"/>
  <c r="S43" i="8" s="1"/>
  <c r="T43" i="8" s="1"/>
  <c r="V41" i="8"/>
  <c r="V42" i="8"/>
  <c r="N41" i="8"/>
  <c r="S41" i="8" s="1"/>
  <c r="T41" i="8" s="1"/>
  <c r="I12" i="3"/>
  <c r="J12" i="3" s="1"/>
  <c r="AT12" i="3" s="1"/>
  <c r="T34" i="7"/>
  <c r="T39" i="7"/>
  <c r="T28" i="7"/>
  <c r="W31" i="7"/>
  <c r="AT70" i="3"/>
  <c r="I11" i="3"/>
  <c r="J11" i="3" s="1"/>
  <c r="AT11" i="3" s="1"/>
  <c r="I29" i="3"/>
  <c r="J29" i="3" s="1"/>
  <c r="AT29" i="3" s="1"/>
  <c r="W40" i="7"/>
  <c r="T30" i="7"/>
  <c r="AT85" i="3"/>
  <c r="I126" i="3"/>
  <c r="J126" i="3" s="1"/>
  <c r="AT126" i="3" s="1"/>
  <c r="T40" i="7"/>
  <c r="T31" i="7"/>
  <c r="W39" i="7"/>
  <c r="T32" i="7"/>
  <c r="I14" i="3"/>
  <c r="J14" i="3" s="1"/>
  <c r="AT14" i="3" s="1"/>
  <c r="W29" i="7"/>
  <c r="W33" i="7"/>
  <c r="T37" i="7"/>
  <c r="W37" i="7"/>
  <c r="T33" i="7"/>
  <c r="T24" i="7"/>
  <c r="W34" i="7"/>
  <c r="W23" i="7"/>
  <c r="W27" i="7"/>
  <c r="I131" i="3"/>
  <c r="J131" i="3" s="1"/>
  <c r="AT131" i="3" s="1"/>
  <c r="W32" i="7"/>
  <c r="T27" i="7"/>
  <c r="I47" i="3"/>
  <c r="J47" i="3" s="1"/>
  <c r="AT47" i="3" s="1"/>
  <c r="W30" i="7"/>
  <c r="T20" i="7"/>
  <c r="W25" i="7"/>
  <c r="W28" i="7"/>
  <c r="T25" i="7"/>
  <c r="I8" i="3"/>
  <c r="J8" i="3" s="1"/>
  <c r="AT8" i="3" s="1"/>
  <c r="W26" i="7"/>
  <c r="I43" i="3"/>
  <c r="J43" i="3" s="1"/>
  <c r="AT43" i="3" s="1"/>
  <c r="I42" i="3"/>
  <c r="J42" i="3" s="1"/>
  <c r="AT42" i="3" s="1"/>
  <c r="W24" i="7"/>
  <c r="W20" i="7"/>
  <c r="I128" i="3"/>
  <c r="J128" i="3" s="1"/>
  <c r="AT128" i="3" s="1"/>
  <c r="AT64" i="3"/>
  <c r="I3" i="3"/>
  <c r="J3" i="3" s="1"/>
  <c r="AT3" i="3" s="1"/>
  <c r="AT107" i="3" l="1"/>
  <c r="AT71" i="3"/>
  <c r="AT106" i="3"/>
  <c r="AT88" i="3"/>
  <c r="AT84" i="3"/>
  <c r="AT108" i="3"/>
  <c r="W41" i="7"/>
  <c r="T41" i="7"/>
  <c r="D43" i="7"/>
  <c r="M42" i="7"/>
  <c r="O42" i="7" s="1"/>
  <c r="Q42" i="7"/>
  <c r="R42" i="7" s="1"/>
  <c r="P42" i="7"/>
  <c r="T42" i="7" s="1"/>
  <c r="N42" i="7"/>
  <c r="T113" i="8"/>
  <c r="W113" i="8"/>
  <c r="V113" i="8"/>
  <c r="N114" i="8"/>
  <c r="P114" i="8"/>
  <c r="T114" i="8" s="1"/>
  <c r="M114" i="8"/>
  <c r="D115" i="8"/>
  <c r="Q114" i="8"/>
  <c r="R114" i="8" s="1"/>
  <c r="O114" i="8"/>
  <c r="Q114" i="9"/>
  <c r="R114" i="9" s="1"/>
  <c r="P114" i="9"/>
  <c r="S114" i="9" s="1"/>
  <c r="M114" i="9"/>
  <c r="O114" i="9"/>
  <c r="N114" i="9"/>
  <c r="D115" i="9"/>
  <c r="T113" i="9"/>
  <c r="V113" i="9"/>
  <c r="W113" i="9"/>
  <c r="T165" i="10"/>
  <c r="D167" i="10"/>
  <c r="Q166" i="10"/>
  <c r="R166" i="10" s="1"/>
  <c r="O166" i="10"/>
  <c r="M166" i="10"/>
  <c r="N166" i="10"/>
  <c r="P166" i="10"/>
  <c r="S166" i="10" s="1"/>
  <c r="V165" i="10"/>
  <c r="W165" i="10"/>
  <c r="V20" i="9"/>
  <c r="AC79" i="5"/>
  <c r="CN24" i="5"/>
  <c r="CM24" i="5"/>
  <c r="Z24" i="5"/>
  <c r="BL24" i="5"/>
  <c r="DS24" i="5"/>
  <c r="U125" i="3"/>
  <c r="V125" i="3" s="1"/>
  <c r="AX125" i="3" s="1"/>
  <c r="U133" i="3"/>
  <c r="AX107" i="3"/>
  <c r="T45" i="8"/>
  <c r="T47" i="8"/>
  <c r="T44" i="8"/>
  <c r="L125" i="3"/>
  <c r="M125" i="3" s="1"/>
  <c r="AU125" i="3" s="1"/>
  <c r="O29" i="3"/>
  <c r="P29" i="3" s="1"/>
  <c r="AV29" i="3" s="1"/>
  <c r="BZ25" i="5"/>
  <c r="AZ25" i="5"/>
  <c r="W46" i="8"/>
  <c r="W42" i="8"/>
  <c r="W44" i="8"/>
  <c r="W47" i="8"/>
  <c r="W45" i="8"/>
  <c r="W43" i="8"/>
  <c r="W41" i="8"/>
  <c r="AT83" i="3"/>
  <c r="I41" i="3"/>
  <c r="J41" i="3" s="1"/>
  <c r="AT41" i="3" s="1"/>
  <c r="AT65" i="3"/>
  <c r="AT86" i="3"/>
  <c r="I127" i="3"/>
  <c r="J127" i="3" s="1"/>
  <c r="AT127" i="3" s="1"/>
  <c r="BJ3" i="3"/>
  <c r="BK3" i="3"/>
  <c r="BG3" i="3"/>
  <c r="BL3" i="3"/>
  <c r="BH3" i="3"/>
  <c r="BE3" i="3"/>
  <c r="BF3" i="3"/>
  <c r="BM3" i="3"/>
  <c r="BI3" i="3"/>
  <c r="AU84" i="3" l="1"/>
  <c r="AU53" i="3"/>
  <c r="AU108" i="3"/>
  <c r="AT87" i="3"/>
  <c r="T166" i="10"/>
  <c r="V42" i="7"/>
  <c r="W42" i="7"/>
  <c r="S42" i="7"/>
  <c r="M43" i="7"/>
  <c r="O43" i="7" s="1"/>
  <c r="Q43" i="7"/>
  <c r="R43" i="7" s="1"/>
  <c r="D44" i="7"/>
  <c r="N43" i="7"/>
  <c r="N115" i="8"/>
  <c r="M115" i="8"/>
  <c r="O115" i="8"/>
  <c r="D116" i="8"/>
  <c r="P115" i="8"/>
  <c r="T115" i="8" s="1"/>
  <c r="Q115" i="8"/>
  <c r="R115" i="8" s="1"/>
  <c r="S114" i="8"/>
  <c r="T114" i="9"/>
  <c r="W114" i="8"/>
  <c r="V114" i="8"/>
  <c r="Q115" i="9"/>
  <c r="R115" i="9" s="1"/>
  <c r="O115" i="9"/>
  <c r="M115" i="9"/>
  <c r="N115" i="9"/>
  <c r="P115" i="9"/>
  <c r="S115" i="9" s="1"/>
  <c r="D116" i="9"/>
  <c r="V114" i="9"/>
  <c r="W114" i="9"/>
  <c r="W166" i="10"/>
  <c r="V166" i="10"/>
  <c r="D168" i="10"/>
  <c r="O167" i="10"/>
  <c r="N167" i="10"/>
  <c r="M167" i="10"/>
  <c r="P167" i="10"/>
  <c r="T167" i="10" s="1"/>
  <c r="Q167" i="10"/>
  <c r="R167" i="10" s="1"/>
  <c r="AN3" i="3"/>
  <c r="CB79" i="5"/>
  <c r="BB79" i="5"/>
  <c r="DF24" i="5"/>
  <c r="DG24" i="5"/>
  <c r="CA24" i="5"/>
  <c r="Q24" i="5" s="1"/>
  <c r="AA24" i="5" s="1"/>
  <c r="BA24" i="5"/>
  <c r="AM24" i="5"/>
  <c r="C143" i="9" s="1"/>
  <c r="AN24" i="5"/>
  <c r="C143" i="10" s="1"/>
  <c r="BM25" i="5"/>
  <c r="DT25" i="5"/>
  <c r="N39" i="8"/>
  <c r="S39" i="8" s="1"/>
  <c r="T39" i="8" s="1"/>
  <c r="N40" i="8"/>
  <c r="S40" i="8" s="1"/>
  <c r="L132" i="3" s="1"/>
  <c r="M132" i="3" s="1"/>
  <c r="AU132" i="3" s="1"/>
  <c r="V35" i="8"/>
  <c r="V37" i="8"/>
  <c r="W37" i="8" s="1"/>
  <c r="V38" i="8"/>
  <c r="V39" i="8"/>
  <c r="N38" i="8"/>
  <c r="S38" i="8" s="1"/>
  <c r="N34" i="8"/>
  <c r="S34" i="8" s="1"/>
  <c r="T34" i="8" s="1"/>
  <c r="N35" i="8"/>
  <c r="S35" i="8" s="1"/>
  <c r="T35" i="8" s="1"/>
  <c r="L34" i="3"/>
  <c r="M34" i="3" s="1"/>
  <c r="AU34" i="3" s="1"/>
  <c r="V33" i="8"/>
  <c r="V34" i="8"/>
  <c r="N32" i="8"/>
  <c r="S32" i="8" s="1"/>
  <c r="T32" i="8" s="1"/>
  <c r="N33" i="8"/>
  <c r="S33" i="8" s="1"/>
  <c r="T33" i="8" s="1"/>
  <c r="V31" i="8"/>
  <c r="V32" i="8"/>
  <c r="N30" i="8"/>
  <c r="S30" i="8" s="1"/>
  <c r="N31" i="8"/>
  <c r="S31" i="8" s="1"/>
  <c r="T31" i="8" s="1"/>
  <c r="V29" i="8"/>
  <c r="V30" i="8"/>
  <c r="N28" i="8"/>
  <c r="S28" i="8" s="1"/>
  <c r="T28" i="8" s="1"/>
  <c r="N29" i="8"/>
  <c r="S29" i="8" s="1"/>
  <c r="V27" i="8"/>
  <c r="V28" i="8"/>
  <c r="N26" i="8"/>
  <c r="S26" i="8" s="1"/>
  <c r="T26" i="8" s="1"/>
  <c r="N27" i="8"/>
  <c r="S27" i="8" s="1"/>
  <c r="L136" i="3" s="1"/>
  <c r="M136" i="3" s="1"/>
  <c r="AU136" i="3" s="1"/>
  <c r="V25" i="8"/>
  <c r="V26" i="8"/>
  <c r="N24" i="8"/>
  <c r="S24" i="8" s="1"/>
  <c r="N25" i="8"/>
  <c r="S25" i="8" s="1"/>
  <c r="T25" i="8" s="1"/>
  <c r="L21" i="3"/>
  <c r="M21" i="3" s="1"/>
  <c r="AU21" i="3" s="1"/>
  <c r="V24" i="8"/>
  <c r="L22" i="3"/>
  <c r="M22" i="3" s="1"/>
  <c r="AU22" i="3" s="1"/>
  <c r="L44" i="3"/>
  <c r="M44" i="3" s="1"/>
  <c r="AU44" i="3" s="1"/>
  <c r="L29" i="3"/>
  <c r="M29" i="3" s="1"/>
  <c r="AU29" i="3" s="1"/>
  <c r="L18" i="3"/>
  <c r="M18" i="3" s="1"/>
  <c r="AU18" i="3" s="1"/>
  <c r="AU82" i="3"/>
  <c r="AU83" i="3" l="1"/>
  <c r="S115" i="8"/>
  <c r="M44" i="7"/>
  <c r="O44" i="7" s="1"/>
  <c r="D45" i="7"/>
  <c r="Q44" i="7"/>
  <c r="R44" i="7" s="1"/>
  <c r="N44" i="7"/>
  <c r="P43" i="7"/>
  <c r="T43" i="7" s="1"/>
  <c r="V43" i="7"/>
  <c r="W43" i="7"/>
  <c r="D117" i="8"/>
  <c r="O116" i="8"/>
  <c r="M116" i="8"/>
  <c r="Q116" i="8"/>
  <c r="R116" i="8" s="1"/>
  <c r="P116" i="8"/>
  <c r="S116" i="8" s="1"/>
  <c r="N116" i="8"/>
  <c r="V115" i="8"/>
  <c r="W115" i="8"/>
  <c r="T115" i="9"/>
  <c r="N116" i="9"/>
  <c r="Q116" i="9"/>
  <c r="R116" i="9" s="1"/>
  <c r="O116" i="9"/>
  <c r="P116" i="9"/>
  <c r="T116" i="9" s="1"/>
  <c r="D117" i="9"/>
  <c r="M116" i="9"/>
  <c r="V115" i="9"/>
  <c r="W115" i="9"/>
  <c r="V167" i="10"/>
  <c r="W167" i="10"/>
  <c r="P168" i="10"/>
  <c r="S168" i="10" s="1"/>
  <c r="M168" i="10"/>
  <c r="Q168" i="10"/>
  <c r="R168" i="10" s="1"/>
  <c r="D169" i="10"/>
  <c r="O168" i="10"/>
  <c r="N168" i="10"/>
  <c r="S167" i="10"/>
  <c r="CP79" i="5"/>
  <c r="CS79" i="5" s="1"/>
  <c r="BO79" i="5"/>
  <c r="DV79" i="5"/>
  <c r="C25" i="10"/>
  <c r="C25" i="9"/>
  <c r="DH24" i="5"/>
  <c r="DU24" i="5"/>
  <c r="DI24" i="5" s="1"/>
  <c r="AB24" i="5"/>
  <c r="C25" i="11" s="1"/>
  <c r="L134" i="3"/>
  <c r="M134" i="3" s="1"/>
  <c r="AU134" i="3" s="1"/>
  <c r="L135" i="3"/>
  <c r="M135" i="3" s="1"/>
  <c r="AU135" i="3" s="1"/>
  <c r="L39" i="3"/>
  <c r="M39" i="3" s="1"/>
  <c r="AU39" i="3" s="1"/>
  <c r="T40" i="8"/>
  <c r="L131" i="3"/>
  <c r="M131" i="3" s="1"/>
  <c r="AU131" i="3" s="1"/>
  <c r="W34" i="8"/>
  <c r="W32" i="8"/>
  <c r="W39" i="8"/>
  <c r="W40" i="8"/>
  <c r="T29" i="8"/>
  <c r="L48" i="3"/>
  <c r="M48" i="3" s="1"/>
  <c r="AU48" i="3" s="1"/>
  <c r="T38" i="8"/>
  <c r="L130" i="3"/>
  <c r="M130" i="3" s="1"/>
  <c r="AU130" i="3" s="1"/>
  <c r="W38" i="8"/>
  <c r="L38" i="3"/>
  <c r="M38" i="3" s="1"/>
  <c r="AU38" i="3" s="1"/>
  <c r="W35" i="8"/>
  <c r="W30" i="8"/>
  <c r="W28" i="8"/>
  <c r="T30" i="8"/>
  <c r="L4" i="3"/>
  <c r="M4" i="3" s="1"/>
  <c r="AU4" i="3" s="1"/>
  <c r="W33" i="8"/>
  <c r="T24" i="8"/>
  <c r="L133" i="3"/>
  <c r="M133" i="3" s="1"/>
  <c r="AU133" i="3" s="1"/>
  <c r="W31" i="8"/>
  <c r="W26" i="8"/>
  <c r="W24" i="8"/>
  <c r="L16" i="3"/>
  <c r="M16" i="3" s="1"/>
  <c r="AU16" i="3" s="1"/>
  <c r="W29" i="8"/>
  <c r="W27" i="8"/>
  <c r="L40" i="3"/>
  <c r="M40" i="3" s="1"/>
  <c r="AU40" i="3" s="1"/>
  <c r="T27" i="8"/>
  <c r="W25" i="8"/>
  <c r="L8" i="3"/>
  <c r="M8" i="3" s="1"/>
  <c r="AU8" i="3" s="1"/>
  <c r="AU106" i="3" l="1"/>
  <c r="AU107" i="3"/>
  <c r="AU78" i="3"/>
  <c r="AU79" i="3"/>
  <c r="T116" i="8"/>
  <c r="D46" i="7"/>
  <c r="M45" i="7"/>
  <c r="O45" i="7" s="1"/>
  <c r="Q45" i="7"/>
  <c r="R45" i="7" s="1"/>
  <c r="N45" i="7"/>
  <c r="P44" i="7"/>
  <c r="S44" i="7" s="1"/>
  <c r="T44" i="7" s="1"/>
  <c r="V44" i="7"/>
  <c r="W44" i="7"/>
  <c r="S43" i="7"/>
  <c r="V116" i="8"/>
  <c r="W116" i="8"/>
  <c r="Q117" i="8"/>
  <c r="R117" i="8" s="1"/>
  <c r="P117" i="8"/>
  <c r="T117" i="8" s="1"/>
  <c r="N117" i="8"/>
  <c r="O117" i="8"/>
  <c r="M117" i="8"/>
  <c r="D118" i="8"/>
  <c r="S116" i="9"/>
  <c r="V116" i="9"/>
  <c r="W116" i="9"/>
  <c r="T168" i="10"/>
  <c r="D118" i="9"/>
  <c r="P117" i="9"/>
  <c r="S117" i="9" s="1"/>
  <c r="Q117" i="9"/>
  <c r="R117" i="9" s="1"/>
  <c r="N117" i="9"/>
  <c r="M117" i="9"/>
  <c r="O117" i="9"/>
  <c r="V168" i="10"/>
  <c r="W168" i="10"/>
  <c r="Q169" i="10"/>
  <c r="R169" i="10" s="1"/>
  <c r="D170" i="10"/>
  <c r="N169" i="10"/>
  <c r="O169" i="10"/>
  <c r="M169" i="10"/>
  <c r="P169" i="10"/>
  <c r="S169" i="10" s="1"/>
  <c r="CQ79" i="5"/>
  <c r="CR79" i="5"/>
  <c r="AD78" i="5"/>
  <c r="C143" i="11"/>
  <c r="BN24" i="5"/>
  <c r="R135" i="3"/>
  <c r="S135" i="3" s="1"/>
  <c r="AW135" i="3" s="1"/>
  <c r="N27" i="10"/>
  <c r="S27" i="10" s="1"/>
  <c r="T27" i="10" s="1"/>
  <c r="N26" i="10"/>
  <c r="S26" i="10" s="1"/>
  <c r="T26" i="10" s="1"/>
  <c r="V26" i="10"/>
  <c r="N25" i="10"/>
  <c r="S25" i="10" s="1"/>
  <c r="T25" i="10" s="1"/>
  <c r="V25" i="10"/>
  <c r="V24" i="10"/>
  <c r="N24" i="10"/>
  <c r="S24" i="10" s="1"/>
  <c r="T24" i="10" s="1"/>
  <c r="N23" i="10"/>
  <c r="S23" i="10" s="1"/>
  <c r="T23" i="10" s="1"/>
  <c r="V23" i="10"/>
  <c r="V22" i="10"/>
  <c r="N22" i="10"/>
  <c r="S22" i="10" s="1"/>
  <c r="N21" i="10"/>
  <c r="S21" i="10" s="1"/>
  <c r="T21" i="10" s="1"/>
  <c r="V21" i="10"/>
  <c r="N20" i="10"/>
  <c r="S20" i="10" s="1"/>
  <c r="V20" i="10"/>
  <c r="V19" i="10"/>
  <c r="N19" i="10"/>
  <c r="S19" i="10" s="1"/>
  <c r="T19" i="10" s="1"/>
  <c r="R134" i="3"/>
  <c r="S134" i="3" s="1"/>
  <c r="AW134" i="3" s="1"/>
  <c r="L129" i="3"/>
  <c r="M129" i="3" s="1"/>
  <c r="AU129" i="3" s="1"/>
  <c r="P45" i="7" l="1"/>
  <c r="T45" i="7" s="1"/>
  <c r="V45" i="7"/>
  <c r="W45" i="7"/>
  <c r="T117" i="9"/>
  <c r="Q46" i="7"/>
  <c r="R46" i="7" s="1"/>
  <c r="D47" i="7"/>
  <c r="M46" i="7"/>
  <c r="O46" i="7" s="1"/>
  <c r="N46" i="7"/>
  <c r="D119" i="8"/>
  <c r="P118" i="8"/>
  <c r="S118" i="8" s="1"/>
  <c r="O118" i="8"/>
  <c r="M118" i="8"/>
  <c r="N118" i="8"/>
  <c r="Q118" i="8"/>
  <c r="R118" i="8" s="1"/>
  <c r="V117" i="8"/>
  <c r="W117" i="8"/>
  <c r="S117" i="8"/>
  <c r="W117" i="9"/>
  <c r="V117" i="9"/>
  <c r="Q118" i="9"/>
  <c r="R118" i="9" s="1"/>
  <c r="D119" i="9"/>
  <c r="O118" i="9"/>
  <c r="N118" i="9"/>
  <c r="P118" i="9"/>
  <c r="S118" i="9" s="1"/>
  <c r="M118" i="9"/>
  <c r="M170" i="10"/>
  <c r="N170" i="10"/>
  <c r="P170" i="10"/>
  <c r="T170" i="10" s="1"/>
  <c r="Q170" i="10"/>
  <c r="R170" i="10" s="1"/>
  <c r="D171" i="10"/>
  <c r="O170" i="10"/>
  <c r="V169" i="10"/>
  <c r="W169" i="10"/>
  <c r="T169" i="10"/>
  <c r="BC78" i="5"/>
  <c r="CC78" i="5"/>
  <c r="CQ78" i="5" s="1"/>
  <c r="AO24" i="5"/>
  <c r="C143" i="12" s="1"/>
  <c r="R129" i="3"/>
  <c r="S129" i="3" s="1"/>
  <c r="AW129" i="3" s="1"/>
  <c r="AA22" i="3"/>
  <c r="AB22" i="3" s="1"/>
  <c r="AZ22" i="3" s="1"/>
  <c r="W23" i="10"/>
  <c r="W25" i="10"/>
  <c r="W26" i="10"/>
  <c r="W24" i="10"/>
  <c r="T20" i="10"/>
  <c r="W21" i="10"/>
  <c r="W22" i="10"/>
  <c r="T22" i="10"/>
  <c r="W27" i="10"/>
  <c r="W20" i="10"/>
  <c r="R133" i="3"/>
  <c r="S133" i="3" s="1"/>
  <c r="AW133" i="3" s="1"/>
  <c r="W19" i="10"/>
  <c r="R128" i="3"/>
  <c r="S128" i="3" s="1"/>
  <c r="AW128" i="3" s="1"/>
  <c r="R16" i="3"/>
  <c r="S16" i="3" s="1"/>
  <c r="AW16" i="3" s="1"/>
  <c r="R27" i="3"/>
  <c r="S27" i="3" s="1"/>
  <c r="AW27" i="3" s="1"/>
  <c r="R33" i="3"/>
  <c r="S33" i="3" s="1"/>
  <c r="AW33" i="3" s="1"/>
  <c r="AW78" i="3" l="1"/>
  <c r="AW79" i="3"/>
  <c r="AW71" i="3"/>
  <c r="AW72" i="3"/>
  <c r="S170" i="10"/>
  <c r="T118" i="8"/>
  <c r="P46" i="7"/>
  <c r="S46" i="7" s="1"/>
  <c r="T46" i="7" s="1"/>
  <c r="V46" i="7"/>
  <c r="W46" i="7"/>
  <c r="M47" i="7"/>
  <c r="O47" i="7" s="1"/>
  <c r="D48" i="7"/>
  <c r="Q47" i="7"/>
  <c r="R47" i="7" s="1"/>
  <c r="N47" i="7"/>
  <c r="S45" i="7"/>
  <c r="W118" i="8"/>
  <c r="V118" i="8"/>
  <c r="D120" i="8"/>
  <c r="M119" i="8"/>
  <c r="O119" i="8"/>
  <c r="Q119" i="8"/>
  <c r="R119" i="8" s="1"/>
  <c r="N119" i="8"/>
  <c r="P119" i="8"/>
  <c r="S119" i="8" s="1"/>
  <c r="T118" i="9"/>
  <c r="W118" i="9"/>
  <c r="V118" i="9"/>
  <c r="D120" i="9"/>
  <c r="Q119" i="9"/>
  <c r="R119" i="9" s="1"/>
  <c r="O119" i="9"/>
  <c r="N119" i="9"/>
  <c r="M119" i="9"/>
  <c r="P119" i="9"/>
  <c r="T119" i="9" s="1"/>
  <c r="V170" i="10"/>
  <c r="W170" i="10"/>
  <c r="Q171" i="10"/>
  <c r="R171" i="10" s="1"/>
  <c r="N171" i="10"/>
  <c r="P171" i="10"/>
  <c r="T171" i="10" s="1"/>
  <c r="O171" i="10"/>
  <c r="M171" i="10"/>
  <c r="D172" i="10"/>
  <c r="DW78" i="5"/>
  <c r="DJ78" i="5" s="1"/>
  <c r="AD23" i="5"/>
  <c r="T24" i="9"/>
  <c r="O2" i="3"/>
  <c r="P2" i="3" s="1"/>
  <c r="AV2" i="3" s="1"/>
  <c r="V25" i="9"/>
  <c r="V24" i="9"/>
  <c r="W24" i="9" s="1"/>
  <c r="N25" i="9"/>
  <c r="S25" i="9" s="1"/>
  <c r="O132" i="3" s="1"/>
  <c r="P132" i="3" s="1"/>
  <c r="AV132" i="3" s="1"/>
  <c r="O130" i="3"/>
  <c r="P130" i="3" s="1"/>
  <c r="AV130" i="3" s="1"/>
  <c r="O44" i="3"/>
  <c r="P44" i="3" s="1"/>
  <c r="AV44" i="3" s="1"/>
  <c r="S171" i="10" l="1"/>
  <c r="P47" i="7"/>
  <c r="T47" i="7" s="1"/>
  <c r="V47" i="7"/>
  <c r="W47" i="7"/>
  <c r="D49" i="7"/>
  <c r="M48" i="7"/>
  <c r="O48" i="7" s="1"/>
  <c r="Q48" i="7"/>
  <c r="R48" i="7" s="1"/>
  <c r="N48" i="7"/>
  <c r="D121" i="8"/>
  <c r="M120" i="8"/>
  <c r="Q120" i="8"/>
  <c r="R120" i="8" s="1"/>
  <c r="N120" i="8"/>
  <c r="O120" i="8"/>
  <c r="P120" i="8"/>
  <c r="S120" i="8" s="1"/>
  <c r="T119" i="8"/>
  <c r="V119" i="8"/>
  <c r="W119" i="8"/>
  <c r="S119" i="9"/>
  <c r="V119" i="9"/>
  <c r="W119" i="9"/>
  <c r="P120" i="9"/>
  <c r="S120" i="9" s="1"/>
  <c r="D121" i="9"/>
  <c r="O120" i="9"/>
  <c r="N120" i="9"/>
  <c r="Q120" i="9"/>
  <c r="R120" i="9" s="1"/>
  <c r="M120" i="9"/>
  <c r="Q172" i="10"/>
  <c r="R172" i="10" s="1"/>
  <c r="D173" i="10"/>
  <c r="M172" i="10"/>
  <c r="P172" i="10"/>
  <c r="S172" i="10" s="1"/>
  <c r="O172" i="10"/>
  <c r="N172" i="10"/>
  <c r="V171" i="10"/>
  <c r="W171" i="10"/>
  <c r="CC23" i="5"/>
  <c r="BC23" i="5"/>
  <c r="N18" i="10"/>
  <c r="S18" i="10" s="1"/>
  <c r="T18" i="10" s="1"/>
  <c r="O131" i="3"/>
  <c r="P131" i="3" s="1"/>
  <c r="AV131" i="3" s="1"/>
  <c r="T25" i="9"/>
  <c r="W25" i="9"/>
  <c r="T120" i="8" l="1"/>
  <c r="S47" i="7"/>
  <c r="P48" i="7"/>
  <c r="T48" i="7" s="1"/>
  <c r="V48" i="7"/>
  <c r="W48" i="7"/>
  <c r="Q49" i="7"/>
  <c r="R49" i="7" s="1"/>
  <c r="D50" i="7"/>
  <c r="M49" i="7"/>
  <c r="O49" i="7" s="1"/>
  <c r="N49" i="7"/>
  <c r="W120" i="8"/>
  <c r="V120" i="8"/>
  <c r="M121" i="8"/>
  <c r="Q121" i="8"/>
  <c r="R121" i="8" s="1"/>
  <c r="P121" i="8"/>
  <c r="S121" i="8" s="1"/>
  <c r="O121" i="8"/>
  <c r="D122" i="8"/>
  <c r="N121" i="8"/>
  <c r="T120" i="9"/>
  <c r="W120" i="9"/>
  <c r="V120" i="9"/>
  <c r="D122" i="9"/>
  <c r="O121" i="9"/>
  <c r="N121" i="9"/>
  <c r="M121" i="9"/>
  <c r="P121" i="9"/>
  <c r="S121" i="9" s="1"/>
  <c r="Q121" i="9"/>
  <c r="R121" i="9" s="1"/>
  <c r="T172" i="10"/>
  <c r="O173" i="10"/>
  <c r="N173" i="10"/>
  <c r="Q173" i="10"/>
  <c r="R173" i="10" s="1"/>
  <c r="D174" i="10"/>
  <c r="P173" i="10"/>
  <c r="S173" i="10" s="1"/>
  <c r="M173" i="10"/>
  <c r="V172" i="10"/>
  <c r="W172" i="10"/>
  <c r="DW23" i="5"/>
  <c r="R32" i="3"/>
  <c r="S32" i="3" s="1"/>
  <c r="AW32" i="3" s="1"/>
  <c r="R18" i="3"/>
  <c r="S18" i="3" s="1"/>
  <c r="AW18" i="3" s="1"/>
  <c r="W18" i="10"/>
  <c r="R130" i="3"/>
  <c r="S130" i="3" s="1"/>
  <c r="AW130" i="3" s="1"/>
  <c r="T121" i="8" l="1"/>
  <c r="S48" i="7"/>
  <c r="P49" i="7"/>
  <c r="T49" i="7" s="1"/>
  <c r="V49" i="7"/>
  <c r="W49" i="7"/>
  <c r="M50" i="7"/>
  <c r="O50" i="7" s="1"/>
  <c r="D51" i="7"/>
  <c r="Q50" i="7"/>
  <c r="R50" i="7" s="1"/>
  <c r="N50" i="7"/>
  <c r="N122" i="8"/>
  <c r="M122" i="8"/>
  <c r="O122" i="8"/>
  <c r="P122" i="8"/>
  <c r="T122" i="8" s="1"/>
  <c r="D123" i="8"/>
  <c r="Q122" i="8"/>
  <c r="R122" i="8" s="1"/>
  <c r="V121" i="8"/>
  <c r="W121" i="8"/>
  <c r="T173" i="10"/>
  <c r="T121" i="9"/>
  <c r="M122" i="9"/>
  <c r="Q122" i="9"/>
  <c r="R122" i="9" s="1"/>
  <c r="N122" i="9"/>
  <c r="P122" i="9"/>
  <c r="S122" i="9" s="1"/>
  <c r="D123" i="9"/>
  <c r="O122" i="9"/>
  <c r="W121" i="9"/>
  <c r="V121" i="9"/>
  <c r="V173" i="10"/>
  <c r="W173" i="10"/>
  <c r="M174" i="10"/>
  <c r="N174" i="10"/>
  <c r="P174" i="10"/>
  <c r="T174" i="10" s="1"/>
  <c r="Q174" i="10"/>
  <c r="R174" i="10" s="1"/>
  <c r="O174" i="10"/>
  <c r="D175" i="10"/>
  <c r="DJ23" i="5"/>
  <c r="DK23" i="5"/>
  <c r="AE78" i="5"/>
  <c r="X29" i="3"/>
  <c r="Y29" i="3" s="1"/>
  <c r="AY29" i="3" s="1"/>
  <c r="AX82" i="3"/>
  <c r="U16" i="3"/>
  <c r="V30" i="10"/>
  <c r="V31" i="10"/>
  <c r="V28" i="10"/>
  <c r="V29" i="10"/>
  <c r="AW112" i="3" l="1"/>
  <c r="AT68" i="3"/>
  <c r="AT69" i="3"/>
  <c r="AX80" i="3"/>
  <c r="AX81" i="3"/>
  <c r="D52" i="7"/>
  <c r="M51" i="7"/>
  <c r="O51" i="7" s="1"/>
  <c r="Q51" i="7"/>
  <c r="R51" i="7" s="1"/>
  <c r="N51" i="7"/>
  <c r="P50" i="7"/>
  <c r="S50" i="7" s="1"/>
  <c r="T50" i="7" s="1"/>
  <c r="V50" i="7"/>
  <c r="W50" i="7"/>
  <c r="S49" i="7"/>
  <c r="S174" i="10"/>
  <c r="S122" i="8"/>
  <c r="W122" i="8"/>
  <c r="V122" i="8"/>
  <c r="Q123" i="8"/>
  <c r="R123" i="8" s="1"/>
  <c r="N123" i="8"/>
  <c r="O123" i="8"/>
  <c r="D124" i="8"/>
  <c r="M123" i="8"/>
  <c r="P123" i="8"/>
  <c r="T123" i="8" s="1"/>
  <c r="W122" i="9"/>
  <c r="V122" i="9"/>
  <c r="Q123" i="9"/>
  <c r="R123" i="9" s="1"/>
  <c r="O123" i="9"/>
  <c r="N123" i="9"/>
  <c r="D124" i="9"/>
  <c r="M123" i="9"/>
  <c r="P123" i="9"/>
  <c r="S123" i="9" s="1"/>
  <c r="T122" i="9"/>
  <c r="W174" i="10"/>
  <c r="V174" i="10"/>
  <c r="M175" i="10"/>
  <c r="N175" i="10"/>
  <c r="O175" i="10"/>
  <c r="Q175" i="10"/>
  <c r="R175" i="10" s="1"/>
  <c r="P175" i="10"/>
  <c r="S175" i="10" s="1"/>
  <c r="D176" i="10"/>
  <c r="BD78" i="5"/>
  <c r="BQ78" i="5" s="1"/>
  <c r="CD78" i="5"/>
  <c r="CR78" i="5" s="1"/>
  <c r="AF24" i="5"/>
  <c r="AF23" i="5"/>
  <c r="AA125" i="3"/>
  <c r="AB125" i="3" s="1"/>
  <c r="AZ125" i="3" s="1"/>
  <c r="T31" i="10"/>
  <c r="R132" i="3"/>
  <c r="S132" i="3" s="1"/>
  <c r="AW132" i="3" s="1"/>
  <c r="R137" i="3"/>
  <c r="S137" i="3" s="1"/>
  <c r="AW137" i="3" s="1"/>
  <c r="AA27" i="3"/>
  <c r="AB27" i="3" s="1"/>
  <c r="AZ27" i="3" s="1"/>
  <c r="AA11" i="3"/>
  <c r="AB11" i="3" s="1"/>
  <c r="AZ11" i="3" s="1"/>
  <c r="W31" i="10"/>
  <c r="N29" i="10"/>
  <c r="S29" i="10" s="1"/>
  <c r="T29" i="10" s="1"/>
  <c r="N30" i="10"/>
  <c r="AW110" i="3"/>
  <c r="N28" i="10"/>
  <c r="R136" i="3"/>
  <c r="S136" i="3" s="1"/>
  <c r="AW136" i="3" s="1"/>
  <c r="R44" i="3"/>
  <c r="S44" i="3" s="1"/>
  <c r="AW44" i="3" s="1"/>
  <c r="AZ78" i="3" l="1"/>
  <c r="AZ79" i="3"/>
  <c r="AW84" i="3"/>
  <c r="AZ82" i="3"/>
  <c r="AZ83" i="3"/>
  <c r="AW111" i="3"/>
  <c r="P51" i="7"/>
  <c r="T51" i="7" s="1"/>
  <c r="V51" i="7"/>
  <c r="W51" i="7"/>
  <c r="T123" i="9"/>
  <c r="Q52" i="7"/>
  <c r="R52" i="7" s="1"/>
  <c r="D53" i="7"/>
  <c r="M52" i="7"/>
  <c r="O52" i="7" s="1"/>
  <c r="N52" i="7"/>
  <c r="S123" i="8"/>
  <c r="W123" i="8"/>
  <c r="V123" i="8"/>
  <c r="O124" i="8"/>
  <c r="N124" i="8"/>
  <c r="M124" i="8"/>
  <c r="P124" i="8"/>
  <c r="T124" i="8" s="1"/>
  <c r="D125" i="8"/>
  <c r="Q124" i="8"/>
  <c r="R124" i="8" s="1"/>
  <c r="V123" i="9"/>
  <c r="W123" i="9"/>
  <c r="N124" i="9"/>
  <c r="Q124" i="9"/>
  <c r="R124" i="9" s="1"/>
  <c r="O124" i="9"/>
  <c r="D125" i="9"/>
  <c r="P124" i="9"/>
  <c r="S124" i="9" s="1"/>
  <c r="M124" i="9"/>
  <c r="M176" i="10"/>
  <c r="D177" i="10"/>
  <c r="O176" i="10"/>
  <c r="Q176" i="10"/>
  <c r="R176" i="10" s="1"/>
  <c r="P176" i="10"/>
  <c r="S176" i="10" s="1"/>
  <c r="N176" i="10"/>
  <c r="T175" i="10"/>
  <c r="W175" i="10"/>
  <c r="V175" i="10"/>
  <c r="DX78" i="5"/>
  <c r="CE23" i="5"/>
  <c r="BE23" i="5"/>
  <c r="BR23" i="5" s="1"/>
  <c r="BE24" i="5"/>
  <c r="BR24" i="5" s="1"/>
  <c r="CE24" i="5"/>
  <c r="AJ19" i="3"/>
  <c r="AK19" i="3" s="1"/>
  <c r="BC19" i="3" s="1"/>
  <c r="AJ126" i="3"/>
  <c r="AK126" i="3" s="1"/>
  <c r="BC126" i="3" s="1"/>
  <c r="F32" i="13"/>
  <c r="W29" i="10"/>
  <c r="S30" i="10"/>
  <c r="W30" i="10"/>
  <c r="S28" i="10"/>
  <c r="W28" i="10"/>
  <c r="AY121" i="3" l="1"/>
  <c r="T176" i="10"/>
  <c r="S51" i="7"/>
  <c r="S124" i="8"/>
  <c r="P52" i="7"/>
  <c r="S52" i="7" s="1"/>
  <c r="T52" i="7" s="1"/>
  <c r="V52" i="7"/>
  <c r="W52" i="7"/>
  <c r="D54" i="7"/>
  <c r="Q53" i="7"/>
  <c r="R53" i="7" s="1"/>
  <c r="M53" i="7"/>
  <c r="O53" i="7" s="1"/>
  <c r="N53" i="7"/>
  <c r="N125" i="8"/>
  <c r="Q125" i="8"/>
  <c r="R125" i="8" s="1"/>
  <c r="O125" i="8"/>
  <c r="P125" i="8"/>
  <c r="T125" i="8" s="1"/>
  <c r="M125" i="8"/>
  <c r="D126" i="8"/>
  <c r="W124" i="8"/>
  <c r="V124" i="8"/>
  <c r="Q125" i="9"/>
  <c r="R125" i="9" s="1"/>
  <c r="N125" i="9"/>
  <c r="D126" i="9"/>
  <c r="M125" i="9"/>
  <c r="P125" i="9"/>
  <c r="T125" i="9" s="1"/>
  <c r="O125" i="9"/>
  <c r="T124" i="9"/>
  <c r="W124" i="9"/>
  <c r="V124" i="9"/>
  <c r="V176" i="10"/>
  <c r="W176" i="10"/>
  <c r="N177" i="10"/>
  <c r="Q177" i="10"/>
  <c r="R177" i="10" s="1"/>
  <c r="O177" i="10"/>
  <c r="D178" i="10"/>
  <c r="P177" i="10"/>
  <c r="T177" i="10" s="1"/>
  <c r="M177" i="10"/>
  <c r="DK78" i="5"/>
  <c r="AE31" i="5"/>
  <c r="DY24" i="5"/>
  <c r="DY23" i="5"/>
  <c r="AW119" i="3"/>
  <c r="T30" i="10"/>
  <c r="X8" i="3"/>
  <c r="Y8" i="3" s="1"/>
  <c r="AY8" i="3" s="1"/>
  <c r="AY107" i="3"/>
  <c r="U29" i="3"/>
  <c r="V29" i="3" s="1"/>
  <c r="AX29" i="3" s="1"/>
  <c r="R4" i="3"/>
  <c r="S4" i="3" s="1"/>
  <c r="AW4" i="3" s="1"/>
  <c r="T28" i="10"/>
  <c r="R131" i="3"/>
  <c r="S131" i="3" s="1"/>
  <c r="AW131" i="3" s="1"/>
  <c r="AY108" i="3" l="1"/>
  <c r="AY109" i="3"/>
  <c r="S125" i="9"/>
  <c r="P53" i="7"/>
  <c r="S53" i="7" s="1"/>
  <c r="T53" i="7" s="1"/>
  <c r="W53" i="7"/>
  <c r="Q54" i="7"/>
  <c r="R54" i="7" s="1"/>
  <c r="M54" i="7"/>
  <c r="O54" i="7" s="1"/>
  <c r="D56" i="7"/>
  <c r="P54" i="7"/>
  <c r="T54" i="7" s="1"/>
  <c r="N54" i="7"/>
  <c r="S125" i="8"/>
  <c r="V125" i="8"/>
  <c r="W125" i="8"/>
  <c r="Q126" i="8"/>
  <c r="R126" i="8" s="1"/>
  <c r="M126" i="8"/>
  <c r="P126" i="8"/>
  <c r="S126" i="8" s="1"/>
  <c r="N126" i="8"/>
  <c r="O126" i="8"/>
  <c r="D127" i="8"/>
  <c r="O126" i="9"/>
  <c r="Q126" i="9"/>
  <c r="R126" i="9" s="1"/>
  <c r="M126" i="9"/>
  <c r="N126" i="9"/>
  <c r="P126" i="9"/>
  <c r="S126" i="9" s="1"/>
  <c r="D127" i="9"/>
  <c r="V125" i="9"/>
  <c r="W125" i="9"/>
  <c r="M178" i="10"/>
  <c r="Q178" i="10"/>
  <c r="R178" i="10" s="1"/>
  <c r="D179" i="10"/>
  <c r="N178" i="10"/>
  <c r="O178" i="10"/>
  <c r="P178" i="10"/>
  <c r="S178" i="10" s="1"/>
  <c r="S177" i="10"/>
  <c r="V177" i="10"/>
  <c r="W177" i="10"/>
  <c r="DL23" i="5"/>
  <c r="DM23" i="5"/>
  <c r="AF78" i="5"/>
  <c r="CD31" i="5"/>
  <c r="BD31" i="5"/>
  <c r="BQ31" i="5" s="1"/>
  <c r="U134" i="3"/>
  <c r="U136" i="3"/>
  <c r="U11" i="3"/>
  <c r="V11" i="3" s="1"/>
  <c r="AX11" i="3" s="1"/>
  <c r="AX104" i="3"/>
  <c r="U44" i="3"/>
  <c r="U130" i="3"/>
  <c r="V130" i="3" s="1"/>
  <c r="AX130" i="3" s="1"/>
  <c r="T126" i="9" l="1"/>
  <c r="S54" i="7"/>
  <c r="I125" i="3" s="1"/>
  <c r="J125" i="3" s="1"/>
  <c r="AT125" i="3" s="1"/>
  <c r="T126" i="8"/>
  <c r="V54" i="7"/>
  <c r="W54" i="7"/>
  <c r="Q56" i="7"/>
  <c r="R56" i="7" s="1"/>
  <c r="D57" i="7"/>
  <c r="M56" i="7"/>
  <c r="O56" i="7" s="1"/>
  <c r="N56" i="7"/>
  <c r="W126" i="8"/>
  <c r="V126" i="8"/>
  <c r="Q127" i="8"/>
  <c r="R127" i="8" s="1"/>
  <c r="D128" i="8"/>
  <c r="M127" i="8"/>
  <c r="N127" i="8"/>
  <c r="P127" i="8"/>
  <c r="S127" i="8" s="1"/>
  <c r="O127" i="8"/>
  <c r="N127" i="9"/>
  <c r="M127" i="9"/>
  <c r="O127" i="9"/>
  <c r="Q127" i="9"/>
  <c r="R127" i="9" s="1"/>
  <c r="P127" i="9"/>
  <c r="T127" i="9" s="1"/>
  <c r="D128" i="9"/>
  <c r="W126" i="9"/>
  <c r="V126" i="9"/>
  <c r="T178" i="10"/>
  <c r="O179" i="10"/>
  <c r="M179" i="10"/>
  <c r="Q179" i="10"/>
  <c r="R179" i="10" s="1"/>
  <c r="P179" i="10"/>
  <c r="S179" i="10" s="1"/>
  <c r="N179" i="10"/>
  <c r="D180" i="10"/>
  <c r="W178" i="10"/>
  <c r="V178" i="10"/>
  <c r="CE78" i="5"/>
  <c r="CS78" i="5" s="1"/>
  <c r="BE78" i="5"/>
  <c r="BR78" i="5" s="1"/>
  <c r="DX31" i="5"/>
  <c r="M57" i="7" l="1"/>
  <c r="D58" i="7"/>
  <c r="Q57" i="7"/>
  <c r="R57" i="7" s="1"/>
  <c r="O57" i="7"/>
  <c r="N57" i="7"/>
  <c r="T127" i="8"/>
  <c r="S127" i="9"/>
  <c r="P56" i="7"/>
  <c r="S56" i="7" s="1"/>
  <c r="T56" i="7" s="1"/>
  <c r="V56" i="7"/>
  <c r="W56" i="7"/>
  <c r="Q128" i="8"/>
  <c r="R128" i="8" s="1"/>
  <c r="M128" i="8"/>
  <c r="O128" i="8"/>
  <c r="N128" i="8"/>
  <c r="D129" i="8"/>
  <c r="P128" i="8"/>
  <c r="T128" i="8" s="1"/>
  <c r="W127" i="8"/>
  <c r="V127" i="8"/>
  <c r="V127" i="9"/>
  <c r="W127" i="9"/>
  <c r="D129" i="9"/>
  <c r="M128" i="9"/>
  <c r="O128" i="9"/>
  <c r="N128" i="9"/>
  <c r="Q128" i="9"/>
  <c r="R128" i="9" s="1"/>
  <c r="P128" i="9"/>
  <c r="T128" i="9" s="1"/>
  <c r="T179" i="10"/>
  <c r="P180" i="10"/>
  <c r="S180" i="10" s="1"/>
  <c r="D181" i="10"/>
  <c r="Q180" i="10"/>
  <c r="R180" i="10" s="1"/>
  <c r="N180" i="10"/>
  <c r="O180" i="10"/>
  <c r="M180" i="10"/>
  <c r="V179" i="10"/>
  <c r="W179" i="10"/>
  <c r="DY78" i="5"/>
  <c r="BB70" i="3"/>
  <c r="BB84" i="3"/>
  <c r="S128" i="8" l="1"/>
  <c r="P57" i="7"/>
  <c r="T57" i="7" s="1"/>
  <c r="W57" i="7"/>
  <c r="O58" i="7"/>
  <c r="P58" i="7"/>
  <c r="S58" i="7" s="1"/>
  <c r="D59" i="7"/>
  <c r="M58" i="7"/>
  <c r="N58" i="7"/>
  <c r="Q58" i="7"/>
  <c r="R58" i="7" s="1"/>
  <c r="V128" i="8"/>
  <c r="W128" i="8"/>
  <c r="P129" i="8"/>
  <c r="T129" i="8" s="1"/>
  <c r="O129" i="8"/>
  <c r="M129" i="8"/>
  <c r="D130" i="8"/>
  <c r="N129" i="8"/>
  <c r="Q129" i="8"/>
  <c r="R129" i="8" s="1"/>
  <c r="Q129" i="9"/>
  <c r="R129" i="9" s="1"/>
  <c r="D130" i="9"/>
  <c r="M129" i="9"/>
  <c r="P129" i="9"/>
  <c r="T129" i="9" s="1"/>
  <c r="N129" i="9"/>
  <c r="O129" i="9"/>
  <c r="T180" i="10"/>
  <c r="S128" i="9"/>
  <c r="V128" i="9"/>
  <c r="W128" i="9"/>
  <c r="D182" i="10"/>
  <c r="O181" i="10"/>
  <c r="P181" i="10"/>
  <c r="S181" i="10" s="1"/>
  <c r="N181" i="10"/>
  <c r="Q181" i="10"/>
  <c r="R181" i="10" s="1"/>
  <c r="M181" i="10"/>
  <c r="W180" i="10"/>
  <c r="V180" i="10"/>
  <c r="DL78" i="5"/>
  <c r="AD19" i="3"/>
  <c r="AE19" i="3" s="1"/>
  <c r="BA19" i="3" s="1"/>
  <c r="AD11" i="3"/>
  <c r="AD48" i="3"/>
  <c r="AE48" i="3" s="1"/>
  <c r="BA48" i="3" s="1"/>
  <c r="U131" i="3"/>
  <c r="V131" i="3" s="1"/>
  <c r="AX131" i="3" s="1"/>
  <c r="BA114" i="3" l="1"/>
  <c r="BA115" i="3"/>
  <c r="BA86" i="3"/>
  <c r="T181" i="10"/>
  <c r="T58" i="7"/>
  <c r="S57" i="7"/>
  <c r="V58" i="7"/>
  <c r="W58" i="7"/>
  <c r="O59" i="7"/>
  <c r="M59" i="7"/>
  <c r="N59" i="7"/>
  <c r="P59" i="7"/>
  <c r="S59" i="7" s="1"/>
  <c r="D60" i="7"/>
  <c r="Q59" i="7"/>
  <c r="R59" i="7" s="1"/>
  <c r="V129" i="8"/>
  <c r="W129" i="8"/>
  <c r="N130" i="8"/>
  <c r="M130" i="8"/>
  <c r="Q130" i="8"/>
  <c r="R130" i="8" s="1"/>
  <c r="P130" i="8"/>
  <c r="S130" i="8" s="1"/>
  <c r="D131" i="8"/>
  <c r="O130" i="8"/>
  <c r="S129" i="8"/>
  <c r="S129" i="9"/>
  <c r="W129" i="9"/>
  <c r="V129" i="9"/>
  <c r="O130" i="9"/>
  <c r="P130" i="9"/>
  <c r="T130" i="9" s="1"/>
  <c r="D131" i="9"/>
  <c r="M130" i="9"/>
  <c r="Q130" i="9"/>
  <c r="R130" i="9" s="1"/>
  <c r="N130" i="9"/>
  <c r="V181" i="10"/>
  <c r="W181" i="10"/>
  <c r="D183" i="10"/>
  <c r="O182" i="10"/>
  <c r="P182" i="10"/>
  <c r="S182" i="10" s="1"/>
  <c r="N182" i="10"/>
  <c r="M182" i="10"/>
  <c r="Q182" i="10"/>
  <c r="R182" i="10" s="1"/>
  <c r="X132" i="3"/>
  <c r="Y132" i="3" s="1"/>
  <c r="AY132" i="3" s="1"/>
  <c r="X5" i="3"/>
  <c r="Y5" i="3" s="1"/>
  <c r="AY5" i="3" s="1"/>
  <c r="T130" i="8" l="1"/>
  <c r="N60" i="7"/>
  <c r="M60" i="7"/>
  <c r="D61" i="7"/>
  <c r="P60" i="7"/>
  <c r="S60" i="7" s="1"/>
  <c r="Q60" i="7"/>
  <c r="R60" i="7" s="1"/>
  <c r="O60" i="7"/>
  <c r="V59" i="7"/>
  <c r="W59" i="7"/>
  <c r="S130" i="9"/>
  <c r="T59" i="7"/>
  <c r="V130" i="8"/>
  <c r="W130" i="8"/>
  <c r="Q131" i="8"/>
  <c r="R131" i="8" s="1"/>
  <c r="N131" i="8"/>
  <c r="D132" i="8"/>
  <c r="P131" i="8"/>
  <c r="S131" i="8" s="1"/>
  <c r="M131" i="8"/>
  <c r="O131" i="8"/>
  <c r="M131" i="9"/>
  <c r="O131" i="9"/>
  <c r="P131" i="9"/>
  <c r="S131" i="9" s="1"/>
  <c r="Q131" i="9"/>
  <c r="R131" i="9" s="1"/>
  <c r="N131" i="9"/>
  <c r="D132" i="9"/>
  <c r="T131" i="9"/>
  <c r="W130" i="9"/>
  <c r="V130" i="9"/>
  <c r="T182" i="10"/>
  <c r="V182" i="10"/>
  <c r="W182" i="10"/>
  <c r="P183" i="10"/>
  <c r="T183" i="10" s="1"/>
  <c r="Q183" i="10"/>
  <c r="R183" i="10" s="1"/>
  <c r="D184" i="10"/>
  <c r="M183" i="10"/>
  <c r="N183" i="10"/>
  <c r="O183" i="10"/>
  <c r="X135" i="3"/>
  <c r="Y135" i="3" s="1"/>
  <c r="AY135" i="3" s="1"/>
  <c r="X136" i="3"/>
  <c r="X130" i="3"/>
  <c r="X22" i="3"/>
  <c r="Y22" i="3" s="1"/>
  <c r="AY22" i="3" s="1"/>
  <c r="AY118" i="3"/>
  <c r="AY82" i="3"/>
  <c r="X42" i="3"/>
  <c r="Y42" i="3" s="1"/>
  <c r="AY42" i="3" s="1"/>
  <c r="AY113" i="3"/>
  <c r="X25" i="3"/>
  <c r="X16" i="3"/>
  <c r="Y16" i="3" s="1"/>
  <c r="AY16" i="3" s="1"/>
  <c r="X35" i="3"/>
  <c r="Y35" i="3" s="1"/>
  <c r="AY35" i="3" s="1"/>
  <c r="X18" i="3"/>
  <c r="Y18" i="3" s="1"/>
  <c r="AY18" i="3" s="1"/>
  <c r="X128" i="3"/>
  <c r="Y128" i="3" s="1"/>
  <c r="AY128" i="3" s="1"/>
  <c r="X44" i="3"/>
  <c r="X50" i="3"/>
  <c r="Y50" i="3" s="1"/>
  <c r="AY50" i="3" s="1"/>
  <c r="X129" i="3"/>
  <c r="Y129" i="3" s="1"/>
  <c r="AY129" i="3" s="1"/>
  <c r="X34" i="3"/>
  <c r="Y34" i="3" s="1"/>
  <c r="AY34" i="3" s="1"/>
  <c r="X39" i="3"/>
  <c r="Y39" i="3" s="1"/>
  <c r="AY39" i="3" s="1"/>
  <c r="X131" i="3"/>
  <c r="AY114" i="3" l="1"/>
  <c r="AY115" i="3"/>
  <c r="AY83" i="3"/>
  <c r="AY92" i="3"/>
  <c r="AY93" i="3"/>
  <c r="AY67" i="3"/>
  <c r="AY68" i="3"/>
  <c r="T131" i="8"/>
  <c r="T60" i="7"/>
  <c r="Q61" i="7"/>
  <c r="R61" i="7" s="1"/>
  <c r="D62" i="7"/>
  <c r="O61" i="7"/>
  <c r="N61" i="7"/>
  <c r="P61" i="7"/>
  <c r="T61" i="7" s="1"/>
  <c r="M61" i="7"/>
  <c r="W60" i="7"/>
  <c r="V60" i="7"/>
  <c r="W131" i="8"/>
  <c r="V131" i="8"/>
  <c r="P132" i="8"/>
  <c r="T132" i="8" s="1"/>
  <c r="O132" i="8"/>
  <c r="Q132" i="8"/>
  <c r="R132" i="8" s="1"/>
  <c r="D133" i="8"/>
  <c r="N132" i="8"/>
  <c r="M132" i="8"/>
  <c r="M132" i="9"/>
  <c r="O132" i="9"/>
  <c r="P132" i="9"/>
  <c r="T132" i="9" s="1"/>
  <c r="N132" i="9"/>
  <c r="Q132" i="9"/>
  <c r="R132" i="9" s="1"/>
  <c r="D133" i="9"/>
  <c r="V131" i="9"/>
  <c r="W131" i="9"/>
  <c r="S183" i="10"/>
  <c r="P184" i="10"/>
  <c r="T184" i="10" s="1"/>
  <c r="D185" i="10"/>
  <c r="Q184" i="10"/>
  <c r="R184" i="10" s="1"/>
  <c r="O184" i="10"/>
  <c r="N184" i="10"/>
  <c r="M184" i="10"/>
  <c r="V183" i="10"/>
  <c r="W183" i="10"/>
  <c r="AA48" i="3"/>
  <c r="AA130" i="3"/>
  <c r="X134" i="3"/>
  <c r="Y134" i="3" s="1"/>
  <c r="AY134" i="3" s="1"/>
  <c r="AY88" i="3"/>
  <c r="AY86" i="3" l="1"/>
  <c r="S61" i="7"/>
  <c r="V61" i="7"/>
  <c r="W61" i="7"/>
  <c r="N62" i="7"/>
  <c r="Q62" i="7"/>
  <c r="R62" i="7" s="1"/>
  <c r="D63" i="7"/>
  <c r="M62" i="7"/>
  <c r="O62" i="7"/>
  <c r="P62" i="7"/>
  <c r="S62" i="7" s="1"/>
  <c r="S132" i="9"/>
  <c r="V132" i="8"/>
  <c r="W132" i="8"/>
  <c r="N133" i="8"/>
  <c r="P133" i="8"/>
  <c r="T133" i="8" s="1"/>
  <c r="M133" i="8"/>
  <c r="Q133" i="8"/>
  <c r="R133" i="8" s="1"/>
  <c r="O133" i="8"/>
  <c r="D134" i="8"/>
  <c r="S132" i="8"/>
  <c r="P133" i="9"/>
  <c r="S133" i="9" s="1"/>
  <c r="D134" i="9"/>
  <c r="O133" i="9"/>
  <c r="M133" i="9"/>
  <c r="Q133" i="9"/>
  <c r="R133" i="9" s="1"/>
  <c r="N133" i="9"/>
  <c r="V132" i="9"/>
  <c r="W132" i="9"/>
  <c r="S184" i="10"/>
  <c r="D186" i="10"/>
  <c r="N185" i="10"/>
  <c r="P185" i="10"/>
  <c r="S185" i="10" s="1"/>
  <c r="O185" i="10"/>
  <c r="M185" i="10"/>
  <c r="Q185" i="10"/>
  <c r="R185" i="10" s="1"/>
  <c r="W184" i="10"/>
  <c r="V184" i="10"/>
  <c r="BC70" i="3"/>
  <c r="AJ135" i="3"/>
  <c r="AK135" i="3" s="1"/>
  <c r="BC135" i="3" s="1"/>
  <c r="AJ30" i="3"/>
  <c r="AK30" i="3" s="1"/>
  <c r="BC30" i="3" s="1"/>
  <c r="AA18" i="3"/>
  <c r="AB18" i="3" s="1"/>
  <c r="AZ18" i="3" s="1"/>
  <c r="AZ70" i="3"/>
  <c r="BC80" i="3" l="1"/>
  <c r="BC81" i="3"/>
  <c r="BC82" i="3"/>
  <c r="BC83" i="3"/>
  <c r="AZ97" i="3"/>
  <c r="AZ98" i="3"/>
  <c r="W62" i="7"/>
  <c r="V62" i="7"/>
  <c r="T62" i="7"/>
  <c r="N63" i="7"/>
  <c r="P63" i="7"/>
  <c r="S63" i="7" s="1"/>
  <c r="O63" i="7"/>
  <c r="M63" i="7"/>
  <c r="D64" i="7"/>
  <c r="Q63" i="7"/>
  <c r="R63" i="7" s="1"/>
  <c r="T185" i="10"/>
  <c r="V133" i="8"/>
  <c r="W133" i="8"/>
  <c r="T133" i="9"/>
  <c r="S133" i="8"/>
  <c r="Q134" i="8"/>
  <c r="R134" i="8" s="1"/>
  <c r="D135" i="8"/>
  <c r="P134" i="8"/>
  <c r="S134" i="8" s="1"/>
  <c r="M134" i="8"/>
  <c r="N134" i="8"/>
  <c r="O134" i="8"/>
  <c r="V133" i="9"/>
  <c r="W133" i="9"/>
  <c r="D135" i="9"/>
  <c r="M134" i="9"/>
  <c r="P134" i="9"/>
  <c r="T134" i="9" s="1"/>
  <c r="Q134" i="9"/>
  <c r="R134" i="9" s="1"/>
  <c r="N134" i="9"/>
  <c r="O134" i="9"/>
  <c r="W185" i="10"/>
  <c r="V185" i="10"/>
  <c r="D187" i="10"/>
  <c r="M186" i="10"/>
  <c r="Q186" i="10"/>
  <c r="R186" i="10" s="1"/>
  <c r="P186" i="10"/>
  <c r="S186" i="10" s="1"/>
  <c r="N186" i="10"/>
  <c r="O186" i="10"/>
  <c r="AG126" i="3"/>
  <c r="AH126" i="3" s="1"/>
  <c r="BB126" i="3" s="1"/>
  <c r="S134" i="9" l="1"/>
  <c r="T134" i="8"/>
  <c r="T63" i="7"/>
  <c r="O64" i="7"/>
  <c r="P64" i="7"/>
  <c r="S64" i="7" s="1"/>
  <c r="M64" i="7"/>
  <c r="N64" i="7"/>
  <c r="Q64" i="7"/>
  <c r="R64" i="7" s="1"/>
  <c r="D65" i="7"/>
  <c r="V63" i="7"/>
  <c r="W63" i="7"/>
  <c r="W134" i="8"/>
  <c r="V134" i="8"/>
  <c r="M135" i="8"/>
  <c r="P135" i="8"/>
  <c r="T135" i="8" s="1"/>
  <c r="N135" i="8"/>
  <c r="Q135" i="8"/>
  <c r="R135" i="8" s="1"/>
  <c r="D136" i="8"/>
  <c r="O135" i="8"/>
  <c r="Q135" i="9"/>
  <c r="R135" i="9" s="1"/>
  <c r="D136" i="9"/>
  <c r="P135" i="9"/>
  <c r="S135" i="9" s="1"/>
  <c r="O135" i="9"/>
  <c r="M135" i="9"/>
  <c r="N135" i="9"/>
  <c r="V134" i="9"/>
  <c r="W134" i="9"/>
  <c r="W186" i="10"/>
  <c r="V186" i="10"/>
  <c r="P187" i="10"/>
  <c r="T187" i="10" s="1"/>
  <c r="D188" i="10"/>
  <c r="O187" i="10"/>
  <c r="Q187" i="10"/>
  <c r="R187" i="10" s="1"/>
  <c r="N187" i="10"/>
  <c r="M187" i="10"/>
  <c r="T186" i="10"/>
  <c r="T135" i="9" l="1"/>
  <c r="T64" i="7"/>
  <c r="O65" i="7"/>
  <c r="M65" i="7"/>
  <c r="P65" i="7"/>
  <c r="S65" i="7" s="1"/>
  <c r="D66" i="7"/>
  <c r="Q65" i="7"/>
  <c r="R65" i="7" s="1"/>
  <c r="N65" i="7"/>
  <c r="T65" i="7"/>
  <c r="W64" i="7"/>
  <c r="V64" i="7"/>
  <c r="W135" i="8"/>
  <c r="V135" i="8"/>
  <c r="P136" i="8"/>
  <c r="T136" i="8" s="1"/>
  <c r="Q136" i="8"/>
  <c r="R136" i="8" s="1"/>
  <c r="N136" i="8"/>
  <c r="O136" i="8"/>
  <c r="D137" i="8"/>
  <c r="M136" i="8"/>
  <c r="S135" i="8"/>
  <c r="V135" i="9"/>
  <c r="W135" i="9"/>
  <c r="M136" i="9"/>
  <c r="P136" i="9"/>
  <c r="S136" i="9" s="1"/>
  <c r="N136" i="9"/>
  <c r="D137" i="9"/>
  <c r="Q136" i="9"/>
  <c r="R136" i="9" s="1"/>
  <c r="O136" i="9"/>
  <c r="M188" i="10"/>
  <c r="Q188" i="10"/>
  <c r="R188" i="10" s="1"/>
  <c r="P188" i="10"/>
  <c r="S188" i="10" s="1"/>
  <c r="D189" i="10"/>
  <c r="N188" i="10"/>
  <c r="O188" i="10"/>
  <c r="S187" i="10"/>
  <c r="W187" i="10"/>
  <c r="V187" i="10"/>
  <c r="AD33" i="3"/>
  <c r="AE33" i="3" s="1"/>
  <c r="BA33" i="3" s="1"/>
  <c r="AD25" i="3"/>
  <c r="AE25" i="3" s="1"/>
  <c r="BA25" i="3" s="1"/>
  <c r="AD38" i="3"/>
  <c r="AE38" i="3" s="1"/>
  <c r="BA38" i="3" s="1"/>
  <c r="AD16" i="3"/>
  <c r="AD131" i="3"/>
  <c r="AE131" i="3" s="1"/>
  <c r="BA131" i="3" s="1"/>
  <c r="BA70" i="3" l="1"/>
  <c r="BA71" i="3"/>
  <c r="BA107" i="3"/>
  <c r="BA108" i="3"/>
  <c r="BA105" i="3"/>
  <c r="BA106" i="3"/>
  <c r="BA97" i="3"/>
  <c r="BA98" i="3"/>
  <c r="T188" i="10"/>
  <c r="D67" i="7"/>
  <c r="M66" i="7"/>
  <c r="N66" i="7"/>
  <c r="P66" i="7"/>
  <c r="S66" i="7" s="1"/>
  <c r="Q66" i="7"/>
  <c r="R66" i="7" s="1"/>
  <c r="O66" i="7"/>
  <c r="V65" i="7"/>
  <c r="W65" i="7"/>
  <c r="M137" i="8"/>
  <c r="N137" i="8"/>
  <c r="Q137" i="8"/>
  <c r="R137" i="8" s="1"/>
  <c r="D138" i="8"/>
  <c r="O137" i="8"/>
  <c r="P137" i="8"/>
  <c r="S137" i="8" s="1"/>
  <c r="W136" i="8"/>
  <c r="V136" i="8"/>
  <c r="S136" i="8"/>
  <c r="O137" i="9"/>
  <c r="D138" i="9"/>
  <c r="N137" i="9"/>
  <c r="Q137" i="9"/>
  <c r="R137" i="9" s="1"/>
  <c r="P137" i="9"/>
  <c r="S137" i="9" s="1"/>
  <c r="M137" i="9"/>
  <c r="V136" i="9"/>
  <c r="W136" i="9"/>
  <c r="T136" i="9"/>
  <c r="D190" i="10"/>
  <c r="M189" i="10"/>
  <c r="Q189" i="10"/>
  <c r="R189" i="10" s="1"/>
  <c r="N189" i="10"/>
  <c r="P189" i="10"/>
  <c r="S189" i="10" s="1"/>
  <c r="O189" i="10"/>
  <c r="W188" i="10"/>
  <c r="V188" i="10"/>
  <c r="T137" i="8" l="1"/>
  <c r="T66" i="7"/>
  <c r="V66" i="7"/>
  <c r="W66" i="7"/>
  <c r="D68" i="7"/>
  <c r="M67" i="7"/>
  <c r="P67" i="7"/>
  <c r="S67" i="7" s="1"/>
  <c r="N67" i="7"/>
  <c r="O67" i="7"/>
  <c r="Q67" i="7"/>
  <c r="R67" i="7" s="1"/>
  <c r="D139" i="8"/>
  <c r="M138" i="8"/>
  <c r="N138" i="8"/>
  <c r="P138" i="8"/>
  <c r="T138" i="8" s="1"/>
  <c r="Q138" i="8"/>
  <c r="R138" i="8" s="1"/>
  <c r="O138" i="8"/>
  <c r="T137" i="9"/>
  <c r="V137" i="8"/>
  <c r="W137" i="8"/>
  <c r="O138" i="9"/>
  <c r="D139" i="9"/>
  <c r="Q138" i="9"/>
  <c r="R138" i="9" s="1"/>
  <c r="P138" i="9"/>
  <c r="S138" i="9" s="1"/>
  <c r="M138" i="9"/>
  <c r="N138" i="9"/>
  <c r="T189" i="10"/>
  <c r="W137" i="9"/>
  <c r="V137" i="9"/>
  <c r="V189" i="10"/>
  <c r="W189" i="10"/>
  <c r="D191" i="10"/>
  <c r="Q190" i="10"/>
  <c r="R190" i="10" s="1"/>
  <c r="O190" i="10"/>
  <c r="N190" i="10"/>
  <c r="P190" i="10"/>
  <c r="T190" i="10" s="1"/>
  <c r="M190" i="10"/>
  <c r="AD127" i="3"/>
  <c r="AD132" i="3"/>
  <c r="AE132" i="3" s="1"/>
  <c r="BA132" i="3" s="1"/>
  <c r="T67" i="7" l="1"/>
  <c r="W67" i="7"/>
  <c r="V67" i="7"/>
  <c r="Q68" i="7"/>
  <c r="R68" i="7" s="1"/>
  <c r="O68" i="7"/>
  <c r="P68" i="7"/>
  <c r="S68" i="7" s="1"/>
  <c r="D69" i="7"/>
  <c r="N68" i="7"/>
  <c r="M68" i="7"/>
  <c r="S138" i="8"/>
  <c r="V138" i="8"/>
  <c r="W138" i="8"/>
  <c r="O139" i="8"/>
  <c r="P139" i="8"/>
  <c r="T139" i="8" s="1"/>
  <c r="M139" i="8"/>
  <c r="D140" i="8"/>
  <c r="N139" i="8"/>
  <c r="Q139" i="8"/>
  <c r="R139" i="8" s="1"/>
  <c r="T138" i="9"/>
  <c r="Q139" i="9"/>
  <c r="R139" i="9" s="1"/>
  <c r="O139" i="9"/>
  <c r="M139" i="9"/>
  <c r="N139" i="9"/>
  <c r="D140" i="9"/>
  <c r="P139" i="9"/>
  <c r="S139" i="9" s="1"/>
  <c r="W138" i="9"/>
  <c r="V138" i="9"/>
  <c r="Q191" i="10"/>
  <c r="R191" i="10" s="1"/>
  <c r="D192" i="10"/>
  <c r="M191" i="10"/>
  <c r="N191" i="10"/>
  <c r="P191" i="10"/>
  <c r="T191" i="10" s="1"/>
  <c r="O191" i="10"/>
  <c r="S190" i="10"/>
  <c r="W190" i="10"/>
  <c r="V190" i="10"/>
  <c r="T68" i="7" l="1"/>
  <c r="S139" i="8"/>
  <c r="W68" i="7"/>
  <c r="V68" i="7"/>
  <c r="O69" i="7"/>
  <c r="N69" i="7"/>
  <c r="Q69" i="7"/>
  <c r="R69" i="7" s="1"/>
  <c r="M69" i="7"/>
  <c r="D70" i="7"/>
  <c r="P69" i="7"/>
  <c r="S69" i="7" s="1"/>
  <c r="M140" i="8"/>
  <c r="O140" i="8"/>
  <c r="D141" i="8"/>
  <c r="Q140" i="8"/>
  <c r="R140" i="8" s="1"/>
  <c r="N140" i="8"/>
  <c r="P140" i="8"/>
  <c r="S140" i="8" s="1"/>
  <c r="V139" i="8"/>
  <c r="W139" i="8"/>
  <c r="T139" i="9"/>
  <c r="V139" i="9"/>
  <c r="W139" i="9"/>
  <c r="D141" i="9"/>
  <c r="Q140" i="9"/>
  <c r="R140" i="9" s="1"/>
  <c r="O140" i="9"/>
  <c r="N140" i="9"/>
  <c r="M140" i="9"/>
  <c r="P140" i="9"/>
  <c r="S140" i="9" s="1"/>
  <c r="S191" i="10"/>
  <c r="W191" i="10"/>
  <c r="V191" i="10"/>
  <c r="M192" i="10"/>
  <c r="D193" i="10"/>
  <c r="O192" i="10"/>
  <c r="Q192" i="10"/>
  <c r="R192" i="10" s="1"/>
  <c r="N192" i="10"/>
  <c r="P192" i="10"/>
  <c r="T192" i="10" s="1"/>
  <c r="AG29" i="3"/>
  <c r="AH29" i="3" s="1"/>
  <c r="BB29" i="3" s="1"/>
  <c r="AG39" i="3"/>
  <c r="AH39" i="3" s="1"/>
  <c r="BB39" i="3" s="1"/>
  <c r="AG48" i="3"/>
  <c r="AG35" i="3"/>
  <c r="AG25" i="3"/>
  <c r="AH25" i="3" s="1"/>
  <c r="BB25" i="3" s="1"/>
  <c r="AG27" i="3"/>
  <c r="BB97" i="3" l="1"/>
  <c r="BB98" i="3"/>
  <c r="BB82" i="3"/>
  <c r="BB83" i="3"/>
  <c r="BB94" i="3"/>
  <c r="T140" i="8"/>
  <c r="P70" i="7"/>
  <c r="S70" i="7" s="1"/>
  <c r="Q70" i="7"/>
  <c r="R70" i="7" s="1"/>
  <c r="D71" i="7"/>
  <c r="M70" i="7"/>
  <c r="O70" i="7"/>
  <c r="N70" i="7"/>
  <c r="V69" i="7"/>
  <c r="W69" i="7"/>
  <c r="T69" i="7"/>
  <c r="Q141" i="8"/>
  <c r="R141" i="8" s="1"/>
  <c r="O141" i="8"/>
  <c r="D142" i="8"/>
  <c r="N141" i="8"/>
  <c r="P141" i="8"/>
  <c r="S141" i="8" s="1"/>
  <c r="M141" i="8"/>
  <c r="V140" i="8"/>
  <c r="W140" i="8"/>
  <c r="D142" i="9"/>
  <c r="Q141" i="9"/>
  <c r="R141" i="9" s="1"/>
  <c r="N141" i="9"/>
  <c r="O141" i="9"/>
  <c r="P141" i="9"/>
  <c r="S141" i="9" s="1"/>
  <c r="M141" i="9"/>
  <c r="T140" i="9"/>
  <c r="W140" i="9"/>
  <c r="V140" i="9"/>
  <c r="P193" i="10"/>
  <c r="S193" i="10" s="1"/>
  <c r="M193" i="10"/>
  <c r="Q193" i="10"/>
  <c r="R193" i="10" s="1"/>
  <c r="O193" i="10"/>
  <c r="N193" i="10"/>
  <c r="D194" i="10"/>
  <c r="S192" i="10"/>
  <c r="W192" i="10"/>
  <c r="V192" i="10"/>
  <c r="T70" i="7" l="1"/>
  <c r="N71" i="7"/>
  <c r="Q71" i="7"/>
  <c r="R71" i="7" s="1"/>
  <c r="O71" i="7"/>
  <c r="D72" i="7"/>
  <c r="M71" i="7"/>
  <c r="P71" i="7"/>
  <c r="S71" i="7" s="1"/>
  <c r="T141" i="9"/>
  <c r="V70" i="7"/>
  <c r="W70" i="7"/>
  <c r="T141" i="8"/>
  <c r="Q142" i="8"/>
  <c r="R142" i="8" s="1"/>
  <c r="D143" i="8"/>
  <c r="M142" i="8"/>
  <c r="P142" i="8"/>
  <c r="S142" i="8" s="1"/>
  <c r="N142" i="8"/>
  <c r="O142" i="8"/>
  <c r="V141" i="8"/>
  <c r="W141" i="8"/>
  <c r="V141" i="9"/>
  <c r="W141" i="9"/>
  <c r="T193" i="10"/>
  <c r="D143" i="9"/>
  <c r="O142" i="9"/>
  <c r="N142" i="9"/>
  <c r="M142" i="9"/>
  <c r="Q142" i="9"/>
  <c r="R142" i="9" s="1"/>
  <c r="P142" i="9"/>
  <c r="T142" i="9" s="1"/>
  <c r="Q194" i="10"/>
  <c r="R194" i="10" s="1"/>
  <c r="M194" i="10"/>
  <c r="D195" i="10"/>
  <c r="N194" i="10"/>
  <c r="O194" i="10"/>
  <c r="P194" i="10"/>
  <c r="T194" i="10" s="1"/>
  <c r="W193" i="10"/>
  <c r="V193" i="10"/>
  <c r="S142" i="9" l="1"/>
  <c r="T142" i="8"/>
  <c r="M72" i="7"/>
  <c r="O72" i="7"/>
  <c r="N72" i="7"/>
  <c r="D73" i="7"/>
  <c r="P72" i="7"/>
  <c r="S72" i="7" s="1"/>
  <c r="Q72" i="7"/>
  <c r="R72" i="7" s="1"/>
  <c r="T71" i="7"/>
  <c r="W71" i="7"/>
  <c r="V71" i="7"/>
  <c r="V142" i="8"/>
  <c r="W142" i="8"/>
  <c r="D144" i="8"/>
  <c r="Q143" i="8"/>
  <c r="R143" i="8" s="1"/>
  <c r="M143" i="8"/>
  <c r="P143" i="8"/>
  <c r="T143" i="8" s="1"/>
  <c r="O143" i="8"/>
  <c r="N143" i="8"/>
  <c r="Q143" i="9"/>
  <c r="R143" i="9" s="1"/>
  <c r="N143" i="9"/>
  <c r="O143" i="9"/>
  <c r="D144" i="9"/>
  <c r="P143" i="9"/>
  <c r="T143" i="9" s="1"/>
  <c r="M143" i="9"/>
  <c r="V142" i="9"/>
  <c r="W142" i="9"/>
  <c r="S194" i="10"/>
  <c r="N195" i="10"/>
  <c r="Q195" i="10"/>
  <c r="R195" i="10" s="1"/>
  <c r="P195" i="10"/>
  <c r="T195" i="10" s="1"/>
  <c r="M195" i="10"/>
  <c r="O195" i="10"/>
  <c r="D196" i="10"/>
  <c r="W194" i="10"/>
  <c r="V194" i="10"/>
  <c r="T72" i="7" l="1"/>
  <c r="N73" i="7"/>
  <c r="O73" i="7"/>
  <c r="Q73" i="7"/>
  <c r="R73" i="7" s="1"/>
  <c r="D74" i="7"/>
  <c r="P73" i="7"/>
  <c r="S73" i="7" s="1"/>
  <c r="M73" i="7"/>
  <c r="S143" i="8"/>
  <c r="S143" i="9"/>
  <c r="V72" i="7"/>
  <c r="W72" i="7"/>
  <c r="V143" i="8"/>
  <c r="W143" i="8"/>
  <c r="Q144" i="8"/>
  <c r="R144" i="8" s="1"/>
  <c r="O144" i="8"/>
  <c r="D145" i="8"/>
  <c r="P144" i="8"/>
  <c r="S144" i="8" s="1"/>
  <c r="N144" i="8"/>
  <c r="M144" i="8"/>
  <c r="N144" i="9"/>
  <c r="Q144" i="9"/>
  <c r="R144" i="9" s="1"/>
  <c r="O144" i="9"/>
  <c r="M144" i="9"/>
  <c r="D145" i="9"/>
  <c r="P144" i="9"/>
  <c r="T144" i="9" s="1"/>
  <c r="V143" i="9"/>
  <c r="W143" i="9"/>
  <c r="N196" i="10"/>
  <c r="D197" i="10"/>
  <c r="O196" i="10"/>
  <c r="P196" i="10"/>
  <c r="S196" i="10" s="1"/>
  <c r="Q196" i="10"/>
  <c r="R196" i="10" s="1"/>
  <c r="M196" i="10"/>
  <c r="S195" i="10"/>
  <c r="V195" i="10"/>
  <c r="W195" i="10"/>
  <c r="T73" i="7" l="1"/>
  <c r="T144" i="8"/>
  <c r="D75" i="7"/>
  <c r="O74" i="7"/>
  <c r="M74" i="7"/>
  <c r="N74" i="7"/>
  <c r="P74" i="7"/>
  <c r="S74" i="7" s="1"/>
  <c r="Q74" i="7"/>
  <c r="R74" i="7" s="1"/>
  <c r="V73" i="7"/>
  <c r="W73" i="7"/>
  <c r="V144" i="8"/>
  <c r="W144" i="8"/>
  <c r="P145" i="8"/>
  <c r="S145" i="8" s="1"/>
  <c r="N145" i="8"/>
  <c r="O145" i="8"/>
  <c r="Q145" i="8"/>
  <c r="R145" i="8" s="1"/>
  <c r="M145" i="8"/>
  <c r="D146" i="8"/>
  <c r="S144" i="9"/>
  <c r="V144" i="9"/>
  <c r="W144" i="9"/>
  <c r="O145" i="9"/>
  <c r="N145" i="9"/>
  <c r="D146" i="9"/>
  <c r="Q145" i="9"/>
  <c r="R145" i="9" s="1"/>
  <c r="M145" i="9"/>
  <c r="P145" i="9"/>
  <c r="T145" i="9" s="1"/>
  <c r="T196" i="10"/>
  <c r="V196" i="10"/>
  <c r="W196" i="10"/>
  <c r="N197" i="10"/>
  <c r="D198" i="10"/>
  <c r="M197" i="10"/>
  <c r="Q197" i="10"/>
  <c r="R197" i="10" s="1"/>
  <c r="P197" i="10"/>
  <c r="S197" i="10" s="1"/>
  <c r="O197" i="10"/>
  <c r="T145" i="8" l="1"/>
  <c r="T74" i="7"/>
  <c r="S145" i="9"/>
  <c r="W74" i="7"/>
  <c r="V74" i="7"/>
  <c r="P75" i="7"/>
  <c r="S75" i="7" s="1"/>
  <c r="Q75" i="7"/>
  <c r="R75" i="7" s="1"/>
  <c r="O75" i="7"/>
  <c r="N75" i="7"/>
  <c r="D76" i="7"/>
  <c r="M75" i="7"/>
  <c r="Q146" i="8"/>
  <c r="R146" i="8" s="1"/>
  <c r="N146" i="8"/>
  <c r="M146" i="8"/>
  <c r="O146" i="8"/>
  <c r="D147" i="8"/>
  <c r="P146" i="8"/>
  <c r="T146" i="8" s="1"/>
  <c r="V145" i="8"/>
  <c r="W145" i="8"/>
  <c r="V145" i="9"/>
  <c r="W145" i="9"/>
  <c r="Q146" i="9"/>
  <c r="R146" i="9" s="1"/>
  <c r="N146" i="9"/>
  <c r="M146" i="9"/>
  <c r="P146" i="9"/>
  <c r="S146" i="9" s="1"/>
  <c r="O146" i="9"/>
  <c r="D147" i="9"/>
  <c r="T197" i="10"/>
  <c r="V197" i="10"/>
  <c r="W197" i="10"/>
  <c r="O198" i="10"/>
  <c r="P198" i="10"/>
  <c r="T198" i="10" s="1"/>
  <c r="Q198" i="10"/>
  <c r="R198" i="10" s="1"/>
  <c r="M198" i="10"/>
  <c r="D199" i="10"/>
  <c r="N198" i="10"/>
  <c r="S198" i="10" l="1"/>
  <c r="T75" i="7"/>
  <c r="D77" i="7"/>
  <c r="Q76" i="7"/>
  <c r="R76" i="7" s="1"/>
  <c r="M76" i="7"/>
  <c r="N76" i="7"/>
  <c r="P76" i="7"/>
  <c r="S76" i="7" s="1"/>
  <c r="O76" i="7"/>
  <c r="V75" i="7"/>
  <c r="W75" i="7"/>
  <c r="S146" i="8"/>
  <c r="W146" i="8"/>
  <c r="V146" i="8"/>
  <c r="M147" i="8"/>
  <c r="Q147" i="8"/>
  <c r="R147" i="8" s="1"/>
  <c r="O147" i="8"/>
  <c r="N147" i="8"/>
  <c r="D148" i="8"/>
  <c r="P147" i="8"/>
  <c r="S147" i="8" s="1"/>
  <c r="P147" i="9"/>
  <c r="S147" i="9" s="1"/>
  <c r="N147" i="9"/>
  <c r="M147" i="9"/>
  <c r="Q147" i="9"/>
  <c r="R147" i="9" s="1"/>
  <c r="O147" i="9"/>
  <c r="D148" i="9"/>
  <c r="V146" i="9"/>
  <c r="W146" i="9"/>
  <c r="T146" i="9"/>
  <c r="M199" i="10"/>
  <c r="Q199" i="10"/>
  <c r="R199" i="10" s="1"/>
  <c r="N199" i="10"/>
  <c r="P199" i="10"/>
  <c r="T199" i="10" s="1"/>
  <c r="D200" i="10"/>
  <c r="O199" i="10"/>
  <c r="W198" i="10"/>
  <c r="V198" i="10"/>
  <c r="T126" i="3"/>
  <c r="T135" i="3"/>
  <c r="T132" i="3"/>
  <c r="U126" i="3"/>
  <c r="U132" i="3"/>
  <c r="U135" i="3"/>
  <c r="AX78" i="3" l="1"/>
  <c r="AX79" i="3"/>
  <c r="T76" i="7"/>
  <c r="W76" i="7"/>
  <c r="V76" i="7"/>
  <c r="T147" i="9"/>
  <c r="O77" i="7"/>
  <c r="M77" i="7"/>
  <c r="Q77" i="7"/>
  <c r="R77" i="7" s="1"/>
  <c r="D78" i="7"/>
  <c r="P77" i="7"/>
  <c r="S77" i="7" s="1"/>
  <c r="N77" i="7"/>
  <c r="D149" i="8"/>
  <c r="N148" i="8"/>
  <c r="P148" i="8"/>
  <c r="T148" i="8" s="1"/>
  <c r="Q148" i="8"/>
  <c r="R148" i="8" s="1"/>
  <c r="M148" i="8"/>
  <c r="O148" i="8"/>
  <c r="T147" i="8"/>
  <c r="W147" i="8"/>
  <c r="V147" i="8"/>
  <c r="D149" i="9"/>
  <c r="N148" i="9"/>
  <c r="Q148" i="9"/>
  <c r="R148" i="9" s="1"/>
  <c r="P148" i="9"/>
  <c r="S148" i="9" s="1"/>
  <c r="M148" i="9"/>
  <c r="O148" i="9"/>
  <c r="V147" i="9"/>
  <c r="W147" i="9"/>
  <c r="S199" i="10"/>
  <c r="V199" i="10"/>
  <c r="W199" i="10"/>
  <c r="N200" i="10"/>
  <c r="P200" i="10"/>
  <c r="S200" i="10" s="1"/>
  <c r="M200" i="10"/>
  <c r="Q200" i="10"/>
  <c r="R200" i="10" s="1"/>
  <c r="D201" i="10"/>
  <c r="O200" i="10"/>
  <c r="V135" i="3"/>
  <c r="AX135" i="3" s="1"/>
  <c r="V126" i="3"/>
  <c r="AX126" i="3" s="1"/>
  <c r="V132" i="3"/>
  <c r="AX132" i="3" s="1"/>
  <c r="AX105" i="3" l="1"/>
  <c r="AX106" i="3"/>
  <c r="AX108" i="3"/>
  <c r="AX109" i="3"/>
  <c r="S148" i="8"/>
  <c r="T200" i="10"/>
  <c r="T77" i="7"/>
  <c r="W77" i="7"/>
  <c r="V77" i="7"/>
  <c r="M78" i="7"/>
  <c r="N78" i="7"/>
  <c r="P78" i="7"/>
  <c r="S78" i="7" s="1"/>
  <c r="O78" i="7"/>
  <c r="D79" i="7"/>
  <c r="Q78" i="7"/>
  <c r="R78" i="7" s="1"/>
  <c r="V148" i="8"/>
  <c r="W148" i="8"/>
  <c r="M149" i="8"/>
  <c r="Q149" i="8"/>
  <c r="R149" i="8" s="1"/>
  <c r="N149" i="8"/>
  <c r="D150" i="8"/>
  <c r="O149" i="8"/>
  <c r="P149" i="8"/>
  <c r="S149" i="8" s="1"/>
  <c r="T148" i="9"/>
  <c r="V148" i="9"/>
  <c r="W148" i="9"/>
  <c r="Q149" i="9"/>
  <c r="R149" i="9" s="1"/>
  <c r="N149" i="9"/>
  <c r="P149" i="9"/>
  <c r="S149" i="9" s="1"/>
  <c r="D150" i="9"/>
  <c r="O149" i="9"/>
  <c r="M149" i="9"/>
  <c r="Q201" i="10"/>
  <c r="R201" i="10" s="1"/>
  <c r="Q31" i="3" s="1"/>
  <c r="N201" i="10"/>
  <c r="M201" i="10"/>
  <c r="P201" i="10"/>
  <c r="T201" i="10" s="1"/>
  <c r="O201" i="10"/>
  <c r="V200" i="10"/>
  <c r="W200" i="10"/>
  <c r="T149" i="9" l="1"/>
  <c r="T78" i="7"/>
  <c r="D80" i="7"/>
  <c r="Q79" i="7"/>
  <c r="R79" i="7" s="1"/>
  <c r="P79" i="7"/>
  <c r="T79" i="7" s="1"/>
  <c r="O79" i="7"/>
  <c r="M79" i="7"/>
  <c r="N79" i="7"/>
  <c r="V78" i="7"/>
  <c r="W78" i="7"/>
  <c r="V149" i="8"/>
  <c r="W149" i="8"/>
  <c r="M150" i="8"/>
  <c r="D151" i="8"/>
  <c r="P150" i="8"/>
  <c r="S150" i="8" s="1"/>
  <c r="N150" i="8"/>
  <c r="Q150" i="8"/>
  <c r="R150" i="8" s="1"/>
  <c r="O150" i="8"/>
  <c r="T149" i="8"/>
  <c r="V149" i="9"/>
  <c r="W149" i="9"/>
  <c r="P150" i="9"/>
  <c r="T150" i="9" s="1"/>
  <c r="M150" i="9"/>
  <c r="Q150" i="9"/>
  <c r="R150" i="9" s="1"/>
  <c r="N150" i="9"/>
  <c r="O150" i="9"/>
  <c r="D151" i="9"/>
  <c r="S201" i="10"/>
  <c r="W201" i="10"/>
  <c r="V201" i="10"/>
  <c r="Q22" i="3"/>
  <c r="Q20" i="3"/>
  <c r="T150" i="8" l="1"/>
  <c r="S79" i="7"/>
  <c r="V79" i="7"/>
  <c r="W79" i="7"/>
  <c r="O80" i="7"/>
  <c r="N80" i="7"/>
  <c r="Q80" i="7"/>
  <c r="R80" i="7" s="1"/>
  <c r="M80" i="7"/>
  <c r="P80" i="7"/>
  <c r="S80" i="7" s="1"/>
  <c r="D81" i="7"/>
  <c r="W150" i="8"/>
  <c r="V150" i="8"/>
  <c r="M151" i="8"/>
  <c r="O151" i="8"/>
  <c r="Q151" i="8"/>
  <c r="R151" i="8" s="1"/>
  <c r="P151" i="8"/>
  <c r="S151" i="8" s="1"/>
  <c r="N151" i="8"/>
  <c r="D152" i="8"/>
  <c r="N151" i="9"/>
  <c r="P151" i="9"/>
  <c r="T151" i="9" s="1"/>
  <c r="D152" i="9"/>
  <c r="O151" i="9"/>
  <c r="M151" i="9"/>
  <c r="Q151" i="9"/>
  <c r="R151" i="9" s="1"/>
  <c r="W150" i="9"/>
  <c r="V150" i="9"/>
  <c r="S150" i="9"/>
  <c r="T80" i="7" l="1"/>
  <c r="S151" i="9"/>
  <c r="P81" i="7"/>
  <c r="S81" i="7" s="1"/>
  <c r="D82" i="7"/>
  <c r="N81" i="7"/>
  <c r="Q81" i="7"/>
  <c r="R81" i="7" s="1"/>
  <c r="M81" i="7"/>
  <c r="O81" i="7"/>
  <c r="W80" i="7"/>
  <c r="V80" i="7"/>
  <c r="T151" i="8"/>
  <c r="W151" i="8"/>
  <c r="V151" i="8"/>
  <c r="N152" i="8"/>
  <c r="O152" i="8"/>
  <c r="Q152" i="8"/>
  <c r="R152" i="8" s="1"/>
  <c r="D153" i="8"/>
  <c r="M152" i="8"/>
  <c r="P152" i="8"/>
  <c r="T152" i="8" s="1"/>
  <c r="V151" i="9"/>
  <c r="W151" i="9"/>
  <c r="Q152" i="9"/>
  <c r="R152" i="9" s="1"/>
  <c r="M152" i="9"/>
  <c r="N152" i="9"/>
  <c r="O152" i="9"/>
  <c r="D153" i="9"/>
  <c r="P152" i="9"/>
  <c r="T152" i="9" s="1"/>
  <c r="V81" i="7" l="1"/>
  <c r="W81" i="7"/>
  <c r="O82" i="7"/>
  <c r="P82" i="7"/>
  <c r="T82" i="7" s="1"/>
  <c r="D83" i="7"/>
  <c r="M82" i="7"/>
  <c r="Q82" i="7"/>
  <c r="R82" i="7" s="1"/>
  <c r="N82" i="7"/>
  <c r="T81" i="7"/>
  <c r="W152" i="8"/>
  <c r="V152" i="8"/>
  <c r="N153" i="8"/>
  <c r="P153" i="8"/>
  <c r="T153" i="8" s="1"/>
  <c r="O153" i="8"/>
  <c r="Q153" i="8"/>
  <c r="R153" i="8" s="1"/>
  <c r="M153" i="8"/>
  <c r="D154" i="8"/>
  <c r="S152" i="8"/>
  <c r="D154" i="9"/>
  <c r="P153" i="9"/>
  <c r="T153" i="9" s="1"/>
  <c r="M153" i="9"/>
  <c r="Q153" i="9"/>
  <c r="R153" i="9" s="1"/>
  <c r="N153" i="9"/>
  <c r="O153" i="9"/>
  <c r="V152" i="9"/>
  <c r="W152" i="9"/>
  <c r="S152" i="9"/>
  <c r="W82" i="7" l="1"/>
  <c r="V82" i="7"/>
  <c r="S82" i="7"/>
  <c r="M83" i="7"/>
  <c r="O83" i="7"/>
  <c r="P83" i="7"/>
  <c r="S83" i="7" s="1"/>
  <c r="D84" i="7"/>
  <c r="Q83" i="7"/>
  <c r="R83" i="7" s="1"/>
  <c r="N83" i="7"/>
  <c r="O154" i="8"/>
  <c r="M154" i="8"/>
  <c r="N154" i="8"/>
  <c r="Q154" i="8"/>
  <c r="R154" i="8" s="1"/>
  <c r="P154" i="8"/>
  <c r="S154" i="8" s="1"/>
  <c r="D155" i="8"/>
  <c r="S153" i="9"/>
  <c r="S153" i="8"/>
  <c r="W153" i="8"/>
  <c r="V153" i="8"/>
  <c r="W153" i="9"/>
  <c r="V153" i="9"/>
  <c r="O154" i="9"/>
  <c r="N154" i="9"/>
  <c r="Q154" i="9"/>
  <c r="R154" i="9" s="1"/>
  <c r="D155" i="9"/>
  <c r="M154" i="9"/>
  <c r="P154" i="9"/>
  <c r="T154" i="9" s="1"/>
  <c r="T83" i="7" l="1"/>
  <c r="Q84" i="7"/>
  <c r="R84" i="7" s="1"/>
  <c r="D85" i="7"/>
  <c r="P84" i="7"/>
  <c r="S84" i="7" s="1"/>
  <c r="O84" i="7"/>
  <c r="M84" i="7"/>
  <c r="N84" i="7"/>
  <c r="T154" i="8"/>
  <c r="W83" i="7"/>
  <c r="V83" i="7"/>
  <c r="Q155" i="8"/>
  <c r="R155" i="8" s="1"/>
  <c r="P155" i="8"/>
  <c r="S155" i="8" s="1"/>
  <c r="D156" i="8"/>
  <c r="O155" i="8"/>
  <c r="N155" i="8"/>
  <c r="M155" i="8"/>
  <c r="W154" i="8"/>
  <c r="V154" i="8"/>
  <c r="W154" i="9"/>
  <c r="V154" i="9"/>
  <c r="O155" i="9"/>
  <c r="N155" i="9"/>
  <c r="Q155" i="9"/>
  <c r="R155" i="9" s="1"/>
  <c r="M155" i="9"/>
  <c r="P155" i="9"/>
  <c r="S155" i="9" s="1"/>
  <c r="D156" i="9"/>
  <c r="S154" i="9"/>
  <c r="T84" i="7" l="1"/>
  <c r="V84" i="7"/>
  <c r="W84" i="7"/>
  <c r="P85" i="7"/>
  <c r="S85" i="7" s="1"/>
  <c r="N85" i="7"/>
  <c r="D86" i="7"/>
  <c r="M85" i="7"/>
  <c r="O85" i="7"/>
  <c r="Q85" i="7"/>
  <c r="R85" i="7" s="1"/>
  <c r="T155" i="8"/>
  <c r="O156" i="8"/>
  <c r="Q156" i="8"/>
  <c r="R156" i="8" s="1"/>
  <c r="M156" i="8"/>
  <c r="D157" i="8"/>
  <c r="N156" i="8"/>
  <c r="P156" i="8"/>
  <c r="T156" i="8" s="1"/>
  <c r="W155" i="8"/>
  <c r="V155" i="8"/>
  <c r="W155" i="9"/>
  <c r="V155" i="9"/>
  <c r="N156" i="9"/>
  <c r="Q156" i="9"/>
  <c r="R156" i="9" s="1"/>
  <c r="D157" i="9"/>
  <c r="P156" i="9"/>
  <c r="T156" i="9" s="1"/>
  <c r="O156" i="9"/>
  <c r="M156" i="9"/>
  <c r="T155" i="9"/>
  <c r="E38" i="3"/>
  <c r="E50" i="3"/>
  <c r="T85" i="7" l="1"/>
  <c r="V85" i="7"/>
  <c r="W85" i="7"/>
  <c r="S156" i="8"/>
  <c r="Q86" i="7"/>
  <c r="R86" i="7" s="1"/>
  <c r="O86" i="7"/>
  <c r="P86" i="7"/>
  <c r="T86" i="7" s="1"/>
  <c r="D87" i="7"/>
  <c r="M86" i="7"/>
  <c r="N86" i="7"/>
  <c r="P157" i="8"/>
  <c r="T157" i="8" s="1"/>
  <c r="O157" i="8"/>
  <c r="D158" i="8"/>
  <c r="N157" i="8"/>
  <c r="M157" i="8"/>
  <c r="Q157" i="8"/>
  <c r="R157" i="8" s="1"/>
  <c r="V156" i="8"/>
  <c r="W156" i="8"/>
  <c r="V156" i="9"/>
  <c r="W156" i="9"/>
  <c r="S156" i="9"/>
  <c r="Q157" i="9"/>
  <c r="R157" i="9" s="1"/>
  <c r="P157" i="9"/>
  <c r="T157" i="9" s="1"/>
  <c r="O157" i="9"/>
  <c r="M157" i="9"/>
  <c r="N157" i="9"/>
  <c r="D158" i="9"/>
  <c r="H17" i="3"/>
  <c r="H19" i="3"/>
  <c r="H39" i="3"/>
  <c r="H30" i="3"/>
  <c r="H25" i="3"/>
  <c r="H27" i="3"/>
  <c r="H32" i="3"/>
  <c r="H22" i="3"/>
  <c r="S86" i="7" l="1"/>
  <c r="Q87" i="7"/>
  <c r="R87" i="7" s="1"/>
  <c r="P87" i="7"/>
  <c r="S87" i="7" s="1"/>
  <c r="M87" i="7"/>
  <c r="D88" i="7"/>
  <c r="O87" i="7"/>
  <c r="N87" i="7"/>
  <c r="S157" i="9"/>
  <c r="S157" i="8"/>
  <c r="V86" i="7"/>
  <c r="W86" i="7"/>
  <c r="P158" i="8"/>
  <c r="T158" i="8" s="1"/>
  <c r="D159" i="8"/>
  <c r="Q158" i="8"/>
  <c r="R158" i="8" s="1"/>
  <c r="O158" i="8"/>
  <c r="N158" i="8"/>
  <c r="M158" i="8"/>
  <c r="V157" i="8"/>
  <c r="W157" i="8"/>
  <c r="W157" i="9"/>
  <c r="V157" i="9"/>
  <c r="M158" i="9"/>
  <c r="N158" i="9"/>
  <c r="O158" i="9"/>
  <c r="P158" i="9"/>
  <c r="S158" i="9" s="1"/>
  <c r="Q158" i="9"/>
  <c r="R158" i="9" s="1"/>
  <c r="D159" i="9"/>
  <c r="I22" i="3"/>
  <c r="J22" i="3" s="1"/>
  <c r="AT22" i="3" s="1"/>
  <c r="I19" i="3"/>
  <c r="J19" i="3" s="1"/>
  <c r="AT19" i="3" s="1"/>
  <c r="AG132" i="3"/>
  <c r="AF40" i="3"/>
  <c r="AF132" i="3"/>
  <c r="AG40" i="3"/>
  <c r="AG11" i="3"/>
  <c r="AF11" i="3"/>
  <c r="AG134" i="3"/>
  <c r="AF16" i="3"/>
  <c r="AF134" i="3"/>
  <c r="AG16" i="3"/>
  <c r="AF27" i="3"/>
  <c r="AH27" i="3" s="1"/>
  <c r="BB27" i="3" s="1"/>
  <c r="AG131" i="3"/>
  <c r="BB114" i="3" l="1"/>
  <c r="BB115" i="3"/>
  <c r="S158" i="8"/>
  <c r="T87" i="7"/>
  <c r="N88" i="7"/>
  <c r="O88" i="7"/>
  <c r="P88" i="7"/>
  <c r="S88" i="7" s="1"/>
  <c r="Q88" i="7"/>
  <c r="R88" i="7" s="1"/>
  <c r="M88" i="7"/>
  <c r="D89" i="7"/>
  <c r="V87" i="7"/>
  <c r="W87" i="7"/>
  <c r="N159" i="8"/>
  <c r="O159" i="8"/>
  <c r="P159" i="8"/>
  <c r="T159" i="8" s="1"/>
  <c r="Q159" i="8"/>
  <c r="R159" i="8" s="1"/>
  <c r="M159" i="8"/>
  <c r="D160" i="8"/>
  <c r="V158" i="8"/>
  <c r="W158" i="8"/>
  <c r="D160" i="9"/>
  <c r="M159" i="9"/>
  <c r="Q159" i="9"/>
  <c r="R159" i="9" s="1"/>
  <c r="P159" i="9"/>
  <c r="T159" i="9" s="1"/>
  <c r="O159" i="9"/>
  <c r="N159" i="9"/>
  <c r="T158" i="9"/>
  <c r="W158" i="9"/>
  <c r="V158" i="9"/>
  <c r="D8" i="14"/>
  <c r="D9" i="14" s="1"/>
  <c r="AH40" i="3"/>
  <c r="BB40" i="3" s="1"/>
  <c r="AH11" i="3"/>
  <c r="BB11" i="3" s="1"/>
  <c r="AH132" i="3"/>
  <c r="BB132" i="3" s="1"/>
  <c r="AH16" i="3"/>
  <c r="BB16" i="3" s="1"/>
  <c r="AH134" i="3"/>
  <c r="BB134" i="3" s="1"/>
  <c r="BB109" i="3" l="1"/>
  <c r="BB111" i="3"/>
  <c r="BB112" i="3"/>
  <c r="BB75" i="3"/>
  <c r="BB71" i="3"/>
  <c r="BB72" i="3"/>
  <c r="S159" i="8"/>
  <c r="T88" i="7"/>
  <c r="P89" i="7"/>
  <c r="S89" i="7" s="1"/>
  <c r="D90" i="7"/>
  <c r="N89" i="7"/>
  <c r="Q89" i="7"/>
  <c r="R89" i="7" s="1"/>
  <c r="O89" i="7"/>
  <c r="M89" i="7"/>
  <c r="V88" i="7"/>
  <c r="W88" i="7"/>
  <c r="P160" i="8"/>
  <c r="S160" i="8" s="1"/>
  <c r="M160" i="8"/>
  <c r="N160" i="8"/>
  <c r="D161" i="8"/>
  <c r="Q160" i="8"/>
  <c r="R160" i="8" s="1"/>
  <c r="O160" i="8"/>
  <c r="W159" i="8"/>
  <c r="V159" i="8"/>
  <c r="S159" i="9"/>
  <c r="W159" i="9"/>
  <c r="V159" i="9"/>
  <c r="D161" i="9"/>
  <c r="O160" i="9"/>
  <c r="M160" i="9"/>
  <c r="P160" i="9"/>
  <c r="T160" i="9" s="1"/>
  <c r="N160" i="9"/>
  <c r="Q160" i="9"/>
  <c r="R160" i="9" s="1"/>
  <c r="M9" i="14"/>
  <c r="O9" i="14" s="1"/>
  <c r="P9" i="14" s="1"/>
  <c r="D10" i="14"/>
  <c r="M8" i="14"/>
  <c r="O8" i="14" s="1"/>
  <c r="AF135" i="3"/>
  <c r="BB85" i="3" l="1"/>
  <c r="BB86" i="3"/>
  <c r="P8" i="14"/>
  <c r="T160" i="8"/>
  <c r="T89" i="7"/>
  <c r="P90" i="7"/>
  <c r="T90" i="7" s="1"/>
  <c r="N90" i="7"/>
  <c r="M90" i="7"/>
  <c r="D91" i="7"/>
  <c r="Q90" i="7"/>
  <c r="R90" i="7" s="1"/>
  <c r="O90" i="7"/>
  <c r="V89" i="7"/>
  <c r="W89" i="7"/>
  <c r="S160" i="9"/>
  <c r="M161" i="8"/>
  <c r="D162" i="8"/>
  <c r="P161" i="8"/>
  <c r="S161" i="8" s="1"/>
  <c r="N161" i="8"/>
  <c r="O161" i="8"/>
  <c r="Q161" i="8"/>
  <c r="R161" i="8" s="1"/>
  <c r="V160" i="8"/>
  <c r="W160" i="8"/>
  <c r="M161" i="9"/>
  <c r="D162" i="9"/>
  <c r="P161" i="9"/>
  <c r="S161" i="9" s="1"/>
  <c r="N161" i="9"/>
  <c r="O161" i="9"/>
  <c r="Q161" i="9"/>
  <c r="R161" i="9" s="1"/>
  <c r="V160" i="9"/>
  <c r="W160" i="9"/>
  <c r="M10" i="14"/>
  <c r="O10" i="14" s="1"/>
  <c r="P10" i="14" s="1"/>
  <c r="D11" i="14"/>
  <c r="Q8" i="14" l="1"/>
  <c r="Q9" i="14" s="1"/>
  <c r="T161" i="9"/>
  <c r="Q91" i="7"/>
  <c r="R91" i="7" s="1"/>
  <c r="O91" i="7"/>
  <c r="M91" i="7"/>
  <c r="D92" i="7"/>
  <c r="P91" i="7"/>
  <c r="T91" i="7" s="1"/>
  <c r="N91" i="7"/>
  <c r="S90" i="7"/>
  <c r="V90" i="7"/>
  <c r="W90" i="7"/>
  <c r="M162" i="8"/>
  <c r="N162" i="8"/>
  <c r="O162" i="8"/>
  <c r="P162" i="8"/>
  <c r="T162" i="8" s="1"/>
  <c r="Q162" i="8"/>
  <c r="R162" i="8" s="1"/>
  <c r="D163" i="8"/>
  <c r="W161" i="8"/>
  <c r="V161" i="8"/>
  <c r="T161" i="8"/>
  <c r="M162" i="9"/>
  <c r="N162" i="9"/>
  <c r="D163" i="9"/>
  <c r="O162" i="9"/>
  <c r="Q162" i="9"/>
  <c r="R162" i="9" s="1"/>
  <c r="P162" i="9"/>
  <c r="T162" i="9" s="1"/>
  <c r="V161" i="9"/>
  <c r="W161" i="9"/>
  <c r="M11" i="14"/>
  <c r="D12" i="14"/>
  <c r="D8" i="12"/>
  <c r="D9" i="12" s="1"/>
  <c r="O11" i="14" l="1"/>
  <c r="Q10" i="14"/>
  <c r="R10" i="14" s="1"/>
  <c r="R8" i="14"/>
  <c r="R9" i="14"/>
  <c r="S91" i="7"/>
  <c r="P92" i="7"/>
  <c r="S92" i="7" s="1"/>
  <c r="D93" i="7"/>
  <c r="M92" i="7"/>
  <c r="N92" i="7"/>
  <c r="O92" i="7"/>
  <c r="Q92" i="7"/>
  <c r="R92" i="7" s="1"/>
  <c r="W91" i="7"/>
  <c r="V91" i="7"/>
  <c r="S162" i="8"/>
  <c r="V162" i="8"/>
  <c r="W162" i="8"/>
  <c r="M163" i="8"/>
  <c r="N163" i="8"/>
  <c r="Q163" i="8"/>
  <c r="R163" i="8" s="1"/>
  <c r="P163" i="8"/>
  <c r="S163" i="8" s="1"/>
  <c r="O163" i="8"/>
  <c r="D164" i="8"/>
  <c r="S162" i="9"/>
  <c r="O163" i="9"/>
  <c r="P163" i="9"/>
  <c r="T163" i="9" s="1"/>
  <c r="M163" i="9"/>
  <c r="Q163" i="9"/>
  <c r="R163" i="9" s="1"/>
  <c r="N163" i="9"/>
  <c r="D164" i="9"/>
  <c r="V162" i="9"/>
  <c r="W162" i="9"/>
  <c r="M9" i="12"/>
  <c r="O9" i="12" s="1"/>
  <c r="P9" i="12" s="1"/>
  <c r="D10" i="12"/>
  <c r="M12" i="14"/>
  <c r="D13" i="14"/>
  <c r="M8" i="12"/>
  <c r="O8" i="12" s="1"/>
  <c r="P8" i="12" s="1"/>
  <c r="BA88" i="3" l="1"/>
  <c r="BA89" i="3"/>
  <c r="O12" i="14"/>
  <c r="P12" i="14" s="1"/>
  <c r="P11" i="14"/>
  <c r="AC24" i="3"/>
  <c r="T92" i="7"/>
  <c r="N93" i="7"/>
  <c r="D94" i="7"/>
  <c r="Q93" i="7"/>
  <c r="R93" i="7" s="1"/>
  <c r="M93" i="7"/>
  <c r="P93" i="7"/>
  <c r="T93" i="7" s="1"/>
  <c r="O93" i="7"/>
  <c r="W92" i="7"/>
  <c r="V92" i="7"/>
  <c r="V163" i="8"/>
  <c r="W163" i="8"/>
  <c r="S163" i="9"/>
  <c r="T163" i="8"/>
  <c r="N164" i="8"/>
  <c r="M164" i="8"/>
  <c r="Q164" i="8"/>
  <c r="R164" i="8" s="1"/>
  <c r="O164" i="8"/>
  <c r="P164" i="8"/>
  <c r="T164" i="8" s="1"/>
  <c r="D165" i="8"/>
  <c r="D165" i="9"/>
  <c r="N164" i="9"/>
  <c r="Q164" i="9"/>
  <c r="R164" i="9" s="1"/>
  <c r="M164" i="9"/>
  <c r="O164" i="9"/>
  <c r="P164" i="9"/>
  <c r="T164" i="9" s="1"/>
  <c r="W163" i="9"/>
  <c r="V163" i="9"/>
  <c r="M10" i="12"/>
  <c r="O10" i="12" s="1"/>
  <c r="P10" i="12" s="1"/>
  <c r="D11" i="12"/>
  <c r="Q8" i="12"/>
  <c r="R8" i="12" s="1"/>
  <c r="W24" i="3" s="1"/>
  <c r="D14" i="14"/>
  <c r="M13" i="14"/>
  <c r="O13" i="14"/>
  <c r="Q13" i="14"/>
  <c r="N13" i="14"/>
  <c r="Q11" i="14" l="1"/>
  <c r="Q12" i="14" s="1"/>
  <c r="R13" i="14" s="1"/>
  <c r="S93" i="7"/>
  <c r="W93" i="7"/>
  <c r="V93" i="7"/>
  <c r="N94" i="7"/>
  <c r="M94" i="7"/>
  <c r="D95" i="7"/>
  <c r="O94" i="7"/>
  <c r="Q94" i="7"/>
  <c r="R94" i="7" s="1"/>
  <c r="P94" i="7"/>
  <c r="S94" i="7" s="1"/>
  <c r="S164" i="8"/>
  <c r="V164" i="8"/>
  <c r="W164" i="8"/>
  <c r="S164" i="9"/>
  <c r="D166" i="8"/>
  <c r="P165" i="8"/>
  <c r="T165" i="8" s="1"/>
  <c r="Q165" i="8"/>
  <c r="R165" i="8" s="1"/>
  <c r="N165" i="8"/>
  <c r="O165" i="8"/>
  <c r="M165" i="8"/>
  <c r="W164" i="9"/>
  <c r="V164" i="9"/>
  <c r="N165" i="9"/>
  <c r="D166" i="9"/>
  <c r="P165" i="9"/>
  <c r="S165" i="9" s="1"/>
  <c r="Q165" i="9"/>
  <c r="R165" i="9" s="1"/>
  <c r="M165" i="9"/>
  <c r="O165" i="9"/>
  <c r="D12" i="12"/>
  <c r="M11" i="12"/>
  <c r="O11" i="12" s="1"/>
  <c r="P11" i="12" s="1"/>
  <c r="Q9" i="12"/>
  <c r="R9" i="12" s="1"/>
  <c r="P13" i="14"/>
  <c r="T13" i="14" s="1"/>
  <c r="V13" i="14"/>
  <c r="W13" i="14"/>
  <c r="M14" i="14"/>
  <c r="O14" i="14"/>
  <c r="P14" i="14"/>
  <c r="Q14" i="14"/>
  <c r="R14" i="14" s="1"/>
  <c r="D15" i="14"/>
  <c r="N14" i="14"/>
  <c r="R12" i="14" l="1"/>
  <c r="R11" i="14"/>
  <c r="S165" i="8"/>
  <c r="V94" i="7"/>
  <c r="W94" i="7"/>
  <c r="T94" i="7"/>
  <c r="O95" i="7"/>
  <c r="D96" i="7"/>
  <c r="Q95" i="7"/>
  <c r="R95" i="7" s="1"/>
  <c r="N95" i="7"/>
  <c r="M95" i="7"/>
  <c r="P95" i="7"/>
  <c r="S95" i="7" s="1"/>
  <c r="T165" i="9"/>
  <c r="W165" i="8"/>
  <c r="V165" i="8"/>
  <c r="N166" i="8"/>
  <c r="M166" i="8"/>
  <c r="D167" i="8"/>
  <c r="P166" i="8"/>
  <c r="T166" i="8" s="1"/>
  <c r="O166" i="8"/>
  <c r="Q166" i="8"/>
  <c r="R166" i="8" s="1"/>
  <c r="D167" i="9"/>
  <c r="Q166" i="9"/>
  <c r="R166" i="9" s="1"/>
  <c r="O166" i="9"/>
  <c r="M166" i="9"/>
  <c r="N166" i="9"/>
  <c r="P166" i="9"/>
  <c r="S166" i="9" s="1"/>
  <c r="W165" i="9"/>
  <c r="V165" i="9"/>
  <c r="M12" i="12"/>
  <c r="D13" i="12"/>
  <c r="O12" i="12"/>
  <c r="P12" i="12"/>
  <c r="Q12" i="12"/>
  <c r="Q10" i="12"/>
  <c r="R10" i="12" s="1"/>
  <c r="S14" i="14"/>
  <c r="T14" i="14" s="1"/>
  <c r="V14" i="14"/>
  <c r="W14" i="14"/>
  <c r="D16" i="14"/>
  <c r="M15" i="14"/>
  <c r="O15" i="14" s="1"/>
  <c r="P15" i="14"/>
  <c r="Q15" i="14"/>
  <c r="N15" i="14"/>
  <c r="S13" i="14"/>
  <c r="T95" i="7" l="1"/>
  <c r="W95" i="7"/>
  <c r="V95" i="7"/>
  <c r="P96" i="7"/>
  <c r="T96" i="7" s="1"/>
  <c r="M96" i="7"/>
  <c r="D97" i="7"/>
  <c r="Q96" i="7"/>
  <c r="R96" i="7" s="1"/>
  <c r="O96" i="7"/>
  <c r="N96" i="7"/>
  <c r="W166" i="8"/>
  <c r="V166" i="8"/>
  <c r="S166" i="8"/>
  <c r="D168" i="8"/>
  <c r="Q167" i="8"/>
  <c r="R167" i="8" s="1"/>
  <c r="N167" i="8"/>
  <c r="M167" i="8"/>
  <c r="O167" i="8"/>
  <c r="P167" i="8"/>
  <c r="S167" i="8" s="1"/>
  <c r="T166" i="9"/>
  <c r="W166" i="9"/>
  <c r="V166" i="9"/>
  <c r="N167" i="9"/>
  <c r="P167" i="9"/>
  <c r="T167" i="9" s="1"/>
  <c r="O167" i="9"/>
  <c r="Q167" i="9"/>
  <c r="R167" i="9" s="1"/>
  <c r="D168" i="9"/>
  <c r="M167" i="9"/>
  <c r="S15" i="14"/>
  <c r="T15" i="14" s="1"/>
  <c r="D14" i="12"/>
  <c r="M13" i="12"/>
  <c r="O13" i="12" s="1"/>
  <c r="Q13" i="12"/>
  <c r="R13" i="12" s="1"/>
  <c r="N13" i="12"/>
  <c r="Q11" i="12"/>
  <c r="R11" i="12" s="1"/>
  <c r="W130" i="3" s="1"/>
  <c r="Y130" i="3" s="1"/>
  <c r="AY130" i="3" s="1"/>
  <c r="D17" i="14"/>
  <c r="M16" i="14"/>
  <c r="O16" i="14" s="1"/>
  <c r="P16" i="14"/>
  <c r="T16" i="14" s="1"/>
  <c r="N16" i="14"/>
  <c r="Q16" i="14"/>
  <c r="R16" i="14" s="1"/>
  <c r="R15" i="14"/>
  <c r="V15" i="14"/>
  <c r="W15" i="14"/>
  <c r="D8" i="6"/>
  <c r="D9" i="6" s="1"/>
  <c r="BA82" i="3" l="1"/>
  <c r="BA83" i="3"/>
  <c r="S167" i="9"/>
  <c r="S96" i="7"/>
  <c r="M9" i="6"/>
  <c r="O9" i="6" s="1"/>
  <c r="P9" i="6" s="1"/>
  <c r="D10" i="6"/>
  <c r="W96" i="7"/>
  <c r="V96" i="7"/>
  <c r="O97" i="7"/>
  <c r="D98" i="7"/>
  <c r="P97" i="7"/>
  <c r="T97" i="7" s="1"/>
  <c r="M97" i="7"/>
  <c r="N97" i="7"/>
  <c r="Q97" i="7"/>
  <c r="R97" i="7" s="1"/>
  <c r="W167" i="8"/>
  <c r="V167" i="8"/>
  <c r="T167" i="8"/>
  <c r="Q168" i="8"/>
  <c r="R168" i="8" s="1"/>
  <c r="P168" i="8"/>
  <c r="T168" i="8" s="1"/>
  <c r="O168" i="8"/>
  <c r="M168" i="8"/>
  <c r="N168" i="8"/>
  <c r="D169" i="8"/>
  <c r="M168" i="9"/>
  <c r="O168" i="9"/>
  <c r="Q168" i="9"/>
  <c r="R168" i="9" s="1"/>
  <c r="D169" i="9"/>
  <c r="N168" i="9"/>
  <c r="P168" i="9"/>
  <c r="S168" i="9" s="1"/>
  <c r="R12" i="12"/>
  <c r="W44" i="3" s="1"/>
  <c r="Y44" i="3" s="1"/>
  <c r="AY44" i="3" s="1"/>
  <c r="W167" i="9"/>
  <c r="V167" i="9"/>
  <c r="P13" i="12"/>
  <c r="T13" i="12" s="1"/>
  <c r="V13" i="12"/>
  <c r="W13" i="12"/>
  <c r="M14" i="12"/>
  <c r="O14" i="12"/>
  <c r="P14" i="12"/>
  <c r="Q14" i="12"/>
  <c r="R14" i="12" s="1"/>
  <c r="D15" i="12"/>
  <c r="N14" i="12"/>
  <c r="S16" i="14"/>
  <c r="V16" i="14"/>
  <c r="W16" i="14"/>
  <c r="D18" i="14"/>
  <c r="M17" i="14"/>
  <c r="O17" i="14"/>
  <c r="P17" i="14"/>
  <c r="Q17" i="14"/>
  <c r="N17" i="14"/>
  <c r="M8" i="6"/>
  <c r="S97" i="7" l="1"/>
  <c r="O8" i="6"/>
  <c r="M10" i="6"/>
  <c r="O10" i="6" s="1"/>
  <c r="P10" i="6" s="1"/>
  <c r="D11" i="6"/>
  <c r="O98" i="7"/>
  <c r="D99" i="7"/>
  <c r="Q98" i="7"/>
  <c r="R98" i="7" s="1"/>
  <c r="M98" i="7"/>
  <c r="N98" i="7"/>
  <c r="P98" i="7"/>
  <c r="T98" i="7" s="1"/>
  <c r="V97" i="7"/>
  <c r="W97" i="7"/>
  <c r="S13" i="12"/>
  <c r="S168" i="8"/>
  <c r="V168" i="8"/>
  <c r="W168" i="8"/>
  <c r="T168" i="9"/>
  <c r="D170" i="8"/>
  <c r="Q169" i="8"/>
  <c r="R169" i="8" s="1"/>
  <c r="M169" i="8"/>
  <c r="N169" i="8"/>
  <c r="P169" i="8"/>
  <c r="T169" i="8" s="1"/>
  <c r="O169" i="8"/>
  <c r="N169" i="9"/>
  <c r="D170" i="9"/>
  <c r="Q169" i="9"/>
  <c r="R169" i="9" s="1"/>
  <c r="M169" i="9"/>
  <c r="O169" i="9"/>
  <c r="P169" i="9"/>
  <c r="S169" i="9" s="1"/>
  <c r="W168" i="9"/>
  <c r="V168" i="9"/>
  <c r="S17" i="14"/>
  <c r="T17" i="14" s="1"/>
  <c r="D16" i="12"/>
  <c r="M15" i="12"/>
  <c r="O15" i="12"/>
  <c r="P15" i="12"/>
  <c r="T15" i="12" s="1"/>
  <c r="Q15" i="12"/>
  <c r="N15" i="12"/>
  <c r="S14" i="12"/>
  <c r="T14" i="12" s="1"/>
  <c r="V14" i="12"/>
  <c r="W14" i="12"/>
  <c r="Q18" i="14"/>
  <c r="R18" i="14" s="1"/>
  <c r="BA94" i="3" s="1"/>
  <c r="R17" i="14"/>
  <c r="AC16" i="3" s="1"/>
  <c r="AE16" i="3" s="1"/>
  <c r="BA16" i="3" s="1"/>
  <c r="M18" i="14"/>
  <c r="O18" i="14" s="1"/>
  <c r="D19" i="14"/>
  <c r="P18" i="14"/>
  <c r="T18" i="14" s="1"/>
  <c r="N18" i="14"/>
  <c r="V17" i="14"/>
  <c r="W17" i="14"/>
  <c r="T169" i="9" l="1"/>
  <c r="S98" i="7"/>
  <c r="P8" i="6"/>
  <c r="M11" i="6"/>
  <c r="O11" i="6" s="1"/>
  <c r="D12" i="6"/>
  <c r="M99" i="7"/>
  <c r="D100" i="7"/>
  <c r="N99" i="7"/>
  <c r="O99" i="7"/>
  <c r="P99" i="7"/>
  <c r="S99" i="7" s="1"/>
  <c r="Q99" i="7"/>
  <c r="R99" i="7" s="1"/>
  <c r="S169" i="8"/>
  <c r="V98" i="7"/>
  <c r="W98" i="7"/>
  <c r="V169" i="8"/>
  <c r="W169" i="8"/>
  <c r="P170" i="8"/>
  <c r="T170" i="8" s="1"/>
  <c r="O170" i="8"/>
  <c r="Q170" i="8"/>
  <c r="R170" i="8" s="1"/>
  <c r="N170" i="8"/>
  <c r="M170" i="8"/>
  <c r="D171" i="8"/>
  <c r="N170" i="9"/>
  <c r="Q170" i="9"/>
  <c r="R170" i="9" s="1"/>
  <c r="P170" i="9"/>
  <c r="T170" i="9" s="1"/>
  <c r="D171" i="9"/>
  <c r="O170" i="9"/>
  <c r="M170" i="9"/>
  <c r="S18" i="14"/>
  <c r="V169" i="9"/>
  <c r="W169" i="9"/>
  <c r="V15" i="12"/>
  <c r="W15" i="12"/>
  <c r="S15" i="12"/>
  <c r="Q16" i="12"/>
  <c r="R16" i="12" s="1"/>
  <c r="R15" i="12"/>
  <c r="M16" i="12"/>
  <c r="O16" i="12" s="1"/>
  <c r="D17" i="12"/>
  <c r="P16" i="12"/>
  <c r="N16" i="12"/>
  <c r="M19" i="14"/>
  <c r="O19" i="14" s="1"/>
  <c r="D20" i="14"/>
  <c r="Q19" i="14"/>
  <c r="R19" i="14" s="1"/>
  <c r="V18" i="14"/>
  <c r="W18" i="14"/>
  <c r="AY71" i="3" l="1"/>
  <c r="AY72" i="3"/>
  <c r="P11" i="6"/>
  <c r="D13" i="6"/>
  <c r="M12" i="6"/>
  <c r="O12" i="6" s="1"/>
  <c r="P12" i="6" s="1"/>
  <c r="Q8" i="6"/>
  <c r="W99" i="7"/>
  <c r="V99" i="7"/>
  <c r="S170" i="8"/>
  <c r="T99" i="7"/>
  <c r="Q100" i="7"/>
  <c r="R100" i="7" s="1"/>
  <c r="D101" i="7"/>
  <c r="O100" i="7"/>
  <c r="M100" i="7"/>
  <c r="N100" i="7"/>
  <c r="P100" i="7"/>
  <c r="S100" i="7" s="1"/>
  <c r="S170" i="9"/>
  <c r="P171" i="8"/>
  <c r="T171" i="8" s="1"/>
  <c r="M171" i="8"/>
  <c r="N171" i="8"/>
  <c r="Q171" i="8"/>
  <c r="R171" i="8" s="1"/>
  <c r="O171" i="8"/>
  <c r="D172" i="8"/>
  <c r="W170" i="8"/>
  <c r="V170" i="8"/>
  <c r="P171" i="9"/>
  <c r="S171" i="9" s="1"/>
  <c r="O171" i="9"/>
  <c r="N171" i="9"/>
  <c r="Q171" i="9"/>
  <c r="R171" i="9" s="1"/>
  <c r="M171" i="9"/>
  <c r="D172" i="9"/>
  <c r="W170" i="9"/>
  <c r="V170" i="9"/>
  <c r="M17" i="12"/>
  <c r="O17" i="12" s="1"/>
  <c r="D18" i="12"/>
  <c r="P17" i="12"/>
  <c r="Q17" i="12"/>
  <c r="R17" i="12" s="1"/>
  <c r="N17" i="12"/>
  <c r="V16" i="12"/>
  <c r="W16" i="12"/>
  <c r="S16" i="12"/>
  <c r="T16" i="12" s="1"/>
  <c r="M20" i="14"/>
  <c r="O20" i="14" s="1"/>
  <c r="D21" i="14"/>
  <c r="P20" i="14"/>
  <c r="T20" i="14" s="1"/>
  <c r="Q20" i="14"/>
  <c r="R20" i="14" s="1"/>
  <c r="N20" i="14"/>
  <c r="P19" i="14"/>
  <c r="V19" i="14"/>
  <c r="W19" i="14" s="1"/>
  <c r="T100" i="7" l="1"/>
  <c r="BA78" i="3"/>
  <c r="BA79" i="3"/>
  <c r="T171" i="9"/>
  <c r="R8" i="6"/>
  <c r="E40" i="3" s="1"/>
  <c r="Q9" i="6"/>
  <c r="M13" i="6"/>
  <c r="O13" i="6" s="1"/>
  <c r="D14" i="6"/>
  <c r="S171" i="8"/>
  <c r="W100" i="7"/>
  <c r="V100" i="7"/>
  <c r="N101" i="7"/>
  <c r="P101" i="7"/>
  <c r="T101" i="7" s="1"/>
  <c r="M101" i="7"/>
  <c r="D102" i="7"/>
  <c r="Q101" i="7"/>
  <c r="R101" i="7" s="1"/>
  <c r="O101" i="7"/>
  <c r="P172" i="8"/>
  <c r="T172" i="8" s="1"/>
  <c r="Q172" i="8"/>
  <c r="R172" i="8" s="1"/>
  <c r="D173" i="8"/>
  <c r="N172" i="8"/>
  <c r="M172" i="8"/>
  <c r="O172" i="8"/>
  <c r="V171" i="8"/>
  <c r="W171" i="8"/>
  <c r="P172" i="9"/>
  <c r="T172" i="9" s="1"/>
  <c r="Q172" i="9"/>
  <c r="R172" i="9" s="1"/>
  <c r="D173" i="9"/>
  <c r="N172" i="9"/>
  <c r="M172" i="9"/>
  <c r="O172" i="9"/>
  <c r="W171" i="9"/>
  <c r="V171" i="9"/>
  <c r="M18" i="12"/>
  <c r="O18" i="12" s="1"/>
  <c r="D19" i="12"/>
  <c r="P18" i="12"/>
  <c r="Q18" i="12"/>
  <c r="R18" i="12" s="1"/>
  <c r="N18" i="12"/>
  <c r="S17" i="12"/>
  <c r="T17" i="12" s="1"/>
  <c r="V17" i="12"/>
  <c r="W17" i="12"/>
  <c r="S20" i="14"/>
  <c r="M21" i="14"/>
  <c r="D22" i="14"/>
  <c r="O21" i="14"/>
  <c r="P21" i="14"/>
  <c r="Q21" i="14"/>
  <c r="R21" i="14" s="1"/>
  <c r="AC11" i="3" s="1"/>
  <c r="AE11" i="3" s="1"/>
  <c r="BA11" i="3" s="1"/>
  <c r="N21" i="14"/>
  <c r="V20" i="14"/>
  <c r="W20" i="14"/>
  <c r="S101" i="7" l="1"/>
  <c r="S172" i="8"/>
  <c r="P13" i="6"/>
  <c r="R9" i="6"/>
  <c r="Q10" i="6"/>
  <c r="M14" i="6"/>
  <c r="O14" i="6" s="1"/>
  <c r="D15" i="6"/>
  <c r="Q102" i="7"/>
  <c r="R102" i="7" s="1"/>
  <c r="N102" i="7"/>
  <c r="M102" i="7"/>
  <c r="P102" i="7"/>
  <c r="S102" i="7" s="1"/>
  <c r="O102" i="7"/>
  <c r="D103" i="7"/>
  <c r="S172" i="9"/>
  <c r="V101" i="7"/>
  <c r="W101" i="7"/>
  <c r="P173" i="8"/>
  <c r="S173" i="8" s="1"/>
  <c r="O173" i="8"/>
  <c r="N173" i="8"/>
  <c r="D174" i="8"/>
  <c r="Q173" i="8"/>
  <c r="R173" i="8" s="1"/>
  <c r="M173" i="8"/>
  <c r="W172" i="8"/>
  <c r="V172" i="8"/>
  <c r="P173" i="9"/>
  <c r="T173" i="9" s="1"/>
  <c r="M173" i="9"/>
  <c r="O173" i="9"/>
  <c r="N173" i="9"/>
  <c r="D174" i="9"/>
  <c r="Q173" i="9"/>
  <c r="R173" i="9" s="1"/>
  <c r="W172" i="9"/>
  <c r="V172" i="9"/>
  <c r="D20" i="12"/>
  <c r="M19" i="12"/>
  <c r="O19" i="12" s="1"/>
  <c r="P19" i="12"/>
  <c r="S19" i="12" s="1"/>
  <c r="Q19" i="12"/>
  <c r="R19" i="12" s="1"/>
  <c r="N19" i="12"/>
  <c r="S18" i="12"/>
  <c r="T18" i="12" s="1"/>
  <c r="V18" i="12"/>
  <c r="W18" i="12"/>
  <c r="V21" i="14"/>
  <c r="W21" i="14"/>
  <c r="S21" i="14"/>
  <c r="T21" i="14" s="1"/>
  <c r="M22" i="14"/>
  <c r="D23" i="14"/>
  <c r="O22" i="14"/>
  <c r="P22" i="14"/>
  <c r="T22" i="14" s="1"/>
  <c r="Q22" i="14"/>
  <c r="R22" i="14" s="1"/>
  <c r="N22" i="14"/>
  <c r="AY80" i="3" l="1"/>
  <c r="AY81" i="3"/>
  <c r="D16" i="6"/>
  <c r="M15" i="6"/>
  <c r="O15" i="6" s="1"/>
  <c r="R10" i="6"/>
  <c r="Q11" i="6"/>
  <c r="P14" i="6"/>
  <c r="T173" i="8"/>
  <c r="T102" i="7"/>
  <c r="S173" i="9"/>
  <c r="N103" i="7"/>
  <c r="P103" i="7"/>
  <c r="S103" i="7" s="1"/>
  <c r="O103" i="7"/>
  <c r="M103" i="7"/>
  <c r="Q103" i="7"/>
  <c r="R103" i="7" s="1"/>
  <c r="D104" i="7"/>
  <c r="W102" i="7"/>
  <c r="V102" i="7"/>
  <c r="O174" i="8"/>
  <c r="D175" i="8"/>
  <c r="M174" i="8"/>
  <c r="Q174" i="8"/>
  <c r="R174" i="8" s="1"/>
  <c r="P174" i="8"/>
  <c r="S174" i="8" s="1"/>
  <c r="N174" i="8"/>
  <c r="W173" i="8"/>
  <c r="V173" i="8"/>
  <c r="T19" i="12"/>
  <c r="W173" i="9"/>
  <c r="V173" i="9"/>
  <c r="N174" i="9"/>
  <c r="D175" i="9"/>
  <c r="Q174" i="9"/>
  <c r="R174" i="9" s="1"/>
  <c r="O174" i="9"/>
  <c r="M174" i="9"/>
  <c r="P174" i="9"/>
  <c r="T174" i="9" s="1"/>
  <c r="V19" i="12"/>
  <c r="W19" i="12"/>
  <c r="M20" i="12"/>
  <c r="O20" i="12" s="1"/>
  <c r="D21" i="12"/>
  <c r="P20" i="12"/>
  <c r="T20" i="12" s="1"/>
  <c r="Q20" i="12"/>
  <c r="R20" i="12" s="1"/>
  <c r="N20" i="12"/>
  <c r="V22" i="14"/>
  <c r="W22" i="14"/>
  <c r="S22" i="14"/>
  <c r="D24" i="14"/>
  <c r="M23" i="14"/>
  <c r="O23" i="14"/>
  <c r="Q23" i="14"/>
  <c r="R23" i="14" s="1"/>
  <c r="N23" i="14"/>
  <c r="BA80" i="3" l="1"/>
  <c r="BA81" i="3"/>
  <c r="R11" i="6"/>
  <c r="Q12" i="6"/>
  <c r="D17" i="6"/>
  <c r="M16" i="6"/>
  <c r="O16" i="6" s="1"/>
  <c r="P16" i="6" s="1"/>
  <c r="T103" i="7"/>
  <c r="P15" i="6"/>
  <c r="O104" i="7"/>
  <c r="M104" i="7"/>
  <c r="Q104" i="7"/>
  <c r="R104" i="7" s="1"/>
  <c r="P104" i="7"/>
  <c r="S104" i="7" s="1"/>
  <c r="D105" i="7"/>
  <c r="N104" i="7"/>
  <c r="S174" i="9"/>
  <c r="T174" i="8"/>
  <c r="W103" i="7"/>
  <c r="V103" i="7"/>
  <c r="S20" i="12"/>
  <c r="O175" i="8"/>
  <c r="M175" i="8"/>
  <c r="N175" i="8"/>
  <c r="P175" i="8"/>
  <c r="S175" i="8" s="1"/>
  <c r="D176" i="8"/>
  <c r="Q175" i="8"/>
  <c r="R175" i="8" s="1"/>
  <c r="V174" i="8"/>
  <c r="W174" i="8"/>
  <c r="V174" i="9"/>
  <c r="W174" i="9"/>
  <c r="P175" i="9"/>
  <c r="T175" i="9" s="1"/>
  <c r="M175" i="9"/>
  <c r="N175" i="9"/>
  <c r="O175" i="9"/>
  <c r="Q175" i="9"/>
  <c r="R175" i="9" s="1"/>
  <c r="D176" i="9"/>
  <c r="V20" i="12"/>
  <c r="W20" i="12"/>
  <c r="D22" i="12"/>
  <c r="M21" i="12"/>
  <c r="O21" i="12" s="1"/>
  <c r="P21" i="12"/>
  <c r="T21" i="12" s="1"/>
  <c r="Q21" i="12"/>
  <c r="R21" i="12" s="1"/>
  <c r="N21" i="12"/>
  <c r="D25" i="14"/>
  <c r="M24" i="14"/>
  <c r="O24" i="14" s="1"/>
  <c r="Q24" i="14"/>
  <c r="R24" i="14" s="1"/>
  <c r="N24" i="14"/>
  <c r="P23" i="14"/>
  <c r="T23" i="14" s="1"/>
  <c r="V23" i="14"/>
  <c r="W23" i="14"/>
  <c r="BA75" i="3" l="1"/>
  <c r="BA76" i="3"/>
  <c r="S21" i="12"/>
  <c r="T104" i="7"/>
  <c r="R12" i="6"/>
  <c r="Q13" i="6"/>
  <c r="M17" i="6"/>
  <c r="O17" i="6" s="1"/>
  <c r="P17" i="6" s="1"/>
  <c r="D18" i="6"/>
  <c r="T175" i="8"/>
  <c r="N105" i="7"/>
  <c r="Q105" i="7"/>
  <c r="R105" i="7" s="1"/>
  <c r="D106" i="7"/>
  <c r="O105" i="7"/>
  <c r="P105" i="7"/>
  <c r="S105" i="7" s="1"/>
  <c r="M105" i="7"/>
  <c r="W104" i="7"/>
  <c r="V104" i="7"/>
  <c r="Q176" i="8"/>
  <c r="R176" i="8" s="1"/>
  <c r="N176" i="8"/>
  <c r="M176" i="8"/>
  <c r="D177" i="8"/>
  <c r="P176" i="8"/>
  <c r="S176" i="8" s="1"/>
  <c r="O176" i="8"/>
  <c r="W175" i="8"/>
  <c r="V175" i="8"/>
  <c r="O176" i="9"/>
  <c r="N176" i="9"/>
  <c r="M176" i="9"/>
  <c r="P176" i="9"/>
  <c r="S176" i="9" s="1"/>
  <c r="Q176" i="9"/>
  <c r="R176" i="9" s="1"/>
  <c r="D177" i="9"/>
  <c r="V175" i="9"/>
  <c r="W175" i="9"/>
  <c r="S175" i="9"/>
  <c r="M22" i="12"/>
  <c r="O22" i="12" s="1"/>
  <c r="D23" i="12"/>
  <c r="Q22" i="12"/>
  <c r="R22" i="12" s="1"/>
  <c r="N22" i="12"/>
  <c r="V21" i="12"/>
  <c r="W21" i="12"/>
  <c r="P24" i="14"/>
  <c r="S24" i="14" s="1"/>
  <c r="T24" i="14" s="1"/>
  <c r="V24" i="14"/>
  <c r="W24" i="14"/>
  <c r="M25" i="14"/>
  <c r="O25" i="14" s="1"/>
  <c r="D26" i="14"/>
  <c r="Q25" i="14"/>
  <c r="N25" i="14"/>
  <c r="S23" i="14"/>
  <c r="T105" i="7" l="1"/>
  <c r="R13" i="6"/>
  <c r="E28" i="3" s="1"/>
  <c r="Q14" i="6"/>
  <c r="D19" i="6"/>
  <c r="M18" i="6"/>
  <c r="O18" i="6" s="1"/>
  <c r="P18" i="6" s="1"/>
  <c r="N106" i="7"/>
  <c r="M106" i="7"/>
  <c r="Q106" i="7"/>
  <c r="R106" i="7" s="1"/>
  <c r="O106" i="7"/>
  <c r="P106" i="7"/>
  <c r="S106" i="7" s="1"/>
  <c r="D107" i="7"/>
  <c r="T176" i="8"/>
  <c r="W105" i="7"/>
  <c r="V105" i="7"/>
  <c r="Q177" i="8"/>
  <c r="R177" i="8" s="1"/>
  <c r="D178" i="8"/>
  <c r="O177" i="8"/>
  <c r="N177" i="8"/>
  <c r="P177" i="8"/>
  <c r="T177" i="8" s="1"/>
  <c r="M177" i="8"/>
  <c r="W176" i="8"/>
  <c r="V176" i="8"/>
  <c r="T176" i="9"/>
  <c r="M177" i="9"/>
  <c r="D178" i="9"/>
  <c r="O177" i="9"/>
  <c r="Q177" i="9"/>
  <c r="R177" i="9" s="1"/>
  <c r="P177" i="9"/>
  <c r="T177" i="9" s="1"/>
  <c r="N177" i="9"/>
  <c r="W176" i="9"/>
  <c r="V176" i="9"/>
  <c r="D24" i="12"/>
  <c r="M23" i="12"/>
  <c r="O23" i="12" s="1"/>
  <c r="Q23" i="12"/>
  <c r="R23" i="12" s="1"/>
  <c r="AY99" i="3" s="1"/>
  <c r="N23" i="12"/>
  <c r="P22" i="12"/>
  <c r="T22" i="12" s="1"/>
  <c r="V22" i="12"/>
  <c r="W22" i="12"/>
  <c r="P25" i="14"/>
  <c r="S25" i="14" s="1"/>
  <c r="T25" i="14" s="1"/>
  <c r="V25" i="14"/>
  <c r="W25" i="14"/>
  <c r="Q26" i="14"/>
  <c r="R26" i="14" s="1"/>
  <c r="R25" i="14"/>
  <c r="M26" i="14"/>
  <c r="O26" i="14" s="1"/>
  <c r="D27" i="14"/>
  <c r="P26" i="14"/>
  <c r="T26" i="14" s="1"/>
  <c r="N26" i="14"/>
  <c r="D20" i="6" l="1"/>
  <c r="M19" i="6"/>
  <c r="O19" i="6" s="1"/>
  <c r="P19" i="6" s="1"/>
  <c r="R14" i="6"/>
  <c r="Q15" i="6"/>
  <c r="T106" i="7"/>
  <c r="S26" i="14"/>
  <c r="V106" i="7"/>
  <c r="W106" i="7"/>
  <c r="P107" i="7"/>
  <c r="S107" i="7" s="1"/>
  <c r="N107" i="7"/>
  <c r="M107" i="7"/>
  <c r="Q107" i="7"/>
  <c r="R107" i="7" s="1"/>
  <c r="D108" i="7"/>
  <c r="O107" i="7"/>
  <c r="S177" i="8"/>
  <c r="V177" i="8"/>
  <c r="W177" i="8"/>
  <c r="N178" i="8"/>
  <c r="D179" i="8"/>
  <c r="M178" i="8"/>
  <c r="Q178" i="8"/>
  <c r="R178" i="8" s="1"/>
  <c r="O178" i="8"/>
  <c r="P178" i="8"/>
  <c r="T178" i="8" s="1"/>
  <c r="S177" i="9"/>
  <c r="V177" i="9"/>
  <c r="W177" i="9"/>
  <c r="P178" i="9"/>
  <c r="S178" i="9" s="1"/>
  <c r="D179" i="9"/>
  <c r="Q178" i="9"/>
  <c r="R178" i="9" s="1"/>
  <c r="N178" i="9"/>
  <c r="M178" i="9"/>
  <c r="O178" i="9"/>
  <c r="P23" i="12"/>
  <c r="T23" i="12" s="1"/>
  <c r="V23" i="12"/>
  <c r="W23" i="12"/>
  <c r="M24" i="12"/>
  <c r="O24" i="12" s="1"/>
  <c r="D25" i="12"/>
  <c r="Q24" i="12"/>
  <c r="R24" i="12" s="1"/>
  <c r="N24" i="12"/>
  <c r="S22" i="12"/>
  <c r="V26" i="14"/>
  <c r="W26" i="14"/>
  <c r="D28" i="14"/>
  <c r="M27" i="14"/>
  <c r="O27" i="14" s="1"/>
  <c r="Q27" i="14"/>
  <c r="R27" i="14" s="1"/>
  <c r="N27" i="14"/>
  <c r="AY119" i="3" l="1"/>
  <c r="AY120" i="3"/>
  <c r="T107" i="7"/>
  <c r="R15" i="6"/>
  <c r="E25" i="3" s="1"/>
  <c r="Q16" i="6"/>
  <c r="D21" i="6"/>
  <c r="M20" i="6"/>
  <c r="O20" i="6" s="1"/>
  <c r="P20" i="6" s="1"/>
  <c r="P108" i="7"/>
  <c r="T108" i="7" s="1"/>
  <c r="M108" i="7"/>
  <c r="N108" i="7"/>
  <c r="Q108" i="7"/>
  <c r="R108" i="7" s="1"/>
  <c r="D109" i="7"/>
  <c r="O108" i="7"/>
  <c r="W107" i="7"/>
  <c r="V107" i="7"/>
  <c r="D180" i="8"/>
  <c r="O179" i="8"/>
  <c r="Q179" i="8"/>
  <c r="R179" i="8" s="1"/>
  <c r="M179" i="8"/>
  <c r="P179" i="8"/>
  <c r="T179" i="8" s="1"/>
  <c r="N179" i="8"/>
  <c r="W178" i="8"/>
  <c r="V178" i="8"/>
  <c r="S178" i="8"/>
  <c r="V178" i="9"/>
  <c r="W178" i="9"/>
  <c r="M179" i="9"/>
  <c r="D180" i="9"/>
  <c r="O179" i="9"/>
  <c r="N179" i="9"/>
  <c r="P179" i="9"/>
  <c r="S179" i="9" s="1"/>
  <c r="Q179" i="9"/>
  <c r="R179" i="9" s="1"/>
  <c r="S23" i="12"/>
  <c r="T178" i="9"/>
  <c r="P24" i="12"/>
  <c r="T24" i="12" s="1"/>
  <c r="V24" i="12"/>
  <c r="W24" i="12"/>
  <c r="D26" i="12"/>
  <c r="M25" i="12"/>
  <c r="O25" i="12" s="1"/>
  <c r="Q25" i="12"/>
  <c r="R25" i="12" s="1"/>
  <c r="N25" i="12"/>
  <c r="P27" i="14"/>
  <c r="S27" i="14" s="1"/>
  <c r="T27" i="14" s="1"/>
  <c r="V27" i="14"/>
  <c r="W27" i="14"/>
  <c r="M28" i="14"/>
  <c r="O28" i="14" s="1"/>
  <c r="D29" i="14"/>
  <c r="P28" i="14"/>
  <c r="Q28" i="14" s="1"/>
  <c r="R28" i="14" s="1"/>
  <c r="N28" i="14"/>
  <c r="S179" i="8" l="1"/>
  <c r="S108" i="7"/>
  <c r="D22" i="6"/>
  <c r="M21" i="6"/>
  <c r="O21" i="6" s="1"/>
  <c r="P21" i="6" s="1"/>
  <c r="R16" i="6"/>
  <c r="Q17" i="6"/>
  <c r="W108" i="7"/>
  <c r="V108" i="7"/>
  <c r="D110" i="7"/>
  <c r="Q109" i="7"/>
  <c r="R109" i="7" s="1"/>
  <c r="M109" i="7"/>
  <c r="N109" i="7"/>
  <c r="P109" i="7"/>
  <c r="S109" i="7" s="1"/>
  <c r="O109" i="7"/>
  <c r="V179" i="8"/>
  <c r="W179" i="8"/>
  <c r="D181" i="8"/>
  <c r="N180" i="8"/>
  <c r="Q180" i="8"/>
  <c r="R180" i="8" s="1"/>
  <c r="P180" i="8"/>
  <c r="S180" i="8" s="1"/>
  <c r="O180" i="8"/>
  <c r="M180" i="8"/>
  <c r="S24" i="12"/>
  <c r="Q180" i="9"/>
  <c r="R180" i="9" s="1"/>
  <c r="N180" i="9"/>
  <c r="D181" i="9"/>
  <c r="P180" i="9"/>
  <c r="S180" i="9" s="1"/>
  <c r="M180" i="9"/>
  <c r="O180" i="9"/>
  <c r="T179" i="9"/>
  <c r="V179" i="9"/>
  <c r="W179" i="9"/>
  <c r="P25" i="12"/>
  <c r="T25" i="12" s="1"/>
  <c r="V25" i="12"/>
  <c r="W25" i="12"/>
  <c r="D27" i="12"/>
  <c r="M26" i="12"/>
  <c r="O26" i="12" s="1"/>
  <c r="Q26" i="12"/>
  <c r="R26" i="12" s="1"/>
  <c r="N26" i="12"/>
  <c r="S28" i="14"/>
  <c r="T28" i="14" s="1"/>
  <c r="V28" i="14"/>
  <c r="W28" i="14"/>
  <c r="D30" i="14"/>
  <c r="M29" i="14"/>
  <c r="O29" i="14"/>
  <c r="P29" i="14"/>
  <c r="T29" i="14" s="1"/>
  <c r="Q29" i="14"/>
  <c r="R29" i="14" s="1"/>
  <c r="AC27" i="3" s="1"/>
  <c r="N29" i="14"/>
  <c r="T109" i="7" l="1"/>
  <c r="D23" i="6"/>
  <c r="M22" i="6"/>
  <c r="O22" i="6" s="1"/>
  <c r="P22" i="6" s="1"/>
  <c r="R17" i="6"/>
  <c r="Q18" i="6"/>
  <c r="T180" i="8"/>
  <c r="W109" i="7"/>
  <c r="V109" i="7"/>
  <c r="M110" i="7"/>
  <c r="Q110" i="7"/>
  <c r="R110" i="7" s="1"/>
  <c r="O110" i="7"/>
  <c r="P110" i="7"/>
  <c r="S110" i="7" s="1"/>
  <c r="D111" i="7"/>
  <c r="N110" i="7"/>
  <c r="V180" i="8"/>
  <c r="W180" i="8"/>
  <c r="P181" i="8"/>
  <c r="T181" i="8" s="1"/>
  <c r="N181" i="8"/>
  <c r="O181" i="8"/>
  <c r="D182" i="8"/>
  <c r="Q181" i="8"/>
  <c r="R181" i="8" s="1"/>
  <c r="M181" i="8"/>
  <c r="T180" i="9"/>
  <c r="M181" i="9"/>
  <c r="Q181" i="9"/>
  <c r="R181" i="9" s="1"/>
  <c r="O181" i="9"/>
  <c r="N181" i="9"/>
  <c r="P181" i="9"/>
  <c r="T181" i="9" s="1"/>
  <c r="D182" i="9"/>
  <c r="S25" i="12"/>
  <c r="W180" i="9"/>
  <c r="V180" i="9"/>
  <c r="P26" i="12"/>
  <c r="S26" i="12" s="1"/>
  <c r="T26" i="12" s="1"/>
  <c r="V26" i="12"/>
  <c r="W26" i="12"/>
  <c r="D28" i="12"/>
  <c r="M27" i="12"/>
  <c r="O27" i="12" s="1"/>
  <c r="Q27" i="12"/>
  <c r="R27" i="12" s="1"/>
  <c r="N27" i="12"/>
  <c r="S29" i="14"/>
  <c r="AD27" i="3" s="1"/>
  <c r="AE27" i="3" s="1"/>
  <c r="BA27" i="3" s="1"/>
  <c r="M30" i="14"/>
  <c r="D31" i="14"/>
  <c r="O30" i="14"/>
  <c r="P30" i="14"/>
  <c r="Q30" i="14"/>
  <c r="R30" i="14" s="1"/>
  <c r="N30" i="14"/>
  <c r="V29" i="14"/>
  <c r="W29" i="14"/>
  <c r="R18" i="6" l="1"/>
  <c r="Q19" i="6"/>
  <c r="D24" i="6"/>
  <c r="M23" i="6"/>
  <c r="O23" i="6" s="1"/>
  <c r="D112" i="7"/>
  <c r="P111" i="7"/>
  <c r="T111" i="7" s="1"/>
  <c r="N111" i="7"/>
  <c r="O111" i="7"/>
  <c r="M111" i="7"/>
  <c r="Q111" i="7"/>
  <c r="R111" i="7" s="1"/>
  <c r="T110" i="7"/>
  <c r="W110" i="7"/>
  <c r="V110" i="7"/>
  <c r="P182" i="8"/>
  <c r="S182" i="8" s="1"/>
  <c r="D183" i="8"/>
  <c r="M182" i="8"/>
  <c r="O182" i="8"/>
  <c r="Q182" i="8"/>
  <c r="R182" i="8" s="1"/>
  <c r="N182" i="8"/>
  <c r="S181" i="9"/>
  <c r="S181" i="8"/>
  <c r="W181" i="8"/>
  <c r="V181" i="8"/>
  <c r="V181" i="9"/>
  <c r="W181" i="9"/>
  <c r="O182" i="9"/>
  <c r="P182" i="9"/>
  <c r="T182" i="9" s="1"/>
  <c r="N182" i="9"/>
  <c r="M182" i="9"/>
  <c r="Q182" i="9"/>
  <c r="R182" i="9" s="1"/>
  <c r="D183" i="9"/>
  <c r="P27" i="12"/>
  <c r="S27" i="12" s="1"/>
  <c r="T27" i="12" s="1"/>
  <c r="V27" i="12"/>
  <c r="W27" i="12"/>
  <c r="D29" i="12"/>
  <c r="M28" i="12"/>
  <c r="O28" i="12"/>
  <c r="Q28" i="12"/>
  <c r="R28" i="12" s="1"/>
  <c r="W25" i="3" s="1"/>
  <c r="Y25" i="3" s="1"/>
  <c r="AY25" i="3" s="1"/>
  <c r="N28" i="12"/>
  <c r="V30" i="14"/>
  <c r="W30" i="14"/>
  <c r="S30" i="14"/>
  <c r="T30" i="14" s="1"/>
  <c r="M31" i="14"/>
  <c r="O31" i="14" s="1"/>
  <c r="D32" i="14"/>
  <c r="P31" i="14"/>
  <c r="Q31" i="14"/>
  <c r="N31" i="14"/>
  <c r="B43" i="3"/>
  <c r="B131" i="3"/>
  <c r="C43" i="3"/>
  <c r="C131" i="3"/>
  <c r="C41" i="3"/>
  <c r="C47" i="3"/>
  <c r="B47" i="3"/>
  <c r="C27" i="3"/>
  <c r="B16" i="3"/>
  <c r="B41" i="3"/>
  <c r="B129" i="3"/>
  <c r="B27" i="3"/>
  <c r="C32" i="3"/>
  <c r="C16" i="3"/>
  <c r="B32" i="3"/>
  <c r="C129" i="3"/>
  <c r="B8" i="3"/>
  <c r="S111" i="7" l="1"/>
  <c r="M24" i="6"/>
  <c r="O24" i="6" s="1"/>
  <c r="P24" i="6" s="1"/>
  <c r="D25" i="6"/>
  <c r="R19" i="6"/>
  <c r="Q20" i="6"/>
  <c r="P23" i="6"/>
  <c r="W111" i="7"/>
  <c r="V111" i="7"/>
  <c r="T182" i="8"/>
  <c r="D113" i="7"/>
  <c r="N112" i="7"/>
  <c r="P112" i="7"/>
  <c r="S112" i="7" s="1"/>
  <c r="Q112" i="7"/>
  <c r="R112" i="7" s="1"/>
  <c r="O112" i="7"/>
  <c r="M112" i="7"/>
  <c r="W182" i="8"/>
  <c r="V182" i="8"/>
  <c r="M183" i="8"/>
  <c r="D184" i="8"/>
  <c r="O183" i="8"/>
  <c r="Q183" i="8"/>
  <c r="R183" i="8" s="1"/>
  <c r="P183" i="8"/>
  <c r="S183" i="8" s="1"/>
  <c r="N183" i="8"/>
  <c r="W182" i="9"/>
  <c r="V182" i="9"/>
  <c r="M183" i="9"/>
  <c r="D184" i="9"/>
  <c r="P183" i="9"/>
  <c r="T183" i="9" s="1"/>
  <c r="Q183" i="9"/>
  <c r="R183" i="9" s="1"/>
  <c r="O183" i="9"/>
  <c r="N183" i="9"/>
  <c r="S182" i="9"/>
  <c r="P28" i="12"/>
  <c r="S28" i="12" s="1"/>
  <c r="T28" i="12" s="1"/>
  <c r="V28" i="12"/>
  <c r="W28" i="12"/>
  <c r="S31" i="14"/>
  <c r="T31" i="14" s="1"/>
  <c r="D30" i="12"/>
  <c r="M29" i="12"/>
  <c r="O29" i="12" s="1"/>
  <c r="Q29" i="12"/>
  <c r="R29" i="12" s="1"/>
  <c r="N29" i="12"/>
  <c r="V31" i="14"/>
  <c r="W31" i="14"/>
  <c r="Q32" i="14"/>
  <c r="R32" i="14" s="1"/>
  <c r="R31" i="14"/>
  <c r="AC127" i="3" s="1"/>
  <c r="AE127" i="3" s="1"/>
  <c r="BA127" i="3" s="1"/>
  <c r="M32" i="14"/>
  <c r="D33" i="14"/>
  <c r="O32" i="14"/>
  <c r="D47" i="3"/>
  <c r="AR47" i="3" s="1"/>
  <c r="BK47" i="3" s="1"/>
  <c r="D27" i="3"/>
  <c r="AR27" i="3" s="1"/>
  <c r="AR61" i="3"/>
  <c r="D131" i="3"/>
  <c r="AR131" i="3" s="1"/>
  <c r="D32" i="3"/>
  <c r="AR32" i="3" s="1"/>
  <c r="D43" i="3"/>
  <c r="AR43" i="3" s="1"/>
  <c r="BG43" i="3" s="1"/>
  <c r="D41" i="3"/>
  <c r="AR41" i="3" s="1"/>
  <c r="BK41" i="3" s="1"/>
  <c r="AR123" i="3"/>
  <c r="D129" i="3"/>
  <c r="AR129" i="3" s="1"/>
  <c r="D16" i="3"/>
  <c r="AR16" i="3" s="1"/>
  <c r="AR62" i="3" l="1"/>
  <c r="AR87" i="3"/>
  <c r="AR88" i="3"/>
  <c r="S183" i="9"/>
  <c r="T112" i="7"/>
  <c r="M25" i="6"/>
  <c r="O25" i="6" s="1"/>
  <c r="P25" i="6" s="1"/>
  <c r="D26" i="6"/>
  <c r="R20" i="6"/>
  <c r="Q21" i="6"/>
  <c r="V112" i="7"/>
  <c r="W112" i="7"/>
  <c r="O113" i="7"/>
  <c r="P113" i="7"/>
  <c r="T113" i="7" s="1"/>
  <c r="D114" i="7"/>
  <c r="Q113" i="7"/>
  <c r="R113" i="7" s="1"/>
  <c r="N113" i="7"/>
  <c r="M113" i="7"/>
  <c r="M184" i="8"/>
  <c r="N184" i="8"/>
  <c r="P184" i="8"/>
  <c r="S184" i="8" s="1"/>
  <c r="O184" i="8"/>
  <c r="D185" i="8"/>
  <c r="Q184" i="8"/>
  <c r="R184" i="8" s="1"/>
  <c r="T183" i="8"/>
  <c r="W183" i="8"/>
  <c r="V183" i="8"/>
  <c r="P184" i="9"/>
  <c r="T184" i="9" s="1"/>
  <c r="D185" i="9"/>
  <c r="M184" i="9"/>
  <c r="Q184" i="9"/>
  <c r="R184" i="9" s="1"/>
  <c r="O184" i="9"/>
  <c r="N184" i="9"/>
  <c r="W183" i="9"/>
  <c r="V183" i="9"/>
  <c r="P29" i="12"/>
  <c r="T29" i="12" s="1"/>
  <c r="V29" i="12"/>
  <c r="W29" i="12"/>
  <c r="D31" i="12"/>
  <c r="M30" i="12"/>
  <c r="O30" i="12" s="1"/>
  <c r="Q30" i="12"/>
  <c r="R30" i="12" s="1"/>
  <c r="N30" i="12"/>
  <c r="P32" i="14"/>
  <c r="S32" i="14" s="1"/>
  <c r="T32" i="14" s="1"/>
  <c r="V32" i="14"/>
  <c r="W32" i="14" s="1"/>
  <c r="D34" i="14"/>
  <c r="M33" i="14"/>
  <c r="O33" i="14" s="1"/>
  <c r="P33" i="14"/>
  <c r="Q33" i="14"/>
  <c r="R33" i="14" s="1"/>
  <c r="N33" i="14"/>
  <c r="BI47" i="3"/>
  <c r="BM47" i="3"/>
  <c r="BL47" i="3"/>
  <c r="BF47" i="3"/>
  <c r="BG47" i="3"/>
  <c r="BH47" i="3"/>
  <c r="BJ47" i="3"/>
  <c r="BE47" i="3"/>
  <c r="BE43" i="3"/>
  <c r="BL41" i="3"/>
  <c r="BM41" i="3"/>
  <c r="BE41" i="3"/>
  <c r="BF43" i="3"/>
  <c r="BI43" i="3"/>
  <c r="BH43" i="3"/>
  <c r="BL43" i="3"/>
  <c r="BM43" i="3"/>
  <c r="BK43" i="3"/>
  <c r="BJ43" i="3"/>
  <c r="BF41" i="3"/>
  <c r="BH41" i="3"/>
  <c r="BJ41" i="3"/>
  <c r="BI41" i="3"/>
  <c r="BG41" i="3"/>
  <c r="BJ129" i="3"/>
  <c r="BG129" i="3"/>
  <c r="BH129" i="3"/>
  <c r="BM129" i="3"/>
  <c r="BE129" i="3"/>
  <c r="BI129" i="3"/>
  <c r="BK129" i="3"/>
  <c r="BF129" i="3"/>
  <c r="BL129" i="3"/>
  <c r="AY84" i="3" l="1"/>
  <c r="AY85" i="3"/>
  <c r="T184" i="8"/>
  <c r="M26" i="6"/>
  <c r="O26" i="6" s="1"/>
  <c r="P26" i="6" s="1"/>
  <c r="D27" i="6"/>
  <c r="R21" i="6"/>
  <c r="E24" i="3" s="1"/>
  <c r="Q22" i="6"/>
  <c r="V113" i="7"/>
  <c r="W113" i="7"/>
  <c r="S113" i="7"/>
  <c r="O114" i="7"/>
  <c r="N114" i="7"/>
  <c r="M114" i="7"/>
  <c r="D115" i="7"/>
  <c r="P114" i="7"/>
  <c r="S114" i="7" s="1"/>
  <c r="Q114" i="7"/>
  <c r="R114" i="7" s="1"/>
  <c r="S29" i="12"/>
  <c r="V184" i="8"/>
  <c r="W184" i="8"/>
  <c r="S184" i="9"/>
  <c r="N185" i="8"/>
  <c r="M185" i="8"/>
  <c r="P185" i="8"/>
  <c r="T185" i="8" s="1"/>
  <c r="O185" i="8"/>
  <c r="D186" i="8"/>
  <c r="Q185" i="8"/>
  <c r="R185" i="8" s="1"/>
  <c r="M185" i="9"/>
  <c r="O185" i="9"/>
  <c r="N185" i="9"/>
  <c r="Q185" i="9"/>
  <c r="R185" i="9" s="1"/>
  <c r="D186" i="9"/>
  <c r="P185" i="9"/>
  <c r="S185" i="9" s="1"/>
  <c r="W184" i="9"/>
  <c r="V184" i="9"/>
  <c r="S33" i="14"/>
  <c r="T33" i="14" s="1"/>
  <c r="M31" i="12"/>
  <c r="O31" i="12" s="1"/>
  <c r="D32" i="12"/>
  <c r="Q31" i="12"/>
  <c r="R31" i="12" s="1"/>
  <c r="N31" i="12"/>
  <c r="P30" i="12"/>
  <c r="S30" i="12" s="1"/>
  <c r="T30" i="12" s="1"/>
  <c r="V30" i="12"/>
  <c r="W30" i="12"/>
  <c r="V33" i="14"/>
  <c r="W33" i="14"/>
  <c r="M34" i="14"/>
  <c r="O34" i="14"/>
  <c r="Q34" i="14"/>
  <c r="R34" i="14" s="1"/>
  <c r="D35" i="14"/>
  <c r="AN47" i="3"/>
  <c r="AN129" i="3"/>
  <c r="AN43" i="3"/>
  <c r="AN41" i="3"/>
  <c r="BA120" i="3" l="1"/>
  <c r="BA121" i="3"/>
  <c r="T185" i="9"/>
  <c r="S185" i="8"/>
  <c r="T114" i="7"/>
  <c r="R22" i="6"/>
  <c r="Q23" i="6"/>
  <c r="D28" i="6"/>
  <c r="M27" i="6"/>
  <c r="O27" i="6" s="1"/>
  <c r="P27" i="6" s="1"/>
  <c r="W114" i="7"/>
  <c r="V114" i="7"/>
  <c r="P115" i="7"/>
  <c r="S115" i="7" s="1"/>
  <c r="O115" i="7"/>
  <c r="M115" i="7"/>
  <c r="D116" i="7"/>
  <c r="N115" i="7"/>
  <c r="Q115" i="7"/>
  <c r="R115" i="7" s="1"/>
  <c r="V185" i="8"/>
  <c r="W185" i="8"/>
  <c r="Q186" i="8"/>
  <c r="R186" i="8" s="1"/>
  <c r="P186" i="8"/>
  <c r="S186" i="8" s="1"/>
  <c r="M186" i="8"/>
  <c r="D187" i="8"/>
  <c r="N186" i="8"/>
  <c r="O186" i="8"/>
  <c r="V185" i="9"/>
  <c r="W185" i="9"/>
  <c r="M186" i="9"/>
  <c r="Q186" i="9"/>
  <c r="R186" i="9" s="1"/>
  <c r="O186" i="9"/>
  <c r="N186" i="9"/>
  <c r="P186" i="9"/>
  <c r="S186" i="9" s="1"/>
  <c r="D187" i="9"/>
  <c r="D33" i="12"/>
  <c r="M32" i="12"/>
  <c r="O32" i="12" s="1"/>
  <c r="Q32" i="12"/>
  <c r="R32" i="12" s="1"/>
  <c r="N32" i="12"/>
  <c r="P31" i="12"/>
  <c r="T31" i="12" s="1"/>
  <c r="V31" i="12"/>
  <c r="W31" i="12"/>
  <c r="M35" i="14"/>
  <c r="O35" i="14"/>
  <c r="Q35" i="14"/>
  <c r="R35" i="14" s="1"/>
  <c r="D36" i="14"/>
  <c r="N35" i="14"/>
  <c r="P34" i="14"/>
  <c r="V34" i="14"/>
  <c r="W34" i="14" s="1"/>
  <c r="T115" i="7" l="1"/>
  <c r="R23" i="6"/>
  <c r="Q24" i="6"/>
  <c r="D29" i="6"/>
  <c r="M28" i="6"/>
  <c r="O28" i="6" s="1"/>
  <c r="W115" i="7"/>
  <c r="V115" i="7"/>
  <c r="N116" i="7"/>
  <c r="M116" i="7"/>
  <c r="P116" i="7"/>
  <c r="T116" i="7" s="1"/>
  <c r="O116" i="7"/>
  <c r="D117" i="7"/>
  <c r="Q116" i="7"/>
  <c r="R116" i="7" s="1"/>
  <c r="D188" i="8"/>
  <c r="P187" i="8"/>
  <c r="T187" i="8" s="1"/>
  <c r="Q187" i="8"/>
  <c r="R187" i="8" s="1"/>
  <c r="M187" i="8"/>
  <c r="O187" i="8"/>
  <c r="N187" i="8"/>
  <c r="V186" i="8"/>
  <c r="W186" i="8"/>
  <c r="T186" i="8"/>
  <c r="M187" i="9"/>
  <c r="N187" i="9"/>
  <c r="P187" i="9"/>
  <c r="S187" i="9" s="1"/>
  <c r="D188" i="9"/>
  <c r="Q187" i="9"/>
  <c r="R187" i="9" s="1"/>
  <c r="O187" i="9"/>
  <c r="T186" i="9"/>
  <c r="V186" i="9"/>
  <c r="W186" i="9"/>
  <c r="P32" i="12"/>
  <c r="S32" i="12" s="1"/>
  <c r="T32" i="12" s="1"/>
  <c r="V32" i="12"/>
  <c r="W32" i="12"/>
  <c r="D34" i="12"/>
  <c r="M33" i="12"/>
  <c r="O33" i="12"/>
  <c r="P33" i="12"/>
  <c r="Q33" i="12"/>
  <c r="R33" i="12" s="1"/>
  <c r="N33" i="12"/>
  <c r="S31" i="12"/>
  <c r="D37" i="14"/>
  <c r="O36" i="14"/>
  <c r="N36" i="14"/>
  <c r="M36" i="14"/>
  <c r="P36" i="14"/>
  <c r="S36" i="14" s="1"/>
  <c r="Q36" i="14"/>
  <c r="R36" i="14" s="1"/>
  <c r="P35" i="14"/>
  <c r="S35" i="14" s="1"/>
  <c r="T35" i="14" s="1"/>
  <c r="V35" i="14"/>
  <c r="W35" i="14"/>
  <c r="AI132" i="3"/>
  <c r="AI25" i="3"/>
  <c r="AI40" i="3"/>
  <c r="AI11" i="3"/>
  <c r="AI16" i="3"/>
  <c r="AI35" i="3"/>
  <c r="AI2" i="3"/>
  <c r="AY75" i="3" l="1"/>
  <c r="AY76" i="3"/>
  <c r="T187" i="9"/>
  <c r="S116" i="7"/>
  <c r="R24" i="6"/>
  <c r="Q25" i="6"/>
  <c r="P28" i="6"/>
  <c r="V28" i="6"/>
  <c r="S187" i="8"/>
  <c r="D30" i="6"/>
  <c r="M29" i="6"/>
  <c r="O29" i="6" s="1"/>
  <c r="Q29" i="6"/>
  <c r="N117" i="7"/>
  <c r="P117" i="7"/>
  <c r="T117" i="7" s="1"/>
  <c r="D118" i="7"/>
  <c r="O117" i="7"/>
  <c r="M117" i="7"/>
  <c r="Q117" i="7"/>
  <c r="R117" i="7" s="1"/>
  <c r="W116" i="7"/>
  <c r="V116" i="7"/>
  <c r="W187" i="8"/>
  <c r="V187" i="8"/>
  <c r="M188" i="8"/>
  <c r="O188" i="8"/>
  <c r="N188" i="8"/>
  <c r="D189" i="8"/>
  <c r="Q188" i="8"/>
  <c r="R188" i="8" s="1"/>
  <c r="P188" i="8"/>
  <c r="T188" i="8" s="1"/>
  <c r="D189" i="9"/>
  <c r="Q188" i="9"/>
  <c r="R188" i="9" s="1"/>
  <c r="O188" i="9"/>
  <c r="P188" i="9"/>
  <c r="S188" i="9" s="1"/>
  <c r="N188" i="9"/>
  <c r="M188" i="9"/>
  <c r="W187" i="9"/>
  <c r="V187" i="9"/>
  <c r="M34" i="12"/>
  <c r="O34" i="12" s="1"/>
  <c r="Q34" i="12"/>
  <c r="R34" i="12" s="1"/>
  <c r="D35" i="12"/>
  <c r="N34" i="12"/>
  <c r="T36" i="14"/>
  <c r="V33" i="12"/>
  <c r="W33" i="12"/>
  <c r="S33" i="12"/>
  <c r="T33" i="12" s="1"/>
  <c r="V36" i="14"/>
  <c r="W36" i="14"/>
  <c r="D38" i="14"/>
  <c r="O37" i="14"/>
  <c r="V37" i="14" s="1"/>
  <c r="W37" i="14" s="1"/>
  <c r="Q37" i="14"/>
  <c r="R37" i="14" s="1"/>
  <c r="M37" i="14"/>
  <c r="N37" i="14" s="1"/>
  <c r="P37" i="14"/>
  <c r="S37" i="14" s="1"/>
  <c r="AJ40" i="3"/>
  <c r="AK40" i="3" s="1"/>
  <c r="BC40" i="3" s="1"/>
  <c r="AJ132" i="3"/>
  <c r="AK132" i="3" s="1"/>
  <c r="BC132" i="3" s="1"/>
  <c r="AJ11" i="3"/>
  <c r="AK11" i="3" s="1"/>
  <c r="BC11" i="3" s="1"/>
  <c r="AJ25" i="3"/>
  <c r="AK25" i="3" s="1"/>
  <c r="BC25" i="3" s="1"/>
  <c r="AJ16" i="3"/>
  <c r="AK16" i="3" s="1"/>
  <c r="BC16" i="3" s="1"/>
  <c r="AJ35" i="3"/>
  <c r="AK35" i="3" s="1"/>
  <c r="BC35" i="3" s="1"/>
  <c r="AJ15" i="3"/>
  <c r="AK15" i="3" s="1"/>
  <c r="BC15" i="3" s="1"/>
  <c r="AJ2" i="3"/>
  <c r="AK2" i="3" s="1"/>
  <c r="BC2" i="3" s="1"/>
  <c r="BC71" i="3" l="1"/>
  <c r="BC72" i="3"/>
  <c r="BC114" i="3"/>
  <c r="BC74" i="3"/>
  <c r="BC75" i="3"/>
  <c r="BC97" i="3"/>
  <c r="BC98" i="3"/>
  <c r="BC109" i="3"/>
  <c r="M30" i="6"/>
  <c r="O30" i="6" s="1"/>
  <c r="D31" i="6"/>
  <c r="Q30" i="6"/>
  <c r="R30" i="6" s="1"/>
  <c r="N30" i="6"/>
  <c r="R25" i="6"/>
  <c r="Q26" i="6"/>
  <c r="P29" i="6"/>
  <c r="V29" i="6"/>
  <c r="W117" i="7"/>
  <c r="V117" i="7"/>
  <c r="S117" i="7"/>
  <c r="M118" i="7"/>
  <c r="D119" i="7"/>
  <c r="N118" i="7"/>
  <c r="Q118" i="7"/>
  <c r="R118" i="7" s="1"/>
  <c r="P118" i="7"/>
  <c r="S118" i="7" s="1"/>
  <c r="O118" i="7"/>
  <c r="V188" i="8"/>
  <c r="W188" i="8"/>
  <c r="N189" i="8"/>
  <c r="M189" i="8"/>
  <c r="Q189" i="8"/>
  <c r="R189" i="8" s="1"/>
  <c r="O189" i="8"/>
  <c r="D190" i="8"/>
  <c r="P189" i="8"/>
  <c r="T189" i="8" s="1"/>
  <c r="S188" i="8"/>
  <c r="T188" i="9"/>
  <c r="W188" i="9"/>
  <c r="V188" i="9"/>
  <c r="T37" i="14"/>
  <c r="P189" i="9"/>
  <c r="S189" i="9" s="1"/>
  <c r="N189" i="9"/>
  <c r="M189" i="9"/>
  <c r="O189" i="9"/>
  <c r="Q189" i="9"/>
  <c r="R189" i="9" s="1"/>
  <c r="D190" i="9"/>
  <c r="M35" i="12"/>
  <c r="O35" i="12"/>
  <c r="P35" i="12"/>
  <c r="Q35" i="12" s="1"/>
  <c r="R35" i="12" s="1"/>
  <c r="D36" i="12"/>
  <c r="N35" i="12"/>
  <c r="P34" i="12"/>
  <c r="S34" i="12" s="1"/>
  <c r="T34" i="12" s="1"/>
  <c r="V34" i="12"/>
  <c r="W34" i="12"/>
  <c r="Q38" i="14"/>
  <c r="R38" i="14" s="1"/>
  <c r="M38" i="14"/>
  <c r="O38" i="14" s="1"/>
  <c r="D39" i="14"/>
  <c r="N38" i="14"/>
  <c r="P38" i="14"/>
  <c r="S38" i="14" s="1"/>
  <c r="D32" i="6" l="1"/>
  <c r="M31" i="6"/>
  <c r="O31" i="6" s="1"/>
  <c r="Q31" i="6"/>
  <c r="R31" i="6" s="1"/>
  <c r="N31" i="6"/>
  <c r="R26" i="6"/>
  <c r="Q27" i="6"/>
  <c r="P30" i="6"/>
  <c r="T30" i="6" s="1"/>
  <c r="V30" i="6"/>
  <c r="W30" i="6"/>
  <c r="T118" i="7"/>
  <c r="V118" i="7"/>
  <c r="W118" i="7"/>
  <c r="M119" i="7"/>
  <c r="D120" i="7"/>
  <c r="P119" i="7"/>
  <c r="S119" i="7" s="1"/>
  <c r="Q119" i="7"/>
  <c r="R119" i="7" s="1"/>
  <c r="O119" i="7"/>
  <c r="N119" i="7"/>
  <c r="Q190" i="8"/>
  <c r="R190" i="8" s="1"/>
  <c r="O190" i="8"/>
  <c r="P190" i="8"/>
  <c r="S190" i="8" s="1"/>
  <c r="D191" i="8"/>
  <c r="M190" i="8"/>
  <c r="N190" i="8"/>
  <c r="W189" i="8"/>
  <c r="V189" i="8"/>
  <c r="T189" i="9"/>
  <c r="S189" i="8"/>
  <c r="V189" i="9"/>
  <c r="W189" i="9"/>
  <c r="M190" i="9"/>
  <c r="N190" i="9"/>
  <c r="Q190" i="9"/>
  <c r="R190" i="9" s="1"/>
  <c r="D191" i="9"/>
  <c r="P190" i="9"/>
  <c r="T190" i="9" s="1"/>
  <c r="O190" i="9"/>
  <c r="V35" i="12"/>
  <c r="W35" i="12"/>
  <c r="S35" i="12"/>
  <c r="T35" i="12" s="1"/>
  <c r="D37" i="12"/>
  <c r="M36" i="12"/>
  <c r="Q36" i="12"/>
  <c r="R36" i="12" s="1"/>
  <c r="O36" i="12"/>
  <c r="P36" i="12"/>
  <c r="S36" i="12" s="1"/>
  <c r="N36" i="12"/>
  <c r="T38" i="14"/>
  <c r="D40" i="14"/>
  <c r="Q39" i="14"/>
  <c r="R39" i="14" s="1"/>
  <c r="P39" i="14"/>
  <c r="S39" i="14" s="1"/>
  <c r="O39" i="14"/>
  <c r="V39" i="14" s="1"/>
  <c r="W39" i="14" s="1"/>
  <c r="M39" i="14"/>
  <c r="N39" i="14" s="1"/>
  <c r="W38" i="14"/>
  <c r="V38" i="14"/>
  <c r="T190" i="8" l="1"/>
  <c r="T119" i="7"/>
  <c r="S30" i="6"/>
  <c r="R27" i="6"/>
  <c r="Q28" i="6"/>
  <c r="P31" i="6"/>
  <c r="T31" i="6" s="1"/>
  <c r="V31" i="6"/>
  <c r="W31" i="6"/>
  <c r="M32" i="6"/>
  <c r="O32" i="6" s="1"/>
  <c r="D33" i="6"/>
  <c r="Q32" i="6"/>
  <c r="R32" i="6" s="1"/>
  <c r="N32" i="6"/>
  <c r="W119" i="7"/>
  <c r="V119" i="7"/>
  <c r="N120" i="7"/>
  <c r="Q120" i="7"/>
  <c r="R120" i="7" s="1"/>
  <c r="P120" i="7"/>
  <c r="S120" i="7" s="1"/>
  <c r="D121" i="7"/>
  <c r="M120" i="7"/>
  <c r="O120" i="7"/>
  <c r="Q191" i="8"/>
  <c r="R191" i="8" s="1"/>
  <c r="P191" i="8"/>
  <c r="S191" i="8" s="1"/>
  <c r="D192" i="8"/>
  <c r="M191" i="8"/>
  <c r="O191" i="8"/>
  <c r="N191" i="8"/>
  <c r="V190" i="8"/>
  <c r="W190" i="8"/>
  <c r="D192" i="9"/>
  <c r="N191" i="9"/>
  <c r="M191" i="9"/>
  <c r="Q191" i="9"/>
  <c r="R191" i="9" s="1"/>
  <c r="P191" i="9"/>
  <c r="S191" i="9" s="1"/>
  <c r="O191" i="9"/>
  <c r="W190" i="9"/>
  <c r="V190" i="9"/>
  <c r="S190" i="9"/>
  <c r="W36" i="12"/>
  <c r="V36" i="12"/>
  <c r="D38" i="12"/>
  <c r="O37" i="12"/>
  <c r="Q37" i="12"/>
  <c r="R37" i="12" s="1"/>
  <c r="M37" i="12"/>
  <c r="N37" i="12"/>
  <c r="T36" i="12"/>
  <c r="T39" i="14"/>
  <c r="P40" i="14"/>
  <c r="S40" i="14" s="1"/>
  <c r="D41" i="14"/>
  <c r="M40" i="14"/>
  <c r="N40" i="14" s="1"/>
  <c r="Q40" i="14"/>
  <c r="R40" i="14" s="1"/>
  <c r="O40" i="14"/>
  <c r="V40" i="14" s="1"/>
  <c r="W40" i="14" s="1"/>
  <c r="T120" i="7" l="1"/>
  <c r="T191" i="8"/>
  <c r="P32" i="6"/>
  <c r="T32" i="6" s="1"/>
  <c r="V32" i="6"/>
  <c r="W32" i="6"/>
  <c r="R28" i="6"/>
  <c r="R29" i="6"/>
  <c r="M33" i="6"/>
  <c r="O33" i="6" s="1"/>
  <c r="D34" i="6"/>
  <c r="Q33" i="6"/>
  <c r="R33" i="6" s="1"/>
  <c r="N33" i="6"/>
  <c r="S31" i="6"/>
  <c r="V120" i="7"/>
  <c r="W120" i="7"/>
  <c r="O121" i="7"/>
  <c r="M121" i="7"/>
  <c r="P121" i="7"/>
  <c r="S121" i="7" s="1"/>
  <c r="N121" i="7"/>
  <c r="Q121" i="7"/>
  <c r="R121" i="7" s="1"/>
  <c r="D122" i="7"/>
  <c r="T191" i="9"/>
  <c r="D193" i="8"/>
  <c r="M192" i="8"/>
  <c r="P192" i="8"/>
  <c r="T192" i="8" s="1"/>
  <c r="N192" i="8"/>
  <c r="Q192" i="8"/>
  <c r="R192" i="8" s="1"/>
  <c r="O192" i="8"/>
  <c r="V191" i="8"/>
  <c r="W191" i="8"/>
  <c r="W191" i="9"/>
  <c r="V191" i="9"/>
  <c r="Q192" i="9"/>
  <c r="R192" i="9" s="1"/>
  <c r="N192" i="9"/>
  <c r="O192" i="9"/>
  <c r="P192" i="9"/>
  <c r="S192" i="9" s="1"/>
  <c r="M192" i="9"/>
  <c r="D193" i="9"/>
  <c r="P37" i="12"/>
  <c r="T37" i="12" s="1"/>
  <c r="V37" i="12"/>
  <c r="W37" i="12"/>
  <c r="D39" i="12"/>
  <c r="M38" i="12"/>
  <c r="O38" i="12" s="1"/>
  <c r="Q38" i="12"/>
  <c r="R38" i="12" s="1"/>
  <c r="N38" i="12"/>
  <c r="T40" i="14"/>
  <c r="P41" i="14"/>
  <c r="S41" i="14" s="1"/>
  <c r="Q41" i="14"/>
  <c r="R41" i="14" s="1"/>
  <c r="D42" i="14"/>
  <c r="O41" i="14"/>
  <c r="V41" i="14" s="1"/>
  <c r="W41" i="14" s="1"/>
  <c r="M41" i="14"/>
  <c r="N41" i="14" s="1"/>
  <c r="S192" i="8" l="1"/>
  <c r="T41" i="14"/>
  <c r="S32" i="6"/>
  <c r="T121" i="7"/>
  <c r="M34" i="6"/>
  <c r="O34" i="6" s="1"/>
  <c r="Q34" i="6"/>
  <c r="R34" i="6" s="1"/>
  <c r="D35" i="6"/>
  <c r="N34" i="6"/>
  <c r="P33" i="6"/>
  <c r="T33" i="6" s="1"/>
  <c r="V33" i="6"/>
  <c r="W33" i="6"/>
  <c r="O122" i="7"/>
  <c r="M122" i="7"/>
  <c r="Q122" i="7"/>
  <c r="R122" i="7" s="1"/>
  <c r="P122" i="7"/>
  <c r="T122" i="7" s="1"/>
  <c r="N122" i="7"/>
  <c r="D123" i="7"/>
  <c r="W121" i="7"/>
  <c r="V121" i="7"/>
  <c r="W192" i="8"/>
  <c r="V192" i="8"/>
  <c r="O193" i="8"/>
  <c r="M193" i="8"/>
  <c r="N193" i="8"/>
  <c r="P193" i="8"/>
  <c r="T193" i="8" s="1"/>
  <c r="Q193" i="8"/>
  <c r="R193" i="8" s="1"/>
  <c r="D194" i="8"/>
  <c r="Q193" i="9"/>
  <c r="R193" i="9" s="1"/>
  <c r="D194" i="9"/>
  <c r="O193" i="9"/>
  <c r="P193" i="9"/>
  <c r="S193" i="9" s="1"/>
  <c r="M193" i="9"/>
  <c r="N193" i="9"/>
  <c r="S37" i="12"/>
  <c r="T192" i="9"/>
  <c r="W192" i="9"/>
  <c r="V192" i="9"/>
  <c r="P38" i="12"/>
  <c r="S38" i="12" s="1"/>
  <c r="T38" i="12" s="1"/>
  <c r="V38" i="12"/>
  <c r="W38" i="12"/>
  <c r="M39" i="12"/>
  <c r="O39" i="12" s="1"/>
  <c r="V39" i="12" s="1"/>
  <c r="W39" i="12" s="1"/>
  <c r="Q39" i="12"/>
  <c r="R39" i="12" s="1"/>
  <c r="W131" i="3" s="1"/>
  <c r="Y131" i="3" s="1"/>
  <c r="AY131" i="3" s="1"/>
  <c r="D40" i="12"/>
  <c r="P39" i="12"/>
  <c r="T39" i="12" s="1"/>
  <c r="P42" i="14"/>
  <c r="S42" i="14" s="1"/>
  <c r="Q42" i="14"/>
  <c r="R42" i="14" s="1"/>
  <c r="M42" i="14"/>
  <c r="O42" i="14" s="1"/>
  <c r="V42" i="14" s="1"/>
  <c r="W42" i="14" s="1"/>
  <c r="D43" i="14"/>
  <c r="N42" i="14"/>
  <c r="S122" i="7" l="1"/>
  <c r="M35" i="6"/>
  <c r="O35" i="6" s="1"/>
  <c r="N35" i="6"/>
  <c r="P35" i="6"/>
  <c r="S35" i="6" s="1"/>
  <c r="Q35" i="6"/>
  <c r="R35" i="6" s="1"/>
  <c r="D36" i="6"/>
  <c r="S33" i="6"/>
  <c r="P34" i="6"/>
  <c r="T34" i="6" s="1"/>
  <c r="V34" i="6"/>
  <c r="W34" i="6"/>
  <c r="S193" i="8"/>
  <c r="Q123" i="7"/>
  <c r="R123" i="7" s="1"/>
  <c r="N123" i="7"/>
  <c r="D124" i="7"/>
  <c r="P123" i="7"/>
  <c r="T123" i="7" s="1"/>
  <c r="M123" i="7"/>
  <c r="O123" i="7"/>
  <c r="W122" i="7"/>
  <c r="V122" i="7"/>
  <c r="W193" i="8"/>
  <c r="V193" i="8"/>
  <c r="M194" i="8"/>
  <c r="O194" i="8"/>
  <c r="N194" i="8"/>
  <c r="Q194" i="8"/>
  <c r="R194" i="8" s="1"/>
  <c r="D195" i="8"/>
  <c r="P194" i="8"/>
  <c r="T194" i="8" s="1"/>
  <c r="T193" i="9"/>
  <c r="V193" i="9"/>
  <c r="W193" i="9"/>
  <c r="O194" i="9"/>
  <c r="Q194" i="9"/>
  <c r="R194" i="9" s="1"/>
  <c r="M194" i="9"/>
  <c r="P194" i="9"/>
  <c r="T194" i="9" s="1"/>
  <c r="D195" i="9"/>
  <c r="N194" i="9"/>
  <c r="T42" i="14"/>
  <c r="M40" i="12"/>
  <c r="O40" i="12" s="1"/>
  <c r="Q40" i="12"/>
  <c r="R40" i="12" s="1"/>
  <c r="D41" i="12"/>
  <c r="N40" i="12"/>
  <c r="D44" i="14"/>
  <c r="N43" i="14"/>
  <c r="P43" i="14"/>
  <c r="S43" i="14" s="1"/>
  <c r="Q43" i="14"/>
  <c r="R43" i="14" s="1"/>
  <c r="M43" i="14"/>
  <c r="O43" i="14" s="1"/>
  <c r="V43" i="14" s="1"/>
  <c r="W43" i="14" s="1"/>
  <c r="S123" i="7" l="1"/>
  <c r="D37" i="6"/>
  <c r="N36" i="6"/>
  <c r="O36" i="6"/>
  <c r="Q36" i="6"/>
  <c r="R36" i="6" s="1"/>
  <c r="P36" i="6"/>
  <c r="S36" i="6" s="1"/>
  <c r="M36" i="6"/>
  <c r="T35" i="6"/>
  <c r="V35" i="6"/>
  <c r="W35" i="6"/>
  <c r="S34" i="6"/>
  <c r="M124" i="7"/>
  <c r="Q124" i="7"/>
  <c r="R124" i="7" s="1"/>
  <c r="O124" i="7"/>
  <c r="P124" i="7"/>
  <c r="S124" i="7" s="1"/>
  <c r="N124" i="7"/>
  <c r="D125" i="7"/>
  <c r="W123" i="7"/>
  <c r="V123" i="7"/>
  <c r="N195" i="8"/>
  <c r="D196" i="8"/>
  <c r="P195" i="8"/>
  <c r="S195" i="8" s="1"/>
  <c r="O195" i="8"/>
  <c r="Q195" i="8"/>
  <c r="R195" i="8" s="1"/>
  <c r="M195" i="8"/>
  <c r="V194" i="8"/>
  <c r="W194" i="8"/>
  <c r="S194" i="8"/>
  <c r="W194" i="9"/>
  <c r="V194" i="9"/>
  <c r="S194" i="9"/>
  <c r="M195" i="9"/>
  <c r="O195" i="9"/>
  <c r="N195" i="9"/>
  <c r="P195" i="9"/>
  <c r="T195" i="9" s="1"/>
  <c r="D196" i="9"/>
  <c r="Q195" i="9"/>
  <c r="R195" i="9" s="1"/>
  <c r="P40" i="12"/>
  <c r="T40" i="12" s="1"/>
  <c r="V40" i="12"/>
  <c r="W40" i="12"/>
  <c r="D42" i="12"/>
  <c r="M41" i="12"/>
  <c r="O41" i="12" s="1"/>
  <c r="V41" i="12" s="1"/>
  <c r="W41" i="12" s="1"/>
  <c r="Q41" i="12"/>
  <c r="R41" i="12" s="1"/>
  <c r="P41" i="12"/>
  <c r="T41" i="12" s="1"/>
  <c r="T43" i="14"/>
  <c r="O44" i="14"/>
  <c r="N44" i="14"/>
  <c r="Q44" i="14"/>
  <c r="R44" i="14" s="1"/>
  <c r="P44" i="14"/>
  <c r="T44" i="14" s="1"/>
  <c r="M44" i="14"/>
  <c r="D45" i="14"/>
  <c r="T36" i="6" l="1"/>
  <c r="T195" i="8"/>
  <c r="V36" i="6"/>
  <c r="W36" i="6"/>
  <c r="D38" i="6"/>
  <c r="M37" i="6"/>
  <c r="O37" i="6" s="1"/>
  <c r="Q37" i="6"/>
  <c r="R37" i="6" s="1"/>
  <c r="AS78" i="3" s="1"/>
  <c r="N37" i="6"/>
  <c r="S40" i="12"/>
  <c r="T124" i="7"/>
  <c r="V124" i="7"/>
  <c r="W124" i="7"/>
  <c r="O125" i="7"/>
  <c r="P125" i="7"/>
  <c r="T125" i="7" s="1"/>
  <c r="N125" i="7"/>
  <c r="Q125" i="7"/>
  <c r="R125" i="7" s="1"/>
  <c r="M125" i="7"/>
  <c r="D126" i="7"/>
  <c r="V195" i="8"/>
  <c r="W195" i="8"/>
  <c r="M196" i="8"/>
  <c r="O196" i="8"/>
  <c r="P196" i="8"/>
  <c r="T196" i="8" s="1"/>
  <c r="Q196" i="8"/>
  <c r="R196" i="8" s="1"/>
  <c r="N196" i="8"/>
  <c r="D197" i="8"/>
  <c r="S44" i="14"/>
  <c r="S195" i="9"/>
  <c r="Q196" i="9"/>
  <c r="R196" i="9" s="1"/>
  <c r="P196" i="9"/>
  <c r="T196" i="9" s="1"/>
  <c r="M196" i="9"/>
  <c r="D197" i="9"/>
  <c r="O196" i="9"/>
  <c r="N196" i="9"/>
  <c r="V195" i="9"/>
  <c r="W195" i="9"/>
  <c r="M42" i="12"/>
  <c r="O42" i="12" s="1"/>
  <c r="D43" i="12"/>
  <c r="Q42" i="12"/>
  <c r="R42" i="12" s="1"/>
  <c r="P45" i="14"/>
  <c r="T45" i="14" s="1"/>
  <c r="D46" i="14"/>
  <c r="Q45" i="14"/>
  <c r="R45" i="14" s="1"/>
  <c r="N45" i="14"/>
  <c r="O45" i="14"/>
  <c r="M45" i="14"/>
  <c r="W44" i="14"/>
  <c r="V44" i="14"/>
  <c r="S196" i="8" l="1"/>
  <c r="S125" i="7"/>
  <c r="P37" i="6"/>
  <c r="T37" i="6" s="1"/>
  <c r="V37" i="6"/>
  <c r="W37" i="6"/>
  <c r="D39" i="6"/>
  <c r="M38" i="6"/>
  <c r="O38" i="6" s="1"/>
  <c r="Q38" i="6"/>
  <c r="R38" i="6" s="1"/>
  <c r="N38" i="6"/>
  <c r="P126" i="7"/>
  <c r="S126" i="7" s="1"/>
  <c r="N126" i="7"/>
  <c r="Q126" i="7"/>
  <c r="R126" i="7" s="1"/>
  <c r="O126" i="7"/>
  <c r="M126" i="7"/>
  <c r="D127" i="7"/>
  <c r="V125" i="7"/>
  <c r="W125" i="7"/>
  <c r="P197" i="8"/>
  <c r="T197" i="8" s="1"/>
  <c r="O197" i="8"/>
  <c r="D198" i="8"/>
  <c r="Q197" i="8"/>
  <c r="R197" i="8" s="1"/>
  <c r="N197" i="8"/>
  <c r="M197" i="8"/>
  <c r="V196" i="8"/>
  <c r="W196" i="8"/>
  <c r="W196" i="9"/>
  <c r="V196" i="9"/>
  <c r="P197" i="9"/>
  <c r="S197" i="9" s="1"/>
  <c r="D198" i="9"/>
  <c r="M197" i="9"/>
  <c r="N197" i="9"/>
  <c r="O197" i="9"/>
  <c r="Q197" i="9"/>
  <c r="R197" i="9" s="1"/>
  <c r="S196" i="9"/>
  <c r="S45" i="14"/>
  <c r="D44" i="12"/>
  <c r="M43" i="12"/>
  <c r="O43" i="12" s="1"/>
  <c r="N43" i="12"/>
  <c r="Q43" i="12"/>
  <c r="R43" i="12" s="1"/>
  <c r="P43" i="12"/>
  <c r="T43" i="12" s="1"/>
  <c r="P42" i="12"/>
  <c r="V42" i="12"/>
  <c r="W42" i="12"/>
  <c r="M46" i="14"/>
  <c r="Q46" i="14"/>
  <c r="R46" i="14" s="1"/>
  <c r="O46" i="14"/>
  <c r="P46" i="14"/>
  <c r="T46" i="14" s="1"/>
  <c r="D47" i="14"/>
  <c r="N46" i="14"/>
  <c r="W45" i="14"/>
  <c r="V45" i="14"/>
  <c r="S37" i="6" l="1"/>
  <c r="M39" i="6"/>
  <c r="O39" i="6" s="1"/>
  <c r="D40" i="6"/>
  <c r="Q39" i="6"/>
  <c r="R39" i="6" s="1"/>
  <c r="P39" i="6"/>
  <c r="T39" i="6" s="1"/>
  <c r="N39" i="6"/>
  <c r="T126" i="7"/>
  <c r="P38" i="6"/>
  <c r="T38" i="6" s="1"/>
  <c r="V38" i="6"/>
  <c r="W38" i="6"/>
  <c r="S197" i="8"/>
  <c r="V126" i="7"/>
  <c r="W126" i="7"/>
  <c r="N127" i="7"/>
  <c r="P127" i="7"/>
  <c r="S127" i="7" s="1"/>
  <c r="M127" i="7"/>
  <c r="Q127" i="7"/>
  <c r="R127" i="7" s="1"/>
  <c r="D128" i="7"/>
  <c r="O127" i="7"/>
  <c r="M198" i="8"/>
  <c r="Q198" i="8"/>
  <c r="R198" i="8" s="1"/>
  <c r="O198" i="8"/>
  <c r="P198" i="8"/>
  <c r="S198" i="8" s="1"/>
  <c r="N198" i="8"/>
  <c r="D199" i="8"/>
  <c r="V197" i="8"/>
  <c r="W197" i="8"/>
  <c r="V197" i="9"/>
  <c r="W197" i="9"/>
  <c r="N198" i="9"/>
  <c r="O198" i="9"/>
  <c r="D199" i="9"/>
  <c r="M198" i="9"/>
  <c r="Q198" i="9"/>
  <c r="R198" i="9" s="1"/>
  <c r="P198" i="9"/>
  <c r="T198" i="9" s="1"/>
  <c r="S43" i="12"/>
  <c r="T197" i="9"/>
  <c r="W43" i="12"/>
  <c r="V43" i="12"/>
  <c r="O44" i="12"/>
  <c r="V44" i="12" s="1"/>
  <c r="W44" i="12" s="1"/>
  <c r="Q44" i="12"/>
  <c r="R44" i="12" s="1"/>
  <c r="M44" i="12"/>
  <c r="N44" i="12" s="1"/>
  <c r="D45" i="12"/>
  <c r="P44" i="12"/>
  <c r="S44" i="12" s="1"/>
  <c r="S46" i="14"/>
  <c r="V46" i="14"/>
  <c r="W46" i="14"/>
  <c r="N47" i="14"/>
  <c r="D48" i="14"/>
  <c r="O47" i="14"/>
  <c r="M47" i="14"/>
  <c r="Q47" i="14"/>
  <c r="R47" i="14" s="1"/>
  <c r="P47" i="14"/>
  <c r="T47" i="14" s="1"/>
  <c r="T127" i="7" l="1"/>
  <c r="S39" i="6"/>
  <c r="AS79" i="3" s="1"/>
  <c r="S38" i="6"/>
  <c r="D41" i="6"/>
  <c r="P40" i="6"/>
  <c r="T40" i="6" s="1"/>
  <c r="Q40" i="6"/>
  <c r="R40" i="6" s="1"/>
  <c r="E125" i="3" s="1"/>
  <c r="G125" i="3" s="1"/>
  <c r="AS125" i="3" s="1"/>
  <c r="M40" i="6"/>
  <c r="O40" i="6" s="1"/>
  <c r="N40" i="6"/>
  <c r="V39" i="6"/>
  <c r="W39" i="6"/>
  <c r="Q128" i="7"/>
  <c r="R128" i="7" s="1"/>
  <c r="O128" i="7"/>
  <c r="D129" i="7"/>
  <c r="P128" i="7"/>
  <c r="S128" i="7" s="1"/>
  <c r="M128" i="7"/>
  <c r="N128" i="7"/>
  <c r="V127" i="7"/>
  <c r="W127" i="7"/>
  <c r="T198" i="8"/>
  <c r="V198" i="8"/>
  <c r="W198" i="8"/>
  <c r="D200" i="8"/>
  <c r="M199" i="8"/>
  <c r="P199" i="8"/>
  <c r="S199" i="8" s="1"/>
  <c r="N199" i="8"/>
  <c r="Q199" i="8"/>
  <c r="R199" i="8" s="1"/>
  <c r="O199" i="8"/>
  <c r="W198" i="9"/>
  <c r="V198" i="9"/>
  <c r="T44" i="12"/>
  <c r="S47" i="14"/>
  <c r="S198" i="9"/>
  <c r="O199" i="9"/>
  <c r="N199" i="9"/>
  <c r="M199" i="9"/>
  <c r="Q199" i="9"/>
  <c r="R199" i="9" s="1"/>
  <c r="D200" i="9"/>
  <c r="P199" i="9"/>
  <c r="T199" i="9" s="1"/>
  <c r="M45" i="12"/>
  <c r="N45" i="12" s="1"/>
  <c r="O45" i="12"/>
  <c r="V45" i="12" s="1"/>
  <c r="W45" i="12" s="1"/>
  <c r="Q45" i="12"/>
  <c r="R45" i="12" s="1"/>
  <c r="D46" i="12"/>
  <c r="P45" i="12"/>
  <c r="S45" i="12" s="1"/>
  <c r="V47" i="14"/>
  <c r="W47" i="14"/>
  <c r="D49" i="14"/>
  <c r="Q48" i="14"/>
  <c r="R48" i="14" s="1"/>
  <c r="N48" i="14"/>
  <c r="M48" i="14"/>
  <c r="O48" i="14"/>
  <c r="P48" i="14"/>
  <c r="T48" i="14" s="1"/>
  <c r="T199" i="8" l="1"/>
  <c r="T45" i="12"/>
  <c r="S40" i="6"/>
  <c r="AS124" i="3" s="1"/>
  <c r="D42" i="6"/>
  <c r="P41" i="6"/>
  <c r="T41" i="6" s="1"/>
  <c r="Q41" i="6"/>
  <c r="R41" i="6" s="1"/>
  <c r="M41" i="6"/>
  <c r="O41" i="6" s="1"/>
  <c r="N41" i="6"/>
  <c r="V40" i="6"/>
  <c r="W40" i="6"/>
  <c r="T128" i="7"/>
  <c r="N129" i="7"/>
  <c r="Q129" i="7"/>
  <c r="R129" i="7" s="1"/>
  <c r="D130" i="7"/>
  <c r="M129" i="7"/>
  <c r="O129" i="7"/>
  <c r="P129" i="7"/>
  <c r="S129" i="7" s="1"/>
  <c r="W128" i="7"/>
  <c r="V128" i="7"/>
  <c r="M200" i="8"/>
  <c r="Q200" i="8"/>
  <c r="R200" i="8" s="1"/>
  <c r="D201" i="8"/>
  <c r="O200" i="8"/>
  <c r="P200" i="8"/>
  <c r="S200" i="8" s="1"/>
  <c r="N200" i="8"/>
  <c r="S199" i="9"/>
  <c r="V199" i="8"/>
  <c r="W199" i="8"/>
  <c r="Q200" i="9"/>
  <c r="R200" i="9" s="1"/>
  <c r="D201" i="9"/>
  <c r="O200" i="9"/>
  <c r="M200" i="9"/>
  <c r="N200" i="9"/>
  <c r="P200" i="9"/>
  <c r="T200" i="9" s="1"/>
  <c r="V199" i="9"/>
  <c r="W199" i="9"/>
  <c r="D47" i="12"/>
  <c r="P46" i="12"/>
  <c r="T46" i="12" s="1"/>
  <c r="M46" i="12"/>
  <c r="N46" i="12"/>
  <c r="Q46" i="12"/>
  <c r="R46" i="12" s="1"/>
  <c r="O46" i="12"/>
  <c r="V48" i="14"/>
  <c r="W48" i="14"/>
  <c r="N49" i="14"/>
  <c r="Q49" i="14"/>
  <c r="R49" i="14" s="1"/>
  <c r="O49" i="14"/>
  <c r="P49" i="14"/>
  <c r="S49" i="14" s="1"/>
  <c r="M49" i="14"/>
  <c r="D50" i="14"/>
  <c r="S48" i="14"/>
  <c r="T129" i="7" l="1"/>
  <c r="V41" i="6"/>
  <c r="W41" i="6"/>
  <c r="S41" i="6"/>
  <c r="P42" i="6"/>
  <c r="T42" i="6" s="1"/>
  <c r="Q42" i="6"/>
  <c r="R42" i="6" s="1"/>
  <c r="D43" i="6"/>
  <c r="M42" i="6"/>
  <c r="O42" i="6" s="1"/>
  <c r="N42" i="6"/>
  <c r="M130" i="7"/>
  <c r="Q130" i="7"/>
  <c r="R130" i="7" s="1"/>
  <c r="D131" i="7"/>
  <c r="N130" i="7"/>
  <c r="P130" i="7"/>
  <c r="S130" i="7" s="1"/>
  <c r="O130" i="7"/>
  <c r="W129" i="7"/>
  <c r="V129" i="7"/>
  <c r="T200" i="8"/>
  <c r="Q201" i="8"/>
  <c r="R201" i="8" s="1"/>
  <c r="M201" i="8"/>
  <c r="P201" i="8"/>
  <c r="T201" i="8" s="1"/>
  <c r="N201" i="8"/>
  <c r="O201" i="8"/>
  <c r="V200" i="8"/>
  <c r="W200" i="8"/>
  <c r="S200" i="9"/>
  <c r="W200" i="9"/>
  <c r="V200" i="9"/>
  <c r="Q201" i="9"/>
  <c r="R201" i="9" s="1"/>
  <c r="N31" i="3" s="1"/>
  <c r="O201" i="9"/>
  <c r="N201" i="9"/>
  <c r="M201" i="9"/>
  <c r="P201" i="9"/>
  <c r="S201" i="9" s="1"/>
  <c r="S46" i="12"/>
  <c r="W46" i="12"/>
  <c r="V46" i="12"/>
  <c r="O47" i="12"/>
  <c r="Q47" i="12"/>
  <c r="R47" i="12" s="1"/>
  <c r="N47" i="12"/>
  <c r="P47" i="12"/>
  <c r="T47" i="12" s="1"/>
  <c r="M47" i="12"/>
  <c r="D48" i="12"/>
  <c r="N50" i="14"/>
  <c r="M50" i="14"/>
  <c r="Q50" i="14"/>
  <c r="R50" i="14" s="1"/>
  <c r="D51" i="14"/>
  <c r="O50" i="14"/>
  <c r="P50" i="14"/>
  <c r="T50" i="14" s="1"/>
  <c r="T49" i="14"/>
  <c r="V49" i="14"/>
  <c r="W49" i="14"/>
  <c r="S42" i="6" l="1"/>
  <c r="V42" i="6"/>
  <c r="W42" i="6"/>
  <c r="D44" i="6"/>
  <c r="P43" i="6"/>
  <c r="T43" i="6" s="1"/>
  <c r="Q43" i="6"/>
  <c r="R43" i="6" s="1"/>
  <c r="M43" i="6"/>
  <c r="O43" i="6" s="1"/>
  <c r="N43" i="6"/>
  <c r="T130" i="7"/>
  <c r="D132" i="7"/>
  <c r="O131" i="7"/>
  <c r="M131" i="7"/>
  <c r="N131" i="7"/>
  <c r="P131" i="7"/>
  <c r="T131" i="7" s="1"/>
  <c r="Q131" i="7"/>
  <c r="R131" i="7" s="1"/>
  <c r="W130" i="7"/>
  <c r="V130" i="7"/>
  <c r="S201" i="8"/>
  <c r="T201" i="9"/>
  <c r="O31" i="3" s="1"/>
  <c r="P31" i="3" s="1"/>
  <c r="AV31" i="3" s="1"/>
  <c r="W201" i="8"/>
  <c r="V201" i="8"/>
  <c r="K31" i="3"/>
  <c r="K20" i="3"/>
  <c r="K24" i="3"/>
  <c r="K28" i="3"/>
  <c r="K12" i="3"/>
  <c r="K33" i="3"/>
  <c r="N26" i="3"/>
  <c r="N20" i="3"/>
  <c r="N22" i="3"/>
  <c r="V201" i="9"/>
  <c r="W201" i="9"/>
  <c r="S47" i="12"/>
  <c r="V47" i="12"/>
  <c r="W47" i="12"/>
  <c r="S50" i="14"/>
  <c r="P48" i="12"/>
  <c r="T48" i="12" s="1"/>
  <c r="Q48" i="12"/>
  <c r="R48" i="12" s="1"/>
  <c r="O48" i="12"/>
  <c r="M48" i="12"/>
  <c r="N48" i="12"/>
  <c r="D49" i="12"/>
  <c r="N51" i="14"/>
  <c r="P51" i="14"/>
  <c r="S51" i="14" s="1"/>
  <c r="D52" i="14"/>
  <c r="M51" i="14"/>
  <c r="O51" i="14"/>
  <c r="Q51" i="14"/>
  <c r="R51" i="14" s="1"/>
  <c r="W50" i="14"/>
  <c r="V50" i="14"/>
  <c r="S131" i="7" l="1"/>
  <c r="S43" i="6"/>
  <c r="D45" i="6"/>
  <c r="Q44" i="6"/>
  <c r="R44" i="6" s="1"/>
  <c r="M44" i="6"/>
  <c r="O44" i="6" s="1"/>
  <c r="N44" i="6"/>
  <c r="V43" i="6"/>
  <c r="W43" i="6"/>
  <c r="W131" i="7"/>
  <c r="V131" i="7"/>
  <c r="Q132" i="7"/>
  <c r="R132" i="7" s="1"/>
  <c r="P132" i="7"/>
  <c r="T132" i="7" s="1"/>
  <c r="M132" i="7"/>
  <c r="D133" i="7"/>
  <c r="N132" i="7"/>
  <c r="O132" i="7"/>
  <c r="S48" i="12"/>
  <c r="V48" i="12"/>
  <c r="W48" i="12"/>
  <c r="T51" i="14"/>
  <c r="O49" i="12"/>
  <c r="M49" i="12"/>
  <c r="P49" i="12"/>
  <c r="T49" i="12" s="1"/>
  <c r="N49" i="12"/>
  <c r="D50" i="12"/>
  <c r="Q49" i="12"/>
  <c r="R49" i="12" s="1"/>
  <c r="M52" i="14"/>
  <c r="D53" i="14"/>
  <c r="O52" i="14"/>
  <c r="Q52" i="14"/>
  <c r="R52" i="14" s="1"/>
  <c r="P52" i="14"/>
  <c r="T52" i="14" s="1"/>
  <c r="N52" i="14"/>
  <c r="V51" i="14"/>
  <c r="W51" i="14"/>
  <c r="P44" i="6" l="1"/>
  <c r="T44" i="6" s="1"/>
  <c r="V44" i="6"/>
  <c r="W44" i="6"/>
  <c r="Q45" i="6"/>
  <c r="R45" i="6" s="1"/>
  <c r="D46" i="6"/>
  <c r="M45" i="6"/>
  <c r="O45" i="6" s="1"/>
  <c r="N45" i="6"/>
  <c r="V132" i="7"/>
  <c r="W132" i="7"/>
  <c r="N133" i="7"/>
  <c r="P133" i="7"/>
  <c r="S133" i="7" s="1"/>
  <c r="O133" i="7"/>
  <c r="Q133" i="7"/>
  <c r="R133" i="7" s="1"/>
  <c r="D134" i="7"/>
  <c r="M133" i="7"/>
  <c r="S132" i="7"/>
  <c r="S49" i="12"/>
  <c r="S52" i="14"/>
  <c r="D51" i="12"/>
  <c r="Q50" i="12"/>
  <c r="R50" i="12" s="1"/>
  <c r="O50" i="12"/>
  <c r="M50" i="12"/>
  <c r="N50" i="12"/>
  <c r="P50" i="12"/>
  <c r="T50" i="12" s="1"/>
  <c r="V49" i="12"/>
  <c r="W49" i="12"/>
  <c r="V52" i="14"/>
  <c r="W52" i="14"/>
  <c r="M53" i="14"/>
  <c r="D54" i="14"/>
  <c r="P53" i="14"/>
  <c r="S53" i="14" s="1"/>
  <c r="O53" i="14"/>
  <c r="N53" i="14"/>
  <c r="Q53" i="14"/>
  <c r="R53" i="14" s="1"/>
  <c r="S44" i="6" l="1"/>
  <c r="P45" i="6"/>
  <c r="T45" i="6" s="1"/>
  <c r="V45" i="6"/>
  <c r="W45" i="6"/>
  <c r="D47" i="6"/>
  <c r="Q46" i="6"/>
  <c r="R46" i="6" s="1"/>
  <c r="M46" i="6"/>
  <c r="O46" i="6" s="1"/>
  <c r="N46" i="6"/>
  <c r="Q134" i="7"/>
  <c r="R134" i="7" s="1"/>
  <c r="N134" i="7"/>
  <c r="D135" i="7"/>
  <c r="M134" i="7"/>
  <c r="O134" i="7"/>
  <c r="P134" i="7"/>
  <c r="T134" i="7" s="1"/>
  <c r="T133" i="7"/>
  <c r="W133" i="7"/>
  <c r="V133" i="7"/>
  <c r="S50" i="12"/>
  <c r="T53" i="14"/>
  <c r="N51" i="12"/>
  <c r="Q51" i="12"/>
  <c r="R51" i="12" s="1"/>
  <c r="M51" i="12"/>
  <c r="D52" i="12"/>
  <c r="O51" i="12"/>
  <c r="P51" i="12"/>
  <c r="T51" i="12" s="1"/>
  <c r="V50" i="12"/>
  <c r="W50" i="12"/>
  <c r="M54" i="14"/>
  <c r="D56" i="14"/>
  <c r="Q54" i="14"/>
  <c r="R54" i="14" s="1"/>
  <c r="P54" i="14"/>
  <c r="S54" i="14" s="1"/>
  <c r="N54" i="14"/>
  <c r="O54" i="14"/>
  <c r="W53" i="14"/>
  <c r="V53" i="14"/>
  <c r="P46" i="6" l="1"/>
  <c r="S46" i="6" s="1"/>
  <c r="T46" i="6" s="1"/>
  <c r="V46" i="6"/>
  <c r="W46" i="6"/>
  <c r="Q47" i="6"/>
  <c r="R47" i="6" s="1"/>
  <c r="M47" i="6"/>
  <c r="O47" i="6" s="1"/>
  <c r="D48" i="6"/>
  <c r="N47" i="6"/>
  <c r="S45" i="6"/>
  <c r="S134" i="7"/>
  <c r="D136" i="7"/>
  <c r="O135" i="7"/>
  <c r="N135" i="7"/>
  <c r="P135" i="7"/>
  <c r="S135" i="7" s="1"/>
  <c r="Q135" i="7"/>
  <c r="R135" i="7" s="1"/>
  <c r="M135" i="7"/>
  <c r="W134" i="7"/>
  <c r="V134" i="7"/>
  <c r="Q52" i="12"/>
  <c r="R52" i="12" s="1"/>
  <c r="P52" i="12"/>
  <c r="S52" i="12" s="1"/>
  <c r="N52" i="12"/>
  <c r="M52" i="12"/>
  <c r="O52" i="12"/>
  <c r="D53" i="12"/>
  <c r="S51" i="12"/>
  <c r="W51" i="12"/>
  <c r="V51" i="12"/>
  <c r="T54" i="14"/>
  <c r="V54" i="14"/>
  <c r="W54" i="14"/>
  <c r="P56" i="14"/>
  <c r="S56" i="14" s="1"/>
  <c r="M56" i="14"/>
  <c r="D57" i="14"/>
  <c r="O56" i="14"/>
  <c r="N56" i="14"/>
  <c r="Q56" i="14"/>
  <c r="R56" i="14" s="1"/>
  <c r="T52" i="12" l="1"/>
  <c r="M48" i="6"/>
  <c r="O48" i="6" s="1"/>
  <c r="D49" i="6"/>
  <c r="Q48" i="6"/>
  <c r="R48" i="6" s="1"/>
  <c r="N48" i="6"/>
  <c r="P47" i="6"/>
  <c r="T47" i="6" s="1"/>
  <c r="V47" i="6"/>
  <c r="W47" i="6"/>
  <c r="T135" i="7"/>
  <c r="W135" i="7"/>
  <c r="V135" i="7"/>
  <c r="D137" i="7"/>
  <c r="Q136" i="7"/>
  <c r="R136" i="7" s="1"/>
  <c r="M136" i="7"/>
  <c r="P136" i="7"/>
  <c r="S136" i="7" s="1"/>
  <c r="O136" i="7"/>
  <c r="N136" i="7"/>
  <c r="M53" i="12"/>
  <c r="Q53" i="12"/>
  <c r="R53" i="12" s="1"/>
  <c r="O53" i="12"/>
  <c r="N53" i="12"/>
  <c r="P53" i="12"/>
  <c r="T53" i="12" s="1"/>
  <c r="D54" i="12"/>
  <c r="V52" i="12"/>
  <c r="W52" i="12"/>
  <c r="T56" i="14"/>
  <c r="D58" i="14"/>
  <c r="P57" i="14"/>
  <c r="S57" i="14" s="1"/>
  <c r="M57" i="14"/>
  <c r="N57" i="14"/>
  <c r="Q57" i="14"/>
  <c r="R57" i="14" s="1"/>
  <c r="O57" i="14"/>
  <c r="W56" i="14"/>
  <c r="V56" i="14"/>
  <c r="S53" i="12" l="1"/>
  <c r="D50" i="6"/>
  <c r="M49" i="6"/>
  <c r="O49" i="6" s="1"/>
  <c r="Q49" i="6"/>
  <c r="R49" i="6" s="1"/>
  <c r="N49" i="6"/>
  <c r="P48" i="6"/>
  <c r="T48" i="6" s="1"/>
  <c r="V48" i="6"/>
  <c r="W48" i="6"/>
  <c r="S47" i="6"/>
  <c r="F136" i="3" s="1"/>
  <c r="G136" i="3" s="1"/>
  <c r="AS136" i="3" s="1"/>
  <c r="W136" i="7"/>
  <c r="V136" i="7"/>
  <c r="O137" i="7"/>
  <c r="N137" i="7"/>
  <c r="Q137" i="7"/>
  <c r="R137" i="7" s="1"/>
  <c r="P137" i="7"/>
  <c r="S137" i="7" s="1"/>
  <c r="D138" i="7"/>
  <c r="M137" i="7"/>
  <c r="T136" i="7"/>
  <c r="W53" i="12"/>
  <c r="V53" i="12"/>
  <c r="P54" i="12"/>
  <c r="S54" i="12" s="1"/>
  <c r="O54" i="12"/>
  <c r="Q54" i="12"/>
  <c r="R54" i="12" s="1"/>
  <c r="M54" i="12"/>
  <c r="N54" i="12"/>
  <c r="D56" i="12"/>
  <c r="T57" i="14"/>
  <c r="V57" i="14"/>
  <c r="W57" i="14"/>
  <c r="D59" i="14"/>
  <c r="Q58" i="14"/>
  <c r="R58" i="14" s="1"/>
  <c r="O58" i="14"/>
  <c r="P58" i="14"/>
  <c r="S58" i="14" s="1"/>
  <c r="M58" i="14"/>
  <c r="N58" i="14"/>
  <c r="S48" i="6" l="1"/>
  <c r="P49" i="6"/>
  <c r="S49" i="6" s="1"/>
  <c r="T49" i="6" s="1"/>
  <c r="V49" i="6"/>
  <c r="W49" i="6"/>
  <c r="D51" i="6"/>
  <c r="Q50" i="6"/>
  <c r="R50" i="6" s="1"/>
  <c r="M50" i="6"/>
  <c r="O50" i="6" s="1"/>
  <c r="N50" i="6"/>
  <c r="M138" i="7"/>
  <c r="P138" i="7"/>
  <c r="S138" i="7" s="1"/>
  <c r="Q138" i="7"/>
  <c r="R138" i="7" s="1"/>
  <c r="D139" i="7"/>
  <c r="N138" i="7"/>
  <c r="O138" i="7"/>
  <c r="V137" i="7"/>
  <c r="W137" i="7"/>
  <c r="T137" i="7"/>
  <c r="N56" i="12"/>
  <c r="O56" i="12"/>
  <c r="Q56" i="12"/>
  <c r="R56" i="12" s="1"/>
  <c r="D57" i="12"/>
  <c r="M56" i="12"/>
  <c r="P56" i="12"/>
  <c r="S56" i="12" s="1"/>
  <c r="W54" i="12"/>
  <c r="V54" i="12"/>
  <c r="T54" i="12"/>
  <c r="Q59" i="14"/>
  <c r="R59" i="14" s="1"/>
  <c r="N59" i="14"/>
  <c r="D60" i="14"/>
  <c r="P59" i="14"/>
  <c r="T59" i="14" s="1"/>
  <c r="M59" i="14"/>
  <c r="O59" i="14"/>
  <c r="T58" i="14"/>
  <c r="W58" i="14"/>
  <c r="V58" i="14"/>
  <c r="T138" i="7" l="1"/>
  <c r="P50" i="6"/>
  <c r="S50" i="6" s="1"/>
  <c r="T50" i="6" s="1"/>
  <c r="V50" i="6"/>
  <c r="W50" i="6"/>
  <c r="M51" i="6"/>
  <c r="O51" i="6" s="1"/>
  <c r="D52" i="6"/>
  <c r="Q51" i="6"/>
  <c r="R51" i="6" s="1"/>
  <c r="N51" i="6"/>
  <c r="N139" i="7"/>
  <c r="O139" i="7"/>
  <c r="M139" i="7"/>
  <c r="P139" i="7"/>
  <c r="T139" i="7" s="1"/>
  <c r="Q139" i="7"/>
  <c r="R139" i="7" s="1"/>
  <c r="D140" i="7"/>
  <c r="V138" i="7"/>
  <c r="W138" i="7"/>
  <c r="T56" i="12"/>
  <c r="Q57" i="12"/>
  <c r="R57" i="12" s="1"/>
  <c r="D58" i="12"/>
  <c r="P57" i="12"/>
  <c r="S57" i="12" s="1"/>
  <c r="M57" i="12"/>
  <c r="N57" i="12"/>
  <c r="O57" i="12"/>
  <c r="W56" i="12"/>
  <c r="V56" i="12"/>
  <c r="S59" i="14"/>
  <c r="P60" i="14"/>
  <c r="S60" i="14" s="1"/>
  <c r="D61" i="14"/>
  <c r="O60" i="14"/>
  <c r="Q60" i="14"/>
  <c r="R60" i="14" s="1"/>
  <c r="N60" i="14"/>
  <c r="M60" i="14"/>
  <c r="W59" i="14"/>
  <c r="V59" i="14"/>
  <c r="T57" i="12" l="1"/>
  <c r="Q52" i="6"/>
  <c r="R52" i="6" s="1"/>
  <c r="M52" i="6"/>
  <c r="O52" i="6" s="1"/>
  <c r="D53" i="6"/>
  <c r="N52" i="6"/>
  <c r="P51" i="6"/>
  <c r="S51" i="6" s="1"/>
  <c r="T51" i="6" s="1"/>
  <c r="V51" i="6"/>
  <c r="W51" i="6"/>
  <c r="S139" i="7"/>
  <c r="P140" i="7"/>
  <c r="S140" i="7" s="1"/>
  <c r="M140" i="7"/>
  <c r="N140" i="7"/>
  <c r="O140" i="7"/>
  <c r="Q140" i="7"/>
  <c r="R140" i="7" s="1"/>
  <c r="D141" i="7"/>
  <c r="V139" i="7"/>
  <c r="W139" i="7"/>
  <c r="V57" i="12"/>
  <c r="W57" i="12"/>
  <c r="N58" i="12"/>
  <c r="Q58" i="12"/>
  <c r="R58" i="12" s="1"/>
  <c r="O58" i="12"/>
  <c r="M58" i="12"/>
  <c r="D59" i="12"/>
  <c r="P58" i="12"/>
  <c r="S58" i="12" s="1"/>
  <c r="T60" i="14"/>
  <c r="V60" i="14"/>
  <c r="W60" i="14"/>
  <c r="D62" i="14"/>
  <c r="M61" i="14"/>
  <c r="O61" i="14"/>
  <c r="N61" i="14"/>
  <c r="P61" i="14"/>
  <c r="S61" i="14" s="1"/>
  <c r="Q61" i="14"/>
  <c r="R61" i="14" s="1"/>
  <c r="D54" i="6" l="1"/>
  <c r="Q53" i="6"/>
  <c r="R53" i="6" s="1"/>
  <c r="M53" i="6"/>
  <c r="O53" i="6" s="1"/>
  <c r="N53" i="6"/>
  <c r="P52" i="6"/>
  <c r="T52" i="6" s="1"/>
  <c r="V52" i="6"/>
  <c r="W52" i="6"/>
  <c r="T140" i="7"/>
  <c r="Q141" i="7"/>
  <c r="R141" i="7" s="1"/>
  <c r="P141" i="7"/>
  <c r="S141" i="7" s="1"/>
  <c r="M141" i="7"/>
  <c r="O141" i="7"/>
  <c r="N141" i="7"/>
  <c r="D142" i="7"/>
  <c r="V140" i="7"/>
  <c r="W140" i="7"/>
  <c r="M59" i="12"/>
  <c r="N59" i="12"/>
  <c r="P59" i="12"/>
  <c r="S59" i="12" s="1"/>
  <c r="D60" i="12"/>
  <c r="Q59" i="12"/>
  <c r="R59" i="12" s="1"/>
  <c r="O59" i="12"/>
  <c r="T58" i="12"/>
  <c r="V58" i="12"/>
  <c r="W58" i="12"/>
  <c r="D63" i="14"/>
  <c r="P62" i="14"/>
  <c r="S62" i="14" s="1"/>
  <c r="M62" i="14"/>
  <c r="N62" i="14"/>
  <c r="O62" i="14"/>
  <c r="Q62" i="14"/>
  <c r="R62" i="14" s="1"/>
  <c r="T61" i="14"/>
  <c r="V61" i="14"/>
  <c r="W61" i="14"/>
  <c r="S52" i="6" l="1"/>
  <c r="T59" i="12"/>
  <c r="P53" i="6"/>
  <c r="T53" i="6" s="1"/>
  <c r="V53" i="6"/>
  <c r="W53" i="6"/>
  <c r="T141" i="7"/>
  <c r="D56" i="6"/>
  <c r="Q54" i="6"/>
  <c r="R54" i="6" s="1"/>
  <c r="M54" i="6"/>
  <c r="O54" i="6" s="1"/>
  <c r="N54" i="6"/>
  <c r="V141" i="7"/>
  <c r="W141" i="7"/>
  <c r="M142" i="7"/>
  <c r="N142" i="7"/>
  <c r="D143" i="7"/>
  <c r="O142" i="7"/>
  <c r="P142" i="7"/>
  <c r="T142" i="7" s="1"/>
  <c r="Q142" i="7"/>
  <c r="R142" i="7" s="1"/>
  <c r="P60" i="12"/>
  <c r="S60" i="12" s="1"/>
  <c r="O60" i="12"/>
  <c r="N60" i="12"/>
  <c r="D61" i="12"/>
  <c r="Q60" i="12"/>
  <c r="R60" i="12" s="1"/>
  <c r="M60" i="12"/>
  <c r="V59" i="12"/>
  <c r="W59" i="12"/>
  <c r="T62" i="14"/>
  <c r="V62" i="14"/>
  <c r="W62" i="14"/>
  <c r="Q63" i="14"/>
  <c r="R63" i="14" s="1"/>
  <c r="N63" i="14"/>
  <c r="D64" i="14"/>
  <c r="P63" i="14"/>
  <c r="S63" i="14" s="1"/>
  <c r="O63" i="14"/>
  <c r="M63" i="14"/>
  <c r="S53" i="6" l="1"/>
  <c r="P54" i="6"/>
  <c r="T54" i="6" s="1"/>
  <c r="V54" i="6"/>
  <c r="W54" i="6"/>
  <c r="S142" i="7"/>
  <c r="T60" i="12"/>
  <c r="D57" i="6"/>
  <c r="M56" i="6"/>
  <c r="O56" i="6" s="1"/>
  <c r="Q56" i="6"/>
  <c r="R56" i="6" s="1"/>
  <c r="N56" i="6"/>
  <c r="V142" i="7"/>
  <c r="W142" i="7"/>
  <c r="M143" i="7"/>
  <c r="P143" i="7"/>
  <c r="T143" i="7" s="1"/>
  <c r="D144" i="7"/>
  <c r="N143" i="7"/>
  <c r="O143" i="7"/>
  <c r="Q143" i="7"/>
  <c r="R143" i="7" s="1"/>
  <c r="O61" i="12"/>
  <c r="N61" i="12"/>
  <c r="Q61" i="12"/>
  <c r="R61" i="12" s="1"/>
  <c r="P61" i="12"/>
  <c r="S61" i="12" s="1"/>
  <c r="D62" i="12"/>
  <c r="M61" i="12"/>
  <c r="W60" i="12"/>
  <c r="V60" i="12"/>
  <c r="W63" i="14"/>
  <c r="V63" i="14"/>
  <c r="T63" i="14"/>
  <c r="D65" i="14"/>
  <c r="P64" i="14"/>
  <c r="T64" i="14" s="1"/>
  <c r="O64" i="14"/>
  <c r="Q64" i="14"/>
  <c r="R64" i="14" s="1"/>
  <c r="N64" i="14"/>
  <c r="M64" i="14"/>
  <c r="S54" i="6" l="1"/>
  <c r="F35" i="3" s="1"/>
  <c r="G35" i="3" s="1"/>
  <c r="AS35" i="3" s="1"/>
  <c r="P56" i="6"/>
  <c r="T56" i="6" s="1"/>
  <c r="V56" i="6"/>
  <c r="W56" i="6"/>
  <c r="S64" i="14"/>
  <c r="Q57" i="6"/>
  <c r="R57" i="6" s="1"/>
  <c r="M57" i="6"/>
  <c r="D58" i="6"/>
  <c r="O57" i="6"/>
  <c r="N57" i="6"/>
  <c r="V143" i="7"/>
  <c r="W143" i="7"/>
  <c r="S143" i="7"/>
  <c r="Q144" i="7"/>
  <c r="R144" i="7" s="1"/>
  <c r="P144" i="7"/>
  <c r="S144" i="7" s="1"/>
  <c r="N144" i="7"/>
  <c r="O144" i="7"/>
  <c r="D145" i="7"/>
  <c r="M144" i="7"/>
  <c r="T61" i="12"/>
  <c r="M62" i="12"/>
  <c r="O62" i="12"/>
  <c r="Q62" i="12"/>
  <c r="R62" i="12" s="1"/>
  <c r="N62" i="12"/>
  <c r="D63" i="12"/>
  <c r="P62" i="12"/>
  <c r="S62" i="12" s="1"/>
  <c r="V61" i="12"/>
  <c r="W61" i="12"/>
  <c r="N65" i="14"/>
  <c r="Q65" i="14"/>
  <c r="R65" i="14" s="1"/>
  <c r="M65" i="14"/>
  <c r="D66" i="14"/>
  <c r="P65" i="14"/>
  <c r="T65" i="14" s="1"/>
  <c r="O65" i="14"/>
  <c r="V64" i="14"/>
  <c r="W64" i="14"/>
  <c r="S56" i="6" l="1"/>
  <c r="T62" i="12"/>
  <c r="T144" i="7"/>
  <c r="P57" i="6"/>
  <c r="T57" i="6" s="1"/>
  <c r="V57" i="6"/>
  <c r="W57" i="6"/>
  <c r="D59" i="6"/>
  <c r="M58" i="6"/>
  <c r="O58" i="6" s="1"/>
  <c r="Q58" i="6"/>
  <c r="R58" i="6" s="1"/>
  <c r="M145" i="7"/>
  <c r="O145" i="7"/>
  <c r="Q145" i="7"/>
  <c r="R145" i="7" s="1"/>
  <c r="N145" i="7"/>
  <c r="P145" i="7"/>
  <c r="S145" i="7" s="1"/>
  <c r="D146" i="7"/>
  <c r="V144" i="7"/>
  <c r="W144" i="7"/>
  <c r="Q63" i="12"/>
  <c r="R63" i="12" s="1"/>
  <c r="D64" i="12"/>
  <c r="O63" i="12"/>
  <c r="M63" i="12"/>
  <c r="P63" i="12"/>
  <c r="T63" i="12" s="1"/>
  <c r="N63" i="12"/>
  <c r="W62" i="12"/>
  <c r="V62" i="12"/>
  <c r="S65" i="14"/>
  <c r="M66" i="14"/>
  <c r="N66" i="14"/>
  <c r="P66" i="14"/>
  <c r="S66" i="14" s="1"/>
  <c r="O66" i="14"/>
  <c r="D67" i="14"/>
  <c r="Q66" i="14"/>
  <c r="R66" i="14" s="1"/>
  <c r="V65" i="14"/>
  <c r="W65" i="14"/>
  <c r="S57" i="6" l="1"/>
  <c r="D60" i="6"/>
  <c r="Q59" i="6"/>
  <c r="R59" i="6" s="1"/>
  <c r="M59" i="6"/>
  <c r="O59" i="6" s="1"/>
  <c r="N59" i="6"/>
  <c r="P58" i="6"/>
  <c r="V58" i="6"/>
  <c r="W58" i="6" s="1"/>
  <c r="T145" i="7"/>
  <c r="P146" i="7"/>
  <c r="S146" i="7" s="1"/>
  <c r="Q146" i="7"/>
  <c r="R146" i="7" s="1"/>
  <c r="O146" i="7"/>
  <c r="D147" i="7"/>
  <c r="M146" i="7"/>
  <c r="N146" i="7"/>
  <c r="V145" i="7"/>
  <c r="W145" i="7"/>
  <c r="T66" i="14"/>
  <c r="S63" i="12"/>
  <c r="V63" i="12"/>
  <c r="W63" i="12"/>
  <c r="D65" i="12"/>
  <c r="P64" i="12"/>
  <c r="T64" i="12" s="1"/>
  <c r="O64" i="12"/>
  <c r="M64" i="12"/>
  <c r="N64" i="12"/>
  <c r="Q64" i="12"/>
  <c r="R64" i="12" s="1"/>
  <c r="V66" i="14"/>
  <c r="W66" i="14"/>
  <c r="Q67" i="14"/>
  <c r="R67" i="14" s="1"/>
  <c r="O67" i="14"/>
  <c r="M67" i="14"/>
  <c r="N67" i="14"/>
  <c r="P67" i="14"/>
  <c r="T67" i="14" s="1"/>
  <c r="D68" i="14"/>
  <c r="T146" i="7" l="1"/>
  <c r="P59" i="6"/>
  <c r="T59" i="6" s="1"/>
  <c r="W59" i="6"/>
  <c r="P60" i="6"/>
  <c r="Q60" i="6" s="1"/>
  <c r="R60" i="6" s="1"/>
  <c r="M60" i="6"/>
  <c r="D61" i="6"/>
  <c r="O60" i="6"/>
  <c r="W60" i="6" s="1"/>
  <c r="N60" i="6"/>
  <c r="V146" i="7"/>
  <c r="W146" i="7"/>
  <c r="Q147" i="7"/>
  <c r="R147" i="7" s="1"/>
  <c r="D148" i="7"/>
  <c r="N147" i="7"/>
  <c r="O147" i="7"/>
  <c r="P147" i="7"/>
  <c r="T147" i="7" s="1"/>
  <c r="M147" i="7"/>
  <c r="N65" i="12"/>
  <c r="O65" i="12"/>
  <c r="D66" i="12"/>
  <c r="Q65" i="12"/>
  <c r="R65" i="12" s="1"/>
  <c r="M65" i="12"/>
  <c r="P65" i="12"/>
  <c r="T65" i="12" s="1"/>
  <c r="S64" i="12"/>
  <c r="W64" i="12"/>
  <c r="V64" i="12"/>
  <c r="V67" i="14"/>
  <c r="W67" i="14"/>
  <c r="O68" i="14"/>
  <c r="D69" i="14"/>
  <c r="Q68" i="14"/>
  <c r="R68" i="14" s="1"/>
  <c r="N68" i="14"/>
  <c r="M68" i="14"/>
  <c r="P68" i="14"/>
  <c r="T68" i="14" s="1"/>
  <c r="S67" i="14"/>
  <c r="S60" i="6" l="1"/>
  <c r="Q61" i="6"/>
  <c r="R61" i="6" s="1"/>
  <c r="D62" i="6"/>
  <c r="M61" i="6"/>
  <c r="N61" i="6" s="1"/>
  <c r="O61" i="6"/>
  <c r="V61" i="6" s="1"/>
  <c r="W61" i="6" s="1"/>
  <c r="P61" i="6"/>
  <c r="T61" i="6" s="1"/>
  <c r="T60" i="6"/>
  <c r="S59" i="6"/>
  <c r="N148" i="7"/>
  <c r="P148" i="7"/>
  <c r="T148" i="7" s="1"/>
  <c r="D149" i="7"/>
  <c r="M148" i="7"/>
  <c r="Q148" i="7"/>
  <c r="R148" i="7" s="1"/>
  <c r="O148" i="7"/>
  <c r="V147" i="7"/>
  <c r="W147" i="7"/>
  <c r="S147" i="7"/>
  <c r="S65" i="12"/>
  <c r="N66" i="12"/>
  <c r="D67" i="12"/>
  <c r="P66" i="12"/>
  <c r="S66" i="12" s="1"/>
  <c r="Q66" i="12"/>
  <c r="R66" i="12" s="1"/>
  <c r="O66" i="12"/>
  <c r="M66" i="12"/>
  <c r="V65" i="12"/>
  <c r="W65" i="12"/>
  <c r="M69" i="14"/>
  <c r="D70" i="14"/>
  <c r="Q69" i="14"/>
  <c r="R69" i="14" s="1"/>
  <c r="N69" i="14"/>
  <c r="O69" i="14"/>
  <c r="P69" i="14"/>
  <c r="S69" i="14" s="1"/>
  <c r="V68" i="14"/>
  <c r="W68" i="14"/>
  <c r="S68" i="14"/>
  <c r="S61" i="6" l="1"/>
  <c r="O62" i="6"/>
  <c r="P62" i="6"/>
  <c r="S62" i="6" s="1"/>
  <c r="Q62" i="6"/>
  <c r="R62" i="6" s="1"/>
  <c r="D63" i="6"/>
  <c r="M62" i="6"/>
  <c r="N62" i="6"/>
  <c r="S148" i="7"/>
  <c r="O149" i="7"/>
  <c r="P149" i="7"/>
  <c r="S149" i="7" s="1"/>
  <c r="M149" i="7"/>
  <c r="N149" i="7"/>
  <c r="Q149" i="7"/>
  <c r="R149" i="7" s="1"/>
  <c r="D150" i="7"/>
  <c r="W148" i="7"/>
  <c r="V148" i="7"/>
  <c r="T66" i="12"/>
  <c r="M67" i="12"/>
  <c r="P67" i="12"/>
  <c r="S67" i="12" s="1"/>
  <c r="Q67" i="12"/>
  <c r="R67" i="12" s="1"/>
  <c r="O67" i="12"/>
  <c r="N67" i="12"/>
  <c r="D68" i="12"/>
  <c r="W66" i="12"/>
  <c r="V66" i="12"/>
  <c r="T69" i="14"/>
  <c r="M70" i="14"/>
  <c r="N70" i="14"/>
  <c r="P70" i="14"/>
  <c r="T70" i="14" s="1"/>
  <c r="Q70" i="14"/>
  <c r="R70" i="14" s="1"/>
  <c r="O70" i="14"/>
  <c r="D71" i="14"/>
  <c r="V69" i="14"/>
  <c r="W69" i="14"/>
  <c r="T62" i="6" l="1"/>
  <c r="T67" i="12"/>
  <c r="T149" i="7"/>
  <c r="S70" i="14"/>
  <c r="V62" i="6"/>
  <c r="W62" i="6"/>
  <c r="N63" i="6"/>
  <c r="P63" i="6"/>
  <c r="S63" i="6" s="1"/>
  <c r="Q63" i="6"/>
  <c r="R63" i="6" s="1"/>
  <c r="D64" i="6"/>
  <c r="M63" i="6"/>
  <c r="O63" i="6"/>
  <c r="N150" i="7"/>
  <c r="Q150" i="7"/>
  <c r="R150" i="7" s="1"/>
  <c r="O150" i="7"/>
  <c r="D151" i="7"/>
  <c r="M150" i="7"/>
  <c r="P150" i="7"/>
  <c r="T150" i="7" s="1"/>
  <c r="V149" i="7"/>
  <c r="W149" i="7"/>
  <c r="W67" i="12"/>
  <c r="V67" i="12"/>
  <c r="P68" i="12"/>
  <c r="S68" i="12" s="1"/>
  <c r="M68" i="12"/>
  <c r="N68" i="12"/>
  <c r="D69" i="12"/>
  <c r="Q68" i="12"/>
  <c r="R68" i="12" s="1"/>
  <c r="O68" i="12"/>
  <c r="M71" i="14"/>
  <c r="D72" i="14"/>
  <c r="Q71" i="14"/>
  <c r="R71" i="14" s="1"/>
  <c r="N71" i="14"/>
  <c r="P71" i="14"/>
  <c r="S71" i="14" s="1"/>
  <c r="O71" i="14"/>
  <c r="W70" i="14"/>
  <c r="V70" i="14"/>
  <c r="T71" i="14" l="1"/>
  <c r="V63" i="6"/>
  <c r="W63" i="6"/>
  <c r="Q64" i="6"/>
  <c r="R64" i="6" s="1"/>
  <c r="P64" i="6"/>
  <c r="S64" i="6" s="1"/>
  <c r="D65" i="6"/>
  <c r="M64" i="6"/>
  <c r="N64" i="6"/>
  <c r="O64" i="6"/>
  <c r="T63" i="6"/>
  <c r="P151" i="7"/>
  <c r="S151" i="7" s="1"/>
  <c r="Q151" i="7"/>
  <c r="R151" i="7" s="1"/>
  <c r="D152" i="7"/>
  <c r="M151" i="7"/>
  <c r="N151" i="7"/>
  <c r="O151" i="7"/>
  <c r="S150" i="7"/>
  <c r="V150" i="7"/>
  <c r="W150" i="7"/>
  <c r="W68" i="12"/>
  <c r="V68" i="12"/>
  <c r="Q69" i="12"/>
  <c r="R69" i="12" s="1"/>
  <c r="N69" i="12"/>
  <c r="D70" i="12"/>
  <c r="P69" i="12"/>
  <c r="S69" i="12" s="1"/>
  <c r="M69" i="12"/>
  <c r="O69" i="12"/>
  <c r="T68" i="12"/>
  <c r="W71" i="14"/>
  <c r="V71" i="14"/>
  <c r="O72" i="14"/>
  <c r="M72" i="14"/>
  <c r="D73" i="14"/>
  <c r="N72" i="14"/>
  <c r="P72" i="14"/>
  <c r="S72" i="14" s="1"/>
  <c r="Q72" i="14"/>
  <c r="R72" i="14" s="1"/>
  <c r="W64" i="6" l="1"/>
  <c r="V64" i="6"/>
  <c r="T64" i="6"/>
  <c r="O65" i="6"/>
  <c r="M65" i="6"/>
  <c r="Q65" i="6"/>
  <c r="R65" i="6" s="1"/>
  <c r="P65" i="6"/>
  <c r="T65" i="6" s="1"/>
  <c r="D66" i="6"/>
  <c r="N65" i="6"/>
  <c r="T151" i="7"/>
  <c r="P152" i="7"/>
  <c r="S152" i="7" s="1"/>
  <c r="N152" i="7"/>
  <c r="D153" i="7"/>
  <c r="Q152" i="7"/>
  <c r="R152" i="7" s="1"/>
  <c r="O152" i="7"/>
  <c r="M152" i="7"/>
  <c r="W151" i="7"/>
  <c r="V151" i="7"/>
  <c r="W69" i="12"/>
  <c r="V69" i="12"/>
  <c r="T69" i="12"/>
  <c r="Q70" i="12"/>
  <c r="R70" i="12" s="1"/>
  <c r="N70" i="12"/>
  <c r="D71" i="12"/>
  <c r="O70" i="12"/>
  <c r="M70" i="12"/>
  <c r="P70" i="12"/>
  <c r="T70" i="12" s="1"/>
  <c r="V72" i="14"/>
  <c r="W72" i="14"/>
  <c r="T72" i="14"/>
  <c r="D74" i="14"/>
  <c r="Q73" i="14"/>
  <c r="R73" i="14" s="1"/>
  <c r="M73" i="14"/>
  <c r="O73" i="14"/>
  <c r="N73" i="14"/>
  <c r="P73" i="14"/>
  <c r="S73" i="14" s="1"/>
  <c r="S65" i="6" l="1"/>
  <c r="N66" i="6"/>
  <c r="P66" i="6"/>
  <c r="S66" i="6" s="1"/>
  <c r="O66" i="6"/>
  <c r="Q66" i="6"/>
  <c r="R66" i="6" s="1"/>
  <c r="D67" i="6"/>
  <c r="M66" i="6"/>
  <c r="V65" i="6"/>
  <c r="W65" i="6"/>
  <c r="T152" i="7"/>
  <c r="P153" i="7"/>
  <c r="S153" i="7" s="1"/>
  <c r="Q153" i="7"/>
  <c r="R153" i="7" s="1"/>
  <c r="D154" i="7"/>
  <c r="O153" i="7"/>
  <c r="N153" i="7"/>
  <c r="M153" i="7"/>
  <c r="V152" i="7"/>
  <c r="W152" i="7"/>
  <c r="S70" i="12"/>
  <c r="W70" i="12"/>
  <c r="V70" i="12"/>
  <c r="Q71" i="12"/>
  <c r="R71" i="12" s="1"/>
  <c r="O71" i="12"/>
  <c r="P71" i="12"/>
  <c r="S71" i="12" s="1"/>
  <c r="M71" i="12"/>
  <c r="D72" i="12"/>
  <c r="N71" i="12"/>
  <c r="Q74" i="14"/>
  <c r="R74" i="14" s="1"/>
  <c r="P74" i="14"/>
  <c r="T74" i="14" s="1"/>
  <c r="N74" i="14"/>
  <c r="D75" i="14"/>
  <c r="M74" i="14"/>
  <c r="O74" i="14"/>
  <c r="V73" i="14"/>
  <c r="W73" i="14"/>
  <c r="T73" i="14"/>
  <c r="T66" i="6" l="1"/>
  <c r="T71" i="12"/>
  <c r="V66" i="6"/>
  <c r="W66" i="6"/>
  <c r="N67" i="6"/>
  <c r="M67" i="6"/>
  <c r="O67" i="6"/>
  <c r="P67" i="6"/>
  <c r="S67" i="6" s="1"/>
  <c r="Q67" i="6"/>
  <c r="R67" i="6" s="1"/>
  <c r="D68" i="6"/>
  <c r="W153" i="7"/>
  <c r="V153" i="7"/>
  <c r="T153" i="7"/>
  <c r="M154" i="7"/>
  <c r="D155" i="7"/>
  <c r="Q154" i="7"/>
  <c r="R154" i="7" s="1"/>
  <c r="P154" i="7"/>
  <c r="T154" i="7" s="1"/>
  <c r="N154" i="7"/>
  <c r="O154" i="7"/>
  <c r="S74" i="14"/>
  <c r="W71" i="12"/>
  <c r="V71" i="12"/>
  <c r="M72" i="12"/>
  <c r="N72" i="12"/>
  <c r="Q72" i="12"/>
  <c r="R72" i="12" s="1"/>
  <c r="P72" i="12"/>
  <c r="S72" i="12" s="1"/>
  <c r="O72" i="12"/>
  <c r="D73" i="12"/>
  <c r="N75" i="14"/>
  <c r="O75" i="14"/>
  <c r="P75" i="14"/>
  <c r="S75" i="14" s="1"/>
  <c r="D76" i="14"/>
  <c r="Q75" i="14"/>
  <c r="R75" i="14" s="1"/>
  <c r="M75" i="14"/>
  <c r="W74" i="14"/>
  <c r="V74" i="14"/>
  <c r="T67" i="6" l="1"/>
  <c r="O68" i="6"/>
  <c r="N68" i="6"/>
  <c r="D69" i="6"/>
  <c r="M68" i="6"/>
  <c r="Q68" i="6"/>
  <c r="R68" i="6" s="1"/>
  <c r="P68" i="6"/>
  <c r="S68" i="6" s="1"/>
  <c r="S154" i="7"/>
  <c r="V67" i="6"/>
  <c r="W67" i="6"/>
  <c r="V154" i="7"/>
  <c r="W154" i="7"/>
  <c r="P155" i="7"/>
  <c r="T155" i="7" s="1"/>
  <c r="O155" i="7"/>
  <c r="Q155" i="7"/>
  <c r="R155" i="7" s="1"/>
  <c r="N155" i="7"/>
  <c r="M155" i="7"/>
  <c r="D156" i="7"/>
  <c r="W72" i="12"/>
  <c r="V72" i="12"/>
  <c r="T75" i="14"/>
  <c r="D74" i="12"/>
  <c r="N73" i="12"/>
  <c r="M73" i="12"/>
  <c r="Q73" i="12"/>
  <c r="R73" i="12" s="1"/>
  <c r="P73" i="12"/>
  <c r="S73" i="12" s="1"/>
  <c r="O73" i="12"/>
  <c r="T72" i="12"/>
  <c r="P76" i="14"/>
  <c r="T76" i="14" s="1"/>
  <c r="D77" i="14"/>
  <c r="O76" i="14"/>
  <c r="N76" i="14"/>
  <c r="Q76" i="14"/>
  <c r="R76" i="14" s="1"/>
  <c r="M76" i="14"/>
  <c r="W75" i="14"/>
  <c r="V75" i="14"/>
  <c r="S155" i="7" l="1"/>
  <c r="T68" i="6"/>
  <c r="Q69" i="6"/>
  <c r="R69" i="6" s="1"/>
  <c r="D70" i="6"/>
  <c r="O69" i="6"/>
  <c r="N69" i="6"/>
  <c r="M69" i="6"/>
  <c r="P69" i="6"/>
  <c r="S69" i="6" s="1"/>
  <c r="W68" i="6"/>
  <c r="V68" i="6"/>
  <c r="P156" i="7"/>
  <c r="S156" i="7" s="1"/>
  <c r="D157" i="7"/>
  <c r="Q156" i="7"/>
  <c r="R156" i="7" s="1"/>
  <c r="O156" i="7"/>
  <c r="N156" i="7"/>
  <c r="M156" i="7"/>
  <c r="V155" i="7"/>
  <c r="W155" i="7"/>
  <c r="S76" i="14"/>
  <c r="V73" i="12"/>
  <c r="W73" i="12"/>
  <c r="D75" i="12"/>
  <c r="O74" i="12"/>
  <c r="N74" i="12"/>
  <c r="P74" i="12"/>
  <c r="T74" i="12" s="1"/>
  <c r="M74" i="12"/>
  <c r="Q74" i="12"/>
  <c r="R74" i="12" s="1"/>
  <c r="T73" i="12"/>
  <c r="V76" i="14"/>
  <c r="W76" i="14"/>
  <c r="M77" i="14"/>
  <c r="P77" i="14"/>
  <c r="T77" i="14" s="1"/>
  <c r="O77" i="14"/>
  <c r="Q77" i="14"/>
  <c r="R77" i="14" s="1"/>
  <c r="D78" i="14"/>
  <c r="N77" i="14"/>
  <c r="T156" i="7" l="1"/>
  <c r="M70" i="6"/>
  <c r="D71" i="6"/>
  <c r="P70" i="6"/>
  <c r="T70" i="6" s="1"/>
  <c r="O70" i="6"/>
  <c r="N70" i="6"/>
  <c r="Q70" i="6"/>
  <c r="R70" i="6" s="1"/>
  <c r="T69" i="6"/>
  <c r="V69" i="6"/>
  <c r="W69" i="6"/>
  <c r="V156" i="7"/>
  <c r="W156" i="7"/>
  <c r="N157" i="7"/>
  <c r="Q157" i="7"/>
  <c r="R157" i="7" s="1"/>
  <c r="O157" i="7"/>
  <c r="P157" i="7"/>
  <c r="T157" i="7" s="1"/>
  <c r="M157" i="7"/>
  <c r="D158" i="7"/>
  <c r="S74" i="12"/>
  <c r="M75" i="12"/>
  <c r="O75" i="12"/>
  <c r="Q75" i="12"/>
  <c r="R75" i="12" s="1"/>
  <c r="N75" i="12"/>
  <c r="D76" i="12"/>
  <c r="P75" i="12"/>
  <c r="T75" i="12" s="1"/>
  <c r="W74" i="12"/>
  <c r="V74" i="12"/>
  <c r="N78" i="14"/>
  <c r="D79" i="14"/>
  <c r="P78" i="14"/>
  <c r="T78" i="14" s="1"/>
  <c r="O78" i="14"/>
  <c r="Q78" i="14"/>
  <c r="R78" i="14" s="1"/>
  <c r="M78" i="14"/>
  <c r="S77" i="14"/>
  <c r="W77" i="14"/>
  <c r="V77" i="14"/>
  <c r="S70" i="6" l="1"/>
  <c r="O71" i="6"/>
  <c r="M71" i="6"/>
  <c r="D72" i="6"/>
  <c r="P71" i="6"/>
  <c r="S71" i="6" s="1"/>
  <c r="N71" i="6"/>
  <c r="Q71" i="6"/>
  <c r="R71" i="6" s="1"/>
  <c r="V70" i="6"/>
  <c r="W70" i="6"/>
  <c r="N158" i="7"/>
  <c r="M158" i="7"/>
  <c r="D159" i="7"/>
  <c r="Q158" i="7"/>
  <c r="R158" i="7" s="1"/>
  <c r="P158" i="7"/>
  <c r="S158" i="7" s="1"/>
  <c r="O158" i="7"/>
  <c r="S75" i="12"/>
  <c r="S157" i="7"/>
  <c r="V157" i="7"/>
  <c r="W157" i="7"/>
  <c r="V75" i="12"/>
  <c r="W75" i="12"/>
  <c r="S78" i="14"/>
  <c r="P76" i="12"/>
  <c r="T76" i="12" s="1"/>
  <c r="Q76" i="12"/>
  <c r="R76" i="12" s="1"/>
  <c r="O76" i="12"/>
  <c r="M76" i="12"/>
  <c r="N76" i="12"/>
  <c r="D77" i="12"/>
  <c r="O79" i="14"/>
  <c r="M79" i="14"/>
  <c r="P79" i="14"/>
  <c r="S79" i="14" s="1"/>
  <c r="D80" i="14"/>
  <c r="Q79" i="14"/>
  <c r="R79" i="14" s="1"/>
  <c r="N79" i="14"/>
  <c r="W78" i="14"/>
  <c r="V78" i="14"/>
  <c r="T71" i="6" l="1"/>
  <c r="M72" i="6"/>
  <c r="D73" i="6"/>
  <c r="Q72" i="6"/>
  <c r="R72" i="6" s="1"/>
  <c r="O72" i="6"/>
  <c r="P72" i="6"/>
  <c r="S72" i="6" s="1"/>
  <c r="N72" i="6"/>
  <c r="V71" i="6"/>
  <c r="W71" i="6"/>
  <c r="T158" i="7"/>
  <c r="D160" i="7"/>
  <c r="Q159" i="7"/>
  <c r="R159" i="7" s="1"/>
  <c r="N159" i="7"/>
  <c r="P159" i="7"/>
  <c r="T159" i="7" s="1"/>
  <c r="O159" i="7"/>
  <c r="M159" i="7"/>
  <c r="W158" i="7"/>
  <c r="V158" i="7"/>
  <c r="T79" i="14"/>
  <c r="S76" i="12"/>
  <c r="V76" i="12"/>
  <c r="W76" i="12"/>
  <c r="O77" i="12"/>
  <c r="M77" i="12"/>
  <c r="D78" i="12"/>
  <c r="N77" i="12"/>
  <c r="P77" i="12"/>
  <c r="S77" i="12" s="1"/>
  <c r="Q77" i="12"/>
  <c r="R77" i="12" s="1"/>
  <c r="O80" i="14"/>
  <c r="D81" i="14"/>
  <c r="P80" i="14"/>
  <c r="S80" i="14" s="1"/>
  <c r="N80" i="14"/>
  <c r="M80" i="14"/>
  <c r="Q80" i="14"/>
  <c r="R80" i="14" s="1"/>
  <c r="W79" i="14"/>
  <c r="V79" i="14"/>
  <c r="T36" i="3"/>
  <c r="T38" i="3"/>
  <c r="T134" i="3"/>
  <c r="V134" i="3" s="1"/>
  <c r="AX134" i="3" s="1"/>
  <c r="T72" i="6" l="1"/>
  <c r="T80" i="14"/>
  <c r="S159" i="7"/>
  <c r="Q73" i="6"/>
  <c r="R73" i="6" s="1"/>
  <c r="D74" i="6"/>
  <c r="O73" i="6"/>
  <c r="P73" i="6"/>
  <c r="S73" i="6" s="1"/>
  <c r="M73" i="6"/>
  <c r="N73" i="6"/>
  <c r="V72" i="6"/>
  <c r="W72" i="6"/>
  <c r="W159" i="7"/>
  <c r="V159" i="7"/>
  <c r="M160" i="7"/>
  <c r="D161" i="7"/>
  <c r="N160" i="7"/>
  <c r="Q160" i="7"/>
  <c r="R160" i="7" s="1"/>
  <c r="P160" i="7"/>
  <c r="S160" i="7" s="1"/>
  <c r="O160" i="7"/>
  <c r="W77" i="12"/>
  <c r="V77" i="12"/>
  <c r="T77" i="12"/>
  <c r="Q78" i="12"/>
  <c r="R78" i="12" s="1"/>
  <c r="D79" i="12"/>
  <c r="N78" i="12"/>
  <c r="O78" i="12"/>
  <c r="M78" i="12"/>
  <c r="P78" i="12"/>
  <c r="S78" i="12" s="1"/>
  <c r="D82" i="14"/>
  <c r="N81" i="14"/>
  <c r="M81" i="14"/>
  <c r="Q81" i="14"/>
  <c r="R81" i="14" s="1"/>
  <c r="O81" i="14"/>
  <c r="P81" i="14"/>
  <c r="T81" i="14" s="1"/>
  <c r="W80" i="14"/>
  <c r="V80" i="14"/>
  <c r="AX122" i="3" l="1"/>
  <c r="AX123" i="3"/>
  <c r="T78" i="12"/>
  <c r="T73" i="6"/>
  <c r="W73" i="6"/>
  <c r="V73" i="6"/>
  <c r="N74" i="6"/>
  <c r="O74" i="6"/>
  <c r="D75" i="6"/>
  <c r="Q74" i="6"/>
  <c r="R74" i="6" s="1"/>
  <c r="M74" i="6"/>
  <c r="P74" i="6"/>
  <c r="T74" i="6" s="1"/>
  <c r="W160" i="7"/>
  <c r="V160" i="7"/>
  <c r="P161" i="7"/>
  <c r="T161" i="7" s="1"/>
  <c r="N161" i="7"/>
  <c r="O161" i="7"/>
  <c r="M161" i="7"/>
  <c r="D162" i="7"/>
  <c r="Q161" i="7"/>
  <c r="R161" i="7" s="1"/>
  <c r="T160" i="7"/>
  <c r="V78" i="12"/>
  <c r="W78" i="12"/>
  <c r="N79" i="12"/>
  <c r="P79" i="12"/>
  <c r="T79" i="12" s="1"/>
  <c r="D80" i="12"/>
  <c r="Q79" i="12"/>
  <c r="R79" i="12" s="1"/>
  <c r="O79" i="12"/>
  <c r="M79" i="12"/>
  <c r="S81" i="14"/>
  <c r="V81" i="14"/>
  <c r="W81" i="14"/>
  <c r="Q82" i="14"/>
  <c r="R82" i="14" s="1"/>
  <c r="O82" i="14"/>
  <c r="P82" i="14"/>
  <c r="S82" i="14" s="1"/>
  <c r="D83" i="14"/>
  <c r="N82" i="14"/>
  <c r="M82" i="14"/>
  <c r="T82" i="14" l="1"/>
  <c r="S161" i="7"/>
  <c r="S74" i="6"/>
  <c r="D76" i="6"/>
  <c r="N75" i="6"/>
  <c r="M75" i="6"/>
  <c r="Q75" i="6"/>
  <c r="R75" i="6" s="1"/>
  <c r="O75" i="6"/>
  <c r="P75" i="6"/>
  <c r="S75" i="6" s="1"/>
  <c r="V74" i="6"/>
  <c r="W74" i="6"/>
  <c r="M162" i="7"/>
  <c r="O162" i="7"/>
  <c r="P162" i="7"/>
  <c r="T162" i="7" s="1"/>
  <c r="Q162" i="7"/>
  <c r="R162" i="7" s="1"/>
  <c r="N162" i="7"/>
  <c r="D163" i="7"/>
  <c r="W161" i="7"/>
  <c r="V161" i="7"/>
  <c r="W79" i="12"/>
  <c r="V79" i="12"/>
  <c r="S79" i="12"/>
  <c r="O80" i="12"/>
  <c r="D81" i="12"/>
  <c r="P80" i="12"/>
  <c r="S80" i="12" s="1"/>
  <c r="Q80" i="12"/>
  <c r="R80" i="12" s="1"/>
  <c r="N80" i="12"/>
  <c r="M80" i="12"/>
  <c r="V82" i="14"/>
  <c r="W82" i="14"/>
  <c r="D84" i="14"/>
  <c r="M83" i="14"/>
  <c r="N83" i="14"/>
  <c r="O83" i="14"/>
  <c r="Q83" i="14"/>
  <c r="R83" i="14" s="1"/>
  <c r="P83" i="14"/>
  <c r="T83" i="14" s="1"/>
  <c r="S162" i="7" l="1"/>
  <c r="W75" i="6"/>
  <c r="V75" i="6"/>
  <c r="P76" i="6"/>
  <c r="T76" i="6" s="1"/>
  <c r="D77" i="6"/>
  <c r="N76" i="6"/>
  <c r="Q76" i="6"/>
  <c r="R76" i="6" s="1"/>
  <c r="M76" i="6"/>
  <c r="O76" i="6"/>
  <c r="T80" i="12"/>
  <c r="T75" i="6"/>
  <c r="Q163" i="7"/>
  <c r="R163" i="7" s="1"/>
  <c r="D164" i="7"/>
  <c r="O163" i="7"/>
  <c r="P163" i="7"/>
  <c r="T163" i="7" s="1"/>
  <c r="M163" i="7"/>
  <c r="N163" i="7"/>
  <c r="W162" i="7"/>
  <c r="V162" i="7"/>
  <c r="W80" i="12"/>
  <c r="V80" i="12"/>
  <c r="M81" i="12"/>
  <c r="P81" i="12"/>
  <c r="S81" i="12" s="1"/>
  <c r="D82" i="12"/>
  <c r="Q81" i="12"/>
  <c r="R81" i="12" s="1"/>
  <c r="O81" i="12"/>
  <c r="N81" i="12"/>
  <c r="O84" i="14"/>
  <c r="D85" i="14"/>
  <c r="M84" i="14"/>
  <c r="N84" i="14"/>
  <c r="Q84" i="14"/>
  <c r="R84" i="14" s="1"/>
  <c r="P84" i="14"/>
  <c r="S84" i="14" s="1"/>
  <c r="V83" i="14"/>
  <c r="W83" i="14"/>
  <c r="S83" i="14"/>
  <c r="Z44" i="3"/>
  <c r="S163" i="7" l="1"/>
  <c r="S76" i="6"/>
  <c r="V76" i="6"/>
  <c r="W76" i="6"/>
  <c r="O77" i="6"/>
  <c r="D78" i="6"/>
  <c r="N77" i="6"/>
  <c r="P77" i="6"/>
  <c r="S77" i="6" s="1"/>
  <c r="Q77" i="6"/>
  <c r="R77" i="6" s="1"/>
  <c r="M77" i="6"/>
  <c r="V163" i="7"/>
  <c r="W163" i="7"/>
  <c r="P164" i="7"/>
  <c r="T164" i="7" s="1"/>
  <c r="O164" i="7"/>
  <c r="D165" i="7"/>
  <c r="M164" i="7"/>
  <c r="Q164" i="7"/>
  <c r="R164" i="7" s="1"/>
  <c r="N164" i="7"/>
  <c r="V81" i="12"/>
  <c r="W81" i="12"/>
  <c r="T81" i="12"/>
  <c r="Q82" i="12"/>
  <c r="R82" i="12" s="1"/>
  <c r="D83" i="12"/>
  <c r="P82" i="12"/>
  <c r="S82" i="12" s="1"/>
  <c r="O82" i="12"/>
  <c r="N82" i="12"/>
  <c r="M82" i="12"/>
  <c r="T84" i="14"/>
  <c r="M85" i="14"/>
  <c r="N85" i="14"/>
  <c r="D86" i="14"/>
  <c r="P85" i="14"/>
  <c r="T85" i="14" s="1"/>
  <c r="Q85" i="14"/>
  <c r="R85" i="14" s="1"/>
  <c r="O85" i="14"/>
  <c r="V84" i="14"/>
  <c r="W84" i="14"/>
  <c r="AA44" i="3"/>
  <c r="AB44" i="3" s="1"/>
  <c r="AZ44" i="3" s="1"/>
  <c r="AZ113" i="3"/>
  <c r="AZ80" i="3" l="1"/>
  <c r="AZ81" i="3"/>
  <c r="T82" i="12"/>
  <c r="T77" i="6"/>
  <c r="D79" i="6"/>
  <c r="N78" i="6"/>
  <c r="P78" i="6"/>
  <c r="T78" i="6" s="1"/>
  <c r="O78" i="6"/>
  <c r="Q78" i="6"/>
  <c r="R78" i="6" s="1"/>
  <c r="M78" i="6"/>
  <c r="W77" i="6"/>
  <c r="V77" i="6"/>
  <c r="S164" i="7"/>
  <c r="V164" i="7"/>
  <c r="W164" i="7"/>
  <c r="M165" i="7"/>
  <c r="O165" i="7"/>
  <c r="Q165" i="7"/>
  <c r="R165" i="7" s="1"/>
  <c r="D166" i="7"/>
  <c r="N165" i="7"/>
  <c r="P165" i="7"/>
  <c r="S165" i="7" s="1"/>
  <c r="W82" i="12"/>
  <c r="V82" i="12"/>
  <c r="M83" i="12"/>
  <c r="P83" i="12"/>
  <c r="S83" i="12" s="1"/>
  <c r="Q83" i="12"/>
  <c r="R83" i="12" s="1"/>
  <c r="D84" i="12"/>
  <c r="O83" i="12"/>
  <c r="N83" i="12"/>
  <c r="S85" i="14"/>
  <c r="M86" i="14"/>
  <c r="D87" i="14"/>
  <c r="O86" i="14"/>
  <c r="P86" i="14"/>
  <c r="S86" i="14" s="1"/>
  <c r="N86" i="14"/>
  <c r="Q86" i="14"/>
  <c r="R86" i="14" s="1"/>
  <c r="V85" i="14"/>
  <c r="W85" i="14"/>
  <c r="S78" i="6" l="1"/>
  <c r="V78" i="6"/>
  <c r="W78" i="6"/>
  <c r="O79" i="6"/>
  <c r="N79" i="6"/>
  <c r="P79" i="6"/>
  <c r="S79" i="6" s="1"/>
  <c r="M79" i="6"/>
  <c r="Q79" i="6"/>
  <c r="R79" i="6" s="1"/>
  <c r="D80" i="6"/>
  <c r="V165" i="7"/>
  <c r="W165" i="7"/>
  <c r="D167" i="7"/>
  <c r="Q166" i="7"/>
  <c r="R166" i="7" s="1"/>
  <c r="N166" i="7"/>
  <c r="P166" i="7"/>
  <c r="S166" i="7" s="1"/>
  <c r="O166" i="7"/>
  <c r="M166" i="7"/>
  <c r="T165" i="7"/>
  <c r="W83" i="12"/>
  <c r="V83" i="12"/>
  <c r="Q84" i="12"/>
  <c r="R84" i="12" s="1"/>
  <c r="D85" i="12"/>
  <c r="O84" i="12"/>
  <c r="M84" i="12"/>
  <c r="N84" i="12"/>
  <c r="P84" i="12"/>
  <c r="S84" i="12" s="1"/>
  <c r="T86" i="14"/>
  <c r="T83" i="12"/>
  <c r="V86" i="14"/>
  <c r="W86" i="14"/>
  <c r="O87" i="14"/>
  <c r="D88" i="14"/>
  <c r="N87" i="14"/>
  <c r="M87" i="14"/>
  <c r="P87" i="14"/>
  <c r="S87" i="14" s="1"/>
  <c r="Q87" i="14"/>
  <c r="R87" i="14" s="1"/>
  <c r="T79" i="6" l="1"/>
  <c r="N80" i="6"/>
  <c r="O80" i="6"/>
  <c r="Q80" i="6"/>
  <c r="R80" i="6" s="1"/>
  <c r="D81" i="6"/>
  <c r="P80" i="6"/>
  <c r="T80" i="6" s="1"/>
  <c r="M80" i="6"/>
  <c r="W79" i="6"/>
  <c r="V79" i="6"/>
  <c r="V166" i="7"/>
  <c r="W166" i="7"/>
  <c r="Q167" i="7"/>
  <c r="R167" i="7" s="1"/>
  <c r="O167" i="7"/>
  <c r="N167" i="7"/>
  <c r="M167" i="7"/>
  <c r="P167" i="7"/>
  <c r="S167" i="7" s="1"/>
  <c r="D168" i="7"/>
  <c r="T166" i="7"/>
  <c r="D86" i="12"/>
  <c r="N85" i="12"/>
  <c r="P85" i="12"/>
  <c r="S85" i="12" s="1"/>
  <c r="Q85" i="12"/>
  <c r="R85" i="12" s="1"/>
  <c r="O85" i="12"/>
  <c r="M85" i="12"/>
  <c r="T84" i="12"/>
  <c r="W84" i="12"/>
  <c r="V84" i="12"/>
  <c r="Q88" i="14"/>
  <c r="R88" i="14" s="1"/>
  <c r="D89" i="14"/>
  <c r="M88" i="14"/>
  <c r="N88" i="14"/>
  <c r="O88" i="14"/>
  <c r="P88" i="14"/>
  <c r="S88" i="14" s="1"/>
  <c r="W87" i="14"/>
  <c r="V87" i="14"/>
  <c r="T87" i="14"/>
  <c r="T85" i="12" l="1"/>
  <c r="S80" i="6"/>
  <c r="D82" i="6"/>
  <c r="Q81" i="6"/>
  <c r="R81" i="6" s="1"/>
  <c r="P81" i="6"/>
  <c r="S81" i="6" s="1"/>
  <c r="O81" i="6"/>
  <c r="M81" i="6"/>
  <c r="N81" i="6"/>
  <c r="T167" i="7"/>
  <c r="V80" i="6"/>
  <c r="W80" i="6"/>
  <c r="M168" i="7"/>
  <c r="P168" i="7"/>
  <c r="T168" i="7" s="1"/>
  <c r="O168" i="7"/>
  <c r="D169" i="7"/>
  <c r="Q168" i="7"/>
  <c r="R168" i="7" s="1"/>
  <c r="N168" i="7"/>
  <c r="V167" i="7"/>
  <c r="W167" i="7"/>
  <c r="V85" i="12"/>
  <c r="W85" i="12"/>
  <c r="M86" i="12"/>
  <c r="P86" i="12"/>
  <c r="S86" i="12" s="1"/>
  <c r="N86" i="12"/>
  <c r="O86" i="12"/>
  <c r="D87" i="12"/>
  <c r="Q86" i="12"/>
  <c r="R86" i="12" s="1"/>
  <c r="T88" i="14"/>
  <c r="N89" i="14"/>
  <c r="Q89" i="14"/>
  <c r="R89" i="14" s="1"/>
  <c r="M89" i="14"/>
  <c r="O89" i="14"/>
  <c r="D90" i="14"/>
  <c r="P89" i="14"/>
  <c r="S89" i="14" s="1"/>
  <c r="V88" i="14"/>
  <c r="W88" i="14"/>
  <c r="W23" i="3"/>
  <c r="W37" i="3"/>
  <c r="W11" i="3"/>
  <c r="W19" i="3"/>
  <c r="W136" i="3"/>
  <c r="Y136" i="3" s="1"/>
  <c r="AY136" i="3" s="1"/>
  <c r="T81" i="6" l="1"/>
  <c r="V81" i="6"/>
  <c r="W81" i="6"/>
  <c r="Q82" i="6"/>
  <c r="R82" i="6" s="1"/>
  <c r="N82" i="6"/>
  <c r="O82" i="6"/>
  <c r="P82" i="6"/>
  <c r="S82" i="6" s="1"/>
  <c r="M82" i="6"/>
  <c r="D83" i="6"/>
  <c r="N169" i="7"/>
  <c r="D170" i="7"/>
  <c r="O169" i="7"/>
  <c r="P169" i="7"/>
  <c r="T169" i="7" s="1"/>
  <c r="M169" i="7"/>
  <c r="Q169" i="7"/>
  <c r="R169" i="7" s="1"/>
  <c r="S168" i="7"/>
  <c r="V168" i="7"/>
  <c r="W168" i="7"/>
  <c r="Q87" i="12"/>
  <c r="R87" i="12" s="1"/>
  <c r="D88" i="12"/>
  <c r="P87" i="12"/>
  <c r="T87" i="12" s="1"/>
  <c r="M87" i="12"/>
  <c r="O87" i="12"/>
  <c r="N87" i="12"/>
  <c r="W86" i="12"/>
  <c r="V86" i="12"/>
  <c r="T86" i="12"/>
  <c r="T89" i="14"/>
  <c r="W89" i="14"/>
  <c r="V89" i="14"/>
  <c r="Q90" i="14"/>
  <c r="R90" i="14" s="1"/>
  <c r="M90" i="14"/>
  <c r="P90" i="14"/>
  <c r="T90" i="14" s="1"/>
  <c r="N90" i="14"/>
  <c r="O90" i="14"/>
  <c r="D91" i="14"/>
  <c r="P83" i="6" l="1"/>
  <c r="S83" i="6" s="1"/>
  <c r="M83" i="6"/>
  <c r="N83" i="6"/>
  <c r="D84" i="6"/>
  <c r="O83" i="6"/>
  <c r="Q83" i="6"/>
  <c r="R83" i="6" s="1"/>
  <c r="T82" i="6"/>
  <c r="W82" i="6"/>
  <c r="V82" i="6"/>
  <c r="S169" i="7"/>
  <c r="W169" i="7"/>
  <c r="V169" i="7"/>
  <c r="Q170" i="7"/>
  <c r="R170" i="7" s="1"/>
  <c r="P170" i="7"/>
  <c r="S170" i="7" s="1"/>
  <c r="O170" i="7"/>
  <c r="N170" i="7"/>
  <c r="M170" i="7"/>
  <c r="D171" i="7"/>
  <c r="S87" i="12"/>
  <c r="P88" i="12"/>
  <c r="S88" i="12" s="1"/>
  <c r="Q88" i="12"/>
  <c r="R88" i="12" s="1"/>
  <c r="D89" i="12"/>
  <c r="N88" i="12"/>
  <c r="O88" i="12"/>
  <c r="M88" i="12"/>
  <c r="S90" i="14"/>
  <c r="V87" i="12"/>
  <c r="W87" i="12"/>
  <c r="V90" i="14"/>
  <c r="W90" i="14"/>
  <c r="D92" i="14"/>
  <c r="P91" i="14"/>
  <c r="T91" i="14" s="1"/>
  <c r="M91" i="14"/>
  <c r="Q91" i="14"/>
  <c r="R91" i="14" s="1"/>
  <c r="O91" i="14"/>
  <c r="N91" i="14"/>
  <c r="D8" i="11"/>
  <c r="D9" i="11" s="1"/>
  <c r="T83" i="6" l="1"/>
  <c r="T170" i="7"/>
  <c r="O84" i="6"/>
  <c r="Q84" i="6"/>
  <c r="R84" i="6" s="1"/>
  <c r="M84" i="6"/>
  <c r="D85" i="6"/>
  <c r="N84" i="6"/>
  <c r="P84" i="6"/>
  <c r="S84" i="6" s="1"/>
  <c r="V83" i="6"/>
  <c r="W83" i="6"/>
  <c r="T88" i="12"/>
  <c r="V170" i="7"/>
  <c r="W170" i="7"/>
  <c r="P171" i="7"/>
  <c r="T171" i="7" s="1"/>
  <c r="M171" i="7"/>
  <c r="D172" i="7"/>
  <c r="O171" i="7"/>
  <c r="N171" i="7"/>
  <c r="Q171" i="7"/>
  <c r="R171" i="7" s="1"/>
  <c r="D10" i="11"/>
  <c r="M9" i="11"/>
  <c r="O9" i="11" s="1"/>
  <c r="P9" i="11" s="1"/>
  <c r="N89" i="12"/>
  <c r="D90" i="12"/>
  <c r="M89" i="12"/>
  <c r="P89" i="12"/>
  <c r="S89" i="12" s="1"/>
  <c r="Q89" i="12"/>
  <c r="R89" i="12" s="1"/>
  <c r="O89" i="12"/>
  <c r="W88" i="12"/>
  <c r="V88" i="12"/>
  <c r="V91" i="14"/>
  <c r="W91" i="14"/>
  <c r="N92" i="14"/>
  <c r="D93" i="14"/>
  <c r="Q92" i="14"/>
  <c r="R92" i="14" s="1"/>
  <c r="P92" i="14"/>
  <c r="S92" i="14" s="1"/>
  <c r="O92" i="14"/>
  <c r="M92" i="14"/>
  <c r="S91" i="14"/>
  <c r="M8" i="11"/>
  <c r="O8" i="11" s="1"/>
  <c r="M85" i="6" l="1"/>
  <c r="D86" i="6"/>
  <c r="Q85" i="6"/>
  <c r="R85" i="6" s="1"/>
  <c r="O85" i="6"/>
  <c r="N85" i="6"/>
  <c r="P85" i="6"/>
  <c r="S85" i="6" s="1"/>
  <c r="T84" i="6"/>
  <c r="W84" i="6"/>
  <c r="V84" i="6"/>
  <c r="V171" i="7"/>
  <c r="W171" i="7"/>
  <c r="S171" i="7"/>
  <c r="P172" i="7"/>
  <c r="S172" i="7" s="1"/>
  <c r="M172" i="7"/>
  <c r="N172" i="7"/>
  <c r="O172" i="7"/>
  <c r="D173" i="7"/>
  <c r="Q172" i="7"/>
  <c r="R172" i="7" s="1"/>
  <c r="P8" i="11"/>
  <c r="D11" i="11"/>
  <c r="M10" i="11"/>
  <c r="O10" i="11" s="1"/>
  <c r="T89" i="12"/>
  <c r="W89" i="12"/>
  <c r="V89" i="12"/>
  <c r="Q90" i="12"/>
  <c r="R90" i="12" s="1"/>
  <c r="M90" i="12"/>
  <c r="P90" i="12"/>
  <c r="S90" i="12" s="1"/>
  <c r="O90" i="12"/>
  <c r="D91" i="12"/>
  <c r="N90" i="12"/>
  <c r="P93" i="14"/>
  <c r="S93" i="14" s="1"/>
  <c r="Q93" i="14"/>
  <c r="R93" i="14" s="1"/>
  <c r="D94" i="14"/>
  <c r="M93" i="14"/>
  <c r="N93" i="14"/>
  <c r="O93" i="14"/>
  <c r="V92" i="14"/>
  <c r="W92" i="14"/>
  <c r="T92" i="14"/>
  <c r="T90" i="12" l="1"/>
  <c r="T172" i="7"/>
  <c r="T85" i="6"/>
  <c r="V85" i="6"/>
  <c r="W85" i="6"/>
  <c r="N86" i="6"/>
  <c r="D87" i="6"/>
  <c r="P86" i="6"/>
  <c r="T86" i="6" s="1"/>
  <c r="Q86" i="6"/>
  <c r="R86" i="6" s="1"/>
  <c r="O86" i="6"/>
  <c r="M86" i="6"/>
  <c r="O173" i="7"/>
  <c r="M173" i="7"/>
  <c r="D174" i="7"/>
  <c r="P173" i="7"/>
  <c r="T173" i="7" s="1"/>
  <c r="N173" i="7"/>
  <c r="Q173" i="7"/>
  <c r="R173" i="7" s="1"/>
  <c r="V172" i="7"/>
  <c r="W172" i="7"/>
  <c r="Q8" i="11"/>
  <c r="M11" i="11"/>
  <c r="O11" i="11" s="1"/>
  <c r="P11" i="11" s="1"/>
  <c r="D12" i="11"/>
  <c r="P10" i="11"/>
  <c r="M91" i="12"/>
  <c r="D92" i="12"/>
  <c r="N91" i="12"/>
  <c r="O91" i="12"/>
  <c r="P91" i="12"/>
  <c r="T91" i="12" s="1"/>
  <c r="Q91" i="12"/>
  <c r="R91" i="12" s="1"/>
  <c r="W90" i="12"/>
  <c r="V90" i="12"/>
  <c r="T93" i="14"/>
  <c r="P94" i="14"/>
  <c r="T94" i="14" s="1"/>
  <c r="Q94" i="14"/>
  <c r="R94" i="14" s="1"/>
  <c r="M94" i="14"/>
  <c r="D95" i="14"/>
  <c r="N94" i="14"/>
  <c r="O94" i="14"/>
  <c r="V93" i="14"/>
  <c r="W93" i="14"/>
  <c r="E23" i="3"/>
  <c r="E39" i="3"/>
  <c r="E19" i="3"/>
  <c r="E27" i="3"/>
  <c r="E30" i="3"/>
  <c r="F19" i="3"/>
  <c r="G19" i="3" s="1"/>
  <c r="AS19" i="3" s="1"/>
  <c r="E51" i="3"/>
  <c r="S86" i="6" l="1"/>
  <c r="S91" i="12"/>
  <c r="Q87" i="6"/>
  <c r="R87" i="6" s="1"/>
  <c r="N87" i="6"/>
  <c r="D88" i="6"/>
  <c r="M87" i="6"/>
  <c r="P87" i="6"/>
  <c r="S87" i="6" s="1"/>
  <c r="O87" i="6"/>
  <c r="V86" i="6"/>
  <c r="W86" i="6"/>
  <c r="S173" i="7"/>
  <c r="D175" i="7"/>
  <c r="P174" i="7"/>
  <c r="S174" i="7" s="1"/>
  <c r="N174" i="7"/>
  <c r="Q174" i="7"/>
  <c r="R174" i="7" s="1"/>
  <c r="O174" i="7"/>
  <c r="M174" i="7"/>
  <c r="V173" i="7"/>
  <c r="W173" i="7"/>
  <c r="M12" i="11"/>
  <c r="O12" i="11" s="1"/>
  <c r="D13" i="11"/>
  <c r="R8" i="11"/>
  <c r="Q9" i="11"/>
  <c r="R9" i="11" s="1"/>
  <c r="W91" i="12"/>
  <c r="V91" i="12"/>
  <c r="Q92" i="12"/>
  <c r="R92" i="12" s="1"/>
  <c r="D93" i="12"/>
  <c r="O92" i="12"/>
  <c r="M92" i="12"/>
  <c r="N92" i="12"/>
  <c r="P92" i="12"/>
  <c r="S92" i="12" s="1"/>
  <c r="S94" i="14"/>
  <c r="P95" i="14"/>
  <c r="T95" i="14" s="1"/>
  <c r="N95" i="14"/>
  <c r="M95" i="14"/>
  <c r="Q95" i="14"/>
  <c r="R95" i="14" s="1"/>
  <c r="O95" i="14"/>
  <c r="D96" i="14"/>
  <c r="V94" i="14"/>
  <c r="W94" i="14"/>
  <c r="T20" i="3" l="1"/>
  <c r="T174" i="7"/>
  <c r="T87" i="6"/>
  <c r="M88" i="6"/>
  <c r="Q88" i="6"/>
  <c r="R88" i="6" s="1"/>
  <c r="P88" i="6"/>
  <c r="T88" i="6" s="1"/>
  <c r="N88" i="6"/>
  <c r="D89" i="6"/>
  <c r="O88" i="6"/>
  <c r="W87" i="6"/>
  <c r="V87" i="6"/>
  <c r="W174" i="7"/>
  <c r="V174" i="7"/>
  <c r="D176" i="7"/>
  <c r="M175" i="7"/>
  <c r="N175" i="7"/>
  <c r="Q175" i="7"/>
  <c r="R175" i="7" s="1"/>
  <c r="O175" i="7"/>
  <c r="P175" i="7"/>
  <c r="T175" i="7" s="1"/>
  <c r="P12" i="11"/>
  <c r="D14" i="11"/>
  <c r="M13" i="11"/>
  <c r="O13" i="11" s="1"/>
  <c r="T136" i="3"/>
  <c r="V136" i="3" s="1"/>
  <c r="AX136" i="3" s="1"/>
  <c r="Q10" i="11"/>
  <c r="D94" i="12"/>
  <c r="Q93" i="12"/>
  <c r="R93" i="12" s="1"/>
  <c r="O93" i="12"/>
  <c r="M93" i="12"/>
  <c r="P93" i="12"/>
  <c r="T93" i="12" s="1"/>
  <c r="N93" i="12"/>
  <c r="S95" i="14"/>
  <c r="T92" i="12"/>
  <c r="W92" i="12"/>
  <c r="V92" i="12"/>
  <c r="D97" i="14"/>
  <c r="P96" i="14"/>
  <c r="S96" i="14" s="1"/>
  <c r="Q96" i="14"/>
  <c r="R96" i="14" s="1"/>
  <c r="N96" i="14"/>
  <c r="M96" i="14"/>
  <c r="O96" i="14"/>
  <c r="W95" i="14"/>
  <c r="V95" i="14"/>
  <c r="S88" i="6" l="1"/>
  <c r="S93" i="12"/>
  <c r="V88" i="6"/>
  <c r="W88" i="6"/>
  <c r="M89" i="6"/>
  <c r="N89" i="6"/>
  <c r="O89" i="6"/>
  <c r="Q89" i="6"/>
  <c r="R89" i="6" s="1"/>
  <c r="D90" i="6"/>
  <c r="P89" i="6"/>
  <c r="T89" i="6" s="1"/>
  <c r="V175" i="7"/>
  <c r="W175" i="7"/>
  <c r="M176" i="7"/>
  <c r="P176" i="7"/>
  <c r="T176" i="7" s="1"/>
  <c r="N176" i="7"/>
  <c r="D177" i="7"/>
  <c r="O176" i="7"/>
  <c r="Q176" i="7"/>
  <c r="R176" i="7" s="1"/>
  <c r="S175" i="7"/>
  <c r="P13" i="11"/>
  <c r="T96" i="14"/>
  <c r="BJ136" i="3"/>
  <c r="BM136" i="3"/>
  <c r="BE136" i="3"/>
  <c r="BI136" i="3"/>
  <c r="BF136" i="3"/>
  <c r="BL136" i="3"/>
  <c r="BH136" i="3"/>
  <c r="BK136" i="3"/>
  <c r="BG136" i="3"/>
  <c r="M14" i="11"/>
  <c r="O14" i="11" s="1"/>
  <c r="D15" i="11"/>
  <c r="R10" i="11"/>
  <c r="Q11" i="11"/>
  <c r="R11" i="11" s="1"/>
  <c r="V93" i="12"/>
  <c r="W93" i="12"/>
  <c r="D95" i="12"/>
  <c r="M94" i="12"/>
  <c r="O94" i="12"/>
  <c r="P94" i="12"/>
  <c r="S94" i="12" s="1"/>
  <c r="N94" i="12"/>
  <c r="Q94" i="12"/>
  <c r="R94" i="12" s="1"/>
  <c r="W96" i="14"/>
  <c r="V96" i="14"/>
  <c r="M97" i="14"/>
  <c r="Q97" i="14"/>
  <c r="R97" i="14" s="1"/>
  <c r="N97" i="14"/>
  <c r="P97" i="14"/>
  <c r="S97" i="14" s="1"/>
  <c r="O97" i="14"/>
  <c r="D98" i="14"/>
  <c r="T34" i="3" l="1"/>
  <c r="O90" i="6"/>
  <c r="Q90" i="6"/>
  <c r="R90" i="6" s="1"/>
  <c r="M90" i="6"/>
  <c r="P90" i="6"/>
  <c r="S90" i="6" s="1"/>
  <c r="N90" i="6"/>
  <c r="D91" i="6"/>
  <c r="S89" i="6"/>
  <c r="W89" i="6"/>
  <c r="V89" i="6"/>
  <c r="W176" i="7"/>
  <c r="V176" i="7"/>
  <c r="D178" i="7"/>
  <c r="O177" i="7"/>
  <c r="P177" i="7"/>
  <c r="T177" i="7" s="1"/>
  <c r="M177" i="7"/>
  <c r="N177" i="7"/>
  <c r="Q177" i="7"/>
  <c r="R177" i="7" s="1"/>
  <c r="S176" i="7"/>
  <c r="Q12" i="11"/>
  <c r="R12" i="11" s="1"/>
  <c r="P14" i="11"/>
  <c r="AN136" i="3"/>
  <c r="D16" i="11"/>
  <c r="M15" i="11"/>
  <c r="O15" i="11" s="1"/>
  <c r="P15" i="11" s="1"/>
  <c r="N95" i="12"/>
  <c r="P95" i="12"/>
  <c r="S95" i="12" s="1"/>
  <c r="D96" i="12"/>
  <c r="Q95" i="12"/>
  <c r="R95" i="12" s="1"/>
  <c r="M95" i="12"/>
  <c r="O95" i="12"/>
  <c r="T94" i="12"/>
  <c r="W94" i="12"/>
  <c r="V94" i="12"/>
  <c r="V97" i="14"/>
  <c r="W97" i="14"/>
  <c r="Q98" i="14"/>
  <c r="R98" i="14" s="1"/>
  <c r="N98" i="14"/>
  <c r="P98" i="14"/>
  <c r="T98" i="14" s="1"/>
  <c r="M98" i="14"/>
  <c r="O98" i="14"/>
  <c r="D99" i="14"/>
  <c r="T97" i="14"/>
  <c r="AX72" i="3" l="1"/>
  <c r="S177" i="7"/>
  <c r="S98" i="14"/>
  <c r="T90" i="6"/>
  <c r="M91" i="6"/>
  <c r="D92" i="6"/>
  <c r="O91" i="6"/>
  <c r="N91" i="6"/>
  <c r="P91" i="6"/>
  <c r="S91" i="6" s="1"/>
  <c r="Q91" i="6"/>
  <c r="R91" i="6" s="1"/>
  <c r="V90" i="6"/>
  <c r="W90" i="6"/>
  <c r="V177" i="7"/>
  <c r="W177" i="7"/>
  <c r="D179" i="7"/>
  <c r="P178" i="7"/>
  <c r="S178" i="7" s="1"/>
  <c r="Q178" i="7"/>
  <c r="R178" i="7" s="1"/>
  <c r="M178" i="7"/>
  <c r="O178" i="7"/>
  <c r="N178" i="7"/>
  <c r="M16" i="11"/>
  <c r="O16" i="11" s="1"/>
  <c r="P16" i="11" s="1"/>
  <c r="D17" i="11"/>
  <c r="Q13" i="11"/>
  <c r="T95" i="12"/>
  <c r="D97" i="12"/>
  <c r="P96" i="12"/>
  <c r="S96" i="12" s="1"/>
  <c r="M96" i="12"/>
  <c r="N96" i="12"/>
  <c r="Q96" i="12"/>
  <c r="R96" i="12" s="1"/>
  <c r="O96" i="12"/>
  <c r="V95" i="12"/>
  <c r="W95" i="12"/>
  <c r="V98" i="14"/>
  <c r="W98" i="14"/>
  <c r="P99" i="14"/>
  <c r="S99" i="14" s="1"/>
  <c r="O99" i="14"/>
  <c r="D100" i="14"/>
  <c r="M99" i="14"/>
  <c r="N99" i="14"/>
  <c r="Q99" i="14"/>
  <c r="R99" i="14" s="1"/>
  <c r="T91" i="6" l="1"/>
  <c r="W91" i="6"/>
  <c r="V91" i="6"/>
  <c r="Q92" i="6"/>
  <c r="R92" i="6" s="1"/>
  <c r="P92" i="6"/>
  <c r="T92" i="6" s="1"/>
  <c r="N92" i="6"/>
  <c r="M92" i="6"/>
  <c r="O92" i="6"/>
  <c r="D93" i="6"/>
  <c r="V178" i="7"/>
  <c r="W178" i="7"/>
  <c r="Q179" i="7"/>
  <c r="R179" i="7" s="1"/>
  <c r="D180" i="7"/>
  <c r="M179" i="7"/>
  <c r="P179" i="7"/>
  <c r="S179" i="7" s="1"/>
  <c r="O179" i="7"/>
  <c r="N179" i="7"/>
  <c r="T178" i="7"/>
  <c r="T96" i="12"/>
  <c r="Q14" i="11"/>
  <c r="R13" i="11"/>
  <c r="D18" i="11"/>
  <c r="M17" i="11"/>
  <c r="O17" i="11" s="1"/>
  <c r="P17" i="11" s="1"/>
  <c r="V96" i="12"/>
  <c r="W96" i="12"/>
  <c r="N97" i="12"/>
  <c r="O97" i="12"/>
  <c r="M97" i="12"/>
  <c r="D98" i="12"/>
  <c r="P97" i="12"/>
  <c r="S97" i="12" s="1"/>
  <c r="Q97" i="12"/>
  <c r="R97" i="12" s="1"/>
  <c r="V99" i="14"/>
  <c r="W99" i="14"/>
  <c r="T99" i="14"/>
  <c r="Q100" i="14"/>
  <c r="R100" i="14" s="1"/>
  <c r="P100" i="14"/>
  <c r="T100" i="14" s="1"/>
  <c r="O100" i="14"/>
  <c r="N100" i="14"/>
  <c r="D101" i="14"/>
  <c r="M100" i="14"/>
  <c r="AX110" i="3" l="1"/>
  <c r="AX111" i="3"/>
  <c r="S100" i="14"/>
  <c r="S92" i="6"/>
  <c r="O93" i="6"/>
  <c r="Q93" i="6"/>
  <c r="R93" i="6" s="1"/>
  <c r="D94" i="6"/>
  <c r="P93" i="6"/>
  <c r="S93" i="6" s="1"/>
  <c r="M93" i="6"/>
  <c r="N93" i="6"/>
  <c r="V92" i="6"/>
  <c r="W92" i="6"/>
  <c r="Q180" i="7"/>
  <c r="R180" i="7" s="1"/>
  <c r="M180" i="7"/>
  <c r="O180" i="7"/>
  <c r="D181" i="7"/>
  <c r="P180" i="7"/>
  <c r="T180" i="7" s="1"/>
  <c r="N180" i="7"/>
  <c r="W179" i="7"/>
  <c r="V179" i="7"/>
  <c r="T179" i="7"/>
  <c r="R14" i="11"/>
  <c r="Q15" i="11"/>
  <c r="D19" i="11"/>
  <c r="M18" i="11"/>
  <c r="O18" i="11" s="1"/>
  <c r="P18" i="11" s="1"/>
  <c r="V97" i="12"/>
  <c r="W97" i="12"/>
  <c r="N98" i="12"/>
  <c r="D99" i="12"/>
  <c r="O98" i="12"/>
  <c r="Q98" i="12"/>
  <c r="R98" i="12" s="1"/>
  <c r="M98" i="12"/>
  <c r="P98" i="12"/>
  <c r="S98" i="12" s="1"/>
  <c r="T97" i="12"/>
  <c r="O101" i="14"/>
  <c r="M101" i="14"/>
  <c r="D102" i="14"/>
  <c r="P101" i="14"/>
  <c r="S101" i="14" s="1"/>
  <c r="Q101" i="14"/>
  <c r="R101" i="14" s="1"/>
  <c r="N101" i="14"/>
  <c r="V100" i="14"/>
  <c r="W100" i="14"/>
  <c r="T93" i="6" l="1"/>
  <c r="N94" i="6"/>
  <c r="Q94" i="6"/>
  <c r="R94" i="6" s="1"/>
  <c r="O94" i="6"/>
  <c r="D95" i="6"/>
  <c r="M94" i="6"/>
  <c r="P94" i="6"/>
  <c r="S94" i="6" s="1"/>
  <c r="W93" i="6"/>
  <c r="V93" i="6"/>
  <c r="D182" i="7"/>
  <c r="N181" i="7"/>
  <c r="O181" i="7"/>
  <c r="Q181" i="7"/>
  <c r="R181" i="7" s="1"/>
  <c r="M181" i="7"/>
  <c r="P181" i="7"/>
  <c r="S181" i="7" s="1"/>
  <c r="S180" i="7"/>
  <c r="W180" i="7"/>
  <c r="V180" i="7"/>
  <c r="R15" i="11"/>
  <c r="Q16" i="11"/>
  <c r="M19" i="11"/>
  <c r="O19" i="11" s="1"/>
  <c r="P19" i="11" s="1"/>
  <c r="D20" i="11"/>
  <c r="N99" i="12"/>
  <c r="M99" i="12"/>
  <c r="O99" i="12"/>
  <c r="P99" i="12"/>
  <c r="T99" i="12" s="1"/>
  <c r="D100" i="12"/>
  <c r="Q99" i="12"/>
  <c r="R99" i="12" s="1"/>
  <c r="T98" i="12"/>
  <c r="V98" i="12"/>
  <c r="W98" i="12"/>
  <c r="T101" i="14"/>
  <c r="M102" i="14"/>
  <c r="O102" i="14"/>
  <c r="Q102" i="14"/>
  <c r="R102" i="14" s="1"/>
  <c r="P102" i="14"/>
  <c r="T102" i="14" s="1"/>
  <c r="D103" i="14"/>
  <c r="N102" i="14"/>
  <c r="V101" i="14"/>
  <c r="W101" i="14"/>
  <c r="D8" i="15"/>
  <c r="D9" i="15" s="1"/>
  <c r="T94" i="6" l="1"/>
  <c r="W94" i="6"/>
  <c r="V94" i="6"/>
  <c r="O95" i="6"/>
  <c r="D96" i="6"/>
  <c r="P95" i="6"/>
  <c r="S95" i="6" s="1"/>
  <c r="N95" i="6"/>
  <c r="M95" i="6"/>
  <c r="Q95" i="6"/>
  <c r="R95" i="6" s="1"/>
  <c r="T181" i="7"/>
  <c r="W181" i="7"/>
  <c r="V181" i="7"/>
  <c r="N182" i="7"/>
  <c r="D183" i="7"/>
  <c r="O182" i="7"/>
  <c r="Q182" i="7"/>
  <c r="R182" i="7" s="1"/>
  <c r="P182" i="7"/>
  <c r="S182" i="7" s="1"/>
  <c r="M182" i="7"/>
  <c r="S102" i="14"/>
  <c r="R16" i="11"/>
  <c r="T44" i="3" s="1"/>
  <c r="V44" i="3" s="1"/>
  <c r="AX44" i="3" s="1"/>
  <c r="Q17" i="11"/>
  <c r="M20" i="11"/>
  <c r="O20" i="11" s="1"/>
  <c r="P20" i="11" s="1"/>
  <c r="D21" i="11"/>
  <c r="S99" i="12"/>
  <c r="V99" i="12"/>
  <c r="W99" i="12"/>
  <c r="N100" i="12"/>
  <c r="O100" i="12"/>
  <c r="Q100" i="12"/>
  <c r="R100" i="12" s="1"/>
  <c r="M100" i="12"/>
  <c r="P100" i="12"/>
  <c r="S100" i="12" s="1"/>
  <c r="D101" i="12"/>
  <c r="V102" i="14"/>
  <c r="W102" i="14"/>
  <c r="O103" i="14"/>
  <c r="P103" i="14"/>
  <c r="T103" i="14" s="1"/>
  <c r="Q103" i="14"/>
  <c r="R103" i="14" s="1"/>
  <c r="N103" i="14"/>
  <c r="M103" i="14"/>
  <c r="D104" i="14"/>
  <c r="M9" i="15"/>
  <c r="O9" i="15" s="1"/>
  <c r="P9" i="15" s="1"/>
  <c r="D10" i="15"/>
  <c r="M8" i="15"/>
  <c r="T95" i="6" l="1"/>
  <c r="O8" i="15"/>
  <c r="V95" i="6"/>
  <c r="W95" i="6"/>
  <c r="M96" i="6"/>
  <c r="P96" i="6"/>
  <c r="S96" i="6" s="1"/>
  <c r="O96" i="6"/>
  <c r="D97" i="6"/>
  <c r="Q96" i="6"/>
  <c r="R96" i="6" s="1"/>
  <c r="N96" i="6"/>
  <c r="T182" i="7"/>
  <c r="V182" i="7"/>
  <c r="W182" i="7"/>
  <c r="P183" i="7"/>
  <c r="S183" i="7" s="1"/>
  <c r="N183" i="7"/>
  <c r="D184" i="7"/>
  <c r="M183" i="7"/>
  <c r="O183" i="7"/>
  <c r="Q183" i="7"/>
  <c r="R183" i="7" s="1"/>
  <c r="R17" i="11"/>
  <c r="Q18" i="11"/>
  <c r="M21" i="11"/>
  <c r="O21" i="11" s="1"/>
  <c r="P21" i="11" s="1"/>
  <c r="D22" i="11"/>
  <c r="T100" i="12"/>
  <c r="Q101" i="12"/>
  <c r="R101" i="12" s="1"/>
  <c r="D102" i="12"/>
  <c r="M101" i="12"/>
  <c r="N101" i="12"/>
  <c r="O101" i="12"/>
  <c r="P101" i="12"/>
  <c r="S101" i="12" s="1"/>
  <c r="W100" i="12"/>
  <c r="V100" i="12"/>
  <c r="Q104" i="14"/>
  <c r="R104" i="14" s="1"/>
  <c r="D105" i="14"/>
  <c r="O104" i="14"/>
  <c r="N104" i="14"/>
  <c r="P104" i="14"/>
  <c r="S104" i="14" s="1"/>
  <c r="M104" i="14"/>
  <c r="V103" i="14"/>
  <c r="W103" i="14"/>
  <c r="S103" i="14"/>
  <c r="D11" i="15"/>
  <c r="M10" i="15"/>
  <c r="O10" i="15" s="1"/>
  <c r="P10" i="15" s="1"/>
  <c r="P8" i="15" l="1"/>
  <c r="T96" i="6"/>
  <c r="T183" i="7"/>
  <c r="M97" i="6"/>
  <c r="D98" i="6"/>
  <c r="Q97" i="6"/>
  <c r="R97" i="6" s="1"/>
  <c r="N97" i="6"/>
  <c r="P97" i="6"/>
  <c r="S97" i="6" s="1"/>
  <c r="O97" i="6"/>
  <c r="W96" i="6"/>
  <c r="V96" i="6"/>
  <c r="V183" i="7"/>
  <c r="W183" i="7"/>
  <c r="T101" i="12"/>
  <c r="O184" i="7"/>
  <c r="P184" i="7"/>
  <c r="S184" i="7" s="1"/>
  <c r="N184" i="7"/>
  <c r="D185" i="7"/>
  <c r="M184" i="7"/>
  <c r="Q184" i="7"/>
  <c r="R184" i="7" s="1"/>
  <c r="R18" i="11"/>
  <c r="AX92" i="3" s="1"/>
  <c r="Q19" i="11"/>
  <c r="D23" i="11"/>
  <c r="M22" i="11"/>
  <c r="O22" i="11" s="1"/>
  <c r="P22" i="11" s="1"/>
  <c r="P102" i="12"/>
  <c r="T102" i="12" s="1"/>
  <c r="N102" i="12"/>
  <c r="M102" i="12"/>
  <c r="D103" i="12"/>
  <c r="O102" i="12"/>
  <c r="Q102" i="12"/>
  <c r="R102" i="12" s="1"/>
  <c r="V101" i="12"/>
  <c r="W101" i="12"/>
  <c r="T104" i="14"/>
  <c r="V104" i="14"/>
  <c r="W104" i="14"/>
  <c r="M105" i="14"/>
  <c r="D106" i="14"/>
  <c r="Q105" i="14"/>
  <c r="R105" i="14" s="1"/>
  <c r="O105" i="14"/>
  <c r="N105" i="14"/>
  <c r="P105" i="14"/>
  <c r="T105" i="14" s="1"/>
  <c r="D12" i="15"/>
  <c r="M11" i="15"/>
  <c r="O11" i="15" s="1"/>
  <c r="Q8" i="15" l="1"/>
  <c r="Q9" i="15" s="1"/>
  <c r="T97" i="6"/>
  <c r="T184" i="7"/>
  <c r="V97" i="6"/>
  <c r="W97" i="6"/>
  <c r="O98" i="6"/>
  <c r="P98" i="6"/>
  <c r="S98" i="6" s="1"/>
  <c r="D99" i="6"/>
  <c r="M98" i="6"/>
  <c r="N98" i="6"/>
  <c r="Q98" i="6"/>
  <c r="R98" i="6" s="1"/>
  <c r="V184" i="7"/>
  <c r="W184" i="7"/>
  <c r="O185" i="7"/>
  <c r="P185" i="7"/>
  <c r="T185" i="7" s="1"/>
  <c r="M185" i="7"/>
  <c r="N185" i="7"/>
  <c r="D186" i="7"/>
  <c r="Q185" i="7"/>
  <c r="R185" i="7" s="1"/>
  <c r="M23" i="11"/>
  <c r="O23" i="11" s="1"/>
  <c r="P23" i="11" s="1"/>
  <c r="D24" i="11"/>
  <c r="S102" i="12"/>
  <c r="R19" i="11"/>
  <c r="Q20" i="11"/>
  <c r="P103" i="12"/>
  <c r="S103" i="12" s="1"/>
  <c r="O103" i="12"/>
  <c r="N103" i="12"/>
  <c r="M103" i="12"/>
  <c r="Q103" i="12"/>
  <c r="R103" i="12" s="1"/>
  <c r="D104" i="12"/>
  <c r="S105" i="14"/>
  <c r="W102" i="12"/>
  <c r="V102" i="12"/>
  <c r="V105" i="14"/>
  <c r="W105" i="14"/>
  <c r="D107" i="14"/>
  <c r="Q106" i="14"/>
  <c r="R106" i="14" s="1"/>
  <c r="M106" i="14"/>
  <c r="N106" i="14"/>
  <c r="P106" i="14"/>
  <c r="T106" i="14" s="1"/>
  <c r="O106" i="14"/>
  <c r="M12" i="15"/>
  <c r="D13" i="15"/>
  <c r="O12" i="15"/>
  <c r="P12" i="15"/>
  <c r="Q12" i="15"/>
  <c r="N12" i="15"/>
  <c r="P11" i="15"/>
  <c r="Q10" i="15" l="1"/>
  <c r="R8" i="15"/>
  <c r="AF31" i="3" s="1"/>
  <c r="R9" i="15"/>
  <c r="T103" i="12"/>
  <c r="V98" i="6"/>
  <c r="W98" i="6"/>
  <c r="T98" i="6"/>
  <c r="P99" i="6"/>
  <c r="T99" i="6" s="1"/>
  <c r="D100" i="6"/>
  <c r="M99" i="6"/>
  <c r="O99" i="6"/>
  <c r="Q99" i="6"/>
  <c r="R99" i="6" s="1"/>
  <c r="N99" i="6"/>
  <c r="M186" i="7"/>
  <c r="D187" i="7"/>
  <c r="O186" i="7"/>
  <c r="P186" i="7"/>
  <c r="S186" i="7" s="1"/>
  <c r="Q186" i="7"/>
  <c r="R186" i="7" s="1"/>
  <c r="N186" i="7"/>
  <c r="W185" i="7"/>
  <c r="V185" i="7"/>
  <c r="S185" i="7"/>
  <c r="R20" i="11"/>
  <c r="Q21" i="11"/>
  <c r="D25" i="11"/>
  <c r="M24" i="11"/>
  <c r="O24" i="11" s="1"/>
  <c r="P24" i="11" s="1"/>
  <c r="P104" i="12"/>
  <c r="S104" i="12" s="1"/>
  <c r="Q104" i="12"/>
  <c r="R104" i="12" s="1"/>
  <c r="D105" i="12"/>
  <c r="O104" i="12"/>
  <c r="N104" i="12"/>
  <c r="M104" i="12"/>
  <c r="V103" i="12"/>
  <c r="W103" i="12"/>
  <c r="W106" i="14"/>
  <c r="V106" i="14"/>
  <c r="D108" i="14"/>
  <c r="Q107" i="14"/>
  <c r="R107" i="14" s="1"/>
  <c r="M107" i="14"/>
  <c r="O107" i="14"/>
  <c r="P107" i="14"/>
  <c r="T107" i="14" s="1"/>
  <c r="N107" i="14"/>
  <c r="S106" i="14"/>
  <c r="V12" i="15"/>
  <c r="W12" i="15"/>
  <c r="S12" i="15"/>
  <c r="T12" i="15" s="1"/>
  <c r="M13" i="15"/>
  <c r="O13" i="15" s="1"/>
  <c r="D14" i="15"/>
  <c r="Q13" i="15"/>
  <c r="R13" i="15" s="1"/>
  <c r="N13" i="15"/>
  <c r="C128" i="3"/>
  <c r="B128" i="3"/>
  <c r="C130" i="3"/>
  <c r="B130" i="3"/>
  <c r="B127" i="3"/>
  <c r="B48" i="3"/>
  <c r="C48" i="3"/>
  <c r="C33" i="3"/>
  <c r="B33" i="3"/>
  <c r="C8" i="3"/>
  <c r="D8" i="3" s="1"/>
  <c r="AR8" i="3" s="1"/>
  <c r="C127" i="3"/>
  <c r="Q11" i="15" l="1"/>
  <c r="R12" i="15" s="1"/>
  <c r="AF48" i="3" s="1"/>
  <c r="AH48" i="3" s="1"/>
  <c r="BB48" i="3" s="1"/>
  <c r="R10" i="15"/>
  <c r="S99" i="6"/>
  <c r="V99" i="6"/>
  <c r="W99" i="6"/>
  <c r="N100" i="6"/>
  <c r="M100" i="6"/>
  <c r="P100" i="6"/>
  <c r="S100" i="6" s="1"/>
  <c r="Q100" i="6"/>
  <c r="R100" i="6" s="1"/>
  <c r="D101" i="6"/>
  <c r="O100" i="6"/>
  <c r="T186" i="7"/>
  <c r="V186" i="7"/>
  <c r="W186" i="7"/>
  <c r="D188" i="7"/>
  <c r="M187" i="7"/>
  <c r="N187" i="7"/>
  <c r="O187" i="7"/>
  <c r="P187" i="7"/>
  <c r="T187" i="7" s="1"/>
  <c r="Q187" i="7"/>
  <c r="R187" i="7" s="1"/>
  <c r="T104" i="12"/>
  <c r="R21" i="11"/>
  <c r="Q22" i="11"/>
  <c r="M25" i="11"/>
  <c r="O25" i="11" s="1"/>
  <c r="P25" i="11" s="1"/>
  <c r="D26" i="11"/>
  <c r="Q105" i="12"/>
  <c r="R105" i="12" s="1"/>
  <c r="O105" i="12"/>
  <c r="N105" i="12"/>
  <c r="D106" i="12"/>
  <c r="M105" i="12"/>
  <c r="P105" i="12"/>
  <c r="T105" i="12" s="1"/>
  <c r="V104" i="12"/>
  <c r="W104" i="12"/>
  <c r="N108" i="14"/>
  <c r="P108" i="14"/>
  <c r="S108" i="14" s="1"/>
  <c r="Q108" i="14"/>
  <c r="R108" i="14" s="1"/>
  <c r="M108" i="14"/>
  <c r="O108" i="14"/>
  <c r="D109" i="14"/>
  <c r="W107" i="14"/>
  <c r="V107" i="14"/>
  <c r="S107" i="14"/>
  <c r="M14" i="15"/>
  <c r="O14" i="15"/>
  <c r="Q14" i="15"/>
  <c r="R14" i="15" s="1"/>
  <c r="D15" i="15"/>
  <c r="N14" i="15"/>
  <c r="P13" i="15"/>
  <c r="S13" i="15" s="1"/>
  <c r="T13" i="15" s="1"/>
  <c r="V13" i="15"/>
  <c r="W13" i="15"/>
  <c r="AR124" i="3"/>
  <c r="D127" i="3"/>
  <c r="AR127" i="3" s="1"/>
  <c r="BI127" i="3" s="1"/>
  <c r="D130" i="3"/>
  <c r="AR130" i="3" s="1"/>
  <c r="D128" i="3"/>
  <c r="AR128" i="3" s="1"/>
  <c r="D33" i="3"/>
  <c r="AR33" i="3" s="1"/>
  <c r="BL8" i="3"/>
  <c r="BF8" i="3"/>
  <c r="BH8" i="3"/>
  <c r="BI8" i="3"/>
  <c r="BM8" i="3"/>
  <c r="BE8" i="3"/>
  <c r="BJ8" i="3"/>
  <c r="BK8" i="3"/>
  <c r="BG8" i="3"/>
  <c r="D48" i="3"/>
  <c r="AR48" i="3" s="1"/>
  <c r="T100" i="6" l="1"/>
  <c r="AR85" i="3"/>
  <c r="AR86" i="3"/>
  <c r="R11" i="15"/>
  <c r="W100" i="6"/>
  <c r="V100" i="6"/>
  <c r="D102" i="6"/>
  <c r="M101" i="6"/>
  <c r="O101" i="6"/>
  <c r="P101" i="6"/>
  <c r="S101" i="6" s="1"/>
  <c r="N101" i="6"/>
  <c r="Q101" i="6"/>
  <c r="R101" i="6" s="1"/>
  <c r="Q188" i="7"/>
  <c r="R188" i="7" s="1"/>
  <c r="P188" i="7"/>
  <c r="T188" i="7" s="1"/>
  <c r="N188" i="7"/>
  <c r="O188" i="7"/>
  <c r="D189" i="7"/>
  <c r="M188" i="7"/>
  <c r="V187" i="7"/>
  <c r="W187" i="7"/>
  <c r="S187" i="7"/>
  <c r="R22" i="11"/>
  <c r="Q23" i="11"/>
  <c r="T108" i="14"/>
  <c r="M26" i="11"/>
  <c r="O26" i="11" s="1"/>
  <c r="D27" i="11"/>
  <c r="Q26" i="11"/>
  <c r="N26" i="11"/>
  <c r="P106" i="12"/>
  <c r="T106" i="12" s="1"/>
  <c r="O106" i="12"/>
  <c r="D107" i="12"/>
  <c r="M106" i="12"/>
  <c r="N106" i="12"/>
  <c r="Q106" i="12"/>
  <c r="R106" i="12" s="1"/>
  <c r="S105" i="12"/>
  <c r="V105" i="12"/>
  <c r="W105" i="12"/>
  <c r="P109" i="14"/>
  <c r="S109" i="14" s="1"/>
  <c r="Q109" i="14"/>
  <c r="R109" i="14" s="1"/>
  <c r="D110" i="14"/>
  <c r="O109" i="14"/>
  <c r="N109" i="14"/>
  <c r="M109" i="14"/>
  <c r="V108" i="14"/>
  <c r="W108" i="14"/>
  <c r="D16" i="15"/>
  <c r="M15" i="15"/>
  <c r="O15" i="15" s="1"/>
  <c r="P15" i="15"/>
  <c r="Q15" i="15" s="1"/>
  <c r="R15" i="15" s="1"/>
  <c r="N15" i="15"/>
  <c r="P14" i="15"/>
  <c r="T14" i="15" s="1"/>
  <c r="V14" i="15"/>
  <c r="W14" i="15"/>
  <c r="AN8" i="3"/>
  <c r="BH127" i="3"/>
  <c r="BF127" i="3"/>
  <c r="BJ127" i="3"/>
  <c r="BE127" i="3"/>
  <c r="BL127" i="3"/>
  <c r="BK127" i="3"/>
  <c r="BM127" i="3"/>
  <c r="BG127" i="3"/>
  <c r="BM128" i="3"/>
  <c r="BG128" i="3"/>
  <c r="BJ128" i="3"/>
  <c r="BK128" i="3"/>
  <c r="BE128" i="3"/>
  <c r="BL128" i="3"/>
  <c r="BI128" i="3"/>
  <c r="BH128" i="3"/>
  <c r="BF128" i="3"/>
  <c r="T101" i="6" l="1"/>
  <c r="O102" i="6"/>
  <c r="M102" i="6"/>
  <c r="P102" i="6"/>
  <c r="S102" i="6" s="1"/>
  <c r="Q102" i="6"/>
  <c r="R102" i="6" s="1"/>
  <c r="N102" i="6"/>
  <c r="D103" i="6"/>
  <c r="W101" i="6"/>
  <c r="V101" i="6"/>
  <c r="V188" i="7"/>
  <c r="W188" i="7"/>
  <c r="S188" i="7"/>
  <c r="Q189" i="7"/>
  <c r="R189" i="7" s="1"/>
  <c r="P189" i="7"/>
  <c r="S189" i="7" s="1"/>
  <c r="D190" i="7"/>
  <c r="M189" i="7"/>
  <c r="O189" i="7"/>
  <c r="N189" i="7"/>
  <c r="S106" i="12"/>
  <c r="D28" i="11"/>
  <c r="M27" i="11"/>
  <c r="O27" i="11" s="1"/>
  <c r="Q27" i="11"/>
  <c r="R27" i="11" s="1"/>
  <c r="N27" i="11"/>
  <c r="R23" i="11"/>
  <c r="Q24" i="11"/>
  <c r="Q25" i="11" s="1"/>
  <c r="R26" i="11" s="1"/>
  <c r="P26" i="11"/>
  <c r="S26" i="11" s="1"/>
  <c r="T26" i="11" s="1"/>
  <c r="V26" i="11"/>
  <c r="W26" i="11"/>
  <c r="Q107" i="12"/>
  <c r="R107" i="12" s="1"/>
  <c r="O107" i="12"/>
  <c r="P107" i="12"/>
  <c r="T107" i="12" s="1"/>
  <c r="N107" i="12"/>
  <c r="D108" i="12"/>
  <c r="M107" i="12"/>
  <c r="V106" i="12"/>
  <c r="W106" i="12"/>
  <c r="T109" i="14"/>
  <c r="W109" i="14"/>
  <c r="V109" i="14"/>
  <c r="N110" i="14"/>
  <c r="M110" i="14"/>
  <c r="P110" i="14"/>
  <c r="T110" i="14" s="1"/>
  <c r="D111" i="14"/>
  <c r="Q110" i="14"/>
  <c r="R110" i="14" s="1"/>
  <c r="O110" i="14"/>
  <c r="S14" i="15"/>
  <c r="V15" i="15"/>
  <c r="W15" i="15"/>
  <c r="M16" i="15"/>
  <c r="O16" i="15" s="1"/>
  <c r="D17" i="15"/>
  <c r="P16" i="15"/>
  <c r="Q16" i="15"/>
  <c r="R16" i="15" s="1"/>
  <c r="N16" i="15"/>
  <c r="S15" i="15"/>
  <c r="T15" i="15" s="1"/>
  <c r="AN128" i="3"/>
  <c r="AN127" i="3"/>
  <c r="BB88" i="3" l="1"/>
  <c r="BB89" i="3"/>
  <c r="S107" i="12"/>
  <c r="S110" i="14"/>
  <c r="T189" i="7"/>
  <c r="T102" i="6"/>
  <c r="P103" i="6"/>
  <c r="T103" i="6" s="1"/>
  <c r="N103" i="6"/>
  <c r="O103" i="6"/>
  <c r="D104" i="6"/>
  <c r="Q103" i="6"/>
  <c r="R103" i="6" s="1"/>
  <c r="M103" i="6"/>
  <c r="W102" i="6"/>
  <c r="V102" i="6"/>
  <c r="W189" i="7"/>
  <c r="V189" i="7"/>
  <c r="M190" i="7"/>
  <c r="N190" i="7"/>
  <c r="D191" i="7"/>
  <c r="P190" i="7"/>
  <c r="S190" i="7" s="1"/>
  <c r="Q190" i="7"/>
  <c r="R190" i="7" s="1"/>
  <c r="O190" i="7"/>
  <c r="S16" i="15"/>
  <c r="T16" i="15" s="1"/>
  <c r="R24" i="11"/>
  <c r="R25" i="11"/>
  <c r="P27" i="11"/>
  <c r="S27" i="11" s="1"/>
  <c r="T27" i="11" s="1"/>
  <c r="V27" i="11"/>
  <c r="W27" i="11"/>
  <c r="D29" i="11"/>
  <c r="M28" i="11"/>
  <c r="O28" i="11" s="1"/>
  <c r="Q28" i="11"/>
  <c r="R28" i="11" s="1"/>
  <c r="T16" i="3" s="1"/>
  <c r="V16" i="3" s="1"/>
  <c r="AX16" i="3" s="1"/>
  <c r="N28" i="11"/>
  <c r="V107" i="12"/>
  <c r="W107" i="12"/>
  <c r="D109" i="12"/>
  <c r="M108" i="12"/>
  <c r="N108" i="12"/>
  <c r="Q108" i="12"/>
  <c r="R108" i="12" s="1"/>
  <c r="O108" i="12"/>
  <c r="P108" i="12"/>
  <c r="T108" i="12" s="1"/>
  <c r="V110" i="14"/>
  <c r="W110" i="14"/>
  <c r="M111" i="14"/>
  <c r="N111" i="14"/>
  <c r="Q111" i="14"/>
  <c r="R111" i="14" s="1"/>
  <c r="O111" i="14"/>
  <c r="D112" i="14"/>
  <c r="P111" i="14"/>
  <c r="S111" i="14" s="1"/>
  <c r="V16" i="15"/>
  <c r="W16" i="15"/>
  <c r="D18" i="15"/>
  <c r="M17" i="15"/>
  <c r="O17" i="15" s="1"/>
  <c r="P17" i="15"/>
  <c r="Q17" i="15" s="1"/>
  <c r="R17" i="15" s="1"/>
  <c r="N17" i="15"/>
  <c r="S103" i="6" l="1"/>
  <c r="N104" i="6"/>
  <c r="D105" i="6"/>
  <c r="M104" i="6"/>
  <c r="Q104" i="6"/>
  <c r="R104" i="6" s="1"/>
  <c r="P104" i="6"/>
  <c r="T104" i="6" s="1"/>
  <c r="O104" i="6"/>
  <c r="V103" i="6"/>
  <c r="W103" i="6"/>
  <c r="W190" i="7"/>
  <c r="V190" i="7"/>
  <c r="T190" i="7"/>
  <c r="N191" i="7"/>
  <c r="M191" i="7"/>
  <c r="O191" i="7"/>
  <c r="D192" i="7"/>
  <c r="Q191" i="7"/>
  <c r="R191" i="7" s="1"/>
  <c r="P191" i="7"/>
  <c r="S191" i="7" s="1"/>
  <c r="D30" i="11"/>
  <c r="M29" i="11"/>
  <c r="O29" i="11" s="1"/>
  <c r="Q29" i="11"/>
  <c r="N29" i="11"/>
  <c r="P28" i="11"/>
  <c r="V28" i="11"/>
  <c r="W28" i="11"/>
  <c r="V108" i="12"/>
  <c r="W108" i="12"/>
  <c r="D110" i="12"/>
  <c r="M109" i="12"/>
  <c r="Q109" i="12"/>
  <c r="R109" i="12" s="1"/>
  <c r="P109" i="12"/>
  <c r="S109" i="12" s="1"/>
  <c r="O109" i="12"/>
  <c r="N109" i="12"/>
  <c r="S108" i="12"/>
  <c r="T17" i="15"/>
  <c r="S17" i="15"/>
  <c r="D113" i="14"/>
  <c r="O112" i="14"/>
  <c r="N112" i="14"/>
  <c r="M112" i="14"/>
  <c r="P112" i="14"/>
  <c r="S112" i="14" s="1"/>
  <c r="Q112" i="14"/>
  <c r="R112" i="14" s="1"/>
  <c r="W111" i="14"/>
  <c r="V111" i="14"/>
  <c r="T111" i="14"/>
  <c r="V17" i="15"/>
  <c r="W17" i="15"/>
  <c r="D19" i="15"/>
  <c r="M18" i="15"/>
  <c r="O18" i="15" s="1"/>
  <c r="Q18" i="15"/>
  <c r="R18" i="15" s="1"/>
  <c r="AF35" i="3" s="1"/>
  <c r="AH35" i="3" s="1"/>
  <c r="BB35" i="3" s="1"/>
  <c r="N18" i="15"/>
  <c r="S104" i="6" l="1"/>
  <c r="V104" i="6"/>
  <c r="W104" i="6"/>
  <c r="D106" i="6"/>
  <c r="P105" i="6"/>
  <c r="T105" i="6" s="1"/>
  <c r="Q105" i="6"/>
  <c r="R105" i="6" s="1"/>
  <c r="M105" i="6"/>
  <c r="N105" i="6"/>
  <c r="O105" i="6"/>
  <c r="M192" i="7"/>
  <c r="P192" i="7"/>
  <c r="S192" i="7" s="1"/>
  <c r="D193" i="7"/>
  <c r="N192" i="7"/>
  <c r="O192" i="7"/>
  <c r="Q192" i="7"/>
  <c r="R192" i="7" s="1"/>
  <c r="T191" i="7"/>
  <c r="V191" i="7"/>
  <c r="W191" i="7"/>
  <c r="Q30" i="11"/>
  <c r="R29" i="11"/>
  <c r="S28" i="11"/>
  <c r="T28" i="11"/>
  <c r="P29" i="11"/>
  <c r="T29" i="11" s="1"/>
  <c r="V29" i="11"/>
  <c r="W29" i="11"/>
  <c r="D31" i="11"/>
  <c r="M30" i="11"/>
  <c r="O30" i="11" s="1"/>
  <c r="P30" i="11"/>
  <c r="S30" i="11" s="1"/>
  <c r="N30" i="11"/>
  <c r="V109" i="12"/>
  <c r="W109" i="12"/>
  <c r="N110" i="12"/>
  <c r="D111" i="12"/>
  <c r="P110" i="12"/>
  <c r="S110" i="12" s="1"/>
  <c r="O110" i="12"/>
  <c r="M110" i="12"/>
  <c r="Q110" i="12"/>
  <c r="R110" i="12" s="1"/>
  <c r="T109" i="12"/>
  <c r="T112" i="14"/>
  <c r="V112" i="14"/>
  <c r="W112" i="14"/>
  <c r="O113" i="14"/>
  <c r="Q113" i="14"/>
  <c r="R113" i="14" s="1"/>
  <c r="M113" i="14"/>
  <c r="D114" i="14"/>
  <c r="P113" i="14"/>
  <c r="T113" i="14" s="1"/>
  <c r="N113" i="14"/>
  <c r="D20" i="15"/>
  <c r="M19" i="15"/>
  <c r="O19" i="15" s="1"/>
  <c r="P19" i="15"/>
  <c r="Q19" i="15" s="1"/>
  <c r="R19" i="15" s="1"/>
  <c r="N19" i="15"/>
  <c r="P18" i="15"/>
  <c r="S18" i="15" s="1"/>
  <c r="T18" i="15" s="1"/>
  <c r="V18" i="15"/>
  <c r="W18" i="15"/>
  <c r="BK35" i="3"/>
  <c r="BF35" i="3"/>
  <c r="BH35" i="3"/>
  <c r="BJ35" i="3"/>
  <c r="BE35" i="3"/>
  <c r="BL35" i="3"/>
  <c r="BG35" i="3"/>
  <c r="BI35" i="3"/>
  <c r="BM35" i="3"/>
  <c r="S105" i="6" l="1"/>
  <c r="P106" i="6"/>
  <c r="T106" i="6" s="1"/>
  <c r="Q106" i="6"/>
  <c r="R106" i="6" s="1"/>
  <c r="N106" i="6"/>
  <c r="D107" i="6"/>
  <c r="O106" i="6"/>
  <c r="M106" i="6"/>
  <c r="S29" i="11"/>
  <c r="V105" i="6"/>
  <c r="W105" i="6"/>
  <c r="T192" i="7"/>
  <c r="M193" i="7"/>
  <c r="O193" i="7"/>
  <c r="Q193" i="7"/>
  <c r="R193" i="7" s="1"/>
  <c r="P193" i="7"/>
  <c r="S193" i="7" s="1"/>
  <c r="D194" i="7"/>
  <c r="N193" i="7"/>
  <c r="W192" i="7"/>
  <c r="V192" i="7"/>
  <c r="T110" i="12"/>
  <c r="T30" i="11"/>
  <c r="V30" i="11"/>
  <c r="W30" i="11"/>
  <c r="D32" i="11"/>
  <c r="M31" i="11"/>
  <c r="O31" i="11" s="1"/>
  <c r="N31" i="11"/>
  <c r="Q31" i="11"/>
  <c r="R31" i="11" s="1"/>
  <c r="R30" i="11"/>
  <c r="Q111" i="12"/>
  <c r="R111" i="12" s="1"/>
  <c r="N111" i="12"/>
  <c r="P111" i="12"/>
  <c r="S111" i="12" s="1"/>
  <c r="M111" i="12"/>
  <c r="D112" i="12"/>
  <c r="O111" i="12"/>
  <c r="W110" i="12"/>
  <c r="V110" i="12"/>
  <c r="S113" i="14"/>
  <c r="V113" i="14"/>
  <c r="W113" i="14"/>
  <c r="N114" i="14"/>
  <c r="M114" i="14"/>
  <c r="Q114" i="14"/>
  <c r="R114" i="14" s="1"/>
  <c r="O114" i="14"/>
  <c r="P114" i="14"/>
  <c r="T114" i="14" s="1"/>
  <c r="D115" i="14"/>
  <c r="S19" i="15"/>
  <c r="T19" i="15" s="1"/>
  <c r="V19" i="15"/>
  <c r="W19" i="15"/>
  <c r="AN35" i="3"/>
  <c r="M20" i="15"/>
  <c r="D21" i="15"/>
  <c r="O20" i="15"/>
  <c r="P20" i="15"/>
  <c r="Q20" i="15"/>
  <c r="N20" i="15"/>
  <c r="S106" i="6" l="1"/>
  <c r="T193" i="7"/>
  <c r="O107" i="6"/>
  <c r="N107" i="6"/>
  <c r="D108" i="6"/>
  <c r="M107" i="6"/>
  <c r="P107" i="6"/>
  <c r="S107" i="6" s="1"/>
  <c r="Q107" i="6"/>
  <c r="R107" i="6" s="1"/>
  <c r="V106" i="6"/>
  <c r="W106" i="6"/>
  <c r="V193" i="7"/>
  <c r="W193" i="7"/>
  <c r="Q194" i="7"/>
  <c r="R194" i="7" s="1"/>
  <c r="D195" i="7"/>
  <c r="O194" i="7"/>
  <c r="M194" i="7"/>
  <c r="N194" i="7"/>
  <c r="P194" i="7"/>
  <c r="T194" i="7" s="1"/>
  <c r="W31" i="11"/>
  <c r="T111" i="12"/>
  <c r="P31" i="11"/>
  <c r="S31" i="11" s="1"/>
  <c r="T31" i="11" s="1"/>
  <c r="V31" i="11"/>
  <c r="D33" i="11"/>
  <c r="M32" i="11"/>
  <c r="O32" i="11" s="1"/>
  <c r="Q32" i="11"/>
  <c r="R32" i="11" s="1"/>
  <c r="N32" i="11"/>
  <c r="V111" i="12"/>
  <c r="W111" i="12"/>
  <c r="M112" i="12"/>
  <c r="O112" i="12"/>
  <c r="N112" i="12"/>
  <c r="Q112" i="12"/>
  <c r="R112" i="12" s="1"/>
  <c r="D113" i="12"/>
  <c r="P112" i="12"/>
  <c r="T112" i="12" s="1"/>
  <c r="V114" i="14"/>
  <c r="W114" i="14"/>
  <c r="N115" i="14"/>
  <c r="Q115" i="14"/>
  <c r="R115" i="14" s="1"/>
  <c r="O115" i="14"/>
  <c r="P115" i="14"/>
  <c r="S115" i="14" s="1"/>
  <c r="M115" i="14"/>
  <c r="D116" i="14"/>
  <c r="S114" i="14"/>
  <c r="V20" i="15"/>
  <c r="W20" i="15"/>
  <c r="Q21" i="15"/>
  <c r="R21" i="15" s="1"/>
  <c r="R20" i="15"/>
  <c r="S20" i="15"/>
  <c r="T20" i="15" s="1"/>
  <c r="M21" i="15"/>
  <c r="O21" i="15" s="1"/>
  <c r="D22" i="15"/>
  <c r="P21" i="15"/>
  <c r="N21" i="15"/>
  <c r="T107" i="6" l="1"/>
  <c r="M108" i="6"/>
  <c r="D109" i="6"/>
  <c r="Q108" i="6"/>
  <c r="R108" i="6" s="1"/>
  <c r="N108" i="6"/>
  <c r="P108" i="6"/>
  <c r="T108" i="6" s="1"/>
  <c r="O108" i="6"/>
  <c r="V107" i="6"/>
  <c r="W107" i="6"/>
  <c r="M195" i="7"/>
  <c r="P195" i="7"/>
  <c r="T195" i="7" s="1"/>
  <c r="N195" i="7"/>
  <c r="D196" i="7"/>
  <c r="Q195" i="7"/>
  <c r="R195" i="7" s="1"/>
  <c r="O195" i="7"/>
  <c r="S194" i="7"/>
  <c r="V194" i="7"/>
  <c r="W194" i="7"/>
  <c r="M33" i="11"/>
  <c r="D34" i="11"/>
  <c r="O33" i="11"/>
  <c r="P33" i="11"/>
  <c r="Q33" i="11"/>
  <c r="N33" i="11"/>
  <c r="P32" i="11"/>
  <c r="S32" i="11" s="1"/>
  <c r="T32" i="11" s="1"/>
  <c r="V32" i="11"/>
  <c r="W32" i="11"/>
  <c r="Q113" i="12"/>
  <c r="R113" i="12" s="1"/>
  <c r="M113" i="12"/>
  <c r="D114" i="12"/>
  <c r="O113" i="12"/>
  <c r="N113" i="12"/>
  <c r="P113" i="12"/>
  <c r="S113" i="12" s="1"/>
  <c r="W112" i="12"/>
  <c r="V112" i="12"/>
  <c r="S112" i="12"/>
  <c r="S21" i="15"/>
  <c r="T21" i="15" s="1"/>
  <c r="M116" i="14"/>
  <c r="P116" i="14"/>
  <c r="S116" i="14" s="1"/>
  <c r="Q116" i="14"/>
  <c r="R116" i="14" s="1"/>
  <c r="N116" i="14"/>
  <c r="O116" i="14"/>
  <c r="D117" i="14"/>
  <c r="T115" i="14"/>
  <c r="W115" i="14"/>
  <c r="V115" i="14"/>
  <c r="D23" i="15"/>
  <c r="M22" i="15"/>
  <c r="O22" i="15"/>
  <c r="P22" i="15"/>
  <c r="Q22" i="15"/>
  <c r="N22" i="15"/>
  <c r="V21" i="15"/>
  <c r="W21" i="15"/>
  <c r="Z39" i="3"/>
  <c r="Z19" i="3"/>
  <c r="Z132" i="3"/>
  <c r="Z16" i="3"/>
  <c r="Z137" i="3"/>
  <c r="Z134" i="3"/>
  <c r="Z126" i="3"/>
  <c r="Z131" i="3"/>
  <c r="S108" i="6" l="1"/>
  <c r="T116" i="14"/>
  <c r="V108" i="6"/>
  <c r="W108" i="6"/>
  <c r="O109" i="6"/>
  <c r="D110" i="6"/>
  <c r="N109" i="6"/>
  <c r="P109" i="6"/>
  <c r="T109" i="6" s="1"/>
  <c r="M109" i="6"/>
  <c r="Q109" i="6"/>
  <c r="R109" i="6" s="1"/>
  <c r="O196" i="7"/>
  <c r="Q196" i="7"/>
  <c r="R196" i="7" s="1"/>
  <c r="D197" i="7"/>
  <c r="M196" i="7"/>
  <c r="N196" i="7"/>
  <c r="P196" i="7"/>
  <c r="T196" i="7" s="1"/>
  <c r="S195" i="7"/>
  <c r="W195" i="7"/>
  <c r="V195" i="7"/>
  <c r="V33" i="11"/>
  <c r="W33" i="11"/>
  <c r="S33" i="11"/>
  <c r="T33" i="11" s="1"/>
  <c r="M34" i="11"/>
  <c r="O34" i="11" s="1"/>
  <c r="D35" i="11"/>
  <c r="N34" i="11"/>
  <c r="Q34" i="11"/>
  <c r="R34" i="11" s="1"/>
  <c r="R33" i="11"/>
  <c r="W113" i="12"/>
  <c r="V113" i="12"/>
  <c r="T113" i="12"/>
  <c r="N114" i="12"/>
  <c r="O114" i="12"/>
  <c r="D115" i="12"/>
  <c r="Q114" i="12"/>
  <c r="R114" i="12" s="1"/>
  <c r="P114" i="12"/>
  <c r="T114" i="12" s="1"/>
  <c r="M114" i="12"/>
  <c r="D118" i="14"/>
  <c r="O117" i="14"/>
  <c r="Q117" i="14"/>
  <c r="R117" i="14" s="1"/>
  <c r="M117" i="14"/>
  <c r="N117" i="14"/>
  <c r="P117" i="14"/>
  <c r="S117" i="14" s="1"/>
  <c r="W116" i="14"/>
  <c r="V116" i="14"/>
  <c r="S22" i="15"/>
  <c r="T22" i="15" s="1"/>
  <c r="V22" i="15"/>
  <c r="W22" i="15"/>
  <c r="Q23" i="15"/>
  <c r="R23" i="15" s="1"/>
  <c r="R22" i="15"/>
  <c r="M23" i="15"/>
  <c r="O23" i="15" s="1"/>
  <c r="D24" i="15"/>
  <c r="P23" i="15"/>
  <c r="N23" i="15"/>
  <c r="AA39" i="3"/>
  <c r="AB39" i="3" s="1"/>
  <c r="AZ39" i="3" s="1"/>
  <c r="AZ100" i="3"/>
  <c r="AA19" i="3"/>
  <c r="AB19" i="3" s="1"/>
  <c r="AZ19" i="3" s="1"/>
  <c r="AA16" i="3"/>
  <c r="AB16" i="3" s="1"/>
  <c r="AZ16" i="3" s="1"/>
  <c r="AA29" i="3"/>
  <c r="AB29" i="3" s="1"/>
  <c r="AZ29" i="3" s="1"/>
  <c r="AA132" i="3"/>
  <c r="AB132" i="3" s="1"/>
  <c r="AZ132" i="3" s="1"/>
  <c r="AA137" i="3"/>
  <c r="AB137" i="3" s="1"/>
  <c r="AZ137" i="3" s="1"/>
  <c r="AA134" i="3"/>
  <c r="AB134" i="3" s="1"/>
  <c r="AZ134" i="3" s="1"/>
  <c r="AA126" i="3"/>
  <c r="AB126" i="3" s="1"/>
  <c r="AZ126" i="3" s="1"/>
  <c r="AA131" i="3"/>
  <c r="AB131" i="3" s="1"/>
  <c r="AZ131" i="3" s="1"/>
  <c r="AZ108" i="3" l="1"/>
  <c r="AZ109" i="3"/>
  <c r="AZ84" i="3"/>
  <c r="AZ85" i="3"/>
  <c r="AZ90" i="3"/>
  <c r="AZ91" i="3"/>
  <c r="AZ67" i="3"/>
  <c r="AZ68" i="3"/>
  <c r="AZ114" i="3"/>
  <c r="AZ115" i="3"/>
  <c r="AZ88" i="3"/>
  <c r="AZ89" i="3"/>
  <c r="AZ71" i="3"/>
  <c r="AZ72" i="3"/>
  <c r="BB80" i="3"/>
  <c r="BB81" i="3"/>
  <c r="S23" i="15"/>
  <c r="T23" i="15" s="1"/>
  <c r="Q110" i="6"/>
  <c r="R110" i="6" s="1"/>
  <c r="O110" i="6"/>
  <c r="P110" i="6"/>
  <c r="S110" i="6" s="1"/>
  <c r="M110" i="6"/>
  <c r="D111" i="6"/>
  <c r="N110" i="6"/>
  <c r="W109" i="6"/>
  <c r="V109" i="6"/>
  <c r="S109" i="6"/>
  <c r="S196" i="7"/>
  <c r="N197" i="7"/>
  <c r="M197" i="7"/>
  <c r="Q197" i="7"/>
  <c r="R197" i="7" s="1"/>
  <c r="D198" i="7"/>
  <c r="P197" i="7"/>
  <c r="T197" i="7" s="1"/>
  <c r="O197" i="7"/>
  <c r="W196" i="7"/>
  <c r="V196" i="7"/>
  <c r="P34" i="11"/>
  <c r="S34" i="11" s="1"/>
  <c r="T34" i="11" s="1"/>
  <c r="W34" i="11"/>
  <c r="M35" i="11"/>
  <c r="O35" i="11" s="1"/>
  <c r="P35" i="11"/>
  <c r="Q35" i="11"/>
  <c r="R35" i="11" s="1"/>
  <c r="N35" i="11"/>
  <c r="D36" i="11"/>
  <c r="S114" i="12"/>
  <c r="D116" i="12"/>
  <c r="N115" i="12"/>
  <c r="O115" i="12"/>
  <c r="M115" i="12"/>
  <c r="P115" i="12"/>
  <c r="S115" i="12" s="1"/>
  <c r="Q115" i="12"/>
  <c r="R115" i="12" s="1"/>
  <c r="T117" i="14"/>
  <c r="W114" i="12"/>
  <c r="V114" i="12"/>
  <c r="W117" i="14"/>
  <c r="V117" i="14"/>
  <c r="Q118" i="14"/>
  <c r="R118" i="14" s="1"/>
  <c r="P118" i="14"/>
  <c r="S118" i="14" s="1"/>
  <c r="O118" i="14"/>
  <c r="N118" i="14"/>
  <c r="M118" i="14"/>
  <c r="D119" i="14"/>
  <c r="M24" i="15"/>
  <c r="D25" i="15"/>
  <c r="O24" i="15"/>
  <c r="P24" i="15"/>
  <c r="Q24" i="15" s="1"/>
  <c r="R24" i="15" s="1"/>
  <c r="N24" i="15"/>
  <c r="V23" i="15"/>
  <c r="W23" i="15"/>
  <c r="BH137" i="3"/>
  <c r="BL137" i="3"/>
  <c r="BM137" i="3"/>
  <c r="BE137" i="3"/>
  <c r="BI137" i="3"/>
  <c r="BJ137" i="3"/>
  <c r="BK137" i="3"/>
  <c r="BF137" i="3"/>
  <c r="BG137" i="3"/>
  <c r="T110" i="6" l="1"/>
  <c r="S197" i="7"/>
  <c r="V110" i="6"/>
  <c r="W110" i="6"/>
  <c r="D112" i="6"/>
  <c r="P111" i="6"/>
  <c r="S111" i="6" s="1"/>
  <c r="O111" i="6"/>
  <c r="M111" i="6"/>
  <c r="Q111" i="6"/>
  <c r="R111" i="6" s="1"/>
  <c r="N111" i="6"/>
  <c r="W197" i="7"/>
  <c r="V197" i="7"/>
  <c r="P198" i="7"/>
  <c r="T198" i="7" s="1"/>
  <c r="O198" i="7"/>
  <c r="M198" i="7"/>
  <c r="Q198" i="7"/>
  <c r="R198" i="7" s="1"/>
  <c r="N198" i="7"/>
  <c r="D199" i="7"/>
  <c r="T115" i="12"/>
  <c r="D37" i="11"/>
  <c r="M36" i="11"/>
  <c r="P36" i="11"/>
  <c r="S36" i="11" s="1"/>
  <c r="Q36" i="11"/>
  <c r="R36" i="11" s="1"/>
  <c r="N36" i="11"/>
  <c r="O36" i="11"/>
  <c r="S35" i="11"/>
  <c r="T35" i="11" s="1"/>
  <c r="V35" i="11"/>
  <c r="W35" i="11"/>
  <c r="P116" i="12"/>
  <c r="T116" i="12" s="1"/>
  <c r="N116" i="12"/>
  <c r="M116" i="12"/>
  <c r="O116" i="12"/>
  <c r="D117" i="12"/>
  <c r="Q116" i="12"/>
  <c r="R116" i="12" s="1"/>
  <c r="W115" i="12"/>
  <c r="V115" i="12"/>
  <c r="N119" i="14"/>
  <c r="O119" i="14"/>
  <c r="P119" i="14"/>
  <c r="S119" i="14" s="1"/>
  <c r="Q119" i="14"/>
  <c r="R119" i="14" s="1"/>
  <c r="D120" i="14"/>
  <c r="M119" i="14"/>
  <c r="T118" i="14"/>
  <c r="V118" i="14"/>
  <c r="W118" i="14"/>
  <c r="V24" i="15"/>
  <c r="W24" i="15"/>
  <c r="D26" i="15"/>
  <c r="M25" i="15"/>
  <c r="O25" i="15" s="1"/>
  <c r="V25" i="15" s="1"/>
  <c r="W25" i="15" s="1"/>
  <c r="P25" i="15"/>
  <c r="Q25" i="15"/>
  <c r="R25" i="15" s="1"/>
  <c r="AF131" i="3" s="1"/>
  <c r="AH131" i="3" s="1"/>
  <c r="BB131" i="3" s="1"/>
  <c r="S24" i="15"/>
  <c r="T24" i="15" s="1"/>
  <c r="AN137" i="3"/>
  <c r="T111" i="6" l="1"/>
  <c r="T119" i="14"/>
  <c r="Q112" i="6"/>
  <c r="R112" i="6" s="1"/>
  <c r="M112" i="6"/>
  <c r="N112" i="6"/>
  <c r="D113" i="6"/>
  <c r="P112" i="6"/>
  <c r="S112" i="6" s="1"/>
  <c r="O112" i="6"/>
  <c r="S198" i="7"/>
  <c r="W111" i="6"/>
  <c r="V111" i="6"/>
  <c r="D200" i="7"/>
  <c r="P199" i="7"/>
  <c r="S199" i="7" s="1"/>
  <c r="M199" i="7"/>
  <c r="O199" i="7"/>
  <c r="Q199" i="7"/>
  <c r="R199" i="7" s="1"/>
  <c r="N199" i="7"/>
  <c r="V198" i="7"/>
  <c r="W198" i="7"/>
  <c r="S116" i="12"/>
  <c r="V36" i="11"/>
  <c r="W36" i="11"/>
  <c r="T36" i="11"/>
  <c r="O37" i="11"/>
  <c r="Q37" i="11"/>
  <c r="R37" i="11" s="1"/>
  <c r="D38" i="11"/>
  <c r="N37" i="11"/>
  <c r="M37" i="11"/>
  <c r="P37" i="11"/>
  <c r="S37" i="11" s="1"/>
  <c r="T37" i="11" s="1"/>
  <c r="O117" i="12"/>
  <c r="N117" i="12"/>
  <c r="M117" i="12"/>
  <c r="Q117" i="12"/>
  <c r="R117" i="12" s="1"/>
  <c r="D118" i="12"/>
  <c r="P117" i="12"/>
  <c r="S117" i="12" s="1"/>
  <c r="V116" i="12"/>
  <c r="W116" i="12"/>
  <c r="V119" i="14"/>
  <c r="W119" i="14"/>
  <c r="D121" i="14"/>
  <c r="Q120" i="14"/>
  <c r="R120" i="14" s="1"/>
  <c r="M120" i="14"/>
  <c r="P120" i="14"/>
  <c r="T120" i="14" s="1"/>
  <c r="N120" i="14"/>
  <c r="O120" i="14"/>
  <c r="D27" i="15"/>
  <c r="M26" i="15"/>
  <c r="O26" i="15" s="1"/>
  <c r="P26" i="15"/>
  <c r="Q26" i="15"/>
  <c r="R26" i="15" s="1"/>
  <c r="N26" i="15"/>
  <c r="BK131" i="3"/>
  <c r="BG131" i="3"/>
  <c r="BL131" i="3"/>
  <c r="BH131" i="3"/>
  <c r="BF131" i="3"/>
  <c r="BE131" i="3"/>
  <c r="BI131" i="3"/>
  <c r="BM131" i="3"/>
  <c r="BJ131" i="3"/>
  <c r="D7" i="2"/>
  <c r="T112" i="6" l="1"/>
  <c r="M113" i="6"/>
  <c r="O113" i="6"/>
  <c r="P113" i="6"/>
  <c r="S113" i="6" s="1"/>
  <c r="Q113" i="6"/>
  <c r="R113" i="6" s="1"/>
  <c r="D114" i="6"/>
  <c r="N113" i="6"/>
  <c r="W112" i="6"/>
  <c r="V112" i="6"/>
  <c r="T199" i="7"/>
  <c r="V199" i="7"/>
  <c r="W199" i="7"/>
  <c r="N200" i="7"/>
  <c r="Q200" i="7"/>
  <c r="R200" i="7" s="1"/>
  <c r="O200" i="7"/>
  <c r="D201" i="7"/>
  <c r="M200" i="7"/>
  <c r="P200" i="7"/>
  <c r="T200" i="7" s="1"/>
  <c r="N38" i="11"/>
  <c r="Q38" i="11"/>
  <c r="R38" i="11" s="1"/>
  <c r="M38" i="11"/>
  <c r="O38" i="11" s="1"/>
  <c r="D39" i="11"/>
  <c r="P38" i="11"/>
  <c r="S38" i="11" s="1"/>
  <c r="T38" i="11" s="1"/>
  <c r="W37" i="11"/>
  <c r="V37" i="11"/>
  <c r="T117" i="12"/>
  <c r="O118" i="12"/>
  <c r="Q118" i="12"/>
  <c r="R118" i="12" s="1"/>
  <c r="N118" i="12"/>
  <c r="D119" i="12"/>
  <c r="P118" i="12"/>
  <c r="T118" i="12" s="1"/>
  <c r="M118" i="12"/>
  <c r="V117" i="12"/>
  <c r="W117" i="12"/>
  <c r="M121" i="14"/>
  <c r="N121" i="14"/>
  <c r="D122" i="14"/>
  <c r="Q121" i="14"/>
  <c r="R121" i="14" s="1"/>
  <c r="P121" i="14"/>
  <c r="S121" i="14" s="1"/>
  <c r="O121" i="14"/>
  <c r="W120" i="14"/>
  <c r="V120" i="14"/>
  <c r="S120" i="14"/>
  <c r="AN131" i="3"/>
  <c r="V26" i="15"/>
  <c r="W26" i="15"/>
  <c r="S26" i="15"/>
  <c r="T26" i="15" s="1"/>
  <c r="D28" i="15"/>
  <c r="M27" i="15"/>
  <c r="O27" i="15"/>
  <c r="P27" i="15"/>
  <c r="Q27" i="15"/>
  <c r="N27" i="15"/>
  <c r="M7" i="2"/>
  <c r="T113" i="6" l="1"/>
  <c r="V113" i="6"/>
  <c r="W113" i="6"/>
  <c r="O114" i="6"/>
  <c r="Q114" i="6"/>
  <c r="R114" i="6" s="1"/>
  <c r="P114" i="6"/>
  <c r="S114" i="6" s="1"/>
  <c r="M114" i="6"/>
  <c r="D115" i="6"/>
  <c r="N114" i="6"/>
  <c r="T114" i="6"/>
  <c r="P201" i="7"/>
  <c r="S201" i="7" s="1"/>
  <c r="M201" i="7"/>
  <c r="N201" i="7"/>
  <c r="O201" i="7"/>
  <c r="Q201" i="7"/>
  <c r="R201" i="7" s="1"/>
  <c r="S200" i="7"/>
  <c r="W200" i="7"/>
  <c r="V200" i="7"/>
  <c r="S118" i="12"/>
  <c r="W38" i="11"/>
  <c r="V38" i="11"/>
  <c r="P39" i="11"/>
  <c r="S39" i="11" s="1"/>
  <c r="T39" i="11" s="1"/>
  <c r="Q39" i="11"/>
  <c r="R39" i="11" s="1"/>
  <c r="T133" i="3" s="1"/>
  <c r="V133" i="3" s="1"/>
  <c r="AX133" i="3" s="1"/>
  <c r="M39" i="11"/>
  <c r="D40" i="11"/>
  <c r="N39" i="11"/>
  <c r="O39" i="11"/>
  <c r="W118" i="12"/>
  <c r="V118" i="12"/>
  <c r="T121" i="14"/>
  <c r="P119" i="12"/>
  <c r="T119" i="12" s="1"/>
  <c r="Q119" i="12"/>
  <c r="R119" i="12" s="1"/>
  <c r="N119" i="12"/>
  <c r="O119" i="12"/>
  <c r="M119" i="12"/>
  <c r="D120" i="12"/>
  <c r="M122" i="14"/>
  <c r="P122" i="14"/>
  <c r="T122" i="14" s="1"/>
  <c r="N122" i="14"/>
  <c r="Q122" i="14"/>
  <c r="R122" i="14" s="1"/>
  <c r="O122" i="14"/>
  <c r="D123" i="14"/>
  <c r="W121" i="14"/>
  <c r="V121" i="14"/>
  <c r="V27" i="15"/>
  <c r="W27" i="15"/>
  <c r="S27" i="15"/>
  <c r="T27" i="15" s="1"/>
  <c r="Q28" i="15"/>
  <c r="R28" i="15" s="1"/>
  <c r="R27" i="15"/>
  <c r="D29" i="15"/>
  <c r="M28" i="15"/>
  <c r="O28" i="15" s="1"/>
  <c r="P28" i="15"/>
  <c r="N28" i="15"/>
  <c r="O7" i="2"/>
  <c r="T201" i="7" l="1"/>
  <c r="N115" i="6"/>
  <c r="M115" i="6"/>
  <c r="D116" i="6"/>
  <c r="P115" i="6"/>
  <c r="T115" i="6" s="1"/>
  <c r="Q115" i="6"/>
  <c r="R115" i="6" s="1"/>
  <c r="O115" i="6"/>
  <c r="V114" i="6"/>
  <c r="W114" i="6"/>
  <c r="V201" i="7"/>
  <c r="W201" i="7"/>
  <c r="H33" i="3"/>
  <c r="H21" i="3"/>
  <c r="H31" i="3"/>
  <c r="H2" i="3"/>
  <c r="J2" i="3" s="1"/>
  <c r="AT2" i="3" s="1"/>
  <c r="V39" i="11"/>
  <c r="W39" i="11"/>
  <c r="D41" i="11"/>
  <c r="M40" i="11"/>
  <c r="O40" i="11" s="1"/>
  <c r="Q40" i="11"/>
  <c r="R40" i="11" s="1"/>
  <c r="P40" i="11"/>
  <c r="W119" i="12"/>
  <c r="V119" i="12"/>
  <c r="S119" i="12"/>
  <c r="S122" i="14"/>
  <c r="N120" i="12"/>
  <c r="Q120" i="12"/>
  <c r="R120" i="12" s="1"/>
  <c r="M120" i="12"/>
  <c r="P120" i="12"/>
  <c r="S120" i="12" s="1"/>
  <c r="O120" i="12"/>
  <c r="D121" i="12"/>
  <c r="M123" i="14"/>
  <c r="N123" i="14"/>
  <c r="P123" i="14"/>
  <c r="S123" i="14" s="1"/>
  <c r="O123" i="14"/>
  <c r="D124" i="14"/>
  <c r="Q123" i="14"/>
  <c r="R123" i="14" s="1"/>
  <c r="W122" i="14"/>
  <c r="V122" i="14"/>
  <c r="V28" i="15"/>
  <c r="W28" i="15"/>
  <c r="M29" i="15"/>
  <c r="D30" i="15"/>
  <c r="O29" i="15"/>
  <c r="P29" i="15"/>
  <c r="T29" i="15" s="1"/>
  <c r="Q29" i="15"/>
  <c r="R29" i="15" s="1"/>
  <c r="N29" i="15"/>
  <c r="S28" i="15"/>
  <c r="T28" i="15" s="1"/>
  <c r="P7" i="2"/>
  <c r="AX75" i="3" l="1"/>
  <c r="AX76" i="3"/>
  <c r="S115" i="6"/>
  <c r="Q116" i="6"/>
  <c r="R116" i="6" s="1"/>
  <c r="O116" i="6"/>
  <c r="M116" i="6"/>
  <c r="P116" i="6"/>
  <c r="S116" i="6" s="1"/>
  <c r="D117" i="6"/>
  <c r="N116" i="6"/>
  <c r="W115" i="6"/>
  <c r="V115" i="6"/>
  <c r="BF2" i="3"/>
  <c r="BE2" i="3"/>
  <c r="BL2" i="3"/>
  <c r="BG2" i="3"/>
  <c r="BK2" i="3"/>
  <c r="BI2" i="3"/>
  <c r="BJ2" i="3"/>
  <c r="BH2" i="3"/>
  <c r="BM2" i="3"/>
  <c r="P41" i="11"/>
  <c r="S41" i="11" s="1"/>
  <c r="Q41" i="11"/>
  <c r="R41" i="11" s="1"/>
  <c r="D42" i="11"/>
  <c r="N41" i="11"/>
  <c r="O41" i="11"/>
  <c r="M41" i="11"/>
  <c r="W40" i="11"/>
  <c r="V40" i="11"/>
  <c r="T123" i="14"/>
  <c r="T120" i="12"/>
  <c r="D122" i="12"/>
  <c r="O121" i="12"/>
  <c r="Q121" i="12"/>
  <c r="R121" i="12" s="1"/>
  <c r="M121" i="12"/>
  <c r="P121" i="12"/>
  <c r="T121" i="12" s="1"/>
  <c r="N121" i="12"/>
  <c r="W120" i="12"/>
  <c r="V120" i="12"/>
  <c r="V123" i="14"/>
  <c r="W123" i="14"/>
  <c r="S29" i="15"/>
  <c r="Q124" i="14"/>
  <c r="R124" i="14" s="1"/>
  <c r="O124" i="14"/>
  <c r="P124" i="14"/>
  <c r="S124" i="14" s="1"/>
  <c r="M124" i="14"/>
  <c r="N124" i="14"/>
  <c r="D125" i="14"/>
  <c r="M30" i="15"/>
  <c r="D31" i="15"/>
  <c r="O30" i="15"/>
  <c r="P30" i="15"/>
  <c r="Q30" i="15"/>
  <c r="N30" i="15"/>
  <c r="V29" i="15"/>
  <c r="W29" i="15"/>
  <c r="Q7" i="2"/>
  <c r="T124" i="14" l="1"/>
  <c r="T116" i="6"/>
  <c r="W116" i="6"/>
  <c r="V116" i="6"/>
  <c r="D118" i="6"/>
  <c r="P117" i="6"/>
  <c r="S117" i="6" s="1"/>
  <c r="Q117" i="6"/>
  <c r="R117" i="6" s="1"/>
  <c r="O117" i="6"/>
  <c r="N117" i="6"/>
  <c r="M117" i="6"/>
  <c r="T41" i="11"/>
  <c r="AN2" i="3"/>
  <c r="D43" i="11"/>
  <c r="M42" i="11"/>
  <c r="N42" i="11"/>
  <c r="P42" i="11"/>
  <c r="S42" i="11" s="1"/>
  <c r="O42" i="11"/>
  <c r="Q42" i="11"/>
  <c r="R42" i="11" s="1"/>
  <c r="S121" i="12"/>
  <c r="W41" i="11"/>
  <c r="V41" i="11"/>
  <c r="W121" i="12"/>
  <c r="V121" i="12"/>
  <c r="O122" i="12"/>
  <c r="Q122" i="12"/>
  <c r="R122" i="12" s="1"/>
  <c r="P122" i="12"/>
  <c r="S122" i="12" s="1"/>
  <c r="N122" i="12"/>
  <c r="M122" i="12"/>
  <c r="D123" i="12"/>
  <c r="M125" i="14"/>
  <c r="D126" i="14"/>
  <c r="Q125" i="14"/>
  <c r="R125" i="14" s="1"/>
  <c r="N125" i="14"/>
  <c r="P125" i="14"/>
  <c r="S125" i="14" s="1"/>
  <c r="O125" i="14"/>
  <c r="W124" i="14"/>
  <c r="V124" i="14"/>
  <c r="V30" i="15"/>
  <c r="W30" i="15"/>
  <c r="S30" i="15"/>
  <c r="T30" i="15" s="1"/>
  <c r="M31" i="15"/>
  <c r="O31" i="15" s="1"/>
  <c r="W31" i="15" s="1"/>
  <c r="D32" i="15"/>
  <c r="P31" i="15"/>
  <c r="N31" i="15"/>
  <c r="Q31" i="15"/>
  <c r="R31" i="15" s="1"/>
  <c r="R30" i="15"/>
  <c r="AF33" i="3" s="1"/>
  <c r="R7" i="2"/>
  <c r="T117" i="6" l="1"/>
  <c r="T122" i="12"/>
  <c r="P118" i="6"/>
  <c r="S118" i="6" s="1"/>
  <c r="N118" i="6"/>
  <c r="D119" i="6"/>
  <c r="O118" i="6"/>
  <c r="Q118" i="6"/>
  <c r="R118" i="6" s="1"/>
  <c r="M118" i="6"/>
  <c r="V117" i="6"/>
  <c r="W117" i="6"/>
  <c r="T42" i="11"/>
  <c r="T125" i="14"/>
  <c r="V42" i="11"/>
  <c r="W42" i="11"/>
  <c r="D44" i="11"/>
  <c r="M43" i="11"/>
  <c r="O43" i="11" s="1"/>
  <c r="V43" i="11" s="1"/>
  <c r="W43" i="11" s="1"/>
  <c r="Q43" i="11"/>
  <c r="R43" i="11" s="1"/>
  <c r="P43" i="11"/>
  <c r="S43" i="11" s="1"/>
  <c r="N43" i="11"/>
  <c r="P123" i="12"/>
  <c r="S123" i="12" s="1"/>
  <c r="Q123" i="12"/>
  <c r="R123" i="12" s="1"/>
  <c r="N123" i="12"/>
  <c r="O123" i="12"/>
  <c r="M123" i="12"/>
  <c r="D124" i="12"/>
  <c r="V122" i="12"/>
  <c r="W122" i="12"/>
  <c r="S31" i="15"/>
  <c r="T31" i="15" s="1"/>
  <c r="V125" i="14"/>
  <c r="W125" i="14"/>
  <c r="M126" i="14"/>
  <c r="Q126" i="14"/>
  <c r="R126" i="14" s="1"/>
  <c r="O126" i="14"/>
  <c r="N126" i="14"/>
  <c r="P126" i="14"/>
  <c r="T126" i="14" s="1"/>
  <c r="D127" i="14"/>
  <c r="D33" i="15"/>
  <c r="M32" i="15"/>
  <c r="O32" i="15"/>
  <c r="P32" i="15"/>
  <c r="Q32" i="15"/>
  <c r="R32" i="15" s="1"/>
  <c r="N32" i="15"/>
  <c r="S126" i="14" l="1"/>
  <c r="V118" i="6"/>
  <c r="W118" i="6"/>
  <c r="T118" i="6"/>
  <c r="Q119" i="6"/>
  <c r="R119" i="6" s="1"/>
  <c r="M119" i="6"/>
  <c r="D120" i="6"/>
  <c r="P119" i="6"/>
  <c r="S119" i="6" s="1"/>
  <c r="O119" i="6"/>
  <c r="N119" i="6"/>
  <c r="T43" i="11"/>
  <c r="T123" i="12"/>
  <c r="P44" i="11"/>
  <c r="S44" i="11" s="1"/>
  <c r="Q44" i="11"/>
  <c r="R44" i="11" s="1"/>
  <c r="M44" i="11"/>
  <c r="O44" i="11"/>
  <c r="N44" i="11"/>
  <c r="D45" i="11"/>
  <c r="W123" i="12"/>
  <c r="V123" i="12"/>
  <c r="Q124" i="12"/>
  <c r="R124" i="12" s="1"/>
  <c r="D125" i="12"/>
  <c r="P124" i="12"/>
  <c r="S124" i="12" s="1"/>
  <c r="O124" i="12"/>
  <c r="N124" i="12"/>
  <c r="M124" i="12"/>
  <c r="M127" i="14"/>
  <c r="Q127" i="14"/>
  <c r="R127" i="14" s="1"/>
  <c r="N127" i="14"/>
  <c r="O127" i="14"/>
  <c r="D128" i="14"/>
  <c r="P127" i="14"/>
  <c r="S127" i="14" s="1"/>
  <c r="V126" i="14"/>
  <c r="W126" i="14"/>
  <c r="V32" i="15"/>
  <c r="W32" i="15"/>
  <c r="S32" i="15"/>
  <c r="T32" i="15" s="1"/>
  <c r="M33" i="15"/>
  <c r="D34" i="15"/>
  <c r="O33" i="15"/>
  <c r="P33" i="15"/>
  <c r="Q33" i="15"/>
  <c r="R33" i="15" s="1"/>
  <c r="N33" i="15"/>
  <c r="T124" i="12" l="1"/>
  <c r="W119" i="6"/>
  <c r="V119" i="6"/>
  <c r="T119" i="6"/>
  <c r="D121" i="6"/>
  <c r="N120" i="6"/>
  <c r="M120" i="6"/>
  <c r="Q120" i="6"/>
  <c r="R120" i="6" s="1"/>
  <c r="P120" i="6"/>
  <c r="S120" i="6" s="1"/>
  <c r="O120" i="6"/>
  <c r="T44" i="11"/>
  <c r="N45" i="11"/>
  <c r="O45" i="11"/>
  <c r="Q45" i="11"/>
  <c r="R45" i="11" s="1"/>
  <c r="D46" i="11"/>
  <c r="M45" i="11"/>
  <c r="P45" i="11"/>
  <c r="S45" i="11" s="1"/>
  <c r="W44" i="11"/>
  <c r="V44" i="11"/>
  <c r="W124" i="12"/>
  <c r="V124" i="12"/>
  <c r="D126" i="12"/>
  <c r="Q125" i="12"/>
  <c r="R125" i="12" s="1"/>
  <c r="P125" i="12"/>
  <c r="T125" i="12" s="1"/>
  <c r="N125" i="12"/>
  <c r="M125" i="12"/>
  <c r="O125" i="12"/>
  <c r="W127" i="14"/>
  <c r="V127" i="14"/>
  <c r="T127" i="14"/>
  <c r="N128" i="14"/>
  <c r="D129" i="14"/>
  <c r="O128" i="14"/>
  <c r="Q128" i="14"/>
  <c r="R128" i="14" s="1"/>
  <c r="P128" i="14"/>
  <c r="T128" i="14" s="1"/>
  <c r="M128" i="14"/>
  <c r="V33" i="15"/>
  <c r="W33" i="15"/>
  <c r="S33" i="15"/>
  <c r="T33" i="15" s="1"/>
  <c r="M34" i="15"/>
  <c r="O34" i="15" s="1"/>
  <c r="V34" i="15" s="1"/>
  <c r="W34" i="15" s="1"/>
  <c r="P34" i="15"/>
  <c r="S34" i="15" s="1"/>
  <c r="T34" i="15" s="1"/>
  <c r="Q34" i="15"/>
  <c r="R34" i="15" s="1"/>
  <c r="D35" i="15"/>
  <c r="BB120" i="3" l="1"/>
  <c r="BB121" i="3"/>
  <c r="S125" i="12"/>
  <c r="T45" i="11"/>
  <c r="Q121" i="6"/>
  <c r="R121" i="6" s="1"/>
  <c r="O121" i="6"/>
  <c r="M121" i="6"/>
  <c r="N121" i="6"/>
  <c r="D122" i="6"/>
  <c r="P121" i="6"/>
  <c r="S121" i="6" s="1"/>
  <c r="T120" i="6"/>
  <c r="V120" i="6"/>
  <c r="W120" i="6"/>
  <c r="D47" i="11"/>
  <c r="P46" i="11"/>
  <c r="T46" i="11" s="1"/>
  <c r="N46" i="11"/>
  <c r="Q46" i="11"/>
  <c r="R46" i="11" s="1"/>
  <c r="M46" i="11"/>
  <c r="O46" i="11"/>
  <c r="W45" i="11"/>
  <c r="V45" i="11"/>
  <c r="O126" i="12"/>
  <c r="Q126" i="12"/>
  <c r="R126" i="12" s="1"/>
  <c r="P126" i="12"/>
  <c r="S126" i="12" s="1"/>
  <c r="M126" i="12"/>
  <c r="N126" i="12"/>
  <c r="D127" i="12"/>
  <c r="W125" i="12"/>
  <c r="V125" i="12"/>
  <c r="S128" i="14"/>
  <c r="W128" i="14"/>
  <c r="V128" i="14"/>
  <c r="M129" i="14"/>
  <c r="D130" i="14"/>
  <c r="N129" i="14"/>
  <c r="O129" i="14"/>
  <c r="P129" i="14"/>
  <c r="S129" i="14" s="1"/>
  <c r="Q129" i="14"/>
  <c r="R129" i="14" s="1"/>
  <c r="M35" i="15"/>
  <c r="O35" i="15" s="1"/>
  <c r="Q35" i="15"/>
  <c r="R35" i="15" s="1"/>
  <c r="N35" i="15"/>
  <c r="D36" i="15"/>
  <c r="AR63" i="3" l="1"/>
  <c r="AR64" i="3"/>
  <c r="T126" i="12"/>
  <c r="T121" i="6"/>
  <c r="W121" i="6"/>
  <c r="V121" i="6"/>
  <c r="S46" i="11"/>
  <c r="M122" i="6"/>
  <c r="P122" i="6"/>
  <c r="S122" i="6" s="1"/>
  <c r="O122" i="6"/>
  <c r="Q122" i="6"/>
  <c r="R122" i="6" s="1"/>
  <c r="N122" i="6"/>
  <c r="D123" i="6"/>
  <c r="V46" i="11"/>
  <c r="W46" i="11"/>
  <c r="Q47" i="11"/>
  <c r="R47" i="11" s="1"/>
  <c r="M47" i="11"/>
  <c r="D48" i="11"/>
  <c r="P47" i="11"/>
  <c r="S47" i="11" s="1"/>
  <c r="O47" i="11"/>
  <c r="N47" i="11"/>
  <c r="P127" i="12"/>
  <c r="S127" i="12" s="1"/>
  <c r="Q127" i="12"/>
  <c r="R127" i="12" s="1"/>
  <c r="N127" i="12"/>
  <c r="M127" i="12"/>
  <c r="D128" i="12"/>
  <c r="O127" i="12"/>
  <c r="V126" i="12"/>
  <c r="W126" i="12"/>
  <c r="V129" i="14"/>
  <c r="W129" i="14"/>
  <c r="T129" i="14"/>
  <c r="N130" i="14"/>
  <c r="Q130" i="14"/>
  <c r="R130" i="14" s="1"/>
  <c r="M130" i="14"/>
  <c r="O130" i="14"/>
  <c r="P130" i="14"/>
  <c r="S130" i="14" s="1"/>
  <c r="D131" i="14"/>
  <c r="D37" i="15"/>
  <c r="O36" i="15"/>
  <c r="M36" i="15"/>
  <c r="Q36" i="15"/>
  <c r="R36" i="15" s="1"/>
  <c r="P36" i="15"/>
  <c r="S36" i="15" s="1"/>
  <c r="N36" i="15"/>
  <c r="P35" i="15"/>
  <c r="T35" i="15" s="1"/>
  <c r="V35" i="15"/>
  <c r="W35" i="15" s="1"/>
  <c r="BK64" i="3" l="1"/>
  <c r="BL64" i="3"/>
  <c r="BM64" i="3"/>
  <c r="BH64" i="3"/>
  <c r="BI64" i="3"/>
  <c r="BG64" i="3"/>
  <c r="BF64" i="3"/>
  <c r="BE64" i="3"/>
  <c r="AN64" i="3" s="1"/>
  <c r="BJ64" i="3"/>
  <c r="T122" i="6"/>
  <c r="T127" i="12"/>
  <c r="W122" i="6"/>
  <c r="V122" i="6"/>
  <c r="O123" i="6"/>
  <c r="N123" i="6"/>
  <c r="M123" i="6"/>
  <c r="Q123" i="6"/>
  <c r="R123" i="6" s="1"/>
  <c r="P123" i="6"/>
  <c r="T123" i="6" s="1"/>
  <c r="D124" i="6"/>
  <c r="T47" i="11"/>
  <c r="W47" i="11"/>
  <c r="V47" i="11"/>
  <c r="T36" i="15"/>
  <c r="D49" i="11"/>
  <c r="P48" i="11"/>
  <c r="S48" i="11" s="1"/>
  <c r="O48" i="11"/>
  <c r="Q48" i="11"/>
  <c r="R48" i="11" s="1"/>
  <c r="N48" i="11"/>
  <c r="M48" i="11"/>
  <c r="W127" i="12"/>
  <c r="V127" i="12"/>
  <c r="Q128" i="12"/>
  <c r="R128" i="12" s="1"/>
  <c r="O128" i="12"/>
  <c r="P128" i="12"/>
  <c r="S128" i="12" s="1"/>
  <c r="N128" i="12"/>
  <c r="D129" i="12"/>
  <c r="M128" i="12"/>
  <c r="W130" i="14"/>
  <c r="V130" i="14"/>
  <c r="T130" i="14"/>
  <c r="N131" i="14"/>
  <c r="D132" i="14"/>
  <c r="M131" i="14"/>
  <c r="O131" i="14"/>
  <c r="P131" i="14"/>
  <c r="S131" i="14" s="1"/>
  <c r="Q131" i="14"/>
  <c r="R131" i="14" s="1"/>
  <c r="V36" i="15"/>
  <c r="W36" i="15"/>
  <c r="M37" i="15"/>
  <c r="N37" i="15" s="1"/>
  <c r="O37" i="15"/>
  <c r="V37" i="15" s="1"/>
  <c r="W37" i="15" s="1"/>
  <c r="D38" i="15"/>
  <c r="Q37" i="15"/>
  <c r="R37" i="15" s="1"/>
  <c r="P37" i="15"/>
  <c r="S37" i="15" s="1"/>
  <c r="S35" i="15"/>
  <c r="T128" i="12" l="1"/>
  <c r="S123" i="6"/>
  <c r="T48" i="11"/>
  <c r="P124" i="6"/>
  <c r="T124" i="6" s="1"/>
  <c r="Q124" i="6"/>
  <c r="R124" i="6" s="1"/>
  <c r="D125" i="6"/>
  <c r="N124" i="6"/>
  <c r="M124" i="6"/>
  <c r="O124" i="6"/>
  <c r="W123" i="6"/>
  <c r="V123" i="6"/>
  <c r="M49" i="11"/>
  <c r="P49" i="11"/>
  <c r="T49" i="11" s="1"/>
  <c r="Q49" i="11"/>
  <c r="R49" i="11" s="1"/>
  <c r="O49" i="11"/>
  <c r="N49" i="11"/>
  <c r="D50" i="11"/>
  <c r="V48" i="11"/>
  <c r="W48" i="11"/>
  <c r="N129" i="12"/>
  <c r="P129" i="12"/>
  <c r="S129" i="12" s="1"/>
  <c r="Q129" i="12"/>
  <c r="R129" i="12" s="1"/>
  <c r="D130" i="12"/>
  <c r="O129" i="12"/>
  <c r="M129" i="12"/>
  <c r="V128" i="12"/>
  <c r="W128" i="12"/>
  <c r="T37" i="15"/>
  <c r="W131" i="14"/>
  <c r="V131" i="14"/>
  <c r="T131" i="14"/>
  <c r="O132" i="14"/>
  <c r="P132" i="14"/>
  <c r="T132" i="14" s="1"/>
  <c r="Q132" i="14"/>
  <c r="R132" i="14" s="1"/>
  <c r="D133" i="14"/>
  <c r="M132" i="14"/>
  <c r="N132" i="14"/>
  <c r="M38" i="15"/>
  <c r="N38" i="15" s="1"/>
  <c r="O38" i="15"/>
  <c r="V38" i="15" s="1"/>
  <c r="W38" i="15" s="1"/>
  <c r="Q38" i="15"/>
  <c r="R38" i="15" s="1"/>
  <c r="D39" i="15"/>
  <c r="P38" i="15"/>
  <c r="S38" i="15" s="1"/>
  <c r="T129" i="12" l="1"/>
  <c r="S49" i="11"/>
  <c r="S124" i="6"/>
  <c r="N125" i="6"/>
  <c r="M125" i="6"/>
  <c r="D126" i="6"/>
  <c r="Q125" i="6"/>
  <c r="R125" i="6" s="1"/>
  <c r="O125" i="6"/>
  <c r="P125" i="6"/>
  <c r="S125" i="6" s="1"/>
  <c r="W124" i="6"/>
  <c r="V124" i="6"/>
  <c r="V49" i="11"/>
  <c r="W49" i="11"/>
  <c r="Q50" i="11"/>
  <c r="R50" i="11" s="1"/>
  <c r="D51" i="11"/>
  <c r="P50" i="11"/>
  <c r="S50" i="11" s="1"/>
  <c r="O50" i="11"/>
  <c r="N50" i="11"/>
  <c r="M50" i="11"/>
  <c r="S132" i="14"/>
  <c r="Q130" i="12"/>
  <c r="R130" i="12" s="1"/>
  <c r="D131" i="12"/>
  <c r="M130" i="12"/>
  <c r="N130" i="12"/>
  <c r="P130" i="12"/>
  <c r="S130" i="12" s="1"/>
  <c r="O130" i="12"/>
  <c r="V129" i="12"/>
  <c r="W129" i="12"/>
  <c r="T38" i="15"/>
  <c r="W132" i="14"/>
  <c r="V132" i="14"/>
  <c r="O133" i="14"/>
  <c r="N133" i="14"/>
  <c r="D134" i="14"/>
  <c r="P133" i="14"/>
  <c r="S133" i="14" s="1"/>
  <c r="M133" i="14"/>
  <c r="Q133" i="14"/>
  <c r="R133" i="14" s="1"/>
  <c r="N39" i="15"/>
  <c r="M39" i="15"/>
  <c r="O39" i="15"/>
  <c r="D40" i="15"/>
  <c r="Q39" i="15"/>
  <c r="R39" i="15" s="1"/>
  <c r="P39" i="15"/>
  <c r="S39" i="15" s="1"/>
  <c r="T50" i="11" l="1"/>
  <c r="T125" i="6"/>
  <c r="O126" i="6"/>
  <c r="M126" i="6"/>
  <c r="Q126" i="6"/>
  <c r="R126" i="6" s="1"/>
  <c r="N126" i="6"/>
  <c r="P126" i="6"/>
  <c r="S126" i="6" s="1"/>
  <c r="D127" i="6"/>
  <c r="V125" i="6"/>
  <c r="W125" i="6"/>
  <c r="D52" i="11"/>
  <c r="Q51" i="11"/>
  <c r="R51" i="11" s="1"/>
  <c r="N51" i="11"/>
  <c r="M51" i="11"/>
  <c r="O51" i="11"/>
  <c r="P51" i="11"/>
  <c r="T51" i="11" s="1"/>
  <c r="W50" i="11"/>
  <c r="V50" i="11"/>
  <c r="T130" i="12"/>
  <c r="V130" i="12"/>
  <c r="W130" i="12"/>
  <c r="D132" i="12"/>
  <c r="Q131" i="12"/>
  <c r="R131" i="12" s="1"/>
  <c r="M131" i="12"/>
  <c r="N131" i="12"/>
  <c r="O131" i="12"/>
  <c r="P131" i="12"/>
  <c r="T131" i="12" s="1"/>
  <c r="T39" i="15"/>
  <c r="W133" i="14"/>
  <c r="V133" i="14"/>
  <c r="T133" i="14"/>
  <c r="N134" i="14"/>
  <c r="O134" i="14"/>
  <c r="M134" i="14"/>
  <c r="Q134" i="14"/>
  <c r="R134" i="14" s="1"/>
  <c r="P134" i="14"/>
  <c r="S134" i="14" s="1"/>
  <c r="D135" i="14"/>
  <c r="V39" i="15"/>
  <c r="W39" i="15"/>
  <c r="M40" i="15"/>
  <c r="D41" i="15"/>
  <c r="Q40" i="15"/>
  <c r="R40" i="15" s="1"/>
  <c r="N40" i="15"/>
  <c r="O40" i="15"/>
  <c r="P40" i="15"/>
  <c r="T40" i="15" s="1"/>
  <c r="M127" i="6" l="1"/>
  <c r="O127" i="6"/>
  <c r="D128" i="6"/>
  <c r="Q127" i="6"/>
  <c r="R127" i="6" s="1"/>
  <c r="P127" i="6"/>
  <c r="S127" i="6" s="1"/>
  <c r="N127" i="6"/>
  <c r="T126" i="6"/>
  <c r="W126" i="6"/>
  <c r="V126" i="6"/>
  <c r="S51" i="11"/>
  <c r="W51" i="11"/>
  <c r="V51" i="11"/>
  <c r="M52" i="11"/>
  <c r="P52" i="11"/>
  <c r="S52" i="11" s="1"/>
  <c r="D53" i="11"/>
  <c r="N52" i="11"/>
  <c r="O52" i="11"/>
  <c r="Q52" i="11"/>
  <c r="R52" i="11" s="1"/>
  <c r="V131" i="12"/>
  <c r="W131" i="12"/>
  <c r="Q132" i="12"/>
  <c r="R132" i="12" s="1"/>
  <c r="D133" i="12"/>
  <c r="M132" i="12"/>
  <c r="O132" i="12"/>
  <c r="P132" i="12"/>
  <c r="S132" i="12" s="1"/>
  <c r="N132" i="12"/>
  <c r="S131" i="12"/>
  <c r="T134" i="14"/>
  <c r="P135" i="14"/>
  <c r="S135" i="14" s="1"/>
  <c r="Q135" i="14"/>
  <c r="R135" i="14" s="1"/>
  <c r="O135" i="14"/>
  <c r="D136" i="14"/>
  <c r="M135" i="14"/>
  <c r="N135" i="14"/>
  <c r="V134" i="14"/>
  <c r="W134" i="14"/>
  <c r="P41" i="15"/>
  <c r="S41" i="15" s="1"/>
  <c r="O41" i="15"/>
  <c r="N41" i="15"/>
  <c r="Q41" i="15"/>
  <c r="R41" i="15" s="1"/>
  <c r="M41" i="15"/>
  <c r="D42" i="15"/>
  <c r="V40" i="15"/>
  <c r="W40" i="15"/>
  <c r="S40" i="15"/>
  <c r="T127" i="6" l="1"/>
  <c r="P128" i="6"/>
  <c r="T128" i="6" s="1"/>
  <c r="D129" i="6"/>
  <c r="Q128" i="6"/>
  <c r="R128" i="6" s="1"/>
  <c r="M128" i="6"/>
  <c r="N128" i="6"/>
  <c r="O128" i="6"/>
  <c r="W127" i="6"/>
  <c r="V127" i="6"/>
  <c r="T52" i="11"/>
  <c r="V52" i="11"/>
  <c r="W52" i="11"/>
  <c r="D54" i="11"/>
  <c r="Q53" i="11"/>
  <c r="R53" i="11" s="1"/>
  <c r="M53" i="11"/>
  <c r="N53" i="11"/>
  <c r="P53" i="11"/>
  <c r="S53" i="11" s="1"/>
  <c r="O53" i="11"/>
  <c r="D134" i="12"/>
  <c r="M133" i="12"/>
  <c r="P133" i="12"/>
  <c r="S133" i="12" s="1"/>
  <c r="N133" i="12"/>
  <c r="O133" i="12"/>
  <c r="Q133" i="12"/>
  <c r="R133" i="12" s="1"/>
  <c r="T135" i="14"/>
  <c r="V132" i="12"/>
  <c r="W132" i="12"/>
  <c r="T132" i="12"/>
  <c r="W135" i="14"/>
  <c r="V135" i="14"/>
  <c r="T41" i="15"/>
  <c r="D137" i="14"/>
  <c r="P136" i="14"/>
  <c r="S136" i="14" s="1"/>
  <c r="M136" i="14"/>
  <c r="N136" i="14"/>
  <c r="Q136" i="14"/>
  <c r="R136" i="14" s="1"/>
  <c r="O136" i="14"/>
  <c r="N42" i="15"/>
  <c r="O42" i="15"/>
  <c r="D43" i="15"/>
  <c r="P42" i="15"/>
  <c r="S42" i="15" s="1"/>
  <c r="M42" i="15"/>
  <c r="Q42" i="15"/>
  <c r="R42" i="15" s="1"/>
  <c r="W41" i="15"/>
  <c r="V41" i="15"/>
  <c r="S128" i="6" l="1"/>
  <c r="W128" i="6"/>
  <c r="V128" i="6"/>
  <c r="Q129" i="6"/>
  <c r="R129" i="6" s="1"/>
  <c r="P129" i="6"/>
  <c r="S129" i="6" s="1"/>
  <c r="N129" i="6"/>
  <c r="O129" i="6"/>
  <c r="D130" i="6"/>
  <c r="M129" i="6"/>
  <c r="T133" i="12"/>
  <c r="N54" i="11"/>
  <c r="M54" i="11"/>
  <c r="O54" i="11"/>
  <c r="P54" i="11"/>
  <c r="T54" i="11" s="1"/>
  <c r="Q54" i="11"/>
  <c r="R54" i="11" s="1"/>
  <c r="D56" i="11"/>
  <c r="V53" i="11"/>
  <c r="W53" i="11"/>
  <c r="T53" i="11"/>
  <c r="T136" i="14"/>
  <c r="W133" i="12"/>
  <c r="V133" i="12"/>
  <c r="M134" i="12"/>
  <c r="O134" i="12"/>
  <c r="D135" i="12"/>
  <c r="Q134" i="12"/>
  <c r="R134" i="12" s="1"/>
  <c r="P134" i="12"/>
  <c r="T134" i="12" s="1"/>
  <c r="N134" i="12"/>
  <c r="D138" i="14"/>
  <c r="M137" i="14"/>
  <c r="N137" i="14"/>
  <c r="Q137" i="14"/>
  <c r="R137" i="14" s="1"/>
  <c r="P137" i="14"/>
  <c r="S137" i="14" s="1"/>
  <c r="O137" i="14"/>
  <c r="W136" i="14"/>
  <c r="V136" i="14"/>
  <c r="T42" i="15"/>
  <c r="O43" i="15"/>
  <c r="M43" i="15"/>
  <c r="N43" i="15"/>
  <c r="D44" i="15"/>
  <c r="Q43" i="15"/>
  <c r="R43" i="15" s="1"/>
  <c r="P43" i="15"/>
  <c r="S43" i="15" s="1"/>
  <c r="W42" i="15"/>
  <c r="V42" i="15"/>
  <c r="D131" i="6" l="1"/>
  <c r="M130" i="6"/>
  <c r="Q130" i="6"/>
  <c r="R130" i="6" s="1"/>
  <c r="P130" i="6"/>
  <c r="S130" i="6" s="1"/>
  <c r="O130" i="6"/>
  <c r="N130" i="6"/>
  <c r="V129" i="6"/>
  <c r="W129" i="6"/>
  <c r="S54" i="11"/>
  <c r="T129" i="6"/>
  <c r="W54" i="11"/>
  <c r="V54" i="11"/>
  <c r="M56" i="11"/>
  <c r="Q56" i="11"/>
  <c r="R56" i="11" s="1"/>
  <c r="N56" i="11"/>
  <c r="O56" i="11"/>
  <c r="P56" i="11"/>
  <c r="T56" i="11" s="1"/>
  <c r="D57" i="11"/>
  <c r="S134" i="12"/>
  <c r="O135" i="12"/>
  <c r="M135" i="12"/>
  <c r="D136" i="12"/>
  <c r="P135" i="12"/>
  <c r="T135" i="12" s="1"/>
  <c r="Q135" i="12"/>
  <c r="R135" i="12" s="1"/>
  <c r="N135" i="12"/>
  <c r="T137" i="14"/>
  <c r="W134" i="12"/>
  <c r="V134" i="12"/>
  <c r="W137" i="14"/>
  <c r="V137" i="14"/>
  <c r="T43" i="15"/>
  <c r="O138" i="14"/>
  <c r="P138" i="14"/>
  <c r="T138" i="14" s="1"/>
  <c r="M138" i="14"/>
  <c r="Q138" i="14"/>
  <c r="R138" i="14" s="1"/>
  <c r="N138" i="14"/>
  <c r="D139" i="14"/>
  <c r="W43" i="15"/>
  <c r="V43" i="15"/>
  <c r="P44" i="15"/>
  <c r="S44" i="15" s="1"/>
  <c r="N44" i="15"/>
  <c r="Q44" i="15"/>
  <c r="R44" i="15" s="1"/>
  <c r="D45" i="15"/>
  <c r="M44" i="15"/>
  <c r="O44" i="15"/>
  <c r="T130" i="6" l="1"/>
  <c r="V130" i="6"/>
  <c r="W130" i="6"/>
  <c r="D132" i="6"/>
  <c r="M131" i="6"/>
  <c r="P131" i="6"/>
  <c r="S131" i="6" s="1"/>
  <c r="O131" i="6"/>
  <c r="Q131" i="6"/>
  <c r="R131" i="6" s="1"/>
  <c r="N131" i="6"/>
  <c r="V56" i="11"/>
  <c r="W56" i="11"/>
  <c r="D58" i="11"/>
  <c r="Q57" i="11"/>
  <c r="R57" i="11" s="1"/>
  <c r="N57" i="11"/>
  <c r="P57" i="11"/>
  <c r="S57" i="11" s="1"/>
  <c r="M57" i="11"/>
  <c r="O57" i="11"/>
  <c r="S135" i="12"/>
  <c r="S56" i="11"/>
  <c r="Q136" i="12"/>
  <c r="R136" i="12" s="1"/>
  <c r="D137" i="12"/>
  <c r="M136" i="12"/>
  <c r="N136" i="12"/>
  <c r="P136" i="12"/>
  <c r="T136" i="12" s="1"/>
  <c r="O136" i="12"/>
  <c r="W135" i="12"/>
  <c r="V135" i="12"/>
  <c r="S138" i="14"/>
  <c r="V138" i="14"/>
  <c r="W138" i="14"/>
  <c r="Q139" i="14"/>
  <c r="R139" i="14" s="1"/>
  <c r="O139" i="14"/>
  <c r="M139" i="14"/>
  <c r="N139" i="14"/>
  <c r="P139" i="14"/>
  <c r="T139" i="14" s="1"/>
  <c r="D140" i="14"/>
  <c r="W44" i="15"/>
  <c r="V44" i="15"/>
  <c r="Q45" i="15"/>
  <c r="R45" i="15" s="1"/>
  <c r="N45" i="15"/>
  <c r="O45" i="15"/>
  <c r="M45" i="15"/>
  <c r="P45" i="15"/>
  <c r="T45" i="15" s="1"/>
  <c r="D46" i="15"/>
  <c r="T44" i="15"/>
  <c r="T131" i="6" l="1"/>
  <c r="M132" i="6"/>
  <c r="P132" i="6"/>
  <c r="S132" i="6" s="1"/>
  <c r="O132" i="6"/>
  <c r="Q132" i="6"/>
  <c r="R132" i="6" s="1"/>
  <c r="D133" i="6"/>
  <c r="N132" i="6"/>
  <c r="W131" i="6"/>
  <c r="V131" i="6"/>
  <c r="O58" i="11"/>
  <c r="N58" i="11"/>
  <c r="D59" i="11"/>
  <c r="P58" i="11"/>
  <c r="T58" i="11" s="1"/>
  <c r="Q58" i="11"/>
  <c r="R58" i="11" s="1"/>
  <c r="M58" i="11"/>
  <c r="W57" i="11"/>
  <c r="V57" i="11"/>
  <c r="S136" i="12"/>
  <c r="T57" i="11"/>
  <c r="V136" i="12"/>
  <c r="W136" i="12"/>
  <c r="D138" i="12"/>
  <c r="P137" i="12"/>
  <c r="T137" i="12" s="1"/>
  <c r="M137" i="12"/>
  <c r="O137" i="12"/>
  <c r="Q137" i="12"/>
  <c r="R137" i="12" s="1"/>
  <c r="N137" i="12"/>
  <c r="O140" i="14"/>
  <c r="Q140" i="14"/>
  <c r="R140" i="14" s="1"/>
  <c r="M140" i="14"/>
  <c r="P140" i="14"/>
  <c r="T140" i="14" s="1"/>
  <c r="N140" i="14"/>
  <c r="D141" i="14"/>
  <c r="V139" i="14"/>
  <c r="W139" i="14"/>
  <c r="S139" i="14"/>
  <c r="D47" i="15"/>
  <c r="Q46" i="15"/>
  <c r="R46" i="15" s="1"/>
  <c r="M46" i="15"/>
  <c r="O46" i="15"/>
  <c r="P46" i="15"/>
  <c r="S46" i="15" s="1"/>
  <c r="N46" i="15"/>
  <c r="S45" i="15"/>
  <c r="V45" i="15"/>
  <c r="W45" i="15"/>
  <c r="T132" i="6" l="1"/>
  <c r="W132" i="6"/>
  <c r="V132" i="6"/>
  <c r="P133" i="6"/>
  <c r="S133" i="6" s="1"/>
  <c r="D134" i="6"/>
  <c r="Q133" i="6"/>
  <c r="R133" i="6" s="1"/>
  <c r="M133" i="6"/>
  <c r="N133" i="6"/>
  <c r="O133" i="6"/>
  <c r="S58" i="11"/>
  <c r="M59" i="11"/>
  <c r="N59" i="11"/>
  <c r="D60" i="11"/>
  <c r="P59" i="11"/>
  <c r="S59" i="11" s="1"/>
  <c r="Q59" i="11"/>
  <c r="R59" i="11" s="1"/>
  <c r="O59" i="11"/>
  <c r="V58" i="11"/>
  <c r="W58" i="11"/>
  <c r="O138" i="12"/>
  <c r="P138" i="12"/>
  <c r="S138" i="12" s="1"/>
  <c r="N138" i="12"/>
  <c r="D139" i="12"/>
  <c r="M138" i="12"/>
  <c r="Q138" i="12"/>
  <c r="R138" i="12" s="1"/>
  <c r="V137" i="12"/>
  <c r="W137" i="12"/>
  <c r="S137" i="12"/>
  <c r="S140" i="14"/>
  <c r="P141" i="14"/>
  <c r="S141" i="14" s="1"/>
  <c r="D142" i="14"/>
  <c r="M141" i="14"/>
  <c r="Q141" i="14"/>
  <c r="R141" i="14" s="1"/>
  <c r="O141" i="14"/>
  <c r="N141" i="14"/>
  <c r="T46" i="15"/>
  <c r="W140" i="14"/>
  <c r="V140" i="14"/>
  <c r="V46" i="15"/>
  <c r="W46" i="15"/>
  <c r="P47" i="15"/>
  <c r="S47" i="15" s="1"/>
  <c r="O47" i="15"/>
  <c r="Q47" i="15"/>
  <c r="R47" i="15" s="1"/>
  <c r="M47" i="15"/>
  <c r="D48" i="15"/>
  <c r="N47" i="15"/>
  <c r="T133" i="6" l="1"/>
  <c r="W133" i="6"/>
  <c r="V133" i="6"/>
  <c r="N134" i="6"/>
  <c r="D135" i="6"/>
  <c r="P134" i="6"/>
  <c r="T134" i="6" s="1"/>
  <c r="O134" i="6"/>
  <c r="M134" i="6"/>
  <c r="Q134" i="6"/>
  <c r="R134" i="6" s="1"/>
  <c r="S134" i="6"/>
  <c r="T59" i="11"/>
  <c r="W59" i="11"/>
  <c r="V59" i="11"/>
  <c r="O60" i="11"/>
  <c r="Q60" i="11"/>
  <c r="R60" i="11" s="1"/>
  <c r="N60" i="11"/>
  <c r="P60" i="11"/>
  <c r="S60" i="11" s="1"/>
  <c r="M60" i="11"/>
  <c r="D61" i="11"/>
  <c r="T138" i="12"/>
  <c r="T47" i="15"/>
  <c r="T141" i="14"/>
  <c r="O139" i="12"/>
  <c r="D140" i="12"/>
  <c r="Q139" i="12"/>
  <c r="R139" i="12" s="1"/>
  <c r="M139" i="12"/>
  <c r="P139" i="12"/>
  <c r="S139" i="12" s="1"/>
  <c r="N139" i="12"/>
  <c r="W138" i="12"/>
  <c r="V138" i="12"/>
  <c r="Q142" i="14"/>
  <c r="R142" i="14" s="1"/>
  <c r="O142" i="14"/>
  <c r="N142" i="14"/>
  <c r="D143" i="14"/>
  <c r="P142" i="14"/>
  <c r="S142" i="14" s="1"/>
  <c r="M142" i="14"/>
  <c r="V141" i="14"/>
  <c r="W141" i="14"/>
  <c r="M48" i="15"/>
  <c r="O48" i="15"/>
  <c r="D49" i="15"/>
  <c r="Q48" i="15"/>
  <c r="R48" i="15" s="1"/>
  <c r="N48" i="15"/>
  <c r="P48" i="15"/>
  <c r="T48" i="15" s="1"/>
  <c r="V47" i="15"/>
  <c r="W47" i="15"/>
  <c r="Q135" i="6" l="1"/>
  <c r="R135" i="6" s="1"/>
  <c r="M135" i="6"/>
  <c r="P135" i="6"/>
  <c r="T135" i="6" s="1"/>
  <c r="D136" i="6"/>
  <c r="O135" i="6"/>
  <c r="N135" i="6"/>
  <c r="W134" i="6"/>
  <c r="V134" i="6"/>
  <c r="T60" i="11"/>
  <c r="D62" i="11"/>
  <c r="N61" i="11"/>
  <c r="Q61" i="11"/>
  <c r="R61" i="11" s="1"/>
  <c r="O61" i="11"/>
  <c r="P61" i="11"/>
  <c r="T61" i="11" s="1"/>
  <c r="M61" i="11"/>
  <c r="V60" i="11"/>
  <c r="W60" i="11"/>
  <c r="P140" i="12"/>
  <c r="T140" i="12" s="1"/>
  <c r="Q140" i="12"/>
  <c r="R140" i="12" s="1"/>
  <c r="M140" i="12"/>
  <c r="D141" i="12"/>
  <c r="N140" i="12"/>
  <c r="O140" i="12"/>
  <c r="V139" i="12"/>
  <c r="W139" i="12"/>
  <c r="T142" i="14"/>
  <c r="T139" i="12"/>
  <c r="Q143" i="14"/>
  <c r="R143" i="14" s="1"/>
  <c r="N143" i="14"/>
  <c r="O143" i="14"/>
  <c r="D144" i="14"/>
  <c r="P143" i="14"/>
  <c r="T143" i="14" s="1"/>
  <c r="M143" i="14"/>
  <c r="W142" i="14"/>
  <c r="V142" i="14"/>
  <c r="S48" i="15"/>
  <c r="D50" i="15"/>
  <c r="P49" i="15"/>
  <c r="T49" i="15" s="1"/>
  <c r="N49" i="15"/>
  <c r="M49" i="15"/>
  <c r="Q49" i="15"/>
  <c r="R49" i="15" s="1"/>
  <c r="O49" i="15"/>
  <c r="V48" i="15"/>
  <c r="W48" i="15"/>
  <c r="S135" i="6" l="1"/>
  <c r="S61" i="11"/>
  <c r="M136" i="6"/>
  <c r="P136" i="6"/>
  <c r="S136" i="6" s="1"/>
  <c r="Q136" i="6"/>
  <c r="R136" i="6" s="1"/>
  <c r="N136" i="6"/>
  <c r="D137" i="6"/>
  <c r="O136" i="6"/>
  <c r="W135" i="6"/>
  <c r="V135" i="6"/>
  <c r="S140" i="12"/>
  <c r="V61" i="11"/>
  <c r="W61" i="11"/>
  <c r="D63" i="11"/>
  <c r="O62" i="11"/>
  <c r="M62" i="11"/>
  <c r="P62" i="11"/>
  <c r="S62" i="11" s="1"/>
  <c r="N62" i="11"/>
  <c r="Q62" i="11"/>
  <c r="R62" i="11" s="1"/>
  <c r="V140" i="12"/>
  <c r="W140" i="12"/>
  <c r="M141" i="12"/>
  <c r="P141" i="12"/>
  <c r="T141" i="12" s="1"/>
  <c r="N141" i="12"/>
  <c r="O141" i="12"/>
  <c r="D142" i="12"/>
  <c r="Q141" i="12"/>
  <c r="R141" i="12" s="1"/>
  <c r="S143" i="14"/>
  <c r="W143" i="14"/>
  <c r="V143" i="14"/>
  <c r="D145" i="14"/>
  <c r="O144" i="14"/>
  <c r="P144" i="14"/>
  <c r="S144" i="14" s="1"/>
  <c r="Q144" i="14"/>
  <c r="R144" i="14" s="1"/>
  <c r="M144" i="14"/>
  <c r="N144" i="14"/>
  <c r="S49" i="15"/>
  <c r="V49" i="15"/>
  <c r="W49" i="15"/>
  <c r="N50" i="15"/>
  <c r="Q50" i="15"/>
  <c r="R50" i="15" s="1"/>
  <c r="O50" i="15"/>
  <c r="P50" i="15"/>
  <c r="S50" i="15" s="1"/>
  <c r="D51" i="15"/>
  <c r="M50" i="15"/>
  <c r="T136" i="6" l="1"/>
  <c r="T144" i="14"/>
  <c r="W136" i="6"/>
  <c r="V136" i="6"/>
  <c r="P137" i="6"/>
  <c r="S137" i="6" s="1"/>
  <c r="Q137" i="6"/>
  <c r="R137" i="6" s="1"/>
  <c r="N137" i="6"/>
  <c r="D138" i="6"/>
  <c r="O137" i="6"/>
  <c r="M137" i="6"/>
  <c r="S141" i="12"/>
  <c r="N63" i="11"/>
  <c r="Q63" i="11"/>
  <c r="R63" i="11" s="1"/>
  <c r="M63" i="11"/>
  <c r="P63" i="11"/>
  <c r="S63" i="11" s="1"/>
  <c r="D64" i="11"/>
  <c r="O63" i="11"/>
  <c r="V62" i="11"/>
  <c r="W62" i="11"/>
  <c r="T62" i="11"/>
  <c r="D143" i="12"/>
  <c r="M142" i="12"/>
  <c r="P142" i="12"/>
  <c r="S142" i="12" s="1"/>
  <c r="Q142" i="12"/>
  <c r="R142" i="12" s="1"/>
  <c r="N142" i="12"/>
  <c r="O142" i="12"/>
  <c r="W141" i="12"/>
  <c r="V141" i="12"/>
  <c r="V144" i="14"/>
  <c r="W144" i="14"/>
  <c r="Q145" i="14"/>
  <c r="R145" i="14" s="1"/>
  <c r="N145" i="14"/>
  <c r="O145" i="14"/>
  <c r="P145" i="14"/>
  <c r="T145" i="14" s="1"/>
  <c r="D146" i="14"/>
  <c r="M145" i="14"/>
  <c r="N51" i="15"/>
  <c r="D52" i="15"/>
  <c r="P51" i="15"/>
  <c r="S51" i="15" s="1"/>
  <c r="M51" i="15"/>
  <c r="Q51" i="15"/>
  <c r="R51" i="15" s="1"/>
  <c r="O51" i="15"/>
  <c r="T50" i="15"/>
  <c r="W50" i="15"/>
  <c r="V50" i="15"/>
  <c r="T142" i="12" l="1"/>
  <c r="T137" i="6"/>
  <c r="W137" i="6"/>
  <c r="V137" i="6"/>
  <c r="N138" i="6"/>
  <c r="O138" i="6"/>
  <c r="M138" i="6"/>
  <c r="D139" i="6"/>
  <c r="P138" i="6"/>
  <c r="T138" i="6" s="1"/>
  <c r="Q138" i="6"/>
  <c r="R138" i="6" s="1"/>
  <c r="T63" i="11"/>
  <c r="W63" i="11"/>
  <c r="V63" i="11"/>
  <c r="N64" i="11"/>
  <c r="Q64" i="11"/>
  <c r="R64" i="11" s="1"/>
  <c r="M64" i="11"/>
  <c r="D65" i="11"/>
  <c r="P64" i="11"/>
  <c r="S64" i="11" s="1"/>
  <c r="O64" i="11"/>
  <c r="W142" i="12"/>
  <c r="V142" i="12"/>
  <c r="O143" i="12"/>
  <c r="N143" i="12"/>
  <c r="Q143" i="12"/>
  <c r="R143" i="12" s="1"/>
  <c r="D144" i="12"/>
  <c r="M143" i="12"/>
  <c r="P143" i="12"/>
  <c r="S143" i="12" s="1"/>
  <c r="M146" i="14"/>
  <c r="Q146" i="14"/>
  <c r="R146" i="14" s="1"/>
  <c r="O146" i="14"/>
  <c r="P146" i="14"/>
  <c r="S146" i="14" s="1"/>
  <c r="N146" i="14"/>
  <c r="D147" i="14"/>
  <c r="T51" i="15"/>
  <c r="S145" i="14"/>
  <c r="W145" i="14"/>
  <c r="V145" i="14"/>
  <c r="V51" i="15"/>
  <c r="W51" i="15"/>
  <c r="Q52" i="15"/>
  <c r="R52" i="15" s="1"/>
  <c r="M52" i="15"/>
  <c r="D53" i="15"/>
  <c r="O52" i="15"/>
  <c r="P52" i="15"/>
  <c r="S52" i="15" s="1"/>
  <c r="N52" i="15"/>
  <c r="S138" i="6" l="1"/>
  <c r="V138" i="6"/>
  <c r="W138" i="6"/>
  <c r="N139" i="6"/>
  <c r="Q139" i="6"/>
  <c r="R139" i="6" s="1"/>
  <c r="O139" i="6"/>
  <c r="P139" i="6"/>
  <c r="S139" i="6" s="1"/>
  <c r="D140" i="6"/>
  <c r="M139" i="6"/>
  <c r="W64" i="11"/>
  <c r="V64" i="11"/>
  <c r="N65" i="11"/>
  <c r="P65" i="11"/>
  <c r="S65" i="11" s="1"/>
  <c r="O65" i="11"/>
  <c r="M65" i="11"/>
  <c r="D66" i="11"/>
  <c r="Q65" i="11"/>
  <c r="R65" i="11" s="1"/>
  <c r="T64" i="11"/>
  <c r="W143" i="12"/>
  <c r="V143" i="12"/>
  <c r="O144" i="12"/>
  <c r="Q144" i="12"/>
  <c r="R144" i="12" s="1"/>
  <c r="P144" i="12"/>
  <c r="T144" i="12" s="1"/>
  <c r="N144" i="12"/>
  <c r="M144" i="12"/>
  <c r="D145" i="12"/>
  <c r="T143" i="12"/>
  <c r="T146" i="14"/>
  <c r="V146" i="14"/>
  <c r="W146" i="14"/>
  <c r="Q147" i="14"/>
  <c r="R147" i="14" s="1"/>
  <c r="P147" i="14"/>
  <c r="S147" i="14" s="1"/>
  <c r="O147" i="14"/>
  <c r="D148" i="14"/>
  <c r="M147" i="14"/>
  <c r="N147" i="14"/>
  <c r="W52" i="15"/>
  <c r="V52" i="15"/>
  <c r="T52" i="15"/>
  <c r="O53" i="15"/>
  <c r="Q53" i="15"/>
  <c r="R53" i="15" s="1"/>
  <c r="M53" i="15"/>
  <c r="P53" i="15"/>
  <c r="T53" i="15" s="1"/>
  <c r="D54" i="15"/>
  <c r="N53" i="15"/>
  <c r="S144" i="12" l="1"/>
  <c r="M140" i="6"/>
  <c r="P140" i="6"/>
  <c r="T140" i="6" s="1"/>
  <c r="O140" i="6"/>
  <c r="N140" i="6"/>
  <c r="Q140" i="6"/>
  <c r="R140" i="6" s="1"/>
  <c r="D141" i="6"/>
  <c r="T139" i="6"/>
  <c r="V139" i="6"/>
  <c r="W139" i="6"/>
  <c r="T147" i="14"/>
  <c r="N66" i="11"/>
  <c r="M66" i="11"/>
  <c r="D67" i="11"/>
  <c r="O66" i="11"/>
  <c r="P66" i="11"/>
  <c r="S66" i="11" s="1"/>
  <c r="Q66" i="11"/>
  <c r="R66" i="11" s="1"/>
  <c r="T65" i="11"/>
  <c r="W65" i="11"/>
  <c r="V65" i="11"/>
  <c r="W144" i="12"/>
  <c r="V144" i="12"/>
  <c r="N145" i="12"/>
  <c r="O145" i="12"/>
  <c r="Q145" i="12"/>
  <c r="R145" i="12" s="1"/>
  <c r="M145" i="12"/>
  <c r="D146" i="12"/>
  <c r="P145" i="12"/>
  <c r="T145" i="12" s="1"/>
  <c r="O148" i="14"/>
  <c r="M148" i="14"/>
  <c r="D149" i="14"/>
  <c r="Q148" i="14"/>
  <c r="R148" i="14" s="1"/>
  <c r="N148" i="14"/>
  <c r="P148" i="14"/>
  <c r="T148" i="14" s="1"/>
  <c r="W147" i="14"/>
  <c r="V147" i="14"/>
  <c r="O54" i="15"/>
  <c r="N54" i="15"/>
  <c r="M54" i="15"/>
  <c r="D56" i="15"/>
  <c r="P54" i="15"/>
  <c r="S54" i="15" s="1"/>
  <c r="Q54" i="15"/>
  <c r="R54" i="15" s="1"/>
  <c r="V53" i="15"/>
  <c r="W53" i="15"/>
  <c r="S53" i="15"/>
  <c r="S140" i="6" l="1"/>
  <c r="W140" i="6"/>
  <c r="V140" i="6"/>
  <c r="M141" i="6"/>
  <c r="O141" i="6"/>
  <c r="N141" i="6"/>
  <c r="Q141" i="6"/>
  <c r="R141" i="6" s="1"/>
  <c r="D142" i="6"/>
  <c r="P141" i="6"/>
  <c r="S141" i="6" s="1"/>
  <c r="T66" i="11"/>
  <c r="N67" i="11"/>
  <c r="O67" i="11"/>
  <c r="P67" i="11"/>
  <c r="S67" i="11" s="1"/>
  <c r="Q67" i="11"/>
  <c r="R67" i="11" s="1"/>
  <c r="D68" i="11"/>
  <c r="M67" i="11"/>
  <c r="W66" i="11"/>
  <c r="V66" i="11"/>
  <c r="V145" i="12"/>
  <c r="W145" i="12"/>
  <c r="N146" i="12"/>
  <c r="Q146" i="12"/>
  <c r="R146" i="12" s="1"/>
  <c r="D147" i="12"/>
  <c r="P146" i="12"/>
  <c r="T146" i="12" s="1"/>
  <c r="M146" i="12"/>
  <c r="O146" i="12"/>
  <c r="S145" i="12"/>
  <c r="T54" i="15"/>
  <c r="S148" i="14"/>
  <c r="O149" i="14"/>
  <c r="Q149" i="14"/>
  <c r="R149" i="14" s="1"/>
  <c r="P149" i="14"/>
  <c r="T149" i="14" s="1"/>
  <c r="M149" i="14"/>
  <c r="N149" i="14"/>
  <c r="D150" i="14"/>
  <c r="V148" i="14"/>
  <c r="W148" i="14"/>
  <c r="N56" i="15"/>
  <c r="O56" i="15"/>
  <c r="D57" i="15"/>
  <c r="Q56" i="15"/>
  <c r="R56" i="15" s="1"/>
  <c r="P56" i="15"/>
  <c r="S56" i="15" s="1"/>
  <c r="M56" i="15"/>
  <c r="V54" i="15"/>
  <c r="W54" i="15"/>
  <c r="T67" i="11" l="1"/>
  <c r="S149" i="14"/>
  <c r="T141" i="6"/>
  <c r="D143" i="6"/>
  <c r="Q142" i="6"/>
  <c r="R142" i="6" s="1"/>
  <c r="O142" i="6"/>
  <c r="M142" i="6"/>
  <c r="N142" i="6"/>
  <c r="P142" i="6"/>
  <c r="S142" i="6" s="1"/>
  <c r="V141" i="6"/>
  <c r="W141" i="6"/>
  <c r="V67" i="11"/>
  <c r="W67" i="11"/>
  <c r="N68" i="11"/>
  <c r="D69" i="11"/>
  <c r="M68" i="11"/>
  <c r="Q68" i="11"/>
  <c r="R68" i="11" s="1"/>
  <c r="P68" i="11"/>
  <c r="S68" i="11" s="1"/>
  <c r="O68" i="11"/>
  <c r="W146" i="12"/>
  <c r="V146" i="12"/>
  <c r="S146" i="12"/>
  <c r="Q147" i="12"/>
  <c r="R147" i="12" s="1"/>
  <c r="M147" i="12"/>
  <c r="N147" i="12"/>
  <c r="P147" i="12"/>
  <c r="S147" i="12" s="1"/>
  <c r="D148" i="12"/>
  <c r="O147" i="12"/>
  <c r="Q150" i="14"/>
  <c r="R150" i="14" s="1"/>
  <c r="P150" i="14"/>
  <c r="S150" i="14" s="1"/>
  <c r="D151" i="14"/>
  <c r="M150" i="14"/>
  <c r="N150" i="14"/>
  <c r="O150" i="14"/>
  <c r="V149" i="14"/>
  <c r="W149" i="14"/>
  <c r="T56" i="15"/>
  <c r="Q57" i="15"/>
  <c r="R57" i="15" s="1"/>
  <c r="D58" i="15"/>
  <c r="N57" i="15"/>
  <c r="P57" i="15"/>
  <c r="T57" i="15" s="1"/>
  <c r="M57" i="15"/>
  <c r="O57" i="15"/>
  <c r="W56" i="15"/>
  <c r="V56" i="15"/>
  <c r="T142" i="6" l="1"/>
  <c r="V142" i="6"/>
  <c r="W142" i="6"/>
  <c r="D144" i="6"/>
  <c r="N143" i="6"/>
  <c r="Q143" i="6"/>
  <c r="R143" i="6" s="1"/>
  <c r="P143" i="6"/>
  <c r="S143" i="6" s="1"/>
  <c r="O143" i="6"/>
  <c r="M143" i="6"/>
  <c r="D70" i="11"/>
  <c r="Q69" i="11"/>
  <c r="R69" i="11" s="1"/>
  <c r="P69" i="11"/>
  <c r="S69" i="11" s="1"/>
  <c r="M69" i="11"/>
  <c r="N69" i="11"/>
  <c r="O69" i="11"/>
  <c r="T147" i="12"/>
  <c r="V68" i="11"/>
  <c r="W68" i="11"/>
  <c r="T68" i="11"/>
  <c r="P148" i="12"/>
  <c r="T148" i="12" s="1"/>
  <c r="Q148" i="12"/>
  <c r="R148" i="12" s="1"/>
  <c r="N148" i="12"/>
  <c r="M148" i="12"/>
  <c r="O148" i="12"/>
  <c r="D149" i="12"/>
  <c r="V147" i="12"/>
  <c r="W147" i="12"/>
  <c r="T150" i="14"/>
  <c r="O151" i="14"/>
  <c r="Q151" i="14"/>
  <c r="R151" i="14" s="1"/>
  <c r="D152" i="14"/>
  <c r="M151" i="14"/>
  <c r="P151" i="14"/>
  <c r="S151" i="14" s="1"/>
  <c r="N151" i="14"/>
  <c r="V150" i="14"/>
  <c r="W150" i="14"/>
  <c r="S57" i="15"/>
  <c r="W57" i="15"/>
  <c r="V57" i="15"/>
  <c r="M58" i="15"/>
  <c r="P58" i="15"/>
  <c r="S58" i="15" s="1"/>
  <c r="N58" i="15"/>
  <c r="D59" i="15"/>
  <c r="Q58" i="15"/>
  <c r="R58" i="15" s="1"/>
  <c r="O58" i="15"/>
  <c r="T69" i="11" l="1"/>
  <c r="T143" i="6"/>
  <c r="W143" i="6"/>
  <c r="V143" i="6"/>
  <c r="M144" i="6"/>
  <c r="P144" i="6"/>
  <c r="T144" i="6" s="1"/>
  <c r="O144" i="6"/>
  <c r="Q144" i="6"/>
  <c r="R144" i="6" s="1"/>
  <c r="D145" i="6"/>
  <c r="N144" i="6"/>
  <c r="S148" i="12"/>
  <c r="W69" i="11"/>
  <c r="V69" i="11"/>
  <c r="Q70" i="11"/>
  <c r="R70" i="11" s="1"/>
  <c r="O70" i="11"/>
  <c r="P70" i="11"/>
  <c r="S70" i="11" s="1"/>
  <c r="D71" i="11"/>
  <c r="M70" i="11"/>
  <c r="N70" i="11"/>
  <c r="D150" i="12"/>
  <c r="M149" i="12"/>
  <c r="N149" i="12"/>
  <c r="O149" i="12"/>
  <c r="Q149" i="12"/>
  <c r="R149" i="12" s="1"/>
  <c r="P149" i="12"/>
  <c r="S149" i="12" s="1"/>
  <c r="T58" i="15"/>
  <c r="T151" i="14"/>
  <c r="V148" i="12"/>
  <c r="W148" i="12"/>
  <c r="Q152" i="14"/>
  <c r="R152" i="14" s="1"/>
  <c r="N152" i="14"/>
  <c r="D153" i="14"/>
  <c r="O152" i="14"/>
  <c r="P152" i="14"/>
  <c r="T152" i="14" s="1"/>
  <c r="M152" i="14"/>
  <c r="W151" i="14"/>
  <c r="V151" i="14"/>
  <c r="N59" i="15"/>
  <c r="M59" i="15"/>
  <c r="P59" i="15"/>
  <c r="S59" i="15" s="1"/>
  <c r="Q59" i="15"/>
  <c r="R59" i="15" s="1"/>
  <c r="D60" i="15"/>
  <c r="O59" i="15"/>
  <c r="W58" i="15"/>
  <c r="V58" i="15"/>
  <c r="T70" i="11" l="1"/>
  <c r="D146" i="6"/>
  <c r="P145" i="6"/>
  <c r="T145" i="6" s="1"/>
  <c r="Q145" i="6"/>
  <c r="R145" i="6" s="1"/>
  <c r="M145" i="6"/>
  <c r="O145" i="6"/>
  <c r="N145" i="6"/>
  <c r="S144" i="6"/>
  <c r="W144" i="6"/>
  <c r="V144" i="6"/>
  <c r="N71" i="11"/>
  <c r="P71" i="11"/>
  <c r="S71" i="11" s="1"/>
  <c r="Q71" i="11"/>
  <c r="R71" i="11" s="1"/>
  <c r="D72" i="11"/>
  <c r="O71" i="11"/>
  <c r="M71" i="11"/>
  <c r="T149" i="12"/>
  <c r="W70" i="11"/>
  <c r="V70" i="11"/>
  <c r="V149" i="12"/>
  <c r="W149" i="12"/>
  <c r="O150" i="12"/>
  <c r="P150" i="12"/>
  <c r="T150" i="12" s="1"/>
  <c r="M150" i="12"/>
  <c r="Q150" i="12"/>
  <c r="R150" i="12" s="1"/>
  <c r="N150" i="12"/>
  <c r="D151" i="12"/>
  <c r="S152" i="14"/>
  <c r="W152" i="14"/>
  <c r="V152" i="14"/>
  <c r="M153" i="14"/>
  <c r="N153" i="14"/>
  <c r="Q153" i="14"/>
  <c r="R153" i="14" s="1"/>
  <c r="O153" i="14"/>
  <c r="D154" i="14"/>
  <c r="P153" i="14"/>
  <c r="T153" i="14" s="1"/>
  <c r="T59" i="15"/>
  <c r="V59" i="15"/>
  <c r="W59" i="15"/>
  <c r="Q60" i="15"/>
  <c r="R60" i="15" s="1"/>
  <c r="N60" i="15"/>
  <c r="M60" i="15"/>
  <c r="P60" i="15"/>
  <c r="T60" i="15" s="1"/>
  <c r="D61" i="15"/>
  <c r="O60" i="15"/>
  <c r="S145" i="6" l="1"/>
  <c r="V145" i="6"/>
  <c r="W145" i="6"/>
  <c r="D147" i="6"/>
  <c r="P146" i="6"/>
  <c r="S146" i="6" s="1"/>
  <c r="O146" i="6"/>
  <c r="M146" i="6"/>
  <c r="Q146" i="6"/>
  <c r="R146" i="6" s="1"/>
  <c r="N146" i="6"/>
  <c r="T71" i="11"/>
  <c r="M72" i="11"/>
  <c r="P72" i="11"/>
  <c r="S72" i="11" s="1"/>
  <c r="N72" i="11"/>
  <c r="D73" i="11"/>
  <c r="Q72" i="11"/>
  <c r="R72" i="11" s="1"/>
  <c r="O72" i="11"/>
  <c r="W71" i="11"/>
  <c r="V71" i="11"/>
  <c r="V150" i="12"/>
  <c r="W150" i="12"/>
  <c r="P151" i="12"/>
  <c r="T151" i="12" s="1"/>
  <c r="O151" i="12"/>
  <c r="N151" i="12"/>
  <c r="D152" i="12"/>
  <c r="Q151" i="12"/>
  <c r="R151" i="12" s="1"/>
  <c r="M151" i="12"/>
  <c r="S150" i="12"/>
  <c r="M154" i="14"/>
  <c r="N154" i="14"/>
  <c r="O154" i="14"/>
  <c r="D155" i="14"/>
  <c r="P154" i="14"/>
  <c r="S154" i="14" s="1"/>
  <c r="Q154" i="14"/>
  <c r="R154" i="14" s="1"/>
  <c r="V153" i="14"/>
  <c r="W153" i="14"/>
  <c r="S153" i="14"/>
  <c r="W60" i="15"/>
  <c r="V60" i="15"/>
  <c r="N61" i="15"/>
  <c r="D62" i="15"/>
  <c r="P61" i="15"/>
  <c r="T61" i="15" s="1"/>
  <c r="Q61" i="15"/>
  <c r="R61" i="15" s="1"/>
  <c r="M61" i="15"/>
  <c r="O61" i="15"/>
  <c r="S60" i="15"/>
  <c r="O147" i="6" l="1"/>
  <c r="M147" i="6"/>
  <c r="P147" i="6"/>
  <c r="T147" i="6" s="1"/>
  <c r="Q147" i="6"/>
  <c r="R147" i="6" s="1"/>
  <c r="D148" i="6"/>
  <c r="N147" i="6"/>
  <c r="T72" i="11"/>
  <c r="T146" i="6"/>
  <c r="W146" i="6"/>
  <c r="V146" i="6"/>
  <c r="S61" i="15"/>
  <c r="P73" i="11"/>
  <c r="S73" i="11" s="1"/>
  <c r="N73" i="11"/>
  <c r="D74" i="11"/>
  <c r="M73" i="11"/>
  <c r="Q73" i="11"/>
  <c r="R73" i="11" s="1"/>
  <c r="O73" i="11"/>
  <c r="W72" i="11"/>
  <c r="V72" i="11"/>
  <c r="W151" i="12"/>
  <c r="V151" i="12"/>
  <c r="M152" i="12"/>
  <c r="Q152" i="12"/>
  <c r="R152" i="12" s="1"/>
  <c r="O152" i="12"/>
  <c r="P152" i="12"/>
  <c r="T152" i="12" s="1"/>
  <c r="N152" i="12"/>
  <c r="D153" i="12"/>
  <c r="T154" i="14"/>
  <c r="S151" i="12"/>
  <c r="M155" i="14"/>
  <c r="P155" i="14"/>
  <c r="T155" i="14" s="1"/>
  <c r="D156" i="14"/>
  <c r="N155" i="14"/>
  <c r="Q155" i="14"/>
  <c r="R155" i="14" s="1"/>
  <c r="O155" i="14"/>
  <c r="W154" i="14"/>
  <c r="V154" i="14"/>
  <c r="V61" i="15"/>
  <c r="W61" i="15"/>
  <c r="P62" i="15"/>
  <c r="S62" i="15" s="1"/>
  <c r="Q62" i="15"/>
  <c r="R62" i="15" s="1"/>
  <c r="O62" i="15"/>
  <c r="N62" i="15"/>
  <c r="M62" i="15"/>
  <c r="D63" i="15"/>
  <c r="T73" i="11" l="1"/>
  <c r="S147" i="6"/>
  <c r="M148" i="6"/>
  <c r="P148" i="6"/>
  <c r="T148" i="6" s="1"/>
  <c r="O148" i="6"/>
  <c r="Q148" i="6"/>
  <c r="R148" i="6" s="1"/>
  <c r="D149" i="6"/>
  <c r="N148" i="6"/>
  <c r="V147" i="6"/>
  <c r="W147" i="6"/>
  <c r="S155" i="14"/>
  <c r="M74" i="11"/>
  <c r="Q74" i="11"/>
  <c r="R74" i="11" s="1"/>
  <c r="O74" i="11"/>
  <c r="N74" i="11"/>
  <c r="D75" i="11"/>
  <c r="P74" i="11"/>
  <c r="T74" i="11" s="1"/>
  <c r="V73" i="11"/>
  <c r="W73" i="11"/>
  <c r="Q153" i="12"/>
  <c r="R153" i="12" s="1"/>
  <c r="O153" i="12"/>
  <c r="D154" i="12"/>
  <c r="P153" i="12"/>
  <c r="T153" i="12" s="1"/>
  <c r="M153" i="12"/>
  <c r="N153" i="12"/>
  <c r="S152" i="12"/>
  <c r="W152" i="12"/>
  <c r="V152" i="12"/>
  <c r="N156" i="14"/>
  <c r="M156" i="14"/>
  <c r="Q156" i="14"/>
  <c r="R156" i="14" s="1"/>
  <c r="D157" i="14"/>
  <c r="P156" i="14"/>
  <c r="S156" i="14" s="1"/>
  <c r="O156" i="14"/>
  <c r="W155" i="14"/>
  <c r="V155" i="14"/>
  <c r="Q63" i="15"/>
  <c r="R63" i="15" s="1"/>
  <c r="M63" i="15"/>
  <c r="O63" i="15"/>
  <c r="P63" i="15"/>
  <c r="S63" i="15" s="1"/>
  <c r="N63" i="15"/>
  <c r="D64" i="15"/>
  <c r="T62" i="15"/>
  <c r="V62" i="15"/>
  <c r="W62" i="15"/>
  <c r="S148" i="6" l="1"/>
  <c r="V148" i="6"/>
  <c r="W148" i="6"/>
  <c r="M149" i="6"/>
  <c r="D150" i="6"/>
  <c r="N149" i="6"/>
  <c r="O149" i="6"/>
  <c r="Q149" i="6"/>
  <c r="R149" i="6" s="1"/>
  <c r="P149" i="6"/>
  <c r="T149" i="6" s="1"/>
  <c r="S74" i="11"/>
  <c r="W74" i="11"/>
  <c r="V74" i="11"/>
  <c r="O75" i="11"/>
  <c r="Q75" i="11"/>
  <c r="R75" i="11" s="1"/>
  <c r="D76" i="11"/>
  <c r="P75" i="11"/>
  <c r="T75" i="11" s="1"/>
  <c r="N75" i="11"/>
  <c r="M75" i="11"/>
  <c r="S153" i="12"/>
  <c r="N154" i="12"/>
  <c r="D155" i="12"/>
  <c r="M154" i="12"/>
  <c r="Q154" i="12"/>
  <c r="R154" i="12" s="1"/>
  <c r="O154" i="12"/>
  <c r="P154" i="12"/>
  <c r="S154" i="12" s="1"/>
  <c r="V153" i="12"/>
  <c r="W153" i="12"/>
  <c r="T156" i="14"/>
  <c r="O157" i="14"/>
  <c r="D158" i="14"/>
  <c r="M157" i="14"/>
  <c r="N157" i="14"/>
  <c r="P157" i="14"/>
  <c r="S157" i="14" s="1"/>
  <c r="Q157" i="14"/>
  <c r="R157" i="14" s="1"/>
  <c r="W156" i="14"/>
  <c r="V156" i="14"/>
  <c r="V63" i="15"/>
  <c r="W63" i="15"/>
  <c r="O64" i="15"/>
  <c r="Q64" i="15"/>
  <c r="R64" i="15" s="1"/>
  <c r="N64" i="15"/>
  <c r="P64" i="15"/>
  <c r="T64" i="15" s="1"/>
  <c r="M64" i="15"/>
  <c r="D65" i="15"/>
  <c r="T63" i="15"/>
  <c r="M150" i="6" l="1"/>
  <c r="O150" i="6"/>
  <c r="Q150" i="6"/>
  <c r="R150" i="6" s="1"/>
  <c r="P150" i="6"/>
  <c r="S150" i="6" s="1"/>
  <c r="D151" i="6"/>
  <c r="N150" i="6"/>
  <c r="W149" i="6"/>
  <c r="V149" i="6"/>
  <c r="S149" i="6"/>
  <c r="T154" i="12"/>
  <c r="S75" i="11"/>
  <c r="Q76" i="11"/>
  <c r="R76" i="11" s="1"/>
  <c r="O76" i="11"/>
  <c r="D77" i="11"/>
  <c r="P76" i="11"/>
  <c r="T76" i="11" s="1"/>
  <c r="N76" i="11"/>
  <c r="M76" i="11"/>
  <c r="W75" i="11"/>
  <c r="V75" i="11"/>
  <c r="O155" i="12"/>
  <c r="D156" i="12"/>
  <c r="Q155" i="12"/>
  <c r="R155" i="12" s="1"/>
  <c r="N155" i="12"/>
  <c r="M155" i="12"/>
  <c r="P155" i="12"/>
  <c r="T155" i="12" s="1"/>
  <c r="V154" i="12"/>
  <c r="W154" i="12"/>
  <c r="T157" i="14"/>
  <c r="M158" i="14"/>
  <c r="Q158" i="14"/>
  <c r="R158" i="14" s="1"/>
  <c r="D159" i="14"/>
  <c r="O158" i="14"/>
  <c r="N158" i="14"/>
  <c r="P158" i="14"/>
  <c r="T158" i="14" s="1"/>
  <c r="W157" i="14"/>
  <c r="V157" i="14"/>
  <c r="W64" i="15"/>
  <c r="V64" i="15"/>
  <c r="P65" i="15"/>
  <c r="S65" i="15" s="1"/>
  <c r="Q65" i="15"/>
  <c r="R65" i="15" s="1"/>
  <c r="D66" i="15"/>
  <c r="N65" i="15"/>
  <c r="O65" i="15"/>
  <c r="M65" i="15"/>
  <c r="S64" i="15"/>
  <c r="T150" i="6" l="1"/>
  <c r="W150" i="6"/>
  <c r="V150" i="6"/>
  <c r="D152" i="6"/>
  <c r="O151" i="6"/>
  <c r="M151" i="6"/>
  <c r="P151" i="6"/>
  <c r="S151" i="6" s="1"/>
  <c r="Q151" i="6"/>
  <c r="R151" i="6" s="1"/>
  <c r="N151" i="6"/>
  <c r="S155" i="12"/>
  <c r="V76" i="11"/>
  <c r="W76" i="11"/>
  <c r="S76" i="11"/>
  <c r="O77" i="11"/>
  <c r="M77" i="11"/>
  <c r="P77" i="11"/>
  <c r="S77" i="11" s="1"/>
  <c r="Q77" i="11"/>
  <c r="R77" i="11" s="1"/>
  <c r="D78" i="11"/>
  <c r="N77" i="11"/>
  <c r="M156" i="12"/>
  <c r="P156" i="12"/>
  <c r="T156" i="12" s="1"/>
  <c r="N156" i="12"/>
  <c r="D157" i="12"/>
  <c r="Q156" i="12"/>
  <c r="R156" i="12" s="1"/>
  <c r="O156" i="12"/>
  <c r="W155" i="12"/>
  <c r="V155" i="12"/>
  <c r="W158" i="14"/>
  <c r="V158" i="14"/>
  <c r="S158" i="14"/>
  <c r="D160" i="14"/>
  <c r="P159" i="14"/>
  <c r="S159" i="14" s="1"/>
  <c r="N159" i="14"/>
  <c r="M159" i="14"/>
  <c r="Q159" i="14"/>
  <c r="R159" i="14" s="1"/>
  <c r="O159" i="14"/>
  <c r="W65" i="15"/>
  <c r="V65" i="15"/>
  <c r="T65" i="15"/>
  <c r="N66" i="15"/>
  <c r="Q66" i="15"/>
  <c r="R66" i="15" s="1"/>
  <c r="D67" i="15"/>
  <c r="P66" i="15"/>
  <c r="S66" i="15" s="1"/>
  <c r="M66" i="15"/>
  <c r="O66" i="15"/>
  <c r="T77" i="11" l="1"/>
  <c r="T151" i="6"/>
  <c r="O152" i="6"/>
  <c r="P152" i="6"/>
  <c r="S152" i="6" s="1"/>
  <c r="D153" i="6"/>
  <c r="N152" i="6"/>
  <c r="M152" i="6"/>
  <c r="Q152" i="6"/>
  <c r="R152" i="6" s="1"/>
  <c r="V151" i="6"/>
  <c r="W151" i="6"/>
  <c r="V77" i="11"/>
  <c r="W77" i="11"/>
  <c r="Q78" i="11"/>
  <c r="R78" i="11" s="1"/>
  <c r="O78" i="11"/>
  <c r="M78" i="11"/>
  <c r="N78" i="11"/>
  <c r="D79" i="11"/>
  <c r="P78" i="11"/>
  <c r="S78" i="11" s="1"/>
  <c r="S156" i="12"/>
  <c r="D158" i="12"/>
  <c r="Q157" i="12"/>
  <c r="R157" i="12" s="1"/>
  <c r="P157" i="12"/>
  <c r="T157" i="12" s="1"/>
  <c r="O157" i="12"/>
  <c r="M157" i="12"/>
  <c r="N157" i="12"/>
  <c r="T159" i="14"/>
  <c r="W156" i="12"/>
  <c r="V156" i="12"/>
  <c r="N160" i="14"/>
  <c r="P160" i="14"/>
  <c r="S160" i="14" s="1"/>
  <c r="M160" i="14"/>
  <c r="D161" i="14"/>
  <c r="Q160" i="14"/>
  <c r="R160" i="14" s="1"/>
  <c r="O160" i="14"/>
  <c r="W159" i="14"/>
  <c r="V159" i="14"/>
  <c r="T66" i="15"/>
  <c r="O67" i="15"/>
  <c r="P67" i="15"/>
  <c r="S67" i="15" s="1"/>
  <c r="D68" i="15"/>
  <c r="M67" i="15"/>
  <c r="N67" i="15"/>
  <c r="Q67" i="15"/>
  <c r="R67" i="15" s="1"/>
  <c r="W66" i="15"/>
  <c r="V66" i="15"/>
  <c r="S157" i="12" l="1"/>
  <c r="T152" i="6"/>
  <c r="D154" i="6"/>
  <c r="Q153" i="6"/>
  <c r="R153" i="6" s="1"/>
  <c r="M153" i="6"/>
  <c r="P153" i="6"/>
  <c r="T153" i="6" s="1"/>
  <c r="N153" i="6"/>
  <c r="O153" i="6"/>
  <c r="V152" i="6"/>
  <c r="W152" i="6"/>
  <c r="V78" i="11"/>
  <c r="W78" i="11"/>
  <c r="N79" i="11"/>
  <c r="D80" i="11"/>
  <c r="M79" i="11"/>
  <c r="P79" i="11"/>
  <c r="S79" i="11" s="1"/>
  <c r="O79" i="11"/>
  <c r="Q79" i="11"/>
  <c r="R79" i="11" s="1"/>
  <c r="T78" i="11"/>
  <c r="W157" i="12"/>
  <c r="V157" i="12"/>
  <c r="T160" i="14"/>
  <c r="M158" i="12"/>
  <c r="N158" i="12"/>
  <c r="P158" i="12"/>
  <c r="S158" i="12" s="1"/>
  <c r="D159" i="12"/>
  <c r="Q158" i="12"/>
  <c r="R158" i="12" s="1"/>
  <c r="O158" i="12"/>
  <c r="M161" i="14"/>
  <c r="P161" i="14"/>
  <c r="S161" i="14" s="1"/>
  <c r="O161" i="14"/>
  <c r="Q161" i="14"/>
  <c r="R161" i="14" s="1"/>
  <c r="N161" i="14"/>
  <c r="D162" i="14"/>
  <c r="V160" i="14"/>
  <c r="W160" i="14"/>
  <c r="T67" i="15"/>
  <c r="N68" i="15"/>
  <c r="Q68" i="15"/>
  <c r="R68" i="15" s="1"/>
  <c r="P68" i="15"/>
  <c r="S68" i="15" s="1"/>
  <c r="M68" i="15"/>
  <c r="D69" i="15"/>
  <c r="O68" i="15"/>
  <c r="W67" i="15"/>
  <c r="V67" i="15"/>
  <c r="T158" i="12" l="1"/>
  <c r="S153" i="6"/>
  <c r="V153" i="6"/>
  <c r="W153" i="6"/>
  <c r="M154" i="6"/>
  <c r="Q154" i="6"/>
  <c r="R154" i="6" s="1"/>
  <c r="P154" i="6"/>
  <c r="T154" i="6" s="1"/>
  <c r="N154" i="6"/>
  <c r="O154" i="6"/>
  <c r="D155" i="6"/>
  <c r="T68" i="15"/>
  <c r="T79" i="11"/>
  <c r="W79" i="11"/>
  <c r="V79" i="11"/>
  <c r="M80" i="11"/>
  <c r="P80" i="11"/>
  <c r="T80" i="11" s="1"/>
  <c r="Q80" i="11"/>
  <c r="R80" i="11" s="1"/>
  <c r="O80" i="11"/>
  <c r="D81" i="11"/>
  <c r="N80" i="11"/>
  <c r="O159" i="12"/>
  <c r="Q159" i="12"/>
  <c r="R159" i="12" s="1"/>
  <c r="P159" i="12"/>
  <c r="T159" i="12" s="1"/>
  <c r="M159" i="12"/>
  <c r="N159" i="12"/>
  <c r="D160" i="12"/>
  <c r="T161" i="14"/>
  <c r="V158" i="12"/>
  <c r="W158" i="12"/>
  <c r="W161" i="14"/>
  <c r="V161" i="14"/>
  <c r="M162" i="14"/>
  <c r="D163" i="14"/>
  <c r="P162" i="14"/>
  <c r="S162" i="14" s="1"/>
  <c r="O162" i="14"/>
  <c r="Q162" i="14"/>
  <c r="R162" i="14" s="1"/>
  <c r="N162" i="14"/>
  <c r="V68" i="15"/>
  <c r="W68" i="15"/>
  <c r="Q69" i="15"/>
  <c r="R69" i="15" s="1"/>
  <c r="M69" i="15"/>
  <c r="D70" i="15"/>
  <c r="P69" i="15"/>
  <c r="T69" i="15" s="1"/>
  <c r="O69" i="15"/>
  <c r="N69" i="15"/>
  <c r="S154" i="6" l="1"/>
  <c r="S159" i="12"/>
  <c r="P155" i="6"/>
  <c r="T155" i="6" s="1"/>
  <c r="Q155" i="6"/>
  <c r="R155" i="6" s="1"/>
  <c r="D156" i="6"/>
  <c r="M155" i="6"/>
  <c r="N155" i="6"/>
  <c r="O155" i="6"/>
  <c r="V154" i="6"/>
  <c r="W154" i="6"/>
  <c r="O81" i="11"/>
  <c r="M81" i="11"/>
  <c r="D82" i="11"/>
  <c r="Q81" i="11"/>
  <c r="R81" i="11" s="1"/>
  <c r="N81" i="11"/>
  <c r="P81" i="11"/>
  <c r="S81" i="11" s="1"/>
  <c r="W80" i="11"/>
  <c r="V80" i="11"/>
  <c r="T162" i="14"/>
  <c r="S80" i="11"/>
  <c r="M160" i="12"/>
  <c r="P160" i="12"/>
  <c r="S160" i="12" s="1"/>
  <c r="N160" i="12"/>
  <c r="O160" i="12"/>
  <c r="D161" i="12"/>
  <c r="Q160" i="12"/>
  <c r="R160" i="12" s="1"/>
  <c r="W159" i="12"/>
  <c r="V159" i="12"/>
  <c r="Q163" i="14"/>
  <c r="R163" i="14" s="1"/>
  <c r="D164" i="14"/>
  <c r="O163" i="14"/>
  <c r="P163" i="14"/>
  <c r="S163" i="14" s="1"/>
  <c r="N163" i="14"/>
  <c r="M163" i="14"/>
  <c r="V162" i="14"/>
  <c r="W162" i="14"/>
  <c r="V69" i="15"/>
  <c r="W69" i="15"/>
  <c r="S69" i="15"/>
  <c r="Q70" i="15"/>
  <c r="R70" i="15" s="1"/>
  <c r="P70" i="15"/>
  <c r="S70" i="15" s="1"/>
  <c r="O70" i="15"/>
  <c r="N70" i="15"/>
  <c r="D71" i="15"/>
  <c r="M70" i="15"/>
  <c r="S155" i="6" l="1"/>
  <c r="M156" i="6"/>
  <c r="Q156" i="6"/>
  <c r="R156" i="6" s="1"/>
  <c r="P156" i="6"/>
  <c r="T156" i="6" s="1"/>
  <c r="D157" i="6"/>
  <c r="N156" i="6"/>
  <c r="O156" i="6"/>
  <c r="W155" i="6"/>
  <c r="V155" i="6"/>
  <c r="T160" i="12"/>
  <c r="T81" i="11"/>
  <c r="Q82" i="11"/>
  <c r="R82" i="11" s="1"/>
  <c r="O82" i="11"/>
  <c r="M82" i="11"/>
  <c r="P82" i="11"/>
  <c r="S82" i="11" s="1"/>
  <c r="D83" i="11"/>
  <c r="N82" i="11"/>
  <c r="V81" i="11"/>
  <c r="W81" i="11"/>
  <c r="W160" i="12"/>
  <c r="V160" i="12"/>
  <c r="P161" i="12"/>
  <c r="T161" i="12" s="1"/>
  <c r="D162" i="12"/>
  <c r="N161" i="12"/>
  <c r="Q161" i="12"/>
  <c r="R161" i="12" s="1"/>
  <c r="O161" i="12"/>
  <c r="M161" i="12"/>
  <c r="T70" i="15"/>
  <c r="T163" i="14"/>
  <c r="W163" i="14"/>
  <c r="V163" i="14"/>
  <c r="D165" i="14"/>
  <c r="N164" i="14"/>
  <c r="O164" i="14"/>
  <c r="P164" i="14"/>
  <c r="T164" i="14" s="1"/>
  <c r="Q164" i="14"/>
  <c r="R164" i="14" s="1"/>
  <c r="M164" i="14"/>
  <c r="N71" i="15"/>
  <c r="Q71" i="15"/>
  <c r="R71" i="15" s="1"/>
  <c r="D72" i="15"/>
  <c r="M71" i="15"/>
  <c r="P71" i="15"/>
  <c r="S71" i="15" s="1"/>
  <c r="O71" i="15"/>
  <c r="W70" i="15"/>
  <c r="V70" i="15"/>
  <c r="S156" i="6" l="1"/>
  <c r="V156" i="6"/>
  <c r="W156" i="6"/>
  <c r="P157" i="6"/>
  <c r="T157" i="6" s="1"/>
  <c r="M157" i="6"/>
  <c r="Q157" i="6"/>
  <c r="R157" i="6" s="1"/>
  <c r="D158" i="6"/>
  <c r="O157" i="6"/>
  <c r="N157" i="6"/>
  <c r="T82" i="11"/>
  <c r="V82" i="11"/>
  <c r="W82" i="11"/>
  <c r="D84" i="11"/>
  <c r="P83" i="11"/>
  <c r="S83" i="11" s="1"/>
  <c r="M83" i="11"/>
  <c r="Q83" i="11"/>
  <c r="R83" i="11" s="1"/>
  <c r="O83" i="11"/>
  <c r="N83" i="11"/>
  <c r="W161" i="12"/>
  <c r="V161" i="12"/>
  <c r="N162" i="12"/>
  <c r="P162" i="12"/>
  <c r="T162" i="12" s="1"/>
  <c r="D163" i="12"/>
  <c r="M162" i="12"/>
  <c r="Q162" i="12"/>
  <c r="R162" i="12" s="1"/>
  <c r="O162" i="12"/>
  <c r="S161" i="12"/>
  <c r="S164" i="14"/>
  <c r="W164" i="14"/>
  <c r="V164" i="14"/>
  <c r="T71" i="15"/>
  <c r="O165" i="14"/>
  <c r="D166" i="14"/>
  <c r="M165" i="14"/>
  <c r="Q165" i="14"/>
  <c r="R165" i="14" s="1"/>
  <c r="N165" i="14"/>
  <c r="P165" i="14"/>
  <c r="S165" i="14" s="1"/>
  <c r="Q72" i="15"/>
  <c r="R72" i="15" s="1"/>
  <c r="P72" i="15"/>
  <c r="S72" i="15" s="1"/>
  <c r="D73" i="15"/>
  <c r="N72" i="15"/>
  <c r="O72" i="15"/>
  <c r="M72" i="15"/>
  <c r="V71" i="15"/>
  <c r="W71" i="15"/>
  <c r="S157" i="6" l="1"/>
  <c r="W157" i="6"/>
  <c r="V157" i="6"/>
  <c r="D159" i="6"/>
  <c r="N158" i="6"/>
  <c r="M158" i="6"/>
  <c r="O158" i="6"/>
  <c r="P158" i="6"/>
  <c r="S158" i="6" s="1"/>
  <c r="Q158" i="6"/>
  <c r="R158" i="6" s="1"/>
  <c r="T72" i="15"/>
  <c r="W83" i="11"/>
  <c r="V83" i="11"/>
  <c r="O84" i="11"/>
  <c r="N84" i="11"/>
  <c r="P84" i="11"/>
  <c r="S84" i="11" s="1"/>
  <c r="Q84" i="11"/>
  <c r="R84" i="11" s="1"/>
  <c r="M84" i="11"/>
  <c r="D85" i="11"/>
  <c r="T83" i="11"/>
  <c r="W162" i="12"/>
  <c r="V162" i="12"/>
  <c r="T165" i="14"/>
  <c r="S162" i="12"/>
  <c r="Q163" i="12"/>
  <c r="R163" i="12" s="1"/>
  <c r="N163" i="12"/>
  <c r="D164" i="12"/>
  <c r="O163" i="12"/>
  <c r="M163" i="12"/>
  <c r="P163" i="12"/>
  <c r="S163" i="12" s="1"/>
  <c r="Q166" i="14"/>
  <c r="R166" i="14" s="1"/>
  <c r="D167" i="14"/>
  <c r="O166" i="14"/>
  <c r="P166" i="14"/>
  <c r="S166" i="14" s="1"/>
  <c r="M166" i="14"/>
  <c r="N166" i="14"/>
  <c r="W165" i="14"/>
  <c r="V165" i="14"/>
  <c r="Q73" i="15"/>
  <c r="R73" i="15" s="1"/>
  <c r="M73" i="15"/>
  <c r="O73" i="15"/>
  <c r="N73" i="15"/>
  <c r="D74" i="15"/>
  <c r="P73" i="15"/>
  <c r="S73" i="15" s="1"/>
  <c r="W72" i="15"/>
  <c r="V72" i="15"/>
  <c r="T84" i="11" l="1"/>
  <c r="Q159" i="6"/>
  <c r="R159" i="6" s="1"/>
  <c r="D160" i="6"/>
  <c r="N159" i="6"/>
  <c r="O159" i="6"/>
  <c r="M159" i="6"/>
  <c r="P159" i="6"/>
  <c r="S159" i="6" s="1"/>
  <c r="W158" i="6"/>
  <c r="V158" i="6"/>
  <c r="T73" i="15"/>
  <c r="T158" i="6"/>
  <c r="W84" i="11"/>
  <c r="V84" i="11"/>
  <c r="M85" i="11"/>
  <c r="P85" i="11"/>
  <c r="S85" i="11" s="1"/>
  <c r="Q85" i="11"/>
  <c r="R85" i="11" s="1"/>
  <c r="O85" i="11"/>
  <c r="D86" i="11"/>
  <c r="N85" i="11"/>
  <c r="T163" i="12"/>
  <c r="D165" i="12"/>
  <c r="P164" i="12"/>
  <c r="T164" i="12" s="1"/>
  <c r="O164" i="12"/>
  <c r="Q164" i="12"/>
  <c r="R164" i="12" s="1"/>
  <c r="N164" i="12"/>
  <c r="M164" i="12"/>
  <c r="V163" i="12"/>
  <c r="W163" i="12"/>
  <c r="T166" i="14"/>
  <c r="W166" i="14"/>
  <c r="V166" i="14"/>
  <c r="O167" i="14"/>
  <c r="M167" i="14"/>
  <c r="D168" i="14"/>
  <c r="Q167" i="14"/>
  <c r="R167" i="14" s="1"/>
  <c r="N167" i="14"/>
  <c r="P167" i="14"/>
  <c r="S167" i="14" s="1"/>
  <c r="W73" i="15"/>
  <c r="V73" i="15"/>
  <c r="M74" i="15"/>
  <c r="P74" i="15"/>
  <c r="S74" i="15" s="1"/>
  <c r="O74" i="15"/>
  <c r="N74" i="15"/>
  <c r="Q74" i="15"/>
  <c r="R74" i="15" s="1"/>
  <c r="D75" i="15"/>
  <c r="V159" i="6" l="1"/>
  <c r="W159" i="6"/>
  <c r="T159" i="6"/>
  <c r="P160" i="6"/>
  <c r="T160" i="6" s="1"/>
  <c r="M160" i="6"/>
  <c r="N160" i="6"/>
  <c r="D161" i="6"/>
  <c r="Q160" i="6"/>
  <c r="R160" i="6" s="1"/>
  <c r="O160" i="6"/>
  <c r="V85" i="11"/>
  <c r="W85" i="11"/>
  <c r="D87" i="11"/>
  <c r="Q86" i="11"/>
  <c r="R86" i="11" s="1"/>
  <c r="M86" i="11"/>
  <c r="O86" i="11"/>
  <c r="P86" i="11"/>
  <c r="T86" i="11" s="1"/>
  <c r="N86" i="11"/>
  <c r="S164" i="12"/>
  <c r="T85" i="11"/>
  <c r="V164" i="12"/>
  <c r="W164" i="12"/>
  <c r="D166" i="12"/>
  <c r="Q165" i="12"/>
  <c r="R165" i="12" s="1"/>
  <c r="N165" i="12"/>
  <c r="P165" i="12"/>
  <c r="S165" i="12" s="1"/>
  <c r="O165" i="12"/>
  <c r="M165" i="12"/>
  <c r="T167" i="14"/>
  <c r="V167" i="14"/>
  <c r="W167" i="14"/>
  <c r="D169" i="14"/>
  <c r="Q168" i="14"/>
  <c r="R168" i="14" s="1"/>
  <c r="N168" i="14"/>
  <c r="M168" i="14"/>
  <c r="O168" i="14"/>
  <c r="P168" i="14"/>
  <c r="T168" i="14" s="1"/>
  <c r="D76" i="15"/>
  <c r="N75" i="15"/>
  <c r="P75" i="15"/>
  <c r="S75" i="15" s="1"/>
  <c r="O75" i="15"/>
  <c r="Q75" i="15"/>
  <c r="R75" i="15" s="1"/>
  <c r="M75" i="15"/>
  <c r="T74" i="15"/>
  <c r="W74" i="15"/>
  <c r="V74" i="15"/>
  <c r="T30" i="3"/>
  <c r="T37" i="3"/>
  <c r="T19" i="3"/>
  <c r="T27" i="3"/>
  <c r="T21" i="3"/>
  <c r="T25" i="3"/>
  <c r="T32" i="3"/>
  <c r="T14" i="3"/>
  <c r="T23" i="3"/>
  <c r="T39" i="3"/>
  <c r="AX68" i="3"/>
  <c r="S160" i="6" l="1"/>
  <c r="N161" i="6"/>
  <c r="D162" i="6"/>
  <c r="M161" i="6"/>
  <c r="Q161" i="6"/>
  <c r="R161" i="6" s="1"/>
  <c r="P161" i="6"/>
  <c r="S161" i="6" s="1"/>
  <c r="O161" i="6"/>
  <c r="W160" i="6"/>
  <c r="V160" i="6"/>
  <c r="P87" i="11"/>
  <c r="T87" i="11" s="1"/>
  <c r="Q87" i="11"/>
  <c r="R87" i="11" s="1"/>
  <c r="D88" i="11"/>
  <c r="M87" i="11"/>
  <c r="N87" i="11"/>
  <c r="O87" i="11"/>
  <c r="W86" i="11"/>
  <c r="V86" i="11"/>
  <c r="T75" i="15"/>
  <c r="S86" i="11"/>
  <c r="V165" i="12"/>
  <c r="W165" i="12"/>
  <c r="N166" i="12"/>
  <c r="O166" i="12"/>
  <c r="M166" i="12"/>
  <c r="Q166" i="12"/>
  <c r="R166" i="12" s="1"/>
  <c r="P166" i="12"/>
  <c r="S166" i="12" s="1"/>
  <c r="D167" i="12"/>
  <c r="T165" i="12"/>
  <c r="V168" i="14"/>
  <c r="W168" i="14"/>
  <c r="D170" i="14"/>
  <c r="P169" i="14"/>
  <c r="S169" i="14" s="1"/>
  <c r="N169" i="14"/>
  <c r="O169" i="14"/>
  <c r="Q169" i="14"/>
  <c r="R169" i="14" s="1"/>
  <c r="M169" i="14"/>
  <c r="S168" i="14"/>
  <c r="W75" i="15"/>
  <c r="V75" i="15"/>
  <c r="N76" i="15"/>
  <c r="Q76" i="15"/>
  <c r="R76" i="15" s="1"/>
  <c r="P76" i="15"/>
  <c r="S76" i="15" s="1"/>
  <c r="O76" i="15"/>
  <c r="D77" i="15"/>
  <c r="M76" i="15"/>
  <c r="T161" i="6" l="1"/>
  <c r="S87" i="11"/>
  <c r="W161" i="6"/>
  <c r="V161" i="6"/>
  <c r="O162" i="6"/>
  <c r="D163" i="6"/>
  <c r="Q162" i="6"/>
  <c r="R162" i="6" s="1"/>
  <c r="M162" i="6"/>
  <c r="P162" i="6"/>
  <c r="T162" i="6" s="1"/>
  <c r="N162" i="6"/>
  <c r="T166" i="12"/>
  <c r="O88" i="11"/>
  <c r="N88" i="11"/>
  <c r="P88" i="11"/>
  <c r="S88" i="11" s="1"/>
  <c r="Q88" i="11"/>
  <c r="R88" i="11" s="1"/>
  <c r="M88" i="11"/>
  <c r="D89" i="11"/>
  <c r="W87" i="11"/>
  <c r="V87" i="11"/>
  <c r="T76" i="15"/>
  <c r="D168" i="12"/>
  <c r="Q167" i="12"/>
  <c r="R167" i="12" s="1"/>
  <c r="O167" i="12"/>
  <c r="N167" i="12"/>
  <c r="M167" i="12"/>
  <c r="P167" i="12"/>
  <c r="T167" i="12" s="1"/>
  <c r="V166" i="12"/>
  <c r="W166" i="12"/>
  <c r="Q170" i="14"/>
  <c r="R170" i="14" s="1"/>
  <c r="N170" i="14"/>
  <c r="O170" i="14"/>
  <c r="M170" i="14"/>
  <c r="P170" i="14"/>
  <c r="S170" i="14" s="1"/>
  <c r="D171" i="14"/>
  <c r="V169" i="14"/>
  <c r="W169" i="14"/>
  <c r="T169" i="14"/>
  <c r="P77" i="15"/>
  <c r="T77" i="15" s="1"/>
  <c r="Q77" i="15"/>
  <c r="R77" i="15" s="1"/>
  <c r="D78" i="15"/>
  <c r="O77" i="15"/>
  <c r="M77" i="15"/>
  <c r="N77" i="15"/>
  <c r="V76" i="15"/>
  <c r="W76" i="15"/>
  <c r="S162" i="6" l="1"/>
  <c r="O163" i="6"/>
  <c r="Q163" i="6"/>
  <c r="R163" i="6" s="1"/>
  <c r="P163" i="6"/>
  <c r="S163" i="6" s="1"/>
  <c r="D164" i="6"/>
  <c r="N163" i="6"/>
  <c r="M163" i="6"/>
  <c r="V162" i="6"/>
  <c r="W162" i="6"/>
  <c r="T88" i="11"/>
  <c r="M89" i="11"/>
  <c r="N89" i="11"/>
  <c r="O89" i="11"/>
  <c r="Q89" i="11"/>
  <c r="R89" i="11" s="1"/>
  <c r="D90" i="11"/>
  <c r="P89" i="11"/>
  <c r="T89" i="11" s="1"/>
  <c r="S167" i="12"/>
  <c r="V88" i="11"/>
  <c r="W88" i="11"/>
  <c r="V167" i="12"/>
  <c r="W167" i="12"/>
  <c r="P168" i="12"/>
  <c r="T168" i="12" s="1"/>
  <c r="D169" i="12"/>
  <c r="Q168" i="12"/>
  <c r="R168" i="12" s="1"/>
  <c r="M168" i="12"/>
  <c r="N168" i="12"/>
  <c r="O168" i="12"/>
  <c r="T170" i="14"/>
  <c r="W170" i="14"/>
  <c r="V170" i="14"/>
  <c r="O171" i="14"/>
  <c r="M171" i="14"/>
  <c r="D172" i="14"/>
  <c r="P171" i="14"/>
  <c r="S171" i="14" s="1"/>
  <c r="Q171" i="14"/>
  <c r="R171" i="14" s="1"/>
  <c r="N171" i="14"/>
  <c r="S77" i="15"/>
  <c r="V77" i="15"/>
  <c r="W77" i="15"/>
  <c r="Q78" i="15"/>
  <c r="R78" i="15" s="1"/>
  <c r="P78" i="15"/>
  <c r="S78" i="15" s="1"/>
  <c r="D79" i="15"/>
  <c r="O78" i="15"/>
  <c r="M78" i="15"/>
  <c r="N78" i="15"/>
  <c r="T163" i="6" l="1"/>
  <c r="D165" i="6"/>
  <c r="M164" i="6"/>
  <c r="O164" i="6"/>
  <c r="Q164" i="6"/>
  <c r="R164" i="6" s="1"/>
  <c r="N164" i="6"/>
  <c r="P164" i="6"/>
  <c r="S164" i="6" s="1"/>
  <c r="S89" i="11"/>
  <c r="V163" i="6"/>
  <c r="W163" i="6"/>
  <c r="V89" i="11"/>
  <c r="W89" i="11"/>
  <c r="Q90" i="11"/>
  <c r="R90" i="11" s="1"/>
  <c r="N90" i="11"/>
  <c r="O90" i="11"/>
  <c r="P90" i="11"/>
  <c r="T90" i="11" s="1"/>
  <c r="D91" i="11"/>
  <c r="M90" i="11"/>
  <c r="W168" i="12"/>
  <c r="V168" i="12"/>
  <c r="P169" i="12"/>
  <c r="T169" i="12" s="1"/>
  <c r="O169" i="12"/>
  <c r="M169" i="12"/>
  <c r="D170" i="12"/>
  <c r="Q169" i="12"/>
  <c r="R169" i="12" s="1"/>
  <c r="N169" i="12"/>
  <c r="S168" i="12"/>
  <c r="V171" i="14"/>
  <c r="W171" i="14"/>
  <c r="T171" i="14"/>
  <c r="Q172" i="14"/>
  <c r="R172" i="14" s="1"/>
  <c r="D173" i="14"/>
  <c r="N172" i="14"/>
  <c r="O172" i="14"/>
  <c r="P172" i="14"/>
  <c r="T172" i="14" s="1"/>
  <c r="M172" i="14"/>
  <c r="V78" i="15"/>
  <c r="W78" i="15"/>
  <c r="T78" i="15"/>
  <c r="M79" i="15"/>
  <c r="O79" i="15"/>
  <c r="P79" i="15"/>
  <c r="T79" i="15" s="1"/>
  <c r="D80" i="15"/>
  <c r="Q79" i="15"/>
  <c r="R79" i="15" s="1"/>
  <c r="N79" i="15"/>
  <c r="T164" i="6" l="1"/>
  <c r="W164" i="6"/>
  <c r="V164" i="6"/>
  <c r="O165" i="6"/>
  <c r="Q165" i="6"/>
  <c r="R165" i="6" s="1"/>
  <c r="D166" i="6"/>
  <c r="M165" i="6"/>
  <c r="N165" i="6"/>
  <c r="P165" i="6"/>
  <c r="S165" i="6" s="1"/>
  <c r="P91" i="11"/>
  <c r="T91" i="11" s="1"/>
  <c r="Q91" i="11"/>
  <c r="R91" i="11" s="1"/>
  <c r="O91" i="11"/>
  <c r="D92" i="11"/>
  <c r="M91" i="11"/>
  <c r="N91" i="11"/>
  <c r="S90" i="11"/>
  <c r="W90" i="11"/>
  <c r="V90" i="11"/>
  <c r="W169" i="12"/>
  <c r="V169" i="12"/>
  <c r="M170" i="12"/>
  <c r="O170" i="12"/>
  <c r="D171" i="12"/>
  <c r="Q170" i="12"/>
  <c r="R170" i="12" s="1"/>
  <c r="P170" i="12"/>
  <c r="S170" i="12" s="1"/>
  <c r="N170" i="12"/>
  <c r="S169" i="12"/>
  <c r="V172" i="14"/>
  <c r="W172" i="14"/>
  <c r="S172" i="14"/>
  <c r="S79" i="15"/>
  <c r="N173" i="14"/>
  <c r="M173" i="14"/>
  <c r="O173" i="14"/>
  <c r="Q173" i="14"/>
  <c r="R173" i="14" s="1"/>
  <c r="D174" i="14"/>
  <c r="P173" i="14"/>
  <c r="S173" i="14" s="1"/>
  <c r="D81" i="15"/>
  <c r="M80" i="15"/>
  <c r="P80" i="15"/>
  <c r="S80" i="15" s="1"/>
  <c r="O80" i="15"/>
  <c r="Q80" i="15"/>
  <c r="R80" i="15" s="1"/>
  <c r="N80" i="15"/>
  <c r="W79" i="15"/>
  <c r="V79" i="15"/>
  <c r="S91" i="11" l="1"/>
  <c r="V165" i="6"/>
  <c r="W165" i="6"/>
  <c r="T165" i="6"/>
  <c r="O166" i="6"/>
  <c r="Q166" i="6"/>
  <c r="R166" i="6" s="1"/>
  <c r="M166" i="6"/>
  <c r="P166" i="6"/>
  <c r="T166" i="6" s="1"/>
  <c r="N166" i="6"/>
  <c r="D167" i="6"/>
  <c r="T80" i="15"/>
  <c r="M92" i="11"/>
  <c r="Q92" i="11"/>
  <c r="R92" i="11" s="1"/>
  <c r="N92" i="11"/>
  <c r="O92" i="11"/>
  <c r="P92" i="11"/>
  <c r="T92" i="11" s="1"/>
  <c r="D93" i="11"/>
  <c r="W91" i="11"/>
  <c r="V91" i="11"/>
  <c r="W170" i="12"/>
  <c r="V170" i="12"/>
  <c r="T173" i="14"/>
  <c r="T170" i="12"/>
  <c r="P171" i="12"/>
  <c r="T171" i="12" s="1"/>
  <c r="N171" i="12"/>
  <c r="Q171" i="12"/>
  <c r="R171" i="12" s="1"/>
  <c r="O171" i="12"/>
  <c r="D172" i="12"/>
  <c r="M171" i="12"/>
  <c r="V173" i="14"/>
  <c r="W173" i="14"/>
  <c r="P174" i="14"/>
  <c r="S174" i="14" s="1"/>
  <c r="O174" i="14"/>
  <c r="Q174" i="14"/>
  <c r="R174" i="14" s="1"/>
  <c r="D175" i="14"/>
  <c r="N174" i="14"/>
  <c r="M174" i="14"/>
  <c r="V80" i="15"/>
  <c r="W80" i="15"/>
  <c r="N81" i="15"/>
  <c r="D82" i="15"/>
  <c r="P81" i="15"/>
  <c r="T81" i="15" s="1"/>
  <c r="Q81" i="15"/>
  <c r="R81" i="15" s="1"/>
  <c r="O81" i="15"/>
  <c r="M81" i="15"/>
  <c r="W166" i="6" l="1"/>
  <c r="V166" i="6"/>
  <c r="S92" i="11"/>
  <c r="S166" i="6"/>
  <c r="O167" i="6"/>
  <c r="N167" i="6"/>
  <c r="P167" i="6"/>
  <c r="T167" i="6" s="1"/>
  <c r="Q167" i="6"/>
  <c r="R167" i="6" s="1"/>
  <c r="M167" i="6"/>
  <c r="D168" i="6"/>
  <c r="S81" i="15"/>
  <c r="O93" i="11"/>
  <c r="D94" i="11"/>
  <c r="M93" i="11"/>
  <c r="Q93" i="11"/>
  <c r="R93" i="11" s="1"/>
  <c r="N93" i="11"/>
  <c r="P93" i="11"/>
  <c r="S93" i="11" s="1"/>
  <c r="S171" i="12"/>
  <c r="W92" i="11"/>
  <c r="V92" i="11"/>
  <c r="W171" i="12"/>
  <c r="V171" i="12"/>
  <c r="P172" i="12"/>
  <c r="T172" i="12" s="1"/>
  <c r="D173" i="12"/>
  <c r="Q172" i="12"/>
  <c r="R172" i="12" s="1"/>
  <c r="O172" i="12"/>
  <c r="N172" i="12"/>
  <c r="M172" i="12"/>
  <c r="Q175" i="14"/>
  <c r="R175" i="14" s="1"/>
  <c r="M175" i="14"/>
  <c r="D176" i="14"/>
  <c r="P175" i="14"/>
  <c r="S175" i="14" s="1"/>
  <c r="O175" i="14"/>
  <c r="N175" i="14"/>
  <c r="W174" i="14"/>
  <c r="V174" i="14"/>
  <c r="T174" i="14"/>
  <c r="P82" i="15"/>
  <c r="T82" i="15" s="1"/>
  <c r="M82" i="15"/>
  <c r="D83" i="15"/>
  <c r="O82" i="15"/>
  <c r="N82" i="15"/>
  <c r="Q82" i="15"/>
  <c r="R82" i="15" s="1"/>
  <c r="W81" i="15"/>
  <c r="V81" i="15"/>
  <c r="S167" i="6" l="1"/>
  <c r="O168" i="6"/>
  <c r="M168" i="6"/>
  <c r="D169" i="6"/>
  <c r="N168" i="6"/>
  <c r="Q168" i="6"/>
  <c r="R168" i="6" s="1"/>
  <c r="P168" i="6"/>
  <c r="T168" i="6" s="1"/>
  <c r="W167" i="6"/>
  <c r="V167" i="6"/>
  <c r="T93" i="11"/>
  <c r="P94" i="11"/>
  <c r="S94" i="11" s="1"/>
  <c r="M94" i="11"/>
  <c r="N94" i="11"/>
  <c r="Q94" i="11"/>
  <c r="R94" i="11" s="1"/>
  <c r="D95" i="11"/>
  <c r="O94" i="11"/>
  <c r="W93" i="11"/>
  <c r="V93" i="11"/>
  <c r="V172" i="12"/>
  <c r="W172" i="12"/>
  <c r="N173" i="12"/>
  <c r="O173" i="12"/>
  <c r="D174" i="12"/>
  <c r="P173" i="12"/>
  <c r="S173" i="12" s="1"/>
  <c r="M173" i="12"/>
  <c r="Q173" i="12"/>
  <c r="R173" i="12" s="1"/>
  <c r="S172" i="12"/>
  <c r="T175" i="14"/>
  <c r="M176" i="14"/>
  <c r="Q176" i="14"/>
  <c r="R176" i="14" s="1"/>
  <c r="N176" i="14"/>
  <c r="O176" i="14"/>
  <c r="D177" i="14"/>
  <c r="P176" i="14"/>
  <c r="S176" i="14" s="1"/>
  <c r="S82" i="15"/>
  <c r="W175" i="14"/>
  <c r="V175" i="14"/>
  <c r="W82" i="15"/>
  <c r="V82" i="15"/>
  <c r="P83" i="15"/>
  <c r="S83" i="15" s="1"/>
  <c r="O83" i="15"/>
  <c r="Q83" i="15"/>
  <c r="R83" i="15" s="1"/>
  <c r="D84" i="15"/>
  <c r="M83" i="15"/>
  <c r="N83" i="15"/>
  <c r="T94" i="11" l="1"/>
  <c r="S168" i="6"/>
  <c r="D170" i="6"/>
  <c r="O169" i="6"/>
  <c r="M169" i="6"/>
  <c r="Q169" i="6"/>
  <c r="R169" i="6" s="1"/>
  <c r="P169" i="6"/>
  <c r="S169" i="6" s="1"/>
  <c r="N169" i="6"/>
  <c r="W168" i="6"/>
  <c r="V168" i="6"/>
  <c r="T176" i="14"/>
  <c r="W94" i="11"/>
  <c r="V94" i="11"/>
  <c r="N95" i="11"/>
  <c r="Q95" i="11"/>
  <c r="R95" i="11" s="1"/>
  <c r="M95" i="11"/>
  <c r="P95" i="11"/>
  <c r="S95" i="11" s="1"/>
  <c r="O95" i="11"/>
  <c r="D96" i="11"/>
  <c r="W173" i="12"/>
  <c r="V173" i="12"/>
  <c r="T83" i="15"/>
  <c r="T173" i="12"/>
  <c r="P174" i="12"/>
  <c r="S174" i="12" s="1"/>
  <c r="D175" i="12"/>
  <c r="Q174" i="12"/>
  <c r="R174" i="12" s="1"/>
  <c r="N174" i="12"/>
  <c r="O174" i="12"/>
  <c r="M174" i="12"/>
  <c r="N177" i="14"/>
  <c r="O177" i="14"/>
  <c r="P177" i="14"/>
  <c r="S177" i="14" s="1"/>
  <c r="Q177" i="14"/>
  <c r="R177" i="14" s="1"/>
  <c r="M177" i="14"/>
  <c r="D178" i="14"/>
  <c r="W176" i="14"/>
  <c r="V176" i="14"/>
  <c r="V83" i="15"/>
  <c r="W83" i="15"/>
  <c r="N84" i="15"/>
  <c r="O84" i="15"/>
  <c r="Q84" i="15"/>
  <c r="R84" i="15" s="1"/>
  <c r="P84" i="15"/>
  <c r="S84" i="15" s="1"/>
  <c r="M84" i="15"/>
  <c r="D85" i="15"/>
  <c r="T169" i="6" l="1"/>
  <c r="T174" i="12"/>
  <c r="W169" i="6"/>
  <c r="V169" i="6"/>
  <c r="D171" i="6"/>
  <c r="O170" i="6"/>
  <c r="N170" i="6"/>
  <c r="P170" i="6"/>
  <c r="S170" i="6" s="1"/>
  <c r="M170" i="6"/>
  <c r="Q170" i="6"/>
  <c r="R170" i="6" s="1"/>
  <c r="W95" i="11"/>
  <c r="V95" i="11"/>
  <c r="T95" i="11"/>
  <c r="M96" i="11"/>
  <c r="O96" i="11"/>
  <c r="P96" i="11"/>
  <c r="S96" i="11" s="1"/>
  <c r="D97" i="11"/>
  <c r="Q96" i="11"/>
  <c r="R96" i="11" s="1"/>
  <c r="N96" i="11"/>
  <c r="P175" i="12"/>
  <c r="S175" i="12" s="1"/>
  <c r="Q175" i="12"/>
  <c r="R175" i="12" s="1"/>
  <c r="O175" i="12"/>
  <c r="N175" i="12"/>
  <c r="M175" i="12"/>
  <c r="D176" i="12"/>
  <c r="W174" i="12"/>
  <c r="V174" i="12"/>
  <c r="T177" i="14"/>
  <c r="P178" i="14"/>
  <c r="T178" i="14" s="1"/>
  <c r="M178" i="14"/>
  <c r="O178" i="14"/>
  <c r="D179" i="14"/>
  <c r="Q178" i="14"/>
  <c r="R178" i="14" s="1"/>
  <c r="N178" i="14"/>
  <c r="V177" i="14"/>
  <c r="W177" i="14"/>
  <c r="V84" i="15"/>
  <c r="W84" i="15"/>
  <c r="D86" i="15"/>
  <c r="P85" i="15"/>
  <c r="S85" i="15" s="1"/>
  <c r="N85" i="15"/>
  <c r="O85" i="15"/>
  <c r="M85" i="15"/>
  <c r="Q85" i="15"/>
  <c r="R85" i="15" s="1"/>
  <c r="T84" i="15"/>
  <c r="C134" i="3"/>
  <c r="B134" i="3"/>
  <c r="C126" i="3"/>
  <c r="B126" i="3"/>
  <c r="B132" i="3"/>
  <c r="C132" i="3"/>
  <c r="T96" i="11" l="1"/>
  <c r="V170" i="6"/>
  <c r="W170" i="6"/>
  <c r="M171" i="6"/>
  <c r="O171" i="6"/>
  <c r="P171" i="6"/>
  <c r="S171" i="6" s="1"/>
  <c r="D172" i="6"/>
  <c r="Q171" i="6"/>
  <c r="R171" i="6" s="1"/>
  <c r="N171" i="6"/>
  <c r="T170" i="6"/>
  <c r="Q97" i="11"/>
  <c r="R97" i="11" s="1"/>
  <c r="N97" i="11"/>
  <c r="M97" i="11"/>
  <c r="P97" i="11"/>
  <c r="S97" i="11" s="1"/>
  <c r="D98" i="11"/>
  <c r="O97" i="11"/>
  <c r="T175" i="12"/>
  <c r="V96" i="11"/>
  <c r="W96" i="11"/>
  <c r="V175" i="12"/>
  <c r="W175" i="12"/>
  <c r="D177" i="12"/>
  <c r="Q176" i="12"/>
  <c r="R176" i="12" s="1"/>
  <c r="N176" i="12"/>
  <c r="O176" i="12"/>
  <c r="M176" i="12"/>
  <c r="P176" i="12"/>
  <c r="S176" i="12" s="1"/>
  <c r="S178" i="14"/>
  <c r="V178" i="14"/>
  <c r="W178" i="14"/>
  <c r="P179" i="14"/>
  <c r="S179" i="14" s="1"/>
  <c r="M179" i="14"/>
  <c r="O179" i="14"/>
  <c r="N179" i="14"/>
  <c r="D180" i="14"/>
  <c r="Q179" i="14"/>
  <c r="R179" i="14" s="1"/>
  <c r="D87" i="15"/>
  <c r="O86" i="15"/>
  <c r="P86" i="15"/>
  <c r="S86" i="15" s="1"/>
  <c r="N86" i="15"/>
  <c r="Q86" i="15"/>
  <c r="R86" i="15" s="1"/>
  <c r="M86" i="15"/>
  <c r="V85" i="15"/>
  <c r="W85" i="15"/>
  <c r="T85" i="15"/>
  <c r="D126" i="3"/>
  <c r="AR126" i="3" s="1"/>
  <c r="BK126" i="3" s="1"/>
  <c r="D134" i="3"/>
  <c r="AR134" i="3" s="1"/>
  <c r="BK134" i="3" s="1"/>
  <c r="D132" i="3"/>
  <c r="AR132" i="3" s="1"/>
  <c r="T171" i="6" l="1"/>
  <c r="T86" i="15"/>
  <c r="W171" i="6"/>
  <c r="V171" i="6"/>
  <c r="P172" i="6"/>
  <c r="T172" i="6" s="1"/>
  <c r="N172" i="6"/>
  <c r="D173" i="6"/>
  <c r="M172" i="6"/>
  <c r="Q172" i="6"/>
  <c r="R172" i="6" s="1"/>
  <c r="O172" i="6"/>
  <c r="T97" i="11"/>
  <c r="W97" i="11"/>
  <c r="V97" i="11"/>
  <c r="O98" i="11"/>
  <c r="D99" i="11"/>
  <c r="P98" i="11"/>
  <c r="S98" i="11" s="1"/>
  <c r="Q98" i="11"/>
  <c r="R98" i="11" s="1"/>
  <c r="M98" i="11"/>
  <c r="N98" i="11"/>
  <c r="Q177" i="12"/>
  <c r="R177" i="12" s="1"/>
  <c r="M177" i="12"/>
  <c r="O177" i="12"/>
  <c r="N177" i="12"/>
  <c r="D178" i="12"/>
  <c r="P177" i="12"/>
  <c r="S177" i="12" s="1"/>
  <c r="V176" i="12"/>
  <c r="W176" i="12"/>
  <c r="T176" i="12"/>
  <c r="Q180" i="14"/>
  <c r="R180" i="14" s="1"/>
  <c r="O180" i="14"/>
  <c r="N180" i="14"/>
  <c r="D181" i="14"/>
  <c r="M180" i="14"/>
  <c r="P180" i="14"/>
  <c r="S180" i="14" s="1"/>
  <c r="T179" i="14"/>
  <c r="W179" i="14"/>
  <c r="V179" i="14"/>
  <c r="V86" i="15"/>
  <c r="W86" i="15"/>
  <c r="M87" i="15"/>
  <c r="D88" i="15"/>
  <c r="O87" i="15"/>
  <c r="N87" i="15"/>
  <c r="Q87" i="15"/>
  <c r="R87" i="15" s="1"/>
  <c r="P87" i="15"/>
  <c r="T87" i="15" s="1"/>
  <c r="BI126" i="3"/>
  <c r="BE126" i="3"/>
  <c r="BH126" i="3"/>
  <c r="BG126" i="3"/>
  <c r="BJ126" i="3"/>
  <c r="BL126" i="3"/>
  <c r="BM126" i="3"/>
  <c r="BF126" i="3"/>
  <c r="BG134" i="3"/>
  <c r="BJ134" i="3"/>
  <c r="BE134" i="3"/>
  <c r="BL134" i="3"/>
  <c r="BI134" i="3"/>
  <c r="BM134" i="3"/>
  <c r="BF134" i="3"/>
  <c r="BH134" i="3"/>
  <c r="BK132" i="3"/>
  <c r="BG132" i="3"/>
  <c r="BE132" i="3"/>
  <c r="BJ132" i="3"/>
  <c r="BF132" i="3"/>
  <c r="BM132" i="3"/>
  <c r="BI132" i="3"/>
  <c r="BH132" i="3"/>
  <c r="BL132" i="3"/>
  <c r="T98" i="11" l="1"/>
  <c r="S172" i="6"/>
  <c r="V172" i="6"/>
  <c r="W172" i="6"/>
  <c r="O173" i="6"/>
  <c r="P173" i="6"/>
  <c r="S173" i="6" s="1"/>
  <c r="D174" i="6"/>
  <c r="Q173" i="6"/>
  <c r="R173" i="6" s="1"/>
  <c r="M173" i="6"/>
  <c r="N173" i="6"/>
  <c r="V98" i="11"/>
  <c r="W98" i="11"/>
  <c r="T177" i="12"/>
  <c r="P99" i="11"/>
  <c r="S99" i="11" s="1"/>
  <c r="Q99" i="11"/>
  <c r="R99" i="11" s="1"/>
  <c r="O99" i="11"/>
  <c r="N99" i="11"/>
  <c r="D100" i="11"/>
  <c r="M99" i="11"/>
  <c r="W177" i="12"/>
  <c r="V177" i="12"/>
  <c r="T180" i="14"/>
  <c r="M178" i="12"/>
  <c r="D179" i="12"/>
  <c r="N178" i="12"/>
  <c r="P178" i="12"/>
  <c r="S178" i="12" s="1"/>
  <c r="Q178" i="12"/>
  <c r="R178" i="12" s="1"/>
  <c r="O178" i="12"/>
  <c r="V180" i="14"/>
  <c r="W180" i="14"/>
  <c r="M181" i="14"/>
  <c r="O181" i="14"/>
  <c r="Q181" i="14"/>
  <c r="R181" i="14" s="1"/>
  <c r="N181" i="14"/>
  <c r="P181" i="14"/>
  <c r="T181" i="14" s="1"/>
  <c r="D182" i="14"/>
  <c r="D89" i="15"/>
  <c r="P88" i="15"/>
  <c r="T88" i="15" s="1"/>
  <c r="N88" i="15"/>
  <c r="O88" i="15"/>
  <c r="Q88" i="15"/>
  <c r="R88" i="15" s="1"/>
  <c r="M88" i="15"/>
  <c r="S87" i="15"/>
  <c r="V87" i="15"/>
  <c r="W87" i="15"/>
  <c r="AN126" i="3"/>
  <c r="AN132" i="3"/>
  <c r="AN134" i="3"/>
  <c r="AG135" i="3"/>
  <c r="AH135" i="3" s="1"/>
  <c r="BB135" i="3" s="1"/>
  <c r="W173" i="6" l="1"/>
  <c r="V173" i="6"/>
  <c r="T173" i="6"/>
  <c r="O174" i="6"/>
  <c r="D175" i="6"/>
  <c r="P174" i="6"/>
  <c r="T174" i="6" s="1"/>
  <c r="N174" i="6"/>
  <c r="M174" i="6"/>
  <c r="Q174" i="6"/>
  <c r="R174" i="6" s="1"/>
  <c r="O100" i="11"/>
  <c r="D101" i="11"/>
  <c r="P100" i="11"/>
  <c r="T100" i="11" s="1"/>
  <c r="N100" i="11"/>
  <c r="M100" i="11"/>
  <c r="Q100" i="11"/>
  <c r="R100" i="11" s="1"/>
  <c r="T99" i="11"/>
  <c r="W99" i="11"/>
  <c r="V99" i="11"/>
  <c r="T178" i="12"/>
  <c r="S88" i="15"/>
  <c r="V178" i="12"/>
  <c r="W178" i="12"/>
  <c r="M179" i="12"/>
  <c r="O179" i="12"/>
  <c r="D180" i="12"/>
  <c r="Q179" i="12"/>
  <c r="R179" i="12" s="1"/>
  <c r="N179" i="12"/>
  <c r="P179" i="12"/>
  <c r="T179" i="12" s="1"/>
  <c r="W181" i="14"/>
  <c r="V181" i="14"/>
  <c r="N182" i="14"/>
  <c r="O182" i="14"/>
  <c r="Q182" i="14"/>
  <c r="R182" i="14" s="1"/>
  <c r="D183" i="14"/>
  <c r="P182" i="14"/>
  <c r="T182" i="14" s="1"/>
  <c r="M182" i="14"/>
  <c r="S181" i="14"/>
  <c r="V88" i="15"/>
  <c r="W88" i="15"/>
  <c r="D90" i="15"/>
  <c r="P89" i="15"/>
  <c r="T89" i="15" s="1"/>
  <c r="M89" i="15"/>
  <c r="O89" i="15"/>
  <c r="N89" i="15"/>
  <c r="Q89" i="15"/>
  <c r="R89" i="15" s="1"/>
  <c r="BE135" i="3"/>
  <c r="BI135" i="3"/>
  <c r="BM135" i="3"/>
  <c r="BF135" i="3"/>
  <c r="BJ135" i="3"/>
  <c r="BG135" i="3"/>
  <c r="BK135" i="3"/>
  <c r="BH135" i="3"/>
  <c r="BL135" i="3"/>
  <c r="S174" i="6" l="1"/>
  <c r="W174" i="6"/>
  <c r="V174" i="6"/>
  <c r="Q175" i="6"/>
  <c r="R175" i="6" s="1"/>
  <c r="D176" i="6"/>
  <c r="M175" i="6"/>
  <c r="O175" i="6"/>
  <c r="N175" i="6"/>
  <c r="P175" i="6"/>
  <c r="S175" i="6" s="1"/>
  <c r="S100" i="11"/>
  <c r="D102" i="11"/>
  <c r="P101" i="11"/>
  <c r="T101" i="11" s="1"/>
  <c r="Q101" i="11"/>
  <c r="R101" i="11" s="1"/>
  <c r="O101" i="11"/>
  <c r="M101" i="11"/>
  <c r="N101" i="11"/>
  <c r="S179" i="12"/>
  <c r="W100" i="11"/>
  <c r="V100" i="11"/>
  <c r="V179" i="12"/>
  <c r="W179" i="12"/>
  <c r="M180" i="12"/>
  <c r="O180" i="12"/>
  <c r="Q180" i="12"/>
  <c r="R180" i="12" s="1"/>
  <c r="N180" i="12"/>
  <c r="P180" i="12"/>
  <c r="T180" i="12" s="1"/>
  <c r="D181" i="12"/>
  <c r="V182" i="14"/>
  <c r="W182" i="14"/>
  <c r="D184" i="14"/>
  <c r="Q183" i="14"/>
  <c r="R183" i="14" s="1"/>
  <c r="O183" i="14"/>
  <c r="M183" i="14"/>
  <c r="P183" i="14"/>
  <c r="T183" i="14" s="1"/>
  <c r="N183" i="14"/>
  <c r="S182" i="14"/>
  <c r="D91" i="15"/>
  <c r="O90" i="15"/>
  <c r="N90" i="15"/>
  <c r="Q90" i="15"/>
  <c r="R90" i="15" s="1"/>
  <c r="M90" i="15"/>
  <c r="P90" i="15"/>
  <c r="T90" i="15" s="1"/>
  <c r="W89" i="15"/>
  <c r="V89" i="15"/>
  <c r="S89" i="15"/>
  <c r="AN135" i="3"/>
  <c r="M176" i="6" l="1"/>
  <c r="N176" i="6"/>
  <c r="P176" i="6"/>
  <c r="T176" i="6" s="1"/>
  <c r="O176" i="6"/>
  <c r="D177" i="6"/>
  <c r="Q176" i="6"/>
  <c r="R176" i="6" s="1"/>
  <c r="V175" i="6"/>
  <c r="W175" i="6"/>
  <c r="S101" i="11"/>
  <c r="T175" i="6"/>
  <c r="W101" i="11"/>
  <c r="V101" i="11"/>
  <c r="M102" i="11"/>
  <c r="Q102" i="11"/>
  <c r="R102" i="11" s="1"/>
  <c r="P102" i="11"/>
  <c r="S102" i="11" s="1"/>
  <c r="D103" i="11"/>
  <c r="N102" i="11"/>
  <c r="O102" i="11"/>
  <c r="O181" i="12"/>
  <c r="D182" i="12"/>
  <c r="M181" i="12"/>
  <c r="P181" i="12"/>
  <c r="S181" i="12" s="1"/>
  <c r="Q181" i="12"/>
  <c r="R181" i="12" s="1"/>
  <c r="N181" i="12"/>
  <c r="V180" i="12"/>
  <c r="W180" i="12"/>
  <c r="S180" i="12"/>
  <c r="S90" i="15"/>
  <c r="S183" i="14"/>
  <c r="V183" i="14"/>
  <c r="W183" i="14"/>
  <c r="Q184" i="14"/>
  <c r="R184" i="14" s="1"/>
  <c r="M184" i="14"/>
  <c r="N184" i="14"/>
  <c r="D185" i="14"/>
  <c r="P184" i="14"/>
  <c r="S184" i="14" s="1"/>
  <c r="O184" i="14"/>
  <c r="W90" i="15"/>
  <c r="V90" i="15"/>
  <c r="M91" i="15"/>
  <c r="N91" i="15"/>
  <c r="O91" i="15"/>
  <c r="Q91" i="15"/>
  <c r="R91" i="15" s="1"/>
  <c r="P91" i="15"/>
  <c r="S91" i="15" s="1"/>
  <c r="D92" i="15"/>
  <c r="S176" i="6" l="1"/>
  <c r="W176" i="6"/>
  <c r="V176" i="6"/>
  <c r="T102" i="11"/>
  <c r="P177" i="6"/>
  <c r="S177" i="6" s="1"/>
  <c r="O177" i="6"/>
  <c r="D178" i="6"/>
  <c r="Q177" i="6"/>
  <c r="R177" i="6" s="1"/>
  <c r="N177" i="6"/>
  <c r="M177" i="6"/>
  <c r="O103" i="11"/>
  <c r="M103" i="11"/>
  <c r="D104" i="11"/>
  <c r="N103" i="11"/>
  <c r="P103" i="11"/>
  <c r="S103" i="11" s="1"/>
  <c r="Q103" i="11"/>
  <c r="R103" i="11" s="1"/>
  <c r="W102" i="11"/>
  <c r="V102" i="11"/>
  <c r="Q182" i="12"/>
  <c r="R182" i="12" s="1"/>
  <c r="P182" i="12"/>
  <c r="S182" i="12" s="1"/>
  <c r="M182" i="12"/>
  <c r="O182" i="12"/>
  <c r="N182" i="12"/>
  <c r="D183" i="12"/>
  <c r="T181" i="12"/>
  <c r="V181" i="12"/>
  <c r="W181" i="12"/>
  <c r="N185" i="14"/>
  <c r="D186" i="14"/>
  <c r="M185" i="14"/>
  <c r="Q185" i="14"/>
  <c r="R185" i="14" s="1"/>
  <c r="P185" i="14"/>
  <c r="T185" i="14" s="1"/>
  <c r="O185" i="14"/>
  <c r="T184" i="14"/>
  <c r="W184" i="14"/>
  <c r="V184" i="14"/>
  <c r="O92" i="15"/>
  <c r="P92" i="15"/>
  <c r="S92" i="15" s="1"/>
  <c r="Q92" i="15"/>
  <c r="R92" i="15" s="1"/>
  <c r="M92" i="15"/>
  <c r="N92" i="15"/>
  <c r="D93" i="15"/>
  <c r="T91" i="15"/>
  <c r="W91" i="15"/>
  <c r="V91" i="15"/>
  <c r="T177" i="6" l="1"/>
  <c r="M178" i="6"/>
  <c r="Q178" i="6"/>
  <c r="R178" i="6" s="1"/>
  <c r="P178" i="6"/>
  <c r="T178" i="6" s="1"/>
  <c r="D179" i="6"/>
  <c r="N178" i="6"/>
  <c r="O178" i="6"/>
  <c r="T182" i="12"/>
  <c r="V177" i="6"/>
  <c r="W177" i="6"/>
  <c r="T103" i="11"/>
  <c r="M104" i="11"/>
  <c r="P104" i="11"/>
  <c r="T104" i="11" s="1"/>
  <c r="O104" i="11"/>
  <c r="N104" i="11"/>
  <c r="Q104" i="11"/>
  <c r="R104" i="11" s="1"/>
  <c r="D105" i="11"/>
  <c r="W103" i="11"/>
  <c r="V103" i="11"/>
  <c r="P183" i="12"/>
  <c r="S183" i="12" s="1"/>
  <c r="O183" i="12"/>
  <c r="N183" i="12"/>
  <c r="D184" i="12"/>
  <c r="M183" i="12"/>
  <c r="Q183" i="12"/>
  <c r="R183" i="12" s="1"/>
  <c r="V182" i="12"/>
  <c r="W182" i="12"/>
  <c r="S185" i="14"/>
  <c r="W185" i="14"/>
  <c r="V185" i="14"/>
  <c r="N186" i="14"/>
  <c r="D187" i="14"/>
  <c r="Q186" i="14"/>
  <c r="R186" i="14" s="1"/>
  <c r="M186" i="14"/>
  <c r="O186" i="14"/>
  <c r="P186" i="14"/>
  <c r="T186" i="14" s="1"/>
  <c r="T92" i="15"/>
  <c r="D94" i="15"/>
  <c r="P93" i="15"/>
  <c r="T93" i="15" s="1"/>
  <c r="M93" i="15"/>
  <c r="N93" i="15"/>
  <c r="O93" i="15"/>
  <c r="Q93" i="15"/>
  <c r="R93" i="15" s="1"/>
  <c r="V92" i="15"/>
  <c r="W92" i="15"/>
  <c r="T183" i="12" l="1"/>
  <c r="S104" i="11"/>
  <c r="S178" i="6"/>
  <c r="O179" i="6"/>
  <c r="P179" i="6"/>
  <c r="S179" i="6" s="1"/>
  <c r="D180" i="6"/>
  <c r="M179" i="6"/>
  <c r="N179" i="6"/>
  <c r="Q179" i="6"/>
  <c r="R179" i="6" s="1"/>
  <c r="V178" i="6"/>
  <c r="W178" i="6"/>
  <c r="W104" i="11"/>
  <c r="V104" i="11"/>
  <c r="O105" i="11"/>
  <c r="P105" i="11"/>
  <c r="S105" i="11" s="1"/>
  <c r="N105" i="11"/>
  <c r="D106" i="11"/>
  <c r="M105" i="11"/>
  <c r="Q105" i="11"/>
  <c r="R105" i="11" s="1"/>
  <c r="V183" i="12"/>
  <c r="W183" i="12"/>
  <c r="N184" i="12"/>
  <c r="Q184" i="12"/>
  <c r="R184" i="12" s="1"/>
  <c r="P184" i="12"/>
  <c r="T184" i="12" s="1"/>
  <c r="O184" i="12"/>
  <c r="M184" i="12"/>
  <c r="D185" i="12"/>
  <c r="V186" i="14"/>
  <c r="W186" i="14"/>
  <c r="P187" i="14"/>
  <c r="T187" i="14" s="1"/>
  <c r="Q187" i="14"/>
  <c r="R187" i="14" s="1"/>
  <c r="N187" i="14"/>
  <c r="O187" i="14"/>
  <c r="M187" i="14"/>
  <c r="D188" i="14"/>
  <c r="S93" i="15"/>
  <c r="S186" i="14"/>
  <c r="W93" i="15"/>
  <c r="V93" i="15"/>
  <c r="D95" i="15"/>
  <c r="Q94" i="15"/>
  <c r="R94" i="15" s="1"/>
  <c r="N94" i="15"/>
  <c r="M94" i="15"/>
  <c r="O94" i="15"/>
  <c r="P94" i="15"/>
  <c r="T94" i="15" s="1"/>
  <c r="S184" i="12" l="1"/>
  <c r="T179" i="6"/>
  <c r="P180" i="6"/>
  <c r="S180" i="6" s="1"/>
  <c r="M180" i="6"/>
  <c r="D181" i="6"/>
  <c r="O180" i="6"/>
  <c r="Q180" i="6"/>
  <c r="R180" i="6" s="1"/>
  <c r="N180" i="6"/>
  <c r="V179" i="6"/>
  <c r="W179" i="6"/>
  <c r="V105" i="11"/>
  <c r="W105" i="11"/>
  <c r="D107" i="11"/>
  <c r="Q106" i="11"/>
  <c r="R106" i="11" s="1"/>
  <c r="M106" i="11"/>
  <c r="P106" i="11"/>
  <c r="S106" i="11" s="1"/>
  <c r="O106" i="11"/>
  <c r="N106" i="11"/>
  <c r="T105" i="11"/>
  <c r="N185" i="12"/>
  <c r="M185" i="12"/>
  <c r="O185" i="12"/>
  <c r="D186" i="12"/>
  <c r="P185" i="12"/>
  <c r="S185" i="12" s="1"/>
  <c r="Q185" i="12"/>
  <c r="R185" i="12" s="1"/>
  <c r="S187" i="14"/>
  <c r="W184" i="12"/>
  <c r="V184" i="12"/>
  <c r="P188" i="14"/>
  <c r="T188" i="14" s="1"/>
  <c r="M188" i="14"/>
  <c r="D189" i="14"/>
  <c r="O188" i="14"/>
  <c r="Q188" i="14"/>
  <c r="R188" i="14" s="1"/>
  <c r="N188" i="14"/>
  <c r="W187" i="14"/>
  <c r="V187" i="14"/>
  <c r="W94" i="15"/>
  <c r="V94" i="15"/>
  <c r="O95" i="15"/>
  <c r="N95" i="15"/>
  <c r="Q95" i="15"/>
  <c r="R95" i="15" s="1"/>
  <c r="P95" i="15"/>
  <c r="S95" i="15" s="1"/>
  <c r="D96" i="15"/>
  <c r="M95" i="15"/>
  <c r="S94" i="15"/>
  <c r="T180" i="6" l="1"/>
  <c r="N181" i="6"/>
  <c r="Q181" i="6"/>
  <c r="R181" i="6" s="1"/>
  <c r="O181" i="6"/>
  <c r="D182" i="6"/>
  <c r="M181" i="6"/>
  <c r="P181" i="6"/>
  <c r="S181" i="6" s="1"/>
  <c r="V180" i="6"/>
  <c r="W180" i="6"/>
  <c r="W106" i="11"/>
  <c r="V106" i="11"/>
  <c r="N107" i="11"/>
  <c r="P107" i="11"/>
  <c r="S107" i="11" s="1"/>
  <c r="M107" i="11"/>
  <c r="D108" i="11"/>
  <c r="O107" i="11"/>
  <c r="Q107" i="11"/>
  <c r="R107" i="11" s="1"/>
  <c r="T185" i="12"/>
  <c r="T106" i="11"/>
  <c r="V185" i="12"/>
  <c r="W185" i="12"/>
  <c r="D187" i="12"/>
  <c r="N186" i="12"/>
  <c r="M186" i="12"/>
  <c r="O186" i="12"/>
  <c r="P186" i="12"/>
  <c r="T186" i="12" s="1"/>
  <c r="Q186" i="12"/>
  <c r="R186" i="12" s="1"/>
  <c r="S188" i="14"/>
  <c r="T95" i="15"/>
  <c r="P189" i="14"/>
  <c r="T189" i="14" s="1"/>
  <c r="Q189" i="14"/>
  <c r="R189" i="14" s="1"/>
  <c r="N189" i="14"/>
  <c r="D190" i="14"/>
  <c r="O189" i="14"/>
  <c r="M189" i="14"/>
  <c r="W188" i="14"/>
  <c r="V188" i="14"/>
  <c r="P96" i="15"/>
  <c r="T96" i="15" s="1"/>
  <c r="Q96" i="15"/>
  <c r="R96" i="15" s="1"/>
  <c r="N96" i="15"/>
  <c r="O96" i="15"/>
  <c r="D97" i="15"/>
  <c r="M96" i="15"/>
  <c r="W95" i="15"/>
  <c r="V95" i="15"/>
  <c r="S96" i="15" l="1"/>
  <c r="P182" i="6"/>
  <c r="T182" i="6" s="1"/>
  <c r="N182" i="6"/>
  <c r="Q182" i="6"/>
  <c r="R182" i="6" s="1"/>
  <c r="O182" i="6"/>
  <c r="D183" i="6"/>
  <c r="M182" i="6"/>
  <c r="T181" i="6"/>
  <c r="W181" i="6"/>
  <c r="V181" i="6"/>
  <c r="V107" i="11"/>
  <c r="W107" i="11"/>
  <c r="D109" i="11"/>
  <c r="O108" i="11"/>
  <c r="Q108" i="11"/>
  <c r="R108" i="11" s="1"/>
  <c r="N108" i="11"/>
  <c r="P108" i="11"/>
  <c r="S108" i="11" s="1"/>
  <c r="M108" i="11"/>
  <c r="T107" i="11"/>
  <c r="N187" i="12"/>
  <c r="M187" i="12"/>
  <c r="P187" i="12"/>
  <c r="T187" i="12" s="1"/>
  <c r="O187" i="12"/>
  <c r="Q187" i="12"/>
  <c r="R187" i="12" s="1"/>
  <c r="D188" i="12"/>
  <c r="S189" i="14"/>
  <c r="V186" i="12"/>
  <c r="W186" i="12"/>
  <c r="S186" i="12"/>
  <c r="N190" i="14"/>
  <c r="M190" i="14"/>
  <c r="D191" i="14"/>
  <c r="P190" i="14"/>
  <c r="S190" i="14" s="1"/>
  <c r="O190" i="14"/>
  <c r="Q190" i="14"/>
  <c r="R190" i="14" s="1"/>
  <c r="V189" i="14"/>
  <c r="W189" i="14"/>
  <c r="W96" i="15"/>
  <c r="V96" i="15"/>
  <c r="M97" i="15"/>
  <c r="D98" i="15"/>
  <c r="O97" i="15"/>
  <c r="N97" i="15"/>
  <c r="P97" i="15"/>
  <c r="T97" i="15" s="1"/>
  <c r="Q97" i="15"/>
  <c r="R97" i="15" s="1"/>
  <c r="S182" i="6" l="1"/>
  <c r="W182" i="6"/>
  <c r="V182" i="6"/>
  <c r="P183" i="6"/>
  <c r="T183" i="6" s="1"/>
  <c r="D184" i="6"/>
  <c r="O183" i="6"/>
  <c r="M183" i="6"/>
  <c r="Q183" i="6"/>
  <c r="R183" i="6" s="1"/>
  <c r="N183" i="6"/>
  <c r="S187" i="12"/>
  <c r="W108" i="11"/>
  <c r="V108" i="11"/>
  <c r="O109" i="11"/>
  <c r="N109" i="11"/>
  <c r="M109" i="11"/>
  <c r="P109" i="11"/>
  <c r="S109" i="11" s="1"/>
  <c r="Q109" i="11"/>
  <c r="R109" i="11" s="1"/>
  <c r="D110" i="11"/>
  <c r="T108" i="11"/>
  <c r="M188" i="12"/>
  <c r="P188" i="12"/>
  <c r="S188" i="12" s="1"/>
  <c r="O188" i="12"/>
  <c r="Q188" i="12"/>
  <c r="R188" i="12" s="1"/>
  <c r="N188" i="12"/>
  <c r="D189" i="12"/>
  <c r="W187" i="12"/>
  <c r="V187" i="12"/>
  <c r="T190" i="14"/>
  <c r="D192" i="14"/>
  <c r="O191" i="14"/>
  <c r="P191" i="14"/>
  <c r="T191" i="14" s="1"/>
  <c r="N191" i="14"/>
  <c r="M191" i="14"/>
  <c r="Q191" i="14"/>
  <c r="R191" i="14" s="1"/>
  <c r="V190" i="14"/>
  <c r="W190" i="14"/>
  <c r="D99" i="15"/>
  <c r="Q98" i="15"/>
  <c r="R98" i="15" s="1"/>
  <c r="O98" i="15"/>
  <c r="P98" i="15"/>
  <c r="T98" i="15" s="1"/>
  <c r="M98" i="15"/>
  <c r="N98" i="15"/>
  <c r="S97" i="15"/>
  <c r="V97" i="15"/>
  <c r="W97" i="15"/>
  <c r="S183" i="6" l="1"/>
  <c r="M184" i="6"/>
  <c r="O184" i="6"/>
  <c r="Q184" i="6"/>
  <c r="R184" i="6" s="1"/>
  <c r="N184" i="6"/>
  <c r="D185" i="6"/>
  <c r="P184" i="6"/>
  <c r="S184" i="6" s="1"/>
  <c r="V183" i="6"/>
  <c r="W183" i="6"/>
  <c r="D111" i="11"/>
  <c r="N110" i="11"/>
  <c r="P110" i="11"/>
  <c r="T110" i="11" s="1"/>
  <c r="O110" i="11"/>
  <c r="Q110" i="11"/>
  <c r="R110" i="11" s="1"/>
  <c r="M110" i="11"/>
  <c r="W109" i="11"/>
  <c r="V109" i="11"/>
  <c r="T188" i="12"/>
  <c r="T109" i="11"/>
  <c r="V188" i="12"/>
  <c r="W188" i="12"/>
  <c r="N189" i="12"/>
  <c r="O189" i="12"/>
  <c r="Q189" i="12"/>
  <c r="R189" i="12" s="1"/>
  <c r="P189" i="12"/>
  <c r="S189" i="12" s="1"/>
  <c r="M189" i="12"/>
  <c r="D190" i="12"/>
  <c r="S191" i="14"/>
  <c r="W191" i="14"/>
  <c r="V191" i="14"/>
  <c r="Q192" i="14"/>
  <c r="R192" i="14" s="1"/>
  <c r="P192" i="14"/>
  <c r="S192" i="14" s="1"/>
  <c r="M192" i="14"/>
  <c r="N192" i="14"/>
  <c r="D193" i="14"/>
  <c r="O192" i="14"/>
  <c r="S98" i="15"/>
  <c r="V98" i="15"/>
  <c r="W98" i="15"/>
  <c r="O99" i="15"/>
  <c r="N99" i="15"/>
  <c r="Q99" i="15"/>
  <c r="R99" i="15" s="1"/>
  <c r="P99" i="15"/>
  <c r="T99" i="15" s="1"/>
  <c r="M99" i="15"/>
  <c r="D100" i="15"/>
  <c r="S110" i="11" l="1"/>
  <c r="T184" i="6"/>
  <c r="W184" i="6"/>
  <c r="V184" i="6"/>
  <c r="Q185" i="6"/>
  <c r="R185" i="6" s="1"/>
  <c r="M185" i="6"/>
  <c r="P185" i="6"/>
  <c r="T185" i="6" s="1"/>
  <c r="N185" i="6"/>
  <c r="D186" i="6"/>
  <c r="O185" i="6"/>
  <c r="V110" i="11"/>
  <c r="W110" i="11"/>
  <c r="P111" i="11"/>
  <c r="S111" i="11" s="1"/>
  <c r="O111" i="11"/>
  <c r="D112" i="11"/>
  <c r="M111" i="11"/>
  <c r="N111" i="11"/>
  <c r="Q111" i="11"/>
  <c r="R111" i="11" s="1"/>
  <c r="W189" i="12"/>
  <c r="V189" i="12"/>
  <c r="N190" i="12"/>
  <c r="M190" i="12"/>
  <c r="D191" i="12"/>
  <c r="P190" i="12"/>
  <c r="T190" i="12" s="1"/>
  <c r="Q190" i="12"/>
  <c r="R190" i="12" s="1"/>
  <c r="O190" i="12"/>
  <c r="T189" i="12"/>
  <c r="T192" i="14"/>
  <c r="P193" i="14"/>
  <c r="S193" i="14" s="1"/>
  <c r="N193" i="14"/>
  <c r="M193" i="14"/>
  <c r="Q193" i="14"/>
  <c r="R193" i="14" s="1"/>
  <c r="O193" i="14"/>
  <c r="D194" i="14"/>
  <c r="V192" i="14"/>
  <c r="W192" i="14"/>
  <c r="V99" i="15"/>
  <c r="W99" i="15"/>
  <c r="S99" i="15"/>
  <c r="M100" i="15"/>
  <c r="O100" i="15"/>
  <c r="D101" i="15"/>
  <c r="P100" i="15"/>
  <c r="S100" i="15" s="1"/>
  <c r="N100" i="15"/>
  <c r="Q100" i="15"/>
  <c r="R100" i="15" s="1"/>
  <c r="S185" i="6" l="1"/>
  <c r="N186" i="6"/>
  <c r="P186" i="6"/>
  <c r="T186" i="6" s="1"/>
  <c r="M186" i="6"/>
  <c r="Q186" i="6"/>
  <c r="R186" i="6" s="1"/>
  <c r="D187" i="6"/>
  <c r="O186" i="6"/>
  <c r="W185" i="6"/>
  <c r="V185" i="6"/>
  <c r="V111" i="11"/>
  <c r="W111" i="11"/>
  <c r="T111" i="11"/>
  <c r="N112" i="11"/>
  <c r="O112" i="11"/>
  <c r="P112" i="11"/>
  <c r="T112" i="11" s="1"/>
  <c r="M112" i="11"/>
  <c r="D113" i="11"/>
  <c r="Q112" i="11"/>
  <c r="R112" i="11" s="1"/>
  <c r="T193" i="14"/>
  <c r="W190" i="12"/>
  <c r="V190" i="12"/>
  <c r="S190" i="12"/>
  <c r="N191" i="12"/>
  <c r="O191" i="12"/>
  <c r="M191" i="12"/>
  <c r="Q191" i="12"/>
  <c r="R191" i="12" s="1"/>
  <c r="P191" i="12"/>
  <c r="S191" i="12" s="1"/>
  <c r="D192" i="12"/>
  <c r="P194" i="14"/>
  <c r="S194" i="14" s="1"/>
  <c r="M194" i="14"/>
  <c r="N194" i="14"/>
  <c r="O194" i="14"/>
  <c r="Q194" i="14"/>
  <c r="R194" i="14" s="1"/>
  <c r="D195" i="14"/>
  <c r="W193" i="14"/>
  <c r="V193" i="14"/>
  <c r="T100" i="15"/>
  <c r="M101" i="15"/>
  <c r="Q101" i="15"/>
  <c r="R101" i="15" s="1"/>
  <c r="D102" i="15"/>
  <c r="P101" i="15"/>
  <c r="S101" i="15" s="1"/>
  <c r="N101" i="15"/>
  <c r="O101" i="15"/>
  <c r="V100" i="15"/>
  <c r="W100" i="15"/>
  <c r="S112" i="11" l="1"/>
  <c r="S186" i="6"/>
  <c r="W186" i="6"/>
  <c r="V186" i="6"/>
  <c r="M187" i="6"/>
  <c r="O187" i="6"/>
  <c r="Q187" i="6"/>
  <c r="R187" i="6" s="1"/>
  <c r="N187" i="6"/>
  <c r="D188" i="6"/>
  <c r="P187" i="6"/>
  <c r="S187" i="6" s="1"/>
  <c r="Q113" i="11"/>
  <c r="R113" i="11" s="1"/>
  <c r="N113" i="11"/>
  <c r="D114" i="11"/>
  <c r="O113" i="11"/>
  <c r="P113" i="11"/>
  <c r="T113" i="11" s="1"/>
  <c r="M113" i="11"/>
  <c r="T191" i="12"/>
  <c r="V112" i="11"/>
  <c r="W112" i="11"/>
  <c r="M192" i="12"/>
  <c r="P192" i="12"/>
  <c r="S192" i="12" s="1"/>
  <c r="Q192" i="12"/>
  <c r="R192" i="12" s="1"/>
  <c r="D193" i="12"/>
  <c r="N192" i="12"/>
  <c r="O192" i="12"/>
  <c r="W191" i="12"/>
  <c r="V191" i="12"/>
  <c r="T194" i="14"/>
  <c r="W194" i="14"/>
  <c r="V194" i="14"/>
  <c r="P195" i="14"/>
  <c r="T195" i="14" s="1"/>
  <c r="O195" i="14"/>
  <c r="Q195" i="14"/>
  <c r="R195" i="14" s="1"/>
  <c r="N195" i="14"/>
  <c r="D196" i="14"/>
  <c r="M195" i="14"/>
  <c r="T101" i="15"/>
  <c r="Q102" i="15"/>
  <c r="R102" i="15" s="1"/>
  <c r="N102" i="15"/>
  <c r="D103" i="15"/>
  <c r="P102" i="15"/>
  <c r="T102" i="15" s="1"/>
  <c r="O102" i="15"/>
  <c r="M102" i="15"/>
  <c r="W101" i="15"/>
  <c r="V101" i="15"/>
  <c r="V187" i="6" l="1"/>
  <c r="W187" i="6"/>
  <c r="O188" i="6"/>
  <c r="P188" i="6"/>
  <c r="T188" i="6" s="1"/>
  <c r="D189" i="6"/>
  <c r="Q188" i="6"/>
  <c r="R188" i="6" s="1"/>
  <c r="N188" i="6"/>
  <c r="M188" i="6"/>
  <c r="T187" i="6"/>
  <c r="S113" i="11"/>
  <c r="V113" i="11"/>
  <c r="W113" i="11"/>
  <c r="P114" i="11"/>
  <c r="T114" i="11" s="1"/>
  <c r="Q114" i="11"/>
  <c r="R114" i="11" s="1"/>
  <c r="D115" i="11"/>
  <c r="O114" i="11"/>
  <c r="N114" i="11"/>
  <c r="M114" i="11"/>
  <c r="T192" i="12"/>
  <c r="W192" i="12"/>
  <c r="V192" i="12"/>
  <c r="Q193" i="12"/>
  <c r="R193" i="12" s="1"/>
  <c r="M193" i="12"/>
  <c r="O193" i="12"/>
  <c r="P193" i="12"/>
  <c r="S193" i="12" s="1"/>
  <c r="D194" i="12"/>
  <c r="N193" i="12"/>
  <c r="V195" i="14"/>
  <c r="W195" i="14"/>
  <c r="N196" i="14"/>
  <c r="P196" i="14"/>
  <c r="S196" i="14" s="1"/>
  <c r="M196" i="14"/>
  <c r="O196" i="14"/>
  <c r="D197" i="14"/>
  <c r="Q196" i="14"/>
  <c r="R196" i="14" s="1"/>
  <c r="S195" i="14"/>
  <c r="S102" i="15"/>
  <c r="O103" i="15"/>
  <c r="Q103" i="15"/>
  <c r="R103" i="15" s="1"/>
  <c r="P103" i="15"/>
  <c r="S103" i="15" s="1"/>
  <c r="M103" i="15"/>
  <c r="D104" i="15"/>
  <c r="N103" i="15"/>
  <c r="W102" i="15"/>
  <c r="V102" i="15"/>
  <c r="V188" i="6" l="1"/>
  <c r="W188" i="6"/>
  <c r="S188" i="6"/>
  <c r="O189" i="6"/>
  <c r="P189" i="6"/>
  <c r="T189" i="6" s="1"/>
  <c r="M189" i="6"/>
  <c r="N189" i="6"/>
  <c r="Q189" i="6"/>
  <c r="R189" i="6" s="1"/>
  <c r="D190" i="6"/>
  <c r="W114" i="11"/>
  <c r="V114" i="11"/>
  <c r="S114" i="11"/>
  <c r="O115" i="11"/>
  <c r="N115" i="11"/>
  <c r="D116" i="11"/>
  <c r="Q115" i="11"/>
  <c r="R115" i="11" s="1"/>
  <c r="P115" i="11"/>
  <c r="T115" i="11" s="1"/>
  <c r="M115" i="11"/>
  <c r="O194" i="12"/>
  <c r="M194" i="12"/>
  <c r="D195" i="12"/>
  <c r="N194" i="12"/>
  <c r="Q194" i="12"/>
  <c r="R194" i="12" s="1"/>
  <c r="P194" i="12"/>
  <c r="S194" i="12" s="1"/>
  <c r="T193" i="12"/>
  <c r="V193" i="12"/>
  <c r="W193" i="12"/>
  <c r="Q197" i="14"/>
  <c r="R197" i="14" s="1"/>
  <c r="N197" i="14"/>
  <c r="M197" i="14"/>
  <c r="P197" i="14"/>
  <c r="S197" i="14" s="1"/>
  <c r="O197" i="14"/>
  <c r="D198" i="14"/>
  <c r="W196" i="14"/>
  <c r="V196" i="14"/>
  <c r="T196" i="14"/>
  <c r="T103" i="15"/>
  <c r="Q104" i="15"/>
  <c r="R104" i="15" s="1"/>
  <c r="M104" i="15"/>
  <c r="P104" i="15"/>
  <c r="S104" i="15" s="1"/>
  <c r="O104" i="15"/>
  <c r="N104" i="15"/>
  <c r="D105" i="15"/>
  <c r="V103" i="15"/>
  <c r="W103" i="15"/>
  <c r="V189" i="6" l="1"/>
  <c r="W189" i="6"/>
  <c r="S189" i="6"/>
  <c r="O190" i="6"/>
  <c r="M190" i="6"/>
  <c r="P190" i="6"/>
  <c r="T190" i="6" s="1"/>
  <c r="D191" i="6"/>
  <c r="N190" i="6"/>
  <c r="Q190" i="6"/>
  <c r="R190" i="6" s="1"/>
  <c r="V115" i="11"/>
  <c r="W115" i="11"/>
  <c r="S115" i="11"/>
  <c r="D117" i="11"/>
  <c r="P116" i="11"/>
  <c r="T116" i="11" s="1"/>
  <c r="M116" i="11"/>
  <c r="N116" i="11"/>
  <c r="Q116" i="11"/>
  <c r="R116" i="11" s="1"/>
  <c r="O116" i="11"/>
  <c r="T194" i="12"/>
  <c r="N195" i="12"/>
  <c r="D196" i="12"/>
  <c r="P195" i="12"/>
  <c r="S195" i="12" s="1"/>
  <c r="M195" i="12"/>
  <c r="O195" i="12"/>
  <c r="Q195" i="12"/>
  <c r="R195" i="12" s="1"/>
  <c r="V194" i="12"/>
  <c r="W194" i="12"/>
  <c r="T197" i="14"/>
  <c r="O198" i="14"/>
  <c r="M198" i="14"/>
  <c r="N198" i="14"/>
  <c r="Q198" i="14"/>
  <c r="R198" i="14" s="1"/>
  <c r="P198" i="14"/>
  <c r="S198" i="14" s="1"/>
  <c r="D199" i="14"/>
  <c r="V197" i="14"/>
  <c r="W197" i="14"/>
  <c r="T104" i="15"/>
  <c r="Q105" i="15"/>
  <c r="R105" i="15" s="1"/>
  <c r="M105" i="15"/>
  <c r="O105" i="15"/>
  <c r="N105" i="15"/>
  <c r="P105" i="15"/>
  <c r="T105" i="15" s="1"/>
  <c r="D106" i="15"/>
  <c r="V104" i="15"/>
  <c r="W104" i="15"/>
  <c r="S190" i="6" l="1"/>
  <c r="S116" i="11"/>
  <c r="T195" i="12"/>
  <c r="Q191" i="6"/>
  <c r="R191" i="6" s="1"/>
  <c r="D192" i="6"/>
  <c r="M191" i="6"/>
  <c r="P191" i="6"/>
  <c r="S191" i="6" s="1"/>
  <c r="O191" i="6"/>
  <c r="N191" i="6"/>
  <c r="W190" i="6"/>
  <c r="V190" i="6"/>
  <c r="Q117" i="11"/>
  <c r="R117" i="11" s="1"/>
  <c r="P117" i="11"/>
  <c r="T117" i="11" s="1"/>
  <c r="N117" i="11"/>
  <c r="O117" i="11"/>
  <c r="D118" i="11"/>
  <c r="M117" i="11"/>
  <c r="W116" i="11"/>
  <c r="V116" i="11"/>
  <c r="P196" i="12"/>
  <c r="S196" i="12" s="1"/>
  <c r="M196" i="12"/>
  <c r="Q196" i="12"/>
  <c r="R196" i="12" s="1"/>
  <c r="D197" i="12"/>
  <c r="N196" i="12"/>
  <c r="O196" i="12"/>
  <c r="T198" i="14"/>
  <c r="W195" i="12"/>
  <c r="V195" i="12"/>
  <c r="N199" i="14"/>
  <c r="P199" i="14"/>
  <c r="S199" i="14" s="1"/>
  <c r="M199" i="14"/>
  <c r="O199" i="14"/>
  <c r="D200" i="14"/>
  <c r="Q199" i="14"/>
  <c r="R199" i="14" s="1"/>
  <c r="S105" i="15"/>
  <c r="V198" i="14"/>
  <c r="W198" i="14"/>
  <c r="V105" i="15"/>
  <c r="W105" i="15"/>
  <c r="N106" i="15"/>
  <c r="O106" i="15"/>
  <c r="D107" i="15"/>
  <c r="M106" i="15"/>
  <c r="P106" i="15"/>
  <c r="S106" i="15" s="1"/>
  <c r="Q106" i="15"/>
  <c r="R106" i="15" s="1"/>
  <c r="T191" i="6" l="1"/>
  <c r="O192" i="6"/>
  <c r="D193" i="6"/>
  <c r="Q192" i="6"/>
  <c r="R192" i="6" s="1"/>
  <c r="P192" i="6"/>
  <c r="S192" i="6" s="1"/>
  <c r="N192" i="6"/>
  <c r="M192" i="6"/>
  <c r="W191" i="6"/>
  <c r="V191" i="6"/>
  <c r="T196" i="12"/>
  <c r="S117" i="11"/>
  <c r="W117" i="11"/>
  <c r="V117" i="11"/>
  <c r="N118" i="11"/>
  <c r="D119" i="11"/>
  <c r="O118" i="11"/>
  <c r="M118" i="11"/>
  <c r="P118" i="11"/>
  <c r="T118" i="11" s="1"/>
  <c r="Q118" i="11"/>
  <c r="R118" i="11" s="1"/>
  <c r="V196" i="12"/>
  <c r="W196" i="12"/>
  <c r="M197" i="12"/>
  <c r="D198" i="12"/>
  <c r="Q197" i="12"/>
  <c r="R197" i="12" s="1"/>
  <c r="P197" i="12"/>
  <c r="S197" i="12" s="1"/>
  <c r="O197" i="12"/>
  <c r="N197" i="12"/>
  <c r="T199" i="14"/>
  <c r="W199" i="14"/>
  <c r="V199" i="14"/>
  <c r="P200" i="14"/>
  <c r="S200" i="14" s="1"/>
  <c r="M200" i="14"/>
  <c r="O200" i="14"/>
  <c r="D201" i="14"/>
  <c r="N200" i="14"/>
  <c r="Q200" i="14"/>
  <c r="R200" i="14" s="1"/>
  <c r="V106" i="15"/>
  <c r="W106" i="15"/>
  <c r="T106" i="15"/>
  <c r="P107" i="15"/>
  <c r="T107" i="15" s="1"/>
  <c r="D108" i="15"/>
  <c r="O107" i="15"/>
  <c r="M107" i="15"/>
  <c r="N107" i="15"/>
  <c r="Q107" i="15"/>
  <c r="R107" i="15" s="1"/>
  <c r="T192" i="6" l="1"/>
  <c r="D194" i="6"/>
  <c r="N193" i="6"/>
  <c r="O193" i="6"/>
  <c r="Q193" i="6"/>
  <c r="R193" i="6" s="1"/>
  <c r="P193" i="6"/>
  <c r="S193" i="6" s="1"/>
  <c r="M193" i="6"/>
  <c r="V192" i="6"/>
  <c r="W192" i="6"/>
  <c r="O119" i="11"/>
  <c r="N119" i="11"/>
  <c r="D120" i="11"/>
  <c r="P119" i="11"/>
  <c r="S119" i="11" s="1"/>
  <c r="Q119" i="11"/>
  <c r="R119" i="11" s="1"/>
  <c r="M119" i="11"/>
  <c r="S118" i="11"/>
  <c r="W118" i="11"/>
  <c r="V118" i="11"/>
  <c r="N198" i="12"/>
  <c r="O198" i="12"/>
  <c r="Q198" i="12"/>
  <c r="R198" i="12" s="1"/>
  <c r="M198" i="12"/>
  <c r="D199" i="12"/>
  <c r="P198" i="12"/>
  <c r="S198" i="12" s="1"/>
  <c r="W197" i="12"/>
  <c r="V197" i="12"/>
  <c r="T197" i="12"/>
  <c r="M201" i="14"/>
  <c r="O201" i="14"/>
  <c r="N201" i="14"/>
  <c r="Q201" i="14"/>
  <c r="R201" i="14" s="1"/>
  <c r="P201" i="14"/>
  <c r="T201" i="14" s="1"/>
  <c r="T200" i="14"/>
  <c r="W200" i="14"/>
  <c r="V200" i="14"/>
  <c r="S107" i="15"/>
  <c r="V107" i="15"/>
  <c r="W107" i="15"/>
  <c r="D109" i="15"/>
  <c r="M108" i="15"/>
  <c r="O108" i="15"/>
  <c r="Q108" i="15"/>
  <c r="R108" i="15" s="1"/>
  <c r="P108" i="15"/>
  <c r="S108" i="15" s="1"/>
  <c r="N108" i="15"/>
  <c r="AC40" i="3" l="1"/>
  <c r="T193" i="6"/>
  <c r="W193" i="6"/>
  <c r="V193" i="6"/>
  <c r="S201" i="14"/>
  <c r="P194" i="6"/>
  <c r="S194" i="6" s="1"/>
  <c r="D195" i="6"/>
  <c r="O194" i="6"/>
  <c r="N194" i="6"/>
  <c r="Q194" i="6"/>
  <c r="R194" i="6" s="1"/>
  <c r="M194" i="6"/>
  <c r="T119" i="11"/>
  <c r="N120" i="11"/>
  <c r="D121" i="11"/>
  <c r="M120" i="11"/>
  <c r="O120" i="11"/>
  <c r="Q120" i="11"/>
  <c r="R120" i="11" s="1"/>
  <c r="P120" i="11"/>
  <c r="T120" i="11" s="1"/>
  <c r="T198" i="12"/>
  <c r="W119" i="11"/>
  <c r="V119" i="11"/>
  <c r="V198" i="12"/>
  <c r="W198" i="12"/>
  <c r="P199" i="12"/>
  <c r="S199" i="12" s="1"/>
  <c r="M199" i="12"/>
  <c r="Q199" i="12"/>
  <c r="R199" i="12" s="1"/>
  <c r="D200" i="12"/>
  <c r="N199" i="12"/>
  <c r="O199" i="12"/>
  <c r="V201" i="14"/>
  <c r="W201" i="14"/>
  <c r="T108" i="15"/>
  <c r="V108" i="15"/>
  <c r="W108" i="15"/>
  <c r="D110" i="15"/>
  <c r="O109" i="15"/>
  <c r="N109" i="15"/>
  <c r="M109" i="15"/>
  <c r="P109" i="15"/>
  <c r="S109" i="15" s="1"/>
  <c r="Q109" i="15"/>
  <c r="R109" i="15" s="1"/>
  <c r="S120" i="11" l="1"/>
  <c r="T194" i="6"/>
  <c r="W194" i="6"/>
  <c r="V194" i="6"/>
  <c r="O195" i="6"/>
  <c r="M195" i="6"/>
  <c r="N195" i="6"/>
  <c r="Q195" i="6"/>
  <c r="R195" i="6" s="1"/>
  <c r="D196" i="6"/>
  <c r="P195" i="6"/>
  <c r="T195" i="6" s="1"/>
  <c r="O121" i="11"/>
  <c r="D122" i="11"/>
  <c r="Q121" i="11"/>
  <c r="R121" i="11" s="1"/>
  <c r="P121" i="11"/>
  <c r="S121" i="11" s="1"/>
  <c r="M121" i="11"/>
  <c r="N121" i="11"/>
  <c r="W120" i="11"/>
  <c r="V120" i="11"/>
  <c r="V199" i="12"/>
  <c r="W199" i="12"/>
  <c r="D201" i="12"/>
  <c r="O200" i="12"/>
  <c r="M200" i="12"/>
  <c r="P200" i="12"/>
  <c r="T200" i="12" s="1"/>
  <c r="Q200" i="12"/>
  <c r="R200" i="12" s="1"/>
  <c r="N200" i="12"/>
  <c r="T199" i="12"/>
  <c r="O110" i="15"/>
  <c r="P110" i="15"/>
  <c r="T110" i="15" s="1"/>
  <c r="M110" i="15"/>
  <c r="D111" i="15"/>
  <c r="N110" i="15"/>
  <c r="Q110" i="15"/>
  <c r="R110" i="15" s="1"/>
  <c r="T109" i="15"/>
  <c r="W109" i="15"/>
  <c r="V109" i="15"/>
  <c r="S195" i="6" l="1"/>
  <c r="P196" i="6"/>
  <c r="S196" i="6" s="1"/>
  <c r="D197" i="6"/>
  <c r="N196" i="6"/>
  <c r="Q196" i="6"/>
  <c r="R196" i="6" s="1"/>
  <c r="M196" i="6"/>
  <c r="O196" i="6"/>
  <c r="W195" i="6"/>
  <c r="V195" i="6"/>
  <c r="T121" i="11"/>
  <c r="N122" i="11"/>
  <c r="P122" i="11"/>
  <c r="T122" i="11" s="1"/>
  <c r="Q122" i="11"/>
  <c r="R122" i="11" s="1"/>
  <c r="D123" i="11"/>
  <c r="O122" i="11"/>
  <c r="M122" i="11"/>
  <c r="V121" i="11"/>
  <c r="W121" i="11"/>
  <c r="W200" i="12"/>
  <c r="V200" i="12"/>
  <c r="Q201" i="12"/>
  <c r="R201" i="12" s="1"/>
  <c r="W12" i="3" s="1"/>
  <c r="N201" i="12"/>
  <c r="P201" i="12"/>
  <c r="S201" i="12" s="1"/>
  <c r="M201" i="12"/>
  <c r="O201" i="12"/>
  <c r="S110" i="15"/>
  <c r="S200" i="12"/>
  <c r="M111" i="15"/>
  <c r="O111" i="15"/>
  <c r="D112" i="15"/>
  <c r="P111" i="15"/>
  <c r="S111" i="15" s="1"/>
  <c r="Q111" i="15"/>
  <c r="R111" i="15" s="1"/>
  <c r="N111" i="15"/>
  <c r="W110" i="15"/>
  <c r="V110" i="15"/>
  <c r="T196" i="6" l="1"/>
  <c r="V196" i="6"/>
  <c r="W196" i="6"/>
  <c r="P197" i="6"/>
  <c r="S197" i="6" s="1"/>
  <c r="Q197" i="6"/>
  <c r="R197" i="6" s="1"/>
  <c r="O197" i="6"/>
  <c r="N197" i="6"/>
  <c r="D198" i="6"/>
  <c r="M197" i="6"/>
  <c r="S122" i="11"/>
  <c r="T201" i="12"/>
  <c r="W122" i="11"/>
  <c r="V122" i="11"/>
  <c r="Q123" i="11"/>
  <c r="R123" i="11" s="1"/>
  <c r="O123" i="11"/>
  <c r="P123" i="11"/>
  <c r="S123" i="11" s="1"/>
  <c r="N123" i="11"/>
  <c r="M123" i="11"/>
  <c r="D124" i="11"/>
  <c r="W201" i="12"/>
  <c r="V201" i="12"/>
  <c r="O112" i="15"/>
  <c r="D113" i="15"/>
  <c r="N112" i="15"/>
  <c r="P112" i="15"/>
  <c r="S112" i="15" s="1"/>
  <c r="Q112" i="15"/>
  <c r="R112" i="15" s="1"/>
  <c r="M112" i="15"/>
  <c r="W111" i="15"/>
  <c r="V111" i="15"/>
  <c r="T111" i="15"/>
  <c r="T197" i="6" l="1"/>
  <c r="O198" i="6"/>
  <c r="M198" i="6"/>
  <c r="P198" i="6"/>
  <c r="T198" i="6" s="1"/>
  <c r="D199" i="6"/>
  <c r="N198" i="6"/>
  <c r="Q198" i="6"/>
  <c r="R198" i="6" s="1"/>
  <c r="T123" i="11"/>
  <c r="W197" i="6"/>
  <c r="V197" i="6"/>
  <c r="P124" i="11"/>
  <c r="S124" i="11" s="1"/>
  <c r="M124" i="11"/>
  <c r="O124" i="11"/>
  <c r="N124" i="11"/>
  <c r="D125" i="11"/>
  <c r="Q124" i="11"/>
  <c r="R124" i="11" s="1"/>
  <c r="V123" i="11"/>
  <c r="W123" i="11"/>
  <c r="D114" i="15"/>
  <c r="M113" i="15"/>
  <c r="O113" i="15"/>
  <c r="Q113" i="15"/>
  <c r="R113" i="15" s="1"/>
  <c r="P113" i="15"/>
  <c r="S113" i="15" s="1"/>
  <c r="N113" i="15"/>
  <c r="T112" i="15"/>
  <c r="W112" i="15"/>
  <c r="V112" i="15"/>
  <c r="S198" i="6" l="1"/>
  <c r="O199" i="6"/>
  <c r="P199" i="6"/>
  <c r="S199" i="6" s="1"/>
  <c r="M199" i="6"/>
  <c r="Q199" i="6"/>
  <c r="R199" i="6" s="1"/>
  <c r="N199" i="6"/>
  <c r="D200" i="6"/>
  <c r="T124" i="11"/>
  <c r="W198" i="6"/>
  <c r="V198" i="6"/>
  <c r="W124" i="11"/>
  <c r="V124" i="11"/>
  <c r="D126" i="11"/>
  <c r="M125" i="11"/>
  <c r="Q125" i="11"/>
  <c r="R125" i="11" s="1"/>
  <c r="P125" i="11"/>
  <c r="S125" i="11" s="1"/>
  <c r="O125" i="11"/>
  <c r="N125" i="11"/>
  <c r="T113" i="15"/>
  <c r="W113" i="15"/>
  <c r="V113" i="15"/>
  <c r="N114" i="15"/>
  <c r="D115" i="15"/>
  <c r="M114" i="15"/>
  <c r="Q114" i="15"/>
  <c r="R114" i="15" s="1"/>
  <c r="O114" i="15"/>
  <c r="P114" i="15"/>
  <c r="S114" i="15" s="1"/>
  <c r="T199" i="6" l="1"/>
  <c r="N200" i="6"/>
  <c r="P200" i="6"/>
  <c r="T200" i="6" s="1"/>
  <c r="Q200" i="6"/>
  <c r="R200" i="6" s="1"/>
  <c r="M200" i="6"/>
  <c r="D201" i="6"/>
  <c r="O200" i="6"/>
  <c r="V199" i="6"/>
  <c r="W199" i="6"/>
  <c r="V125" i="11"/>
  <c r="W125" i="11"/>
  <c r="N126" i="11"/>
  <c r="O126" i="11"/>
  <c r="M126" i="11"/>
  <c r="Q126" i="11"/>
  <c r="R126" i="11" s="1"/>
  <c r="P126" i="11"/>
  <c r="S126" i="11" s="1"/>
  <c r="D127" i="11"/>
  <c r="T125" i="11"/>
  <c r="N115" i="15"/>
  <c r="M115" i="15"/>
  <c r="D116" i="15"/>
  <c r="O115" i="15"/>
  <c r="P115" i="15"/>
  <c r="S115" i="15" s="1"/>
  <c r="Q115" i="15"/>
  <c r="R115" i="15" s="1"/>
  <c r="V114" i="15"/>
  <c r="W114" i="15"/>
  <c r="T114" i="15"/>
  <c r="S200" i="6" l="1"/>
  <c r="V200" i="6"/>
  <c r="W200" i="6"/>
  <c r="P201" i="6"/>
  <c r="T201" i="6" s="1"/>
  <c r="E31" i="3" s="1"/>
  <c r="M201" i="6"/>
  <c r="O201" i="6"/>
  <c r="N201" i="6"/>
  <c r="Q201" i="6"/>
  <c r="R201" i="6" s="1"/>
  <c r="Q127" i="11"/>
  <c r="R127" i="11" s="1"/>
  <c r="M127" i="11"/>
  <c r="O127" i="11"/>
  <c r="P127" i="11"/>
  <c r="T127" i="11" s="1"/>
  <c r="N127" i="11"/>
  <c r="D128" i="11"/>
  <c r="W126" i="11"/>
  <c r="V126" i="11"/>
  <c r="T126" i="11"/>
  <c r="T115" i="15"/>
  <c r="Q116" i="15"/>
  <c r="R116" i="15" s="1"/>
  <c r="O116" i="15"/>
  <c r="D117" i="15"/>
  <c r="N116" i="15"/>
  <c r="P116" i="15"/>
  <c r="T116" i="15" s="1"/>
  <c r="M116" i="15"/>
  <c r="W115" i="15"/>
  <c r="V115" i="15"/>
  <c r="S201" i="6" l="1"/>
  <c r="E52" i="3"/>
  <c r="E20" i="3"/>
  <c r="E5" i="3"/>
  <c r="E4" i="3"/>
  <c r="W201" i="6"/>
  <c r="V201" i="6"/>
  <c r="S127" i="11"/>
  <c r="W127" i="11"/>
  <c r="V127" i="11"/>
  <c r="M128" i="11"/>
  <c r="N128" i="11"/>
  <c r="P128" i="11"/>
  <c r="S128" i="11" s="1"/>
  <c r="D129" i="11"/>
  <c r="Q128" i="11"/>
  <c r="R128" i="11" s="1"/>
  <c r="O128" i="11"/>
  <c r="S116" i="15"/>
  <c r="V116" i="15"/>
  <c r="W116" i="15"/>
  <c r="N117" i="15"/>
  <c r="D118" i="15"/>
  <c r="Q117" i="15"/>
  <c r="R117" i="15" s="1"/>
  <c r="O117" i="15"/>
  <c r="M117" i="15"/>
  <c r="P117" i="15"/>
  <c r="T117" i="15" s="1"/>
  <c r="T128" i="11" l="1"/>
  <c r="D130" i="11"/>
  <c r="O129" i="11"/>
  <c r="P129" i="11"/>
  <c r="S129" i="11" s="1"/>
  <c r="Q129" i="11"/>
  <c r="R129" i="11" s="1"/>
  <c r="N129" i="11"/>
  <c r="M129" i="11"/>
  <c r="V128" i="11"/>
  <c r="W128" i="11"/>
  <c r="P118" i="15"/>
  <c r="T118" i="15" s="1"/>
  <c r="M118" i="15"/>
  <c r="Q118" i="15"/>
  <c r="R118" i="15" s="1"/>
  <c r="N118" i="15"/>
  <c r="D119" i="15"/>
  <c r="O118" i="15"/>
  <c r="W117" i="15"/>
  <c r="V117" i="15"/>
  <c r="S117" i="15"/>
  <c r="D8" i="13"/>
  <c r="D9" i="13" s="1"/>
  <c r="S118" i="15" l="1"/>
  <c r="T129" i="11"/>
  <c r="V129" i="11"/>
  <c r="W129" i="11"/>
  <c r="O130" i="11"/>
  <c r="P130" i="11"/>
  <c r="S130" i="11" s="1"/>
  <c r="N130" i="11"/>
  <c r="Q130" i="11"/>
  <c r="R130" i="11" s="1"/>
  <c r="D131" i="11"/>
  <c r="M130" i="11"/>
  <c r="D10" i="13"/>
  <c r="M9" i="13"/>
  <c r="O9" i="13" s="1"/>
  <c r="P9" i="13" s="1"/>
  <c r="W118" i="15"/>
  <c r="V118" i="15"/>
  <c r="Q119" i="15"/>
  <c r="R119" i="15" s="1"/>
  <c r="N119" i="15"/>
  <c r="P119" i="15"/>
  <c r="S119" i="15" s="1"/>
  <c r="D120" i="15"/>
  <c r="M119" i="15"/>
  <c r="O119" i="15"/>
  <c r="M8" i="13"/>
  <c r="O8" i="13" l="1"/>
  <c r="T119" i="15"/>
  <c r="O131" i="11"/>
  <c r="M131" i="11"/>
  <c r="Q131" i="11"/>
  <c r="R131" i="11" s="1"/>
  <c r="P131" i="11"/>
  <c r="T131" i="11" s="1"/>
  <c r="D132" i="11"/>
  <c r="N131" i="11"/>
  <c r="W130" i="11"/>
  <c r="V130" i="11"/>
  <c r="T130" i="11"/>
  <c r="M10" i="13"/>
  <c r="O10" i="13" s="1"/>
  <c r="P10" i="13" s="1"/>
  <c r="D11" i="13"/>
  <c r="Q120" i="15"/>
  <c r="R120" i="15" s="1"/>
  <c r="P120" i="15"/>
  <c r="T120" i="15" s="1"/>
  <c r="M120" i="15"/>
  <c r="D121" i="15"/>
  <c r="O120" i="15"/>
  <c r="N120" i="15"/>
  <c r="W119" i="15"/>
  <c r="V119" i="15"/>
  <c r="P8" i="13" l="1"/>
  <c r="S120" i="15"/>
  <c r="S131" i="11"/>
  <c r="D133" i="11"/>
  <c r="P132" i="11"/>
  <c r="T132" i="11" s="1"/>
  <c r="O132" i="11"/>
  <c r="Q132" i="11"/>
  <c r="R132" i="11" s="1"/>
  <c r="M132" i="11"/>
  <c r="N132" i="11"/>
  <c r="W131" i="11"/>
  <c r="V131" i="11"/>
  <c r="D12" i="13"/>
  <c r="M11" i="13"/>
  <c r="N121" i="15"/>
  <c r="M121" i="15"/>
  <c r="D122" i="15"/>
  <c r="O121" i="15"/>
  <c r="P121" i="15"/>
  <c r="S121" i="15" s="1"/>
  <c r="Q121" i="15"/>
  <c r="R121" i="15" s="1"/>
  <c r="V120" i="15"/>
  <c r="W120" i="15"/>
  <c r="O11" i="13" l="1"/>
  <c r="Q8" i="13"/>
  <c r="Q9" i="13" s="1"/>
  <c r="S132" i="11"/>
  <c r="V132" i="11"/>
  <c r="W132" i="11"/>
  <c r="M133" i="11"/>
  <c r="N133" i="11"/>
  <c r="P133" i="11"/>
  <c r="S133" i="11" s="1"/>
  <c r="O133" i="11"/>
  <c r="D134" i="11"/>
  <c r="Q133" i="11"/>
  <c r="R133" i="11" s="1"/>
  <c r="D13" i="13"/>
  <c r="M12" i="13"/>
  <c r="O12" i="13" s="1"/>
  <c r="T121" i="15"/>
  <c r="W121" i="15"/>
  <c r="V121" i="15"/>
  <c r="P122" i="15"/>
  <c r="T122" i="15" s="1"/>
  <c r="D123" i="15"/>
  <c r="Q122" i="15"/>
  <c r="R122" i="15" s="1"/>
  <c r="M122" i="15"/>
  <c r="N122" i="15"/>
  <c r="O122" i="15"/>
  <c r="T133" i="11" l="1"/>
  <c r="P11" i="13"/>
  <c r="Q10" i="13"/>
  <c r="R8" i="13"/>
  <c r="R9" i="13"/>
  <c r="N134" i="11"/>
  <c r="P134" i="11"/>
  <c r="S134" i="11" s="1"/>
  <c r="Q134" i="11"/>
  <c r="R134" i="11" s="1"/>
  <c r="D135" i="11"/>
  <c r="M134" i="11"/>
  <c r="O134" i="11"/>
  <c r="V133" i="11"/>
  <c r="W133" i="11"/>
  <c r="D14" i="13"/>
  <c r="M13" i="13"/>
  <c r="O13" i="13" s="1"/>
  <c r="P12" i="13"/>
  <c r="V122" i="15"/>
  <c r="W122" i="15"/>
  <c r="D124" i="15"/>
  <c r="M123" i="15"/>
  <c r="O123" i="15"/>
  <c r="N123" i="15"/>
  <c r="P123" i="15"/>
  <c r="T123" i="15" s="1"/>
  <c r="Q123" i="15"/>
  <c r="R123" i="15" s="1"/>
  <c r="S122" i="15"/>
  <c r="Q11" i="13" l="1"/>
  <c r="Q12" i="13" s="1"/>
  <c r="R10" i="13"/>
  <c r="Z20" i="3" s="1"/>
  <c r="T134" i="11"/>
  <c r="V134" i="11"/>
  <c r="W134" i="11"/>
  <c r="N135" i="11"/>
  <c r="Q135" i="11"/>
  <c r="R135" i="11" s="1"/>
  <c r="M135" i="11"/>
  <c r="O135" i="11"/>
  <c r="D136" i="11"/>
  <c r="P135" i="11"/>
  <c r="T135" i="11" s="1"/>
  <c r="P13" i="13"/>
  <c r="M14" i="13"/>
  <c r="O14" i="13" s="1"/>
  <c r="D15" i="13"/>
  <c r="O124" i="15"/>
  <c r="Q124" i="15"/>
  <c r="R124" i="15" s="1"/>
  <c r="D125" i="15"/>
  <c r="N124" i="15"/>
  <c r="P124" i="15"/>
  <c r="S124" i="15" s="1"/>
  <c r="M124" i="15"/>
  <c r="S123" i="15"/>
  <c r="V123" i="15"/>
  <c r="W123" i="15"/>
  <c r="P14" i="13" l="1"/>
  <c r="Q13" i="13"/>
  <c r="R13" i="13" s="1"/>
  <c r="R12" i="13"/>
  <c r="Z130" i="3" s="1"/>
  <c r="AB130" i="3" s="1"/>
  <c r="AZ130" i="3" s="1"/>
  <c r="BE130" i="3" s="1"/>
  <c r="R11" i="13"/>
  <c r="D137" i="11"/>
  <c r="P136" i="11"/>
  <c r="S136" i="11" s="1"/>
  <c r="N136" i="11"/>
  <c r="M136" i="11"/>
  <c r="Q136" i="11"/>
  <c r="R136" i="11" s="1"/>
  <c r="O136" i="11"/>
  <c r="V135" i="11"/>
  <c r="W135" i="11"/>
  <c r="S135" i="11"/>
  <c r="D16" i="13"/>
  <c r="M15" i="13"/>
  <c r="O15" i="13" s="1"/>
  <c r="P15" i="13" s="1"/>
  <c r="T124" i="15"/>
  <c r="D126" i="15"/>
  <c r="O125" i="15"/>
  <c r="Q125" i="15"/>
  <c r="R125" i="15" s="1"/>
  <c r="P125" i="15"/>
  <c r="T125" i="15" s="1"/>
  <c r="M125" i="15"/>
  <c r="N125" i="15"/>
  <c r="V124" i="15"/>
  <c r="W124" i="15"/>
  <c r="AZ75" i="3" l="1"/>
  <c r="AZ76" i="3"/>
  <c r="Z25" i="3"/>
  <c r="BG130" i="3"/>
  <c r="BH130" i="3"/>
  <c r="BL130" i="3"/>
  <c r="BM130" i="3"/>
  <c r="BF130" i="3"/>
  <c r="BK130" i="3"/>
  <c r="BI130" i="3"/>
  <c r="BJ130" i="3"/>
  <c r="Q14" i="13"/>
  <c r="R14" i="13" s="1"/>
  <c r="T136" i="11"/>
  <c r="W136" i="11"/>
  <c r="V136" i="11"/>
  <c r="N137" i="11"/>
  <c r="P137" i="11"/>
  <c r="S137" i="11" s="1"/>
  <c r="D138" i="11"/>
  <c r="M137" i="11"/>
  <c r="O137" i="11"/>
  <c r="Q137" i="11"/>
  <c r="R137" i="11" s="1"/>
  <c r="M16" i="13"/>
  <c r="O16" i="13" s="1"/>
  <c r="P16" i="13" s="1"/>
  <c r="D17" i="13"/>
  <c r="S125" i="15"/>
  <c r="W125" i="15"/>
  <c r="V125" i="15"/>
  <c r="N126" i="15"/>
  <c r="P126" i="15"/>
  <c r="S126" i="15" s="1"/>
  <c r="Q126" i="15"/>
  <c r="R126" i="15" s="1"/>
  <c r="M126" i="15"/>
  <c r="O126" i="15"/>
  <c r="D127" i="15"/>
  <c r="AN130" i="3" l="1"/>
  <c r="Q15" i="13"/>
  <c r="R15" i="13" s="1"/>
  <c r="Z48" i="3" s="1"/>
  <c r="AB48" i="3" s="1"/>
  <c r="AZ48" i="3" s="1"/>
  <c r="T137" i="11"/>
  <c r="D139" i="11"/>
  <c r="M138" i="11"/>
  <c r="Q138" i="11"/>
  <c r="R138" i="11" s="1"/>
  <c r="P138" i="11"/>
  <c r="S138" i="11" s="1"/>
  <c r="O138" i="11"/>
  <c r="N138" i="11"/>
  <c r="V137" i="11"/>
  <c r="W137" i="11"/>
  <c r="D18" i="13"/>
  <c r="M17" i="13"/>
  <c r="O17" i="13" s="1"/>
  <c r="V126" i="15"/>
  <c r="W126" i="15"/>
  <c r="M127" i="15"/>
  <c r="N127" i="15"/>
  <c r="D128" i="15"/>
  <c r="P127" i="15"/>
  <c r="T127" i="15" s="1"/>
  <c r="O127" i="15"/>
  <c r="Q127" i="15"/>
  <c r="R127" i="15" s="1"/>
  <c r="T126" i="15"/>
  <c r="P17" i="13" l="1"/>
  <c r="Q16" i="13"/>
  <c r="R16" i="13" s="1"/>
  <c r="T138" i="11"/>
  <c r="V138" i="11"/>
  <c r="W138" i="11"/>
  <c r="P139" i="11"/>
  <c r="S139" i="11" s="1"/>
  <c r="Q139" i="11"/>
  <c r="R139" i="11" s="1"/>
  <c r="M139" i="11"/>
  <c r="O139" i="11"/>
  <c r="D140" i="11"/>
  <c r="N139" i="11"/>
  <c r="D19" i="13"/>
  <c r="M18" i="13"/>
  <c r="O18" i="13"/>
  <c r="Q18" i="13"/>
  <c r="N18" i="13"/>
  <c r="W127" i="15"/>
  <c r="V127" i="15"/>
  <c r="S127" i="15"/>
  <c r="Q128" i="15"/>
  <c r="R128" i="15" s="1"/>
  <c r="D129" i="15"/>
  <c r="O128" i="15"/>
  <c r="M128" i="15"/>
  <c r="P128" i="15"/>
  <c r="T128" i="15" s="1"/>
  <c r="N128" i="15"/>
  <c r="Q17" i="13" l="1"/>
  <c r="R17" i="13" s="1"/>
  <c r="W139" i="11"/>
  <c r="V139" i="11"/>
  <c r="M140" i="11"/>
  <c r="N140" i="11"/>
  <c r="Q140" i="11"/>
  <c r="R140" i="11" s="1"/>
  <c r="P140" i="11"/>
  <c r="S140" i="11" s="1"/>
  <c r="O140" i="11"/>
  <c r="D141" i="11"/>
  <c r="T139" i="11"/>
  <c r="P18" i="13"/>
  <c r="S18" i="13" s="1"/>
  <c r="T18" i="13" s="1"/>
  <c r="V18" i="13"/>
  <c r="W18" i="13"/>
  <c r="M19" i="13"/>
  <c r="D20" i="13"/>
  <c r="O19" i="13"/>
  <c r="V19" i="13" s="1"/>
  <c r="W19" i="13" s="1"/>
  <c r="P19" i="13"/>
  <c r="Q19" i="13"/>
  <c r="S128" i="15"/>
  <c r="W128" i="15"/>
  <c r="V128" i="15"/>
  <c r="P129" i="15"/>
  <c r="T129" i="15" s="1"/>
  <c r="N129" i="15"/>
  <c r="M129" i="15"/>
  <c r="Q129" i="15"/>
  <c r="R129" i="15" s="1"/>
  <c r="O129" i="15"/>
  <c r="D130" i="15"/>
  <c r="R18" i="13" l="1"/>
  <c r="T140" i="11"/>
  <c r="V140" i="11"/>
  <c r="W140" i="11"/>
  <c r="Q141" i="11"/>
  <c r="R141" i="11" s="1"/>
  <c r="N141" i="11"/>
  <c r="O141" i="11"/>
  <c r="M141" i="11"/>
  <c r="D142" i="11"/>
  <c r="P141" i="11"/>
  <c r="T141" i="11" s="1"/>
  <c r="M20" i="13"/>
  <c r="O20" i="13" s="1"/>
  <c r="D21" i="13"/>
  <c r="N20" i="13"/>
  <c r="Q20" i="13"/>
  <c r="R20" i="13" s="1"/>
  <c r="R19" i="13"/>
  <c r="W129" i="15"/>
  <c r="V129" i="15"/>
  <c r="S129" i="15"/>
  <c r="M130" i="15"/>
  <c r="P130" i="15"/>
  <c r="S130" i="15" s="1"/>
  <c r="O130" i="15"/>
  <c r="N130" i="15"/>
  <c r="Q130" i="15"/>
  <c r="R130" i="15" s="1"/>
  <c r="D131" i="15"/>
  <c r="T130" i="15" l="1"/>
  <c r="O142" i="11"/>
  <c r="Q142" i="11"/>
  <c r="R142" i="11" s="1"/>
  <c r="P142" i="11"/>
  <c r="S142" i="11" s="1"/>
  <c r="M142" i="11"/>
  <c r="N142" i="11"/>
  <c r="D143" i="11"/>
  <c r="S141" i="11"/>
  <c r="V141" i="11"/>
  <c r="W141" i="11"/>
  <c r="M21" i="13"/>
  <c r="D22" i="13"/>
  <c r="O21" i="13"/>
  <c r="P21" i="13"/>
  <c r="T21" i="13" s="1"/>
  <c r="Q21" i="13"/>
  <c r="R21" i="13" s="1"/>
  <c r="N21" i="13"/>
  <c r="P20" i="13"/>
  <c r="S20" i="13" s="1"/>
  <c r="T20" i="13" s="1"/>
  <c r="V20" i="13"/>
  <c r="W20" i="13"/>
  <c r="W130" i="15"/>
  <c r="V130" i="15"/>
  <c r="D132" i="15"/>
  <c r="N131" i="15"/>
  <c r="M131" i="15"/>
  <c r="P131" i="15"/>
  <c r="T131" i="15" s="1"/>
  <c r="O131" i="15"/>
  <c r="Q131" i="15"/>
  <c r="R131" i="15" s="1"/>
  <c r="T142" i="11" l="1"/>
  <c r="D144" i="11"/>
  <c r="P143" i="11"/>
  <c r="T143" i="11" s="1"/>
  <c r="N143" i="11"/>
  <c r="Q143" i="11"/>
  <c r="R143" i="11" s="1"/>
  <c r="O143" i="11"/>
  <c r="M143" i="11"/>
  <c r="V142" i="11"/>
  <c r="W142" i="11"/>
  <c r="S21" i="13"/>
  <c r="V21" i="13"/>
  <c r="W21" i="13"/>
  <c r="D23" i="13"/>
  <c r="M22" i="13"/>
  <c r="O22" i="13"/>
  <c r="P22" i="13"/>
  <c r="Q22" i="13"/>
  <c r="N22" i="13"/>
  <c r="V131" i="15"/>
  <c r="W131" i="15"/>
  <c r="D133" i="15"/>
  <c r="Q132" i="15"/>
  <c r="R132" i="15" s="1"/>
  <c r="P132" i="15"/>
  <c r="S132" i="15" s="1"/>
  <c r="M132" i="15"/>
  <c r="O132" i="15"/>
  <c r="N132" i="15"/>
  <c r="S131" i="15"/>
  <c r="S143" i="11" l="1"/>
  <c r="T132" i="15"/>
  <c r="W143" i="11"/>
  <c r="V143" i="11"/>
  <c r="P144" i="11"/>
  <c r="S144" i="11" s="1"/>
  <c r="M144" i="11"/>
  <c r="D145" i="11"/>
  <c r="N144" i="11"/>
  <c r="O144" i="11"/>
  <c r="Q144" i="11"/>
  <c r="R144" i="11" s="1"/>
  <c r="S22" i="13"/>
  <c r="T22" i="13" s="1"/>
  <c r="Q23" i="13"/>
  <c r="R23" i="13" s="1"/>
  <c r="R22" i="13"/>
  <c r="D24" i="13"/>
  <c r="M23" i="13"/>
  <c r="O23" i="13" s="1"/>
  <c r="P23" i="13"/>
  <c r="N23" i="13"/>
  <c r="V22" i="13"/>
  <c r="W22" i="13"/>
  <c r="V132" i="15"/>
  <c r="W132" i="15"/>
  <c r="M133" i="15"/>
  <c r="P133" i="15"/>
  <c r="S133" i="15" s="1"/>
  <c r="N133" i="15"/>
  <c r="D134" i="15"/>
  <c r="O133" i="15"/>
  <c r="Q133" i="15"/>
  <c r="R133" i="15" s="1"/>
  <c r="S23" i="13" l="1"/>
  <c r="T23" i="13" s="1"/>
  <c r="W144" i="11"/>
  <c r="V144" i="11"/>
  <c r="T144" i="11"/>
  <c r="M145" i="11"/>
  <c r="N145" i="11"/>
  <c r="D146" i="11"/>
  <c r="Q145" i="11"/>
  <c r="R145" i="11" s="1"/>
  <c r="O145" i="11"/>
  <c r="P145" i="11"/>
  <c r="S145" i="11" s="1"/>
  <c r="V23" i="13"/>
  <c r="W23" i="13"/>
  <c r="D25" i="13"/>
  <c r="M24" i="13"/>
  <c r="O24" i="13" s="1"/>
  <c r="P24" i="13"/>
  <c r="Q24" i="13"/>
  <c r="R24" i="13" s="1"/>
  <c r="N24" i="13"/>
  <c r="V133" i="15"/>
  <c r="W133" i="15"/>
  <c r="P134" i="15"/>
  <c r="S134" i="15" s="1"/>
  <c r="O134" i="15"/>
  <c r="M134" i="15"/>
  <c r="D135" i="15"/>
  <c r="N134" i="15"/>
  <c r="Q134" i="15"/>
  <c r="R134" i="15" s="1"/>
  <c r="T133" i="15"/>
  <c r="T145" i="11" l="1"/>
  <c r="O146" i="11"/>
  <c r="M146" i="11"/>
  <c r="P146" i="11"/>
  <c r="T146" i="11" s="1"/>
  <c r="Q146" i="11"/>
  <c r="R146" i="11" s="1"/>
  <c r="N146" i="11"/>
  <c r="D147" i="11"/>
  <c r="W145" i="11"/>
  <c r="V145" i="11"/>
  <c r="S24" i="13"/>
  <c r="T24" i="13" s="1"/>
  <c r="V24" i="13"/>
  <c r="W24" i="13"/>
  <c r="D26" i="13"/>
  <c r="M25" i="13"/>
  <c r="O25" i="13" s="1"/>
  <c r="P25" i="13"/>
  <c r="Q25" i="13"/>
  <c r="R25" i="13" s="1"/>
  <c r="N25" i="13"/>
  <c r="T134" i="15"/>
  <c r="Q135" i="15"/>
  <c r="R135" i="15" s="1"/>
  <c r="N135" i="15"/>
  <c r="O135" i="15"/>
  <c r="D136" i="15"/>
  <c r="M135" i="15"/>
  <c r="P135" i="15"/>
  <c r="T135" i="15" s="1"/>
  <c r="W134" i="15"/>
  <c r="V134" i="15"/>
  <c r="S146" i="11" l="1"/>
  <c r="D148" i="11"/>
  <c r="O147" i="11"/>
  <c r="N147" i="11"/>
  <c r="M147" i="11"/>
  <c r="Q147" i="11"/>
  <c r="R147" i="11" s="1"/>
  <c r="P147" i="11"/>
  <c r="T147" i="11" s="1"/>
  <c r="S25" i="13"/>
  <c r="T25" i="13" s="1"/>
  <c r="W146" i="11"/>
  <c r="V146" i="11"/>
  <c r="V25" i="13"/>
  <c r="W25" i="13"/>
  <c r="D27" i="13"/>
  <c r="M26" i="13"/>
  <c r="O26" i="13" s="1"/>
  <c r="P26" i="13"/>
  <c r="Q26" i="13" s="1"/>
  <c r="R26" i="13" s="1"/>
  <c r="N26" i="13"/>
  <c r="O136" i="15"/>
  <c r="D137" i="15"/>
  <c r="P136" i="15"/>
  <c r="S136" i="15" s="1"/>
  <c r="M136" i="15"/>
  <c r="Q136" i="15"/>
  <c r="R136" i="15" s="1"/>
  <c r="N136" i="15"/>
  <c r="S135" i="15"/>
  <c r="V135" i="15"/>
  <c r="W135" i="15"/>
  <c r="S147" i="11" l="1"/>
  <c r="S26" i="13"/>
  <c r="T26" i="13" s="1"/>
  <c r="T136" i="15"/>
  <c r="V147" i="11"/>
  <c r="W147" i="11"/>
  <c r="M148" i="11"/>
  <c r="D149" i="11"/>
  <c r="P148" i="11"/>
  <c r="S148" i="11" s="1"/>
  <c r="N148" i="11"/>
  <c r="O148" i="11"/>
  <c r="Q148" i="11"/>
  <c r="R148" i="11" s="1"/>
  <c r="V26" i="13"/>
  <c r="W26" i="13"/>
  <c r="M27" i="13"/>
  <c r="D28" i="13"/>
  <c r="O27" i="13"/>
  <c r="P27" i="13"/>
  <c r="Q27" i="13"/>
  <c r="N27" i="13"/>
  <c r="M137" i="15"/>
  <c r="Q137" i="15"/>
  <c r="R137" i="15" s="1"/>
  <c r="N137" i="15"/>
  <c r="P137" i="15"/>
  <c r="T137" i="15" s="1"/>
  <c r="O137" i="15"/>
  <c r="D138" i="15"/>
  <c r="W136" i="15"/>
  <c r="V136" i="15"/>
  <c r="T148" i="11" l="1"/>
  <c r="V148" i="11"/>
  <c r="W148" i="11"/>
  <c r="S27" i="13"/>
  <c r="T27" i="13" s="1"/>
  <c r="D150" i="11"/>
  <c r="O149" i="11"/>
  <c r="Q149" i="11"/>
  <c r="R149" i="11" s="1"/>
  <c r="N149" i="11"/>
  <c r="M149" i="11"/>
  <c r="P149" i="11"/>
  <c r="S149" i="11" s="1"/>
  <c r="M28" i="13"/>
  <c r="O28" i="13" s="1"/>
  <c r="V28" i="13" s="1"/>
  <c r="W28" i="13" s="1"/>
  <c r="D29" i="13"/>
  <c r="P28" i="13"/>
  <c r="Q28" i="13"/>
  <c r="R28" i="13" s="1"/>
  <c r="R27" i="13"/>
  <c r="V27" i="13"/>
  <c r="W27" i="13"/>
  <c r="M138" i="15"/>
  <c r="Q138" i="15"/>
  <c r="R138" i="15" s="1"/>
  <c r="D139" i="15"/>
  <c r="N138" i="15"/>
  <c r="O138" i="15"/>
  <c r="P138" i="15"/>
  <c r="T138" i="15" s="1"/>
  <c r="S137" i="15"/>
  <c r="V137" i="15"/>
  <c r="W137" i="15"/>
  <c r="T149" i="11" l="1"/>
  <c r="P150" i="11"/>
  <c r="T150" i="11" s="1"/>
  <c r="N150" i="11"/>
  <c r="Q150" i="11"/>
  <c r="R150" i="11" s="1"/>
  <c r="D151" i="11"/>
  <c r="O150" i="11"/>
  <c r="M150" i="11"/>
  <c r="V149" i="11"/>
  <c r="W149" i="11"/>
  <c r="D30" i="13"/>
  <c r="M29" i="13"/>
  <c r="O29" i="13" s="1"/>
  <c r="V29" i="13" s="1"/>
  <c r="P29" i="13"/>
  <c r="S29" i="13" s="1"/>
  <c r="N29" i="13"/>
  <c r="Q29" i="13"/>
  <c r="R29" i="13" s="1"/>
  <c r="S138" i="15"/>
  <c r="Q139" i="15"/>
  <c r="R139" i="15" s="1"/>
  <c r="M139" i="15"/>
  <c r="O139" i="15"/>
  <c r="P139" i="15"/>
  <c r="T139" i="15" s="1"/>
  <c r="D140" i="15"/>
  <c r="N139" i="15"/>
  <c r="W138" i="15"/>
  <c r="V138" i="15"/>
  <c r="S150" i="11" l="1"/>
  <c r="D152" i="11"/>
  <c r="N151" i="11"/>
  <c r="Q151" i="11"/>
  <c r="R151" i="11" s="1"/>
  <c r="O151" i="11"/>
  <c r="M151" i="11"/>
  <c r="P151" i="11"/>
  <c r="T151" i="11" s="1"/>
  <c r="W29" i="13"/>
  <c r="V150" i="11"/>
  <c r="W150" i="11"/>
  <c r="T29" i="13"/>
  <c r="M30" i="13"/>
  <c r="N30" i="13" s="1"/>
  <c r="D31" i="13"/>
  <c r="O30" i="13"/>
  <c r="V30" i="13" s="1"/>
  <c r="W30" i="13" s="1"/>
  <c r="P30" i="13"/>
  <c r="T30" i="13" s="1"/>
  <c r="Q30" i="13"/>
  <c r="R30" i="13" s="1"/>
  <c r="S139" i="15"/>
  <c r="W139" i="15"/>
  <c r="V139" i="15"/>
  <c r="Q140" i="15"/>
  <c r="R140" i="15" s="1"/>
  <c r="N140" i="15"/>
  <c r="M140" i="15"/>
  <c r="D141" i="15"/>
  <c r="P140" i="15"/>
  <c r="T140" i="15" s="1"/>
  <c r="O140" i="15"/>
  <c r="S30" i="13" l="1"/>
  <c r="S151" i="11"/>
  <c r="V151" i="11"/>
  <c r="W151" i="11"/>
  <c r="M152" i="11"/>
  <c r="Q152" i="11"/>
  <c r="R152" i="11" s="1"/>
  <c r="N152" i="11"/>
  <c r="O152" i="11"/>
  <c r="P152" i="11"/>
  <c r="T152" i="11" s="1"/>
  <c r="D153" i="11"/>
  <c r="D32" i="13"/>
  <c r="M31" i="13"/>
  <c r="N31" i="13" s="1"/>
  <c r="O31" i="13"/>
  <c r="V31" i="13" s="1"/>
  <c r="W31" i="13" s="1"/>
  <c r="P31" i="13"/>
  <c r="S31" i="13" s="1"/>
  <c r="Q31" i="13"/>
  <c r="R31" i="13" s="1"/>
  <c r="S140" i="15"/>
  <c r="V140" i="15"/>
  <c r="W140" i="15"/>
  <c r="O141" i="15"/>
  <c r="M141" i="15"/>
  <c r="Q141" i="15"/>
  <c r="R141" i="15" s="1"/>
  <c r="P141" i="15"/>
  <c r="T141" i="15" s="1"/>
  <c r="N141" i="15"/>
  <c r="D142" i="15"/>
  <c r="V152" i="11" l="1"/>
  <c r="W152" i="11"/>
  <c r="Q153" i="11"/>
  <c r="R153" i="11" s="1"/>
  <c r="M153" i="11"/>
  <c r="N153" i="11"/>
  <c r="P153" i="11"/>
  <c r="S153" i="11" s="1"/>
  <c r="D154" i="11"/>
  <c r="O153" i="11"/>
  <c r="S152" i="11"/>
  <c r="T31" i="13"/>
  <c r="D33" i="13"/>
  <c r="M32" i="13"/>
  <c r="N32" i="13" s="1"/>
  <c r="O32" i="13"/>
  <c r="V32" i="13" s="1"/>
  <c r="W32" i="13" s="1"/>
  <c r="P32" i="13"/>
  <c r="S32" i="13" s="1"/>
  <c r="Q32" i="13"/>
  <c r="R32" i="13" s="1"/>
  <c r="W141" i="15"/>
  <c r="V141" i="15"/>
  <c r="M142" i="15"/>
  <c r="O142" i="15"/>
  <c r="P142" i="15"/>
  <c r="S142" i="15" s="1"/>
  <c r="D143" i="15"/>
  <c r="N142" i="15"/>
  <c r="Q142" i="15"/>
  <c r="R142" i="15" s="1"/>
  <c r="S141" i="15"/>
  <c r="T142" i="15" l="1"/>
  <c r="M154" i="11"/>
  <c r="P154" i="11"/>
  <c r="T154" i="11" s="1"/>
  <c r="O154" i="11"/>
  <c r="N154" i="11"/>
  <c r="D155" i="11"/>
  <c r="Q154" i="11"/>
  <c r="R154" i="11" s="1"/>
  <c r="V153" i="11"/>
  <c r="W153" i="11"/>
  <c r="T32" i="13"/>
  <c r="T153" i="11"/>
  <c r="M33" i="13"/>
  <c r="O33" i="13" s="1"/>
  <c r="D34" i="13"/>
  <c r="N33" i="13"/>
  <c r="Q33" i="13"/>
  <c r="R33" i="13" s="1"/>
  <c r="W142" i="15"/>
  <c r="V142" i="15"/>
  <c r="P143" i="15"/>
  <c r="S143" i="15" s="1"/>
  <c r="M143" i="15"/>
  <c r="Q143" i="15"/>
  <c r="R143" i="15" s="1"/>
  <c r="N143" i="15"/>
  <c r="D144" i="15"/>
  <c r="O143" i="15"/>
  <c r="S154" i="11" l="1"/>
  <c r="W154" i="11"/>
  <c r="V154" i="11"/>
  <c r="Q155" i="11"/>
  <c r="R155" i="11" s="1"/>
  <c r="N155" i="11"/>
  <c r="O155" i="11"/>
  <c r="D156" i="11"/>
  <c r="M155" i="11"/>
  <c r="P155" i="11"/>
  <c r="S155" i="11" s="1"/>
  <c r="M34" i="13"/>
  <c r="O34" i="13" s="1"/>
  <c r="N34" i="13"/>
  <c r="Q34" i="13"/>
  <c r="R34" i="13" s="1"/>
  <c r="D35" i="13"/>
  <c r="P33" i="13"/>
  <c r="S33" i="13" s="1"/>
  <c r="V33" i="13"/>
  <c r="W33" i="13"/>
  <c r="T143" i="15"/>
  <c r="D145" i="15"/>
  <c r="P144" i="15"/>
  <c r="S144" i="15" s="1"/>
  <c r="M144" i="15"/>
  <c r="N144" i="15"/>
  <c r="Q144" i="15"/>
  <c r="R144" i="15" s="1"/>
  <c r="O144" i="15"/>
  <c r="V143" i="15"/>
  <c r="W143" i="15"/>
  <c r="T144" i="15" l="1"/>
  <c r="P156" i="11"/>
  <c r="S156" i="11" s="1"/>
  <c r="N156" i="11"/>
  <c r="Q156" i="11"/>
  <c r="R156" i="11" s="1"/>
  <c r="O156" i="11"/>
  <c r="D157" i="11"/>
  <c r="M156" i="11"/>
  <c r="T155" i="11"/>
  <c r="W155" i="11"/>
  <c r="V155" i="11"/>
  <c r="M35" i="13"/>
  <c r="O35" i="13" s="1"/>
  <c r="Q35" i="13"/>
  <c r="R35" i="13" s="1"/>
  <c r="N35" i="13"/>
  <c r="D36" i="13"/>
  <c r="T33" i="13"/>
  <c r="P34" i="13"/>
  <c r="S34" i="13" s="1"/>
  <c r="V34" i="13"/>
  <c r="W34" i="13" s="1"/>
  <c r="V144" i="15"/>
  <c r="W144" i="15"/>
  <c r="O145" i="15"/>
  <c r="D146" i="15"/>
  <c r="Q145" i="15"/>
  <c r="R145" i="15" s="1"/>
  <c r="P145" i="15"/>
  <c r="T145" i="15" s="1"/>
  <c r="M145" i="15"/>
  <c r="N145" i="15"/>
  <c r="T156" i="11" l="1"/>
  <c r="V156" i="11"/>
  <c r="W156" i="11"/>
  <c r="M157" i="11"/>
  <c r="D158" i="11"/>
  <c r="Q157" i="11"/>
  <c r="R157" i="11" s="1"/>
  <c r="O157" i="11"/>
  <c r="P157" i="11"/>
  <c r="T157" i="11" s="1"/>
  <c r="N157" i="11"/>
  <c r="T34" i="13"/>
  <c r="D37" i="13"/>
  <c r="O36" i="13"/>
  <c r="N36" i="13"/>
  <c r="P36" i="13"/>
  <c r="T36" i="13" s="1"/>
  <c r="M36" i="13"/>
  <c r="Q36" i="13"/>
  <c r="R36" i="13" s="1"/>
  <c r="P35" i="13"/>
  <c r="S35" i="13" s="1"/>
  <c r="T35" i="13" s="1"/>
  <c r="V35" i="13"/>
  <c r="W35" i="13"/>
  <c r="N146" i="15"/>
  <c r="Q146" i="15"/>
  <c r="R146" i="15" s="1"/>
  <c r="O146" i="15"/>
  <c r="M146" i="15"/>
  <c r="P146" i="15"/>
  <c r="T146" i="15" s="1"/>
  <c r="D147" i="15"/>
  <c r="W145" i="15"/>
  <c r="V145" i="15"/>
  <c r="S145" i="15"/>
  <c r="P158" i="11" l="1"/>
  <c r="T158" i="11" s="1"/>
  <c r="Q158" i="11"/>
  <c r="R158" i="11" s="1"/>
  <c r="O158" i="11"/>
  <c r="M158" i="11"/>
  <c r="N158" i="11"/>
  <c r="D159" i="11"/>
  <c r="W157" i="11"/>
  <c r="V157" i="11"/>
  <c r="S36" i="13"/>
  <c r="S157" i="11"/>
  <c r="S146" i="15"/>
  <c r="W36" i="13"/>
  <c r="V36" i="13"/>
  <c r="D38" i="13"/>
  <c r="M37" i="13"/>
  <c r="N37" i="13" s="1"/>
  <c r="O37" i="13"/>
  <c r="V37" i="13" s="1"/>
  <c r="W37" i="13" s="1"/>
  <c r="Q37" i="13"/>
  <c r="R37" i="13" s="1"/>
  <c r="P37" i="13"/>
  <c r="S37" i="13" s="1"/>
  <c r="W146" i="15"/>
  <c r="V146" i="15"/>
  <c r="O147" i="15"/>
  <c r="D148" i="15"/>
  <c r="N147" i="15"/>
  <c r="Q147" i="15"/>
  <c r="R147" i="15" s="1"/>
  <c r="M147" i="15"/>
  <c r="P147" i="15"/>
  <c r="S147" i="15" s="1"/>
  <c r="S158" i="11" l="1"/>
  <c r="V158" i="11"/>
  <c r="W158" i="11"/>
  <c r="Q159" i="11"/>
  <c r="R159" i="11" s="1"/>
  <c r="M159" i="11"/>
  <c r="D160" i="11"/>
  <c r="O159" i="11"/>
  <c r="P159" i="11"/>
  <c r="S159" i="11" s="1"/>
  <c r="N159" i="11"/>
  <c r="T37" i="13"/>
  <c r="O38" i="13"/>
  <c r="V38" i="13" s="1"/>
  <c r="W38" i="13" s="1"/>
  <c r="Q38" i="13"/>
  <c r="R38" i="13" s="1"/>
  <c r="D39" i="13"/>
  <c r="M38" i="13"/>
  <c r="N38" i="13" s="1"/>
  <c r="P38" i="13"/>
  <c r="T38" i="13" s="1"/>
  <c r="D149" i="15"/>
  <c r="Q148" i="15"/>
  <c r="R148" i="15" s="1"/>
  <c r="N148" i="15"/>
  <c r="P148" i="15"/>
  <c r="T148" i="15" s="1"/>
  <c r="M148" i="15"/>
  <c r="O148" i="15"/>
  <c r="V147" i="15"/>
  <c r="W147" i="15"/>
  <c r="T147" i="15"/>
  <c r="V159" i="11" l="1"/>
  <c r="W159" i="11"/>
  <c r="T159" i="11"/>
  <c r="O160" i="11"/>
  <c r="M160" i="11"/>
  <c r="D161" i="11"/>
  <c r="P160" i="11"/>
  <c r="S160" i="11" s="1"/>
  <c r="N160" i="11"/>
  <c r="Q160" i="11"/>
  <c r="R160" i="11" s="1"/>
  <c r="S38" i="13"/>
  <c r="N39" i="13"/>
  <c r="Q39" i="13"/>
  <c r="R39" i="13" s="1"/>
  <c r="D40" i="13"/>
  <c r="M39" i="13"/>
  <c r="O39" i="13" s="1"/>
  <c r="P39" i="13"/>
  <c r="T39" i="13" s="1"/>
  <c r="S148" i="15"/>
  <c r="W148" i="15"/>
  <c r="V148" i="15"/>
  <c r="D150" i="15"/>
  <c r="M149" i="15"/>
  <c r="P149" i="15"/>
  <c r="T149" i="15" s="1"/>
  <c r="Q149" i="15"/>
  <c r="R149" i="15" s="1"/>
  <c r="N149" i="15"/>
  <c r="O149" i="15"/>
  <c r="S149" i="15"/>
  <c r="F135" i="16"/>
  <c r="F135" i="11"/>
  <c r="AC118" i="5" s="1"/>
  <c r="F135" i="12"/>
  <c r="F135" i="13"/>
  <c r="F135" i="14"/>
  <c r="F135" i="15"/>
  <c r="F139" i="2"/>
  <c r="U118" i="5" s="1"/>
  <c r="F135" i="6"/>
  <c r="F135" i="7"/>
  <c r="F135" i="8"/>
  <c r="X118" i="5" s="1"/>
  <c r="F135" i="9"/>
  <c r="F135" i="10"/>
  <c r="F134" i="15"/>
  <c r="F138" i="2"/>
  <c r="U117" i="5" s="1"/>
  <c r="F134" i="6"/>
  <c r="V117" i="5" s="1"/>
  <c r="F134" i="7"/>
  <c r="F134" i="8"/>
  <c r="X117" i="5" s="1"/>
  <c r="F134" i="10"/>
  <c r="Z117" i="5" s="1"/>
  <c r="N25" i="15"/>
  <c r="S25" i="15"/>
  <c r="T25" i="15"/>
  <c r="F134" i="14"/>
  <c r="N32" i="14"/>
  <c r="N19" i="14"/>
  <c r="S19" i="14"/>
  <c r="T19" i="14"/>
  <c r="F48" i="13"/>
  <c r="F50" i="2"/>
  <c r="F48" i="6"/>
  <c r="F48" i="7"/>
  <c r="F48" i="8"/>
  <c r="F48" i="9"/>
  <c r="F48" i="10"/>
  <c r="F85" i="15"/>
  <c r="F127" i="2"/>
  <c r="F85" i="7"/>
  <c r="F85" i="8"/>
  <c r="X84" i="5" s="1"/>
  <c r="F14" i="16"/>
  <c r="AH14" i="5" s="1"/>
  <c r="CG14" i="5" s="1"/>
  <c r="R14" i="5" s="1"/>
  <c r="F14" i="11"/>
  <c r="F14" i="13"/>
  <c r="F14" i="15"/>
  <c r="F134" i="13"/>
  <c r="AE117" i="5" s="1"/>
  <c r="BD117" i="5" s="1"/>
  <c r="BQ117" i="5" s="1"/>
  <c r="V31" i="15"/>
  <c r="V17" i="13"/>
  <c r="N34" i="15"/>
  <c r="F15" i="2"/>
  <c r="F14" i="6"/>
  <c r="F14" i="7"/>
  <c r="W12" i="5" s="1"/>
  <c r="F88" i="16"/>
  <c r="AH87" i="5" s="1"/>
  <c r="CG87" i="5" s="1"/>
  <c r="F87" i="11"/>
  <c r="F87" i="12"/>
  <c r="F87" i="13"/>
  <c r="F87" i="14"/>
  <c r="F87" i="15"/>
  <c r="AG87" i="5" s="1"/>
  <c r="N39" i="12"/>
  <c r="S39" i="12"/>
  <c r="F48" i="12"/>
  <c r="F85" i="14"/>
  <c r="F134" i="12"/>
  <c r="AD117" i="5" s="1"/>
  <c r="F91" i="2"/>
  <c r="F88" i="7"/>
  <c r="W69" i="5" s="1"/>
  <c r="F108" i="13"/>
  <c r="AE108" i="5" s="1"/>
  <c r="N34" i="14"/>
  <c r="S34" i="14"/>
  <c r="T34" i="14"/>
  <c r="F84" i="15"/>
  <c r="F86" i="6"/>
  <c r="V85" i="5" s="1"/>
  <c r="F86" i="7"/>
  <c r="F86" i="8"/>
  <c r="F84" i="10"/>
  <c r="F48" i="11"/>
  <c r="N19" i="13"/>
  <c r="S19" i="13"/>
  <c r="T19" i="13"/>
  <c r="F37" i="15"/>
  <c r="AG28" i="5" s="1"/>
  <c r="F39" i="2"/>
  <c r="F37" i="6"/>
  <c r="F37" i="7"/>
  <c r="F37" i="10"/>
  <c r="F85" i="12"/>
  <c r="AD84" i="5" s="1"/>
  <c r="F134" i="11"/>
  <c r="F108" i="12"/>
  <c r="AD108" i="5" s="1"/>
  <c r="F81" i="14"/>
  <c r="F84" i="14"/>
  <c r="N41" i="12"/>
  <c r="S41" i="12"/>
  <c r="F76" i="16"/>
  <c r="F75" i="12"/>
  <c r="AD74" i="5" s="1"/>
  <c r="F75" i="13"/>
  <c r="AE74" i="5" s="1"/>
  <c r="F75" i="15"/>
  <c r="AG74" i="5" s="1"/>
  <c r="N31" i="10"/>
  <c r="S31" i="10"/>
  <c r="F37" i="14"/>
  <c r="F11" i="12"/>
  <c r="F12" i="2"/>
  <c r="F11" i="6"/>
  <c r="F11" i="7"/>
  <c r="F11" i="8"/>
  <c r="F112" i="2"/>
  <c r="U111" i="5" s="1"/>
  <c r="F109" i="6"/>
  <c r="V108" i="5" s="1"/>
  <c r="F109" i="7"/>
  <c r="W108" i="5" s="1"/>
  <c r="F108" i="10"/>
  <c r="Z108" i="5" s="1"/>
  <c r="N28" i="13"/>
  <c r="S28" i="13"/>
  <c r="T28" i="13"/>
  <c r="F108" i="11"/>
  <c r="AC108" i="5" s="1"/>
  <c r="F85" i="11"/>
  <c r="F84" i="13"/>
  <c r="F80" i="2"/>
  <c r="U79" i="5" s="1"/>
  <c r="N42" i="12"/>
  <c r="S42" i="12"/>
  <c r="T42" i="12"/>
  <c r="F81" i="13"/>
  <c r="AE64" i="5" s="1"/>
  <c r="BD64" i="5" s="1"/>
  <c r="BQ64" i="5" s="1"/>
  <c r="F37" i="11"/>
  <c r="F84" i="11"/>
  <c r="F38" i="12"/>
  <c r="N24" i="9"/>
  <c r="S24" i="9"/>
  <c r="V34" i="11"/>
  <c r="F81" i="12"/>
  <c r="AD81" i="5" s="1"/>
  <c r="F18" i="2"/>
  <c r="F17" i="6"/>
  <c r="F17" i="7"/>
  <c r="W15" i="5" s="1"/>
  <c r="F17" i="8"/>
  <c r="X15" i="5" s="1"/>
  <c r="F35" i="10"/>
  <c r="F38" i="6"/>
  <c r="F38" i="7"/>
  <c r="F38" i="8"/>
  <c r="F39" i="16"/>
  <c r="F39" i="12"/>
  <c r="AD30" i="5" s="1"/>
  <c r="CC30" i="5" s="1"/>
  <c r="F39" i="15"/>
  <c r="F38" i="11"/>
  <c r="F85" i="2"/>
  <c r="U106" i="5" s="1"/>
  <c r="F125" i="6"/>
  <c r="V125" i="5" s="1"/>
  <c r="F125" i="7"/>
  <c r="W125" i="5" s="1"/>
  <c r="F124" i="10"/>
  <c r="F108" i="6"/>
  <c r="V107" i="5" s="1"/>
  <c r="F108" i="7"/>
  <c r="F108" i="9"/>
  <c r="Y107" i="5" s="1"/>
  <c r="F82" i="9"/>
  <c r="Y81" i="5" s="1"/>
  <c r="F81" i="10"/>
  <c r="N37" i="8"/>
  <c r="S37" i="8"/>
  <c r="T37" i="8"/>
  <c r="F39" i="6"/>
  <c r="V30" i="5" s="1"/>
  <c r="BW30" i="5" s="1"/>
  <c r="F15" i="7"/>
  <c r="F34" i="6"/>
  <c r="F34" i="7"/>
  <c r="F81" i="11"/>
  <c r="F34" i="11"/>
  <c r="N40" i="11"/>
  <c r="S40" i="11"/>
  <c r="T40" i="11"/>
  <c r="N38" i="7"/>
  <c r="S38" i="7"/>
  <c r="T38" i="7"/>
  <c r="F6" i="8"/>
  <c r="F6" i="10"/>
  <c r="F72" i="13"/>
  <c r="F113" i="2"/>
  <c r="U112" i="5" s="1"/>
  <c r="F49" i="6"/>
  <c r="V48" i="5" s="1"/>
  <c r="N58" i="6"/>
  <c r="S58" i="6"/>
  <c r="T58" i="6"/>
  <c r="F10" i="6"/>
  <c r="F70" i="2"/>
  <c r="V18" i="10"/>
  <c r="N35" i="7"/>
  <c r="S35" i="7"/>
  <c r="T35" i="7"/>
  <c r="F72" i="12"/>
  <c r="V27" i="10"/>
  <c r="V47" i="8"/>
  <c r="V57" i="7"/>
  <c r="F90" i="2"/>
  <c r="V9" i="8"/>
  <c r="V60" i="6"/>
  <c r="V40" i="8"/>
  <c r="V53" i="7"/>
  <c r="V34" i="7"/>
  <c r="V32" i="10"/>
  <c r="F93" i="2"/>
  <c r="U92" i="5" s="1"/>
  <c r="V35" i="7"/>
  <c r="V59" i="6"/>
  <c r="V26" i="9"/>
  <c r="F138" i="15"/>
  <c r="AG120" i="5" s="1"/>
  <c r="BF120" i="5" s="1"/>
  <c r="BS120" i="5" s="1"/>
  <c r="F138" i="16"/>
  <c r="AH120" i="5" s="1"/>
  <c r="CG120" i="5" s="1"/>
  <c r="F101" i="15"/>
  <c r="F102" i="16"/>
  <c r="AH99" i="5" s="1"/>
  <c r="CG99" i="5" s="1"/>
  <c r="F101" i="13"/>
  <c r="F101" i="14"/>
  <c r="F105" i="15"/>
  <c r="F109" i="2"/>
  <c r="U108" i="5" s="1"/>
  <c r="F106" i="7"/>
  <c r="W105" i="5" s="1"/>
  <c r="F106" i="8"/>
  <c r="X105" i="5" s="1"/>
  <c r="F105" i="10"/>
  <c r="F107" i="16"/>
  <c r="AH106" i="5" s="1"/>
  <c r="CG106" i="5" s="1"/>
  <c r="R106" i="5" s="1"/>
  <c r="F105" i="11"/>
  <c r="F105" i="12"/>
  <c r="F105" i="13"/>
  <c r="F105" i="14"/>
  <c r="F80" i="15"/>
  <c r="AG79" i="5" s="1"/>
  <c r="F46" i="12"/>
  <c r="F81" i="6"/>
  <c r="F81" i="7"/>
  <c r="W63" i="5" s="1"/>
  <c r="F81" i="8"/>
  <c r="X63" i="5" s="1"/>
  <c r="BY63" i="5" s="1"/>
  <c r="F48" i="2"/>
  <c r="F46" i="6"/>
  <c r="F46" i="7"/>
  <c r="F46" i="8"/>
  <c r="F46" i="10"/>
  <c r="F141" i="9"/>
  <c r="Y124" i="5" s="1"/>
  <c r="BZ124" i="5" s="1"/>
  <c r="F141" i="10"/>
  <c r="F69" i="2"/>
  <c r="U52" i="5" s="1"/>
  <c r="BV52" i="5" s="1"/>
  <c r="F104" i="9"/>
  <c r="F86" i="16"/>
  <c r="M66" i="5"/>
  <c r="DO66" i="5" s="1"/>
  <c r="M9" i="5"/>
  <c r="M13" i="5"/>
  <c r="N13" i="5" s="1"/>
  <c r="O13" i="5" s="1"/>
  <c r="C14" i="2" s="1"/>
  <c r="F14" i="2" s="1"/>
  <c r="M124" i="5"/>
  <c r="DB124" i="5" s="1"/>
  <c r="M14" i="5"/>
  <c r="DO14" i="5" s="1"/>
  <c r="M28" i="5"/>
  <c r="N28" i="5" s="1"/>
  <c r="O28" i="5" s="1"/>
  <c r="C29" i="2" s="1"/>
  <c r="F29" i="2" s="1"/>
  <c r="M46" i="5"/>
  <c r="DO46" i="5" s="1"/>
  <c r="M15" i="5"/>
  <c r="N15" i="5" s="1"/>
  <c r="O15" i="5" s="1"/>
  <c r="M39" i="5"/>
  <c r="DB39" i="5" s="1"/>
  <c r="V5" i="2" s="1"/>
  <c r="M63" i="5"/>
  <c r="DB63" i="5" s="1"/>
  <c r="M96" i="5"/>
  <c r="DO96" i="5" s="1"/>
  <c r="M110" i="5"/>
  <c r="DB110" i="5" s="1"/>
  <c r="M4" i="5"/>
  <c r="DO4" i="5" s="1"/>
  <c r="M38" i="5"/>
  <c r="N38" i="5" s="1"/>
  <c r="O38" i="5" s="1"/>
  <c r="M45" i="5"/>
  <c r="DO45" i="5" s="1"/>
  <c r="M49" i="5"/>
  <c r="DB49" i="5" s="1"/>
  <c r="M69" i="5"/>
  <c r="M101" i="5"/>
  <c r="M118" i="5"/>
  <c r="N118" i="5" s="1"/>
  <c r="O118" i="5" s="1"/>
  <c r="C119" i="2" s="1"/>
  <c r="M10" i="5"/>
  <c r="M51" i="5"/>
  <c r="M86" i="5"/>
  <c r="N86" i="5" s="1"/>
  <c r="O86" i="5" s="1"/>
  <c r="M37" i="5"/>
  <c r="M43" i="5"/>
  <c r="N43" i="5" s="1"/>
  <c r="M60" i="5"/>
  <c r="M56" i="5"/>
  <c r="N56" i="5" s="1"/>
  <c r="O56" i="5" s="1"/>
  <c r="M88" i="5"/>
  <c r="M117" i="5"/>
  <c r="M93" i="5"/>
  <c r="M89" i="5"/>
  <c r="M94" i="5"/>
  <c r="N94" i="5" s="1"/>
  <c r="M106" i="5"/>
  <c r="N106" i="5" s="1"/>
  <c r="O106" i="5" s="1"/>
  <c r="M109" i="5"/>
  <c r="M82" i="5"/>
  <c r="N82" i="5" s="1"/>
  <c r="O82" i="5" s="1"/>
  <c r="C83" i="2" s="1"/>
  <c r="F83" i="2" s="1"/>
  <c r="M99" i="5"/>
  <c r="N99" i="5" s="1"/>
  <c r="M123" i="5"/>
  <c r="N123" i="5" s="1"/>
  <c r="O123" i="5" s="1"/>
  <c r="C124" i="2" s="1"/>
  <c r="F124" i="2" s="1"/>
  <c r="U123" i="5" s="1"/>
  <c r="M6" i="5"/>
  <c r="N6" i="5" s="1"/>
  <c r="O6" i="5" s="1"/>
  <c r="C7" i="2" s="1"/>
  <c r="F7" i="2" s="1"/>
  <c r="U7" i="5" s="1"/>
  <c r="M31" i="5"/>
  <c r="N31" i="5" s="1"/>
  <c r="O31" i="5" s="1"/>
  <c r="C32" i="2" s="1"/>
  <c r="M42" i="5"/>
  <c r="N42" i="5" s="1"/>
  <c r="M50" i="5"/>
  <c r="N50" i="5" s="1"/>
  <c r="O50" i="5" s="1"/>
  <c r="M90" i="5"/>
  <c r="M29" i="5"/>
  <c r="N29" i="5" s="1"/>
  <c r="O29" i="5" s="1"/>
  <c r="M47" i="5"/>
  <c r="N47" i="5" s="1"/>
  <c r="O47" i="5" s="1"/>
  <c r="M52" i="5"/>
  <c r="N52" i="5" s="1"/>
  <c r="M67" i="5"/>
  <c r="M91" i="5"/>
  <c r="N91" i="5" s="1"/>
  <c r="M107" i="5"/>
  <c r="N107" i="5" s="1"/>
  <c r="O107" i="5" s="1"/>
  <c r="C108" i="2" s="1"/>
  <c r="M12" i="5"/>
  <c r="M27" i="5"/>
  <c r="N27" i="5" s="1"/>
  <c r="M30" i="5"/>
  <c r="M44" i="5"/>
  <c r="M48" i="5"/>
  <c r="N48" i="5" s="1"/>
  <c r="O48" i="5" s="1"/>
  <c r="C49" i="2" s="1"/>
  <c r="M53" i="5"/>
  <c r="M64" i="5"/>
  <c r="M68" i="5"/>
  <c r="N68" i="5" s="1"/>
  <c r="O68" i="5" s="1"/>
  <c r="M111" i="5"/>
  <c r="M120" i="5"/>
  <c r="N120" i="5" s="1"/>
  <c r="O120" i="5" s="1"/>
  <c r="BC94" i="3" l="1"/>
  <c r="V160" i="11"/>
  <c r="W160" i="11"/>
  <c r="T160" i="11"/>
  <c r="N161" i="11"/>
  <c r="M161" i="11"/>
  <c r="D162" i="11"/>
  <c r="O161" i="11"/>
  <c r="Q161" i="11"/>
  <c r="R161" i="11" s="1"/>
  <c r="P161" i="11"/>
  <c r="T161" i="11" s="1"/>
  <c r="S39" i="13"/>
  <c r="V39" i="13"/>
  <c r="W39" i="13"/>
  <c r="M40" i="13"/>
  <c r="D41" i="13"/>
  <c r="O40" i="13"/>
  <c r="N40" i="13"/>
  <c r="Q40" i="13"/>
  <c r="R40" i="13" s="1"/>
  <c r="P40" i="13"/>
  <c r="T40" i="13" s="1"/>
  <c r="Q150" i="15"/>
  <c r="R150" i="15" s="1"/>
  <c r="M150" i="15"/>
  <c r="O150" i="15"/>
  <c r="P150" i="15"/>
  <c r="T150" i="15" s="1"/>
  <c r="D151" i="15"/>
  <c r="N150" i="15"/>
  <c r="W149" i="15"/>
  <c r="V149" i="15"/>
  <c r="AV7" i="5"/>
  <c r="BV7" i="5"/>
  <c r="W88" i="5"/>
  <c r="BX88" i="5" s="1"/>
  <c r="AG84" i="5"/>
  <c r="BF84" i="5" s="1"/>
  <c r="BS84" i="5" s="1"/>
  <c r="BV92" i="5"/>
  <c r="CJ92" i="5" s="1"/>
  <c r="AV92" i="5"/>
  <c r="Z34" i="5"/>
  <c r="CA34" i="5" s="1"/>
  <c r="Z35" i="5"/>
  <c r="BC84" i="5"/>
  <c r="CC84" i="5"/>
  <c r="BY84" i="5"/>
  <c r="AY84" i="5"/>
  <c r="AC83" i="5"/>
  <c r="BB83" i="5" s="1"/>
  <c r="AC84" i="5"/>
  <c r="Z83" i="5"/>
  <c r="BA83" i="5" s="1"/>
  <c r="AF67" i="5"/>
  <c r="BE67" i="5" s="1"/>
  <c r="BR67" i="5" s="1"/>
  <c r="AF84" i="5"/>
  <c r="AE83" i="5"/>
  <c r="BD83" i="5" s="1"/>
  <c r="BQ83" i="5" s="1"/>
  <c r="AE84" i="5"/>
  <c r="AG109" i="5"/>
  <c r="BF109" i="5" s="1"/>
  <c r="BS109" i="5" s="1"/>
  <c r="AG125" i="5"/>
  <c r="AG124" i="5"/>
  <c r="AF109" i="5"/>
  <c r="BE109" i="5" s="1"/>
  <c r="BR109" i="5" s="1"/>
  <c r="AF125" i="5"/>
  <c r="AF124" i="5"/>
  <c r="AD109" i="5"/>
  <c r="CC109" i="5" s="1"/>
  <c r="AD124" i="5"/>
  <c r="AC109" i="5"/>
  <c r="BB109" i="5" s="1"/>
  <c r="BO109" i="5" s="1"/>
  <c r="AC124" i="5"/>
  <c r="X109" i="5"/>
  <c r="BY109" i="5" s="1"/>
  <c r="X124" i="5"/>
  <c r="BX125" i="5"/>
  <c r="AX125" i="5"/>
  <c r="BW125" i="5"/>
  <c r="AW125" i="5"/>
  <c r="AH67" i="5"/>
  <c r="CG67" i="5" s="1"/>
  <c r="AH85" i="5"/>
  <c r="CG85" i="5" s="1"/>
  <c r="AG67" i="5"/>
  <c r="BF67" i="5" s="1"/>
  <c r="BS67" i="5" s="1"/>
  <c r="AG83" i="5"/>
  <c r="BF79" i="5"/>
  <c r="BS79" i="5" s="1"/>
  <c r="CF79" i="5"/>
  <c r="AG105" i="5"/>
  <c r="BF105" i="5" s="1"/>
  <c r="BS105" i="5" s="1"/>
  <c r="AG104" i="5"/>
  <c r="CF74" i="5"/>
  <c r="BF74" i="5"/>
  <c r="BS74" i="5" s="1"/>
  <c r="AF60" i="5"/>
  <c r="BE60" i="5" s="1"/>
  <c r="BR60" i="5" s="1"/>
  <c r="AF100" i="5"/>
  <c r="AF105" i="5"/>
  <c r="BE105" i="5" s="1"/>
  <c r="BR105" i="5" s="1"/>
  <c r="AF104" i="5"/>
  <c r="AE105" i="5"/>
  <c r="BD105" i="5" s="1"/>
  <c r="BQ105" i="5" s="1"/>
  <c r="AE104" i="5"/>
  <c r="BD74" i="5"/>
  <c r="BQ74" i="5" s="1"/>
  <c r="CD74" i="5"/>
  <c r="AD105" i="5"/>
  <c r="BC105" i="5" s="1"/>
  <c r="AD104" i="5"/>
  <c r="BC74" i="5"/>
  <c r="CC74" i="5"/>
  <c r="AC105" i="5"/>
  <c r="BB105" i="5" s="1"/>
  <c r="AC104" i="5"/>
  <c r="Z105" i="5"/>
  <c r="CA105" i="5" s="1"/>
  <c r="Z104" i="5"/>
  <c r="Z106" i="5"/>
  <c r="CA106" i="5" s="1"/>
  <c r="Z123" i="5"/>
  <c r="W124" i="5"/>
  <c r="V106" i="5"/>
  <c r="BW106" i="5" s="1"/>
  <c r="V124" i="5"/>
  <c r="U82" i="5"/>
  <c r="BV82" i="5" s="1"/>
  <c r="CJ82" i="5" s="1"/>
  <c r="U13" i="5"/>
  <c r="BY105" i="5"/>
  <c r="AY105" i="5"/>
  <c r="AX105" i="5"/>
  <c r="BX105" i="5"/>
  <c r="C44" i="3"/>
  <c r="BV123" i="5"/>
  <c r="CJ123" i="5" s="1"/>
  <c r="AV123" i="5"/>
  <c r="U28" i="5"/>
  <c r="BV28" i="5" s="1"/>
  <c r="CJ28" i="5" s="1"/>
  <c r="U68" i="5"/>
  <c r="BV68" i="5" s="1"/>
  <c r="Q68" i="5" s="1"/>
  <c r="AA68" i="5" s="1"/>
  <c r="BV79" i="5"/>
  <c r="CJ79" i="5" s="1"/>
  <c r="AV79" i="5"/>
  <c r="AV111" i="5"/>
  <c r="BV111" i="5"/>
  <c r="AV108" i="5"/>
  <c r="BV108" i="5"/>
  <c r="CJ108" i="5" s="1"/>
  <c r="BV112" i="5"/>
  <c r="AV112" i="5"/>
  <c r="BW107" i="5"/>
  <c r="CK107" i="5" s="1"/>
  <c r="AW107" i="5"/>
  <c r="AW85" i="5"/>
  <c r="BW85" i="5"/>
  <c r="AW108" i="5"/>
  <c r="BW108" i="5"/>
  <c r="BX108" i="5"/>
  <c r="AX108" i="5"/>
  <c r="W67" i="5"/>
  <c r="BX67" i="5" s="1"/>
  <c r="W85" i="5"/>
  <c r="X67" i="5"/>
  <c r="AY67" i="5" s="1"/>
  <c r="DS67" i="5" s="1"/>
  <c r="X85" i="5"/>
  <c r="AZ81" i="5"/>
  <c r="BZ81" i="5"/>
  <c r="Y104" i="5"/>
  <c r="BZ104" i="5" s="1"/>
  <c r="Y103" i="5"/>
  <c r="BZ107" i="5"/>
  <c r="AZ107" i="5"/>
  <c r="CA108" i="5"/>
  <c r="BA108" i="5"/>
  <c r="Z67" i="5"/>
  <c r="BA67" i="5" s="1"/>
  <c r="Z85" i="5"/>
  <c r="AC67" i="5"/>
  <c r="BB67" i="5" s="1"/>
  <c r="BO67" i="5" s="1"/>
  <c r="AC85" i="5"/>
  <c r="BB108" i="5"/>
  <c r="CB108" i="5"/>
  <c r="CP108" i="5" s="1"/>
  <c r="AD73" i="5"/>
  <c r="CC73" i="5" s="1"/>
  <c r="AD71" i="5"/>
  <c r="CC81" i="5"/>
  <c r="BC81" i="5"/>
  <c r="CC108" i="5"/>
  <c r="BC108" i="5"/>
  <c r="AE60" i="5"/>
  <c r="CD60" i="5" s="1"/>
  <c r="AE75" i="5"/>
  <c r="BD108" i="5"/>
  <c r="BQ108" i="5" s="1"/>
  <c r="CD108" i="5"/>
  <c r="AE67" i="5"/>
  <c r="BD67" i="5" s="1"/>
  <c r="BQ67" i="5" s="1"/>
  <c r="AE85" i="5"/>
  <c r="AF64" i="5"/>
  <c r="CE64" i="5" s="1"/>
  <c r="AF81" i="5"/>
  <c r="AG63" i="5"/>
  <c r="CF63" i="5" s="1"/>
  <c r="CT63" i="5" s="1"/>
  <c r="BF87" i="5"/>
  <c r="BS87" i="5" s="1"/>
  <c r="CF87" i="5"/>
  <c r="AH12" i="5"/>
  <c r="CG12" i="5" s="1"/>
  <c r="AH13" i="5"/>
  <c r="CG13" i="5" s="1"/>
  <c r="AH86" i="5"/>
  <c r="CG86" i="5" s="1"/>
  <c r="AH107" i="5"/>
  <c r="CG107" i="5" s="1"/>
  <c r="AH82" i="5"/>
  <c r="CG82" i="5" s="1"/>
  <c r="AH30" i="5"/>
  <c r="CG30" i="5" s="1"/>
  <c r="AH38" i="5"/>
  <c r="CG38" i="5" s="1"/>
  <c r="AH60" i="5"/>
  <c r="CG60" i="5" s="1"/>
  <c r="AH76" i="5"/>
  <c r="CG76" i="5" s="1"/>
  <c r="AH69" i="5"/>
  <c r="CG69" i="5" s="1"/>
  <c r="AH88" i="5"/>
  <c r="CG88" i="5" s="1"/>
  <c r="AG12" i="5"/>
  <c r="CF12" i="5" s="1"/>
  <c r="AG13" i="5"/>
  <c r="AG30" i="5"/>
  <c r="CF30" i="5" s="1"/>
  <c r="CT30" i="5" s="1"/>
  <c r="AG38" i="5"/>
  <c r="AG69" i="5"/>
  <c r="CF69" i="5" s="1"/>
  <c r="AG86" i="5"/>
  <c r="BF86" i="5" s="1"/>
  <c r="BS86" i="5" s="1"/>
  <c r="AG107" i="5"/>
  <c r="AG82" i="5"/>
  <c r="BF82" i="5" s="1"/>
  <c r="BS82" i="5" s="1"/>
  <c r="AG102" i="5"/>
  <c r="AG60" i="5"/>
  <c r="CF60" i="5" s="1"/>
  <c r="AF12" i="5"/>
  <c r="CE12" i="5" s="1"/>
  <c r="AF82" i="5"/>
  <c r="BE82" i="5" s="1"/>
  <c r="BR82" i="5" s="1"/>
  <c r="AF86" i="5"/>
  <c r="CE86" i="5" s="1"/>
  <c r="AF107" i="5"/>
  <c r="AF28" i="5"/>
  <c r="BE28" i="5" s="1"/>
  <c r="BR28" i="5" s="1"/>
  <c r="AF36" i="5"/>
  <c r="AF69" i="5"/>
  <c r="CE69" i="5" s="1"/>
  <c r="AE110" i="5"/>
  <c r="AE69" i="5"/>
  <c r="CD69" i="5" s="1"/>
  <c r="AE82" i="5"/>
  <c r="CD82" i="5" s="1"/>
  <c r="AE102" i="5"/>
  <c r="AE38" i="5"/>
  <c r="BD38" i="5" s="1"/>
  <c r="BQ38" i="5" s="1"/>
  <c r="AE47" i="5"/>
  <c r="AE12" i="5"/>
  <c r="CD12" i="5" s="1"/>
  <c r="AE13" i="5"/>
  <c r="AE86" i="5"/>
  <c r="CD86" i="5" s="1"/>
  <c r="AE107" i="5"/>
  <c r="AD37" i="5"/>
  <c r="BC37" i="5" s="1"/>
  <c r="AD45" i="5"/>
  <c r="AD86" i="5"/>
  <c r="CC86" i="5" s="1"/>
  <c r="AD107" i="5"/>
  <c r="AD64" i="5"/>
  <c r="BC64" i="5" s="1"/>
  <c r="AD82" i="5"/>
  <c r="AD9" i="5"/>
  <c r="BC9" i="5" s="1"/>
  <c r="AD10" i="5"/>
  <c r="AD69" i="5"/>
  <c r="CC69" i="5" s="1"/>
  <c r="AD88" i="5"/>
  <c r="AD60" i="5"/>
  <c r="CC60" i="5" s="1"/>
  <c r="AD76" i="5"/>
  <c r="AD89" i="5"/>
  <c r="BC89" i="5" s="1"/>
  <c r="AD110" i="5"/>
  <c r="AD38" i="5"/>
  <c r="BC38" i="5" s="1"/>
  <c r="AD47" i="5"/>
  <c r="AD12" i="5"/>
  <c r="CC12" i="5" s="1"/>
  <c r="AC64" i="5"/>
  <c r="CB64" i="5" s="1"/>
  <c r="CP64" i="5" s="1"/>
  <c r="AC82" i="5"/>
  <c r="AC37" i="5"/>
  <c r="AC28" i="5"/>
  <c r="BB28" i="5" s="1"/>
  <c r="AC36" i="5"/>
  <c r="AC110" i="5"/>
  <c r="AC12" i="5"/>
  <c r="BB12" i="5" s="1"/>
  <c r="AC13" i="5"/>
  <c r="AC86" i="5"/>
  <c r="CB86" i="5" s="1"/>
  <c r="CP86" i="5" s="1"/>
  <c r="AC107" i="5"/>
  <c r="AC38" i="5"/>
  <c r="BB38" i="5" s="1"/>
  <c r="DV38" i="5" s="1"/>
  <c r="AC47" i="5"/>
  <c r="AC69" i="5"/>
  <c r="CB69" i="5" s="1"/>
  <c r="CP69" i="5" s="1"/>
  <c r="AC33" i="5"/>
  <c r="Z64" i="5"/>
  <c r="BA64" i="5" s="1"/>
  <c r="Z82" i="5"/>
  <c r="Z110" i="5"/>
  <c r="Z37" i="5"/>
  <c r="CA37" i="5" s="1"/>
  <c r="Z45" i="5"/>
  <c r="Z28" i="5"/>
  <c r="BA28" i="5" s="1"/>
  <c r="Z36" i="5"/>
  <c r="Z86" i="5"/>
  <c r="CA86" i="5" s="1"/>
  <c r="Z107" i="5"/>
  <c r="Z38" i="5"/>
  <c r="CA38" i="5" s="1"/>
  <c r="Z47" i="5"/>
  <c r="Y38" i="5"/>
  <c r="BZ38" i="5" s="1"/>
  <c r="Y47" i="5"/>
  <c r="Y64" i="5"/>
  <c r="BZ64" i="5" s="1"/>
  <c r="Y82" i="5"/>
  <c r="Y88" i="5"/>
  <c r="BZ88" i="5" s="1"/>
  <c r="Y109" i="5"/>
  <c r="X9" i="5"/>
  <c r="AY9" i="5" s="1"/>
  <c r="DS9" i="5" s="1"/>
  <c r="X10" i="5"/>
  <c r="X38" i="5"/>
  <c r="BY38" i="5" s="1"/>
  <c r="X47" i="5"/>
  <c r="X86" i="5"/>
  <c r="BY86" i="5" s="1"/>
  <c r="X107" i="5"/>
  <c r="X37" i="5"/>
  <c r="BY37" i="5" s="1"/>
  <c r="X45" i="5"/>
  <c r="W37" i="5"/>
  <c r="BX37" i="5" s="1"/>
  <c r="W45" i="5"/>
  <c r="W109" i="5"/>
  <c r="BX109" i="5" s="1"/>
  <c r="W86" i="5"/>
  <c r="BX86" i="5" s="1"/>
  <c r="W107" i="5"/>
  <c r="W110" i="5"/>
  <c r="W9" i="5"/>
  <c r="BX9" i="5" s="1"/>
  <c r="W10" i="5"/>
  <c r="W38" i="5"/>
  <c r="BX38" i="5" s="1"/>
  <c r="W47" i="5"/>
  <c r="W13" i="5"/>
  <c r="AX13" i="5" s="1"/>
  <c r="W14" i="5"/>
  <c r="W28" i="5"/>
  <c r="AX28" i="5" s="1"/>
  <c r="DR28" i="5" s="1"/>
  <c r="W36" i="5"/>
  <c r="BW48" i="5"/>
  <c r="AW48" i="5"/>
  <c r="V109" i="5"/>
  <c r="V15" i="5"/>
  <c r="BW15" i="5" s="1"/>
  <c r="V16" i="5"/>
  <c r="V28" i="5"/>
  <c r="BW28" i="5" s="1"/>
  <c r="V36" i="5"/>
  <c r="V37" i="5"/>
  <c r="BW37" i="5" s="1"/>
  <c r="V45" i="5"/>
  <c r="V12" i="5"/>
  <c r="BW12" i="5" s="1"/>
  <c r="V13" i="5"/>
  <c r="V63" i="5"/>
  <c r="AW63" i="5" s="1"/>
  <c r="DQ63" i="5" s="1"/>
  <c r="V81" i="5"/>
  <c r="V33" i="5"/>
  <c r="V110" i="5"/>
  <c r="V9" i="5"/>
  <c r="BW9" i="5" s="1"/>
  <c r="V10" i="5"/>
  <c r="V67" i="5"/>
  <c r="BW67" i="5" s="1"/>
  <c r="V86" i="5"/>
  <c r="V38" i="5"/>
  <c r="BW38" i="5" s="1"/>
  <c r="V47" i="5"/>
  <c r="U70" i="5"/>
  <c r="U69" i="5"/>
  <c r="BV69" i="5" s="1"/>
  <c r="CJ69" i="5" s="1"/>
  <c r="U91" i="5"/>
  <c r="U38" i="5"/>
  <c r="BV38" i="5" s="1"/>
  <c r="CJ38" i="5" s="1"/>
  <c r="U49" i="5"/>
  <c r="U15" i="5"/>
  <c r="AV15" i="5" s="1"/>
  <c r="DP15" i="5" s="1"/>
  <c r="U17" i="5"/>
  <c r="U60" i="5"/>
  <c r="BV60" i="5" s="1"/>
  <c r="Q60" i="5" s="1"/>
  <c r="U80" i="5"/>
  <c r="U37" i="5"/>
  <c r="BV37" i="5" s="1"/>
  <c r="CJ37" i="5" s="1"/>
  <c r="U47" i="5"/>
  <c r="U86" i="5"/>
  <c r="BV86" i="5" s="1"/>
  <c r="CJ86" i="5" s="1"/>
  <c r="U110" i="5"/>
  <c r="U90" i="5"/>
  <c r="BV90" i="5" s="1"/>
  <c r="U114" i="5"/>
  <c r="U14" i="5"/>
  <c r="U9" i="5"/>
  <c r="BV9" i="5" s="1"/>
  <c r="CJ9" i="5" s="1"/>
  <c r="U11" i="5"/>
  <c r="U63" i="5"/>
  <c r="BV63" i="5" s="1"/>
  <c r="CJ63" i="5" s="1"/>
  <c r="U89" i="5"/>
  <c r="BV89" i="5" s="1"/>
  <c r="CJ89" i="5" s="1"/>
  <c r="U113" i="5"/>
  <c r="N39" i="5"/>
  <c r="O39" i="5" s="1"/>
  <c r="C40" i="2" s="1"/>
  <c r="F40" i="2" s="1"/>
  <c r="N5" i="2" s="1"/>
  <c r="U6" i="5"/>
  <c r="Z4" i="5"/>
  <c r="CA4" i="5" s="1"/>
  <c r="Z5" i="5"/>
  <c r="AD56" i="5"/>
  <c r="CC56" i="5" s="1"/>
  <c r="CQ56" i="5" s="1"/>
  <c r="AD57" i="5"/>
  <c r="X4" i="5"/>
  <c r="BY4" i="5" s="1"/>
  <c r="X5" i="5"/>
  <c r="V4" i="5"/>
  <c r="BW4" i="5" s="1"/>
  <c r="CK4" i="5" s="1"/>
  <c r="AE56" i="5"/>
  <c r="CD56" i="5" s="1"/>
  <c r="BX63" i="5"/>
  <c r="AX63" i="5"/>
  <c r="DR63" i="5" s="1"/>
  <c r="BV118" i="5"/>
  <c r="AV118" i="5"/>
  <c r="DP118" i="5" s="1"/>
  <c r="BY118" i="5"/>
  <c r="AY118" i="5"/>
  <c r="DS118" i="5" s="1"/>
  <c r="AZ124" i="5"/>
  <c r="BB118" i="5"/>
  <c r="CB118" i="5"/>
  <c r="CP118" i="5" s="1"/>
  <c r="BV106" i="5"/>
  <c r="AV106" i="5"/>
  <c r="BI106" i="5" s="1"/>
  <c r="O43" i="5"/>
  <c r="C44" i="2" s="1"/>
  <c r="BV117" i="5"/>
  <c r="CJ117" i="5" s="1"/>
  <c r="AV117" i="5"/>
  <c r="BC30" i="5"/>
  <c r="CF120" i="5"/>
  <c r="N124" i="5"/>
  <c r="O124" i="5" s="1"/>
  <c r="S124" i="5" s="1"/>
  <c r="BH124" i="5" s="1"/>
  <c r="AY63" i="5"/>
  <c r="DS63" i="5" s="1"/>
  <c r="AW30" i="5"/>
  <c r="Q52" i="5"/>
  <c r="AA52" i="5" s="1"/>
  <c r="CJ52" i="5"/>
  <c r="CK52" i="5"/>
  <c r="CL52" i="5"/>
  <c r="CM52" i="5"/>
  <c r="CN52" i="5"/>
  <c r="N46" i="5"/>
  <c r="O46" i="5" s="1"/>
  <c r="C47" i="2" s="1"/>
  <c r="CQ30" i="5"/>
  <c r="CR30" i="5"/>
  <c r="CS30" i="5"/>
  <c r="BX15" i="5"/>
  <c r="AX15" i="5"/>
  <c r="AX69" i="5"/>
  <c r="BX69" i="5"/>
  <c r="BX12" i="5"/>
  <c r="AX12" i="5"/>
  <c r="CA117" i="5"/>
  <c r="BA117" i="5"/>
  <c r="BC117" i="5"/>
  <c r="CC117" i="5"/>
  <c r="AY117" i="5"/>
  <c r="BY117" i="5"/>
  <c r="BW117" i="5"/>
  <c r="AW117" i="5"/>
  <c r="N63" i="5"/>
  <c r="O63" i="5" s="1"/>
  <c r="C64" i="2" s="1"/>
  <c r="N66" i="5"/>
  <c r="O66" i="5" s="1"/>
  <c r="C67" i="2" s="1"/>
  <c r="AV52" i="5"/>
  <c r="BY15" i="5"/>
  <c r="AY15" i="5"/>
  <c r="CF28" i="5"/>
  <c r="BF28" i="5"/>
  <c r="BS28" i="5" s="1"/>
  <c r="CD117" i="5"/>
  <c r="C9" i="2"/>
  <c r="F9" i="2" s="1"/>
  <c r="S6" i="5"/>
  <c r="BH6" i="5" s="1"/>
  <c r="O94" i="5"/>
  <c r="C95" i="2" s="1"/>
  <c r="O27" i="5"/>
  <c r="C28" i="2" s="1"/>
  <c r="O91" i="5"/>
  <c r="C92" i="2" s="1"/>
  <c r="O99" i="5"/>
  <c r="C100" i="2" s="1"/>
  <c r="S29" i="5"/>
  <c r="BH29" i="5" s="1"/>
  <c r="C139" i="2"/>
  <c r="S118" i="5"/>
  <c r="BH118" i="5" s="1"/>
  <c r="O52" i="5"/>
  <c r="C53" i="2" s="1"/>
  <c r="C107" i="2"/>
  <c r="O42" i="5"/>
  <c r="C43" i="2" s="1"/>
  <c r="C142" i="2"/>
  <c r="S120" i="5"/>
  <c r="BH120" i="5" s="1"/>
  <c r="DO111" i="5"/>
  <c r="DB111" i="5"/>
  <c r="DB64" i="5"/>
  <c r="DO64" i="5"/>
  <c r="DB44" i="5"/>
  <c r="DO44" i="5"/>
  <c r="DB120" i="5"/>
  <c r="V6" i="2" s="1"/>
  <c r="DO120" i="5"/>
  <c r="DO68" i="5"/>
  <c r="DB68" i="5"/>
  <c r="DO53" i="5"/>
  <c r="DB53" i="5"/>
  <c r="N53" i="5"/>
  <c r="O53" i="5" s="1"/>
  <c r="C54" i="2" s="1"/>
  <c r="F54" i="2" s="1"/>
  <c r="DO48" i="5"/>
  <c r="DB48" i="5"/>
  <c r="DO30" i="5"/>
  <c r="DB30" i="5"/>
  <c r="N30" i="5"/>
  <c r="O30" i="5" s="1"/>
  <c r="C31" i="2" s="1"/>
  <c r="F31" i="2" s="1"/>
  <c r="DO12" i="5"/>
  <c r="DB12" i="5"/>
  <c r="N12" i="5"/>
  <c r="O12" i="5" s="1"/>
  <c r="DO67" i="5"/>
  <c r="DB67" i="5"/>
  <c r="N67" i="5"/>
  <c r="O67" i="5" s="1"/>
  <c r="DO47" i="5"/>
  <c r="DB47" i="5"/>
  <c r="AA50" i="5"/>
  <c r="DO31" i="5"/>
  <c r="DB31" i="5"/>
  <c r="DO123" i="5"/>
  <c r="DB123" i="5"/>
  <c r="DO82" i="5"/>
  <c r="DB82" i="5"/>
  <c r="DO56" i="5"/>
  <c r="DB56" i="5"/>
  <c r="DO60" i="5"/>
  <c r="DB60" i="5"/>
  <c r="N60" i="5"/>
  <c r="O60" i="5" s="1"/>
  <c r="C61" i="2" s="1"/>
  <c r="C57" i="2"/>
  <c r="C109" i="2"/>
  <c r="S86" i="5"/>
  <c r="BH86" i="5" s="1"/>
  <c r="DO69" i="5"/>
  <c r="DB69" i="5"/>
  <c r="N69" i="5"/>
  <c r="C84" i="2"/>
  <c r="F84" i="2" s="1"/>
  <c r="U84" i="5" s="1"/>
  <c r="S28" i="5"/>
  <c r="BH28" i="5" s="1"/>
  <c r="C39" i="2"/>
  <c r="C27" i="2"/>
  <c r="F27" i="2" s="1"/>
  <c r="C36" i="2"/>
  <c r="S107" i="5"/>
  <c r="BH107" i="5" s="1"/>
  <c r="DB91" i="5"/>
  <c r="DO91" i="5"/>
  <c r="DB52" i="5"/>
  <c r="DO52" i="5"/>
  <c r="C30" i="2"/>
  <c r="DO90" i="5"/>
  <c r="DB90" i="5"/>
  <c r="N90" i="5"/>
  <c r="O90" i="5" s="1"/>
  <c r="S50" i="5"/>
  <c r="BH50" i="5" s="1"/>
  <c r="DO42" i="5"/>
  <c r="DB42" i="5"/>
  <c r="C93" i="2"/>
  <c r="DB99" i="5"/>
  <c r="DO99" i="5"/>
  <c r="DB109" i="5"/>
  <c r="V7" i="2" s="1"/>
  <c r="DO109" i="5"/>
  <c r="N109" i="5"/>
  <c r="O109" i="5" s="1"/>
  <c r="C110" i="2" s="1"/>
  <c r="C85" i="2"/>
  <c r="S106" i="5"/>
  <c r="BH106" i="5" s="1"/>
  <c r="C82" i="2"/>
  <c r="DO93" i="5"/>
  <c r="DB93" i="5"/>
  <c r="N93" i="5"/>
  <c r="DB88" i="5"/>
  <c r="DO88" i="5"/>
  <c r="N88" i="5"/>
  <c r="O88" i="5" s="1"/>
  <c r="DB43" i="5"/>
  <c r="DO43" i="5"/>
  <c r="C128" i="2"/>
  <c r="DB86" i="5"/>
  <c r="DO86" i="5"/>
  <c r="DB101" i="5"/>
  <c r="DO101" i="5"/>
  <c r="N101" i="5"/>
  <c r="DC4" i="5"/>
  <c r="C18" i="2"/>
  <c r="S15" i="5"/>
  <c r="BH15" i="5" s="1"/>
  <c r="C16" i="2"/>
  <c r="S13" i="5"/>
  <c r="BH13" i="5" s="1"/>
  <c r="DC66" i="5"/>
  <c r="DF66" i="5"/>
  <c r="DE66" i="5"/>
  <c r="DD66" i="5"/>
  <c r="DG66" i="5"/>
  <c r="C73" i="2"/>
  <c r="N111" i="5"/>
  <c r="N64" i="5"/>
  <c r="O64" i="5" s="1"/>
  <c r="N44" i="5"/>
  <c r="DB107" i="5"/>
  <c r="DO107" i="5"/>
  <c r="DO50" i="5"/>
  <c r="DB50" i="5"/>
  <c r="DO106" i="5"/>
  <c r="DB106" i="5"/>
  <c r="DB89" i="5"/>
  <c r="DO89" i="5"/>
  <c r="N89" i="5"/>
  <c r="O89" i="5" s="1"/>
  <c r="DB117" i="5"/>
  <c r="DO117" i="5"/>
  <c r="N117" i="5"/>
  <c r="O117" i="5" s="1"/>
  <c r="AA56" i="5"/>
  <c r="DB37" i="5"/>
  <c r="DO37" i="5"/>
  <c r="N37" i="5"/>
  <c r="O37" i="5" s="1"/>
  <c r="C21" i="2"/>
  <c r="DB51" i="5"/>
  <c r="DO51" i="5"/>
  <c r="N51" i="5"/>
  <c r="DB118" i="5"/>
  <c r="DO118" i="5"/>
  <c r="C103" i="2"/>
  <c r="S68" i="5"/>
  <c r="BH68" i="5" s="1"/>
  <c r="C90" i="2"/>
  <c r="C62" i="2"/>
  <c r="S48" i="5"/>
  <c r="BH48" i="5" s="1"/>
  <c r="DB27" i="5"/>
  <c r="DO27" i="5"/>
  <c r="S47" i="5"/>
  <c r="BH47" i="5" s="1"/>
  <c r="DB29" i="5"/>
  <c r="DO29" i="5"/>
  <c r="S31" i="5"/>
  <c r="BH31" i="5" s="1"/>
  <c r="DO6" i="5"/>
  <c r="DB6" i="5"/>
  <c r="C144" i="2"/>
  <c r="S123" i="5"/>
  <c r="BH123" i="5" s="1"/>
  <c r="C105" i="2"/>
  <c r="S82" i="5"/>
  <c r="BH82" i="5" s="1"/>
  <c r="DB94" i="5"/>
  <c r="DO94" i="5"/>
  <c r="C75" i="2"/>
  <c r="F75" i="2" s="1"/>
  <c r="S56" i="5"/>
  <c r="BH56" i="5" s="1"/>
  <c r="DO10" i="5"/>
  <c r="DB10" i="5"/>
  <c r="N10" i="5"/>
  <c r="DC45" i="5"/>
  <c r="C33" i="2"/>
  <c r="F33" i="2" s="1"/>
  <c r="DC46" i="5"/>
  <c r="C145" i="2"/>
  <c r="DO38" i="5"/>
  <c r="DB38" i="5"/>
  <c r="N4" i="5"/>
  <c r="O4" i="5" s="1"/>
  <c r="C5" i="2" s="1"/>
  <c r="N14" i="5"/>
  <c r="DO124" i="5"/>
  <c r="DO110" i="5"/>
  <c r="DB14" i="5"/>
  <c r="C60" i="2"/>
  <c r="F60" i="2" s="1"/>
  <c r="DB45" i="5"/>
  <c r="DO49" i="5"/>
  <c r="DB46" i="5"/>
  <c r="N49" i="5"/>
  <c r="N45" i="5"/>
  <c r="N110" i="5"/>
  <c r="DB13" i="5"/>
  <c r="DO13" i="5"/>
  <c r="DO63" i="5"/>
  <c r="DB66" i="5"/>
  <c r="DB4" i="5"/>
  <c r="DB96" i="5"/>
  <c r="S38" i="5"/>
  <c r="BH38" i="5" s="1"/>
  <c r="N96" i="5"/>
  <c r="DO15" i="5"/>
  <c r="DB15" i="5"/>
  <c r="DO28" i="5"/>
  <c r="DB28" i="5"/>
  <c r="DB9" i="5"/>
  <c r="DO9" i="5"/>
  <c r="N9" i="5"/>
  <c r="O9" i="5" s="1"/>
  <c r="C10" i="2" s="1"/>
  <c r="C88" i="2"/>
  <c r="DO39" i="5"/>
  <c r="DX64" i="5"/>
  <c r="DZ120" i="5"/>
  <c r="DX117" i="5"/>
  <c r="CD64" i="5"/>
  <c r="W5" i="2" l="1"/>
  <c r="S5" i="2"/>
  <c r="T5" i="2" s="1"/>
  <c r="U53" i="5"/>
  <c r="BV53" i="5" s="1"/>
  <c r="U54" i="5"/>
  <c r="S66" i="5"/>
  <c r="BH66" i="5" s="1"/>
  <c r="AA66" i="5"/>
  <c r="DU66" i="5" s="1"/>
  <c r="DY82" i="5"/>
  <c r="DY28" i="5"/>
  <c r="DZ82" i="5"/>
  <c r="DZ109" i="5"/>
  <c r="DY67" i="5"/>
  <c r="S161" i="11"/>
  <c r="W161" i="11"/>
  <c r="V161" i="11"/>
  <c r="P162" i="11"/>
  <c r="S162" i="11" s="1"/>
  <c r="D163" i="11"/>
  <c r="M162" i="11"/>
  <c r="Q162" i="11"/>
  <c r="R162" i="11" s="1"/>
  <c r="N162" i="11"/>
  <c r="O162" i="11"/>
  <c r="M41" i="13"/>
  <c r="P41" i="13"/>
  <c r="S41" i="13" s="1"/>
  <c r="Q41" i="13"/>
  <c r="R41" i="13" s="1"/>
  <c r="O41" i="13"/>
  <c r="D42" i="13"/>
  <c r="N41" i="13"/>
  <c r="S40" i="13"/>
  <c r="V40" i="13"/>
  <c r="W40" i="13"/>
  <c r="BA34" i="5"/>
  <c r="S150" i="15"/>
  <c r="W150" i="15"/>
  <c r="V150" i="15"/>
  <c r="AX88" i="5"/>
  <c r="DR88" i="5" s="1"/>
  <c r="Q151" i="15"/>
  <c r="R151" i="15" s="1"/>
  <c r="D152" i="15"/>
  <c r="O151" i="15"/>
  <c r="M151" i="15"/>
  <c r="P151" i="15"/>
  <c r="S151" i="15" s="1"/>
  <c r="N151" i="15"/>
  <c r="S63" i="5"/>
  <c r="BH63" i="5" s="1"/>
  <c r="S39" i="5"/>
  <c r="BH39" i="5" s="1"/>
  <c r="S46" i="5"/>
  <c r="BH46" i="5" s="1"/>
  <c r="CJ7" i="5"/>
  <c r="BI7" i="5"/>
  <c r="DP7" i="5"/>
  <c r="CF84" i="5"/>
  <c r="DW117" i="5"/>
  <c r="DJ117" i="5" s="1"/>
  <c r="DW74" i="5"/>
  <c r="DJ74" i="5" s="1"/>
  <c r="DW81" i="5"/>
  <c r="DJ81" i="5" s="1"/>
  <c r="DW30" i="5"/>
  <c r="DJ30" i="5" s="1"/>
  <c r="DW108" i="5"/>
  <c r="DJ108" i="5" s="1"/>
  <c r="DW105" i="5"/>
  <c r="DJ105" i="5" s="1"/>
  <c r="DW84" i="5"/>
  <c r="DJ84" i="5" s="1"/>
  <c r="DW38" i="5"/>
  <c r="DW9" i="5"/>
  <c r="DW89" i="5"/>
  <c r="DW64" i="5"/>
  <c r="DW37" i="5"/>
  <c r="DL28" i="5"/>
  <c r="S43" i="5"/>
  <c r="BH43" i="5" s="1"/>
  <c r="BI92" i="5"/>
  <c r="AJ92" i="5" s="1"/>
  <c r="C93" i="6" s="1"/>
  <c r="DP92" i="5"/>
  <c r="DC92" i="5" s="1"/>
  <c r="CB83" i="5"/>
  <c r="CP83" i="5" s="1"/>
  <c r="DY109" i="5"/>
  <c r="BA35" i="5"/>
  <c r="CA35" i="5"/>
  <c r="CB109" i="5"/>
  <c r="CP109" i="5" s="1"/>
  <c r="DV109" i="5"/>
  <c r="CA83" i="5"/>
  <c r="DZ67" i="5"/>
  <c r="BC109" i="5"/>
  <c r="CD83" i="5"/>
  <c r="CE67" i="5"/>
  <c r="CF109" i="5"/>
  <c r="DS84" i="5"/>
  <c r="BL84" i="5"/>
  <c r="BE84" i="5"/>
  <c r="BR84" i="5" s="1"/>
  <c r="CE84" i="5"/>
  <c r="BV84" i="5"/>
  <c r="AV84" i="5"/>
  <c r="BD84" i="5"/>
  <c r="BQ84" i="5" s="1"/>
  <c r="CD84" i="5"/>
  <c r="CB84" i="5"/>
  <c r="BB84" i="5"/>
  <c r="DZ84" i="5"/>
  <c r="CE109" i="5"/>
  <c r="CF124" i="5"/>
  <c r="BF124" i="5"/>
  <c r="BS124" i="5" s="1"/>
  <c r="CF125" i="5"/>
  <c r="BF125" i="5"/>
  <c r="BS125" i="5" s="1"/>
  <c r="BE124" i="5"/>
  <c r="BR124" i="5" s="1"/>
  <c r="CE124" i="5"/>
  <c r="AY109" i="5"/>
  <c r="DS109" i="5" s="1"/>
  <c r="BE125" i="5"/>
  <c r="BR125" i="5" s="1"/>
  <c r="CE125" i="5"/>
  <c r="CE60" i="5"/>
  <c r="CT60" i="5" s="1"/>
  <c r="CC124" i="5"/>
  <c r="BC124" i="5"/>
  <c r="CB124" i="5"/>
  <c r="BB124" i="5"/>
  <c r="AY124" i="5"/>
  <c r="BY124" i="5"/>
  <c r="CF67" i="5"/>
  <c r="CD105" i="5"/>
  <c r="BK125" i="5"/>
  <c r="DR125" i="5"/>
  <c r="CC105" i="5"/>
  <c r="BA105" i="5"/>
  <c r="BJ125" i="5"/>
  <c r="DQ125" i="5"/>
  <c r="CK125" i="5"/>
  <c r="CL125" i="5"/>
  <c r="BA106" i="5"/>
  <c r="CF105" i="5"/>
  <c r="DZ74" i="5"/>
  <c r="CE105" i="5"/>
  <c r="DZ79" i="5"/>
  <c r="DM79" i="5" s="1"/>
  <c r="CT79" i="5"/>
  <c r="CF104" i="5"/>
  <c r="BF104" i="5"/>
  <c r="BS104" i="5" s="1"/>
  <c r="CF83" i="5"/>
  <c r="BF83" i="5"/>
  <c r="BS83" i="5" s="1"/>
  <c r="CE104" i="5"/>
  <c r="BE104" i="5"/>
  <c r="BR104" i="5" s="1"/>
  <c r="CE100" i="5"/>
  <c r="BE100" i="5"/>
  <c r="BR100" i="5" s="1"/>
  <c r="DX74" i="5"/>
  <c r="CB105" i="5"/>
  <c r="CP105" i="5" s="1"/>
  <c r="BD104" i="5"/>
  <c r="BQ104" i="5" s="1"/>
  <c r="CD104" i="5"/>
  <c r="DX83" i="5"/>
  <c r="CQ74" i="5"/>
  <c r="CR74" i="5"/>
  <c r="BC104" i="5"/>
  <c r="CC104" i="5"/>
  <c r="BO83" i="5"/>
  <c r="DV83" i="5"/>
  <c r="BB104" i="5"/>
  <c r="CB104" i="5"/>
  <c r="CA123" i="5"/>
  <c r="BA123" i="5"/>
  <c r="CA104" i="5"/>
  <c r="BA104" i="5"/>
  <c r="AW106" i="5"/>
  <c r="BJ106" i="5" s="1"/>
  <c r="AK106" i="5" s="1"/>
  <c r="BX124" i="5"/>
  <c r="AX124" i="5"/>
  <c r="AW124" i="5"/>
  <c r="BW124" i="5"/>
  <c r="CK68" i="5"/>
  <c r="CK108" i="5"/>
  <c r="AV82" i="5"/>
  <c r="DP82" i="5" s="1"/>
  <c r="DC82" i="5" s="1"/>
  <c r="U74" i="5"/>
  <c r="AV68" i="5"/>
  <c r="BI68" i="5" s="1"/>
  <c r="AN68" i="5" s="1"/>
  <c r="U59" i="5"/>
  <c r="U32" i="5"/>
  <c r="AV32" i="5" s="1"/>
  <c r="CL67" i="5"/>
  <c r="AV28" i="5"/>
  <c r="BI28" i="5" s="1"/>
  <c r="AJ28" i="5" s="1"/>
  <c r="C37" i="6" s="1"/>
  <c r="CA67" i="5"/>
  <c r="U26" i="5"/>
  <c r="U8" i="5"/>
  <c r="BV8" i="5" s="1"/>
  <c r="AV13" i="5"/>
  <c r="BV13" i="5"/>
  <c r="CJ13" i="5" s="1"/>
  <c r="CB67" i="5"/>
  <c r="CP67" i="5" s="1"/>
  <c r="BY67" i="5"/>
  <c r="CN67" i="5" s="1"/>
  <c r="BE64" i="5"/>
  <c r="BR64" i="5" s="1"/>
  <c r="CD67" i="5"/>
  <c r="U83" i="5"/>
  <c r="U30" i="5"/>
  <c r="CJ68" i="5"/>
  <c r="CN68" i="5"/>
  <c r="CL68" i="5"/>
  <c r="DY105" i="5"/>
  <c r="BK105" i="5"/>
  <c r="DR105" i="5"/>
  <c r="DS105" i="5"/>
  <c r="BL105" i="5"/>
  <c r="DX105" i="5"/>
  <c r="CM68" i="5"/>
  <c r="DZ105" i="5"/>
  <c r="BO105" i="5"/>
  <c r="DV105" i="5"/>
  <c r="CE28" i="5"/>
  <c r="BC73" i="5"/>
  <c r="U87" i="5"/>
  <c r="BV87" i="5" s="1"/>
  <c r="CJ87" i="5" s="1"/>
  <c r="F110" i="2"/>
  <c r="N7" i="2" s="1"/>
  <c r="AX67" i="5"/>
  <c r="DR67" i="5" s="1"/>
  <c r="U39" i="5"/>
  <c r="BI123" i="5"/>
  <c r="AJ123" i="5" s="1"/>
  <c r="DP123" i="5"/>
  <c r="DC123" i="5" s="1"/>
  <c r="AA60" i="5"/>
  <c r="AB60" i="5" s="1"/>
  <c r="AX37" i="5"/>
  <c r="DR37" i="5" s="1"/>
  <c r="DP108" i="5"/>
  <c r="DC108" i="5" s="1"/>
  <c r="BI108" i="5"/>
  <c r="AJ108" i="5" s="1"/>
  <c r="CJ60" i="5"/>
  <c r="DZ86" i="5"/>
  <c r="BF30" i="5"/>
  <c r="BS30" i="5" s="1"/>
  <c r="BE69" i="5"/>
  <c r="BR69" i="5" s="1"/>
  <c r="BF60" i="5"/>
  <c r="BS60" i="5" s="1"/>
  <c r="AZ104" i="5"/>
  <c r="DT104" i="5" s="1"/>
  <c r="BI112" i="5"/>
  <c r="DP112" i="5"/>
  <c r="CJ111" i="5"/>
  <c r="CK111" i="5"/>
  <c r="CL111" i="5"/>
  <c r="CM111" i="5"/>
  <c r="CN111" i="5"/>
  <c r="Q111" i="5"/>
  <c r="AA111" i="5" s="1"/>
  <c r="BD60" i="5"/>
  <c r="BQ60" i="5" s="1"/>
  <c r="BE86" i="5"/>
  <c r="BR86" i="5" s="1"/>
  <c r="AV86" i="5"/>
  <c r="BI86" i="5" s="1"/>
  <c r="AJ86" i="5" s="1"/>
  <c r="CJ112" i="5"/>
  <c r="BI111" i="5"/>
  <c r="DP111" i="5"/>
  <c r="DC111" i="5" s="1"/>
  <c r="CF86" i="5"/>
  <c r="R86" i="5" s="1"/>
  <c r="DP79" i="5"/>
  <c r="DC79" i="5" s="1"/>
  <c r="BI79" i="5"/>
  <c r="AJ79" i="5" s="1"/>
  <c r="BJ107" i="5"/>
  <c r="AK107" i="5" s="1"/>
  <c r="DQ107" i="5"/>
  <c r="DD107" i="5" s="1"/>
  <c r="BJ108" i="5"/>
  <c r="DQ108" i="5"/>
  <c r="Q108" i="5"/>
  <c r="AA108" i="5" s="1"/>
  <c r="DU108" i="5" s="1"/>
  <c r="BJ85" i="5"/>
  <c r="DQ85" i="5"/>
  <c r="AX85" i="5"/>
  <c r="BX85" i="5"/>
  <c r="BK108" i="5"/>
  <c r="DR108" i="5"/>
  <c r="CL108" i="5"/>
  <c r="CM108" i="5"/>
  <c r="CN108" i="5"/>
  <c r="BY85" i="5"/>
  <c r="AY85" i="5"/>
  <c r="BM107" i="5"/>
  <c r="DT107" i="5"/>
  <c r="AZ103" i="5"/>
  <c r="BZ103" i="5"/>
  <c r="BM81" i="5"/>
  <c r="DT81" i="5"/>
  <c r="AV60" i="5"/>
  <c r="DP60" i="5" s="1"/>
  <c r="DF60" i="5" s="1"/>
  <c r="BF69" i="5"/>
  <c r="BS69" i="5" s="1"/>
  <c r="BA85" i="5"/>
  <c r="CA85" i="5"/>
  <c r="CK60" i="5"/>
  <c r="CR86" i="5"/>
  <c r="CF82" i="5"/>
  <c r="AY86" i="5"/>
  <c r="DS86" i="5" s="1"/>
  <c r="AV38" i="5"/>
  <c r="DP38" i="5" s="1"/>
  <c r="DC38" i="5" s="1"/>
  <c r="BC12" i="5"/>
  <c r="CQ108" i="5"/>
  <c r="BO108" i="5"/>
  <c r="DV108" i="5"/>
  <c r="CB85" i="5"/>
  <c r="CP85" i="5" s="1"/>
  <c r="CQ85" i="5" s="1"/>
  <c r="BB85" i="5"/>
  <c r="CD38" i="5"/>
  <c r="BB69" i="5"/>
  <c r="DV69" i="5" s="1"/>
  <c r="AX86" i="5"/>
  <c r="DR86" i="5" s="1"/>
  <c r="CB38" i="5"/>
  <c r="CP38" i="5" s="1"/>
  <c r="CB12" i="5"/>
  <c r="CP12" i="5" s="1"/>
  <c r="BD12" i="5"/>
  <c r="BQ12" i="5" s="1"/>
  <c r="BE12" i="5"/>
  <c r="BR12" i="5" s="1"/>
  <c r="BW63" i="5"/>
  <c r="CM63" i="5" s="1"/>
  <c r="BC71" i="5"/>
  <c r="CC71" i="5"/>
  <c r="BD82" i="5"/>
  <c r="BQ82" i="5" s="1"/>
  <c r="CC37" i="5"/>
  <c r="BO38" i="5"/>
  <c r="CR108" i="5"/>
  <c r="CT108" i="5"/>
  <c r="CS108" i="5"/>
  <c r="R108" i="5"/>
  <c r="DX108" i="5"/>
  <c r="CC38" i="5"/>
  <c r="AX9" i="5"/>
  <c r="BK9" i="5" s="1"/>
  <c r="CB28" i="5"/>
  <c r="CE82" i="5"/>
  <c r="BB64" i="5"/>
  <c r="DV64" i="5" s="1"/>
  <c r="BF63" i="5"/>
  <c r="BS63" i="5" s="1"/>
  <c r="BF12" i="5"/>
  <c r="BS12" i="5" s="1"/>
  <c r="BD85" i="5"/>
  <c r="BQ85" i="5" s="1"/>
  <c r="CD85" i="5"/>
  <c r="CD75" i="5"/>
  <c r="BD75" i="5"/>
  <c r="BQ75" i="5" s="1"/>
  <c r="BC60" i="5"/>
  <c r="CE81" i="5"/>
  <c r="BE81" i="5"/>
  <c r="BR81" i="5" s="1"/>
  <c r="BC69" i="5"/>
  <c r="CC89" i="5"/>
  <c r="BB86" i="5"/>
  <c r="DV86" i="5" s="1"/>
  <c r="CC64" i="5"/>
  <c r="CQ64" i="5" s="1"/>
  <c r="BC86" i="5"/>
  <c r="BD86" i="5"/>
  <c r="BQ86" i="5" s="1"/>
  <c r="BD69" i="5"/>
  <c r="BQ69" i="5" s="1"/>
  <c r="DZ87" i="5"/>
  <c r="BX13" i="5"/>
  <c r="AW37" i="5"/>
  <c r="BJ37" i="5" s="1"/>
  <c r="CC9" i="5"/>
  <c r="CR9" i="5" s="1"/>
  <c r="AW15" i="5"/>
  <c r="BJ15" i="5" s="1"/>
  <c r="AV69" i="5"/>
  <c r="DP69" i="5" s="1"/>
  <c r="DC69" i="5" s="1"/>
  <c r="AV37" i="5"/>
  <c r="BI37" i="5" s="1"/>
  <c r="BV15" i="5"/>
  <c r="CJ15" i="5" s="1"/>
  <c r="AX109" i="5"/>
  <c r="BK109" i="5" s="1"/>
  <c r="BA38" i="5"/>
  <c r="AZ64" i="5"/>
  <c r="BM64" i="5" s="1"/>
  <c r="AV90" i="5"/>
  <c r="DP90" i="5" s="1"/>
  <c r="DC90" i="5" s="1"/>
  <c r="BF107" i="5"/>
  <c r="BS107" i="5" s="1"/>
  <c r="CF107" i="5"/>
  <c r="BF38" i="5"/>
  <c r="BS38" i="5" s="1"/>
  <c r="CF38" i="5"/>
  <c r="CM60" i="5"/>
  <c r="CK67" i="5"/>
  <c r="BY9" i="5"/>
  <c r="CN9" i="5" s="1"/>
  <c r="CA28" i="5"/>
  <c r="AV63" i="5"/>
  <c r="DP63" i="5" s="1"/>
  <c r="DF63" i="5" s="1"/>
  <c r="AW67" i="5"/>
  <c r="BJ67" i="5" s="1"/>
  <c r="BF102" i="5"/>
  <c r="BS102" i="5" s="1"/>
  <c r="CF102" i="5"/>
  <c r="CF13" i="5"/>
  <c r="BF13" i="5"/>
  <c r="BS13" i="5" s="1"/>
  <c r="CN60" i="5"/>
  <c r="CL60" i="5"/>
  <c r="AZ38" i="5"/>
  <c r="DT38" i="5" s="1"/>
  <c r="CE36" i="5"/>
  <c r="BE36" i="5"/>
  <c r="BR36" i="5" s="1"/>
  <c r="CS56" i="5"/>
  <c r="CE107" i="5"/>
  <c r="BE107" i="5"/>
  <c r="BR107" i="5" s="1"/>
  <c r="CD47" i="5"/>
  <c r="BD47" i="5"/>
  <c r="BQ47" i="5" s="1"/>
  <c r="CD13" i="5"/>
  <c r="BD13" i="5"/>
  <c r="BQ13" i="5" s="1"/>
  <c r="CD102" i="5"/>
  <c r="BD102" i="5"/>
  <c r="BQ102" i="5" s="1"/>
  <c r="CD110" i="5"/>
  <c r="BD110" i="5"/>
  <c r="BQ110" i="5" s="1"/>
  <c r="CD107" i="5"/>
  <c r="BD107" i="5"/>
  <c r="BQ107" i="5" s="1"/>
  <c r="CC47" i="5"/>
  <c r="BC47" i="5"/>
  <c r="BC82" i="5"/>
  <c r="CC82" i="5"/>
  <c r="AZ88" i="5"/>
  <c r="DT88" i="5" s="1"/>
  <c r="CA64" i="5"/>
  <c r="AY37" i="5"/>
  <c r="DS37" i="5" s="1"/>
  <c r="AV89" i="5"/>
  <c r="DP89" i="5" s="1"/>
  <c r="AY38" i="5"/>
  <c r="DS38" i="5" s="1"/>
  <c r="AV9" i="5"/>
  <c r="CC76" i="5"/>
  <c r="BC76" i="5"/>
  <c r="BP76" i="5" s="1"/>
  <c r="CC107" i="5"/>
  <c r="BC107" i="5"/>
  <c r="BD56" i="5"/>
  <c r="BQ56" i="5" s="1"/>
  <c r="BA4" i="5"/>
  <c r="BA37" i="5"/>
  <c r="BA86" i="5"/>
  <c r="AW38" i="5"/>
  <c r="BJ38" i="5" s="1"/>
  <c r="CK37" i="5"/>
  <c r="BC110" i="5"/>
  <c r="CC110" i="5"/>
  <c r="CC10" i="5"/>
  <c r="BC10" i="5"/>
  <c r="BC45" i="5"/>
  <c r="CC45" i="5"/>
  <c r="CC88" i="5"/>
  <c r="BC88" i="5"/>
  <c r="AY4" i="5"/>
  <c r="BL4" i="5" s="1"/>
  <c r="AW9" i="5"/>
  <c r="DQ9" i="5" s="1"/>
  <c r="BB107" i="5"/>
  <c r="CB107" i="5"/>
  <c r="CB110" i="5"/>
  <c r="BB110" i="5"/>
  <c r="CB37" i="5"/>
  <c r="CP37" i="5" s="1"/>
  <c r="BB37" i="5"/>
  <c r="BB33" i="5"/>
  <c r="CB33" i="5"/>
  <c r="CP33" i="5" s="1"/>
  <c r="CB47" i="5"/>
  <c r="BB47" i="5"/>
  <c r="CB13" i="5"/>
  <c r="BB13" i="5"/>
  <c r="CB36" i="5"/>
  <c r="BB36" i="5"/>
  <c r="CB82" i="5"/>
  <c r="BB82" i="5"/>
  <c r="CA36" i="5"/>
  <c r="BA36" i="5"/>
  <c r="CA110" i="5"/>
  <c r="BA110" i="5"/>
  <c r="CA47" i="5"/>
  <c r="BA47" i="5"/>
  <c r="BA107" i="5"/>
  <c r="CA107" i="5"/>
  <c r="BA45" i="5"/>
  <c r="CA45" i="5"/>
  <c r="BA82" i="5"/>
  <c r="CA82" i="5"/>
  <c r="AZ109" i="5"/>
  <c r="BZ109" i="5"/>
  <c r="BZ82" i="5"/>
  <c r="AZ82" i="5"/>
  <c r="AZ47" i="5"/>
  <c r="BZ47" i="5"/>
  <c r="AY45" i="5"/>
  <c r="BY45" i="5"/>
  <c r="BY47" i="5"/>
  <c r="AY47" i="5"/>
  <c r="AX38" i="5"/>
  <c r="BK38" i="5" s="1"/>
  <c r="BX28" i="5"/>
  <c r="CN28" i="5" s="1"/>
  <c r="AW28" i="5"/>
  <c r="DQ28" i="5" s="1"/>
  <c r="AY107" i="5"/>
  <c r="BY107" i="5"/>
  <c r="BY10" i="5"/>
  <c r="AY10" i="5"/>
  <c r="AW12" i="5"/>
  <c r="BX36" i="5"/>
  <c r="AX36" i="5"/>
  <c r="BX47" i="5"/>
  <c r="AX47" i="5"/>
  <c r="AX110" i="5"/>
  <c r="BX110" i="5"/>
  <c r="AX107" i="5"/>
  <c r="BX107" i="5"/>
  <c r="BX45" i="5"/>
  <c r="AX45" i="5"/>
  <c r="BX14" i="5"/>
  <c r="AX14" i="5"/>
  <c r="AX10" i="5"/>
  <c r="BX10" i="5"/>
  <c r="BW13" i="5"/>
  <c r="AW13" i="5"/>
  <c r="AW36" i="5"/>
  <c r="BW36" i="5"/>
  <c r="AW109" i="5"/>
  <c r="BW109" i="5"/>
  <c r="AW86" i="5"/>
  <c r="BW86" i="5"/>
  <c r="CM86" i="5" s="1"/>
  <c r="BW110" i="5"/>
  <c r="AW110" i="5"/>
  <c r="BW81" i="5"/>
  <c r="AW81" i="5"/>
  <c r="BW45" i="5"/>
  <c r="AW45" i="5"/>
  <c r="AW16" i="5"/>
  <c r="BW16" i="5"/>
  <c r="BJ48" i="5"/>
  <c r="AL48" i="5" s="1"/>
  <c r="DQ48" i="5"/>
  <c r="DG48" i="5" s="1"/>
  <c r="AW47" i="5"/>
  <c r="BW47" i="5"/>
  <c r="BW10" i="5"/>
  <c r="AW10" i="5"/>
  <c r="BW33" i="5"/>
  <c r="AW33" i="5"/>
  <c r="CK48" i="5"/>
  <c r="CL48" i="5"/>
  <c r="CM48" i="5"/>
  <c r="Q48" i="5"/>
  <c r="AA48" i="5" s="1"/>
  <c r="DU48" i="5" s="1"/>
  <c r="CN48" i="5"/>
  <c r="AV113" i="5"/>
  <c r="BV113" i="5"/>
  <c r="AV114" i="5"/>
  <c r="BV114" i="5"/>
  <c r="BV91" i="5"/>
  <c r="AV91" i="5"/>
  <c r="AV17" i="5"/>
  <c r="BV17" i="5"/>
  <c r="AV14" i="5"/>
  <c r="BV14" i="5"/>
  <c r="BV110" i="5"/>
  <c r="AV110" i="5"/>
  <c r="AV80" i="5"/>
  <c r="BV80" i="5"/>
  <c r="BV49" i="5"/>
  <c r="AV49" i="5"/>
  <c r="BV70" i="5"/>
  <c r="AV70" i="5"/>
  <c r="BV11" i="5"/>
  <c r="AV11" i="5"/>
  <c r="BV47" i="5"/>
  <c r="AV47" i="5"/>
  <c r="CK38" i="5"/>
  <c r="BI15" i="5"/>
  <c r="CK106" i="5"/>
  <c r="Q4" i="5"/>
  <c r="AA4" i="5" s="1"/>
  <c r="AB4" i="5" s="1"/>
  <c r="CK9" i="5"/>
  <c r="CM4" i="5"/>
  <c r="R56" i="5"/>
  <c r="AW4" i="5"/>
  <c r="BJ4" i="5" s="1"/>
  <c r="BJ63" i="5"/>
  <c r="CL38" i="5"/>
  <c r="CM37" i="5"/>
  <c r="CL4" i="5"/>
  <c r="CT56" i="5"/>
  <c r="CN37" i="5"/>
  <c r="CN4" i="5"/>
  <c r="CR56" i="5"/>
  <c r="DV67" i="5"/>
  <c r="BC56" i="5"/>
  <c r="BV6" i="5"/>
  <c r="AV6" i="5"/>
  <c r="CC57" i="5"/>
  <c r="BC57" i="5"/>
  <c r="AY5" i="5"/>
  <c r="BY5" i="5"/>
  <c r="BA5" i="5"/>
  <c r="CA5" i="5"/>
  <c r="BK28" i="5"/>
  <c r="BI118" i="5"/>
  <c r="AJ118" i="5" s="1"/>
  <c r="R69" i="5"/>
  <c r="CR60" i="5"/>
  <c r="Q38" i="5"/>
  <c r="AA38" i="5" s="1"/>
  <c r="AB38" i="5" s="1"/>
  <c r="CL37" i="5"/>
  <c r="DZ28" i="5"/>
  <c r="CL9" i="5"/>
  <c r="CJ118" i="5"/>
  <c r="CJ90" i="5"/>
  <c r="CN38" i="5"/>
  <c r="Q37" i="5"/>
  <c r="AA37" i="5" s="1"/>
  <c r="DH37" i="5" s="1"/>
  <c r="DY60" i="5"/>
  <c r="BL67" i="5"/>
  <c r="BL9" i="5"/>
  <c r="DX67" i="5"/>
  <c r="CJ106" i="5"/>
  <c r="CM38" i="5"/>
  <c r="CK117" i="5"/>
  <c r="CJ53" i="5"/>
  <c r="BK63" i="5"/>
  <c r="DT124" i="5"/>
  <c r="BM124" i="5"/>
  <c r="BL118" i="5"/>
  <c r="DP106" i="5"/>
  <c r="CK28" i="5"/>
  <c r="CR69" i="5"/>
  <c r="CQ60" i="5"/>
  <c r="BL63" i="5"/>
  <c r="BI117" i="5"/>
  <c r="DP117" i="5"/>
  <c r="DC117" i="5" s="1"/>
  <c r="BO118" i="5"/>
  <c r="DV118" i="5"/>
  <c r="BJ30" i="5"/>
  <c r="DQ30" i="5"/>
  <c r="DR13" i="5"/>
  <c r="BK13" i="5"/>
  <c r="BO28" i="5"/>
  <c r="DV28" i="5"/>
  <c r="DQ117" i="5"/>
  <c r="BJ117" i="5"/>
  <c r="DX38" i="5"/>
  <c r="BO12" i="5"/>
  <c r="DV12" i="5"/>
  <c r="DR12" i="5"/>
  <c r="BK12" i="5"/>
  <c r="CS86" i="5"/>
  <c r="DS15" i="5"/>
  <c r="BL15" i="5"/>
  <c r="BI52" i="5"/>
  <c r="DP52" i="5"/>
  <c r="DC52" i="5" s="1"/>
  <c r="R30" i="5"/>
  <c r="CQ86" i="5"/>
  <c r="BK15" i="5"/>
  <c r="DR15" i="5"/>
  <c r="BL117" i="5"/>
  <c r="DS117" i="5"/>
  <c r="DR69" i="5"/>
  <c r="BK69" i="5"/>
  <c r="CQ69" i="5"/>
  <c r="CS69" i="5"/>
  <c r="AK66" i="5"/>
  <c r="AJ66" i="5"/>
  <c r="AN66" i="5"/>
  <c r="AM66" i="5"/>
  <c r="AL66" i="5"/>
  <c r="O45" i="5"/>
  <c r="C46" i="2" s="1"/>
  <c r="AJ46" i="5"/>
  <c r="C38" i="2"/>
  <c r="AJ124" i="5"/>
  <c r="AJ31" i="5"/>
  <c r="AJ48" i="5"/>
  <c r="DC51" i="5"/>
  <c r="C20" i="7"/>
  <c r="F20" i="7" s="1"/>
  <c r="C20" i="6"/>
  <c r="C86" i="2"/>
  <c r="F86" i="2" s="1"/>
  <c r="S64" i="5"/>
  <c r="BH64" i="5" s="1"/>
  <c r="O111" i="5"/>
  <c r="C112" i="2" s="1"/>
  <c r="DC88" i="5"/>
  <c r="DC99" i="5"/>
  <c r="S90" i="5"/>
  <c r="BH90" i="5" s="1"/>
  <c r="C113" i="2"/>
  <c r="DC31" i="5"/>
  <c r="C104" i="6"/>
  <c r="F104" i="6" s="1"/>
  <c r="C51" i="2"/>
  <c r="O14" i="5"/>
  <c r="C15" i="2" s="1"/>
  <c r="DC10" i="5"/>
  <c r="DC118" i="5"/>
  <c r="V12" i="6" s="1"/>
  <c r="DU56" i="5"/>
  <c r="DH56" i="5"/>
  <c r="AB56" i="5"/>
  <c r="S109" i="5"/>
  <c r="BH109" i="5" s="1"/>
  <c r="C127" i="2"/>
  <c r="DC42" i="5"/>
  <c r="DD42" i="5"/>
  <c r="AJ107" i="5"/>
  <c r="C126" i="6" s="1"/>
  <c r="O69" i="5"/>
  <c r="C70" i="2" s="1"/>
  <c r="S60" i="5"/>
  <c r="BH60" i="5" s="1"/>
  <c r="C80" i="2"/>
  <c r="DG56" i="5"/>
  <c r="DD56" i="5"/>
  <c r="DC56" i="5"/>
  <c r="DF56" i="5"/>
  <c r="DE56" i="5"/>
  <c r="DH50" i="5"/>
  <c r="DU50" i="5"/>
  <c r="AB50" i="5"/>
  <c r="C51" i="11" s="1"/>
  <c r="AC40" i="5" s="1"/>
  <c r="C89" i="2"/>
  <c r="S67" i="5"/>
  <c r="BH67" i="5" s="1"/>
  <c r="S12" i="5"/>
  <c r="BH12" i="5" s="1"/>
  <c r="S30" i="5"/>
  <c r="BH30" i="5" s="1"/>
  <c r="C41" i="2"/>
  <c r="DC48" i="5"/>
  <c r="S42" i="5"/>
  <c r="BH42" i="5" s="1"/>
  <c r="C56" i="2"/>
  <c r="C71" i="2"/>
  <c r="AJ29" i="5"/>
  <c r="C87" i="2"/>
  <c r="S91" i="5"/>
  <c r="BH91" i="5" s="1"/>
  <c r="C114" i="2"/>
  <c r="S94" i="5"/>
  <c r="BH94" i="5" s="1"/>
  <c r="C116" i="2"/>
  <c r="CT69" i="5"/>
  <c r="S9" i="5"/>
  <c r="BH9" i="5" s="1"/>
  <c r="C12" i="2"/>
  <c r="O49" i="5"/>
  <c r="C50" i="2" s="1"/>
  <c r="DU68" i="5"/>
  <c r="DH68" i="5"/>
  <c r="AB68" i="5"/>
  <c r="O96" i="5"/>
  <c r="C97" i="2" s="1"/>
  <c r="F97" i="2" s="1"/>
  <c r="AN56" i="5"/>
  <c r="AL56" i="5"/>
  <c r="AM56" i="5"/>
  <c r="AJ56" i="5"/>
  <c r="C72" i="6" s="1"/>
  <c r="F72" i="6" s="1"/>
  <c r="N28" i="6" s="1"/>
  <c r="AK56" i="5"/>
  <c r="DC94" i="5"/>
  <c r="DC29" i="5"/>
  <c r="DC27" i="5"/>
  <c r="C48" i="2"/>
  <c r="S37" i="5"/>
  <c r="BH37" i="5" s="1"/>
  <c r="C138" i="2"/>
  <c r="S117" i="5"/>
  <c r="BH117" i="5" s="1"/>
  <c r="DD50" i="5"/>
  <c r="DG50" i="5"/>
  <c r="DC50" i="5"/>
  <c r="DE50" i="5"/>
  <c r="DF50" i="5"/>
  <c r="DC107" i="5"/>
  <c r="O44" i="5"/>
  <c r="C45" i="2" s="1"/>
  <c r="F45" i="2" s="1"/>
  <c r="U44" i="5" s="1"/>
  <c r="O101" i="5"/>
  <c r="C102" i="2" s="1"/>
  <c r="F102" i="2" s="1"/>
  <c r="U101" i="5" s="1"/>
  <c r="DC43" i="5"/>
  <c r="O93" i="5"/>
  <c r="C94" i="2" s="1"/>
  <c r="F94" i="2" s="1"/>
  <c r="U93" i="5" s="1"/>
  <c r="C79" i="6"/>
  <c r="C79" i="7"/>
  <c r="F79" i="7" s="1"/>
  <c r="AL50" i="5"/>
  <c r="AJ50" i="5"/>
  <c r="AK50" i="5"/>
  <c r="AN50" i="5"/>
  <c r="AM50" i="5"/>
  <c r="S53" i="5"/>
  <c r="BH53" i="5" s="1"/>
  <c r="DC64" i="5"/>
  <c r="DH52" i="5"/>
  <c r="DU52" i="5"/>
  <c r="AB52" i="5"/>
  <c r="DC15" i="5"/>
  <c r="AB66" i="5"/>
  <c r="O110" i="5"/>
  <c r="C111" i="2" s="1"/>
  <c r="DC124" i="5"/>
  <c r="C6" i="2"/>
  <c r="F6" i="2" s="1"/>
  <c r="S4" i="5"/>
  <c r="BH4" i="5" s="1"/>
  <c r="O10" i="5"/>
  <c r="C11" i="2" s="1"/>
  <c r="C65" i="2"/>
  <c r="O51" i="5"/>
  <c r="C52" i="2" s="1"/>
  <c r="S89" i="5"/>
  <c r="BH89" i="5" s="1"/>
  <c r="S88" i="5"/>
  <c r="BH88" i="5" s="1"/>
  <c r="AJ106" i="5"/>
  <c r="C26" i="6"/>
  <c r="F26" i="6" s="1"/>
  <c r="AJ43" i="5"/>
  <c r="DC67" i="5"/>
  <c r="C19" i="2"/>
  <c r="C69" i="2"/>
  <c r="S52" i="5"/>
  <c r="BH52" i="5" s="1"/>
  <c r="C140" i="2"/>
  <c r="C121" i="2"/>
  <c r="F121" i="2" s="1"/>
  <c r="U121" i="5" s="1"/>
  <c r="S99" i="5"/>
  <c r="BH99" i="5" s="1"/>
  <c r="C37" i="2"/>
  <c r="S27" i="5"/>
  <c r="BH27" i="5" s="1"/>
  <c r="AV53" i="5" l="1"/>
  <c r="BI53" i="5" s="1"/>
  <c r="DH66" i="5"/>
  <c r="AV54" i="5"/>
  <c r="BV54" i="5"/>
  <c r="DM28" i="5"/>
  <c r="DZ69" i="5"/>
  <c r="DY64" i="5"/>
  <c r="DM64" i="5" s="1"/>
  <c r="DZ63" i="5"/>
  <c r="DM63" i="5" s="1"/>
  <c r="DX82" i="5"/>
  <c r="DX86" i="5"/>
  <c r="DX12" i="5"/>
  <c r="DX13" i="5"/>
  <c r="V11" i="6"/>
  <c r="T41" i="13"/>
  <c r="V13" i="6"/>
  <c r="S28" i="6"/>
  <c r="W28" i="6"/>
  <c r="V162" i="11"/>
  <c r="W162" i="11"/>
  <c r="D164" i="11"/>
  <c r="N163" i="11"/>
  <c r="P163" i="11"/>
  <c r="T163" i="11" s="1"/>
  <c r="O163" i="11"/>
  <c r="Q163" i="11"/>
  <c r="R163" i="11" s="1"/>
  <c r="M163" i="11"/>
  <c r="T162" i="11"/>
  <c r="W41" i="13"/>
  <c r="V41" i="13"/>
  <c r="T151" i="15"/>
  <c r="D43" i="13"/>
  <c r="P42" i="13"/>
  <c r="S42" i="13" s="1"/>
  <c r="N42" i="13"/>
  <c r="O42" i="13"/>
  <c r="M42" i="13"/>
  <c r="Q42" i="13"/>
  <c r="R42" i="13" s="1"/>
  <c r="BK88" i="5"/>
  <c r="V151" i="15"/>
  <c r="W151" i="15"/>
  <c r="P152" i="15"/>
  <c r="S152" i="15" s="1"/>
  <c r="M152" i="15"/>
  <c r="O152" i="15"/>
  <c r="Q152" i="15"/>
  <c r="R152" i="15" s="1"/>
  <c r="N152" i="15"/>
  <c r="D153" i="15"/>
  <c r="DL108" i="5"/>
  <c r="DK117" i="5"/>
  <c r="DC7" i="5"/>
  <c r="AJ7" i="5"/>
  <c r="DK74" i="5"/>
  <c r="DK105" i="5"/>
  <c r="DL30" i="5"/>
  <c r="DK30" i="5"/>
  <c r="DW82" i="5"/>
  <c r="DM82" i="5" s="1"/>
  <c r="DW71" i="5"/>
  <c r="DJ71" i="5" s="1"/>
  <c r="DW124" i="5"/>
  <c r="DK124" i="5" s="1"/>
  <c r="DW109" i="5"/>
  <c r="DM109" i="5" s="1"/>
  <c r="DW57" i="5"/>
  <c r="DJ57" i="5" s="1"/>
  <c r="DW56" i="5"/>
  <c r="DJ56" i="5" s="1"/>
  <c r="DW107" i="5"/>
  <c r="DJ107" i="5" s="1"/>
  <c r="DW47" i="5"/>
  <c r="DJ47" i="5" s="1"/>
  <c r="DW88" i="5"/>
  <c r="DJ88" i="5" s="1"/>
  <c r="DW76" i="5"/>
  <c r="DJ76" i="5" s="1"/>
  <c r="DW45" i="5"/>
  <c r="DJ45" i="5" s="1"/>
  <c r="DW110" i="5"/>
  <c r="DJ110" i="5" s="1"/>
  <c r="DW60" i="5"/>
  <c r="DJ60" i="5" s="1"/>
  <c r="DW73" i="5"/>
  <c r="DJ73" i="5" s="1"/>
  <c r="DW104" i="5"/>
  <c r="DJ104" i="5" s="1"/>
  <c r="DM67" i="5"/>
  <c r="DK67" i="5"/>
  <c r="DL67" i="5"/>
  <c r="DW12" i="5"/>
  <c r="DK83" i="5"/>
  <c r="DM105" i="5"/>
  <c r="DK108" i="5"/>
  <c r="DJ64" i="5"/>
  <c r="DK64" i="5"/>
  <c r="DJ9" i="5"/>
  <c r="DK9" i="5"/>
  <c r="DL9" i="5"/>
  <c r="DM9" i="5"/>
  <c r="DL105" i="5"/>
  <c r="DW10" i="5"/>
  <c r="DW86" i="5"/>
  <c r="DW69" i="5"/>
  <c r="DM108" i="5"/>
  <c r="DJ37" i="5"/>
  <c r="DK37" i="5"/>
  <c r="DL37" i="5"/>
  <c r="DM37" i="5"/>
  <c r="DJ89" i="5"/>
  <c r="DJ38" i="5"/>
  <c r="DK38" i="5"/>
  <c r="DL38" i="5"/>
  <c r="R109" i="5"/>
  <c r="CR83" i="5"/>
  <c r="CT109" i="5"/>
  <c r="CS60" i="5"/>
  <c r="R60" i="5"/>
  <c r="BL109" i="5"/>
  <c r="DX84" i="5"/>
  <c r="DV84" i="5"/>
  <c r="BO84" i="5"/>
  <c r="BI84" i="5"/>
  <c r="DP84" i="5"/>
  <c r="CP84" i="5"/>
  <c r="CS84" i="5" s="1"/>
  <c r="R84" i="5"/>
  <c r="CJ84" i="5"/>
  <c r="CK84" i="5"/>
  <c r="DY84" i="5"/>
  <c r="DZ125" i="5"/>
  <c r="DZ124" i="5"/>
  <c r="DY125" i="5"/>
  <c r="DY124" i="5"/>
  <c r="DV124" i="5"/>
  <c r="BO124" i="5"/>
  <c r="CP124" i="5"/>
  <c r="CT124" i="5" s="1"/>
  <c r="R124" i="5"/>
  <c r="BL124" i="5"/>
  <c r="DS124" i="5"/>
  <c r="CR105" i="5"/>
  <c r="DD125" i="5"/>
  <c r="DE125" i="5"/>
  <c r="V4" i="8" s="1"/>
  <c r="AK125" i="5"/>
  <c r="C126" i="7" s="1"/>
  <c r="AL125" i="5"/>
  <c r="CQ83" i="5"/>
  <c r="DZ83" i="5"/>
  <c r="DZ104" i="5"/>
  <c r="DY100" i="5"/>
  <c r="DY104" i="5"/>
  <c r="DX104" i="5"/>
  <c r="CP104" i="5"/>
  <c r="CR104" i="5" s="1"/>
  <c r="BO104" i="5"/>
  <c r="DV104" i="5"/>
  <c r="C124" i="6"/>
  <c r="DQ106" i="5"/>
  <c r="DD106" i="5" s="1"/>
  <c r="V19" i="7" s="1"/>
  <c r="W78" i="5"/>
  <c r="W19" i="5"/>
  <c r="N4" i="7"/>
  <c r="V71" i="5"/>
  <c r="N29" i="6"/>
  <c r="V103" i="5"/>
  <c r="V25" i="5"/>
  <c r="DD111" i="5"/>
  <c r="BI60" i="5"/>
  <c r="AN60" i="5" s="1"/>
  <c r="BK124" i="5"/>
  <c r="DR124" i="5"/>
  <c r="DC60" i="5"/>
  <c r="DY86" i="5"/>
  <c r="DG111" i="5"/>
  <c r="DG60" i="5"/>
  <c r="BK37" i="5"/>
  <c r="AL37" i="5" s="1"/>
  <c r="CK124" i="5"/>
  <c r="CL124" i="5"/>
  <c r="CM124" i="5"/>
  <c r="CN124" i="5"/>
  <c r="BI82" i="5"/>
  <c r="AJ82" i="5" s="1"/>
  <c r="C83" i="6" s="1"/>
  <c r="BJ124" i="5"/>
  <c r="DQ124" i="5"/>
  <c r="BV32" i="5"/>
  <c r="CJ32" i="5" s="1"/>
  <c r="CM67" i="5"/>
  <c r="DP68" i="5"/>
  <c r="DE68" i="5" s="1"/>
  <c r="AV121" i="5"/>
  <c r="BV121" i="5"/>
  <c r="DE60" i="5"/>
  <c r="DD60" i="5"/>
  <c r="DF111" i="5"/>
  <c r="DE111" i="5"/>
  <c r="DZ60" i="5"/>
  <c r="AV87" i="5"/>
  <c r="DP87" i="5" s="1"/>
  <c r="DC87" i="5" s="1"/>
  <c r="V10" i="6" s="1"/>
  <c r="DP28" i="5"/>
  <c r="DC28" i="5" s="1"/>
  <c r="BV74" i="5"/>
  <c r="AV74" i="5"/>
  <c r="Q67" i="5"/>
  <c r="AA67" i="5" s="1"/>
  <c r="DU67" i="5" s="1"/>
  <c r="CQ67" i="5"/>
  <c r="AV59" i="5"/>
  <c r="BV59" i="5"/>
  <c r="DY12" i="5"/>
  <c r="AV8" i="5"/>
  <c r="BI8" i="5" s="1"/>
  <c r="BV26" i="5"/>
  <c r="AV26" i="5"/>
  <c r="CS67" i="5"/>
  <c r="BI13" i="5"/>
  <c r="AJ13" i="5" s="1"/>
  <c r="DP13" i="5"/>
  <c r="DC13" i="5" s="1"/>
  <c r="U5" i="5"/>
  <c r="CR67" i="5"/>
  <c r="R67" i="5"/>
  <c r="DZ30" i="5"/>
  <c r="DM30" i="5" s="1"/>
  <c r="AK15" i="5"/>
  <c r="BM104" i="5"/>
  <c r="CT67" i="5"/>
  <c r="AV83" i="5"/>
  <c r="BV83" i="5"/>
  <c r="W7" i="2"/>
  <c r="S7" i="2"/>
  <c r="BK67" i="5"/>
  <c r="AN67" i="5" s="1"/>
  <c r="DP53" i="5"/>
  <c r="DP86" i="5"/>
  <c r="DC86" i="5" s="1"/>
  <c r="CR85" i="5"/>
  <c r="BV30" i="5"/>
  <c r="AV30" i="5"/>
  <c r="DQ15" i="5"/>
  <c r="DD15" i="5" s="1"/>
  <c r="DD108" i="5"/>
  <c r="DH60" i="5"/>
  <c r="CS105" i="5"/>
  <c r="CQ105" i="5"/>
  <c r="CT105" i="5"/>
  <c r="DU60" i="5"/>
  <c r="DX60" i="5"/>
  <c r="AK108" i="5"/>
  <c r="U109" i="5"/>
  <c r="DY69" i="5"/>
  <c r="CT86" i="5"/>
  <c r="U120" i="5"/>
  <c r="AV39" i="5"/>
  <c r="BV39" i="5"/>
  <c r="N6" i="2"/>
  <c r="N4" i="2"/>
  <c r="U85" i="5"/>
  <c r="AV101" i="5"/>
  <c r="BV101" i="5"/>
  <c r="CJ101" i="5" s="1"/>
  <c r="AV93" i="5"/>
  <c r="BV93" i="5"/>
  <c r="CJ93" i="5" s="1"/>
  <c r="BV44" i="5"/>
  <c r="AV44" i="5"/>
  <c r="U75" i="5"/>
  <c r="U96" i="5"/>
  <c r="BI32" i="5"/>
  <c r="DP32" i="5"/>
  <c r="AB108" i="5"/>
  <c r="BN108" i="5" s="1"/>
  <c r="BP108" i="5" s="1"/>
  <c r="DC112" i="5"/>
  <c r="BO86" i="5"/>
  <c r="BI38" i="5"/>
  <c r="AL38" i="5" s="1"/>
  <c r="BK86" i="5"/>
  <c r="DH108" i="5"/>
  <c r="AJ112" i="5"/>
  <c r="C129" i="6" s="1"/>
  <c r="F129" i="6" s="1"/>
  <c r="V112" i="5" s="1"/>
  <c r="AK48" i="5"/>
  <c r="C125" i="6"/>
  <c r="C107" i="6"/>
  <c r="AN48" i="5"/>
  <c r="C140" i="6"/>
  <c r="C123" i="6"/>
  <c r="F123" i="6" s="1"/>
  <c r="DE108" i="5"/>
  <c r="DF108" i="5"/>
  <c r="DG108" i="5"/>
  <c r="C107" i="7"/>
  <c r="C140" i="7"/>
  <c r="AL108" i="5"/>
  <c r="AM108" i="5"/>
  <c r="AN108" i="5"/>
  <c r="BK85" i="5"/>
  <c r="DR85" i="5"/>
  <c r="C140" i="8"/>
  <c r="CS38" i="5"/>
  <c r="BL85" i="5"/>
  <c r="DS85" i="5"/>
  <c r="CT37" i="5"/>
  <c r="CP28" i="5"/>
  <c r="CR28" i="5" s="1"/>
  <c r="CK15" i="5"/>
  <c r="BM103" i="5"/>
  <c r="DT103" i="5"/>
  <c r="DQ37" i="5"/>
  <c r="BO69" i="5"/>
  <c r="CN63" i="5"/>
  <c r="C140" i="9"/>
  <c r="BL86" i="5"/>
  <c r="CL63" i="5"/>
  <c r="CR64" i="5"/>
  <c r="DI108" i="5"/>
  <c r="R64" i="5"/>
  <c r="C140" i="10"/>
  <c r="DZ12" i="5"/>
  <c r="BO85" i="5"/>
  <c r="DV85" i="5"/>
  <c r="AM48" i="5"/>
  <c r="CT64" i="5"/>
  <c r="CK63" i="5"/>
  <c r="BO64" i="5"/>
  <c r="Q63" i="5"/>
  <c r="AA63" i="5" s="1"/>
  <c r="AB63" i="5" s="1"/>
  <c r="BN63" i="5" s="1"/>
  <c r="BP63" i="5" s="1"/>
  <c r="R38" i="5"/>
  <c r="CS64" i="5"/>
  <c r="CQ12" i="5"/>
  <c r="CT12" i="5"/>
  <c r="CS12" i="5"/>
  <c r="CR12" i="5"/>
  <c r="R12" i="5"/>
  <c r="DS4" i="5"/>
  <c r="DR9" i="5"/>
  <c r="CQ9" i="5"/>
  <c r="DX69" i="5"/>
  <c r="DX85" i="5"/>
  <c r="DX75" i="5"/>
  <c r="DC63" i="5"/>
  <c r="CS9" i="5"/>
  <c r="DY81" i="5"/>
  <c r="CR37" i="5"/>
  <c r="DX56" i="5"/>
  <c r="R9" i="5"/>
  <c r="BJ28" i="5"/>
  <c r="AK28" i="5" s="1"/>
  <c r="C29" i="7" s="1"/>
  <c r="CT9" i="5"/>
  <c r="DQ38" i="5"/>
  <c r="DD38" i="5" s="1"/>
  <c r="BI63" i="5"/>
  <c r="AJ63" i="5" s="1"/>
  <c r="DR109" i="5"/>
  <c r="AJ15" i="5"/>
  <c r="C17" i="6" s="1"/>
  <c r="AB48" i="5"/>
  <c r="BN48" i="5" s="1"/>
  <c r="BP48" i="5" s="1"/>
  <c r="BM88" i="5"/>
  <c r="BI69" i="5"/>
  <c r="BL38" i="5"/>
  <c r="CN86" i="5"/>
  <c r="DR38" i="5"/>
  <c r="CL86" i="5"/>
  <c r="CS37" i="5"/>
  <c r="DE63" i="5"/>
  <c r="BL37" i="5"/>
  <c r="R37" i="5"/>
  <c r="DF48" i="5"/>
  <c r="DG63" i="5"/>
  <c r="DP37" i="5"/>
  <c r="DC37" i="5" s="1"/>
  <c r="CM9" i="5"/>
  <c r="DT64" i="5"/>
  <c r="Q9" i="5"/>
  <c r="AA9" i="5" s="1"/>
  <c r="AB9" i="5" s="1"/>
  <c r="C10" i="11" s="1"/>
  <c r="CQ37" i="5"/>
  <c r="DD63" i="5"/>
  <c r="BM38" i="5"/>
  <c r="C29" i="6"/>
  <c r="CL15" i="5"/>
  <c r="BI90" i="5"/>
  <c r="AJ90" i="5" s="1"/>
  <c r="CN15" i="5"/>
  <c r="Q15" i="5"/>
  <c r="AA15" i="5" s="1"/>
  <c r="DH15" i="5" s="1"/>
  <c r="CM15" i="5"/>
  <c r="DH48" i="5"/>
  <c r="Q86" i="5"/>
  <c r="AA86" i="5" s="1"/>
  <c r="DH86" i="5" s="1"/>
  <c r="CL13" i="5"/>
  <c r="Q28" i="5"/>
  <c r="AA28" i="5" s="1"/>
  <c r="DH28" i="5" s="1"/>
  <c r="DQ4" i="5"/>
  <c r="DE4" i="5" s="1"/>
  <c r="CL28" i="5"/>
  <c r="CM28" i="5"/>
  <c r="CK86" i="5"/>
  <c r="DQ67" i="5"/>
  <c r="DD67" i="5" s="1"/>
  <c r="DZ38" i="5"/>
  <c r="DM38" i="5" s="1"/>
  <c r="DC89" i="5"/>
  <c r="DZ13" i="5"/>
  <c r="DZ102" i="5"/>
  <c r="DZ107" i="5"/>
  <c r="DY36" i="5"/>
  <c r="DY107" i="5"/>
  <c r="DX107" i="5"/>
  <c r="DX102" i="5"/>
  <c r="DX110" i="5"/>
  <c r="DX47" i="5"/>
  <c r="CQ76" i="5"/>
  <c r="DD48" i="5"/>
  <c r="BI89" i="5"/>
  <c r="CQ45" i="5"/>
  <c r="CR45" i="5"/>
  <c r="R45" i="5"/>
  <c r="CT45" i="5"/>
  <c r="CS45" i="5"/>
  <c r="DP9" i="5"/>
  <c r="BI9" i="5"/>
  <c r="AJ9" i="5" s="1"/>
  <c r="C10" i="6" s="1"/>
  <c r="DE48" i="5"/>
  <c r="BJ9" i="5"/>
  <c r="CQ10" i="5"/>
  <c r="CR10" i="5"/>
  <c r="CS10" i="5"/>
  <c r="CT10" i="5"/>
  <c r="R10" i="5"/>
  <c r="CB40" i="5"/>
  <c r="BB40" i="5"/>
  <c r="CP36" i="5"/>
  <c r="CS36" i="5" s="1"/>
  <c r="R47" i="5"/>
  <c r="CP47" i="5"/>
  <c r="CQ47" i="5" s="1"/>
  <c r="DV37" i="5"/>
  <c r="BO37" i="5"/>
  <c r="CP107" i="5"/>
  <c r="CQ107" i="5" s="1"/>
  <c r="R107" i="5"/>
  <c r="BO82" i="5"/>
  <c r="DV82" i="5"/>
  <c r="DV13" i="5"/>
  <c r="BO13" i="5"/>
  <c r="BO107" i="5"/>
  <c r="DV107" i="5"/>
  <c r="CP82" i="5"/>
  <c r="CT82" i="5" s="1"/>
  <c r="CP13" i="5"/>
  <c r="BO33" i="5"/>
  <c r="DV33" i="5"/>
  <c r="DV110" i="5"/>
  <c r="BO110" i="5"/>
  <c r="DV36" i="5"/>
  <c r="BO36" i="5"/>
  <c r="DV47" i="5"/>
  <c r="BO47" i="5"/>
  <c r="R82" i="5"/>
  <c r="CP110" i="5"/>
  <c r="CQ110" i="5" s="1"/>
  <c r="R110" i="5"/>
  <c r="C51" i="10"/>
  <c r="Z51" i="5" s="1"/>
  <c r="C138" i="10"/>
  <c r="C141" i="10"/>
  <c r="C138" i="9"/>
  <c r="C141" i="9"/>
  <c r="BM82" i="5"/>
  <c r="DT82" i="5"/>
  <c r="C62" i="9"/>
  <c r="F62" i="9" s="1"/>
  <c r="C51" i="9"/>
  <c r="BM47" i="5"/>
  <c r="DT47" i="5"/>
  <c r="BM109" i="5"/>
  <c r="DT109" i="5"/>
  <c r="C138" i="8"/>
  <c r="BL10" i="5"/>
  <c r="DS10" i="5"/>
  <c r="BJ12" i="5"/>
  <c r="DQ12" i="5"/>
  <c r="C141" i="8"/>
  <c r="BL45" i="5"/>
  <c r="DS45" i="5"/>
  <c r="C62" i="8"/>
  <c r="C51" i="8"/>
  <c r="BL107" i="5"/>
  <c r="DS107" i="5"/>
  <c r="BL47" i="5"/>
  <c r="DS47" i="5"/>
  <c r="BK45" i="5"/>
  <c r="DR45" i="5"/>
  <c r="DR36" i="5"/>
  <c r="BK36" i="5"/>
  <c r="C138" i="7"/>
  <c r="BK10" i="5"/>
  <c r="DR10" i="5"/>
  <c r="BK110" i="5"/>
  <c r="DR110" i="5"/>
  <c r="BK14" i="5"/>
  <c r="DR14" i="5"/>
  <c r="CL107" i="5"/>
  <c r="CM107" i="5"/>
  <c r="CN107" i="5"/>
  <c r="Q107" i="5"/>
  <c r="AA107" i="5" s="1"/>
  <c r="BK47" i="5"/>
  <c r="DR47" i="5"/>
  <c r="C62" i="7"/>
  <c r="C51" i="7"/>
  <c r="C141" i="7"/>
  <c r="BK107" i="5"/>
  <c r="DR107" i="5"/>
  <c r="C44" i="6"/>
  <c r="F44" i="6" s="1"/>
  <c r="V43" i="5" s="1"/>
  <c r="C141" i="6"/>
  <c r="CK10" i="5"/>
  <c r="CM10" i="5"/>
  <c r="CL10" i="5"/>
  <c r="CN10" i="5"/>
  <c r="Q10" i="5"/>
  <c r="AA10" i="5" s="1"/>
  <c r="DU10" i="5" s="1"/>
  <c r="BJ45" i="5"/>
  <c r="DQ45" i="5"/>
  <c r="BJ110" i="5"/>
  <c r="DQ110" i="5"/>
  <c r="DQ36" i="5"/>
  <c r="BJ36" i="5"/>
  <c r="C30" i="6"/>
  <c r="F30" i="6" s="1"/>
  <c r="N13" i="6" s="1"/>
  <c r="S13" i="6" s="1"/>
  <c r="C106" i="6"/>
  <c r="F106" i="6" s="1"/>
  <c r="C135" i="6"/>
  <c r="C117" i="6"/>
  <c r="F117" i="6" s="1"/>
  <c r="BJ33" i="5"/>
  <c r="DQ33" i="5"/>
  <c r="CK45" i="5"/>
  <c r="CL45" i="5"/>
  <c r="CN45" i="5"/>
  <c r="Q45" i="5"/>
  <c r="AA45" i="5" s="1"/>
  <c r="DU45" i="5" s="1"/>
  <c r="CM45" i="5"/>
  <c r="BJ13" i="5"/>
  <c r="DQ13" i="5"/>
  <c r="C138" i="6"/>
  <c r="C119" i="6"/>
  <c r="F119" i="6" s="1"/>
  <c r="N12" i="6" s="1"/>
  <c r="S12" i="6" s="1"/>
  <c r="CK33" i="5"/>
  <c r="BJ47" i="5"/>
  <c r="DQ47" i="5"/>
  <c r="CK16" i="5"/>
  <c r="BJ81" i="5"/>
  <c r="DQ81" i="5"/>
  <c r="BJ109" i="5"/>
  <c r="DQ109" i="5"/>
  <c r="CK13" i="5"/>
  <c r="C62" i="6"/>
  <c r="C51" i="6"/>
  <c r="C41" i="6"/>
  <c r="C32" i="6"/>
  <c r="F32" i="6" s="1"/>
  <c r="V31" i="5" s="1"/>
  <c r="C47" i="6"/>
  <c r="F47" i="6" s="1"/>
  <c r="V46" i="5" s="1"/>
  <c r="DQ10" i="5"/>
  <c r="BJ10" i="5"/>
  <c r="DQ16" i="5"/>
  <c r="BJ16" i="5"/>
  <c r="CK81" i="5"/>
  <c r="BJ86" i="5"/>
  <c r="DQ86" i="5"/>
  <c r="CK36" i="5"/>
  <c r="CL36" i="5"/>
  <c r="CM36" i="5"/>
  <c r="CN36" i="5"/>
  <c r="Q36" i="5"/>
  <c r="AA36" i="5" s="1"/>
  <c r="DP47" i="5"/>
  <c r="BI47" i="5"/>
  <c r="BI70" i="5"/>
  <c r="DP70" i="5"/>
  <c r="CJ80" i="5"/>
  <c r="CK14" i="5"/>
  <c r="CJ14" i="5"/>
  <c r="Q14" i="5"/>
  <c r="AA14" i="5" s="1"/>
  <c r="DH14" i="5" s="1"/>
  <c r="CN14" i="5"/>
  <c r="CM14" i="5"/>
  <c r="CL14" i="5"/>
  <c r="CJ17" i="5"/>
  <c r="CL17" i="5"/>
  <c r="CK17" i="5"/>
  <c r="CJ114" i="5"/>
  <c r="CK114" i="5"/>
  <c r="CL114" i="5"/>
  <c r="CM114" i="5"/>
  <c r="CN114" i="5"/>
  <c r="Q114" i="5"/>
  <c r="AA114" i="5" s="1"/>
  <c r="CK47" i="5"/>
  <c r="CJ47" i="5"/>
  <c r="CL47" i="5"/>
  <c r="CM47" i="5"/>
  <c r="Q47" i="5"/>
  <c r="AA47" i="5" s="1"/>
  <c r="CN47" i="5"/>
  <c r="CJ70" i="5"/>
  <c r="DP80" i="5"/>
  <c r="BI80" i="5"/>
  <c r="DP14" i="5"/>
  <c r="BI14" i="5"/>
  <c r="DP17" i="5"/>
  <c r="BI17" i="5"/>
  <c r="DP114" i="5"/>
  <c r="BI114" i="5"/>
  <c r="BI11" i="5"/>
  <c r="DP11" i="5"/>
  <c r="BI49" i="5"/>
  <c r="DP49" i="5"/>
  <c r="DP110" i="5"/>
  <c r="BI110" i="5"/>
  <c r="DP91" i="5"/>
  <c r="BI91" i="5"/>
  <c r="AJ91" i="5" s="1"/>
  <c r="CJ113" i="5"/>
  <c r="CL11" i="5"/>
  <c r="Q11" i="5"/>
  <c r="AA11" i="5" s="1"/>
  <c r="CM11" i="5"/>
  <c r="CK11" i="5"/>
  <c r="CJ11" i="5"/>
  <c r="CN11" i="5"/>
  <c r="CK49" i="5"/>
  <c r="CJ49" i="5"/>
  <c r="CN49" i="5"/>
  <c r="CM49" i="5"/>
  <c r="Q49" i="5"/>
  <c r="AA49" i="5" s="1"/>
  <c r="AB49" i="5" s="1"/>
  <c r="C50" i="11" s="1"/>
  <c r="CL49" i="5"/>
  <c r="CJ110" i="5"/>
  <c r="CK110" i="5"/>
  <c r="CL110" i="5"/>
  <c r="CM110" i="5"/>
  <c r="Q110" i="5"/>
  <c r="AA110" i="5" s="1"/>
  <c r="DU110" i="5" s="1"/>
  <c r="CN110" i="5"/>
  <c r="CJ91" i="5"/>
  <c r="DP113" i="5"/>
  <c r="BI113" i="5"/>
  <c r="AL15" i="5"/>
  <c r="AK68" i="5"/>
  <c r="DU4" i="5"/>
  <c r="DH4" i="5"/>
  <c r="DU38" i="5"/>
  <c r="DH38" i="5"/>
  <c r="DP6" i="5"/>
  <c r="BI6" i="5"/>
  <c r="CJ6" i="5"/>
  <c r="CJ8" i="5"/>
  <c r="CK8" i="5"/>
  <c r="BL5" i="5"/>
  <c r="DS5" i="5"/>
  <c r="CQ57" i="5"/>
  <c r="DE52" i="5"/>
  <c r="C78" i="6"/>
  <c r="C78" i="7"/>
  <c r="C78" i="8"/>
  <c r="F78" i="8" s="1"/>
  <c r="AB37" i="5"/>
  <c r="BN37" i="5" s="1"/>
  <c r="BP37" i="5" s="1"/>
  <c r="DU37" i="5"/>
  <c r="AN15" i="5"/>
  <c r="DD117" i="5"/>
  <c r="AM15" i="5"/>
  <c r="DG52" i="5"/>
  <c r="DD52" i="5"/>
  <c r="DF52" i="5"/>
  <c r="DC106" i="5"/>
  <c r="AL68" i="5"/>
  <c r="AM68" i="5"/>
  <c r="AJ68" i="5"/>
  <c r="C87" i="6" s="1"/>
  <c r="CQ109" i="5"/>
  <c r="CR109" i="5"/>
  <c r="CT38" i="5"/>
  <c r="CR38" i="5"/>
  <c r="CQ38" i="5"/>
  <c r="CS109" i="5"/>
  <c r="AJ27" i="5"/>
  <c r="AL52" i="5"/>
  <c r="AM52" i="5"/>
  <c r="AN52" i="5"/>
  <c r="AJ52" i="5"/>
  <c r="AK52" i="5"/>
  <c r="DI48" i="5"/>
  <c r="DI52" i="5"/>
  <c r="AJ37" i="5"/>
  <c r="AK37" i="5"/>
  <c r="C118" i="2"/>
  <c r="S96" i="5"/>
  <c r="BH96" i="5" s="1"/>
  <c r="C141" i="11"/>
  <c r="BN68" i="5"/>
  <c r="BP68" i="5" s="1"/>
  <c r="DI50" i="5"/>
  <c r="C138" i="11"/>
  <c r="DI56" i="5"/>
  <c r="AJ64" i="5"/>
  <c r="BN4" i="5"/>
  <c r="BP4" i="5" s="1"/>
  <c r="BN60" i="5"/>
  <c r="BP60" i="5" s="1"/>
  <c r="C63" i="6"/>
  <c r="C63" i="8"/>
  <c r="C63" i="7"/>
  <c r="C63" i="10"/>
  <c r="C63" i="9"/>
  <c r="C13" i="2"/>
  <c r="F13" i="2" s="1"/>
  <c r="S10" i="5"/>
  <c r="BH10" i="5" s="1"/>
  <c r="C129" i="2"/>
  <c r="S110" i="5"/>
  <c r="BH110" i="5" s="1"/>
  <c r="DI66" i="5"/>
  <c r="C58" i="2"/>
  <c r="F58" i="2" s="1"/>
  <c r="S44" i="5"/>
  <c r="BH44" i="5" s="1"/>
  <c r="AJ94" i="5"/>
  <c r="C95" i="6" s="1"/>
  <c r="AJ67" i="5"/>
  <c r="AK67" i="5"/>
  <c r="C42" i="2"/>
  <c r="F42" i="2" s="1"/>
  <c r="C49" i="8"/>
  <c r="C49" i="6"/>
  <c r="C39" i="11"/>
  <c r="AJ99" i="5"/>
  <c r="C136" i="8"/>
  <c r="C136" i="6"/>
  <c r="C136" i="9"/>
  <c r="C136" i="7"/>
  <c r="C136" i="10"/>
  <c r="AJ88" i="5"/>
  <c r="C140" i="11"/>
  <c r="C136" i="11"/>
  <c r="AJ53" i="5"/>
  <c r="C115" i="2"/>
  <c r="S93" i="5"/>
  <c r="BH93" i="5" s="1"/>
  <c r="C125" i="2"/>
  <c r="S101" i="5"/>
  <c r="BH101" i="5" s="1"/>
  <c r="AK117" i="5"/>
  <c r="AJ117" i="5"/>
  <c r="DI68" i="5"/>
  <c r="S49" i="5"/>
  <c r="BH49" i="5" s="1"/>
  <c r="C63" i="2"/>
  <c r="BN38" i="5"/>
  <c r="BP38" i="5" s="1"/>
  <c r="C91" i="2"/>
  <c r="S69" i="5"/>
  <c r="BH69" i="5" s="1"/>
  <c r="C66" i="2"/>
  <c r="BN56" i="5"/>
  <c r="BP56" i="5" s="1"/>
  <c r="DU111" i="5"/>
  <c r="DH111" i="5"/>
  <c r="AB111" i="5"/>
  <c r="C35" i="6"/>
  <c r="C35" i="7"/>
  <c r="F35" i="7" s="1"/>
  <c r="C59" i="2"/>
  <c r="S45" i="5"/>
  <c r="BH45" i="5" s="1"/>
  <c r="C68" i="2"/>
  <c r="S51" i="5"/>
  <c r="BH51" i="5" s="1"/>
  <c r="CV4" i="5"/>
  <c r="AL4" i="5"/>
  <c r="C5" i="8" s="1"/>
  <c r="AN4" i="5"/>
  <c r="AK4" i="5"/>
  <c r="C5" i="7" s="1"/>
  <c r="AM4" i="5"/>
  <c r="AJ4" i="5"/>
  <c r="BN66" i="5"/>
  <c r="BP66" i="5" s="1"/>
  <c r="C134" i="11"/>
  <c r="C5" i="11"/>
  <c r="BN52" i="5"/>
  <c r="BP52" i="5" s="1"/>
  <c r="C99" i="2"/>
  <c r="F99" i="2" s="1"/>
  <c r="C63" i="11"/>
  <c r="AJ42" i="5"/>
  <c r="AK42" i="5"/>
  <c r="BN50" i="5"/>
  <c r="BP50" i="5" s="1"/>
  <c r="C17" i="2"/>
  <c r="S14" i="5"/>
  <c r="BH14" i="5" s="1"/>
  <c r="C130" i="2"/>
  <c r="S111" i="5"/>
  <c r="BH111" i="5" s="1"/>
  <c r="CJ54" i="5" l="1"/>
  <c r="BI54" i="5"/>
  <c r="DP54" i="5"/>
  <c r="V10" i="14"/>
  <c r="DL64" i="5"/>
  <c r="DK82" i="5"/>
  <c r="DM45" i="5"/>
  <c r="S163" i="11"/>
  <c r="F45" i="3"/>
  <c r="G45" i="3" s="1"/>
  <c r="AS45" i="3" s="1"/>
  <c r="T28" i="6"/>
  <c r="W13" i="6"/>
  <c r="F28" i="3"/>
  <c r="G28" i="3" s="1"/>
  <c r="AS28" i="3" s="1"/>
  <c r="T13" i="6"/>
  <c r="T42" i="13"/>
  <c r="V18" i="7"/>
  <c r="W35" i="5"/>
  <c r="AX35" i="5" s="1"/>
  <c r="N21" i="7"/>
  <c r="N8" i="8"/>
  <c r="W8" i="8" s="1"/>
  <c r="DJ124" i="5"/>
  <c r="O164" i="11"/>
  <c r="N164" i="11"/>
  <c r="Q164" i="11"/>
  <c r="R164" i="11" s="1"/>
  <c r="D165" i="11"/>
  <c r="P164" i="11"/>
  <c r="S164" i="11" s="1"/>
  <c r="M164" i="11"/>
  <c r="V163" i="11"/>
  <c r="W163" i="11"/>
  <c r="V42" i="13"/>
  <c r="W42" i="13"/>
  <c r="N43" i="13"/>
  <c r="D44" i="13"/>
  <c r="M43" i="13"/>
  <c r="O43" i="13"/>
  <c r="Q43" i="13"/>
  <c r="R43" i="13" s="1"/>
  <c r="P43" i="13"/>
  <c r="T43" i="13" s="1"/>
  <c r="DK60" i="5"/>
  <c r="DL82" i="5"/>
  <c r="T152" i="15"/>
  <c r="W152" i="15"/>
  <c r="V152" i="15"/>
  <c r="D154" i="15"/>
  <c r="O153" i="15"/>
  <c r="Q153" i="15"/>
  <c r="R153" i="15" s="1"/>
  <c r="N153" i="15"/>
  <c r="P153" i="15"/>
  <c r="T153" i="15" s="1"/>
  <c r="M153" i="15"/>
  <c r="DJ82" i="5"/>
  <c r="DK47" i="5"/>
  <c r="AP108" i="5"/>
  <c r="DL109" i="5"/>
  <c r="DK109" i="5"/>
  <c r="DJ109" i="5"/>
  <c r="DK110" i="5"/>
  <c r="DK56" i="5"/>
  <c r="DL124" i="5"/>
  <c r="DL45" i="5"/>
  <c r="DK45" i="5"/>
  <c r="DK107" i="5"/>
  <c r="DM104" i="5"/>
  <c r="DK102" i="5"/>
  <c r="DL36" i="5"/>
  <c r="DM124" i="5"/>
  <c r="DL104" i="5"/>
  <c r="DJ69" i="5"/>
  <c r="DK69" i="5"/>
  <c r="DL69" i="5"/>
  <c r="DM69" i="5"/>
  <c r="DJ10" i="5"/>
  <c r="DK10" i="5"/>
  <c r="DL10" i="5"/>
  <c r="DM10" i="5"/>
  <c r="DM60" i="5"/>
  <c r="DL110" i="5"/>
  <c r="DK104" i="5"/>
  <c r="DM47" i="5"/>
  <c r="DM107" i="5"/>
  <c r="DM56" i="5"/>
  <c r="DL60" i="5"/>
  <c r="DM110" i="5"/>
  <c r="DL47" i="5"/>
  <c r="DL107" i="5"/>
  <c r="DL56" i="5"/>
  <c r="DK85" i="5"/>
  <c r="DK84" i="5"/>
  <c r="DL84" i="5"/>
  <c r="DM84" i="5"/>
  <c r="DJ86" i="5"/>
  <c r="DK86" i="5"/>
  <c r="DL86" i="5"/>
  <c r="DM86" i="5"/>
  <c r="DJ12" i="5"/>
  <c r="DK12" i="5"/>
  <c r="DL12" i="5"/>
  <c r="DM12" i="5"/>
  <c r="CT84" i="5"/>
  <c r="CR84" i="5"/>
  <c r="CQ84" i="5"/>
  <c r="CQ124" i="5"/>
  <c r="DC84" i="5"/>
  <c r="DD84" i="5"/>
  <c r="AJ84" i="5"/>
  <c r="AK84" i="5"/>
  <c r="CS124" i="5"/>
  <c r="CR124" i="5"/>
  <c r="CQ104" i="5"/>
  <c r="CT104" i="5"/>
  <c r="CS104" i="5"/>
  <c r="Y61" i="5"/>
  <c r="X77" i="5"/>
  <c r="N9" i="8"/>
  <c r="DF68" i="5"/>
  <c r="W34" i="5"/>
  <c r="N22" i="7"/>
  <c r="W87" i="5"/>
  <c r="AX87" i="5" s="1"/>
  <c r="F107" i="7"/>
  <c r="DG124" i="5"/>
  <c r="AX78" i="5"/>
  <c r="BX78" i="5"/>
  <c r="AM60" i="5"/>
  <c r="S4" i="7"/>
  <c r="I18" i="3" s="1"/>
  <c r="J18" i="3" s="1"/>
  <c r="AT18" i="3" s="1"/>
  <c r="W4" i="7"/>
  <c r="AX19" i="5"/>
  <c r="BX19" i="5"/>
  <c r="AK60" i="5"/>
  <c r="DD68" i="5"/>
  <c r="DC68" i="5"/>
  <c r="S29" i="6"/>
  <c r="W29" i="6"/>
  <c r="AJ60" i="5"/>
  <c r="AL60" i="5"/>
  <c r="BW71" i="5"/>
  <c r="AW71" i="5"/>
  <c r="BW103" i="5"/>
  <c r="AW103" i="5"/>
  <c r="BW25" i="5"/>
  <c r="AW25" i="5"/>
  <c r="V122" i="5"/>
  <c r="BW122" i="5" s="1"/>
  <c r="V29" i="5"/>
  <c r="AM37" i="5"/>
  <c r="C38" i="9" s="1"/>
  <c r="AS110" i="3"/>
  <c r="T12" i="6"/>
  <c r="W12" i="6"/>
  <c r="V105" i="5"/>
  <c r="N7" i="6"/>
  <c r="DP8" i="5"/>
  <c r="DD8" i="5" s="1"/>
  <c r="BI87" i="5"/>
  <c r="AJ87" i="5" s="1"/>
  <c r="DG68" i="5"/>
  <c r="AM124" i="5"/>
  <c r="C125" i="9" s="1"/>
  <c r="AK124" i="5"/>
  <c r="AL124" i="5"/>
  <c r="C125" i="8" s="1"/>
  <c r="DE124" i="5"/>
  <c r="DD124" i="5"/>
  <c r="DF124" i="5"/>
  <c r="AN124" i="5"/>
  <c r="AM67" i="5"/>
  <c r="C68" i="9" s="1"/>
  <c r="DD28" i="5"/>
  <c r="DG28" i="5"/>
  <c r="DE28" i="5"/>
  <c r="DF28" i="5"/>
  <c r="CJ121" i="5"/>
  <c r="BI121" i="5"/>
  <c r="DP121" i="5"/>
  <c r="AB67" i="5"/>
  <c r="C67" i="11" s="1"/>
  <c r="DH67" i="5"/>
  <c r="BI74" i="5"/>
  <c r="DP74" i="5"/>
  <c r="CJ74" i="5"/>
  <c r="CK74" i="5"/>
  <c r="CL74" i="5"/>
  <c r="CM74" i="5"/>
  <c r="DE86" i="5"/>
  <c r="DD13" i="5"/>
  <c r="U57" i="5"/>
  <c r="CJ59" i="5"/>
  <c r="DG15" i="5"/>
  <c r="AK13" i="5"/>
  <c r="BI59" i="5"/>
  <c r="DP59" i="5"/>
  <c r="U12" i="5"/>
  <c r="C49" i="7"/>
  <c r="DE15" i="5"/>
  <c r="DC53" i="5"/>
  <c r="V27" i="6" s="1"/>
  <c r="DF15" i="5"/>
  <c r="CJ26" i="5"/>
  <c r="DP26" i="5"/>
  <c r="BI26" i="5"/>
  <c r="BV5" i="5"/>
  <c r="AV5" i="5"/>
  <c r="U98" i="5"/>
  <c r="DI60" i="5"/>
  <c r="CS28" i="5"/>
  <c r="AL67" i="5"/>
  <c r="C68" i="8" s="1"/>
  <c r="CJ83" i="5"/>
  <c r="CK83" i="5"/>
  <c r="DP83" i="5"/>
  <c r="BI83" i="5"/>
  <c r="T7" i="2"/>
  <c r="U41" i="5"/>
  <c r="AO108" i="5"/>
  <c r="DH9" i="5"/>
  <c r="AB15" i="5"/>
  <c r="BN15" i="5" s="1"/>
  <c r="BP15" i="5" s="1"/>
  <c r="CJ30" i="5"/>
  <c r="CN30" i="5"/>
  <c r="CL30" i="5"/>
  <c r="CM30" i="5"/>
  <c r="CK30" i="5"/>
  <c r="Q30" i="5"/>
  <c r="AA30" i="5" s="1"/>
  <c r="BI30" i="5"/>
  <c r="DP30" i="5"/>
  <c r="AJ38" i="5"/>
  <c r="C39" i="6" s="1"/>
  <c r="C49" i="10"/>
  <c r="DH110" i="5"/>
  <c r="AK38" i="5"/>
  <c r="C39" i="7" s="1"/>
  <c r="AQ108" i="5"/>
  <c r="DH63" i="5"/>
  <c r="AS108" i="5"/>
  <c r="C49" i="9"/>
  <c r="DU63" i="5"/>
  <c r="AR108" i="5"/>
  <c r="CT28" i="5"/>
  <c r="BV109" i="5"/>
  <c r="AV109" i="5"/>
  <c r="CQ28" i="5"/>
  <c r="BV120" i="5"/>
  <c r="AV120" i="5"/>
  <c r="CJ39" i="5"/>
  <c r="CK39" i="5"/>
  <c r="CL39" i="5"/>
  <c r="CM39" i="5"/>
  <c r="CN39" i="5"/>
  <c r="Q39" i="5"/>
  <c r="AA39" i="5" s="1"/>
  <c r="DP39" i="5"/>
  <c r="BI39" i="5"/>
  <c r="AV85" i="5"/>
  <c r="BV85" i="5"/>
  <c r="S4" i="2"/>
  <c r="W4" i="2"/>
  <c r="S6" i="2"/>
  <c r="T6" i="2" s="1"/>
  <c r="W6" i="2"/>
  <c r="AJ32" i="5"/>
  <c r="C33" i="6" s="1"/>
  <c r="F33" i="6" s="1"/>
  <c r="CJ44" i="5"/>
  <c r="CK44" i="5"/>
  <c r="Q44" i="5"/>
  <c r="AA44" i="5" s="1"/>
  <c r="CL44" i="5"/>
  <c r="CN44" i="5"/>
  <c r="CM44" i="5"/>
  <c r="AV96" i="5"/>
  <c r="BV96" i="5"/>
  <c r="CJ96" i="5" s="1"/>
  <c r="BV75" i="5"/>
  <c r="AV75" i="5"/>
  <c r="DC32" i="5"/>
  <c r="V20" i="6" s="1"/>
  <c r="DP44" i="5"/>
  <c r="BI44" i="5"/>
  <c r="AN44" i="5" s="1"/>
  <c r="DP93" i="5"/>
  <c r="DC93" i="5" s="1"/>
  <c r="BI93" i="5"/>
  <c r="AJ93" i="5" s="1"/>
  <c r="C94" i="6" s="1"/>
  <c r="F94" i="6" s="1"/>
  <c r="BI101" i="5"/>
  <c r="AJ101" i="5" s="1"/>
  <c r="C102" i="6" s="1"/>
  <c r="DP101" i="5"/>
  <c r="DC101" i="5" s="1"/>
  <c r="AN86" i="5"/>
  <c r="BW112" i="5"/>
  <c r="AW112" i="5"/>
  <c r="DU9" i="5"/>
  <c r="C118" i="6"/>
  <c r="C100" i="6"/>
  <c r="AN37" i="5"/>
  <c r="C38" i="10" s="1"/>
  <c r="DU15" i="5"/>
  <c r="DI15" i="5" s="1"/>
  <c r="V118" i="5"/>
  <c r="AW118" i="5" s="1"/>
  <c r="V116" i="5"/>
  <c r="V104" i="5"/>
  <c r="V123" i="5"/>
  <c r="W104" i="5"/>
  <c r="DG67" i="5"/>
  <c r="AM9" i="5"/>
  <c r="C10" i="9" s="1"/>
  <c r="DE37" i="5"/>
  <c r="C49" i="11"/>
  <c r="DF37" i="5"/>
  <c r="DD37" i="5"/>
  <c r="DG37" i="5"/>
  <c r="C68" i="10"/>
  <c r="AL63" i="5"/>
  <c r="C64" i="8" s="1"/>
  <c r="AN9" i="5"/>
  <c r="C10" i="10" s="1"/>
  <c r="AK63" i="5"/>
  <c r="C64" i="7" s="1"/>
  <c r="DF9" i="5"/>
  <c r="AM63" i="5"/>
  <c r="C64" i="9" s="1"/>
  <c r="AN63" i="5"/>
  <c r="C64" i="10" s="1"/>
  <c r="AL9" i="5"/>
  <c r="C10" i="8" s="1"/>
  <c r="AK9" i="5"/>
  <c r="C10" i="7" s="1"/>
  <c r="AB110" i="5"/>
  <c r="DF38" i="5"/>
  <c r="DI67" i="5"/>
  <c r="AM28" i="5"/>
  <c r="C29" i="9" s="1"/>
  <c r="AN28" i="5"/>
  <c r="C29" i="10" s="1"/>
  <c r="AL28" i="5"/>
  <c r="C29" i="8" s="1"/>
  <c r="DG38" i="5"/>
  <c r="DH45" i="5"/>
  <c r="AB10" i="5"/>
  <c r="C11" i="11" s="1"/>
  <c r="DE38" i="5"/>
  <c r="DH10" i="5"/>
  <c r="AN38" i="5"/>
  <c r="C39" i="10" s="1"/>
  <c r="AB45" i="5"/>
  <c r="BN45" i="5" s="1"/>
  <c r="BP45" i="5" s="1"/>
  <c r="DF4" i="5"/>
  <c r="DU86" i="5"/>
  <c r="DI86" i="5" s="1"/>
  <c r="AM38" i="5"/>
  <c r="C39" i="9" s="1"/>
  <c r="DD4" i="5"/>
  <c r="DG4" i="5"/>
  <c r="AB14" i="5"/>
  <c r="BN14" i="5" s="1"/>
  <c r="BP14" i="5" s="1"/>
  <c r="DU14" i="5"/>
  <c r="DE13" i="5"/>
  <c r="AB86" i="5"/>
  <c r="AM86" i="5"/>
  <c r="C87" i="9" s="1"/>
  <c r="AJ89" i="5"/>
  <c r="C90" i="6" s="1"/>
  <c r="F90" i="6" s="1"/>
  <c r="DD86" i="5"/>
  <c r="AB28" i="5"/>
  <c r="C29" i="11" s="1"/>
  <c r="DE9" i="5"/>
  <c r="DU28" i="5"/>
  <c r="DF67" i="5"/>
  <c r="DE67" i="5"/>
  <c r="CR36" i="5"/>
  <c r="C108" i="6"/>
  <c r="CT107" i="5"/>
  <c r="CT110" i="5"/>
  <c r="CS82" i="5"/>
  <c r="CR107" i="5"/>
  <c r="CR47" i="5"/>
  <c r="CS47" i="5"/>
  <c r="DF86" i="5"/>
  <c r="CS110" i="5"/>
  <c r="CQ82" i="5"/>
  <c r="CS107" i="5"/>
  <c r="DD9" i="5"/>
  <c r="DC9" i="5"/>
  <c r="C68" i="6"/>
  <c r="DG86" i="5"/>
  <c r="CR110" i="5"/>
  <c r="DG9" i="5"/>
  <c r="CQ36" i="5"/>
  <c r="CR82" i="5"/>
  <c r="CT47" i="5"/>
  <c r="BO40" i="5"/>
  <c r="DV40" i="5"/>
  <c r="CP40" i="5"/>
  <c r="CQ40" i="5" s="1"/>
  <c r="R40" i="5"/>
  <c r="C134" i="10"/>
  <c r="C5" i="10"/>
  <c r="CA51" i="5"/>
  <c r="BA51" i="5"/>
  <c r="C67" i="10"/>
  <c r="C67" i="9"/>
  <c r="C67" i="8"/>
  <c r="C145" i="11"/>
  <c r="C134" i="9"/>
  <c r="C116" i="9"/>
  <c r="C5" i="9"/>
  <c r="C134" i="8"/>
  <c r="C116" i="8"/>
  <c r="C39" i="8"/>
  <c r="C68" i="7"/>
  <c r="DH49" i="5"/>
  <c r="AL13" i="5"/>
  <c r="C14" i="8" s="1"/>
  <c r="F14" i="8" s="1"/>
  <c r="C53" i="7"/>
  <c r="C38" i="8"/>
  <c r="C134" i="7"/>
  <c r="C116" i="7"/>
  <c r="C67" i="7"/>
  <c r="C38" i="7"/>
  <c r="DF107" i="5"/>
  <c r="DE107" i="5"/>
  <c r="DG107" i="5"/>
  <c r="DH107" i="5"/>
  <c r="AB107" i="5"/>
  <c r="DU107" i="5"/>
  <c r="AN107" i="5"/>
  <c r="AL107" i="5"/>
  <c r="C126" i="8" s="1"/>
  <c r="F126" i="8" s="1"/>
  <c r="AM107" i="5"/>
  <c r="C134" i="6"/>
  <c r="C116" i="6"/>
  <c r="C82" i="6"/>
  <c r="C65" i="6"/>
  <c r="F65" i="6" s="1"/>
  <c r="C34" i="6"/>
  <c r="C28" i="6"/>
  <c r="F28" i="6" s="1"/>
  <c r="DU36" i="5"/>
  <c r="AB36" i="5"/>
  <c r="C37" i="11" s="1"/>
  <c r="DH36" i="5"/>
  <c r="BW31" i="5"/>
  <c r="AW31" i="5"/>
  <c r="DD81" i="5"/>
  <c r="DD36" i="5"/>
  <c r="DE36" i="5"/>
  <c r="DF36" i="5"/>
  <c r="DG36" i="5"/>
  <c r="C53" i="6"/>
  <c r="C43" i="6"/>
  <c r="C67" i="6"/>
  <c r="C5" i="6"/>
  <c r="AL86" i="5"/>
  <c r="AK86" i="5"/>
  <c r="DE10" i="5"/>
  <c r="DG10" i="5"/>
  <c r="DF10" i="5"/>
  <c r="DD10" i="5"/>
  <c r="AK81" i="5"/>
  <c r="C38" i="6"/>
  <c r="C91" i="6"/>
  <c r="F91" i="6" s="1"/>
  <c r="AK16" i="5"/>
  <c r="BW46" i="5"/>
  <c r="AW46" i="5"/>
  <c r="DD33" i="5"/>
  <c r="BW43" i="5"/>
  <c r="AW43" i="5"/>
  <c r="DD16" i="5"/>
  <c r="AK33" i="5"/>
  <c r="C43" i="7" s="1"/>
  <c r="F43" i="7" s="1"/>
  <c r="AK36" i="5"/>
  <c r="AL36" i="5"/>
  <c r="AM36" i="5"/>
  <c r="C37" i="9" s="1"/>
  <c r="AN36" i="5"/>
  <c r="C37" i="10" s="1"/>
  <c r="DG45" i="5"/>
  <c r="DF45" i="5"/>
  <c r="DE45" i="5"/>
  <c r="DD45" i="5"/>
  <c r="C54" i="6"/>
  <c r="F54" i="6" s="1"/>
  <c r="DC113" i="5"/>
  <c r="DU49" i="5"/>
  <c r="AB11" i="5"/>
  <c r="C12" i="11" s="1"/>
  <c r="F12" i="11" s="1"/>
  <c r="AC11" i="5" s="1"/>
  <c r="DU11" i="5"/>
  <c r="DH11" i="5"/>
  <c r="DF11" i="5"/>
  <c r="DG11" i="5"/>
  <c r="DD11" i="5"/>
  <c r="DE11" i="5"/>
  <c r="DC11" i="5"/>
  <c r="AJ17" i="5"/>
  <c r="AL17" i="5"/>
  <c r="AK17" i="5"/>
  <c r="AJ80" i="5"/>
  <c r="C81" i="6" s="1"/>
  <c r="AJ70" i="5"/>
  <c r="C71" i="6" s="1"/>
  <c r="F71" i="6" s="1"/>
  <c r="DC114" i="5"/>
  <c r="DD114" i="5"/>
  <c r="DE114" i="5"/>
  <c r="DF114" i="5"/>
  <c r="DG114" i="5"/>
  <c r="DC91" i="5"/>
  <c r="DD110" i="5"/>
  <c r="DF110" i="5"/>
  <c r="DC110" i="5"/>
  <c r="DE110" i="5"/>
  <c r="DG110" i="5"/>
  <c r="AN11" i="5"/>
  <c r="AK11" i="5"/>
  <c r="AJ11" i="5"/>
  <c r="AM11" i="5"/>
  <c r="AL11" i="5"/>
  <c r="DC17" i="5"/>
  <c r="DD17" i="5"/>
  <c r="DE17" i="5"/>
  <c r="DC80" i="5"/>
  <c r="DU47" i="5"/>
  <c r="DH47" i="5"/>
  <c r="AB47" i="5"/>
  <c r="C48" i="11" s="1"/>
  <c r="AM47" i="5"/>
  <c r="C59" i="9" s="1"/>
  <c r="AL47" i="5"/>
  <c r="C59" i="8" s="1"/>
  <c r="AN47" i="5"/>
  <c r="C59" i="10" s="1"/>
  <c r="AK47" i="5"/>
  <c r="C59" i="7" s="1"/>
  <c r="AJ47" i="5"/>
  <c r="C59" i="6" s="1"/>
  <c r="DD14" i="5"/>
  <c r="DF14" i="5"/>
  <c r="DG14" i="5"/>
  <c r="DE14" i="5"/>
  <c r="DC14" i="5"/>
  <c r="DC70" i="5"/>
  <c r="AJ113" i="5"/>
  <c r="DG49" i="5"/>
  <c r="DD49" i="5"/>
  <c r="DF49" i="5"/>
  <c r="DC49" i="5"/>
  <c r="DE49" i="5"/>
  <c r="AJ114" i="5"/>
  <c r="C131" i="6" s="1"/>
  <c r="AK114" i="5"/>
  <c r="C131" i="7" s="1"/>
  <c r="AL114" i="5"/>
  <c r="C131" i="8" s="1"/>
  <c r="AM114" i="5"/>
  <c r="C131" i="9" s="1"/>
  <c r="AN114" i="5"/>
  <c r="C131" i="10" s="1"/>
  <c r="AB114" i="5"/>
  <c r="DH114" i="5"/>
  <c r="DU114" i="5"/>
  <c r="DG47" i="5"/>
  <c r="DC47" i="5"/>
  <c r="DF47" i="5"/>
  <c r="DD47" i="5"/>
  <c r="DE47" i="5"/>
  <c r="DI38" i="5"/>
  <c r="DI4" i="5"/>
  <c r="AJ6" i="5"/>
  <c r="C7" i="6" s="1"/>
  <c r="F7" i="6" s="1"/>
  <c r="V7" i="5" s="1"/>
  <c r="AJ8" i="5"/>
  <c r="C9" i="6" s="1"/>
  <c r="AK8" i="5"/>
  <c r="C9" i="7" s="1"/>
  <c r="W8" i="5" s="1"/>
  <c r="DC6" i="5"/>
  <c r="DI37" i="5"/>
  <c r="AJ111" i="5"/>
  <c r="C8" i="6" s="1"/>
  <c r="AL111" i="5"/>
  <c r="AK111" i="5"/>
  <c r="AN111" i="5"/>
  <c r="AM111" i="5"/>
  <c r="AR66" i="5"/>
  <c r="AS66" i="5"/>
  <c r="AO66" i="5"/>
  <c r="AP66" i="5"/>
  <c r="AQ66" i="5"/>
  <c r="AJ51" i="5"/>
  <c r="BN9" i="5"/>
  <c r="BP9" i="5" s="1"/>
  <c r="DI110" i="5"/>
  <c r="DI10" i="5"/>
  <c r="AP52" i="5"/>
  <c r="AQ52" i="5"/>
  <c r="AS52" i="5"/>
  <c r="AO52" i="5"/>
  <c r="AR52" i="5"/>
  <c r="DI111" i="5"/>
  <c r="AQ56" i="5"/>
  <c r="AO56" i="5"/>
  <c r="AR56" i="5"/>
  <c r="AP56" i="5"/>
  <c r="AS56" i="5"/>
  <c r="AJ69" i="5"/>
  <c r="AR38" i="5"/>
  <c r="AS38" i="5"/>
  <c r="AO38" i="5"/>
  <c r="AQ38" i="5"/>
  <c r="AP38" i="5"/>
  <c r="AS48" i="5"/>
  <c r="AO48" i="5"/>
  <c r="AQ48" i="5"/>
  <c r="C49" i="14" s="1"/>
  <c r="AR48" i="5"/>
  <c r="AP48" i="5"/>
  <c r="C57" i="11"/>
  <c r="C64" i="11"/>
  <c r="C66" i="16"/>
  <c r="AK110" i="5"/>
  <c r="C36" i="7" s="1"/>
  <c r="AN110" i="5"/>
  <c r="AJ110" i="5"/>
  <c r="C36" i="6" s="1"/>
  <c r="AM110" i="5"/>
  <c r="AL110" i="5"/>
  <c r="AR60" i="5"/>
  <c r="AS60" i="5"/>
  <c r="AQ60" i="5"/>
  <c r="AP60" i="5"/>
  <c r="AO60" i="5"/>
  <c r="AQ4" i="5"/>
  <c r="C5" i="14" s="1"/>
  <c r="AS4" i="5"/>
  <c r="C5" i="16" s="1"/>
  <c r="AO4" i="5"/>
  <c r="AP4" i="5"/>
  <c r="C5" i="13" s="1"/>
  <c r="CW4" i="5"/>
  <c r="AR4" i="5"/>
  <c r="C5" i="15" s="1"/>
  <c r="AR68" i="5"/>
  <c r="AP68" i="5"/>
  <c r="AQ68" i="5"/>
  <c r="AO68" i="5"/>
  <c r="AS68" i="5"/>
  <c r="AS50" i="5"/>
  <c r="AP50" i="5"/>
  <c r="AR50" i="5"/>
  <c r="AQ50" i="5"/>
  <c r="AO50" i="5"/>
  <c r="C63" i="12"/>
  <c r="C63" i="13"/>
  <c r="C63" i="14"/>
  <c r="C63" i="15"/>
  <c r="C63" i="16"/>
  <c r="AM49" i="5"/>
  <c r="AN49" i="5"/>
  <c r="AJ49" i="5"/>
  <c r="AK49" i="5"/>
  <c r="AL49" i="5"/>
  <c r="C136" i="15"/>
  <c r="C136" i="12"/>
  <c r="C136" i="14"/>
  <c r="C136" i="13"/>
  <c r="C136" i="16"/>
  <c r="DI45" i="5"/>
  <c r="C61" i="11"/>
  <c r="BN49" i="5"/>
  <c r="BP49" i="5" s="1"/>
  <c r="AQ37" i="5"/>
  <c r="AO37" i="5"/>
  <c r="AR37" i="5"/>
  <c r="AP37" i="5"/>
  <c r="AS37" i="5"/>
  <c r="AN14" i="5"/>
  <c r="C16" i="10" s="1"/>
  <c r="AK14" i="5"/>
  <c r="C16" i="7" s="1"/>
  <c r="AL14" i="5"/>
  <c r="C16" i="8" s="1"/>
  <c r="AJ14" i="5"/>
  <c r="AM14" i="5"/>
  <c r="C16" i="9" s="1"/>
  <c r="AK45" i="5"/>
  <c r="C57" i="7" s="1"/>
  <c r="AJ45" i="5"/>
  <c r="C57" i="6" s="1"/>
  <c r="AL45" i="5"/>
  <c r="C57" i="8" s="1"/>
  <c r="AN45" i="5"/>
  <c r="C57" i="10" s="1"/>
  <c r="AM45" i="5"/>
  <c r="C57" i="9" s="1"/>
  <c r="BN111" i="5"/>
  <c r="BP111" i="5" s="1"/>
  <c r="C64" i="6"/>
  <c r="AR63" i="5"/>
  <c r="AP63" i="5"/>
  <c r="AQ63" i="5"/>
  <c r="AS63" i="5"/>
  <c r="AO63" i="5"/>
  <c r="AJ10" i="5"/>
  <c r="AL10" i="5"/>
  <c r="AK10" i="5"/>
  <c r="AM10" i="5"/>
  <c r="AN10" i="5"/>
  <c r="BX35" i="5" l="1"/>
  <c r="CL35" i="5" s="1"/>
  <c r="AS111" i="3"/>
  <c r="AS69" i="3"/>
  <c r="AS70" i="3"/>
  <c r="AR84" i="3"/>
  <c r="AS112" i="3"/>
  <c r="AW54" i="5"/>
  <c r="BW54" i="5"/>
  <c r="DC54" i="5"/>
  <c r="AJ54" i="5"/>
  <c r="C55" i="6" s="1"/>
  <c r="CB11" i="5"/>
  <c r="BB11" i="5"/>
  <c r="V26" i="6"/>
  <c r="S43" i="13"/>
  <c r="BK45" i="3"/>
  <c r="BJ45" i="3"/>
  <c r="BF45" i="3"/>
  <c r="BI45" i="3"/>
  <c r="BM45" i="3"/>
  <c r="BG45" i="3"/>
  <c r="BH45" i="3"/>
  <c r="BE45" i="3"/>
  <c r="BL45" i="3"/>
  <c r="S21" i="7"/>
  <c r="W21" i="7"/>
  <c r="T164" i="11"/>
  <c r="V164" i="11"/>
  <c r="W164" i="11"/>
  <c r="N165" i="11"/>
  <c r="D166" i="11"/>
  <c r="O165" i="11"/>
  <c r="M165" i="11"/>
  <c r="Q165" i="11"/>
  <c r="R165" i="11" s="1"/>
  <c r="P165" i="11"/>
  <c r="T165" i="11" s="1"/>
  <c r="W43" i="13"/>
  <c r="V43" i="13"/>
  <c r="M44" i="13"/>
  <c r="Q44" i="13"/>
  <c r="R44" i="13" s="1"/>
  <c r="O44" i="13"/>
  <c r="D45" i="13"/>
  <c r="N44" i="13"/>
  <c r="P44" i="13"/>
  <c r="S44" i="13" s="1"/>
  <c r="P154" i="15"/>
  <c r="S154" i="15" s="1"/>
  <c r="O154" i="15"/>
  <c r="N154" i="15"/>
  <c r="M154" i="15"/>
  <c r="Q154" i="15"/>
  <c r="R154" i="15" s="1"/>
  <c r="D155" i="15"/>
  <c r="S153" i="15"/>
  <c r="W153" i="15"/>
  <c r="V153" i="15"/>
  <c r="BW7" i="5"/>
  <c r="AW7" i="5"/>
  <c r="AR15" i="5"/>
  <c r="BK35" i="5"/>
  <c r="DR35" i="5"/>
  <c r="C108" i="11"/>
  <c r="C115" i="10"/>
  <c r="AW122" i="5"/>
  <c r="BJ122" i="5" s="1"/>
  <c r="BX87" i="5"/>
  <c r="AZ61" i="5"/>
  <c r="BZ61" i="5"/>
  <c r="X13" i="5"/>
  <c r="S9" i="8"/>
  <c r="W9" i="8"/>
  <c r="BY77" i="5"/>
  <c r="AY77" i="5"/>
  <c r="X125" i="5"/>
  <c r="N4" i="8"/>
  <c r="S22" i="7"/>
  <c r="W22" i="7"/>
  <c r="BX34" i="5"/>
  <c r="CL34" i="5" s="1"/>
  <c r="AX34" i="5"/>
  <c r="N19" i="7"/>
  <c r="W106" i="5"/>
  <c r="CL78" i="5"/>
  <c r="BK78" i="5"/>
  <c r="DR78" i="5"/>
  <c r="I44" i="3"/>
  <c r="J44" i="3" s="1"/>
  <c r="AT44" i="3" s="1"/>
  <c r="AT72" i="3"/>
  <c r="BK19" i="5"/>
  <c r="DR19" i="5"/>
  <c r="I17" i="3"/>
  <c r="J17" i="3" s="1"/>
  <c r="AT17" i="3" s="1"/>
  <c r="T4" i="7"/>
  <c r="CM19" i="5"/>
  <c r="CL19" i="5"/>
  <c r="Q19" i="5"/>
  <c r="AA19" i="5" s="1"/>
  <c r="CN19" i="5"/>
  <c r="DC8" i="5"/>
  <c r="F22" i="3"/>
  <c r="G22" i="3" s="1"/>
  <c r="AS22" i="3" s="1"/>
  <c r="T29" i="6"/>
  <c r="CK71" i="5"/>
  <c r="CL71" i="5"/>
  <c r="BJ71" i="5"/>
  <c r="DQ71" i="5"/>
  <c r="V53" i="5"/>
  <c r="N27" i="6"/>
  <c r="S27" i="6" s="1"/>
  <c r="V6" i="5"/>
  <c r="N26" i="6"/>
  <c r="S26" i="6" s="1"/>
  <c r="F52" i="3" s="1"/>
  <c r="G52" i="3" s="1"/>
  <c r="AS52" i="3" s="1"/>
  <c r="BJ103" i="5"/>
  <c r="DQ103" i="5"/>
  <c r="CK103" i="5"/>
  <c r="BJ25" i="5"/>
  <c r="DQ25" i="5"/>
  <c r="CK25" i="5"/>
  <c r="CL25" i="5"/>
  <c r="F23" i="3"/>
  <c r="G23" i="3" s="1"/>
  <c r="AS23" i="3" s="1"/>
  <c r="V32" i="5"/>
  <c r="N20" i="6"/>
  <c r="S20" i="6" s="1"/>
  <c r="BW29" i="5"/>
  <c r="AW29" i="5"/>
  <c r="V64" i="5"/>
  <c r="N11" i="6"/>
  <c r="S7" i="6"/>
  <c r="W7" i="6"/>
  <c r="AW105" i="5"/>
  <c r="BW105" i="5"/>
  <c r="V4" i="6"/>
  <c r="V5" i="6"/>
  <c r="V27" i="5"/>
  <c r="BW27" i="5" s="1"/>
  <c r="C68" i="11"/>
  <c r="C125" i="7"/>
  <c r="CK122" i="5"/>
  <c r="BN67" i="5"/>
  <c r="BP67" i="5" s="1"/>
  <c r="DC121" i="5"/>
  <c r="AJ121" i="5"/>
  <c r="C122" i="6" s="1"/>
  <c r="F122" i="6" s="1"/>
  <c r="DC74" i="5"/>
  <c r="DD74" i="5"/>
  <c r="DE74" i="5"/>
  <c r="DF74" i="5"/>
  <c r="AJ74" i="5"/>
  <c r="C75" i="6" s="1"/>
  <c r="AK74" i="5"/>
  <c r="C75" i="7" s="1"/>
  <c r="AL74" i="5"/>
  <c r="AM74" i="5"/>
  <c r="BV57" i="5"/>
  <c r="AV57" i="5"/>
  <c r="DC59" i="5"/>
  <c r="V25" i="6" s="1"/>
  <c r="C16" i="11"/>
  <c r="AJ59" i="5"/>
  <c r="C60" i="6" s="1"/>
  <c r="F60" i="6" s="1"/>
  <c r="BV12" i="5"/>
  <c r="AV12" i="5"/>
  <c r="AJ26" i="5"/>
  <c r="C27" i="6" s="1"/>
  <c r="F27" i="6" s="1"/>
  <c r="N14" i="6" s="1"/>
  <c r="S14" i="6" s="1"/>
  <c r="DC26" i="5"/>
  <c r="CJ5" i="5"/>
  <c r="BI5" i="5"/>
  <c r="DP5" i="5"/>
  <c r="AV98" i="5"/>
  <c r="BV98" i="5"/>
  <c r="CJ98" i="5" s="1"/>
  <c r="DI63" i="5"/>
  <c r="T4" i="2"/>
  <c r="AK83" i="5"/>
  <c r="C84" i="7" s="1"/>
  <c r="F84" i="7" s="1"/>
  <c r="AJ83" i="5"/>
  <c r="C84" i="6" s="1"/>
  <c r="DC83" i="5"/>
  <c r="DD83" i="5"/>
  <c r="C125" i="3"/>
  <c r="D125" i="3" s="1"/>
  <c r="AR125" i="3" s="1"/>
  <c r="AV41" i="5"/>
  <c r="BV41" i="5"/>
  <c r="DI9" i="5"/>
  <c r="DC30" i="5"/>
  <c r="DG30" i="5"/>
  <c r="DE30" i="5"/>
  <c r="DF30" i="5"/>
  <c r="DD30" i="5"/>
  <c r="DH30" i="5"/>
  <c r="DU30" i="5"/>
  <c r="AB30" i="5"/>
  <c r="AL30" i="5"/>
  <c r="C31" i="8" s="1"/>
  <c r="AK30" i="5"/>
  <c r="C31" i="7" s="1"/>
  <c r="AJ30" i="5"/>
  <c r="C31" i="6" s="1"/>
  <c r="AM30" i="5"/>
  <c r="C31" i="9" s="1"/>
  <c r="AN30" i="5"/>
  <c r="C31" i="10" s="1"/>
  <c r="AL44" i="5"/>
  <c r="C45" i="8" s="1"/>
  <c r="AM44" i="5"/>
  <c r="C45" i="9" s="1"/>
  <c r="AJ44" i="5"/>
  <c r="C45" i="6" s="1"/>
  <c r="AK44" i="5"/>
  <c r="C45" i="7" s="1"/>
  <c r="DP109" i="5"/>
  <c r="BI109" i="5"/>
  <c r="CJ109" i="5"/>
  <c r="CN109" i="5"/>
  <c r="CM109" i="5"/>
  <c r="CL109" i="5"/>
  <c r="CK109" i="5"/>
  <c r="BI120" i="5"/>
  <c r="DP120" i="5"/>
  <c r="CJ120" i="5"/>
  <c r="CK120" i="5"/>
  <c r="CL120" i="5"/>
  <c r="CM120" i="5"/>
  <c r="CN120" i="5"/>
  <c r="Q120" i="5"/>
  <c r="AA120" i="5" s="1"/>
  <c r="AK39" i="5"/>
  <c r="C40" i="7" s="1"/>
  <c r="AL39" i="5"/>
  <c r="C40" i="8" s="1"/>
  <c r="AN39" i="5"/>
  <c r="C40" i="10" s="1"/>
  <c r="AJ39" i="5"/>
  <c r="C40" i="6" s="1"/>
  <c r="AM39" i="5"/>
  <c r="C40" i="9" s="1"/>
  <c r="DG39" i="5"/>
  <c r="DE39" i="5"/>
  <c r="DD39" i="5"/>
  <c r="DF39" i="5"/>
  <c r="DC39" i="5"/>
  <c r="AB39" i="5"/>
  <c r="DU39" i="5"/>
  <c r="DH39" i="5"/>
  <c r="CL85" i="5"/>
  <c r="Q85" i="5"/>
  <c r="AA85" i="5" s="1"/>
  <c r="CJ85" i="5"/>
  <c r="CN85" i="5"/>
  <c r="CM85" i="5"/>
  <c r="CK85" i="5"/>
  <c r="DP85" i="5"/>
  <c r="BI85" i="5"/>
  <c r="DP75" i="5"/>
  <c r="BI75" i="5"/>
  <c r="AB44" i="5"/>
  <c r="BN44" i="5" s="1"/>
  <c r="BP44" i="5" s="1"/>
  <c r="DH44" i="5"/>
  <c r="DU44" i="5"/>
  <c r="DD44" i="5"/>
  <c r="DC44" i="5"/>
  <c r="DG44" i="5"/>
  <c r="DE44" i="5"/>
  <c r="DF44" i="5"/>
  <c r="CJ75" i="5"/>
  <c r="CK75" i="5"/>
  <c r="DP96" i="5"/>
  <c r="DC96" i="5" s="1"/>
  <c r="BI96" i="5"/>
  <c r="AJ96" i="5" s="1"/>
  <c r="C97" i="6" s="1"/>
  <c r="F97" i="6" s="1"/>
  <c r="BJ112" i="5"/>
  <c r="DQ112" i="5"/>
  <c r="CK112" i="5"/>
  <c r="CL112" i="5"/>
  <c r="V94" i="5"/>
  <c r="AW94" i="5" s="1"/>
  <c r="V93" i="5"/>
  <c r="V55" i="5"/>
  <c r="V70" i="5"/>
  <c r="BW118" i="5"/>
  <c r="CK118" i="5" s="1"/>
  <c r="BW104" i="5"/>
  <c r="CK104" i="5" s="1"/>
  <c r="AW104" i="5"/>
  <c r="V90" i="5"/>
  <c r="AW90" i="5" s="1"/>
  <c r="V89" i="5"/>
  <c r="C115" i="6"/>
  <c r="C130" i="6"/>
  <c r="C114" i="6"/>
  <c r="F114" i="6" s="1"/>
  <c r="V113" i="5" s="1"/>
  <c r="C111" i="6"/>
  <c r="AW123" i="5"/>
  <c r="BW123" i="5"/>
  <c r="CK123" i="5" s="1"/>
  <c r="AW116" i="5"/>
  <c r="BW116" i="5"/>
  <c r="CK116" i="5" s="1"/>
  <c r="C108" i="8"/>
  <c r="C115" i="7"/>
  <c r="C130" i="7"/>
  <c r="AX104" i="5"/>
  <c r="BX104" i="5"/>
  <c r="BK87" i="5"/>
  <c r="DR87" i="5"/>
  <c r="C87" i="7"/>
  <c r="C130" i="8"/>
  <c r="C115" i="8"/>
  <c r="C87" i="8"/>
  <c r="C115" i="9"/>
  <c r="C130" i="9"/>
  <c r="C130" i="10"/>
  <c r="AC95" i="5"/>
  <c r="C46" i="11"/>
  <c r="BN110" i="5"/>
  <c r="BP110" i="5" s="1"/>
  <c r="C140" i="12"/>
  <c r="C12" i="8"/>
  <c r="C12" i="10"/>
  <c r="C140" i="13"/>
  <c r="C140" i="14"/>
  <c r="BN86" i="5"/>
  <c r="BP86" i="5" s="1"/>
  <c r="C12" i="9"/>
  <c r="C140" i="15"/>
  <c r="DI14" i="5"/>
  <c r="C69" i="16"/>
  <c r="BN10" i="5"/>
  <c r="BP10" i="5" s="1"/>
  <c r="DI28" i="5"/>
  <c r="BN28" i="5"/>
  <c r="BP28" i="5" s="1"/>
  <c r="C108" i="7"/>
  <c r="C108" i="9"/>
  <c r="CT40" i="5"/>
  <c r="CS40" i="5"/>
  <c r="C138" i="16"/>
  <c r="C49" i="16"/>
  <c r="C39" i="16"/>
  <c r="C39" i="15"/>
  <c r="C49" i="15"/>
  <c r="C138" i="15"/>
  <c r="C67" i="15"/>
  <c r="C67" i="14"/>
  <c r="C138" i="14"/>
  <c r="C134" i="14"/>
  <c r="C39" i="14"/>
  <c r="C67" i="13"/>
  <c r="C39" i="13"/>
  <c r="C138" i="13"/>
  <c r="C49" i="13"/>
  <c r="C134" i="13"/>
  <c r="C67" i="12"/>
  <c r="C39" i="12"/>
  <c r="C12" i="7"/>
  <c r="C134" i="12"/>
  <c r="C5" i="12"/>
  <c r="C138" i="12"/>
  <c r="C49" i="12"/>
  <c r="CR40" i="5"/>
  <c r="DI40" i="5"/>
  <c r="AO40" i="5"/>
  <c r="C51" i="12" s="1"/>
  <c r="AP40" i="5"/>
  <c r="C51" i="13" s="1"/>
  <c r="AQ40" i="5"/>
  <c r="C51" i="14" s="1"/>
  <c r="AR40" i="5"/>
  <c r="C51" i="15" s="1"/>
  <c r="AS40" i="5"/>
  <c r="C51" i="16" s="1"/>
  <c r="C61" i="10"/>
  <c r="C50" i="10"/>
  <c r="C11" i="10"/>
  <c r="C69" i="10"/>
  <c r="C15" i="10"/>
  <c r="C48" i="10"/>
  <c r="C46" i="10"/>
  <c r="C108" i="10"/>
  <c r="C45" i="10"/>
  <c r="C61" i="9"/>
  <c r="C50" i="9"/>
  <c r="C109" i="9"/>
  <c r="C11" i="8"/>
  <c r="C48" i="9"/>
  <c r="C69" i="9"/>
  <c r="C15" i="9"/>
  <c r="C11" i="9"/>
  <c r="C46" i="9"/>
  <c r="C96" i="6"/>
  <c r="F96" i="6" s="1"/>
  <c r="C109" i="8"/>
  <c r="C48" i="8"/>
  <c r="DI49" i="5"/>
  <c r="C61" i="8"/>
  <c r="C50" i="8"/>
  <c r="C12" i="6"/>
  <c r="C69" i="8"/>
  <c r="C21" i="8"/>
  <c r="F21" i="8" s="1"/>
  <c r="C18" i="8"/>
  <c r="C15" i="8"/>
  <c r="C37" i="8"/>
  <c r="C46" i="8"/>
  <c r="BN107" i="5"/>
  <c r="BP107" i="5" s="1"/>
  <c r="C48" i="7"/>
  <c r="C15" i="7"/>
  <c r="C69" i="7"/>
  <c r="BX8" i="5"/>
  <c r="AX8" i="5"/>
  <c r="C11" i="7"/>
  <c r="C109" i="7"/>
  <c r="C112" i="7"/>
  <c r="C37" i="7"/>
  <c r="C19" i="7"/>
  <c r="F19" i="7" s="1"/>
  <c r="C17" i="7"/>
  <c r="C46" i="7"/>
  <c r="C61" i="7"/>
  <c r="C50" i="7"/>
  <c r="C21" i="7"/>
  <c r="C18" i="7"/>
  <c r="W33" i="5"/>
  <c r="BX33" i="5" s="1"/>
  <c r="W42" i="5"/>
  <c r="DI107" i="5"/>
  <c r="C88" i="6"/>
  <c r="F88" i="6" s="1"/>
  <c r="V88" i="5" s="1"/>
  <c r="C69" i="6"/>
  <c r="C66" i="6"/>
  <c r="C52" i="6"/>
  <c r="F52" i="6" s="1"/>
  <c r="V51" i="5" s="1"/>
  <c r="C89" i="6"/>
  <c r="C70" i="6"/>
  <c r="F70" i="6" s="1"/>
  <c r="BJ46" i="5"/>
  <c r="DQ46" i="5"/>
  <c r="W82" i="5"/>
  <c r="W81" i="5"/>
  <c r="C15" i="11"/>
  <c r="C16" i="6"/>
  <c r="C15" i="6"/>
  <c r="C112" i="6"/>
  <c r="C92" i="6"/>
  <c r="F92" i="6" s="1"/>
  <c r="C61" i="6"/>
  <c r="C50" i="6"/>
  <c r="C105" i="6"/>
  <c r="C21" i="6"/>
  <c r="C18" i="6"/>
  <c r="BJ43" i="5"/>
  <c r="DQ43" i="5"/>
  <c r="CK46" i="5"/>
  <c r="C11" i="6"/>
  <c r="BN36" i="5"/>
  <c r="BP36" i="5" s="1"/>
  <c r="C46" i="6"/>
  <c r="C56" i="6"/>
  <c r="C101" i="6"/>
  <c r="F101" i="6" s="1"/>
  <c r="V100" i="5" s="1"/>
  <c r="C80" i="6"/>
  <c r="F80" i="6" s="1"/>
  <c r="V79" i="5" s="1"/>
  <c r="C109" i="6"/>
  <c r="CL43" i="5"/>
  <c r="CK43" i="5"/>
  <c r="C48" i="6"/>
  <c r="BJ31" i="5"/>
  <c r="DQ31" i="5"/>
  <c r="DI36" i="5"/>
  <c r="C113" i="6"/>
  <c r="DQ118" i="5"/>
  <c r="BJ118" i="5"/>
  <c r="CK31" i="5"/>
  <c r="CL31" i="5"/>
  <c r="DI114" i="5"/>
  <c r="C130" i="11"/>
  <c r="DI47" i="5"/>
  <c r="C131" i="11"/>
  <c r="BN114" i="5"/>
  <c r="BP114" i="5" s="1"/>
  <c r="BN11" i="5"/>
  <c r="BP11" i="5" s="1"/>
  <c r="C59" i="11"/>
  <c r="BN47" i="5"/>
  <c r="BP47" i="5" s="1"/>
  <c r="AO15" i="5"/>
  <c r="AQ15" i="5"/>
  <c r="AP15" i="5"/>
  <c r="C144" i="11"/>
  <c r="AO14" i="5"/>
  <c r="AS14" i="5"/>
  <c r="AR14" i="5"/>
  <c r="AP14" i="5"/>
  <c r="AQ14" i="5"/>
  <c r="AQ9" i="5"/>
  <c r="AR9" i="5"/>
  <c r="AO9" i="5"/>
  <c r="AS9" i="5"/>
  <c r="AP9" i="5"/>
  <c r="C64" i="13"/>
  <c r="C64" i="12"/>
  <c r="C64" i="16"/>
  <c r="C64" i="15"/>
  <c r="C64" i="14"/>
  <c r="AS111" i="5"/>
  <c r="AQ111" i="5"/>
  <c r="AP111" i="5"/>
  <c r="AO111" i="5"/>
  <c r="AR111" i="5"/>
  <c r="AQ49" i="5"/>
  <c r="C61" i="14" s="1"/>
  <c r="AO49" i="5"/>
  <c r="C61" i="12" s="1"/>
  <c r="AS49" i="5"/>
  <c r="C61" i="16" s="1"/>
  <c r="AR49" i="5"/>
  <c r="C61" i="15" s="1"/>
  <c r="AP49" i="5"/>
  <c r="C61" i="13" s="1"/>
  <c r="AP45" i="5"/>
  <c r="C57" i="13" s="1"/>
  <c r="AS45" i="5"/>
  <c r="C57" i="16" s="1"/>
  <c r="AR45" i="5"/>
  <c r="C57" i="15" s="1"/>
  <c r="AO45" i="5"/>
  <c r="C57" i="12" s="1"/>
  <c r="AQ45" i="5"/>
  <c r="C57" i="14" s="1"/>
  <c r="AT73" i="3" l="1"/>
  <c r="AS104" i="3"/>
  <c r="AT74" i="3"/>
  <c r="CN54" i="5"/>
  <c r="Q54" i="5"/>
  <c r="AA54" i="5" s="1"/>
  <c r="CK54" i="5"/>
  <c r="CM54" i="5"/>
  <c r="CL54" i="5"/>
  <c r="DQ54" i="5"/>
  <c r="BJ54" i="5"/>
  <c r="BO11" i="5"/>
  <c r="AS11" i="5" s="1"/>
  <c r="DV11" i="5"/>
  <c r="DI11" i="5" s="1"/>
  <c r="CP11" i="5"/>
  <c r="CR11" i="5" s="1"/>
  <c r="R11" i="5"/>
  <c r="AN45" i="3"/>
  <c r="V15" i="6"/>
  <c r="V14" i="6"/>
  <c r="W14" i="6" s="1"/>
  <c r="F51" i="3"/>
  <c r="G51" i="3" s="1"/>
  <c r="AS51" i="3" s="1"/>
  <c r="BL51" i="3" s="1"/>
  <c r="F20" i="3"/>
  <c r="G20" i="3" s="1"/>
  <c r="AS20" i="3" s="1"/>
  <c r="V17" i="6"/>
  <c r="V16" i="6"/>
  <c r="BG52" i="3"/>
  <c r="BK52" i="3"/>
  <c r="BM52" i="3"/>
  <c r="BE52" i="3"/>
  <c r="BF52" i="3"/>
  <c r="BL52" i="3"/>
  <c r="BI52" i="3"/>
  <c r="BJ52" i="3"/>
  <c r="BH52" i="3"/>
  <c r="V15" i="7"/>
  <c r="T154" i="15"/>
  <c r="W84" i="5"/>
  <c r="BX84" i="5" s="1"/>
  <c r="N15" i="7"/>
  <c r="S15" i="7" s="1"/>
  <c r="T15" i="7" s="1"/>
  <c r="T21" i="7"/>
  <c r="I33" i="3"/>
  <c r="J33" i="3" s="1"/>
  <c r="AT33" i="3" s="1"/>
  <c r="P166" i="11"/>
  <c r="S166" i="11" s="1"/>
  <c r="N166" i="11"/>
  <c r="Q166" i="11"/>
  <c r="R166" i="11" s="1"/>
  <c r="M166" i="11"/>
  <c r="O166" i="11"/>
  <c r="D167" i="11"/>
  <c r="S165" i="11"/>
  <c r="W165" i="11"/>
  <c r="V165" i="11"/>
  <c r="Q45" i="13"/>
  <c r="R45" i="13" s="1"/>
  <c r="P45" i="13"/>
  <c r="S45" i="13" s="1"/>
  <c r="O45" i="13"/>
  <c r="D46" i="13"/>
  <c r="N45" i="13"/>
  <c r="M45" i="13"/>
  <c r="T44" i="13"/>
  <c r="V44" i="13"/>
  <c r="W44" i="13"/>
  <c r="M155" i="15"/>
  <c r="N155" i="15"/>
  <c r="P155" i="15"/>
  <c r="T155" i="15" s="1"/>
  <c r="D156" i="15"/>
  <c r="O155" i="15"/>
  <c r="Q155" i="15"/>
  <c r="R155" i="15" s="1"/>
  <c r="W154" i="15"/>
  <c r="V154" i="15"/>
  <c r="BJ7" i="5"/>
  <c r="DQ7" i="5"/>
  <c r="CM7" i="5"/>
  <c r="CL7" i="5"/>
  <c r="CK7" i="5"/>
  <c r="CN7" i="5"/>
  <c r="Q7" i="5"/>
  <c r="AA7" i="5" s="1"/>
  <c r="BW88" i="5"/>
  <c r="AW88" i="5"/>
  <c r="AP44" i="5"/>
  <c r="AO67" i="5"/>
  <c r="C68" i="12" s="1"/>
  <c r="AO86" i="5"/>
  <c r="AQ110" i="5"/>
  <c r="AQ28" i="5"/>
  <c r="C29" i="14" s="1"/>
  <c r="C16" i="15"/>
  <c r="F16" i="15" s="1"/>
  <c r="AQ10" i="5"/>
  <c r="C11" i="14" s="1"/>
  <c r="V91" i="5"/>
  <c r="AW91" i="5" s="1"/>
  <c r="DQ91" i="5" s="1"/>
  <c r="V92" i="5"/>
  <c r="DE35" i="5"/>
  <c r="AL35" i="5"/>
  <c r="C36" i="8" s="1"/>
  <c r="DQ122" i="5"/>
  <c r="DD122" i="5" s="1"/>
  <c r="CN61" i="5"/>
  <c r="BM61" i="5"/>
  <c r="AN61" i="5" s="1"/>
  <c r="C62" i="10" s="1"/>
  <c r="F62" i="10" s="1"/>
  <c r="Z61" i="5" s="1"/>
  <c r="DT61" i="5"/>
  <c r="DG61" i="5" s="1"/>
  <c r="L11" i="3"/>
  <c r="M11" i="3" s="1"/>
  <c r="AU11" i="3" s="1"/>
  <c r="AY13" i="5"/>
  <c r="BY13" i="5"/>
  <c r="BL77" i="5"/>
  <c r="DS77" i="5"/>
  <c r="CM77" i="5"/>
  <c r="CN77" i="5"/>
  <c r="Q77" i="5"/>
  <c r="AA77" i="5" s="1"/>
  <c r="T9" i="8"/>
  <c r="S4" i="8"/>
  <c r="W4" i="8"/>
  <c r="BY125" i="5"/>
  <c r="AY125" i="5"/>
  <c r="AR44" i="5"/>
  <c r="BK34" i="5"/>
  <c r="AL34" i="5" s="1"/>
  <c r="C35" i="8" s="1"/>
  <c r="F35" i="8" s="1"/>
  <c r="DR34" i="5"/>
  <c r="DE34" i="5" s="1"/>
  <c r="I32" i="3"/>
  <c r="J32" i="3" s="1"/>
  <c r="AT32" i="3" s="1"/>
  <c r="T22" i="7"/>
  <c r="BX106" i="5"/>
  <c r="AX106" i="5"/>
  <c r="S19" i="7"/>
  <c r="I20" i="3" s="1"/>
  <c r="J20" i="3" s="1"/>
  <c r="AT20" i="3" s="1"/>
  <c r="W19" i="7"/>
  <c r="AR67" i="5"/>
  <c r="C68" i="15" s="1"/>
  <c r="AS67" i="5"/>
  <c r="C68" i="16" s="1"/>
  <c r="W83" i="5"/>
  <c r="DE78" i="5"/>
  <c r="AL78" i="5"/>
  <c r="C79" i="8" s="1"/>
  <c r="F79" i="8" s="1"/>
  <c r="DU19" i="5"/>
  <c r="AB19" i="5"/>
  <c r="DH19" i="5"/>
  <c r="BK17" i="3"/>
  <c r="BF17" i="3"/>
  <c r="BE17" i="3"/>
  <c r="BG17" i="3"/>
  <c r="BL17" i="3"/>
  <c r="BM17" i="3"/>
  <c r="BI17" i="3"/>
  <c r="BJ17" i="3"/>
  <c r="BH17" i="3"/>
  <c r="DF19" i="5"/>
  <c r="DE19" i="5"/>
  <c r="DG19" i="5"/>
  <c r="AL19" i="5"/>
  <c r="C20" i="8" s="1"/>
  <c r="AM19" i="5"/>
  <c r="C20" i="9" s="1"/>
  <c r="AN19" i="5"/>
  <c r="C20" i="10" s="1"/>
  <c r="DD71" i="5"/>
  <c r="DE71" i="5"/>
  <c r="AK71" i="5"/>
  <c r="C72" i="7" s="1"/>
  <c r="AL71" i="5"/>
  <c r="C72" i="8" s="1"/>
  <c r="W27" i="6"/>
  <c r="F50" i="3"/>
  <c r="G50" i="3" s="1"/>
  <c r="AS50" i="3" s="1"/>
  <c r="T27" i="6"/>
  <c r="BW53" i="5"/>
  <c r="AW53" i="5"/>
  <c r="W26" i="6"/>
  <c r="T26" i="6"/>
  <c r="AW6" i="5"/>
  <c r="BW6" i="5"/>
  <c r="V59" i="5"/>
  <c r="N25" i="6"/>
  <c r="S25" i="6" s="1"/>
  <c r="DD103" i="5"/>
  <c r="AK103" i="5"/>
  <c r="C104" i="7" s="1"/>
  <c r="F104" i="7" s="1"/>
  <c r="N10" i="7" s="1"/>
  <c r="S10" i="7" s="1"/>
  <c r="DD25" i="5"/>
  <c r="DE25" i="5"/>
  <c r="AK25" i="5"/>
  <c r="C26" i="7" s="1"/>
  <c r="AL25" i="5"/>
  <c r="C26" i="8" s="1"/>
  <c r="F26" i="8" s="1"/>
  <c r="T20" i="6"/>
  <c r="F30" i="3"/>
  <c r="G30" i="3" s="1"/>
  <c r="AS30" i="3" s="1"/>
  <c r="AW32" i="5"/>
  <c r="BW32" i="5"/>
  <c r="CK32" i="5" s="1"/>
  <c r="W20" i="6"/>
  <c r="V121" i="5"/>
  <c r="N17" i="6"/>
  <c r="S17" i="6" s="1"/>
  <c r="N16" i="6"/>
  <c r="V69" i="5"/>
  <c r="V26" i="5"/>
  <c r="BW26" i="5" s="1"/>
  <c r="N15" i="6"/>
  <c r="S15" i="6" s="1"/>
  <c r="F27" i="3"/>
  <c r="G27" i="3" s="1"/>
  <c r="AS27" i="3" s="1"/>
  <c r="T14" i="6"/>
  <c r="DQ29" i="5"/>
  <c r="BJ29" i="5"/>
  <c r="CK29" i="5"/>
  <c r="AO44" i="5"/>
  <c r="S11" i="6"/>
  <c r="W11" i="6"/>
  <c r="BW64" i="5"/>
  <c r="AW64" i="5"/>
  <c r="N10" i="6"/>
  <c r="V87" i="5"/>
  <c r="CK105" i="5"/>
  <c r="CM105" i="5"/>
  <c r="CL105" i="5"/>
  <c r="Q105" i="5"/>
  <c r="AA105" i="5" s="1"/>
  <c r="CN105" i="5"/>
  <c r="T7" i="6"/>
  <c r="BJ105" i="5"/>
  <c r="DQ105" i="5"/>
  <c r="V95" i="5"/>
  <c r="N6" i="6"/>
  <c r="N5" i="6"/>
  <c r="AW27" i="5"/>
  <c r="DQ27" i="5" s="1"/>
  <c r="N4" i="6"/>
  <c r="S4" i="6" s="1"/>
  <c r="F26" i="3" s="1"/>
  <c r="G26" i="3" s="1"/>
  <c r="AS26" i="3" s="1"/>
  <c r="AS44" i="5"/>
  <c r="AP67" i="5"/>
  <c r="C68" i="13" s="1"/>
  <c r="AQ67" i="5"/>
  <c r="C68" i="14" s="1"/>
  <c r="AK122" i="5"/>
  <c r="BI57" i="5"/>
  <c r="DP57" i="5"/>
  <c r="CJ57" i="5"/>
  <c r="DP12" i="5"/>
  <c r="BI12" i="5"/>
  <c r="CJ12" i="5"/>
  <c r="CK12" i="5"/>
  <c r="CM12" i="5"/>
  <c r="Q12" i="5"/>
  <c r="AA12" i="5" s="1"/>
  <c r="CL12" i="5"/>
  <c r="CN12" i="5"/>
  <c r="C16" i="14"/>
  <c r="DC5" i="5"/>
  <c r="AJ5" i="5"/>
  <c r="C6" i="6" s="1"/>
  <c r="F6" i="6" s="1"/>
  <c r="N21" i="6" s="1"/>
  <c r="S21" i="6" s="1"/>
  <c r="T21" i="6" s="1"/>
  <c r="DP98" i="5"/>
  <c r="DC98" i="5" s="1"/>
  <c r="BI98" i="5"/>
  <c r="AJ98" i="5" s="1"/>
  <c r="C99" i="6" s="1"/>
  <c r="F99" i="6" s="1"/>
  <c r="N23" i="6" s="1"/>
  <c r="S23" i="6" s="1"/>
  <c r="T23" i="6" s="1"/>
  <c r="AR110" i="5"/>
  <c r="BW94" i="5"/>
  <c r="CK94" i="5" s="1"/>
  <c r="AO110" i="5"/>
  <c r="BW90" i="5"/>
  <c r="CK90" i="5" s="1"/>
  <c r="BL125" i="3"/>
  <c r="BE125" i="3"/>
  <c r="BF125" i="3"/>
  <c r="BG125" i="3"/>
  <c r="BJ125" i="3"/>
  <c r="BM125" i="3"/>
  <c r="BI125" i="3"/>
  <c r="BH125" i="3"/>
  <c r="BK125" i="3"/>
  <c r="CJ41" i="5"/>
  <c r="DP41" i="5"/>
  <c r="BI41" i="5"/>
  <c r="AQ44" i="5"/>
  <c r="C45" i="11"/>
  <c r="DI30" i="5"/>
  <c r="BN30" i="5"/>
  <c r="BP30" i="5" s="1"/>
  <c r="C31" i="11"/>
  <c r="AJ109" i="5"/>
  <c r="AK109" i="5"/>
  <c r="C85" i="7" s="1"/>
  <c r="AN109" i="5"/>
  <c r="AL109" i="5"/>
  <c r="AM109" i="5"/>
  <c r="DC109" i="5"/>
  <c r="DE109" i="5"/>
  <c r="DG109" i="5"/>
  <c r="DD109" i="5"/>
  <c r="DF109" i="5"/>
  <c r="AB120" i="5"/>
  <c r="BN120" i="5" s="1"/>
  <c r="DH120" i="5"/>
  <c r="DU120" i="5"/>
  <c r="DC120" i="5"/>
  <c r="DG120" i="5"/>
  <c r="DF120" i="5"/>
  <c r="DD120" i="5"/>
  <c r="DE120" i="5"/>
  <c r="AM120" i="5"/>
  <c r="AN120" i="5"/>
  <c r="AJ120" i="5"/>
  <c r="C121" i="6" s="1"/>
  <c r="AL120" i="5"/>
  <c r="AK120" i="5"/>
  <c r="BN39" i="5"/>
  <c r="C40" i="11"/>
  <c r="F40" i="11" s="1"/>
  <c r="AK85" i="5"/>
  <c r="C86" i="7" s="1"/>
  <c r="AL85" i="5"/>
  <c r="C86" i="8" s="1"/>
  <c r="AN85" i="5"/>
  <c r="AM85" i="5"/>
  <c r="C86" i="9" s="1"/>
  <c r="AJ85" i="5"/>
  <c r="C86" i="6" s="1"/>
  <c r="DG85" i="5"/>
  <c r="DD85" i="5"/>
  <c r="DF85" i="5"/>
  <c r="DC85" i="5"/>
  <c r="DE85" i="5"/>
  <c r="AB85" i="5"/>
  <c r="C86" i="11" s="1"/>
  <c r="DH85" i="5"/>
  <c r="DU85" i="5"/>
  <c r="AJ75" i="5"/>
  <c r="C76" i="6" s="1"/>
  <c r="AK75" i="5"/>
  <c r="C76" i="7" s="1"/>
  <c r="DI44" i="5"/>
  <c r="DC75" i="5"/>
  <c r="DD75" i="5"/>
  <c r="AR10" i="5"/>
  <c r="C11" i="15" s="1"/>
  <c r="DD112" i="5"/>
  <c r="DE112" i="5"/>
  <c r="AK112" i="5"/>
  <c r="AL112" i="5"/>
  <c r="C129" i="8" s="1"/>
  <c r="F129" i="8" s="1"/>
  <c r="X112" i="5" s="1"/>
  <c r="BJ116" i="5"/>
  <c r="AK116" i="5" s="1"/>
  <c r="C133" i="7" s="1"/>
  <c r="F133" i="7" s="1"/>
  <c r="DQ116" i="5"/>
  <c r="DD116" i="5" s="1"/>
  <c r="BW113" i="5"/>
  <c r="AW113" i="5"/>
  <c r="BW89" i="5"/>
  <c r="CK89" i="5" s="1"/>
  <c r="AW89" i="5"/>
  <c r="AO10" i="5"/>
  <c r="C11" i="12" s="1"/>
  <c r="BW100" i="5"/>
  <c r="CK100" i="5" s="1"/>
  <c r="AW100" i="5"/>
  <c r="BW79" i="5"/>
  <c r="CK79" i="5" s="1"/>
  <c r="AW79" i="5"/>
  <c r="BJ123" i="5"/>
  <c r="AK123" i="5" s="1"/>
  <c r="DQ123" i="5"/>
  <c r="DD123" i="5" s="1"/>
  <c r="V97" i="5"/>
  <c r="V96" i="5"/>
  <c r="AW70" i="5"/>
  <c r="BW70" i="5"/>
  <c r="CK70" i="5" s="1"/>
  <c r="AW93" i="5"/>
  <c r="BW93" i="5"/>
  <c r="CK93" i="5" s="1"/>
  <c r="BJ104" i="5"/>
  <c r="AK104" i="5" s="1"/>
  <c r="DQ104" i="5"/>
  <c r="DD104" i="5" s="1"/>
  <c r="AW55" i="5"/>
  <c r="BW55" i="5"/>
  <c r="DR104" i="5"/>
  <c r="BK104" i="5"/>
  <c r="CL104" i="5"/>
  <c r="CM104" i="5"/>
  <c r="CN104" i="5"/>
  <c r="Q104" i="5"/>
  <c r="AA104" i="5" s="1"/>
  <c r="AP10" i="5"/>
  <c r="C11" i="13" s="1"/>
  <c r="AS10" i="5"/>
  <c r="C11" i="16" s="1"/>
  <c r="AS110" i="5"/>
  <c r="AP110" i="5"/>
  <c r="CB95" i="5"/>
  <c r="BB95" i="5"/>
  <c r="AP86" i="5"/>
  <c r="AQ86" i="5"/>
  <c r="AR86" i="5"/>
  <c r="AS86" i="5"/>
  <c r="AO28" i="5"/>
  <c r="C29" i="12" s="1"/>
  <c r="AS28" i="5"/>
  <c r="C29" i="16" s="1"/>
  <c r="AR28" i="5"/>
  <c r="C29" i="15" s="1"/>
  <c r="AP28" i="5"/>
  <c r="C29" i="13" s="1"/>
  <c r="C16" i="12"/>
  <c r="C50" i="16"/>
  <c r="AX33" i="5"/>
  <c r="BK33" i="5" s="1"/>
  <c r="C10" i="16"/>
  <c r="C145" i="16"/>
  <c r="C16" i="13"/>
  <c r="C46" i="16"/>
  <c r="C69" i="15"/>
  <c r="C145" i="15"/>
  <c r="C50" i="15"/>
  <c r="C46" i="15"/>
  <c r="C10" i="15"/>
  <c r="C145" i="14"/>
  <c r="AF117" i="5"/>
  <c r="C10" i="14"/>
  <c r="C69" i="14"/>
  <c r="C50" i="14"/>
  <c r="C46" i="14"/>
  <c r="C10" i="13"/>
  <c r="C145" i="13"/>
  <c r="C46" i="13"/>
  <c r="C69" i="13"/>
  <c r="C46" i="12"/>
  <c r="C50" i="13"/>
  <c r="C145" i="12"/>
  <c r="C10" i="12"/>
  <c r="C69" i="12"/>
  <c r="C50" i="12"/>
  <c r="X17" i="5"/>
  <c r="X20" i="5"/>
  <c r="BK8" i="5"/>
  <c r="DR8" i="5"/>
  <c r="Q8" i="5"/>
  <c r="AA8" i="5" s="1"/>
  <c r="CN8" i="5"/>
  <c r="CM8" i="5"/>
  <c r="CL8" i="5"/>
  <c r="BX42" i="5"/>
  <c r="AX42" i="5"/>
  <c r="W16" i="5"/>
  <c r="W18" i="5"/>
  <c r="AQ107" i="5"/>
  <c r="AR107" i="5"/>
  <c r="C108" i="15" s="1"/>
  <c r="AP107" i="5"/>
  <c r="AS107" i="5"/>
  <c r="AO107" i="5"/>
  <c r="C108" i="12" s="1"/>
  <c r="DD46" i="5"/>
  <c r="BW51" i="5"/>
  <c r="AW51" i="5"/>
  <c r="DD31" i="5"/>
  <c r="DE31" i="5"/>
  <c r="BJ94" i="5"/>
  <c r="DQ94" i="5"/>
  <c r="AO36" i="5"/>
  <c r="AP36" i="5"/>
  <c r="AQ36" i="5"/>
  <c r="AR36" i="5"/>
  <c r="CL33" i="5"/>
  <c r="AK46" i="5"/>
  <c r="AK118" i="5"/>
  <c r="C119" i="7" s="1"/>
  <c r="AL31" i="5"/>
  <c r="AK31" i="5"/>
  <c r="V80" i="5"/>
  <c r="V99" i="5"/>
  <c r="DD43" i="5"/>
  <c r="DE43" i="5"/>
  <c r="AX81" i="5"/>
  <c r="BX81" i="5"/>
  <c r="CK27" i="5"/>
  <c r="DD118" i="5"/>
  <c r="DQ90" i="5"/>
  <c r="BJ90" i="5"/>
  <c r="V82" i="5"/>
  <c r="V101" i="5"/>
  <c r="AL43" i="5"/>
  <c r="AK43" i="5"/>
  <c r="AX82" i="5"/>
  <c r="BX82" i="5"/>
  <c r="AO47" i="5"/>
  <c r="AQ47" i="5"/>
  <c r="AS47" i="5"/>
  <c r="AR47" i="5"/>
  <c r="AP47" i="5"/>
  <c r="AO114" i="5"/>
  <c r="CX5" i="5"/>
  <c r="CY5" i="5" s="1"/>
  <c r="AR11" i="5" l="1"/>
  <c r="AS100" i="3"/>
  <c r="AS99" i="3"/>
  <c r="AS108" i="3"/>
  <c r="AS109" i="3"/>
  <c r="AS98" i="3"/>
  <c r="AS68" i="3"/>
  <c r="AS121" i="3"/>
  <c r="AS103" i="3"/>
  <c r="AP11" i="5"/>
  <c r="C12" i="13" s="1"/>
  <c r="AQ11" i="5"/>
  <c r="AO11" i="5"/>
  <c r="C12" i="12" s="1"/>
  <c r="AK54" i="5"/>
  <c r="C55" i="7" s="1"/>
  <c r="AM54" i="5"/>
  <c r="C55" i="9" s="1"/>
  <c r="AL54" i="5"/>
  <c r="C55" i="8" s="1"/>
  <c r="AN54" i="5"/>
  <c r="C55" i="10" s="1"/>
  <c r="DE54" i="5"/>
  <c r="DD54" i="5"/>
  <c r="DF54" i="5"/>
  <c r="DG54" i="5"/>
  <c r="DU54" i="5"/>
  <c r="DI54" i="5" s="1"/>
  <c r="DH54" i="5"/>
  <c r="AB54" i="5"/>
  <c r="BE51" i="3"/>
  <c r="CS11" i="5"/>
  <c r="S155" i="15"/>
  <c r="AG15" i="5"/>
  <c r="CQ11" i="5"/>
  <c r="CT11" i="5"/>
  <c r="BA61" i="5"/>
  <c r="CA61" i="5"/>
  <c r="Q61" i="5" s="1"/>
  <c r="AA61" i="5" s="1"/>
  <c r="DH61" i="5" s="1"/>
  <c r="BH51" i="3"/>
  <c r="BK51" i="3"/>
  <c r="BM51" i="3"/>
  <c r="BG51" i="3"/>
  <c r="BJ51" i="3"/>
  <c r="BF51" i="3"/>
  <c r="BI51" i="3"/>
  <c r="F5" i="3"/>
  <c r="G5" i="3" s="1"/>
  <c r="AS5" i="3" s="1"/>
  <c r="AX84" i="5"/>
  <c r="BK84" i="5" s="1"/>
  <c r="V24" i="6"/>
  <c r="V23" i="6"/>
  <c r="W23" i="6" s="1"/>
  <c r="T166" i="11"/>
  <c r="V22" i="6"/>
  <c r="V21" i="6"/>
  <c r="W21" i="6" s="1"/>
  <c r="AN52" i="3"/>
  <c r="V11" i="7"/>
  <c r="V10" i="7"/>
  <c r="W10" i="7" s="1"/>
  <c r="V12" i="7"/>
  <c r="W15" i="7"/>
  <c r="T10" i="7"/>
  <c r="V21" i="8"/>
  <c r="AU122" i="3"/>
  <c r="O167" i="11"/>
  <c r="D168" i="11"/>
  <c r="P167" i="11"/>
  <c r="S167" i="11" s="1"/>
  <c r="Q167" i="11"/>
  <c r="R167" i="11" s="1"/>
  <c r="M167" i="11"/>
  <c r="N167" i="11"/>
  <c r="T45" i="13"/>
  <c r="V166" i="11"/>
  <c r="W166" i="11"/>
  <c r="P46" i="13"/>
  <c r="T46" i="13" s="1"/>
  <c r="D47" i="13"/>
  <c r="O46" i="13"/>
  <c r="N46" i="13"/>
  <c r="Q46" i="13"/>
  <c r="R46" i="13" s="1"/>
  <c r="M46" i="13"/>
  <c r="W45" i="13"/>
  <c r="V45" i="13"/>
  <c r="N156" i="15"/>
  <c r="M156" i="15"/>
  <c r="D157" i="15"/>
  <c r="P156" i="15"/>
  <c r="T156" i="15" s="1"/>
  <c r="Q156" i="15"/>
  <c r="R156" i="15" s="1"/>
  <c r="O156" i="15"/>
  <c r="V155" i="15"/>
  <c r="W155" i="15"/>
  <c r="DU7" i="5"/>
  <c r="DH7" i="5"/>
  <c r="AB7" i="5"/>
  <c r="DF7" i="5"/>
  <c r="DE7" i="5"/>
  <c r="DD7" i="5"/>
  <c r="DG7" i="5"/>
  <c r="AL7" i="5"/>
  <c r="C8" i="8" s="1"/>
  <c r="AM7" i="5"/>
  <c r="C8" i="9" s="1"/>
  <c r="AK7" i="5"/>
  <c r="C8" i="7" s="1"/>
  <c r="AN7" i="5"/>
  <c r="C8" i="10" s="1"/>
  <c r="BJ88" i="5"/>
  <c r="DQ88" i="5"/>
  <c r="CK88" i="5"/>
  <c r="CL88" i="5"/>
  <c r="CM88" i="5"/>
  <c r="CN88" i="5"/>
  <c r="BW91" i="5"/>
  <c r="CK91" i="5" s="1"/>
  <c r="AT103" i="3"/>
  <c r="X35" i="5"/>
  <c r="BW92" i="5"/>
  <c r="AW92" i="5"/>
  <c r="AC39" i="5"/>
  <c r="CL84" i="5"/>
  <c r="CM84" i="5"/>
  <c r="Z109" i="5"/>
  <c r="AN17" i="3"/>
  <c r="AN125" i="3"/>
  <c r="C108" i="14"/>
  <c r="C108" i="13"/>
  <c r="C131" i="12"/>
  <c r="C115" i="12"/>
  <c r="C86" i="10"/>
  <c r="X78" i="5"/>
  <c r="X25" i="5"/>
  <c r="BY25" i="5" s="1"/>
  <c r="BJ27" i="5"/>
  <c r="AK27" i="5" s="1"/>
  <c r="BL13" i="5"/>
  <c r="DS13" i="5"/>
  <c r="Q13" i="5"/>
  <c r="AA13" i="5" s="1"/>
  <c r="CM13" i="5"/>
  <c r="CN13" i="5"/>
  <c r="DF77" i="5"/>
  <c r="DG77" i="5"/>
  <c r="DH77" i="5"/>
  <c r="DU77" i="5"/>
  <c r="AB77" i="5"/>
  <c r="AM77" i="5"/>
  <c r="C78" i="9" s="1"/>
  <c r="AN77" i="5"/>
  <c r="C77" i="10" s="1"/>
  <c r="DS125" i="5"/>
  <c r="BL125" i="5"/>
  <c r="CM125" i="5"/>
  <c r="L42" i="3"/>
  <c r="M42" i="3" s="1"/>
  <c r="AU42" i="3" s="1"/>
  <c r="AU118" i="3"/>
  <c r="T4" i="8"/>
  <c r="T19" i="7"/>
  <c r="DR106" i="5"/>
  <c r="BK106" i="5"/>
  <c r="CN106" i="5"/>
  <c r="CM106" i="5"/>
  <c r="Q106" i="5"/>
  <c r="AA106" i="5" s="1"/>
  <c r="CL106" i="5"/>
  <c r="AX83" i="5"/>
  <c r="BX83" i="5"/>
  <c r="BJ91" i="5"/>
  <c r="AK91" i="5" s="1"/>
  <c r="C92" i="7" s="1"/>
  <c r="F92" i="7" s="1"/>
  <c r="W92" i="5" s="1"/>
  <c r="W103" i="5"/>
  <c r="N11" i="7"/>
  <c r="S11" i="7" s="1"/>
  <c r="BN19" i="5"/>
  <c r="BP19" i="5" s="1"/>
  <c r="C20" i="11"/>
  <c r="DI19" i="5"/>
  <c r="AW26" i="5"/>
  <c r="DQ26" i="5" s="1"/>
  <c r="CM53" i="5"/>
  <c r="CN53" i="5"/>
  <c r="CK53" i="5"/>
  <c r="CL53" i="5"/>
  <c r="Q53" i="5"/>
  <c r="AA53" i="5" s="1"/>
  <c r="BK50" i="3"/>
  <c r="BI50" i="3"/>
  <c r="BE50" i="3"/>
  <c r="BJ50" i="3"/>
  <c r="BM50" i="3"/>
  <c r="BH50" i="3"/>
  <c r="BL50" i="3"/>
  <c r="BF50" i="3"/>
  <c r="BG50" i="3"/>
  <c r="DQ53" i="5"/>
  <c r="BJ53" i="5"/>
  <c r="BJ6" i="5"/>
  <c r="DQ6" i="5"/>
  <c r="Q6" i="5"/>
  <c r="AA6" i="5" s="1"/>
  <c r="CK6" i="5"/>
  <c r="CM6" i="5"/>
  <c r="CL6" i="5"/>
  <c r="CN6" i="5"/>
  <c r="T25" i="6"/>
  <c r="AW59" i="5"/>
  <c r="BW59" i="5"/>
  <c r="W25" i="6"/>
  <c r="V98" i="5"/>
  <c r="BW98" i="5" s="1"/>
  <c r="CL98" i="5" s="1"/>
  <c r="N24" i="6"/>
  <c r="S24" i="6" s="1"/>
  <c r="N22" i="6"/>
  <c r="S22" i="6" s="1"/>
  <c r="AS101" i="3" s="1"/>
  <c r="V5" i="5"/>
  <c r="BJ32" i="5"/>
  <c r="AK32" i="5" s="1"/>
  <c r="C33" i="7" s="1"/>
  <c r="F33" i="7" s="1"/>
  <c r="DQ32" i="5"/>
  <c r="DD32" i="5" s="1"/>
  <c r="V14" i="7" s="1"/>
  <c r="W17" i="6"/>
  <c r="AS113" i="3"/>
  <c r="T17" i="6"/>
  <c r="BW121" i="5"/>
  <c r="AW121" i="5"/>
  <c r="BW69" i="5"/>
  <c r="AW69" i="5"/>
  <c r="S16" i="6"/>
  <c r="AS67" i="3" s="1"/>
  <c r="W16" i="6"/>
  <c r="W15" i="6"/>
  <c r="T15" i="6"/>
  <c r="F24" i="3"/>
  <c r="G24" i="3" s="1"/>
  <c r="AS24" i="3" s="1"/>
  <c r="AK29" i="5"/>
  <c r="C30" i="7" s="1"/>
  <c r="F30" i="7" s="1"/>
  <c r="DD29" i="5"/>
  <c r="V5" i="7" s="1"/>
  <c r="BJ64" i="5"/>
  <c r="DQ64" i="5"/>
  <c r="CK64" i="5"/>
  <c r="CM64" i="5"/>
  <c r="CL64" i="5"/>
  <c r="CN64" i="5"/>
  <c r="Q64" i="5"/>
  <c r="AA64" i="5" s="1"/>
  <c r="T11" i="6"/>
  <c r="AS60" i="3"/>
  <c r="AW87" i="5"/>
  <c r="BW87" i="5"/>
  <c r="S10" i="6"/>
  <c r="W10" i="6"/>
  <c r="AB105" i="5"/>
  <c r="DH105" i="5"/>
  <c r="DU105" i="5"/>
  <c r="DD105" i="5"/>
  <c r="DF105" i="5"/>
  <c r="DE105" i="5"/>
  <c r="DG105" i="5"/>
  <c r="AK105" i="5"/>
  <c r="C106" i="7" s="1"/>
  <c r="AM105" i="5"/>
  <c r="C106" i="9" s="1"/>
  <c r="AL105" i="5"/>
  <c r="C106" i="8" s="1"/>
  <c r="AN105" i="5"/>
  <c r="S6" i="6"/>
  <c r="W6" i="6"/>
  <c r="AW95" i="5"/>
  <c r="BW95" i="5"/>
  <c r="S5" i="6"/>
  <c r="W5" i="6"/>
  <c r="W4" i="6"/>
  <c r="T4" i="6"/>
  <c r="F25" i="3"/>
  <c r="G25" i="3" s="1"/>
  <c r="AS25" i="3" s="1"/>
  <c r="C141" i="16"/>
  <c r="C123" i="7"/>
  <c r="F123" i="7" s="1"/>
  <c r="C124" i="7"/>
  <c r="C141" i="14"/>
  <c r="C141" i="12"/>
  <c r="C139" i="9"/>
  <c r="F139" i="9" s="1"/>
  <c r="C141" i="15"/>
  <c r="C139" i="8"/>
  <c r="F139" i="8" s="1"/>
  <c r="C141" i="13"/>
  <c r="DC57" i="5"/>
  <c r="AJ57" i="5"/>
  <c r="C58" i="6" s="1"/>
  <c r="F58" i="6" s="1"/>
  <c r="N18" i="6" s="1"/>
  <c r="S18" i="6" s="1"/>
  <c r="DH12" i="5"/>
  <c r="AB12" i="5"/>
  <c r="DU12" i="5"/>
  <c r="AJ12" i="5"/>
  <c r="AL12" i="5"/>
  <c r="C13" i="8" s="1"/>
  <c r="AK12" i="5"/>
  <c r="AN12" i="5"/>
  <c r="C13" i="10" s="1"/>
  <c r="AM12" i="5"/>
  <c r="C13" i="9" s="1"/>
  <c r="DC12" i="5"/>
  <c r="DE12" i="5"/>
  <c r="DG12" i="5"/>
  <c r="DD12" i="5"/>
  <c r="DF12" i="5"/>
  <c r="CK26" i="5"/>
  <c r="CL26" i="5"/>
  <c r="C144" i="8"/>
  <c r="C144" i="10"/>
  <c r="C144" i="9"/>
  <c r="C144" i="7"/>
  <c r="DC41" i="5"/>
  <c r="AJ41" i="5"/>
  <c r="C42" i="6" s="1"/>
  <c r="F42" i="6" s="1"/>
  <c r="N8" i="6" s="1"/>
  <c r="S8" i="6" s="1"/>
  <c r="AP30" i="5"/>
  <c r="C31" i="13" s="1"/>
  <c r="AO30" i="5"/>
  <c r="C31" i="12" s="1"/>
  <c r="AR30" i="5"/>
  <c r="C31" i="15" s="1"/>
  <c r="AS30" i="5"/>
  <c r="C31" i="16" s="1"/>
  <c r="AQ30" i="5"/>
  <c r="C31" i="14" s="1"/>
  <c r="C85" i="6"/>
  <c r="C110" i="6"/>
  <c r="DI120" i="5"/>
  <c r="AO120" i="5"/>
  <c r="BN85" i="5"/>
  <c r="BP85" i="5" s="1"/>
  <c r="DI85" i="5"/>
  <c r="BY112" i="5"/>
  <c r="AY112" i="5"/>
  <c r="BJ55" i="5"/>
  <c r="DQ55" i="5"/>
  <c r="BJ70" i="5"/>
  <c r="AK70" i="5" s="1"/>
  <c r="C71" i="7" s="1"/>
  <c r="F71" i="7" s="1"/>
  <c r="W70" i="5" s="1"/>
  <c r="DQ70" i="5"/>
  <c r="DD70" i="5" s="1"/>
  <c r="BJ113" i="5"/>
  <c r="DQ113" i="5"/>
  <c r="AW96" i="5"/>
  <c r="BW96" i="5"/>
  <c r="CK96" i="5" s="1"/>
  <c r="BJ79" i="5"/>
  <c r="AK79" i="5" s="1"/>
  <c r="DQ79" i="5"/>
  <c r="DD79" i="5" s="1"/>
  <c r="CN113" i="5"/>
  <c r="CK113" i="5"/>
  <c r="Q113" i="5"/>
  <c r="AA113" i="5" s="1"/>
  <c r="CL113" i="5"/>
  <c r="CM113" i="5"/>
  <c r="C145" i="7"/>
  <c r="C105" i="7"/>
  <c r="BJ93" i="5"/>
  <c r="AK93" i="5" s="1"/>
  <c r="DQ93" i="5"/>
  <c r="DD93" i="5" s="1"/>
  <c r="BW97" i="5"/>
  <c r="AW97" i="5"/>
  <c r="DQ89" i="5"/>
  <c r="DD89" i="5" s="1"/>
  <c r="BJ89" i="5"/>
  <c r="AK89" i="5" s="1"/>
  <c r="CK55" i="5"/>
  <c r="CL55" i="5"/>
  <c r="CM55" i="5"/>
  <c r="BJ100" i="5"/>
  <c r="AK100" i="5" s="1"/>
  <c r="DQ100" i="5"/>
  <c r="DD100" i="5" s="1"/>
  <c r="DH104" i="5"/>
  <c r="DU104" i="5"/>
  <c r="AB104" i="5"/>
  <c r="AL104" i="5"/>
  <c r="AM104" i="5"/>
  <c r="AN104" i="5"/>
  <c r="DE104" i="5"/>
  <c r="DF104" i="5"/>
  <c r="DG104" i="5"/>
  <c r="BO95" i="5"/>
  <c r="DV95" i="5"/>
  <c r="CP95" i="5"/>
  <c r="C130" i="12"/>
  <c r="C130" i="13"/>
  <c r="AF83" i="5"/>
  <c r="C130" i="14"/>
  <c r="F130" i="14" s="1"/>
  <c r="DR33" i="5"/>
  <c r="DE33" i="5" s="1"/>
  <c r="C48" i="16"/>
  <c r="C144" i="16"/>
  <c r="C15" i="16"/>
  <c r="C12" i="16"/>
  <c r="C59" i="15"/>
  <c r="C48" i="15"/>
  <c r="C15" i="15"/>
  <c r="C45" i="15"/>
  <c r="AG36" i="5" s="1"/>
  <c r="CF36" i="5" s="1"/>
  <c r="C37" i="15"/>
  <c r="C144" i="15"/>
  <c r="C12" i="15"/>
  <c r="C144" i="14"/>
  <c r="BE117" i="5"/>
  <c r="BR117" i="5" s="1"/>
  <c r="CE117" i="5"/>
  <c r="C12" i="14"/>
  <c r="C59" i="14"/>
  <c r="C48" i="14"/>
  <c r="C15" i="14"/>
  <c r="C45" i="14"/>
  <c r="C37" i="14"/>
  <c r="C144" i="13"/>
  <c r="C59" i="13"/>
  <c r="C48" i="13"/>
  <c r="C15" i="13"/>
  <c r="C45" i="13"/>
  <c r="C37" i="13"/>
  <c r="C15" i="12"/>
  <c r="C59" i="12"/>
  <c r="C48" i="12"/>
  <c r="C45" i="12"/>
  <c r="C37" i="12"/>
  <c r="C144" i="12"/>
  <c r="C38" i="11"/>
  <c r="C41" i="8"/>
  <c r="C32" i="8"/>
  <c r="F32" i="8" s="1"/>
  <c r="X31" i="5" s="1"/>
  <c r="C44" i="8"/>
  <c r="F44" i="8" s="1"/>
  <c r="BY20" i="5"/>
  <c r="AY20" i="5"/>
  <c r="BY17" i="5"/>
  <c r="AY17" i="5"/>
  <c r="C44" i="7"/>
  <c r="C41" i="7"/>
  <c r="C32" i="7"/>
  <c r="C135" i="7"/>
  <c r="C117" i="7"/>
  <c r="F117" i="7" s="1"/>
  <c r="BX18" i="5"/>
  <c r="AX18" i="5"/>
  <c r="AX16" i="5"/>
  <c r="BX16" i="5"/>
  <c r="CL16" i="5" s="1"/>
  <c r="AB8" i="5"/>
  <c r="DU8" i="5"/>
  <c r="DH8" i="5"/>
  <c r="C47" i="7"/>
  <c r="F47" i="7" s="1"/>
  <c r="W46" i="5" s="1"/>
  <c r="BK42" i="5"/>
  <c r="DR42" i="5"/>
  <c r="DE8" i="5"/>
  <c r="DF8" i="5"/>
  <c r="DG8" i="5"/>
  <c r="CL42" i="5"/>
  <c r="AM8" i="5"/>
  <c r="C9" i="9" s="1"/>
  <c r="AN8" i="5"/>
  <c r="C9" i="10" s="1"/>
  <c r="AL8" i="5"/>
  <c r="C9" i="8" s="1"/>
  <c r="DD90" i="5"/>
  <c r="BW99" i="5"/>
  <c r="AW99" i="5"/>
  <c r="DD27" i="5"/>
  <c r="V6" i="7" s="1"/>
  <c r="AK94" i="5"/>
  <c r="C95" i="7" s="1"/>
  <c r="AW80" i="5"/>
  <c r="BW80" i="5"/>
  <c r="AL33" i="5"/>
  <c r="AW101" i="5"/>
  <c r="BW101" i="5"/>
  <c r="CL81" i="5"/>
  <c r="DD91" i="5"/>
  <c r="DQ51" i="5"/>
  <c r="BJ51" i="5"/>
  <c r="DR82" i="5"/>
  <c r="BK82" i="5"/>
  <c r="AW82" i="5"/>
  <c r="BW82" i="5"/>
  <c r="AK90" i="5"/>
  <c r="BK81" i="5"/>
  <c r="DR81" i="5"/>
  <c r="DD94" i="5"/>
  <c r="CK51" i="5"/>
  <c r="CX6" i="5"/>
  <c r="BN54" i="5" l="1"/>
  <c r="C55" i="11"/>
  <c r="AB61" i="5"/>
  <c r="BN61" i="5" s="1"/>
  <c r="BP61" i="5" s="1"/>
  <c r="AS115" i="3"/>
  <c r="DR84" i="5"/>
  <c r="DE84" i="5" s="1"/>
  <c r="AT78" i="3"/>
  <c r="AU119" i="3"/>
  <c r="AS116" i="3"/>
  <c r="AS114" i="3"/>
  <c r="AS74" i="3"/>
  <c r="AS75" i="3"/>
  <c r="AU123" i="3"/>
  <c r="AU124" i="3"/>
  <c r="AT66" i="3"/>
  <c r="AT67" i="3"/>
  <c r="AS97" i="3"/>
  <c r="AT79" i="3"/>
  <c r="AU120" i="3"/>
  <c r="AU121" i="3"/>
  <c r="AT102" i="3"/>
  <c r="AS102" i="3"/>
  <c r="AS61" i="3"/>
  <c r="AO54" i="5"/>
  <c r="C55" i="12" s="1"/>
  <c r="BP54" i="5"/>
  <c r="AQ54" i="5" s="1"/>
  <c r="C55" i="14" s="1"/>
  <c r="AG14" i="3"/>
  <c r="AH14" i="3" s="1"/>
  <c r="BB14" i="3" s="1"/>
  <c r="BF15" i="5"/>
  <c r="BS15" i="5" s="1"/>
  <c r="CF15" i="5"/>
  <c r="DU61" i="5"/>
  <c r="DI61" i="5" s="1"/>
  <c r="T167" i="11"/>
  <c r="AN51" i="3"/>
  <c r="F40" i="3"/>
  <c r="G40" i="3" s="1"/>
  <c r="AS40" i="3" s="1"/>
  <c r="T8" i="6"/>
  <c r="V9" i="6"/>
  <c r="V8" i="6"/>
  <c r="W8" i="6" s="1"/>
  <c r="AS117" i="3"/>
  <c r="T18" i="6"/>
  <c r="AS95" i="3"/>
  <c r="V19" i="6"/>
  <c r="V18" i="6"/>
  <c r="W18" i="6" s="1"/>
  <c r="V13" i="7"/>
  <c r="N13" i="7"/>
  <c r="S13" i="7" s="1"/>
  <c r="I31" i="3" s="1"/>
  <c r="J31" i="3" s="1"/>
  <c r="AT31" i="3" s="1"/>
  <c r="N12" i="7"/>
  <c r="S12" i="7" s="1"/>
  <c r="Q168" i="11"/>
  <c r="R168" i="11" s="1"/>
  <c r="N168" i="11"/>
  <c r="D169" i="11"/>
  <c r="P168" i="11"/>
  <c r="T168" i="11" s="1"/>
  <c r="O168" i="11"/>
  <c r="M168" i="11"/>
  <c r="S46" i="13"/>
  <c r="W167" i="11"/>
  <c r="V167" i="11"/>
  <c r="V46" i="13"/>
  <c r="W46" i="13"/>
  <c r="M47" i="13"/>
  <c r="D48" i="13"/>
  <c r="Q47" i="13"/>
  <c r="R47" i="13" s="1"/>
  <c r="N47" i="13"/>
  <c r="P47" i="13"/>
  <c r="S47" i="13" s="1"/>
  <c r="O47" i="13"/>
  <c r="S156" i="15"/>
  <c r="P157" i="15"/>
  <c r="S157" i="15" s="1"/>
  <c r="M157" i="15"/>
  <c r="D158" i="15"/>
  <c r="N157" i="15"/>
  <c r="Q157" i="15"/>
  <c r="R157" i="15" s="1"/>
  <c r="O157" i="15"/>
  <c r="W156" i="15"/>
  <c r="V156" i="15"/>
  <c r="BN7" i="5"/>
  <c r="BP7" i="5" s="1"/>
  <c r="C8" i="11"/>
  <c r="CX7" i="5"/>
  <c r="CY7" i="5" s="1"/>
  <c r="CV7" i="5" s="1"/>
  <c r="DJ7" i="5"/>
  <c r="V14" i="13" s="1"/>
  <c r="DI7" i="5"/>
  <c r="DD88" i="5"/>
  <c r="DF88" i="5"/>
  <c r="DG88" i="5"/>
  <c r="DE88" i="5"/>
  <c r="AL88" i="5"/>
  <c r="C89" i="8" s="1"/>
  <c r="AK88" i="5"/>
  <c r="C89" i="7" s="1"/>
  <c r="AM88" i="5"/>
  <c r="C89" i="9" s="1"/>
  <c r="AN88" i="5"/>
  <c r="L32" i="3"/>
  <c r="M32" i="3" s="1"/>
  <c r="AU32" i="3" s="1"/>
  <c r="AT119" i="3"/>
  <c r="AT100" i="3"/>
  <c r="BX92" i="5"/>
  <c r="CL92" i="5" s="1"/>
  <c r="AX92" i="5"/>
  <c r="BJ92" i="5"/>
  <c r="DQ92" i="5"/>
  <c r="CK92" i="5"/>
  <c r="BY35" i="5"/>
  <c r="AY35" i="5"/>
  <c r="CB39" i="5"/>
  <c r="BB39" i="5"/>
  <c r="AL84" i="5"/>
  <c r="C85" i="8" s="1"/>
  <c r="AM84" i="5"/>
  <c r="C85" i="9" s="1"/>
  <c r="BA109" i="5"/>
  <c r="CA109" i="5"/>
  <c r="Q109" i="5" s="1"/>
  <c r="AA109" i="5" s="1"/>
  <c r="AN50" i="3"/>
  <c r="C105" i="10"/>
  <c r="BY78" i="5"/>
  <c r="AY78" i="5"/>
  <c r="AY25" i="5"/>
  <c r="BL25" i="5" s="1"/>
  <c r="L23" i="3"/>
  <c r="M23" i="3" s="1"/>
  <c r="AU23" i="3" s="1"/>
  <c r="CM25" i="5"/>
  <c r="CN25" i="5"/>
  <c r="AB13" i="5"/>
  <c r="DU13" i="5"/>
  <c r="DH13" i="5"/>
  <c r="DF13" i="5"/>
  <c r="DG13" i="5"/>
  <c r="AN13" i="5"/>
  <c r="C14" i="10" s="1"/>
  <c r="AM13" i="5"/>
  <c r="C14" i="9" s="1"/>
  <c r="DI77" i="5"/>
  <c r="BN77" i="5"/>
  <c r="C77" i="11"/>
  <c r="BJ42" i="3"/>
  <c r="BF42" i="3"/>
  <c r="BM42" i="3"/>
  <c r="BI42" i="3"/>
  <c r="BG42" i="3"/>
  <c r="BH42" i="3"/>
  <c r="BL42" i="3"/>
  <c r="BK42" i="3"/>
  <c r="BE42" i="3"/>
  <c r="AM125" i="5"/>
  <c r="C126" i="9" s="1"/>
  <c r="F126" i="9" s="1"/>
  <c r="N8" i="9" s="1"/>
  <c r="S8" i="9" s="1"/>
  <c r="DF125" i="5"/>
  <c r="V8" i="9" s="1"/>
  <c r="T5" i="6"/>
  <c r="CK98" i="5"/>
  <c r="AL106" i="5"/>
  <c r="C107" i="8" s="1"/>
  <c r="X87" i="5" s="1"/>
  <c r="AM106" i="5"/>
  <c r="C107" i="9" s="1"/>
  <c r="Y87" i="5" s="1"/>
  <c r="AN106" i="5"/>
  <c r="DU106" i="5"/>
  <c r="AB106" i="5"/>
  <c r="C107" i="11" s="1"/>
  <c r="DH106" i="5"/>
  <c r="DE106" i="5"/>
  <c r="DF106" i="5"/>
  <c r="DG106" i="5"/>
  <c r="CL83" i="5"/>
  <c r="CM83" i="5"/>
  <c r="BK83" i="5"/>
  <c r="DR83" i="5"/>
  <c r="W32" i="5"/>
  <c r="BX32" i="5" s="1"/>
  <c r="CL32" i="5" s="1"/>
  <c r="N14" i="7"/>
  <c r="S14" i="7" s="1"/>
  <c r="I21" i="3" s="1"/>
  <c r="J21" i="3" s="1"/>
  <c r="AT21" i="3" s="1"/>
  <c r="W11" i="7"/>
  <c r="T11" i="7"/>
  <c r="AX103" i="5"/>
  <c r="BX103" i="5"/>
  <c r="N5" i="7"/>
  <c r="S5" i="7" s="1"/>
  <c r="I28" i="3" s="1"/>
  <c r="J28" i="3" s="1"/>
  <c r="AT28" i="3" s="1"/>
  <c r="W29" i="5"/>
  <c r="AR19" i="5"/>
  <c r="C20" i="15" s="1"/>
  <c r="AQ19" i="5"/>
  <c r="C20" i="14" s="1"/>
  <c r="AO19" i="5"/>
  <c r="C20" i="12" s="1"/>
  <c r="AS19" i="5"/>
  <c r="C20" i="16" s="1"/>
  <c r="AP19" i="5"/>
  <c r="C20" i="13" s="1"/>
  <c r="BJ26" i="5"/>
  <c r="AL26" i="5" s="1"/>
  <c r="C27" i="8" s="1"/>
  <c r="AW98" i="5"/>
  <c r="BJ98" i="5" s="1"/>
  <c r="AL98" i="5" s="1"/>
  <c r="AL53" i="5"/>
  <c r="C54" i="8" s="1"/>
  <c r="AN53" i="5"/>
  <c r="AK53" i="5"/>
  <c r="C54" i="7" s="1"/>
  <c r="AM53" i="5"/>
  <c r="DF53" i="5"/>
  <c r="DD53" i="5"/>
  <c r="DG53" i="5"/>
  <c r="DE53" i="5"/>
  <c r="DH53" i="5"/>
  <c r="AB53" i="5"/>
  <c r="BN53" i="5" s="1"/>
  <c r="BP53" i="5" s="1"/>
  <c r="DU53" i="5"/>
  <c r="AB6" i="5"/>
  <c r="DH6" i="5"/>
  <c r="DU6" i="5"/>
  <c r="DE6" i="5"/>
  <c r="DG6" i="5"/>
  <c r="DF6" i="5"/>
  <c r="DD6" i="5"/>
  <c r="AK6" i="5"/>
  <c r="C7" i="7" s="1"/>
  <c r="AM6" i="5"/>
  <c r="C7" i="9" s="1"/>
  <c r="AL6" i="5"/>
  <c r="C7" i="8" s="1"/>
  <c r="AN6" i="5"/>
  <c r="C7" i="10" s="1"/>
  <c r="CK59" i="5"/>
  <c r="BJ59" i="5"/>
  <c r="DQ59" i="5"/>
  <c r="W24" i="6"/>
  <c r="T24" i="6"/>
  <c r="AW5" i="5"/>
  <c r="BW5" i="5"/>
  <c r="T22" i="6"/>
  <c r="F4" i="3"/>
  <c r="G4" i="3" s="1"/>
  <c r="AS4" i="3" s="1"/>
  <c r="W22" i="6"/>
  <c r="V57" i="5"/>
  <c r="N19" i="6"/>
  <c r="S19" i="6" s="1"/>
  <c r="DQ121" i="5"/>
  <c r="BJ121" i="5"/>
  <c r="CN121" i="5"/>
  <c r="CL121" i="5"/>
  <c r="Q121" i="5"/>
  <c r="AA121" i="5" s="1"/>
  <c r="CK121" i="5"/>
  <c r="CM121" i="5"/>
  <c r="T16" i="6"/>
  <c r="AS65" i="3"/>
  <c r="DQ69" i="5"/>
  <c r="BJ69" i="5"/>
  <c r="CK69" i="5"/>
  <c r="CL69" i="5"/>
  <c r="DU64" i="5"/>
  <c r="AB64" i="5"/>
  <c r="DH64" i="5"/>
  <c r="DF64" i="5"/>
  <c r="DD64" i="5"/>
  <c r="DE64" i="5"/>
  <c r="DG64" i="5"/>
  <c r="AM64" i="5"/>
  <c r="C65" i="9" s="1"/>
  <c r="AK64" i="5"/>
  <c r="C65" i="7" s="1"/>
  <c r="AN64" i="5"/>
  <c r="C65" i="10" s="1"/>
  <c r="AL64" i="5"/>
  <c r="C65" i="8" s="1"/>
  <c r="F16" i="3"/>
  <c r="G16" i="3" s="1"/>
  <c r="AS16" i="3" s="1"/>
  <c r="T10" i="6"/>
  <c r="AS80" i="3"/>
  <c r="CK87" i="5"/>
  <c r="CL87" i="5"/>
  <c r="DQ87" i="5"/>
  <c r="BJ87" i="5"/>
  <c r="V41" i="5"/>
  <c r="N9" i="6"/>
  <c r="S9" i="6" s="1"/>
  <c r="F39" i="3" s="1"/>
  <c r="G39" i="3" s="1"/>
  <c r="AS39" i="3" s="1"/>
  <c r="DI105" i="5"/>
  <c r="BN105" i="5"/>
  <c r="BP105" i="5" s="1"/>
  <c r="C105" i="11"/>
  <c r="CK95" i="5"/>
  <c r="CL95" i="5"/>
  <c r="CM95" i="5"/>
  <c r="BJ95" i="5"/>
  <c r="DQ95" i="5"/>
  <c r="T6" i="6"/>
  <c r="AS87" i="3"/>
  <c r="W123" i="5"/>
  <c r="W122" i="5"/>
  <c r="C14" i="6"/>
  <c r="C13" i="6"/>
  <c r="DI12" i="5"/>
  <c r="C14" i="7"/>
  <c r="C13" i="7"/>
  <c r="BN12" i="5"/>
  <c r="BP12" i="5" s="1"/>
  <c r="C13" i="11"/>
  <c r="DD26" i="5"/>
  <c r="DE26" i="5"/>
  <c r="C109" i="16"/>
  <c r="AO85" i="5"/>
  <c r="CY6" i="5"/>
  <c r="CV6" i="5" s="1"/>
  <c r="DS112" i="5"/>
  <c r="BL112" i="5"/>
  <c r="CM112" i="5"/>
  <c r="CN112" i="5"/>
  <c r="Q112" i="5"/>
  <c r="AA112" i="5" s="1"/>
  <c r="CK97" i="5"/>
  <c r="BJ96" i="5"/>
  <c r="AK96" i="5" s="1"/>
  <c r="C97" i="7" s="1"/>
  <c r="F97" i="7" s="1"/>
  <c r="W96" i="5" s="1"/>
  <c r="DQ96" i="5"/>
  <c r="DD96" i="5" s="1"/>
  <c r="DD113" i="5"/>
  <c r="DE113" i="5"/>
  <c r="DF113" i="5"/>
  <c r="DG113" i="5"/>
  <c r="DD55" i="5"/>
  <c r="DE55" i="5"/>
  <c r="DF55" i="5"/>
  <c r="BJ97" i="5"/>
  <c r="DQ97" i="5"/>
  <c r="AB113" i="5"/>
  <c r="C114" i="11" s="1"/>
  <c r="DH113" i="5"/>
  <c r="DU113" i="5"/>
  <c r="AM113" i="5"/>
  <c r="C114" i="9" s="1"/>
  <c r="AK113" i="5"/>
  <c r="C114" i="7" s="1"/>
  <c r="AL113" i="5"/>
  <c r="C114" i="8" s="1"/>
  <c r="AN113" i="5"/>
  <c r="AX70" i="5"/>
  <c r="BX70" i="5"/>
  <c r="AK55" i="5"/>
  <c r="C56" i="7" s="1"/>
  <c r="AL55" i="5"/>
  <c r="C56" i="8" s="1"/>
  <c r="AM55" i="5"/>
  <c r="C56" i="9" s="1"/>
  <c r="W118" i="5"/>
  <c r="AX118" i="5" s="1"/>
  <c r="W116" i="5"/>
  <c r="C145" i="10"/>
  <c r="C145" i="9"/>
  <c r="C105" i="9"/>
  <c r="BN104" i="5"/>
  <c r="BP104" i="5" s="1"/>
  <c r="C145" i="8"/>
  <c r="C105" i="8"/>
  <c r="DI104" i="5"/>
  <c r="BF36" i="5"/>
  <c r="BS36" i="5" s="1"/>
  <c r="BE83" i="5"/>
  <c r="BR83" i="5" s="1"/>
  <c r="CE83" i="5"/>
  <c r="DY117" i="5"/>
  <c r="BN8" i="5"/>
  <c r="BP8" i="5" s="1"/>
  <c r="C9" i="11"/>
  <c r="CN17" i="5"/>
  <c r="CM17" i="5"/>
  <c r="BL17" i="5"/>
  <c r="DS17" i="5"/>
  <c r="DS20" i="5"/>
  <c r="BL20" i="5"/>
  <c r="BY31" i="5"/>
  <c r="AY31" i="5"/>
  <c r="X34" i="5"/>
  <c r="X43" i="5"/>
  <c r="CN20" i="5"/>
  <c r="CM20" i="5"/>
  <c r="DI8" i="5"/>
  <c r="BK18" i="5"/>
  <c r="DR18" i="5"/>
  <c r="C110" i="7"/>
  <c r="C90" i="7"/>
  <c r="F90" i="7" s="1"/>
  <c r="DE42" i="5"/>
  <c r="BX46" i="5"/>
  <c r="AX46" i="5"/>
  <c r="CL18" i="5"/>
  <c r="AL42" i="5"/>
  <c r="C53" i="8" s="1"/>
  <c r="C111" i="7"/>
  <c r="C91" i="7"/>
  <c r="F91" i="7" s="1"/>
  <c r="W91" i="5" s="1"/>
  <c r="C34" i="7"/>
  <c r="C28" i="7"/>
  <c r="F28" i="7" s="1"/>
  <c r="N6" i="7" s="1"/>
  <c r="S6" i="7" s="1"/>
  <c r="I26" i="3" s="1"/>
  <c r="J26" i="3" s="1"/>
  <c r="AT26" i="3" s="1"/>
  <c r="C113" i="7"/>
  <c r="C94" i="7"/>
  <c r="F94" i="7" s="1"/>
  <c r="W93" i="5" s="1"/>
  <c r="BK16" i="5"/>
  <c r="AL16" i="5" s="1"/>
  <c r="DR16" i="5"/>
  <c r="DE16" i="5" s="1"/>
  <c r="CK82" i="5"/>
  <c r="CL82" i="5"/>
  <c r="CM82" i="5"/>
  <c r="CN82" i="5"/>
  <c r="Q82" i="5"/>
  <c r="AA82" i="5" s="1"/>
  <c r="CK80" i="5"/>
  <c r="BJ99" i="5"/>
  <c r="DQ99" i="5"/>
  <c r="CT36" i="5"/>
  <c r="R36" i="5"/>
  <c r="BJ82" i="5"/>
  <c r="DQ82" i="5"/>
  <c r="AK51" i="5"/>
  <c r="DQ80" i="5"/>
  <c r="BJ80" i="5"/>
  <c r="CK99" i="5"/>
  <c r="CL99" i="5"/>
  <c r="DE81" i="5"/>
  <c r="DD51" i="5"/>
  <c r="CK101" i="5"/>
  <c r="AL81" i="5"/>
  <c r="BJ101" i="5"/>
  <c r="DQ101" i="5"/>
  <c r="DF84" i="5" l="1"/>
  <c r="C62" i="11"/>
  <c r="AS90" i="3"/>
  <c r="AS54" i="5"/>
  <c r="AS88" i="3"/>
  <c r="AT97" i="3"/>
  <c r="AR54" i="5"/>
  <c r="C55" i="15" s="1"/>
  <c r="AT101" i="3"/>
  <c r="AS66" i="3"/>
  <c r="AS83" i="3"/>
  <c r="AS91" i="3"/>
  <c r="AS57" i="3"/>
  <c r="AS58" i="3"/>
  <c r="AS96" i="3"/>
  <c r="AS84" i="3"/>
  <c r="AS82" i="3"/>
  <c r="AT98" i="3"/>
  <c r="AS56" i="3"/>
  <c r="BH61" i="3"/>
  <c r="BJ61" i="3"/>
  <c r="BM61" i="3"/>
  <c r="BL61" i="3"/>
  <c r="BE61" i="3"/>
  <c r="BG61" i="3"/>
  <c r="BF61" i="3"/>
  <c r="BK61" i="3"/>
  <c r="BI61" i="3"/>
  <c r="AT77" i="3"/>
  <c r="AS94" i="3"/>
  <c r="AS81" i="3"/>
  <c r="AS89" i="3"/>
  <c r="AU75" i="3"/>
  <c r="AT117" i="3"/>
  <c r="AT118" i="3"/>
  <c r="AS62" i="3"/>
  <c r="BF62" i="3" s="1"/>
  <c r="AS63" i="3"/>
  <c r="AS119" i="3"/>
  <c r="AS120" i="3"/>
  <c r="AS118" i="3"/>
  <c r="AT99" i="3"/>
  <c r="AP54" i="5"/>
  <c r="C55" i="13" s="1"/>
  <c r="CT15" i="5"/>
  <c r="R15" i="5"/>
  <c r="AS15" i="5"/>
  <c r="C16" i="16" s="1"/>
  <c r="DZ15" i="5"/>
  <c r="DM15" i="5" s="1"/>
  <c r="DZ36" i="5"/>
  <c r="DM36" i="5" s="1"/>
  <c r="W13" i="7"/>
  <c r="T13" i="7"/>
  <c r="F31" i="3"/>
  <c r="G31" i="3" s="1"/>
  <c r="AS31" i="3" s="1"/>
  <c r="AT75" i="3"/>
  <c r="T12" i="7"/>
  <c r="W12" i="7"/>
  <c r="W8" i="9"/>
  <c r="T8" i="9"/>
  <c r="S168" i="11"/>
  <c r="O169" i="11"/>
  <c r="D170" i="11"/>
  <c r="M169" i="11"/>
  <c r="Q169" i="11"/>
  <c r="R169" i="11" s="1"/>
  <c r="P169" i="11"/>
  <c r="S169" i="11" s="1"/>
  <c r="N169" i="11"/>
  <c r="W168" i="11"/>
  <c r="V168" i="11"/>
  <c r="AO7" i="5"/>
  <c r="C8" i="12" s="1"/>
  <c r="W47" i="13"/>
  <c r="V47" i="13"/>
  <c r="O48" i="13"/>
  <c r="M48" i="13"/>
  <c r="D49" i="13"/>
  <c r="Q48" i="13"/>
  <c r="R48" i="13" s="1"/>
  <c r="N48" i="13"/>
  <c r="P48" i="13"/>
  <c r="S48" i="13" s="1"/>
  <c r="T157" i="15"/>
  <c r="T47" i="13"/>
  <c r="O158" i="15"/>
  <c r="M158" i="15"/>
  <c r="P158" i="15"/>
  <c r="T158" i="15" s="1"/>
  <c r="N158" i="15"/>
  <c r="Q158" i="15"/>
  <c r="R158" i="15" s="1"/>
  <c r="D159" i="15"/>
  <c r="W157" i="15"/>
  <c r="V157" i="15"/>
  <c r="CX8" i="5"/>
  <c r="DL117" i="5"/>
  <c r="DD92" i="5"/>
  <c r="DS35" i="5"/>
  <c r="BL35" i="5"/>
  <c r="AK92" i="5"/>
  <c r="C93" i="7" s="1"/>
  <c r="Q35" i="5"/>
  <c r="AA35" i="5" s="1"/>
  <c r="CN35" i="5"/>
  <c r="CM35" i="5"/>
  <c r="DR92" i="5"/>
  <c r="BK92" i="5"/>
  <c r="AL92" i="5" s="1"/>
  <c r="C93" i="8" s="1"/>
  <c r="BO39" i="5"/>
  <c r="DV39" i="5"/>
  <c r="CP39" i="5"/>
  <c r="U36" i="3"/>
  <c r="V36" i="3" s="1"/>
  <c r="AX36" i="3" s="1"/>
  <c r="DU109" i="5"/>
  <c r="AB109" i="5"/>
  <c r="BN109" i="5" s="1"/>
  <c r="BP109" i="5" s="1"/>
  <c r="DH109" i="5"/>
  <c r="AN42" i="3"/>
  <c r="C86" i="12"/>
  <c r="C114" i="10"/>
  <c r="C106" i="10"/>
  <c r="C107" i="10"/>
  <c r="DS25" i="5"/>
  <c r="DG25" i="5" s="1"/>
  <c r="Y125" i="5"/>
  <c r="AO61" i="5"/>
  <c r="C62" i="12" s="1"/>
  <c r="AP61" i="5"/>
  <c r="C62" i="13" s="1"/>
  <c r="F62" i="13" s="1"/>
  <c r="BL78" i="5"/>
  <c r="DS78" i="5"/>
  <c r="Q78" i="5"/>
  <c r="AA78" i="5" s="1"/>
  <c r="CN78" i="5"/>
  <c r="CM78" i="5"/>
  <c r="AN25" i="5"/>
  <c r="C26" i="10" s="1"/>
  <c r="F26" i="10" s="1"/>
  <c r="AM25" i="5"/>
  <c r="C26" i="9" s="1"/>
  <c r="DI13" i="5"/>
  <c r="V12" i="12" s="1"/>
  <c r="C14" i="11"/>
  <c r="BN13" i="5"/>
  <c r="AO77" i="5"/>
  <c r="C77" i="12" s="1"/>
  <c r="AX32" i="5"/>
  <c r="BK32" i="5" s="1"/>
  <c r="AL32" i="5" s="1"/>
  <c r="C33" i="8" s="1"/>
  <c r="F33" i="8" s="1"/>
  <c r="AK26" i="5"/>
  <c r="C27" i="7" s="1"/>
  <c r="AK98" i="5"/>
  <c r="DQ98" i="5"/>
  <c r="DE98" i="5" s="1"/>
  <c r="V6" i="8" s="1"/>
  <c r="DI106" i="5"/>
  <c r="AZ87" i="5"/>
  <c r="BZ87" i="5"/>
  <c r="BN106" i="5"/>
  <c r="BP106" i="5" s="1"/>
  <c r="C106" i="11"/>
  <c r="BY87" i="5"/>
  <c r="AY87" i="5"/>
  <c r="DF83" i="5"/>
  <c r="DE83" i="5"/>
  <c r="AL83" i="5"/>
  <c r="C84" i="8" s="1"/>
  <c r="AM83" i="5"/>
  <c r="W14" i="7"/>
  <c r="T14" i="7"/>
  <c r="I30" i="3"/>
  <c r="J30" i="3" s="1"/>
  <c r="AT30" i="3" s="1"/>
  <c r="BK103" i="5"/>
  <c r="DR103" i="5"/>
  <c r="CL103" i="5"/>
  <c r="I25" i="3"/>
  <c r="J25" i="3" s="1"/>
  <c r="AT25" i="3" s="1"/>
  <c r="T6" i="7"/>
  <c r="W6" i="7"/>
  <c r="BX29" i="5"/>
  <c r="AX29" i="5"/>
  <c r="T5" i="7"/>
  <c r="I27" i="3"/>
  <c r="J27" i="3" s="1"/>
  <c r="AT27" i="3" s="1"/>
  <c r="W5" i="7"/>
  <c r="DI53" i="5"/>
  <c r="AP53" i="5"/>
  <c r="AQ53" i="5"/>
  <c r="AR53" i="5"/>
  <c r="AS53" i="5"/>
  <c r="AO53" i="5"/>
  <c r="DI6" i="5"/>
  <c r="BN6" i="5"/>
  <c r="BP6" i="5" s="1"/>
  <c r="C7" i="11"/>
  <c r="DD59" i="5"/>
  <c r="AK59" i="5"/>
  <c r="C60" i="7" s="1"/>
  <c r="F60" i="7" s="1"/>
  <c r="N16" i="7" s="1"/>
  <c r="S16" i="7" s="1"/>
  <c r="CK5" i="5"/>
  <c r="CM5" i="5"/>
  <c r="Q5" i="5"/>
  <c r="AA5" i="5" s="1"/>
  <c r="CL5" i="5"/>
  <c r="CN5" i="5"/>
  <c r="BJ5" i="5"/>
  <c r="DQ5" i="5"/>
  <c r="W19" i="6"/>
  <c r="AS92" i="3"/>
  <c r="AS53" i="3"/>
  <c r="T19" i="6"/>
  <c r="AW57" i="5"/>
  <c r="BW57" i="5"/>
  <c r="AB121" i="5"/>
  <c r="BN121" i="5" s="1"/>
  <c r="BP121" i="5" s="1"/>
  <c r="DH121" i="5"/>
  <c r="DU121" i="5"/>
  <c r="AN121" i="5"/>
  <c r="AL121" i="5"/>
  <c r="AM121" i="5"/>
  <c r="AK121" i="5"/>
  <c r="C122" i="7" s="1"/>
  <c r="DD121" i="5"/>
  <c r="DF121" i="5"/>
  <c r="DE121" i="5"/>
  <c r="DG121" i="5"/>
  <c r="AL69" i="5"/>
  <c r="C70" i="8" s="1"/>
  <c r="F70" i="8" s="1"/>
  <c r="AK69" i="5"/>
  <c r="C70" i="7" s="1"/>
  <c r="DD69" i="5"/>
  <c r="DE69" i="5"/>
  <c r="V5" i="8" s="1"/>
  <c r="C65" i="11"/>
  <c r="BN64" i="5"/>
  <c r="BP64" i="5" s="1"/>
  <c r="DI64" i="5"/>
  <c r="AK87" i="5"/>
  <c r="C88" i="7" s="1"/>
  <c r="AL87" i="5"/>
  <c r="C88" i="8" s="1"/>
  <c r="DD87" i="5"/>
  <c r="DE87" i="5"/>
  <c r="BL16" i="3"/>
  <c r="BH16" i="3"/>
  <c r="BK16" i="3"/>
  <c r="BE16" i="3"/>
  <c r="BJ16" i="3"/>
  <c r="BF16" i="3"/>
  <c r="BG16" i="3"/>
  <c r="BI16" i="3"/>
  <c r="BM16" i="3"/>
  <c r="T9" i="6"/>
  <c r="F38" i="3"/>
  <c r="G38" i="3" s="1"/>
  <c r="AS38" i="3" s="1"/>
  <c r="AW41" i="5"/>
  <c r="BW41" i="5"/>
  <c r="W9" i="6"/>
  <c r="AS105" i="5"/>
  <c r="AR105" i="5"/>
  <c r="AQ105" i="5"/>
  <c r="AP105" i="5"/>
  <c r="AO105" i="5"/>
  <c r="AK95" i="5"/>
  <c r="C96" i="7" s="1"/>
  <c r="AL95" i="5"/>
  <c r="C96" i="8" s="1"/>
  <c r="AM95" i="5"/>
  <c r="C96" i="9" s="1"/>
  <c r="F96" i="9" s="1"/>
  <c r="N5" i="9" s="1"/>
  <c r="S5" i="9" s="1"/>
  <c r="DD95" i="5"/>
  <c r="DE95" i="5"/>
  <c r="DF95" i="5"/>
  <c r="V5" i="9" s="1"/>
  <c r="AX122" i="5"/>
  <c r="BX122" i="5"/>
  <c r="BX123" i="5"/>
  <c r="CL123" i="5" s="1"/>
  <c r="AX123" i="5"/>
  <c r="C139" i="16"/>
  <c r="AR12" i="5"/>
  <c r="C13" i="15" s="1"/>
  <c r="AS12" i="5"/>
  <c r="C13" i="16" s="1"/>
  <c r="AO12" i="5"/>
  <c r="C13" i="12" s="1"/>
  <c r="AP12" i="5"/>
  <c r="C13" i="13" s="1"/>
  <c r="AQ12" i="5"/>
  <c r="C13" i="14" s="1"/>
  <c r="X26" i="5"/>
  <c r="AM112" i="5"/>
  <c r="C129" i="9" s="1"/>
  <c r="AN112" i="5"/>
  <c r="C129" i="10" s="1"/>
  <c r="DH112" i="5"/>
  <c r="DU112" i="5"/>
  <c r="AB112" i="5"/>
  <c r="BN112" i="5" s="1"/>
  <c r="DF112" i="5"/>
  <c r="DG112" i="5"/>
  <c r="CM70" i="5"/>
  <c r="CN70" i="5"/>
  <c r="CL70" i="5"/>
  <c r="Q70" i="5"/>
  <c r="AA70" i="5" s="1"/>
  <c r="BN113" i="5"/>
  <c r="BP113" i="5" s="1"/>
  <c r="DR70" i="5"/>
  <c r="BK70" i="5"/>
  <c r="DD97" i="5"/>
  <c r="BX118" i="5"/>
  <c r="CL118" i="5" s="1"/>
  <c r="AK97" i="5"/>
  <c r="C98" i="7" s="1"/>
  <c r="F98" i="7" s="1"/>
  <c r="N8" i="7" s="1"/>
  <c r="S8" i="7" s="1"/>
  <c r="BX96" i="5"/>
  <c r="CL96" i="5" s="1"/>
  <c r="AX96" i="5"/>
  <c r="BX93" i="5"/>
  <c r="CL93" i="5" s="1"/>
  <c r="AX93" i="5"/>
  <c r="W90" i="5"/>
  <c r="AX90" i="5" s="1"/>
  <c r="W89" i="5"/>
  <c r="AP104" i="5"/>
  <c r="AQ104" i="5"/>
  <c r="AR104" i="5"/>
  <c r="AO104" i="5"/>
  <c r="AS104" i="5"/>
  <c r="BX116" i="5"/>
  <c r="AX116" i="5"/>
  <c r="AS36" i="5"/>
  <c r="C37" i="16" s="1"/>
  <c r="CS83" i="5"/>
  <c r="R83" i="5"/>
  <c r="CT83" i="5"/>
  <c r="C108" i="16"/>
  <c r="DY83" i="5"/>
  <c r="AO8" i="5"/>
  <c r="C9" i="12" s="1"/>
  <c r="C45" i="16"/>
  <c r="C38" i="12"/>
  <c r="C111" i="10"/>
  <c r="C112" i="9"/>
  <c r="DG17" i="5"/>
  <c r="DF17" i="5"/>
  <c r="C112" i="8"/>
  <c r="BY43" i="5"/>
  <c r="AY43" i="5"/>
  <c r="AM20" i="5"/>
  <c r="C24" i="9" s="1"/>
  <c r="F24" i="9" s="1"/>
  <c r="N20" i="9" s="1"/>
  <c r="AN20" i="5"/>
  <c r="AN17" i="5"/>
  <c r="AM17" i="5"/>
  <c r="CM31" i="5"/>
  <c r="BY34" i="5"/>
  <c r="AY34" i="5"/>
  <c r="DG20" i="5"/>
  <c r="DF20" i="5"/>
  <c r="C17" i="8"/>
  <c r="DS31" i="5"/>
  <c r="BL31" i="5"/>
  <c r="C43" i="8"/>
  <c r="F43" i="8" s="1"/>
  <c r="BK118" i="5"/>
  <c r="DR118" i="5"/>
  <c r="W75" i="5"/>
  <c r="W94" i="5"/>
  <c r="BX91" i="5"/>
  <c r="AX91" i="5"/>
  <c r="BK46" i="5"/>
  <c r="DR46" i="5"/>
  <c r="CM46" i="5"/>
  <c r="CN46" i="5"/>
  <c r="CL46" i="5"/>
  <c r="Q46" i="5"/>
  <c r="AA46" i="5" s="1"/>
  <c r="DE18" i="5"/>
  <c r="C66" i="7"/>
  <c r="C52" i="7"/>
  <c r="F52" i="7" s="1"/>
  <c r="W51" i="5" s="1"/>
  <c r="C111" i="11"/>
  <c r="W22" i="5"/>
  <c r="W27" i="5"/>
  <c r="AL18" i="5"/>
  <c r="C22" i="8" s="1"/>
  <c r="F22" i="8" s="1"/>
  <c r="DD80" i="5"/>
  <c r="DD82" i="5"/>
  <c r="DF82" i="5"/>
  <c r="DE82" i="5"/>
  <c r="DG82" i="5"/>
  <c r="DE99" i="5"/>
  <c r="DD99" i="5"/>
  <c r="AK80" i="5"/>
  <c r="C81" i="7" s="1"/>
  <c r="DD101" i="5"/>
  <c r="AK82" i="5"/>
  <c r="C83" i="7" s="1"/>
  <c r="AN82" i="5"/>
  <c r="AL82" i="5"/>
  <c r="C83" i="8" s="1"/>
  <c r="AM82" i="5"/>
  <c r="C83" i="9" s="1"/>
  <c r="AK99" i="5"/>
  <c r="AL99" i="5"/>
  <c r="AB82" i="5"/>
  <c r="DU82" i="5"/>
  <c r="DH82" i="5"/>
  <c r="AK101" i="5"/>
  <c r="AN61" i="3" l="1"/>
  <c r="BH62" i="3"/>
  <c r="BJ62" i="3"/>
  <c r="BE62" i="3"/>
  <c r="BM62" i="3"/>
  <c r="BK62" i="3"/>
  <c r="BL62" i="3"/>
  <c r="BI62" i="3"/>
  <c r="BG62" i="3"/>
  <c r="AS85" i="3"/>
  <c r="AS86" i="3"/>
  <c r="AT76" i="3"/>
  <c r="AV124" i="3"/>
  <c r="AT120" i="3"/>
  <c r="AT121" i="3"/>
  <c r="AS54" i="3"/>
  <c r="BK63" i="3"/>
  <c r="BI63" i="3"/>
  <c r="BH63" i="3"/>
  <c r="BF63" i="3"/>
  <c r="BL63" i="3"/>
  <c r="BG63" i="3"/>
  <c r="BE63" i="3"/>
  <c r="AN63" i="3" s="1"/>
  <c r="BM63" i="3"/>
  <c r="BJ63" i="3"/>
  <c r="AS93" i="3"/>
  <c r="AS55" i="3"/>
  <c r="AE61" i="5"/>
  <c r="S158" i="15"/>
  <c r="T8" i="7"/>
  <c r="AT80" i="3"/>
  <c r="T16" i="7"/>
  <c r="V17" i="7"/>
  <c r="V16" i="7"/>
  <c r="W16" i="7" s="1"/>
  <c r="V9" i="7"/>
  <c r="V8" i="7"/>
  <c r="W8" i="7" s="1"/>
  <c r="T169" i="11"/>
  <c r="D171" i="11"/>
  <c r="M170" i="11"/>
  <c r="P170" i="11"/>
  <c r="S170" i="11" s="1"/>
  <c r="Q170" i="11"/>
  <c r="R170" i="11" s="1"/>
  <c r="N170" i="11"/>
  <c r="O170" i="11"/>
  <c r="W169" i="11"/>
  <c r="V169" i="11"/>
  <c r="W48" i="13"/>
  <c r="V48" i="13"/>
  <c r="T48" i="13"/>
  <c r="M49" i="13"/>
  <c r="Q49" i="13"/>
  <c r="R49" i="13" s="1"/>
  <c r="P49" i="13"/>
  <c r="T49" i="13" s="1"/>
  <c r="O49" i="13"/>
  <c r="D50" i="13"/>
  <c r="N49" i="13"/>
  <c r="M159" i="15"/>
  <c r="P159" i="15"/>
  <c r="S159" i="15" s="1"/>
  <c r="N159" i="15"/>
  <c r="Q159" i="15"/>
  <c r="R159" i="15" s="1"/>
  <c r="D160" i="15"/>
  <c r="O159" i="15"/>
  <c r="W158" i="15"/>
  <c r="V158" i="15"/>
  <c r="CY8" i="5"/>
  <c r="CX9" i="5"/>
  <c r="AP3" i="5"/>
  <c r="C4" i="13" s="1"/>
  <c r="DL83" i="5"/>
  <c r="DM83" i="5"/>
  <c r="AB35" i="5"/>
  <c r="DU35" i="5"/>
  <c r="DH35" i="5"/>
  <c r="DE92" i="5"/>
  <c r="AM35" i="5"/>
  <c r="C36" i="9" s="1"/>
  <c r="AN35" i="5"/>
  <c r="C36" i="10" s="1"/>
  <c r="DF35" i="5"/>
  <c r="DG35" i="5"/>
  <c r="W5" i="9"/>
  <c r="DI39" i="5"/>
  <c r="AO39" i="5"/>
  <c r="C40" i="12" s="1"/>
  <c r="F40" i="12" s="1"/>
  <c r="Z25" i="5"/>
  <c r="AS109" i="5"/>
  <c r="C110" i="16" s="1"/>
  <c r="AQ109" i="5"/>
  <c r="AP109" i="5"/>
  <c r="AO109" i="5"/>
  <c r="AR109" i="5"/>
  <c r="DI109" i="5"/>
  <c r="AN16" i="3"/>
  <c r="C105" i="16"/>
  <c r="F105" i="16" s="1"/>
  <c r="AV112" i="3"/>
  <c r="AH105" i="5"/>
  <c r="CG105" i="5" s="1"/>
  <c r="R105" i="5" s="1"/>
  <c r="C105" i="15"/>
  <c r="C105" i="14"/>
  <c r="C105" i="12"/>
  <c r="C105" i="13"/>
  <c r="C113" i="11"/>
  <c r="F113" i="11" s="1"/>
  <c r="DF25" i="5"/>
  <c r="C113" i="10"/>
  <c r="S20" i="9"/>
  <c r="T20" i="9" s="1"/>
  <c r="W20" i="9"/>
  <c r="Y23" i="5"/>
  <c r="BZ125" i="5"/>
  <c r="AZ125" i="5"/>
  <c r="DD98" i="5"/>
  <c r="T5" i="9"/>
  <c r="DR32" i="5"/>
  <c r="DE32" i="5" s="1"/>
  <c r="X21" i="5"/>
  <c r="N21" i="8"/>
  <c r="X32" i="5"/>
  <c r="AY32" i="5" s="1"/>
  <c r="DU78" i="5"/>
  <c r="DH78" i="5"/>
  <c r="AB78" i="5"/>
  <c r="DF78" i="5"/>
  <c r="DG78" i="5"/>
  <c r="AN78" i="5"/>
  <c r="C78" i="10" s="1"/>
  <c r="AM78" i="5"/>
  <c r="C79" i="9" s="1"/>
  <c r="AO13" i="5"/>
  <c r="C14" i="12" s="1"/>
  <c r="F14" i="12" s="1"/>
  <c r="X69" i="5"/>
  <c r="N5" i="8"/>
  <c r="S5" i="8" s="1"/>
  <c r="AS106" i="5"/>
  <c r="C107" i="16" s="1"/>
  <c r="AO106" i="5"/>
  <c r="AQ106" i="5"/>
  <c r="AR106" i="5"/>
  <c r="AP106" i="5"/>
  <c r="DS87" i="5"/>
  <c r="BL87" i="5"/>
  <c r="CN87" i="5"/>
  <c r="CM87" i="5"/>
  <c r="Q87" i="5"/>
  <c r="AA87" i="5" s="1"/>
  <c r="BM87" i="5"/>
  <c r="DT87" i="5"/>
  <c r="W59" i="5"/>
  <c r="C103" i="9"/>
  <c r="C84" i="9"/>
  <c r="F84" i="9" s="1"/>
  <c r="Y84" i="5" s="1"/>
  <c r="DE103" i="5"/>
  <c r="V20" i="8" s="1"/>
  <c r="AL103" i="5"/>
  <c r="C104" i="8" s="1"/>
  <c r="F104" i="8" s="1"/>
  <c r="N19" i="8" s="1"/>
  <c r="S19" i="8" s="1"/>
  <c r="W97" i="5"/>
  <c r="BX97" i="5" s="1"/>
  <c r="N9" i="7"/>
  <c r="S9" i="7" s="1"/>
  <c r="I23" i="3" s="1"/>
  <c r="J23" i="3" s="1"/>
  <c r="AT23" i="3" s="1"/>
  <c r="BK29" i="5"/>
  <c r="DR29" i="5"/>
  <c r="CL29" i="5"/>
  <c r="AO6" i="5"/>
  <c r="C7" i="12" s="1"/>
  <c r="DD5" i="5"/>
  <c r="DG5" i="5"/>
  <c r="DF5" i="5"/>
  <c r="DE5" i="5"/>
  <c r="AB5" i="5"/>
  <c r="DH5" i="5"/>
  <c r="DU5" i="5"/>
  <c r="AM5" i="5"/>
  <c r="C6" i="9" s="1"/>
  <c r="AN5" i="5"/>
  <c r="C6" i="10" s="1"/>
  <c r="AL5" i="5"/>
  <c r="C6" i="8" s="1"/>
  <c r="AK5" i="5"/>
  <c r="C6" i="7" s="1"/>
  <c r="CV5" i="5"/>
  <c r="CN57" i="5"/>
  <c r="CM57" i="5"/>
  <c r="CL57" i="5"/>
  <c r="CK57" i="5"/>
  <c r="BJ57" i="5"/>
  <c r="DQ57" i="5"/>
  <c r="DI121" i="5"/>
  <c r="AQ121" i="5"/>
  <c r="AR121" i="5"/>
  <c r="AS121" i="5"/>
  <c r="AP121" i="5"/>
  <c r="AO121" i="5"/>
  <c r="C69" i="11"/>
  <c r="AR64" i="5"/>
  <c r="C65" i="15" s="1"/>
  <c r="AQ64" i="5"/>
  <c r="C65" i="14" s="1"/>
  <c r="AO64" i="5"/>
  <c r="C65" i="12" s="1"/>
  <c r="AS64" i="5"/>
  <c r="C65" i="16" s="1"/>
  <c r="AP64" i="5"/>
  <c r="C65" i="13" s="1"/>
  <c r="CK41" i="5"/>
  <c r="BJ41" i="5"/>
  <c r="DQ41" i="5"/>
  <c r="CM118" i="5"/>
  <c r="BK123" i="5"/>
  <c r="AL123" i="5" s="1"/>
  <c r="DR123" i="5"/>
  <c r="DE123" i="5" s="1"/>
  <c r="CL122" i="5"/>
  <c r="BK122" i="5"/>
  <c r="DR122" i="5"/>
  <c r="BX90" i="5"/>
  <c r="CL90" i="5" s="1"/>
  <c r="BY26" i="5"/>
  <c r="AY26" i="5"/>
  <c r="BK96" i="5"/>
  <c r="AL96" i="5" s="1"/>
  <c r="C97" i="8" s="1"/>
  <c r="F97" i="8" s="1"/>
  <c r="X96" i="5" s="1"/>
  <c r="DR96" i="5"/>
  <c r="DE96" i="5" s="1"/>
  <c r="AL70" i="5"/>
  <c r="C71" i="8" s="1"/>
  <c r="AM70" i="5"/>
  <c r="AN70" i="5"/>
  <c r="DE70" i="5"/>
  <c r="DF70" i="5"/>
  <c r="DG70" i="5"/>
  <c r="DU70" i="5"/>
  <c r="AB70" i="5"/>
  <c r="BN70" i="5" s="1"/>
  <c r="BP70" i="5" s="1"/>
  <c r="DH70" i="5"/>
  <c r="BX89" i="5"/>
  <c r="CL89" i="5" s="1"/>
  <c r="AX89" i="5"/>
  <c r="DR116" i="5"/>
  <c r="BK116" i="5"/>
  <c r="C118" i="7"/>
  <c r="F118" i="7" s="1"/>
  <c r="N17" i="7" s="1"/>
  <c r="S17" i="7" s="1"/>
  <c r="C100" i="7"/>
  <c r="CL116" i="5"/>
  <c r="BK93" i="5"/>
  <c r="AL93" i="5" s="1"/>
  <c r="DR93" i="5"/>
  <c r="DE93" i="5" s="1"/>
  <c r="C100" i="8"/>
  <c r="C130" i="15"/>
  <c r="AG78" i="5"/>
  <c r="BF78" i="5" s="1"/>
  <c r="BS78" i="5" s="1"/>
  <c r="AG97" i="5"/>
  <c r="C21" i="10"/>
  <c r="F21" i="10" s="1"/>
  <c r="C18" i="10"/>
  <c r="C21" i="9"/>
  <c r="C18" i="9"/>
  <c r="C19" i="8"/>
  <c r="F19" i="8" s="1"/>
  <c r="X18" i="5" s="1"/>
  <c r="X16" i="5"/>
  <c r="AM31" i="5"/>
  <c r="BL43" i="5"/>
  <c r="DS43" i="5"/>
  <c r="C82" i="8"/>
  <c r="CM34" i="5"/>
  <c r="X33" i="5"/>
  <c r="X42" i="5"/>
  <c r="DF31" i="5"/>
  <c r="BL34" i="5"/>
  <c r="AM34" i="5" s="1"/>
  <c r="DS34" i="5"/>
  <c r="DF34" i="5" s="1"/>
  <c r="CM43" i="5"/>
  <c r="C102" i="7"/>
  <c r="C82" i="7"/>
  <c r="AX75" i="5"/>
  <c r="BX75" i="5"/>
  <c r="DF118" i="5"/>
  <c r="DE118" i="5"/>
  <c r="C121" i="7"/>
  <c r="C101" i="7"/>
  <c r="F101" i="7" s="1"/>
  <c r="BX27" i="5"/>
  <c r="AX27" i="5"/>
  <c r="BX51" i="5"/>
  <c r="AX51" i="5"/>
  <c r="DF46" i="5"/>
  <c r="DG46" i="5"/>
  <c r="DE46" i="5"/>
  <c r="BK91" i="5"/>
  <c r="DR91" i="5"/>
  <c r="AL118" i="5"/>
  <c r="C119" i="8" s="1"/>
  <c r="AM118" i="5"/>
  <c r="C119" i="9" s="1"/>
  <c r="BX22" i="5"/>
  <c r="AX22" i="5"/>
  <c r="AL46" i="5"/>
  <c r="AM46" i="5"/>
  <c r="AN46" i="5"/>
  <c r="CL91" i="5"/>
  <c r="BK90" i="5"/>
  <c r="DR90" i="5"/>
  <c r="C99" i="7"/>
  <c r="C80" i="7"/>
  <c r="F80" i="7" s="1"/>
  <c r="AB46" i="5"/>
  <c r="C47" i="11" s="1"/>
  <c r="DH46" i="5"/>
  <c r="DU46" i="5"/>
  <c r="BX94" i="5"/>
  <c r="AX94" i="5"/>
  <c r="DI82" i="5"/>
  <c r="BN82" i="5"/>
  <c r="BP82" i="5" s="1"/>
  <c r="AN62" i="3" l="1"/>
  <c r="AT58" i="3"/>
  <c r="AV113" i="3"/>
  <c r="AT96" i="3"/>
  <c r="BE124" i="3"/>
  <c r="BI124" i="3"/>
  <c r="BM124" i="3"/>
  <c r="BF124" i="3"/>
  <c r="BG124" i="3"/>
  <c r="BJ124" i="3"/>
  <c r="BL124" i="3"/>
  <c r="BK124" i="3"/>
  <c r="BH124" i="3"/>
  <c r="AU102" i="3"/>
  <c r="AV114" i="3"/>
  <c r="CD61" i="5"/>
  <c r="BD61" i="5"/>
  <c r="BQ61" i="5" s="1"/>
  <c r="V19" i="8"/>
  <c r="W19" i="8" s="1"/>
  <c r="S49" i="13"/>
  <c r="T170" i="11"/>
  <c r="V170" i="11"/>
  <c r="W170" i="11"/>
  <c r="Q171" i="11"/>
  <c r="R171" i="11" s="1"/>
  <c r="P171" i="11"/>
  <c r="T171" i="11" s="1"/>
  <c r="M171" i="11"/>
  <c r="D172" i="11"/>
  <c r="N171" i="11"/>
  <c r="O171" i="11"/>
  <c r="D51" i="13"/>
  <c r="N50" i="13"/>
  <c r="P50" i="13"/>
  <c r="S50" i="13" s="1"/>
  <c r="O50" i="13"/>
  <c r="M50" i="13"/>
  <c r="Q50" i="13"/>
  <c r="R50" i="13" s="1"/>
  <c r="W49" i="13"/>
  <c r="V49" i="13"/>
  <c r="T159" i="15"/>
  <c r="W159" i="15"/>
  <c r="V159" i="15"/>
  <c r="Q160" i="15"/>
  <c r="R160" i="15" s="1"/>
  <c r="M160" i="15"/>
  <c r="N160" i="15"/>
  <c r="P160" i="15"/>
  <c r="S160" i="15" s="1"/>
  <c r="D161" i="15"/>
  <c r="O160" i="15"/>
  <c r="CX10" i="5"/>
  <c r="CY9" i="5"/>
  <c r="CV8" i="5"/>
  <c r="N12" i="12"/>
  <c r="AD13" i="5"/>
  <c r="AD39" i="5"/>
  <c r="AT94" i="3"/>
  <c r="AH104" i="5"/>
  <c r="CG104" i="5" s="1"/>
  <c r="R104" i="5" s="1"/>
  <c r="AH102" i="5"/>
  <c r="CG102" i="5" s="1"/>
  <c r="BN35" i="5"/>
  <c r="BP35" i="5" s="1"/>
  <c r="C36" i="11"/>
  <c r="F36" i="11" s="1"/>
  <c r="BZ84" i="5"/>
  <c r="AZ84" i="5"/>
  <c r="R23" i="3"/>
  <c r="S23" i="3" s="1"/>
  <c r="AW23" i="3" s="1"/>
  <c r="BA25" i="5"/>
  <c r="CA25" i="5"/>
  <c r="Q25" i="5" s="1"/>
  <c r="AA25" i="5" s="1"/>
  <c r="C106" i="15"/>
  <c r="C107" i="15"/>
  <c r="C106" i="14"/>
  <c r="AF87" i="5" s="1"/>
  <c r="BE87" i="5" s="1"/>
  <c r="BR87" i="5" s="1"/>
  <c r="C107" i="14"/>
  <c r="C106" i="13"/>
  <c r="AE87" i="5" s="1"/>
  <c r="CD87" i="5" s="1"/>
  <c r="C107" i="13"/>
  <c r="C106" i="12"/>
  <c r="AD87" i="5" s="1"/>
  <c r="CC87" i="5" s="1"/>
  <c r="C107" i="12"/>
  <c r="AC113" i="5"/>
  <c r="AC112" i="5"/>
  <c r="BZ23" i="5"/>
  <c r="AZ23" i="5"/>
  <c r="DT125" i="5"/>
  <c r="DG125" i="5" s="1"/>
  <c r="BM125" i="5"/>
  <c r="AN125" i="5" s="1"/>
  <c r="CN125" i="5"/>
  <c r="Y83" i="5"/>
  <c r="BY32" i="5"/>
  <c r="CM32" i="5" s="1"/>
  <c r="S21" i="8"/>
  <c r="L33" i="3" s="1"/>
  <c r="M33" i="3" s="1"/>
  <c r="AU33" i="3" s="1"/>
  <c r="W21" i="8"/>
  <c r="AY21" i="5"/>
  <c r="BY21" i="5"/>
  <c r="X103" i="5"/>
  <c r="AY103" i="5" s="1"/>
  <c r="N20" i="8"/>
  <c r="S20" i="8" s="1"/>
  <c r="L30" i="3"/>
  <c r="M30" i="3" s="1"/>
  <c r="AU30" i="3" s="1"/>
  <c r="T19" i="8"/>
  <c r="C78" i="11"/>
  <c r="BN78" i="5"/>
  <c r="BP78" i="5" s="1"/>
  <c r="DI78" i="5"/>
  <c r="AU65" i="3"/>
  <c r="T5" i="8"/>
  <c r="BY69" i="5"/>
  <c r="AY69" i="5"/>
  <c r="W5" i="8"/>
  <c r="AX97" i="5"/>
  <c r="BK97" i="5" s="1"/>
  <c r="AN87" i="5"/>
  <c r="AM87" i="5"/>
  <c r="C88" i="9" s="1"/>
  <c r="DU87" i="5"/>
  <c r="DH87" i="5"/>
  <c r="AB87" i="5"/>
  <c r="C88" i="11" s="1"/>
  <c r="F88" i="11" s="1"/>
  <c r="DF87" i="5"/>
  <c r="DG87" i="5"/>
  <c r="N18" i="7"/>
  <c r="W117" i="5"/>
  <c r="T17" i="7"/>
  <c r="AT55" i="3"/>
  <c r="AX59" i="5"/>
  <c r="BX59" i="5"/>
  <c r="W17" i="7"/>
  <c r="W9" i="7"/>
  <c r="AT89" i="3"/>
  <c r="T9" i="7"/>
  <c r="DE29" i="5"/>
  <c r="AL29" i="5"/>
  <c r="C30" i="8" s="1"/>
  <c r="F30" i="8" s="1"/>
  <c r="N12" i="8" s="1"/>
  <c r="S12" i="8" s="1"/>
  <c r="DI5" i="5"/>
  <c r="C6" i="11"/>
  <c r="BN5" i="5"/>
  <c r="BP5" i="5" s="1"/>
  <c r="DE57" i="5"/>
  <c r="DG57" i="5"/>
  <c r="DD57" i="5"/>
  <c r="DF57" i="5"/>
  <c r="AL57" i="5"/>
  <c r="C58" i="8" s="1"/>
  <c r="AK57" i="5"/>
  <c r="C58" i="7" s="1"/>
  <c r="AN57" i="5"/>
  <c r="C58" i="10" s="1"/>
  <c r="F58" i="10" s="1"/>
  <c r="AM57" i="5"/>
  <c r="C58" i="9" s="1"/>
  <c r="AK41" i="5"/>
  <c r="C42" i="7" s="1"/>
  <c r="F42" i="7" s="1"/>
  <c r="DD41" i="5"/>
  <c r="V7" i="7" s="1"/>
  <c r="C124" i="8"/>
  <c r="AL122" i="5"/>
  <c r="C122" i="8" s="1"/>
  <c r="DE122" i="5"/>
  <c r="DS26" i="5"/>
  <c r="BL26" i="5"/>
  <c r="CN26" i="5"/>
  <c r="CM26" i="5"/>
  <c r="DS32" i="5"/>
  <c r="BL32" i="5"/>
  <c r="AR70" i="5"/>
  <c r="AQ70" i="5"/>
  <c r="AS70" i="5"/>
  <c r="C71" i="16" s="1"/>
  <c r="AH119" i="5" s="1"/>
  <c r="CG119" i="5" s="1"/>
  <c r="AP70" i="5"/>
  <c r="AO70" i="5"/>
  <c r="DI70" i="5"/>
  <c r="CL97" i="5"/>
  <c r="BY96" i="5"/>
  <c r="CM96" i="5" s="1"/>
  <c r="AY96" i="5"/>
  <c r="W101" i="5"/>
  <c r="BX101" i="5" s="1"/>
  <c r="W100" i="5"/>
  <c r="AL116" i="5"/>
  <c r="C133" i="8" s="1"/>
  <c r="W80" i="5"/>
  <c r="BX80" i="5" s="1"/>
  <c r="CL80" i="5" s="1"/>
  <c r="W79" i="5"/>
  <c r="DE116" i="5"/>
  <c r="BK89" i="5"/>
  <c r="AL89" i="5" s="1"/>
  <c r="DR89" i="5"/>
  <c r="DE89" i="5" s="1"/>
  <c r="CF78" i="5"/>
  <c r="CT78" i="5" s="1"/>
  <c r="AG117" i="5"/>
  <c r="BF117" i="5" s="1"/>
  <c r="BS117" i="5" s="1"/>
  <c r="DZ78" i="5"/>
  <c r="DM78" i="5" s="1"/>
  <c r="BF97" i="5"/>
  <c r="BS97" i="5" s="1"/>
  <c r="CF97" i="5"/>
  <c r="C111" i="12"/>
  <c r="C47" i="10"/>
  <c r="Z17" i="5"/>
  <c r="Z20" i="5"/>
  <c r="C135" i="9"/>
  <c r="C41" i="9"/>
  <c r="C32" i="9"/>
  <c r="F32" i="9" s="1"/>
  <c r="C47" i="9"/>
  <c r="C35" i="9"/>
  <c r="C47" i="8"/>
  <c r="C135" i="8"/>
  <c r="DF43" i="5"/>
  <c r="BY42" i="5"/>
  <c r="AY42" i="5"/>
  <c r="AM43" i="5"/>
  <c r="C54" i="9" s="1"/>
  <c r="AY18" i="5"/>
  <c r="BY18" i="5"/>
  <c r="CM18" i="5" s="1"/>
  <c r="AY33" i="5"/>
  <c r="BY33" i="5"/>
  <c r="BY16" i="5"/>
  <c r="AY16" i="5"/>
  <c r="BK51" i="5"/>
  <c r="DR51" i="5"/>
  <c r="BN46" i="5"/>
  <c r="BP46" i="5" s="1"/>
  <c r="DE90" i="5"/>
  <c r="CL51" i="5"/>
  <c r="CL75" i="5"/>
  <c r="BK94" i="5"/>
  <c r="DR94" i="5"/>
  <c r="AL90" i="5"/>
  <c r="BK22" i="5"/>
  <c r="DR22" i="5"/>
  <c r="DE91" i="5"/>
  <c r="V14" i="8" s="1"/>
  <c r="BK27" i="5"/>
  <c r="DR27" i="5"/>
  <c r="DR75" i="5"/>
  <c r="BK75" i="5"/>
  <c r="CL94" i="5"/>
  <c r="DI46" i="5"/>
  <c r="CL22" i="5"/>
  <c r="AL91" i="5"/>
  <c r="C92" i="8" s="1"/>
  <c r="F92" i="8" s="1"/>
  <c r="X92" i="5" s="1"/>
  <c r="CL27" i="5"/>
  <c r="AQ82" i="5"/>
  <c r="AP82" i="5"/>
  <c r="AS82" i="5"/>
  <c r="AR82" i="5"/>
  <c r="AO82" i="5"/>
  <c r="AN124" i="3" l="1"/>
  <c r="AT91" i="3"/>
  <c r="AT92" i="3"/>
  <c r="AT93" i="3"/>
  <c r="AT95" i="3"/>
  <c r="AT81" i="3"/>
  <c r="AT82" i="3"/>
  <c r="AT90" i="3"/>
  <c r="AU67" i="3"/>
  <c r="AU68" i="3"/>
  <c r="AT116" i="3"/>
  <c r="AU66" i="3"/>
  <c r="AT56" i="3"/>
  <c r="AT57" i="3"/>
  <c r="T50" i="13"/>
  <c r="DX61" i="5"/>
  <c r="CR61" i="5"/>
  <c r="CS61" i="5"/>
  <c r="L28" i="3"/>
  <c r="M28" i="3" s="1"/>
  <c r="AU28" i="3" s="1"/>
  <c r="T12" i="8"/>
  <c r="V13" i="8"/>
  <c r="V12" i="8"/>
  <c r="W12" i="8" s="1"/>
  <c r="L20" i="3"/>
  <c r="M20" i="3" s="1"/>
  <c r="AU20" i="3" s="1"/>
  <c r="V11" i="8"/>
  <c r="V10" i="8"/>
  <c r="V9" i="10"/>
  <c r="V171" i="11"/>
  <c r="W171" i="11"/>
  <c r="Q172" i="11"/>
  <c r="R172" i="11" s="1"/>
  <c r="M172" i="11"/>
  <c r="O172" i="11"/>
  <c r="N172" i="11"/>
  <c r="P172" i="11"/>
  <c r="S172" i="11" s="1"/>
  <c r="D173" i="11"/>
  <c r="S171" i="11"/>
  <c r="V50" i="13"/>
  <c r="W50" i="13"/>
  <c r="P51" i="13"/>
  <c r="T51" i="13" s="1"/>
  <c r="N51" i="13"/>
  <c r="O51" i="13"/>
  <c r="D52" i="13"/>
  <c r="Q51" i="13"/>
  <c r="R51" i="13" s="1"/>
  <c r="M51" i="13"/>
  <c r="Q161" i="15"/>
  <c r="R161" i="15" s="1"/>
  <c r="D162" i="15"/>
  <c r="M161" i="15"/>
  <c r="N161" i="15"/>
  <c r="P161" i="15"/>
  <c r="S161" i="15" s="1"/>
  <c r="O161" i="15"/>
  <c r="V160" i="15"/>
  <c r="W160" i="15"/>
  <c r="T160" i="15"/>
  <c r="CV9" i="5"/>
  <c r="CW9" i="5"/>
  <c r="CX11" i="5"/>
  <c r="CY10" i="5"/>
  <c r="CC13" i="5"/>
  <c r="BC13" i="5"/>
  <c r="BP13" i="5" s="1"/>
  <c r="S12" i="12"/>
  <c r="W12" i="12"/>
  <c r="BC39" i="5"/>
  <c r="BP39" i="5" s="1"/>
  <c r="CC39" i="5"/>
  <c r="BY92" i="5"/>
  <c r="AY92" i="5"/>
  <c r="AC87" i="5"/>
  <c r="CE87" i="5"/>
  <c r="BC87" i="5"/>
  <c r="DT84" i="5"/>
  <c r="DG84" i="5" s="1"/>
  <c r="BM84" i="5"/>
  <c r="CN84" i="5"/>
  <c r="DH25" i="5"/>
  <c r="AB25" i="5"/>
  <c r="DU25" i="5"/>
  <c r="Z57" i="5"/>
  <c r="BD87" i="5"/>
  <c r="BQ87" i="5" s="1"/>
  <c r="BB113" i="5"/>
  <c r="CB113" i="5"/>
  <c r="CP113" i="5" s="1"/>
  <c r="CQ113" i="5" s="1"/>
  <c r="BB112" i="5"/>
  <c r="CB112" i="5"/>
  <c r="CP112" i="5" s="1"/>
  <c r="C125" i="10"/>
  <c r="C126" i="10"/>
  <c r="F126" i="10" s="1"/>
  <c r="C87" i="10"/>
  <c r="C88" i="10"/>
  <c r="BM23" i="5"/>
  <c r="AN23" i="5" s="1"/>
  <c r="C24" i="10" s="1"/>
  <c r="F24" i="10" s="1"/>
  <c r="DT23" i="5"/>
  <c r="DG23" i="5" s="1"/>
  <c r="CN23" i="5"/>
  <c r="O21" i="3"/>
  <c r="P21" i="3" s="1"/>
  <c r="AV21" i="3" s="1"/>
  <c r="AS78" i="5"/>
  <c r="BZ83" i="5"/>
  <c r="AZ83" i="5"/>
  <c r="DR97" i="5"/>
  <c r="DE97" i="5" s="1"/>
  <c r="BY103" i="5"/>
  <c r="CM21" i="5"/>
  <c r="BL21" i="5"/>
  <c r="DS21" i="5"/>
  <c r="T21" i="8"/>
  <c r="L19" i="3"/>
  <c r="M19" i="3" s="1"/>
  <c r="AU19" i="3" s="1"/>
  <c r="W20" i="8"/>
  <c r="T20" i="8"/>
  <c r="DS103" i="5"/>
  <c r="BL103" i="5"/>
  <c r="AQ78" i="5"/>
  <c r="AR78" i="5"/>
  <c r="AO78" i="5"/>
  <c r="C78" i="12" s="1"/>
  <c r="AP78" i="5"/>
  <c r="X91" i="5"/>
  <c r="N14" i="8"/>
  <c r="S14" i="8" s="1"/>
  <c r="X29" i="5"/>
  <c r="AY29" i="5" s="1"/>
  <c r="N13" i="8"/>
  <c r="S13" i="8" s="1"/>
  <c r="BL69" i="5"/>
  <c r="DS69" i="5"/>
  <c r="CM69" i="5"/>
  <c r="BN87" i="5"/>
  <c r="C87" i="11"/>
  <c r="DY87" i="5"/>
  <c r="BX117" i="5"/>
  <c r="AX117" i="5"/>
  <c r="S18" i="7"/>
  <c r="W18" i="7"/>
  <c r="BK59" i="5"/>
  <c r="DR59" i="5"/>
  <c r="CL59" i="5"/>
  <c r="W41" i="5"/>
  <c r="N7" i="7"/>
  <c r="S7" i="7" s="1"/>
  <c r="AP5" i="5"/>
  <c r="C6" i="13" s="1"/>
  <c r="F6" i="13" s="1"/>
  <c r="AO5" i="5"/>
  <c r="C6" i="12" s="1"/>
  <c r="C123" i="8"/>
  <c r="F123" i="8" s="1"/>
  <c r="X122" i="5" s="1"/>
  <c r="X123" i="5"/>
  <c r="C117" i="8"/>
  <c r="F117" i="8" s="1"/>
  <c r="N10" i="8" s="1"/>
  <c r="S10" i="8" s="1"/>
  <c r="AM32" i="5"/>
  <c r="C33" i="9" s="1"/>
  <c r="F33" i="9" s="1"/>
  <c r="DF32" i="5"/>
  <c r="AN26" i="5"/>
  <c r="C27" i="10" s="1"/>
  <c r="F27" i="10" s="1"/>
  <c r="AM26" i="5"/>
  <c r="C27" i="9" s="1"/>
  <c r="DF26" i="5"/>
  <c r="DG26" i="5"/>
  <c r="V4" i="10" s="1"/>
  <c r="AX101" i="5"/>
  <c r="DR101" i="5" s="1"/>
  <c r="AX80" i="5"/>
  <c r="BK80" i="5" s="1"/>
  <c r="AL80" i="5" s="1"/>
  <c r="C81" i="8" s="1"/>
  <c r="BL96" i="5"/>
  <c r="AM96" i="5" s="1"/>
  <c r="C97" i="9" s="1"/>
  <c r="F97" i="9" s="1"/>
  <c r="Y96" i="5" s="1"/>
  <c r="DS96" i="5"/>
  <c r="DF96" i="5" s="1"/>
  <c r="AL97" i="5"/>
  <c r="C98" i="8" s="1"/>
  <c r="F98" i="8" s="1"/>
  <c r="N22" i="8" s="1"/>
  <c r="S22" i="8" s="1"/>
  <c r="T22" i="8" s="1"/>
  <c r="BX79" i="5"/>
  <c r="CL79" i="5" s="1"/>
  <c r="AX79" i="5"/>
  <c r="AX100" i="5"/>
  <c r="BX100" i="5"/>
  <c r="CL100" i="5" s="1"/>
  <c r="Y118" i="5"/>
  <c r="BZ118" i="5" s="1"/>
  <c r="CF117" i="5"/>
  <c r="C106" i="16"/>
  <c r="DZ117" i="5"/>
  <c r="DM117" i="5" s="1"/>
  <c r="DZ97" i="5"/>
  <c r="BA20" i="5"/>
  <c r="CA20" i="5"/>
  <c r="Q20" i="5" s="1"/>
  <c r="AA20" i="5" s="1"/>
  <c r="C110" i="10"/>
  <c r="BA17" i="5"/>
  <c r="CA17" i="5"/>
  <c r="Q17" i="5" s="1"/>
  <c r="AA17" i="5" s="1"/>
  <c r="Y31" i="5"/>
  <c r="C111" i="9"/>
  <c r="C44" i="9"/>
  <c r="F44" i="9" s="1"/>
  <c r="BL42" i="5"/>
  <c r="DS42" i="5"/>
  <c r="C110" i="8"/>
  <c r="C90" i="8"/>
  <c r="F90" i="8" s="1"/>
  <c r="X89" i="5" s="1"/>
  <c r="BL16" i="5"/>
  <c r="DS16" i="5"/>
  <c r="DS18" i="5"/>
  <c r="DF18" i="5" s="1"/>
  <c r="BL18" i="5"/>
  <c r="AM18" i="5" s="1"/>
  <c r="CM42" i="5"/>
  <c r="CN42" i="5"/>
  <c r="Q42" i="5"/>
  <c r="AA42" i="5" s="1"/>
  <c r="BL33" i="5"/>
  <c r="DS33" i="5"/>
  <c r="C111" i="8"/>
  <c r="C91" i="8"/>
  <c r="CN16" i="5"/>
  <c r="CM16" i="5"/>
  <c r="CM33" i="5"/>
  <c r="CN33" i="5"/>
  <c r="Q33" i="5"/>
  <c r="AA33" i="5" s="1"/>
  <c r="DE75" i="5"/>
  <c r="DE94" i="5"/>
  <c r="DE51" i="5"/>
  <c r="DE27" i="5"/>
  <c r="V7" i="8" s="1"/>
  <c r="AL94" i="5"/>
  <c r="AL51" i="5"/>
  <c r="AL27" i="5"/>
  <c r="C34" i="8" s="1"/>
  <c r="DE22" i="5"/>
  <c r="AQ46" i="5"/>
  <c r="AS46" i="5"/>
  <c r="AP46" i="5"/>
  <c r="AR46" i="5"/>
  <c r="AO46" i="5"/>
  <c r="CL101" i="5"/>
  <c r="AL75" i="5"/>
  <c r="C76" i="8" s="1"/>
  <c r="F76" i="8" s="1"/>
  <c r="AL22" i="5"/>
  <c r="AU100" i="3" l="1"/>
  <c r="AU101" i="3"/>
  <c r="AU98" i="3"/>
  <c r="AU99" i="3"/>
  <c r="AT104" i="3"/>
  <c r="AT105" i="3"/>
  <c r="BP87" i="5"/>
  <c r="DX87" i="5"/>
  <c r="AE5" i="5"/>
  <c r="N14" i="13"/>
  <c r="DK61" i="5"/>
  <c r="DL61" i="5"/>
  <c r="V10" i="15" s="1"/>
  <c r="AR61" i="5"/>
  <c r="C62" i="15" s="1"/>
  <c r="F62" i="15" s="1"/>
  <c r="AQ61" i="5"/>
  <c r="C62" i="14" s="1"/>
  <c r="I39" i="3"/>
  <c r="J39" i="3" s="1"/>
  <c r="AT39" i="3" s="1"/>
  <c r="I40" i="3"/>
  <c r="J40" i="3" s="1"/>
  <c r="AT40" i="3" s="1"/>
  <c r="W10" i="8"/>
  <c r="V18" i="8"/>
  <c r="V17" i="8"/>
  <c r="T10" i="8"/>
  <c r="L24" i="3"/>
  <c r="M24" i="3" s="1"/>
  <c r="AU24" i="3" s="1"/>
  <c r="N18" i="8"/>
  <c r="S18" i="8" s="1"/>
  <c r="L31" i="3" s="1"/>
  <c r="M31" i="3" s="1"/>
  <c r="AU31" i="3" s="1"/>
  <c r="N17" i="8"/>
  <c r="S17" i="8" s="1"/>
  <c r="V23" i="8"/>
  <c r="V22" i="8"/>
  <c r="W22" i="8" s="1"/>
  <c r="O173" i="11"/>
  <c r="P173" i="11"/>
  <c r="S173" i="11" s="1"/>
  <c r="N173" i="11"/>
  <c r="D174" i="11"/>
  <c r="Q173" i="11"/>
  <c r="R173" i="11" s="1"/>
  <c r="M173" i="11"/>
  <c r="T172" i="11"/>
  <c r="W172" i="11"/>
  <c r="V172" i="11"/>
  <c r="M52" i="13"/>
  <c r="P52" i="13"/>
  <c r="S52" i="13" s="1"/>
  <c r="D53" i="13"/>
  <c r="N52" i="13"/>
  <c r="Q52" i="13"/>
  <c r="R52" i="13" s="1"/>
  <c r="O52" i="13"/>
  <c r="S51" i="13"/>
  <c r="W51" i="13"/>
  <c r="V51" i="13"/>
  <c r="T161" i="15"/>
  <c r="W161" i="15"/>
  <c r="V161" i="15"/>
  <c r="Q162" i="15"/>
  <c r="R162" i="15" s="1"/>
  <c r="D163" i="15"/>
  <c r="P162" i="15"/>
  <c r="T162" i="15" s="1"/>
  <c r="M162" i="15"/>
  <c r="O162" i="15"/>
  <c r="N162" i="15"/>
  <c r="CW10" i="5"/>
  <c r="CV10" i="5"/>
  <c r="CX12" i="5"/>
  <c r="CY11" i="5"/>
  <c r="DW39" i="5"/>
  <c r="DW87" i="5"/>
  <c r="DW13" i="5"/>
  <c r="T12" i="12"/>
  <c r="CQ13" i="5"/>
  <c r="CR13" i="5"/>
  <c r="CQ39" i="5"/>
  <c r="D8" i="16"/>
  <c r="D9" i="16" s="1"/>
  <c r="DS92" i="5"/>
  <c r="BL92" i="5"/>
  <c r="CN92" i="5"/>
  <c r="CM92" i="5"/>
  <c r="Q92" i="5"/>
  <c r="AA92" i="5" s="1"/>
  <c r="V15" i="11"/>
  <c r="CB87" i="5"/>
  <c r="BB87" i="5"/>
  <c r="AN84" i="5"/>
  <c r="C85" i="10" s="1"/>
  <c r="F85" i="10" s="1"/>
  <c r="Z84" i="5" s="1"/>
  <c r="Z23" i="5"/>
  <c r="BN25" i="5"/>
  <c r="C26" i="11"/>
  <c r="F26" i="11" s="1"/>
  <c r="AW53" i="3"/>
  <c r="CA57" i="5"/>
  <c r="Q57" i="5" s="1"/>
  <c r="AA57" i="5" s="1"/>
  <c r="BA57" i="5"/>
  <c r="Z26" i="5"/>
  <c r="CR113" i="5"/>
  <c r="DV112" i="5"/>
  <c r="DI112" i="5" s="1"/>
  <c r="BO112" i="5"/>
  <c r="AO112" i="5" s="1"/>
  <c r="C129" i="12" s="1"/>
  <c r="F129" i="12" s="1"/>
  <c r="AD112" i="5" s="1"/>
  <c r="BO113" i="5"/>
  <c r="DV113" i="5"/>
  <c r="CN103" i="5"/>
  <c r="Y32" i="5"/>
  <c r="CM103" i="5"/>
  <c r="BM83" i="5"/>
  <c r="AN83" i="5" s="1"/>
  <c r="DT83" i="5"/>
  <c r="DG83" i="5" s="1"/>
  <c r="Q83" i="5"/>
  <c r="AA83" i="5" s="1"/>
  <c r="CN83" i="5"/>
  <c r="X97" i="5"/>
  <c r="N23" i="8"/>
  <c r="S23" i="8" s="1"/>
  <c r="AM21" i="5"/>
  <c r="C22" i="9" s="1"/>
  <c r="DF21" i="5"/>
  <c r="V19" i="9" s="1"/>
  <c r="DF103" i="5"/>
  <c r="DG103" i="5"/>
  <c r="AN103" i="5"/>
  <c r="AM103" i="5"/>
  <c r="C104" i="9" s="1"/>
  <c r="AU70" i="3"/>
  <c r="BY29" i="5"/>
  <c r="CN29" i="5" s="1"/>
  <c r="T14" i="8"/>
  <c r="AU85" i="3"/>
  <c r="BY91" i="5"/>
  <c r="AY91" i="5"/>
  <c r="W14" i="8"/>
  <c r="W13" i="8"/>
  <c r="T13" i="8"/>
  <c r="L27" i="3"/>
  <c r="M27" i="3" s="1"/>
  <c r="AU27" i="3" s="1"/>
  <c r="DS29" i="5"/>
  <c r="BL29" i="5"/>
  <c r="X116" i="5"/>
  <c r="N11" i="8"/>
  <c r="DF69" i="5"/>
  <c r="AM69" i="5"/>
  <c r="C70" i="9" s="1"/>
  <c r="F70" i="9" s="1"/>
  <c r="AT109" i="3"/>
  <c r="T18" i="7"/>
  <c r="DR117" i="5"/>
  <c r="BK117" i="5"/>
  <c r="CM117" i="5"/>
  <c r="Q117" i="5"/>
  <c r="AA117" i="5" s="1"/>
  <c r="CL117" i="5"/>
  <c r="CN117" i="5"/>
  <c r="DE59" i="5"/>
  <c r="AL59" i="5"/>
  <c r="C60" i="8" s="1"/>
  <c r="F60" i="8" s="1"/>
  <c r="N15" i="8" s="1"/>
  <c r="S15" i="8" s="1"/>
  <c r="W7" i="7"/>
  <c r="I38" i="3"/>
  <c r="J38" i="3" s="1"/>
  <c r="AT38" i="3" s="1"/>
  <c r="T7" i="7"/>
  <c r="BX41" i="5"/>
  <c r="CL41" i="5" s="1"/>
  <c r="AX41" i="5"/>
  <c r="BK101" i="5"/>
  <c r="AL101" i="5" s="1"/>
  <c r="C102" i="8" s="1"/>
  <c r="AZ118" i="5"/>
  <c r="BM118" i="5" s="1"/>
  <c r="AN118" i="5" s="1"/>
  <c r="BY122" i="5"/>
  <c r="AY122" i="5"/>
  <c r="BY123" i="5"/>
  <c r="CM123" i="5" s="1"/>
  <c r="AY123" i="5"/>
  <c r="DR80" i="5"/>
  <c r="DE80" i="5" s="1"/>
  <c r="BZ96" i="5"/>
  <c r="AZ96" i="5"/>
  <c r="BK100" i="5"/>
  <c r="AL100" i="5" s="1"/>
  <c r="DR100" i="5"/>
  <c r="DE100" i="5" s="1"/>
  <c r="DR79" i="5"/>
  <c r="DE79" i="5" s="1"/>
  <c r="BK79" i="5"/>
  <c r="AL79" i="5" s="1"/>
  <c r="C80" i="8" s="1"/>
  <c r="F80" i="8" s="1"/>
  <c r="X79" i="5" s="1"/>
  <c r="BY89" i="5"/>
  <c r="CM89" i="5" s="1"/>
  <c r="AY89" i="5"/>
  <c r="C113" i="8"/>
  <c r="C95" i="8"/>
  <c r="AH61" i="5"/>
  <c r="CG61" i="5" s="1"/>
  <c r="AH78" i="5"/>
  <c r="CG78" i="5" s="1"/>
  <c r="R78" i="5" s="1"/>
  <c r="C47" i="16"/>
  <c r="C47" i="15"/>
  <c r="C47" i="14"/>
  <c r="C38" i="14"/>
  <c r="C47" i="13"/>
  <c r="C38" i="13"/>
  <c r="C47" i="12"/>
  <c r="Z73" i="5"/>
  <c r="Z91" i="5"/>
  <c r="DH17" i="5"/>
  <c r="DU17" i="5"/>
  <c r="DI17" i="5" s="1"/>
  <c r="AB17" i="5"/>
  <c r="C18" i="11" s="1"/>
  <c r="AB20" i="5"/>
  <c r="DU20" i="5"/>
  <c r="DH20" i="5"/>
  <c r="CN118" i="5"/>
  <c r="BZ31" i="5"/>
  <c r="AZ31" i="5"/>
  <c r="Y34" i="5"/>
  <c r="Y43" i="5"/>
  <c r="C99" i="8"/>
  <c r="F99" i="8" s="1"/>
  <c r="X71" i="5"/>
  <c r="X90" i="5"/>
  <c r="AB33" i="5"/>
  <c r="DH33" i="5"/>
  <c r="DU33" i="5"/>
  <c r="DI33" i="5" s="1"/>
  <c r="AN33" i="5"/>
  <c r="AM33" i="5"/>
  <c r="C94" i="8"/>
  <c r="F94" i="8" s="1"/>
  <c r="X93" i="5" s="1"/>
  <c r="C75" i="8"/>
  <c r="DF33" i="5"/>
  <c r="DG33" i="5"/>
  <c r="DU42" i="5"/>
  <c r="AB42" i="5"/>
  <c r="DH42" i="5"/>
  <c r="C66" i="8"/>
  <c r="C52" i="8"/>
  <c r="F52" i="8" s="1"/>
  <c r="X51" i="5" s="1"/>
  <c r="DF16" i="5"/>
  <c r="DG16" i="5"/>
  <c r="DF42" i="5"/>
  <c r="DG42" i="5"/>
  <c r="C28" i="8"/>
  <c r="F28" i="8" s="1"/>
  <c r="N7" i="8" s="1"/>
  <c r="S7" i="8" s="1"/>
  <c r="L26" i="3" s="1"/>
  <c r="M26" i="3" s="1"/>
  <c r="AU26" i="3" s="1"/>
  <c r="C23" i="8"/>
  <c r="AM16" i="5"/>
  <c r="AN16" i="5"/>
  <c r="AN42" i="5"/>
  <c r="C53" i="10" s="1"/>
  <c r="AM42" i="5"/>
  <c r="C53" i="9" s="1"/>
  <c r="DE101" i="5"/>
  <c r="AU72" i="3" l="1"/>
  <c r="AT110" i="3"/>
  <c r="AU88" i="3"/>
  <c r="AU87" i="3"/>
  <c r="AU71" i="3"/>
  <c r="AV107" i="3"/>
  <c r="AV108" i="3"/>
  <c r="AU86" i="3"/>
  <c r="AT114" i="3"/>
  <c r="AT115" i="3"/>
  <c r="AU115" i="3"/>
  <c r="AU116" i="3"/>
  <c r="AU117" i="3"/>
  <c r="AT111" i="3"/>
  <c r="AT112" i="3"/>
  <c r="AT113" i="3"/>
  <c r="AU89" i="3"/>
  <c r="N10" i="15"/>
  <c r="S10" i="15" s="1"/>
  <c r="AG61" i="5"/>
  <c r="T14" i="13"/>
  <c r="W14" i="13"/>
  <c r="CD5" i="5"/>
  <c r="BD5" i="5"/>
  <c r="T18" i="8"/>
  <c r="W18" i="8"/>
  <c r="T15" i="8"/>
  <c r="V16" i="8"/>
  <c r="V15" i="8"/>
  <c r="W15" i="8" s="1"/>
  <c r="T173" i="11"/>
  <c r="W17" i="8"/>
  <c r="T17" i="8"/>
  <c r="V12" i="10"/>
  <c r="D175" i="11"/>
  <c r="O174" i="11"/>
  <c r="M174" i="11"/>
  <c r="P174" i="11"/>
  <c r="S174" i="11" s="1"/>
  <c r="Q174" i="11"/>
  <c r="R174" i="11" s="1"/>
  <c r="N174" i="11"/>
  <c r="W173" i="11"/>
  <c r="V173" i="11"/>
  <c r="T52" i="13"/>
  <c r="S162" i="15"/>
  <c r="N53" i="13"/>
  <c r="O53" i="13"/>
  <c r="M53" i="13"/>
  <c r="D54" i="13"/>
  <c r="Q53" i="13"/>
  <c r="R53" i="13" s="1"/>
  <c r="P53" i="13"/>
  <c r="S53" i="13" s="1"/>
  <c r="V52" i="13"/>
  <c r="W52" i="13"/>
  <c r="M163" i="15"/>
  <c r="P163" i="15"/>
  <c r="S163" i="15" s="1"/>
  <c r="N163" i="15"/>
  <c r="O163" i="15"/>
  <c r="D164" i="15"/>
  <c r="Q163" i="15"/>
  <c r="R163" i="15" s="1"/>
  <c r="V162" i="15"/>
  <c r="W162" i="15"/>
  <c r="M7" i="16"/>
  <c r="D10" i="16"/>
  <c r="CW11" i="5"/>
  <c r="CV11" i="5"/>
  <c r="CX13" i="5"/>
  <c r="CY12" i="5"/>
  <c r="DJ39" i="5"/>
  <c r="V5" i="13" s="1"/>
  <c r="DJ13" i="5"/>
  <c r="DK13" i="5"/>
  <c r="DJ87" i="5"/>
  <c r="DK87" i="5"/>
  <c r="DL87" i="5"/>
  <c r="DM87" i="5"/>
  <c r="AP13" i="5"/>
  <c r="C14" i="13" s="1"/>
  <c r="AQ13" i="5"/>
  <c r="C14" i="14" s="1"/>
  <c r="F14" i="14" s="1"/>
  <c r="AF13" i="5" s="1"/>
  <c r="AP39" i="5"/>
  <c r="C40" i="13" s="1"/>
  <c r="F40" i="13" s="1"/>
  <c r="M8" i="16"/>
  <c r="AM92" i="5"/>
  <c r="C93" i="9" s="1"/>
  <c r="AN92" i="5"/>
  <c r="C93" i="10" s="1"/>
  <c r="DU92" i="5"/>
  <c r="DH92" i="5"/>
  <c r="AB92" i="5"/>
  <c r="DG92" i="5"/>
  <c r="DF92" i="5"/>
  <c r="N15" i="11"/>
  <c r="S15" i="11" s="1"/>
  <c r="BO87" i="5"/>
  <c r="DV87" i="5"/>
  <c r="CP87" i="5"/>
  <c r="CQ87" i="5"/>
  <c r="CS87" i="5"/>
  <c r="CR87" i="5"/>
  <c r="CT87" i="5"/>
  <c r="R87" i="5"/>
  <c r="CA84" i="5"/>
  <c r="Q84" i="5" s="1"/>
  <c r="AA84" i="5" s="1"/>
  <c r="BA84" i="5"/>
  <c r="Z124" i="5"/>
  <c r="Z125" i="5"/>
  <c r="R21" i="3"/>
  <c r="S21" i="3" s="1"/>
  <c r="AW21" i="3" s="1"/>
  <c r="BA23" i="5"/>
  <c r="CA23" i="5"/>
  <c r="Q23" i="5" s="1"/>
  <c r="AA23" i="5" s="1"/>
  <c r="DU57" i="5"/>
  <c r="AB57" i="5"/>
  <c r="DH57" i="5"/>
  <c r="CA26" i="5"/>
  <c r="Q26" i="5" s="1"/>
  <c r="AA26" i="5" s="1"/>
  <c r="BA26" i="5"/>
  <c r="DI113" i="5"/>
  <c r="BC112" i="5"/>
  <c r="BP112" i="5" s="1"/>
  <c r="CC112" i="5"/>
  <c r="AO113" i="5"/>
  <c r="C83" i="10"/>
  <c r="C84" i="10"/>
  <c r="C119" i="10"/>
  <c r="F119" i="10" s="1"/>
  <c r="C103" i="10"/>
  <c r="C104" i="10"/>
  <c r="F104" i="10" s="1"/>
  <c r="N12" i="10" s="1"/>
  <c r="S12" i="10" s="1"/>
  <c r="V18" i="9"/>
  <c r="Y18" i="5"/>
  <c r="F22" i="9"/>
  <c r="Y69" i="5"/>
  <c r="BZ32" i="5"/>
  <c r="CN32" i="5" s="1"/>
  <c r="AZ32" i="5"/>
  <c r="DH83" i="5"/>
  <c r="DU83" i="5"/>
  <c r="AB83" i="5"/>
  <c r="C84" i="11" s="1"/>
  <c r="L14" i="3"/>
  <c r="M14" i="3" s="1"/>
  <c r="AU14" i="3" s="1"/>
  <c r="AU90" i="3"/>
  <c r="T23" i="8"/>
  <c r="BY97" i="5"/>
  <c r="CM97" i="5" s="1"/>
  <c r="AY97" i="5"/>
  <c r="W23" i="8"/>
  <c r="CM29" i="5"/>
  <c r="C103" i="11"/>
  <c r="X59" i="5"/>
  <c r="N16" i="8"/>
  <c r="S16" i="8" s="1"/>
  <c r="BL91" i="5"/>
  <c r="DS91" i="5"/>
  <c r="CN91" i="5"/>
  <c r="CM91" i="5"/>
  <c r="AN29" i="5"/>
  <c r="C30" i="10" s="1"/>
  <c r="F30" i="10" s="1"/>
  <c r="Z29" i="5" s="1"/>
  <c r="AM29" i="5"/>
  <c r="C30" i="9" s="1"/>
  <c r="DF29" i="5"/>
  <c r="DG29" i="5"/>
  <c r="S11" i="8"/>
  <c r="W11" i="8"/>
  <c r="BY116" i="5"/>
  <c r="CM116" i="5" s="1"/>
  <c r="AY116" i="5"/>
  <c r="T7" i="8"/>
  <c r="L25" i="3"/>
  <c r="M25" i="3" s="1"/>
  <c r="AU25" i="3" s="1"/>
  <c r="W7" i="8"/>
  <c r="X98" i="5"/>
  <c r="BY98" i="5" s="1"/>
  <c r="N6" i="8"/>
  <c r="DT118" i="5"/>
  <c r="DG118" i="5" s="1"/>
  <c r="AB117" i="5"/>
  <c r="DU117" i="5"/>
  <c r="DH117" i="5"/>
  <c r="DF117" i="5"/>
  <c r="DE117" i="5"/>
  <c r="DG117" i="5"/>
  <c r="AN117" i="5"/>
  <c r="C118" i="10" s="1"/>
  <c r="AL117" i="5"/>
  <c r="C118" i="8" s="1"/>
  <c r="AM117" i="5"/>
  <c r="BK41" i="5"/>
  <c r="AL41" i="5" s="1"/>
  <c r="C42" i="8" s="1"/>
  <c r="F42" i="8" s="1"/>
  <c r="X41" i="5" s="1"/>
  <c r="DR41" i="5"/>
  <c r="DE41" i="5" s="1"/>
  <c r="BL123" i="5"/>
  <c r="AM123" i="5" s="1"/>
  <c r="DS123" i="5"/>
  <c r="DF123" i="5" s="1"/>
  <c r="BL122" i="5"/>
  <c r="DS122" i="5"/>
  <c r="CM122" i="5"/>
  <c r="DT96" i="5"/>
  <c r="DG96" i="5" s="1"/>
  <c r="BM96" i="5"/>
  <c r="AN96" i="5" s="1"/>
  <c r="CN96" i="5"/>
  <c r="Q96" i="5"/>
  <c r="AA96" i="5" s="1"/>
  <c r="AY93" i="5"/>
  <c r="BY93" i="5"/>
  <c r="CM93" i="5" s="1"/>
  <c r="BY79" i="5"/>
  <c r="AY79" i="5"/>
  <c r="BL89" i="5"/>
  <c r="AM89" i="5" s="1"/>
  <c r="DS89" i="5"/>
  <c r="DF89" i="5" s="1"/>
  <c r="C132" i="16"/>
  <c r="C43" i="10"/>
  <c r="DI20" i="5"/>
  <c r="C17" i="10"/>
  <c r="C135" i="10"/>
  <c r="BN20" i="5"/>
  <c r="BA91" i="5"/>
  <c r="CA91" i="5"/>
  <c r="Q91" i="5" s="1"/>
  <c r="AA91" i="5" s="1"/>
  <c r="C21" i="11"/>
  <c r="BN17" i="5"/>
  <c r="BA73" i="5"/>
  <c r="CA73" i="5"/>
  <c r="Q73" i="5" s="1"/>
  <c r="AA73" i="5" s="1"/>
  <c r="BZ43" i="5"/>
  <c r="AZ43" i="5"/>
  <c r="AZ34" i="5"/>
  <c r="BZ34" i="5"/>
  <c r="C19" i="9"/>
  <c r="C17" i="9"/>
  <c r="C43" i="9"/>
  <c r="DT31" i="5"/>
  <c r="DG31" i="5" s="1"/>
  <c r="BM31" i="5"/>
  <c r="AN31" i="5" s="1"/>
  <c r="Q31" i="5"/>
  <c r="AA31" i="5" s="1"/>
  <c r="CN31" i="5"/>
  <c r="C121" i="8"/>
  <c r="C101" i="8"/>
  <c r="F101" i="8" s="1"/>
  <c r="X100" i="5" s="1"/>
  <c r="BY90" i="5"/>
  <c r="AY90" i="5"/>
  <c r="BN42" i="5"/>
  <c r="C53" i="11"/>
  <c r="AY71" i="5"/>
  <c r="BY71" i="5"/>
  <c r="X22" i="5"/>
  <c r="X27" i="5"/>
  <c r="BY51" i="5"/>
  <c r="AY51" i="5"/>
  <c r="DI42" i="5"/>
  <c r="X75" i="5"/>
  <c r="X94" i="5"/>
  <c r="BN33" i="5"/>
  <c r="C43" i="11"/>
  <c r="AC26" i="5" s="1"/>
  <c r="X80" i="5"/>
  <c r="X99" i="5"/>
  <c r="O8" i="16" l="1"/>
  <c r="P8" i="16" s="1"/>
  <c r="O7" i="16"/>
  <c r="AU73" i="3"/>
  <c r="AU74" i="3"/>
  <c r="AV99" i="3"/>
  <c r="AV100" i="3"/>
  <c r="AU58" i="3"/>
  <c r="W10" i="15"/>
  <c r="CF61" i="5"/>
  <c r="BF61" i="5"/>
  <c r="T10" i="15"/>
  <c r="CE13" i="5"/>
  <c r="BE13" i="5"/>
  <c r="BQ5" i="5"/>
  <c r="CW5" i="5" s="1"/>
  <c r="V4" i="11"/>
  <c r="V5" i="11"/>
  <c r="DX5" i="5"/>
  <c r="R5" i="5"/>
  <c r="CR5" i="5"/>
  <c r="CT5" i="5"/>
  <c r="CS5" i="5"/>
  <c r="AE39" i="5"/>
  <c r="AO33" i="5"/>
  <c r="AO17" i="5"/>
  <c r="C18" i="12" s="1"/>
  <c r="L12" i="3"/>
  <c r="M12" i="3" s="1"/>
  <c r="AU12" i="3" s="1"/>
  <c r="T163" i="15"/>
  <c r="T12" i="10"/>
  <c r="W12" i="10"/>
  <c r="T174" i="11"/>
  <c r="W174" i="11"/>
  <c r="V174" i="11"/>
  <c r="Q175" i="11"/>
  <c r="R175" i="11" s="1"/>
  <c r="O175" i="11"/>
  <c r="N175" i="11"/>
  <c r="P175" i="11"/>
  <c r="S175" i="11" s="1"/>
  <c r="M175" i="11"/>
  <c r="D176" i="11"/>
  <c r="T53" i="13"/>
  <c r="Q54" i="13"/>
  <c r="R54" i="13" s="1"/>
  <c r="P54" i="13"/>
  <c r="S54" i="13" s="1"/>
  <c r="D56" i="13"/>
  <c r="O54" i="13"/>
  <c r="N54" i="13"/>
  <c r="M54" i="13"/>
  <c r="V53" i="13"/>
  <c r="W53" i="13"/>
  <c r="V163" i="15"/>
  <c r="W163" i="15"/>
  <c r="M164" i="15"/>
  <c r="P164" i="15"/>
  <c r="S164" i="15" s="1"/>
  <c r="N164" i="15"/>
  <c r="Q164" i="15"/>
  <c r="R164" i="15" s="1"/>
  <c r="O164" i="15"/>
  <c r="D165" i="15"/>
  <c r="M9" i="16"/>
  <c r="D11" i="16"/>
  <c r="CV12" i="5"/>
  <c r="CW12" i="5"/>
  <c r="CX14" i="5"/>
  <c r="CY13" i="5"/>
  <c r="DW112" i="5"/>
  <c r="DJ112" i="5" s="1"/>
  <c r="T15" i="11"/>
  <c r="BN92" i="5"/>
  <c r="C93" i="11"/>
  <c r="F93" i="11" s="1"/>
  <c r="N4" i="11" s="1"/>
  <c r="S4" i="11" s="1"/>
  <c r="W15" i="11"/>
  <c r="DI87" i="5"/>
  <c r="AQ87" i="5"/>
  <c r="C87" i="14" s="1"/>
  <c r="AS87" i="5"/>
  <c r="C87" i="16" s="1"/>
  <c r="AP87" i="5"/>
  <c r="C87" i="13" s="1"/>
  <c r="AO87" i="5"/>
  <c r="C87" i="12" s="1"/>
  <c r="AR87" i="5"/>
  <c r="C87" i="15" s="1"/>
  <c r="DH84" i="5"/>
  <c r="AB84" i="5"/>
  <c r="DU84" i="5"/>
  <c r="CA125" i="5"/>
  <c r="Q125" i="5" s="1"/>
  <c r="AA125" i="5" s="1"/>
  <c r="BA125" i="5"/>
  <c r="BA124" i="5"/>
  <c r="CA124" i="5"/>
  <c r="Q124" i="5" s="1"/>
  <c r="AA124" i="5" s="1"/>
  <c r="DU23" i="5"/>
  <c r="DH23" i="5"/>
  <c r="AB23" i="5"/>
  <c r="Z103" i="5"/>
  <c r="BN57" i="5"/>
  <c r="BP57" i="5" s="1"/>
  <c r="C58" i="11"/>
  <c r="DI57" i="5"/>
  <c r="DH26" i="5"/>
  <c r="AB26" i="5"/>
  <c r="DU26" i="5"/>
  <c r="N19" i="9"/>
  <c r="C113" i="12"/>
  <c r="C114" i="12"/>
  <c r="CR112" i="5"/>
  <c r="CQ112" i="5"/>
  <c r="Z118" i="5"/>
  <c r="Y21" i="5"/>
  <c r="AZ18" i="5"/>
  <c r="BZ18" i="5"/>
  <c r="CN18" i="5" s="1"/>
  <c r="BZ69" i="5"/>
  <c r="AZ69" i="5"/>
  <c r="BM32" i="5"/>
  <c r="AN32" i="5" s="1"/>
  <c r="C33" i="10" s="1"/>
  <c r="F33" i="10" s="1"/>
  <c r="DT32" i="5"/>
  <c r="DG32" i="5" s="1"/>
  <c r="BN83" i="5"/>
  <c r="BP83" i="5" s="1"/>
  <c r="C83" i="11"/>
  <c r="DI83" i="5"/>
  <c r="BL97" i="5"/>
  <c r="AM97" i="5" s="1"/>
  <c r="C98" i="9" s="1"/>
  <c r="F98" i="9" s="1"/>
  <c r="Y97" i="5" s="1"/>
  <c r="DS97" i="5"/>
  <c r="DF97" i="5" s="1"/>
  <c r="T16" i="8"/>
  <c r="AU55" i="3"/>
  <c r="BY59" i="5"/>
  <c r="AY59" i="5"/>
  <c r="W16" i="8"/>
  <c r="DG91" i="5"/>
  <c r="DF91" i="5"/>
  <c r="AN91" i="5"/>
  <c r="AM91" i="5"/>
  <c r="C92" i="9" s="1"/>
  <c r="BA29" i="5"/>
  <c r="CA29" i="5"/>
  <c r="Q29" i="5" s="1"/>
  <c r="AA29" i="5" s="1"/>
  <c r="BL116" i="5"/>
  <c r="AM116" i="5" s="1"/>
  <c r="DS116" i="5"/>
  <c r="DF116" i="5" s="1"/>
  <c r="AU109" i="3"/>
  <c r="T11" i="8"/>
  <c r="AY98" i="5"/>
  <c r="DS98" i="5" s="1"/>
  <c r="S6" i="8"/>
  <c r="W6" i="8"/>
  <c r="C115" i="11"/>
  <c r="BN117" i="5"/>
  <c r="BP117" i="5" s="1"/>
  <c r="AY41" i="5"/>
  <c r="BY41" i="5"/>
  <c r="C124" i="9"/>
  <c r="DF122" i="5"/>
  <c r="V17" i="9" s="1"/>
  <c r="AM122" i="5"/>
  <c r="C122" i="9" s="1"/>
  <c r="AB96" i="5"/>
  <c r="DU96" i="5"/>
  <c r="DH96" i="5"/>
  <c r="AY100" i="5"/>
  <c r="BY100" i="5"/>
  <c r="CM98" i="5"/>
  <c r="CM79" i="5"/>
  <c r="BL79" i="5"/>
  <c r="DS79" i="5"/>
  <c r="BL93" i="5"/>
  <c r="AM93" i="5" s="1"/>
  <c r="DS93" i="5"/>
  <c r="DF93" i="5" s="1"/>
  <c r="C111" i="13"/>
  <c r="AO20" i="5"/>
  <c r="C41" i="10"/>
  <c r="C32" i="10"/>
  <c r="AB73" i="5"/>
  <c r="DU73" i="5"/>
  <c r="DH73" i="5"/>
  <c r="DU91" i="5"/>
  <c r="DH91" i="5"/>
  <c r="AB91" i="5"/>
  <c r="C135" i="11"/>
  <c r="CN34" i="5"/>
  <c r="Q34" i="5"/>
  <c r="AA34" i="5" s="1"/>
  <c r="BM34" i="5"/>
  <c r="AN34" i="5" s="1"/>
  <c r="DT34" i="5"/>
  <c r="DG34" i="5" s="1"/>
  <c r="BM43" i="5"/>
  <c r="AN43" i="5" s="1"/>
  <c r="C54" i="10" s="1"/>
  <c r="DT43" i="5"/>
  <c r="DG43" i="5" s="1"/>
  <c r="AB31" i="5"/>
  <c r="C32" i="11" s="1"/>
  <c r="F32" i="11" s="1"/>
  <c r="DU31" i="5"/>
  <c r="DH31" i="5"/>
  <c r="Q43" i="5"/>
  <c r="AA43" i="5" s="1"/>
  <c r="CN43" i="5"/>
  <c r="AY27" i="5"/>
  <c r="BY27" i="5"/>
  <c r="DS90" i="5"/>
  <c r="BL90" i="5"/>
  <c r="AY80" i="5"/>
  <c r="BY80" i="5"/>
  <c r="BL51" i="5"/>
  <c r="DS51" i="5"/>
  <c r="AY22" i="5"/>
  <c r="BY22" i="5"/>
  <c r="AO42" i="5"/>
  <c r="C53" i="12" s="1"/>
  <c r="CM90" i="5"/>
  <c r="BY99" i="5"/>
  <c r="AY99" i="5"/>
  <c r="CB26" i="5"/>
  <c r="BB26" i="5"/>
  <c r="AY94" i="5"/>
  <c r="BY94" i="5"/>
  <c r="Q51" i="5"/>
  <c r="AA51" i="5" s="1"/>
  <c r="CN51" i="5"/>
  <c r="CM51" i="5"/>
  <c r="CM71" i="5"/>
  <c r="X81" i="5"/>
  <c r="X101" i="5"/>
  <c r="AY75" i="5"/>
  <c r="BY75" i="5"/>
  <c r="CM75" i="5" s="1"/>
  <c r="BL71" i="5"/>
  <c r="DS71" i="5"/>
  <c r="DF71" i="5" s="1"/>
  <c r="V8" i="16" l="1"/>
  <c r="O9" i="16"/>
  <c r="P7" i="16"/>
  <c r="Q7" i="16" s="1"/>
  <c r="Q8" i="16" s="1"/>
  <c r="BC88" i="3"/>
  <c r="AU111" i="3"/>
  <c r="AU112" i="3"/>
  <c r="AU113" i="3"/>
  <c r="AU114" i="3"/>
  <c r="BB59" i="3"/>
  <c r="BB60" i="3"/>
  <c r="AU110" i="3"/>
  <c r="AU76" i="3"/>
  <c r="AU77" i="3"/>
  <c r="AU56" i="3"/>
  <c r="AU57" i="3"/>
  <c r="BS61" i="5"/>
  <c r="AS61" i="5" s="1"/>
  <c r="C62" i="16" s="1"/>
  <c r="DZ61" i="5"/>
  <c r="DM61" i="5" s="1"/>
  <c r="CT61" i="5"/>
  <c r="R61" i="5"/>
  <c r="BR13" i="5"/>
  <c r="CW13" i="5" s="1"/>
  <c r="DY13" i="5"/>
  <c r="CT13" i="5"/>
  <c r="R13" i="5"/>
  <c r="CS13" i="5"/>
  <c r="U10" i="3"/>
  <c r="V10" i="3" s="1"/>
  <c r="AX10" i="3" s="1"/>
  <c r="AS5" i="5"/>
  <c r="C6" i="16" s="1"/>
  <c r="AQ5" i="5"/>
  <c r="C6" i="14" s="1"/>
  <c r="AR5" i="5"/>
  <c r="C6" i="15" s="1"/>
  <c r="DL5" i="5"/>
  <c r="DK5" i="5"/>
  <c r="DM5" i="5"/>
  <c r="BD39" i="5"/>
  <c r="BQ39" i="5" s="1"/>
  <c r="CD39" i="5"/>
  <c r="V5" i="10"/>
  <c r="V6" i="10"/>
  <c r="N5" i="10"/>
  <c r="S5" i="10" s="1"/>
  <c r="T5" i="10" s="1"/>
  <c r="N6" i="10"/>
  <c r="S6" i="10" s="1"/>
  <c r="AU95" i="3"/>
  <c r="T164" i="15"/>
  <c r="T54" i="13"/>
  <c r="T175" i="11"/>
  <c r="M176" i="11"/>
  <c r="P176" i="11"/>
  <c r="S176" i="11" s="1"/>
  <c r="N176" i="11"/>
  <c r="O176" i="11"/>
  <c r="D177" i="11"/>
  <c r="Q176" i="11"/>
  <c r="R176" i="11" s="1"/>
  <c r="V175" i="11"/>
  <c r="W175" i="11"/>
  <c r="W54" i="13"/>
  <c r="V54" i="13"/>
  <c r="M56" i="13"/>
  <c r="D57" i="13"/>
  <c r="P56" i="13"/>
  <c r="T56" i="13" s="1"/>
  <c r="O56" i="13"/>
  <c r="Q56" i="13"/>
  <c r="R56" i="13" s="1"/>
  <c r="N56" i="13"/>
  <c r="V164" i="15"/>
  <c r="W164" i="15"/>
  <c r="Q165" i="15"/>
  <c r="R165" i="15" s="1"/>
  <c r="N165" i="15"/>
  <c r="O165" i="15"/>
  <c r="M165" i="15"/>
  <c r="P165" i="15"/>
  <c r="S165" i="15" s="1"/>
  <c r="D166" i="15"/>
  <c r="M10" i="16"/>
  <c r="D12" i="16"/>
  <c r="CV13" i="5"/>
  <c r="CY14" i="5"/>
  <c r="CX15" i="5"/>
  <c r="CY15" i="5" s="1"/>
  <c r="DK112" i="5"/>
  <c r="T4" i="11"/>
  <c r="AW80" i="3"/>
  <c r="W4" i="11"/>
  <c r="DI84" i="5"/>
  <c r="C85" i="11"/>
  <c r="BN84" i="5"/>
  <c r="BP84" i="5" s="1"/>
  <c r="AB124" i="5"/>
  <c r="DH124" i="5"/>
  <c r="DU124" i="5"/>
  <c r="DH125" i="5"/>
  <c r="DU125" i="5"/>
  <c r="AB125" i="5"/>
  <c r="BN23" i="5"/>
  <c r="BP23" i="5" s="1"/>
  <c r="C24" i="11"/>
  <c r="F24" i="11" s="1"/>
  <c r="CA103" i="5"/>
  <c r="Q103" i="5" s="1"/>
  <c r="AA103" i="5" s="1"/>
  <c r="BA103" i="5"/>
  <c r="AO57" i="5"/>
  <c r="AP57" i="5"/>
  <c r="R30" i="3"/>
  <c r="S30" i="3" s="1"/>
  <c r="AW30" i="3" s="1"/>
  <c r="BN26" i="5"/>
  <c r="BP26" i="5" s="1"/>
  <c r="C27" i="11"/>
  <c r="S19" i="9"/>
  <c r="O22" i="3" s="1"/>
  <c r="P22" i="3" s="1"/>
  <c r="AV22" i="3" s="1"/>
  <c r="W19" i="9"/>
  <c r="BA118" i="5"/>
  <c r="CA118" i="5"/>
  <c r="Q118" i="5" s="1"/>
  <c r="AA118" i="5" s="1"/>
  <c r="V16" i="9"/>
  <c r="BL98" i="5"/>
  <c r="AM98" i="5" s="1"/>
  <c r="DT18" i="5"/>
  <c r="DG18" i="5" s="1"/>
  <c r="BM18" i="5"/>
  <c r="AN18" i="5" s="1"/>
  <c r="AZ21" i="5"/>
  <c r="BZ21" i="5"/>
  <c r="CN69" i="5"/>
  <c r="Q69" i="5"/>
  <c r="AA69" i="5" s="1"/>
  <c r="BM69" i="5"/>
  <c r="AN69" i="5" s="1"/>
  <c r="C70" i="10" s="1"/>
  <c r="DT69" i="5"/>
  <c r="DG69" i="5" s="1"/>
  <c r="AS83" i="5"/>
  <c r="C83" i="16" s="1"/>
  <c r="AQ83" i="5"/>
  <c r="AO83" i="5"/>
  <c r="AR83" i="5"/>
  <c r="C83" i="15" s="1"/>
  <c r="AP83" i="5"/>
  <c r="AZ97" i="5"/>
  <c r="BZ97" i="5"/>
  <c r="BL59" i="5"/>
  <c r="DS59" i="5"/>
  <c r="CM59" i="5"/>
  <c r="DU29" i="5"/>
  <c r="DH29" i="5"/>
  <c r="AB29" i="5"/>
  <c r="C133" i="9"/>
  <c r="C117" i="9"/>
  <c r="F117" i="9" s="1"/>
  <c r="Y116" i="5" s="1"/>
  <c r="T6" i="8"/>
  <c r="AU91" i="3"/>
  <c r="CN41" i="5"/>
  <c r="CM41" i="5"/>
  <c r="BL41" i="5"/>
  <c r="DS41" i="5"/>
  <c r="C123" i="9"/>
  <c r="F123" i="9" s="1"/>
  <c r="BN96" i="5"/>
  <c r="DF79" i="5"/>
  <c r="V11" i="9" s="1"/>
  <c r="AM79" i="5"/>
  <c r="DF98" i="5"/>
  <c r="CM100" i="5"/>
  <c r="CN100" i="5"/>
  <c r="DS100" i="5"/>
  <c r="BL100" i="5"/>
  <c r="C73" i="11"/>
  <c r="F73" i="11" s="1"/>
  <c r="N5" i="11" s="1"/>
  <c r="C43" i="12"/>
  <c r="F43" i="12" s="1"/>
  <c r="C21" i="12"/>
  <c r="F21" i="12" s="1"/>
  <c r="AC25" i="5"/>
  <c r="AC31" i="5"/>
  <c r="C44" i="10"/>
  <c r="C35" i="10"/>
  <c r="BN91" i="5"/>
  <c r="C110" i="11"/>
  <c r="Z16" i="5"/>
  <c r="BN73" i="5"/>
  <c r="BP73" i="5" s="1"/>
  <c r="AB34" i="5"/>
  <c r="C35" i="11" s="1"/>
  <c r="F35" i="11" s="1"/>
  <c r="DH34" i="5"/>
  <c r="DU34" i="5"/>
  <c r="C41" i="11"/>
  <c r="BN31" i="5"/>
  <c r="AB43" i="5"/>
  <c r="DU43" i="5"/>
  <c r="DH43" i="5"/>
  <c r="AM71" i="5"/>
  <c r="C72" i="9" s="1"/>
  <c r="AM51" i="5"/>
  <c r="AN51" i="5"/>
  <c r="BL80" i="5"/>
  <c r="DS80" i="5"/>
  <c r="BL27" i="5"/>
  <c r="DS27" i="5"/>
  <c r="BL94" i="5"/>
  <c r="DS94" i="5"/>
  <c r="BO26" i="5"/>
  <c r="DV26" i="5"/>
  <c r="CM22" i="5"/>
  <c r="Q22" i="5"/>
  <c r="AA22" i="5" s="1"/>
  <c r="CN22" i="5"/>
  <c r="AM90" i="5"/>
  <c r="CM94" i="5"/>
  <c r="CN99" i="5"/>
  <c r="CM99" i="5"/>
  <c r="DS75" i="5"/>
  <c r="DF75" i="5" s="1"/>
  <c r="BL75" i="5"/>
  <c r="AM75" i="5" s="1"/>
  <c r="C76" i="9" s="1"/>
  <c r="BY101" i="5"/>
  <c r="AY101" i="5"/>
  <c r="CP26" i="5"/>
  <c r="DS22" i="5"/>
  <c r="BL22" i="5"/>
  <c r="DF90" i="5"/>
  <c r="AY81" i="5"/>
  <c r="BY81" i="5"/>
  <c r="AB51" i="5"/>
  <c r="DU51" i="5"/>
  <c r="DH51" i="5"/>
  <c r="BL99" i="5"/>
  <c r="DS99" i="5"/>
  <c r="DF51" i="5"/>
  <c r="DG51" i="5"/>
  <c r="CN80" i="5"/>
  <c r="CM80" i="5"/>
  <c r="CM27" i="5"/>
  <c r="CW15" i="5"/>
  <c r="CV15" i="5"/>
  <c r="CX16" i="5"/>
  <c r="AW81" i="3" l="1"/>
  <c r="O10" i="16"/>
  <c r="P9" i="16"/>
  <c r="R7" i="16"/>
  <c r="R8" i="16"/>
  <c r="AI22" i="3" s="1"/>
  <c r="AU93" i="3"/>
  <c r="AU94" i="3"/>
  <c r="AU96" i="3"/>
  <c r="AU97" i="3"/>
  <c r="AW120" i="3"/>
  <c r="AW121" i="3"/>
  <c r="AU92" i="3"/>
  <c r="DL13" i="5"/>
  <c r="DM13" i="5"/>
  <c r="AR13" i="5"/>
  <c r="C14" i="15" s="1"/>
  <c r="AS13" i="5"/>
  <c r="C14" i="16" s="1"/>
  <c r="S56" i="13"/>
  <c r="W5" i="10"/>
  <c r="CR39" i="5"/>
  <c r="CS39" i="5"/>
  <c r="DX39" i="5"/>
  <c r="T176" i="11"/>
  <c r="T6" i="10"/>
  <c r="R31" i="3"/>
  <c r="S31" i="3" s="1"/>
  <c r="AW31" i="3" s="1"/>
  <c r="W6" i="10"/>
  <c r="P177" i="11"/>
  <c r="T177" i="11" s="1"/>
  <c r="Q177" i="11"/>
  <c r="R177" i="11" s="1"/>
  <c r="D178" i="11"/>
  <c r="N177" i="11"/>
  <c r="O177" i="11"/>
  <c r="M177" i="11"/>
  <c r="V176" i="11"/>
  <c r="W176" i="11"/>
  <c r="Q57" i="13"/>
  <c r="R57" i="13" s="1"/>
  <c r="M57" i="13"/>
  <c r="D58" i="13"/>
  <c r="N57" i="13"/>
  <c r="O57" i="13"/>
  <c r="P57" i="13"/>
  <c r="T57" i="13" s="1"/>
  <c r="V56" i="13"/>
  <c r="W56" i="13"/>
  <c r="T165" i="15"/>
  <c r="V165" i="15"/>
  <c r="W165" i="15"/>
  <c r="N166" i="15"/>
  <c r="Q166" i="15"/>
  <c r="R166" i="15" s="1"/>
  <c r="P166" i="15"/>
  <c r="T166" i="15" s="1"/>
  <c r="D167" i="15"/>
  <c r="M166" i="15"/>
  <c r="O166" i="15"/>
  <c r="M11" i="16"/>
  <c r="D13" i="16"/>
  <c r="M12" i="16"/>
  <c r="O12" i="16" s="1"/>
  <c r="CV14" i="5"/>
  <c r="CW14" i="5"/>
  <c r="W5" i="11"/>
  <c r="S5" i="11"/>
  <c r="V22" i="11"/>
  <c r="AW100" i="3"/>
  <c r="AC35" i="5"/>
  <c r="AC23" i="5"/>
  <c r="AC72" i="5"/>
  <c r="AP84" i="5"/>
  <c r="C85" i="13" s="1"/>
  <c r="AS84" i="5"/>
  <c r="C85" i="16" s="1"/>
  <c r="AQ84" i="5"/>
  <c r="C85" i="14" s="1"/>
  <c r="AO84" i="5"/>
  <c r="C85" i="12" s="1"/>
  <c r="AR84" i="5"/>
  <c r="C85" i="15" s="1"/>
  <c r="DI124" i="5"/>
  <c r="C126" i="11"/>
  <c r="F126" i="11" s="1"/>
  <c r="AC125" i="5" s="1"/>
  <c r="BN125" i="5"/>
  <c r="BN124" i="5"/>
  <c r="BP124" i="5" s="1"/>
  <c r="C125" i="11"/>
  <c r="DH103" i="5"/>
  <c r="V21" i="11" s="1"/>
  <c r="DU103" i="5"/>
  <c r="AB103" i="5"/>
  <c r="C142" i="15"/>
  <c r="C142" i="13"/>
  <c r="C58" i="13"/>
  <c r="F58" i="13" s="1"/>
  <c r="C142" i="14"/>
  <c r="C142" i="16"/>
  <c r="C142" i="12"/>
  <c r="C58" i="12"/>
  <c r="T19" i="9"/>
  <c r="C83" i="14"/>
  <c r="C84" i="14"/>
  <c r="C129" i="14"/>
  <c r="C129" i="13"/>
  <c r="F129" i="13" s="1"/>
  <c r="C83" i="13"/>
  <c r="C84" i="13"/>
  <c r="C83" i="12"/>
  <c r="C84" i="12"/>
  <c r="DH118" i="5"/>
  <c r="DU118" i="5"/>
  <c r="DI118" i="5" s="1"/>
  <c r="AB118" i="5"/>
  <c r="V6" i="9"/>
  <c r="V7" i="9"/>
  <c r="V9" i="9"/>
  <c r="V10" i="9"/>
  <c r="O19" i="3"/>
  <c r="P19" i="3" s="1"/>
  <c r="AV19" i="3" s="1"/>
  <c r="CN21" i="5"/>
  <c r="C19" i="10"/>
  <c r="F19" i="10" s="1"/>
  <c r="Z18" i="5" s="1"/>
  <c r="CA18" i="5" s="1"/>
  <c r="Q18" i="5" s="1"/>
  <c r="AA18" i="5" s="1"/>
  <c r="BM21" i="5"/>
  <c r="AN21" i="5" s="1"/>
  <c r="C22" i="10" s="1"/>
  <c r="F22" i="10" s="1"/>
  <c r="DT21" i="5"/>
  <c r="DG21" i="5" s="1"/>
  <c r="V17" i="10" s="1"/>
  <c r="DU69" i="5"/>
  <c r="AB69" i="5"/>
  <c r="DH69" i="5"/>
  <c r="CN97" i="5"/>
  <c r="DT97" i="5"/>
  <c r="DG97" i="5" s="1"/>
  <c r="BM97" i="5"/>
  <c r="AN97" i="5" s="1"/>
  <c r="C97" i="10" s="1"/>
  <c r="DF59" i="5"/>
  <c r="V12" i="9" s="1"/>
  <c r="AM59" i="5"/>
  <c r="C60" i="9" s="1"/>
  <c r="F60" i="9" s="1"/>
  <c r="C30" i="11"/>
  <c r="F30" i="11" s="1"/>
  <c r="BN29" i="5"/>
  <c r="AZ116" i="5"/>
  <c r="BZ116" i="5"/>
  <c r="CN116" i="5" s="1"/>
  <c r="C134" i="16"/>
  <c r="DF41" i="5"/>
  <c r="DG41" i="5"/>
  <c r="AM41" i="5"/>
  <c r="C42" i="9" s="1"/>
  <c r="AN41" i="5"/>
  <c r="C42" i="10" s="1"/>
  <c r="F42" i="10" s="1"/>
  <c r="Y123" i="5"/>
  <c r="Y122" i="5"/>
  <c r="DF100" i="5"/>
  <c r="DG100" i="5"/>
  <c r="AM100" i="5"/>
  <c r="AN100" i="5"/>
  <c r="C110" i="9"/>
  <c r="C91" i="9"/>
  <c r="C38" i="16"/>
  <c r="C38" i="15"/>
  <c r="C135" i="12"/>
  <c r="AD17" i="5"/>
  <c r="AD20" i="5"/>
  <c r="AD33" i="5"/>
  <c r="AD42" i="5"/>
  <c r="CB31" i="5"/>
  <c r="BB31" i="5"/>
  <c r="CB25" i="5"/>
  <c r="BB25" i="5"/>
  <c r="BA16" i="5"/>
  <c r="CA16" i="5"/>
  <c r="Q16" i="5" s="1"/>
  <c r="AA16" i="5" s="1"/>
  <c r="C66" i="10"/>
  <c r="C52" i="10"/>
  <c r="CQ26" i="5"/>
  <c r="C75" i="9"/>
  <c r="F75" i="9" s="1"/>
  <c r="C90" i="9"/>
  <c r="F90" i="9" s="1"/>
  <c r="Y89" i="5" s="1"/>
  <c r="C71" i="9"/>
  <c r="Y55" i="5" s="1"/>
  <c r="BN43" i="5"/>
  <c r="BP43" i="5" s="1"/>
  <c r="C54" i="11"/>
  <c r="C66" i="9"/>
  <c r="C52" i="9"/>
  <c r="BN34" i="5"/>
  <c r="BP34" i="5" s="1"/>
  <c r="C44" i="11"/>
  <c r="F44" i="11" s="1"/>
  <c r="C66" i="11"/>
  <c r="BN51" i="5"/>
  <c r="BP51" i="5" s="1"/>
  <c r="AM22" i="5"/>
  <c r="AN22" i="5"/>
  <c r="CM101" i="5"/>
  <c r="CN101" i="5"/>
  <c r="DF80" i="5"/>
  <c r="DG80" i="5"/>
  <c r="AM99" i="5"/>
  <c r="AN99" i="5"/>
  <c r="CN81" i="5"/>
  <c r="CM81" i="5"/>
  <c r="DF22" i="5"/>
  <c r="DG22" i="5"/>
  <c r="AO26" i="5"/>
  <c r="AP26" i="5"/>
  <c r="AM80" i="5"/>
  <c r="AN80" i="5"/>
  <c r="DG99" i="5"/>
  <c r="DF99" i="5"/>
  <c r="DI26" i="5"/>
  <c r="BL81" i="5"/>
  <c r="DS81" i="5"/>
  <c r="DF94" i="5"/>
  <c r="DF27" i="5"/>
  <c r="V15" i="9" s="1"/>
  <c r="DI51" i="5"/>
  <c r="DS101" i="5"/>
  <c r="BL101" i="5"/>
  <c r="DH22" i="5"/>
  <c r="DU22" i="5"/>
  <c r="AB22" i="5"/>
  <c r="C23" i="11" s="1"/>
  <c r="AM94" i="5"/>
  <c r="AM27" i="5"/>
  <c r="C34" i="9" s="1"/>
  <c r="CY16" i="5"/>
  <c r="S166" i="15" l="1"/>
  <c r="P10" i="16"/>
  <c r="P12" i="16"/>
  <c r="O11" i="16"/>
  <c r="V11" i="16" s="1"/>
  <c r="Q9" i="16"/>
  <c r="AW98" i="3"/>
  <c r="AW99" i="3"/>
  <c r="AV87" i="3"/>
  <c r="AX91" i="3"/>
  <c r="N5" i="13"/>
  <c r="AE57" i="5"/>
  <c r="DL39" i="5"/>
  <c r="V5" i="15" s="1"/>
  <c r="DK39" i="5"/>
  <c r="AQ39" i="5"/>
  <c r="C40" i="14" s="1"/>
  <c r="AR39" i="5"/>
  <c r="C40" i="15" s="1"/>
  <c r="F40" i="15" s="1"/>
  <c r="N17" i="10"/>
  <c r="S17" i="10" s="1"/>
  <c r="T17" i="10" s="1"/>
  <c r="S177" i="11"/>
  <c r="V16" i="10"/>
  <c r="V15" i="10"/>
  <c r="V11" i="10"/>
  <c r="V10" i="10"/>
  <c r="M178" i="11"/>
  <c r="O178" i="11"/>
  <c r="P178" i="11"/>
  <c r="S178" i="11" s="1"/>
  <c r="Q178" i="11"/>
  <c r="R178" i="11" s="1"/>
  <c r="D179" i="11"/>
  <c r="N178" i="11"/>
  <c r="V177" i="11"/>
  <c r="W177" i="11"/>
  <c r="S57" i="13"/>
  <c r="Q58" i="13"/>
  <c r="R58" i="13" s="1"/>
  <c r="M58" i="13"/>
  <c r="O58" i="13"/>
  <c r="D59" i="13"/>
  <c r="N58" i="13"/>
  <c r="P58" i="13"/>
  <c r="S58" i="13" s="1"/>
  <c r="W57" i="13"/>
  <c r="V57" i="13"/>
  <c r="M167" i="15"/>
  <c r="Q167" i="15"/>
  <c r="R167" i="15" s="1"/>
  <c r="O167" i="15"/>
  <c r="D168" i="15"/>
  <c r="P167" i="15"/>
  <c r="S167" i="15" s="1"/>
  <c r="N167" i="15"/>
  <c r="W166" i="15"/>
  <c r="V166" i="15"/>
  <c r="D14" i="16"/>
  <c r="P11" i="16"/>
  <c r="T5" i="11"/>
  <c r="U37" i="3"/>
  <c r="V37" i="3" s="1"/>
  <c r="AX37" i="3" s="1"/>
  <c r="CB35" i="5"/>
  <c r="BB35" i="5"/>
  <c r="AC29" i="5"/>
  <c r="BB23" i="5"/>
  <c r="CB23" i="5"/>
  <c r="CB72" i="5"/>
  <c r="BB72" i="5"/>
  <c r="CB125" i="5"/>
  <c r="CP125" i="5" s="1"/>
  <c r="BB125" i="5"/>
  <c r="AO124" i="5"/>
  <c r="C125" i="12" s="1"/>
  <c r="AR124" i="5"/>
  <c r="AQ124" i="5"/>
  <c r="AS124" i="5"/>
  <c r="AP124" i="5"/>
  <c r="Z21" i="5"/>
  <c r="C104" i="11"/>
  <c r="F104" i="11" s="1"/>
  <c r="BN103" i="5"/>
  <c r="Z32" i="5"/>
  <c r="BA32" i="5" s="1"/>
  <c r="N17" i="9"/>
  <c r="W17" i="9" s="1"/>
  <c r="N18" i="9"/>
  <c r="AF113" i="5"/>
  <c r="BA18" i="5"/>
  <c r="C119" i="11"/>
  <c r="BN118" i="5"/>
  <c r="AO118" i="5" s="1"/>
  <c r="C118" i="11"/>
  <c r="F118" i="11" s="1"/>
  <c r="V13" i="9"/>
  <c r="V14" i="9"/>
  <c r="Y74" i="5"/>
  <c r="N16" i="9"/>
  <c r="Y59" i="5"/>
  <c r="N12" i="9"/>
  <c r="S12" i="9" s="1"/>
  <c r="C70" i="11"/>
  <c r="BN69" i="5"/>
  <c r="BP69" i="5" s="1"/>
  <c r="DI69" i="5"/>
  <c r="DT116" i="5"/>
  <c r="DG116" i="5" s="1"/>
  <c r="BM116" i="5"/>
  <c r="AN116" i="5" s="1"/>
  <c r="C117" i="10" s="1"/>
  <c r="Z41" i="5"/>
  <c r="BA41" i="5" s="1"/>
  <c r="BZ122" i="5"/>
  <c r="AZ122" i="5"/>
  <c r="AZ123" i="5"/>
  <c r="BZ123" i="5"/>
  <c r="C118" i="9"/>
  <c r="C100" i="9"/>
  <c r="BZ89" i="5"/>
  <c r="AZ89" i="5"/>
  <c r="C113" i="9"/>
  <c r="C95" i="9"/>
  <c r="F95" i="9" s="1"/>
  <c r="Y95" i="5" s="1"/>
  <c r="C110" i="12"/>
  <c r="C110" i="13"/>
  <c r="C27" i="13"/>
  <c r="F27" i="13" s="1"/>
  <c r="CC33" i="5"/>
  <c r="BC33" i="5"/>
  <c r="BP33" i="5" s="1"/>
  <c r="CC20" i="5"/>
  <c r="BC20" i="5"/>
  <c r="BP20" i="5" s="1"/>
  <c r="AD118" i="5"/>
  <c r="CC42" i="5"/>
  <c r="BC42" i="5"/>
  <c r="BP42" i="5" s="1"/>
  <c r="C27" i="12"/>
  <c r="BC17" i="5"/>
  <c r="BP17" i="5" s="1"/>
  <c r="CC17" i="5"/>
  <c r="CQ17" i="5" s="1"/>
  <c r="BO25" i="5"/>
  <c r="DV25" i="5"/>
  <c r="AC34" i="5"/>
  <c r="BB34" i="5" s="1"/>
  <c r="AC43" i="5"/>
  <c r="CP25" i="5"/>
  <c r="BO31" i="5"/>
  <c r="DV31" i="5"/>
  <c r="CP31" i="5"/>
  <c r="C23" i="10"/>
  <c r="DH18" i="5"/>
  <c r="DU18" i="5"/>
  <c r="AB18" i="5"/>
  <c r="DU16" i="5"/>
  <c r="DH16" i="5"/>
  <c r="AB16" i="5"/>
  <c r="C17" i="11" s="1"/>
  <c r="F17" i="11" s="1"/>
  <c r="C99" i="9"/>
  <c r="F99" i="9" s="1"/>
  <c r="N7" i="9" s="1"/>
  <c r="S7" i="9" s="1"/>
  <c r="C80" i="9"/>
  <c r="F80" i="9" s="1"/>
  <c r="AZ55" i="5"/>
  <c r="BZ55" i="5"/>
  <c r="Y71" i="5"/>
  <c r="Y90" i="5"/>
  <c r="C28" i="9"/>
  <c r="F28" i="9" s="1"/>
  <c r="C23" i="9"/>
  <c r="C94" i="9"/>
  <c r="F94" i="9" s="1"/>
  <c r="Y93" i="5" s="1"/>
  <c r="DF101" i="5"/>
  <c r="DG101" i="5"/>
  <c r="AM81" i="5"/>
  <c r="C82" i="9" s="1"/>
  <c r="AN81" i="5"/>
  <c r="AO51" i="5"/>
  <c r="C66" i="12" s="1"/>
  <c r="BN22" i="5"/>
  <c r="AN101" i="5"/>
  <c r="C102" i="10" s="1"/>
  <c r="AM101" i="5"/>
  <c r="DF81" i="5"/>
  <c r="DG81" i="5"/>
  <c r="C34" i="11"/>
  <c r="CV16" i="5"/>
  <c r="CX17" i="5"/>
  <c r="Q10" i="16" l="1"/>
  <c r="Q11" i="16" s="1"/>
  <c r="R11" i="16" s="1"/>
  <c r="R9" i="16"/>
  <c r="AV68" i="3"/>
  <c r="AV97" i="3"/>
  <c r="AG39" i="5"/>
  <c r="N5" i="15"/>
  <c r="S5" i="15" s="1"/>
  <c r="AE26" i="5"/>
  <c r="CD57" i="5"/>
  <c r="BD57" i="5"/>
  <c r="BQ57" i="5" s="1"/>
  <c r="AA38" i="3"/>
  <c r="AB38" i="3" s="1"/>
  <c r="AZ38" i="3" s="1"/>
  <c r="W5" i="13"/>
  <c r="W17" i="10"/>
  <c r="R39" i="3"/>
  <c r="S39" i="3" s="1"/>
  <c r="AW39" i="3" s="1"/>
  <c r="T178" i="11"/>
  <c r="W178" i="11"/>
  <c r="V178" i="11"/>
  <c r="T58" i="13"/>
  <c r="O179" i="11"/>
  <c r="M179" i="11"/>
  <c r="N179" i="11"/>
  <c r="Q179" i="11"/>
  <c r="R179" i="11" s="1"/>
  <c r="D180" i="11"/>
  <c r="P179" i="11"/>
  <c r="S179" i="11" s="1"/>
  <c r="V58" i="13"/>
  <c r="W58" i="13"/>
  <c r="T167" i="15"/>
  <c r="O59" i="13"/>
  <c r="Q59" i="13"/>
  <c r="R59" i="13" s="1"/>
  <c r="D60" i="13"/>
  <c r="N59" i="13"/>
  <c r="P59" i="13"/>
  <c r="S59" i="13" s="1"/>
  <c r="M59" i="13"/>
  <c r="V167" i="15"/>
  <c r="W167" i="15"/>
  <c r="M168" i="15"/>
  <c r="Q168" i="15"/>
  <c r="R168" i="15" s="1"/>
  <c r="O168" i="15"/>
  <c r="N168" i="15"/>
  <c r="P168" i="15"/>
  <c r="S168" i="15" s="1"/>
  <c r="D169" i="15"/>
  <c r="M13" i="16"/>
  <c r="D15" i="16"/>
  <c r="M14" i="16"/>
  <c r="O14" i="16"/>
  <c r="P14" i="16" s="1"/>
  <c r="DW33" i="5"/>
  <c r="DJ33" i="5" s="1"/>
  <c r="DW42" i="5"/>
  <c r="DJ42" i="5" s="1"/>
  <c r="DW17" i="5"/>
  <c r="DW20" i="5"/>
  <c r="AV95" i="3"/>
  <c r="DV35" i="5"/>
  <c r="BO35" i="5"/>
  <c r="R35" i="5"/>
  <c r="CP35" i="5"/>
  <c r="CQ35" i="5" s="1"/>
  <c r="CT35" i="5"/>
  <c r="CS35" i="5"/>
  <c r="CR35" i="5"/>
  <c r="N22" i="11"/>
  <c r="AC117" i="5"/>
  <c r="AC103" i="5"/>
  <c r="N21" i="11"/>
  <c r="BB29" i="5"/>
  <c r="CB29" i="5"/>
  <c r="CP29" i="5" s="1"/>
  <c r="CP23" i="5"/>
  <c r="CR23" i="5"/>
  <c r="CQ23" i="5"/>
  <c r="CT23" i="5"/>
  <c r="CS23" i="5"/>
  <c r="DV23" i="5"/>
  <c r="BO23" i="5"/>
  <c r="DV72" i="5"/>
  <c r="BO72" i="5"/>
  <c r="CP72" i="5"/>
  <c r="R72" i="5"/>
  <c r="CS72" i="5"/>
  <c r="CR72" i="5"/>
  <c r="CT72" i="5"/>
  <c r="CQ72" i="5"/>
  <c r="DV125" i="5"/>
  <c r="DI125" i="5" s="1"/>
  <c r="BO125" i="5"/>
  <c r="AO125" i="5" s="1"/>
  <c r="C126" i="12" s="1"/>
  <c r="F126" i="12" s="1"/>
  <c r="AD125" i="5" s="1"/>
  <c r="BC125" i="5" s="1"/>
  <c r="BP125" i="5" s="1"/>
  <c r="CA32" i="5"/>
  <c r="Q32" i="5" s="1"/>
  <c r="AA32" i="5" s="1"/>
  <c r="DH32" i="5" s="1"/>
  <c r="V6" i="11" s="1"/>
  <c r="R19" i="3"/>
  <c r="S19" i="3" s="1"/>
  <c r="AW19" i="3" s="1"/>
  <c r="BA21" i="5"/>
  <c r="CA21" i="5"/>
  <c r="Q21" i="5" s="1"/>
  <c r="AA21" i="5" s="1"/>
  <c r="S17" i="9"/>
  <c r="R38" i="3"/>
  <c r="S38" i="3" s="1"/>
  <c r="AW38" i="3" s="1"/>
  <c r="N14" i="9"/>
  <c r="S14" i="9" s="1"/>
  <c r="O26" i="3" s="1"/>
  <c r="P26" i="3" s="1"/>
  <c r="AV26" i="3" s="1"/>
  <c r="N15" i="9"/>
  <c r="N10" i="9"/>
  <c r="S10" i="9" s="1"/>
  <c r="N11" i="9"/>
  <c r="W18" i="9"/>
  <c r="S18" i="9"/>
  <c r="O20" i="3" s="1"/>
  <c r="P20" i="3" s="1"/>
  <c r="AV20" i="3" s="1"/>
  <c r="T7" i="9"/>
  <c r="CE113" i="5"/>
  <c r="BE113" i="5"/>
  <c r="BR113" i="5" s="1"/>
  <c r="C81" i="10"/>
  <c r="C82" i="10"/>
  <c r="W7" i="9"/>
  <c r="O27" i="3"/>
  <c r="P27" i="3" s="1"/>
  <c r="AV27" i="3" s="1"/>
  <c r="S16" i="9"/>
  <c r="W16" i="9"/>
  <c r="BZ74" i="5"/>
  <c r="AZ74" i="5"/>
  <c r="Y27" i="5"/>
  <c r="N13" i="9"/>
  <c r="W12" i="9"/>
  <c r="T12" i="9"/>
  <c r="BZ59" i="5"/>
  <c r="CN59" i="5" s="1"/>
  <c r="AZ59" i="5"/>
  <c r="AR69" i="5"/>
  <c r="C70" i="15" s="1"/>
  <c r="AP69" i="5"/>
  <c r="C70" i="13" s="1"/>
  <c r="AS69" i="5"/>
  <c r="C70" i="16" s="1"/>
  <c r="AQ69" i="5"/>
  <c r="C70" i="14" s="1"/>
  <c r="AO69" i="5"/>
  <c r="C70" i="12" s="1"/>
  <c r="N9" i="9"/>
  <c r="Y79" i="5"/>
  <c r="Y98" i="5"/>
  <c r="N6" i="9"/>
  <c r="CA41" i="5"/>
  <c r="Q41" i="5" s="1"/>
  <c r="AA41" i="5" s="1"/>
  <c r="DU41" i="5" s="1"/>
  <c r="C133" i="10"/>
  <c r="F133" i="10" s="1"/>
  <c r="Z116" i="5" s="1"/>
  <c r="C116" i="10"/>
  <c r="CN123" i="5"/>
  <c r="Q123" i="5"/>
  <c r="AA123" i="5" s="1"/>
  <c r="BM123" i="5"/>
  <c r="AN123" i="5" s="1"/>
  <c r="C124" i="10" s="1"/>
  <c r="DT123" i="5"/>
  <c r="DG123" i="5" s="1"/>
  <c r="BM122" i="5"/>
  <c r="AN122" i="5" s="1"/>
  <c r="C121" i="10" s="1"/>
  <c r="DT122" i="5"/>
  <c r="DG122" i="5" s="1"/>
  <c r="Q122" i="5"/>
  <c r="AA122" i="5" s="1"/>
  <c r="CN122" i="5"/>
  <c r="BM89" i="5"/>
  <c r="AN89" i="5" s="1"/>
  <c r="DT89" i="5"/>
  <c r="DG89" i="5" s="1"/>
  <c r="CN89" i="5"/>
  <c r="AZ95" i="5"/>
  <c r="BZ95" i="5"/>
  <c r="C121" i="9"/>
  <c r="C102" i="9"/>
  <c r="AZ93" i="5"/>
  <c r="BZ93" i="5"/>
  <c r="C120" i="10"/>
  <c r="F120" i="10" s="1"/>
  <c r="N9" i="10" s="1"/>
  <c r="C101" i="10"/>
  <c r="CB34" i="5"/>
  <c r="CP34" i="5" s="1"/>
  <c r="CR34" i="5" s="1"/>
  <c r="AE93" i="5"/>
  <c r="C111" i="14"/>
  <c r="CC118" i="5"/>
  <c r="BC118" i="5"/>
  <c r="BP118" i="5" s="1"/>
  <c r="CQ33" i="5"/>
  <c r="AP17" i="5"/>
  <c r="CQ42" i="5"/>
  <c r="CQ20" i="5"/>
  <c r="BB43" i="5"/>
  <c r="CB43" i="5"/>
  <c r="DI31" i="5"/>
  <c r="AO31" i="5"/>
  <c r="C41" i="12" s="1"/>
  <c r="DI25" i="5"/>
  <c r="V8" i="12" s="1"/>
  <c r="AC22" i="5"/>
  <c r="CB22" i="5" s="1"/>
  <c r="CP22" i="5" s="1"/>
  <c r="AO25" i="5"/>
  <c r="C100" i="10"/>
  <c r="F100" i="10" s="1"/>
  <c r="Z100" i="5" s="1"/>
  <c r="BN16" i="5"/>
  <c r="C19" i="11"/>
  <c r="F19" i="11" s="1"/>
  <c r="BN18" i="5"/>
  <c r="Z80" i="5"/>
  <c r="Y75" i="5"/>
  <c r="Y94" i="5"/>
  <c r="AZ90" i="5"/>
  <c r="BZ90" i="5"/>
  <c r="CN55" i="5"/>
  <c r="Q55" i="5"/>
  <c r="AA55" i="5" s="1"/>
  <c r="AZ71" i="5"/>
  <c r="BZ71" i="5"/>
  <c r="CN71" i="5" s="1"/>
  <c r="BM55" i="5"/>
  <c r="AN55" i="5" s="1"/>
  <c r="DT55" i="5"/>
  <c r="DG55" i="5" s="1"/>
  <c r="C101" i="9"/>
  <c r="C81" i="9"/>
  <c r="BO34" i="5"/>
  <c r="DV34" i="5"/>
  <c r="CY17" i="5"/>
  <c r="CX18" i="5"/>
  <c r="R10" i="16" l="1"/>
  <c r="O13" i="16"/>
  <c r="P13" i="16" s="1"/>
  <c r="Q12" i="16"/>
  <c r="BC89" i="3"/>
  <c r="AX90" i="3"/>
  <c r="AV81" i="3"/>
  <c r="AV82" i="3"/>
  <c r="AV73" i="3"/>
  <c r="AV96" i="3"/>
  <c r="W5" i="15"/>
  <c r="T5" i="15"/>
  <c r="AG38" i="3"/>
  <c r="AH38" i="3" s="1"/>
  <c r="BB38" i="3" s="1"/>
  <c r="BF39" i="5"/>
  <c r="CF39" i="5"/>
  <c r="BD26" i="5"/>
  <c r="BQ26" i="5" s="1"/>
  <c r="CD26" i="5"/>
  <c r="AZ92" i="3"/>
  <c r="T5" i="13"/>
  <c r="DX57" i="5"/>
  <c r="CR57" i="5"/>
  <c r="T179" i="11"/>
  <c r="S9" i="10"/>
  <c r="W9" i="10"/>
  <c r="M180" i="11"/>
  <c r="P180" i="11"/>
  <c r="S180" i="11" s="1"/>
  <c r="D181" i="11"/>
  <c r="N180" i="11"/>
  <c r="Q180" i="11"/>
  <c r="R180" i="11" s="1"/>
  <c r="O180" i="11"/>
  <c r="V179" i="11"/>
  <c r="W179" i="11"/>
  <c r="W59" i="13"/>
  <c r="V59" i="13"/>
  <c r="T59" i="13"/>
  <c r="P60" i="13"/>
  <c r="S60" i="13" s="1"/>
  <c r="Q60" i="13"/>
  <c r="R60" i="13" s="1"/>
  <c r="O60" i="13"/>
  <c r="D61" i="13"/>
  <c r="M60" i="13"/>
  <c r="N60" i="13"/>
  <c r="O169" i="15"/>
  <c r="M169" i="15"/>
  <c r="P169" i="15"/>
  <c r="S169" i="15" s="1"/>
  <c r="Q169" i="15"/>
  <c r="R169" i="15" s="1"/>
  <c r="N169" i="15"/>
  <c r="D170" i="15"/>
  <c r="T168" i="15"/>
  <c r="V168" i="15"/>
  <c r="W168" i="15"/>
  <c r="D16" i="16"/>
  <c r="M15" i="16"/>
  <c r="O15" i="16"/>
  <c r="P15" i="16"/>
  <c r="S15" i="16" s="1"/>
  <c r="T15" i="16" s="1"/>
  <c r="Q15" i="16"/>
  <c r="N15" i="16"/>
  <c r="DW118" i="5"/>
  <c r="DJ118" i="5" s="1"/>
  <c r="DW125" i="5"/>
  <c r="DM125" i="5" s="1"/>
  <c r="DJ20" i="5"/>
  <c r="DJ17" i="5"/>
  <c r="AB32" i="5"/>
  <c r="BN32" i="5" s="1"/>
  <c r="DU32" i="5"/>
  <c r="T14" i="9"/>
  <c r="T18" i="9"/>
  <c r="T10" i="9"/>
  <c r="W14" i="9"/>
  <c r="AR35" i="5"/>
  <c r="C36" i="15" s="1"/>
  <c r="AS35" i="5"/>
  <c r="C36" i="16" s="1"/>
  <c r="AO35" i="5"/>
  <c r="C36" i="12" s="1"/>
  <c r="AP35" i="5"/>
  <c r="C36" i="13" s="1"/>
  <c r="AQ35" i="5"/>
  <c r="C36" i="14" s="1"/>
  <c r="DI35" i="5"/>
  <c r="CB117" i="5"/>
  <c r="BB117" i="5"/>
  <c r="S22" i="11"/>
  <c r="W22" i="11"/>
  <c r="S21" i="11"/>
  <c r="W21" i="11"/>
  <c r="BB103" i="5"/>
  <c r="CB103" i="5"/>
  <c r="DV29" i="5"/>
  <c r="DI29" i="5" s="1"/>
  <c r="BO29" i="5"/>
  <c r="AO29" i="5" s="1"/>
  <c r="C30" i="12" s="1"/>
  <c r="F30" i="12" s="1"/>
  <c r="AD29" i="5" s="1"/>
  <c r="CC125" i="5"/>
  <c r="CR125" i="5" s="1"/>
  <c r="AS23" i="5"/>
  <c r="AQ23" i="5"/>
  <c r="AO23" i="5"/>
  <c r="C24" i="12" s="1"/>
  <c r="AP23" i="5"/>
  <c r="AR23" i="5"/>
  <c r="DI23" i="5"/>
  <c r="AQ72" i="5"/>
  <c r="AS72" i="5"/>
  <c r="AO72" i="5"/>
  <c r="AP72" i="5"/>
  <c r="AR72" i="5"/>
  <c r="DI72" i="5"/>
  <c r="T17" i="9"/>
  <c r="DH21" i="5"/>
  <c r="V8" i="11" s="1"/>
  <c r="AB21" i="5"/>
  <c r="DU21" i="5"/>
  <c r="N10" i="10"/>
  <c r="Z119" i="5"/>
  <c r="W10" i="9"/>
  <c r="W11" i="9"/>
  <c r="S15" i="9"/>
  <c r="W15" i="9"/>
  <c r="AV115" i="3"/>
  <c r="C84" i="16"/>
  <c r="C84" i="15"/>
  <c r="CT113" i="5"/>
  <c r="CS113" i="5"/>
  <c r="R113" i="5"/>
  <c r="DY113" i="5"/>
  <c r="Z99" i="5"/>
  <c r="BA99" i="5" s="1"/>
  <c r="C137" i="13"/>
  <c r="F137" i="13" s="1"/>
  <c r="C137" i="12"/>
  <c r="F137" i="12" s="1"/>
  <c r="AD120" i="5" s="1"/>
  <c r="C119" i="12"/>
  <c r="C137" i="15"/>
  <c r="F137" i="15" s="1"/>
  <c r="C137" i="14"/>
  <c r="CN74" i="5"/>
  <c r="Q74" i="5"/>
  <c r="AA74" i="5" s="1"/>
  <c r="T16" i="9"/>
  <c r="AV69" i="3"/>
  <c r="BM74" i="5"/>
  <c r="AN74" i="5" s="1"/>
  <c r="DT74" i="5"/>
  <c r="DG74" i="5" s="1"/>
  <c r="S13" i="9"/>
  <c r="W13" i="9"/>
  <c r="BZ27" i="5"/>
  <c r="AZ27" i="5"/>
  <c r="BM59" i="5"/>
  <c r="AN59" i="5" s="1"/>
  <c r="C60" i="10" s="1"/>
  <c r="DT59" i="5"/>
  <c r="DG59" i="5" s="1"/>
  <c r="BZ79" i="5"/>
  <c r="AZ79" i="5"/>
  <c r="AB41" i="5"/>
  <c r="C42" i="11" s="1"/>
  <c r="F42" i="11" s="1"/>
  <c r="S9" i="9"/>
  <c r="W9" i="9"/>
  <c r="S6" i="9"/>
  <c r="W6" i="9"/>
  <c r="AZ98" i="5"/>
  <c r="BZ98" i="5"/>
  <c r="CN98" i="5" s="1"/>
  <c r="DH41" i="5"/>
  <c r="V18" i="11" s="1"/>
  <c r="BA116" i="5"/>
  <c r="CA116" i="5"/>
  <c r="Q116" i="5" s="1"/>
  <c r="AA116" i="5" s="1"/>
  <c r="C122" i="10"/>
  <c r="C123" i="10"/>
  <c r="DH122" i="5"/>
  <c r="AB122" i="5"/>
  <c r="DU122" i="5"/>
  <c r="AB123" i="5"/>
  <c r="DH123" i="5"/>
  <c r="DU123" i="5"/>
  <c r="CN93" i="5"/>
  <c r="Q93" i="5"/>
  <c r="AA93" i="5" s="1"/>
  <c r="CN95" i="5"/>
  <c r="BM93" i="5"/>
  <c r="AN93" i="5" s="1"/>
  <c r="DT93" i="5"/>
  <c r="DG93" i="5" s="1"/>
  <c r="BM95" i="5"/>
  <c r="AN95" i="5" s="1"/>
  <c r="DT95" i="5"/>
  <c r="DG95" i="5" s="1"/>
  <c r="BA100" i="5"/>
  <c r="CA100" i="5"/>
  <c r="Q100" i="5" s="1"/>
  <c r="AA100" i="5" s="1"/>
  <c r="CD93" i="5"/>
  <c r="BD93" i="5"/>
  <c r="BQ93" i="5" s="1"/>
  <c r="C18" i="13"/>
  <c r="AP42" i="5"/>
  <c r="C53" i="13" s="1"/>
  <c r="AP33" i="5"/>
  <c r="BB22" i="5"/>
  <c r="DV22" i="5" s="1"/>
  <c r="DI22" i="5" s="1"/>
  <c r="C32" i="12"/>
  <c r="F32" i="12" s="1"/>
  <c r="AD32" i="5" s="1"/>
  <c r="C26" i="12"/>
  <c r="F26" i="12" s="1"/>
  <c r="N8" i="12" s="1"/>
  <c r="S8" i="12" s="1"/>
  <c r="AP20" i="5"/>
  <c r="CQ118" i="5"/>
  <c r="CQ34" i="5"/>
  <c r="AC16" i="5"/>
  <c r="CB16" i="5" s="1"/>
  <c r="CP16" i="5" s="1"/>
  <c r="AC18" i="5"/>
  <c r="CP43" i="5"/>
  <c r="CR43" i="5" s="1"/>
  <c r="BO43" i="5"/>
  <c r="DV43" i="5"/>
  <c r="Z81" i="5"/>
  <c r="Z101" i="5"/>
  <c r="C52" i="11"/>
  <c r="C56" i="10"/>
  <c r="BA80" i="5"/>
  <c r="CA80" i="5"/>
  <c r="Q80" i="5" s="1"/>
  <c r="AA80" i="5" s="1"/>
  <c r="DI34" i="5"/>
  <c r="CN90" i="5"/>
  <c r="AO34" i="5"/>
  <c r="BM71" i="5"/>
  <c r="AN71" i="5" s="1"/>
  <c r="C72" i="10" s="1"/>
  <c r="DT71" i="5"/>
  <c r="DG71" i="5" s="1"/>
  <c r="BM90" i="5"/>
  <c r="AN90" i="5" s="1"/>
  <c r="C91" i="10" s="1"/>
  <c r="DT90" i="5"/>
  <c r="DG90" i="5" s="1"/>
  <c r="AB55" i="5"/>
  <c r="C56" i="11" s="1"/>
  <c r="DH55" i="5"/>
  <c r="DU55" i="5"/>
  <c r="AZ94" i="5"/>
  <c r="BZ94" i="5"/>
  <c r="BZ75" i="5"/>
  <c r="AZ75" i="5"/>
  <c r="CY18" i="5"/>
  <c r="CX19" i="5"/>
  <c r="CV17" i="5"/>
  <c r="Q13" i="16" l="1"/>
  <c r="R12" i="16"/>
  <c r="AV116" i="3"/>
  <c r="AV70" i="3"/>
  <c r="AV59" i="3"/>
  <c r="AV60" i="3"/>
  <c r="AX83" i="3"/>
  <c r="AX84" i="3"/>
  <c r="AV117" i="3"/>
  <c r="AV118" i="3"/>
  <c r="AV67" i="3"/>
  <c r="BB92" i="3"/>
  <c r="BB93" i="3"/>
  <c r="AV71" i="3"/>
  <c r="AV94" i="3"/>
  <c r="AV72" i="3"/>
  <c r="CT39" i="5"/>
  <c r="BS39" i="5"/>
  <c r="AS39" i="5" s="1"/>
  <c r="C40" i="16" s="1"/>
  <c r="F40" i="16" s="1"/>
  <c r="DZ39" i="5"/>
  <c r="DM39" i="5" s="1"/>
  <c r="V6" i="16" s="1"/>
  <c r="BC32" i="5"/>
  <c r="BP32" i="5" s="1"/>
  <c r="CC32" i="5"/>
  <c r="CT26" i="5"/>
  <c r="CR26" i="5"/>
  <c r="CS26" i="5"/>
  <c r="DX26" i="5"/>
  <c r="AQ57" i="5"/>
  <c r="C58" i="14" s="1"/>
  <c r="F58" i="14" s="1"/>
  <c r="DK57" i="5"/>
  <c r="V12" i="14" s="1"/>
  <c r="AQ113" i="5"/>
  <c r="C114" i="14" s="1"/>
  <c r="AP113" i="5"/>
  <c r="C114" i="13" s="1"/>
  <c r="T180" i="11"/>
  <c r="V7" i="10"/>
  <c r="V8" i="10"/>
  <c r="T169" i="15"/>
  <c r="AV77" i="3"/>
  <c r="AW54" i="3"/>
  <c r="T9" i="10"/>
  <c r="M181" i="11"/>
  <c r="D182" i="11"/>
  <c r="N181" i="11"/>
  <c r="P181" i="11"/>
  <c r="S181" i="11" s="1"/>
  <c r="Q181" i="11"/>
  <c r="R181" i="11" s="1"/>
  <c r="O181" i="11"/>
  <c r="W180" i="11"/>
  <c r="V180" i="11"/>
  <c r="T8" i="12"/>
  <c r="X24" i="3"/>
  <c r="Y24" i="3" s="1"/>
  <c r="AY24" i="3" s="1"/>
  <c r="W8" i="12"/>
  <c r="P61" i="13"/>
  <c r="S61" i="13" s="1"/>
  <c r="D62" i="13"/>
  <c r="M61" i="13"/>
  <c r="N61" i="13"/>
  <c r="O61" i="13"/>
  <c r="Q61" i="13"/>
  <c r="R61" i="13" s="1"/>
  <c r="T60" i="13"/>
  <c r="W60" i="13"/>
  <c r="V60" i="13"/>
  <c r="M170" i="15"/>
  <c r="P170" i="15"/>
  <c r="T170" i="15" s="1"/>
  <c r="D171" i="15"/>
  <c r="N170" i="15"/>
  <c r="Q170" i="15"/>
  <c r="R170" i="15" s="1"/>
  <c r="O170" i="15"/>
  <c r="V169" i="15"/>
  <c r="W169" i="15"/>
  <c r="V15" i="16"/>
  <c r="W15" i="16"/>
  <c r="Q16" i="16"/>
  <c r="R16" i="16" s="1"/>
  <c r="M16" i="16"/>
  <c r="D17" i="16"/>
  <c r="O16" i="16"/>
  <c r="P16" i="16"/>
  <c r="N16" i="16"/>
  <c r="DL125" i="5"/>
  <c r="DK125" i="5"/>
  <c r="DJ125" i="5"/>
  <c r="C33" i="11"/>
  <c r="F33" i="11" s="1"/>
  <c r="AC32" i="5" s="1"/>
  <c r="DL113" i="5"/>
  <c r="DM113" i="5"/>
  <c r="N6" i="11"/>
  <c r="V10" i="11"/>
  <c r="V14" i="11"/>
  <c r="C24" i="13"/>
  <c r="CS125" i="5"/>
  <c r="CT125" i="5"/>
  <c r="T22" i="11"/>
  <c r="BO117" i="5"/>
  <c r="DV117" i="5"/>
  <c r="CP117" i="5"/>
  <c r="CQ117" i="5"/>
  <c r="CR117" i="5"/>
  <c r="CS117" i="5"/>
  <c r="CT117" i="5"/>
  <c r="CP103" i="5"/>
  <c r="BO103" i="5"/>
  <c r="DV103" i="5"/>
  <c r="T21" i="11"/>
  <c r="AC41" i="5"/>
  <c r="CB41" i="5" s="1"/>
  <c r="N18" i="11"/>
  <c r="S18" i="11" s="1"/>
  <c r="CQ125" i="5"/>
  <c r="R125" i="5"/>
  <c r="CC29" i="5"/>
  <c r="BC29" i="5"/>
  <c r="BP29" i="5" s="1"/>
  <c r="V7" i="11"/>
  <c r="V9" i="11"/>
  <c r="AV119" i="3"/>
  <c r="BN21" i="5"/>
  <c r="C22" i="11"/>
  <c r="F22" i="11" s="1"/>
  <c r="CA119" i="5"/>
  <c r="Q119" i="5" s="1"/>
  <c r="AA119" i="5" s="1"/>
  <c r="BA119" i="5"/>
  <c r="W10" i="10"/>
  <c r="S10" i="10"/>
  <c r="T15" i="9"/>
  <c r="AV55" i="3"/>
  <c r="AV65" i="3"/>
  <c r="O30" i="3"/>
  <c r="P30" i="3" s="1"/>
  <c r="AV30" i="3" s="1"/>
  <c r="T11" i="9"/>
  <c r="AV88" i="3"/>
  <c r="AV78" i="3"/>
  <c r="AR113" i="5"/>
  <c r="AS113" i="5"/>
  <c r="C130" i="16" s="1"/>
  <c r="CA99" i="5"/>
  <c r="Q99" i="5" s="1"/>
  <c r="AA99" i="5" s="1"/>
  <c r="DU99" i="5" s="1"/>
  <c r="AP125" i="5"/>
  <c r="AQ125" i="5"/>
  <c r="AS125" i="5"/>
  <c r="AR125" i="5"/>
  <c r="C123" i="11"/>
  <c r="F123" i="11" s="1"/>
  <c r="N14" i="11" s="1"/>
  <c r="T14" i="11" s="1"/>
  <c r="C124" i="11"/>
  <c r="CC120" i="5"/>
  <c r="BC120" i="5"/>
  <c r="BP120" i="5" s="1"/>
  <c r="C96" i="10"/>
  <c r="F96" i="10" s="1"/>
  <c r="N8" i="10" s="1"/>
  <c r="S8" i="10" s="1"/>
  <c r="T8" i="10" s="1"/>
  <c r="BN41" i="5"/>
  <c r="BP41" i="5" s="1"/>
  <c r="DU74" i="5"/>
  <c r="AB74" i="5"/>
  <c r="BN74" i="5" s="1"/>
  <c r="BP74" i="5" s="1"/>
  <c r="DH74" i="5"/>
  <c r="BM27" i="5"/>
  <c r="AN27" i="5" s="1"/>
  <c r="DT27" i="5"/>
  <c r="DG27" i="5" s="1"/>
  <c r="CN27" i="5"/>
  <c r="Q27" i="5"/>
  <c r="AA27" i="5" s="1"/>
  <c r="T13" i="9"/>
  <c r="O25" i="3"/>
  <c r="P25" i="3" s="1"/>
  <c r="AV25" i="3" s="1"/>
  <c r="AV74" i="3"/>
  <c r="T9" i="9"/>
  <c r="DT79" i="5"/>
  <c r="DG79" i="5" s="1"/>
  <c r="BM79" i="5"/>
  <c r="AN79" i="5" s="1"/>
  <c r="Q79" i="5"/>
  <c r="AA79" i="5" s="1"/>
  <c r="CN79" i="5"/>
  <c r="BM98" i="5"/>
  <c r="AN98" i="5" s="1"/>
  <c r="DT98" i="5"/>
  <c r="DG98" i="5" s="1"/>
  <c r="T6" i="9"/>
  <c r="AB116" i="5"/>
  <c r="DH116" i="5"/>
  <c r="DU116" i="5"/>
  <c r="DI116" i="5" s="1"/>
  <c r="BN123" i="5"/>
  <c r="BP123" i="5" s="1"/>
  <c r="C122" i="11"/>
  <c r="DI123" i="5"/>
  <c r="BN122" i="5"/>
  <c r="BP122" i="5" s="1"/>
  <c r="C121" i="11"/>
  <c r="AC102" i="5" s="1"/>
  <c r="DU93" i="5"/>
  <c r="AB93" i="5"/>
  <c r="BN93" i="5" s="1"/>
  <c r="DH93" i="5"/>
  <c r="C109" i="10"/>
  <c r="C90" i="10"/>
  <c r="F90" i="10" s="1"/>
  <c r="AB100" i="5"/>
  <c r="BN100" i="5" s="1"/>
  <c r="BP100" i="5" s="1"/>
  <c r="DU100" i="5"/>
  <c r="DH100" i="5"/>
  <c r="DX93" i="5"/>
  <c r="BO22" i="5"/>
  <c r="AO22" i="5" s="1"/>
  <c r="C23" i="12" s="1"/>
  <c r="CQ43" i="5"/>
  <c r="BB16" i="5"/>
  <c r="BO16" i="5" s="1"/>
  <c r="C43" i="13"/>
  <c r="F43" i="13" s="1"/>
  <c r="AE42" i="5" s="1"/>
  <c r="C143" i="13"/>
  <c r="C21" i="13"/>
  <c r="F21" i="13" s="1"/>
  <c r="C35" i="12"/>
  <c r="AD25" i="5"/>
  <c r="AD31" i="5"/>
  <c r="AO43" i="5"/>
  <c r="C54" i="12" s="1"/>
  <c r="DI43" i="5"/>
  <c r="BB18" i="5"/>
  <c r="CB18" i="5"/>
  <c r="C89" i="10"/>
  <c r="C71" i="10"/>
  <c r="CA101" i="5"/>
  <c r="Q101" i="5" s="1"/>
  <c r="AA101" i="5" s="1"/>
  <c r="BA101" i="5"/>
  <c r="DU80" i="5"/>
  <c r="AB80" i="5"/>
  <c r="DH80" i="5"/>
  <c r="BA81" i="5"/>
  <c r="CA81" i="5"/>
  <c r="Q81" i="5" s="1"/>
  <c r="AA81" i="5" s="1"/>
  <c r="BM94" i="5"/>
  <c r="AN94" i="5" s="1"/>
  <c r="C95" i="10" s="1"/>
  <c r="DT94" i="5"/>
  <c r="DG94" i="5" s="1"/>
  <c r="BM75" i="5"/>
  <c r="AN75" i="5" s="1"/>
  <c r="DT75" i="5"/>
  <c r="DG75" i="5" s="1"/>
  <c r="DI55" i="5"/>
  <c r="Q75" i="5"/>
  <c r="AA75" i="5" s="1"/>
  <c r="CN75" i="5"/>
  <c r="CN94" i="5"/>
  <c r="Q94" i="5"/>
  <c r="AA94" i="5" s="1"/>
  <c r="BN55" i="5"/>
  <c r="BP55" i="5" s="1"/>
  <c r="CX20" i="5"/>
  <c r="CY19" i="5"/>
  <c r="CV18" i="5"/>
  <c r="AV91" i="3" l="1"/>
  <c r="Q14" i="16"/>
  <c r="R15" i="16" s="1"/>
  <c r="AI18" i="3" s="1"/>
  <c r="R13" i="16"/>
  <c r="AH39" i="5"/>
  <c r="CG39" i="5" s="1"/>
  <c r="R39" i="5" s="1"/>
  <c r="N6" i="16"/>
  <c r="AV89" i="3"/>
  <c r="AV57" i="3"/>
  <c r="AV58" i="3"/>
  <c r="AX88" i="3"/>
  <c r="BH88" i="3" s="1"/>
  <c r="AX89" i="3"/>
  <c r="AW118" i="3"/>
  <c r="AV92" i="3"/>
  <c r="AV122" i="3"/>
  <c r="BI122" i="3" s="1"/>
  <c r="AV123" i="3"/>
  <c r="AV66" i="3"/>
  <c r="AV79" i="3"/>
  <c r="AV80" i="3"/>
  <c r="AV75" i="3"/>
  <c r="AX99" i="3"/>
  <c r="AX112" i="3"/>
  <c r="AX113" i="3"/>
  <c r="AV90" i="3"/>
  <c r="AV93" i="3"/>
  <c r="AV56" i="3"/>
  <c r="AV85" i="3"/>
  <c r="AV86" i="3"/>
  <c r="AV120" i="3"/>
  <c r="AV121" i="3"/>
  <c r="AV76" i="3"/>
  <c r="AF57" i="5"/>
  <c r="N12" i="14"/>
  <c r="S12" i="14" s="1"/>
  <c r="DW32" i="5"/>
  <c r="DJ32" i="5" s="1"/>
  <c r="AO16" i="5"/>
  <c r="C17" i="12" s="1"/>
  <c r="DK26" i="5"/>
  <c r="DL26" i="5"/>
  <c r="DM26" i="5"/>
  <c r="AS26" i="5"/>
  <c r="C27" i="16" s="1"/>
  <c r="AR26" i="5"/>
  <c r="C27" i="15" s="1"/>
  <c r="AQ26" i="5"/>
  <c r="C27" i="14" s="1"/>
  <c r="BH122" i="3"/>
  <c r="W8" i="10"/>
  <c r="Z71" i="5"/>
  <c r="BA71" i="5" s="1"/>
  <c r="F89" i="10"/>
  <c r="N15" i="10" s="1"/>
  <c r="BE122" i="3"/>
  <c r="V14" i="10"/>
  <c r="V13" i="10"/>
  <c r="AW116" i="3"/>
  <c r="T181" i="11"/>
  <c r="AC21" i="5"/>
  <c r="CB21" i="5" s="1"/>
  <c r="N8" i="11"/>
  <c r="W181" i="11"/>
  <c r="V181" i="11"/>
  <c r="Q182" i="11"/>
  <c r="R182" i="11" s="1"/>
  <c r="M182" i="11"/>
  <c r="O182" i="11"/>
  <c r="P182" i="11"/>
  <c r="S182" i="11" s="1"/>
  <c r="D183" i="11"/>
  <c r="N182" i="11"/>
  <c r="T61" i="13"/>
  <c r="M62" i="13"/>
  <c r="O62" i="13"/>
  <c r="D63" i="13"/>
  <c r="P62" i="13"/>
  <c r="T62" i="13" s="1"/>
  <c r="N62" i="13"/>
  <c r="Q62" i="13"/>
  <c r="R62" i="13" s="1"/>
  <c r="V61" i="13"/>
  <c r="W61" i="13"/>
  <c r="S170" i="15"/>
  <c r="N171" i="15"/>
  <c r="M171" i="15"/>
  <c r="P171" i="15"/>
  <c r="T171" i="15" s="1"/>
  <c r="O171" i="15"/>
  <c r="Q171" i="15"/>
  <c r="R171" i="15" s="1"/>
  <c r="D172" i="15"/>
  <c r="W170" i="15"/>
  <c r="V170" i="15"/>
  <c r="V16" i="16"/>
  <c r="W16" i="16"/>
  <c r="D18" i="16"/>
  <c r="O17" i="16"/>
  <c r="P17" i="16"/>
  <c r="S17" i="16" s="1"/>
  <c r="T17" i="16" s="1"/>
  <c r="Q17" i="16"/>
  <c r="R17" i="16" s="1"/>
  <c r="N17" i="16"/>
  <c r="S16" i="16"/>
  <c r="T16" i="16" s="1"/>
  <c r="DW29" i="5"/>
  <c r="DK29" i="5" s="1"/>
  <c r="DW120" i="5"/>
  <c r="DJ120" i="5" s="1"/>
  <c r="BB32" i="5"/>
  <c r="DV32" i="5" s="1"/>
  <c r="CB32" i="5"/>
  <c r="CP32" i="5" s="1"/>
  <c r="CQ32" i="5" s="1"/>
  <c r="DJ29" i="5"/>
  <c r="W6" i="11"/>
  <c r="S6" i="11"/>
  <c r="W14" i="11"/>
  <c r="BB41" i="5"/>
  <c r="DV41" i="5" s="1"/>
  <c r="AR117" i="5"/>
  <c r="C134" i="15" s="1"/>
  <c r="AO117" i="5"/>
  <c r="C118" i="12" s="1"/>
  <c r="AS117" i="5"/>
  <c r="AQ117" i="5"/>
  <c r="AP117" i="5"/>
  <c r="C118" i="13" s="1"/>
  <c r="DI117" i="5"/>
  <c r="DI103" i="5"/>
  <c r="AO103" i="5"/>
  <c r="C104" i="12" s="1"/>
  <c r="F104" i="12" s="1"/>
  <c r="N9" i="12" s="1"/>
  <c r="S9" i="12" s="1"/>
  <c r="W18" i="11"/>
  <c r="T18" i="11"/>
  <c r="U38" i="3"/>
  <c r="V38" i="3" s="1"/>
  <c r="AX38" i="3" s="1"/>
  <c r="CQ29" i="5"/>
  <c r="CR29" i="5"/>
  <c r="N9" i="11"/>
  <c r="S9" i="11" s="1"/>
  <c r="N10" i="11"/>
  <c r="AC122" i="5"/>
  <c r="N7" i="11"/>
  <c r="DH99" i="5"/>
  <c r="AB99" i="5"/>
  <c r="BN99" i="5" s="1"/>
  <c r="R138" i="3"/>
  <c r="S138" i="3" s="1"/>
  <c r="AW138" i="3" s="1"/>
  <c r="T10" i="10"/>
  <c r="AW113" i="3"/>
  <c r="DU119" i="5"/>
  <c r="AB119" i="5"/>
  <c r="BN119" i="5" s="1"/>
  <c r="BP119" i="5" s="1"/>
  <c r="DH119" i="5"/>
  <c r="N7" i="10"/>
  <c r="Z95" i="5"/>
  <c r="BH65" i="3"/>
  <c r="BL65" i="3"/>
  <c r="BI65" i="3"/>
  <c r="BF65" i="3"/>
  <c r="BK65" i="3"/>
  <c r="BM65" i="3"/>
  <c r="BE65" i="3"/>
  <c r="BJ65" i="3"/>
  <c r="BG65" i="3"/>
  <c r="C125" i="16"/>
  <c r="C126" i="16"/>
  <c r="C125" i="15"/>
  <c r="C126" i="15"/>
  <c r="C125" i="14"/>
  <c r="C126" i="14"/>
  <c r="C125" i="13"/>
  <c r="C126" i="13"/>
  <c r="C75" i="10"/>
  <c r="C76" i="10"/>
  <c r="C79" i="10"/>
  <c r="C80" i="10"/>
  <c r="Z90" i="5"/>
  <c r="CA90" i="5" s="1"/>
  <c r="Q90" i="5" s="1"/>
  <c r="AA90" i="5" s="1"/>
  <c r="Z89" i="5"/>
  <c r="C98" i="10"/>
  <c r="F98" i="10" s="1"/>
  <c r="C99" i="10"/>
  <c r="F99" i="10" s="1"/>
  <c r="CQ120" i="5"/>
  <c r="CR120" i="5"/>
  <c r="CS120" i="5"/>
  <c r="CT120" i="5"/>
  <c r="R120" i="5"/>
  <c r="AP74" i="5"/>
  <c r="AQ74" i="5"/>
  <c r="AO74" i="5"/>
  <c r="DI74" i="5"/>
  <c r="AB27" i="5"/>
  <c r="DU27" i="5"/>
  <c r="DH27" i="5"/>
  <c r="C34" i="10"/>
  <c r="C28" i="10"/>
  <c r="AB79" i="5"/>
  <c r="BN79" i="5" s="1"/>
  <c r="BP79" i="5" s="1"/>
  <c r="DU79" i="5"/>
  <c r="DH79" i="5"/>
  <c r="BN116" i="5"/>
  <c r="AO116" i="5" s="1"/>
  <c r="C116" i="11"/>
  <c r="CB102" i="5"/>
  <c r="BB102" i="5"/>
  <c r="AR123" i="5"/>
  <c r="C124" i="15" s="1"/>
  <c r="AO123" i="5"/>
  <c r="C124" i="12" s="1"/>
  <c r="AQ123" i="5"/>
  <c r="C124" i="14" s="1"/>
  <c r="AP123" i="5"/>
  <c r="C124" i="13" s="1"/>
  <c r="AS123" i="5"/>
  <c r="C124" i="16" s="1"/>
  <c r="C112" i="10"/>
  <c r="C94" i="10"/>
  <c r="C110" i="14"/>
  <c r="C135" i="13"/>
  <c r="DV16" i="5"/>
  <c r="DI16" i="5" s="1"/>
  <c r="CD42" i="5"/>
  <c r="BD42" i="5"/>
  <c r="BQ42" i="5" s="1"/>
  <c r="AE17" i="5"/>
  <c r="AE20" i="5"/>
  <c r="CC31" i="5"/>
  <c r="BC31" i="5"/>
  <c r="BP31" i="5" s="1"/>
  <c r="CC25" i="5"/>
  <c r="BC25" i="5"/>
  <c r="BP25" i="5" s="1"/>
  <c r="C44" i="12"/>
  <c r="CP18" i="5"/>
  <c r="BO18" i="5"/>
  <c r="DV18" i="5"/>
  <c r="CP41" i="5"/>
  <c r="CQ41" i="5" s="1"/>
  <c r="DH101" i="5"/>
  <c r="DU101" i="5"/>
  <c r="AB101" i="5"/>
  <c r="BN80" i="5"/>
  <c r="DU81" i="5"/>
  <c r="AB81" i="5"/>
  <c r="C82" i="11" s="1"/>
  <c r="DH81" i="5"/>
  <c r="C117" i="11"/>
  <c r="C92" i="10"/>
  <c r="C74" i="10"/>
  <c r="Z59" i="5" s="1"/>
  <c r="AQ55" i="5"/>
  <c r="AP55" i="5"/>
  <c r="AO55" i="5"/>
  <c r="AR55" i="5"/>
  <c r="AS55" i="5"/>
  <c r="C55" i="16" s="1"/>
  <c r="F55" i="16" s="1"/>
  <c r="AB75" i="5"/>
  <c r="DH75" i="5"/>
  <c r="DU75" i="5"/>
  <c r="AB94" i="5"/>
  <c r="C94" i="11" s="1"/>
  <c r="DH94" i="5"/>
  <c r="DU94" i="5"/>
  <c r="C109" i="11"/>
  <c r="CW19" i="5"/>
  <c r="CV19" i="5"/>
  <c r="CX21" i="5"/>
  <c r="CY20" i="5"/>
  <c r="AN65" i="3" l="1"/>
  <c r="BI88" i="3"/>
  <c r="BF88" i="3"/>
  <c r="BE88" i="3"/>
  <c r="BM88" i="3"/>
  <c r="BL88" i="3"/>
  <c r="BK122" i="3"/>
  <c r="BJ122" i="3"/>
  <c r="BJ88" i="3"/>
  <c r="BG88" i="3"/>
  <c r="BK88" i="3"/>
  <c r="BG122" i="3"/>
  <c r="BF122" i="3"/>
  <c r="AN122" i="3" s="1"/>
  <c r="R14" i="16"/>
  <c r="AH54" i="5"/>
  <c r="CG54" i="5" s="1"/>
  <c r="R54" i="5" s="1"/>
  <c r="N11" i="16"/>
  <c r="BL122" i="3"/>
  <c r="BM122" i="3"/>
  <c r="W6" i="16"/>
  <c r="S6" i="16"/>
  <c r="AW55" i="3"/>
  <c r="AW56" i="3"/>
  <c r="BC92" i="3"/>
  <c r="BC93" i="3"/>
  <c r="BK66" i="3"/>
  <c r="BL66" i="3"/>
  <c r="BF66" i="3"/>
  <c r="BG66" i="3"/>
  <c r="BM66" i="3"/>
  <c r="BI66" i="3"/>
  <c r="BE66" i="3"/>
  <c r="BH66" i="3"/>
  <c r="BJ66" i="3"/>
  <c r="BF123" i="3"/>
  <c r="BH123" i="3"/>
  <c r="BM123" i="3"/>
  <c r="BE123" i="3"/>
  <c r="BL123" i="3"/>
  <c r="BK123" i="3"/>
  <c r="BG123" i="3"/>
  <c r="BJ123" i="3"/>
  <c r="BI123" i="3"/>
  <c r="AW117" i="3"/>
  <c r="T12" i="14"/>
  <c r="BE57" i="5"/>
  <c r="CE57" i="5"/>
  <c r="W12" i="14"/>
  <c r="CA71" i="5"/>
  <c r="Q71" i="5" s="1"/>
  <c r="AA71" i="5" s="1"/>
  <c r="DU71" i="5" s="1"/>
  <c r="W15" i="10"/>
  <c r="S15" i="10"/>
  <c r="T15" i="10" s="1"/>
  <c r="BB21" i="5"/>
  <c r="BO21" i="5" s="1"/>
  <c r="N16" i="10"/>
  <c r="W16" i="10" s="1"/>
  <c r="N11" i="10"/>
  <c r="S171" i="15"/>
  <c r="Z88" i="5"/>
  <c r="N4" i="10"/>
  <c r="BO32" i="5"/>
  <c r="AO32" i="5" s="1"/>
  <c r="T182" i="11"/>
  <c r="N14" i="10"/>
  <c r="S14" i="10" s="1"/>
  <c r="T14" i="10" s="1"/>
  <c r="N13" i="10"/>
  <c r="S13" i="10" s="1"/>
  <c r="S8" i="11"/>
  <c r="W8" i="11"/>
  <c r="W182" i="11"/>
  <c r="V182" i="11"/>
  <c r="P183" i="11"/>
  <c r="S183" i="11" s="1"/>
  <c r="Q183" i="11"/>
  <c r="R183" i="11" s="1"/>
  <c r="O183" i="11"/>
  <c r="N183" i="11"/>
  <c r="D184" i="11"/>
  <c r="M183" i="11"/>
  <c r="T9" i="12"/>
  <c r="S62" i="13"/>
  <c r="M63" i="13"/>
  <c r="D64" i="13"/>
  <c r="P63" i="13"/>
  <c r="S63" i="13" s="1"/>
  <c r="O63" i="13"/>
  <c r="N63" i="13"/>
  <c r="Q63" i="13"/>
  <c r="R63" i="13" s="1"/>
  <c r="V62" i="13"/>
  <c r="W62" i="13"/>
  <c r="W171" i="15"/>
  <c r="V171" i="15"/>
  <c r="M172" i="15"/>
  <c r="Q172" i="15"/>
  <c r="R172" i="15" s="1"/>
  <c r="D173" i="15"/>
  <c r="N172" i="15"/>
  <c r="P172" i="15"/>
  <c r="T172" i="15" s="1"/>
  <c r="O172" i="15"/>
  <c r="M17" i="16"/>
  <c r="D19" i="16"/>
  <c r="O18" i="16"/>
  <c r="P18" i="16"/>
  <c r="Q18" i="16"/>
  <c r="R18" i="16" s="1"/>
  <c r="N18" i="16"/>
  <c r="V17" i="16"/>
  <c r="W17" i="16"/>
  <c r="DM120" i="5"/>
  <c r="DL120" i="5"/>
  <c r="DK120" i="5"/>
  <c r="DW31" i="5"/>
  <c r="DJ31" i="5" s="1"/>
  <c r="DW25" i="5"/>
  <c r="BO41" i="5"/>
  <c r="W9" i="11"/>
  <c r="V20" i="11"/>
  <c r="V19" i="11"/>
  <c r="AX69" i="3"/>
  <c r="T6" i="11"/>
  <c r="V17" i="11"/>
  <c r="V16" i="11"/>
  <c r="V23" i="11"/>
  <c r="V9" i="12"/>
  <c r="W9" i="12" s="1"/>
  <c r="AD103" i="5"/>
  <c r="AW95" i="3"/>
  <c r="BA90" i="5"/>
  <c r="CP21" i="5"/>
  <c r="S10" i="11"/>
  <c r="U34" i="3" s="1"/>
  <c r="V34" i="3" s="1"/>
  <c r="AX34" i="3" s="1"/>
  <c r="W10" i="11"/>
  <c r="T9" i="11"/>
  <c r="S7" i="11"/>
  <c r="W7" i="11"/>
  <c r="CB122" i="5"/>
  <c r="BB122" i="5"/>
  <c r="BM138" i="3"/>
  <c r="BE138" i="3"/>
  <c r="BK138" i="3"/>
  <c r="BH138" i="3"/>
  <c r="BL138" i="3"/>
  <c r="BJ138" i="3"/>
  <c r="BG138" i="3"/>
  <c r="BI138" i="3"/>
  <c r="BF138" i="3"/>
  <c r="BA95" i="5"/>
  <c r="CA95" i="5"/>
  <c r="Q95" i="5" s="1"/>
  <c r="AA95" i="5" s="1"/>
  <c r="S7" i="10"/>
  <c r="W7" i="10"/>
  <c r="C95" i="11"/>
  <c r="C101" i="11"/>
  <c r="C102" i="11"/>
  <c r="C75" i="11"/>
  <c r="C76" i="11"/>
  <c r="AQ120" i="5"/>
  <c r="C121" i="14" s="1"/>
  <c r="AS120" i="5"/>
  <c r="AP120" i="5"/>
  <c r="C121" i="13" s="1"/>
  <c r="AR120" i="5"/>
  <c r="C121" i="15" s="1"/>
  <c r="Z98" i="5"/>
  <c r="Z97" i="5"/>
  <c r="CA89" i="5"/>
  <c r="Q89" i="5" s="1"/>
  <c r="AA89" i="5" s="1"/>
  <c r="BA89" i="5"/>
  <c r="C79" i="11"/>
  <c r="BN27" i="5"/>
  <c r="C28" i="11"/>
  <c r="F28" i="11" s="1"/>
  <c r="N16" i="11" s="1"/>
  <c r="S16" i="11" s="1"/>
  <c r="DI79" i="5"/>
  <c r="AP79" i="5"/>
  <c r="AR79" i="5"/>
  <c r="AO79" i="5"/>
  <c r="AQ79" i="5"/>
  <c r="AS79" i="5"/>
  <c r="C79" i="16" s="1"/>
  <c r="C133" i="12"/>
  <c r="F133" i="12" s="1"/>
  <c r="C116" i="12"/>
  <c r="F116" i="12" s="1"/>
  <c r="C140" i="16"/>
  <c r="C122" i="15"/>
  <c r="C122" i="14"/>
  <c r="C122" i="13"/>
  <c r="C122" i="12"/>
  <c r="DV102" i="5"/>
  <c r="BO102" i="5"/>
  <c r="CP102" i="5"/>
  <c r="CQ102" i="5" s="1"/>
  <c r="DH90" i="5"/>
  <c r="AB90" i="5"/>
  <c r="C91" i="11" s="1"/>
  <c r="F91" i="11" s="1"/>
  <c r="DU90" i="5"/>
  <c r="C80" i="11"/>
  <c r="C81" i="11"/>
  <c r="C71" i="11"/>
  <c r="C56" i="16"/>
  <c r="C111" i="15"/>
  <c r="C56" i="15"/>
  <c r="C56" i="14"/>
  <c r="AF34" i="5"/>
  <c r="C56" i="13"/>
  <c r="BD17" i="5"/>
  <c r="BQ17" i="5" s="1"/>
  <c r="CD17" i="5"/>
  <c r="DX42" i="5"/>
  <c r="AE118" i="5"/>
  <c r="CR42" i="5"/>
  <c r="CS42" i="5"/>
  <c r="CD20" i="5"/>
  <c r="BD20" i="5"/>
  <c r="BQ20" i="5" s="1"/>
  <c r="C56" i="12"/>
  <c r="CQ25" i="5"/>
  <c r="C34" i="12"/>
  <c r="CQ31" i="5"/>
  <c r="CR31" i="5"/>
  <c r="DI32" i="5"/>
  <c r="DI41" i="5"/>
  <c r="DI18" i="5"/>
  <c r="AO18" i="5"/>
  <c r="AC80" i="5"/>
  <c r="CB80" i="5" s="1"/>
  <c r="CP80" i="5" s="1"/>
  <c r="CA59" i="5"/>
  <c r="Q59" i="5" s="1"/>
  <c r="AA59" i="5" s="1"/>
  <c r="BA59" i="5"/>
  <c r="BN101" i="5"/>
  <c r="BP101" i="5" s="1"/>
  <c r="C120" i="11"/>
  <c r="F120" i="11" s="1"/>
  <c r="N23" i="11" s="1"/>
  <c r="S23" i="11" s="1"/>
  <c r="BN81" i="5"/>
  <c r="BP81" i="5" s="1"/>
  <c r="C100" i="11"/>
  <c r="F100" i="11" s="1"/>
  <c r="N19" i="11" s="1"/>
  <c r="S19" i="11" s="1"/>
  <c r="BN94" i="5"/>
  <c r="C112" i="11"/>
  <c r="BN75" i="5"/>
  <c r="C92" i="11"/>
  <c r="F92" i="11" s="1"/>
  <c r="AC92" i="5" s="1"/>
  <c r="CY21" i="5"/>
  <c r="CV20" i="5"/>
  <c r="AN66" i="3" l="1"/>
  <c r="AN123" i="3"/>
  <c r="AN88" i="3"/>
  <c r="DH71" i="5"/>
  <c r="AB71" i="5"/>
  <c r="BN71" i="5" s="1"/>
  <c r="BP71" i="5" s="1"/>
  <c r="W11" i="16"/>
  <c r="S11" i="16"/>
  <c r="AJ38" i="3"/>
  <c r="AK38" i="3" s="1"/>
  <c r="BC38" i="3" s="1"/>
  <c r="T6" i="16"/>
  <c r="AX70" i="3"/>
  <c r="AX71" i="3"/>
  <c r="AY102" i="3"/>
  <c r="AW101" i="3"/>
  <c r="AW102" i="3"/>
  <c r="BA55" i="3"/>
  <c r="BA56" i="3"/>
  <c r="CS57" i="5"/>
  <c r="CT57" i="5"/>
  <c r="R57" i="5"/>
  <c r="BR57" i="5"/>
  <c r="DY57" i="5"/>
  <c r="DV21" i="5"/>
  <c r="DI21" i="5" s="1"/>
  <c r="BH34" i="3"/>
  <c r="BL34" i="3"/>
  <c r="BG34" i="3"/>
  <c r="BM34" i="3"/>
  <c r="BF34" i="3"/>
  <c r="BI34" i="3"/>
  <c r="BK34" i="3"/>
  <c r="BJ34" i="3"/>
  <c r="BE34" i="3"/>
  <c r="DX20" i="5"/>
  <c r="DM20" i="5" s="1"/>
  <c r="DX17" i="5"/>
  <c r="DK17" i="5" s="1"/>
  <c r="S16" i="10"/>
  <c r="R22" i="3" s="1"/>
  <c r="S22" i="3" s="1"/>
  <c r="AW22" i="3" s="1"/>
  <c r="W14" i="10"/>
  <c r="S11" i="10"/>
  <c r="R40" i="3" s="1"/>
  <c r="S40" i="3" s="1"/>
  <c r="AW40" i="3" s="1"/>
  <c r="W11" i="10"/>
  <c r="S4" i="10"/>
  <c r="W4" i="10"/>
  <c r="BA88" i="5"/>
  <c r="CA88" i="5"/>
  <c r="Q88" i="5" s="1"/>
  <c r="AA88" i="5" s="1"/>
  <c r="T13" i="10"/>
  <c r="W13" i="10"/>
  <c r="U30" i="3"/>
  <c r="V30" i="3" s="1"/>
  <c r="AX30" i="3" s="1"/>
  <c r="T183" i="11"/>
  <c r="W183" i="11"/>
  <c r="V183" i="11"/>
  <c r="Q184" i="11"/>
  <c r="R184" i="11" s="1"/>
  <c r="D185" i="11"/>
  <c r="O184" i="11"/>
  <c r="P184" i="11"/>
  <c r="S184" i="11" s="1"/>
  <c r="M184" i="11"/>
  <c r="N184" i="11"/>
  <c r="U20" i="3"/>
  <c r="V20" i="3" s="1"/>
  <c r="AX20" i="3" s="1"/>
  <c r="T8" i="11"/>
  <c r="AO41" i="5"/>
  <c r="C52" i="12" s="1"/>
  <c r="D65" i="13"/>
  <c r="N64" i="13"/>
  <c r="Q64" i="13"/>
  <c r="R64" i="13" s="1"/>
  <c r="O64" i="13"/>
  <c r="M64" i="13"/>
  <c r="P64" i="13"/>
  <c r="S64" i="13" s="1"/>
  <c r="T63" i="13"/>
  <c r="W63" i="13"/>
  <c r="V63" i="13"/>
  <c r="V172" i="15"/>
  <c r="W172" i="15"/>
  <c r="S172" i="15"/>
  <c r="N173" i="15"/>
  <c r="P173" i="15"/>
  <c r="T173" i="15" s="1"/>
  <c r="O173" i="15"/>
  <c r="M173" i="15"/>
  <c r="Q173" i="15"/>
  <c r="R173" i="15" s="1"/>
  <c r="D174" i="15"/>
  <c r="V18" i="16"/>
  <c r="W18" i="16"/>
  <c r="S18" i="16"/>
  <c r="T18" i="16" s="1"/>
  <c r="M18" i="16"/>
  <c r="M19" i="16"/>
  <c r="D20" i="16"/>
  <c r="O19" i="16"/>
  <c r="P19" i="16"/>
  <c r="S19" i="16" s="1"/>
  <c r="T19" i="16" s="1"/>
  <c r="Q19" i="16"/>
  <c r="N19" i="16"/>
  <c r="DK31" i="5"/>
  <c r="DK42" i="5"/>
  <c r="DL42" i="5"/>
  <c r="DJ25" i="5"/>
  <c r="V13" i="13" s="1"/>
  <c r="T19" i="11"/>
  <c r="U14" i="3"/>
  <c r="V14" i="3" s="1"/>
  <c r="AX14" i="3" s="1"/>
  <c r="T16" i="11"/>
  <c r="U23" i="3"/>
  <c r="V23" i="3" s="1"/>
  <c r="AX23" i="3" s="1"/>
  <c r="W16" i="11"/>
  <c r="W19" i="11"/>
  <c r="U33" i="3"/>
  <c r="U32" i="3"/>
  <c r="V32" i="3" s="1"/>
  <c r="AX32" i="3" s="1"/>
  <c r="T23" i="11"/>
  <c r="U19" i="3"/>
  <c r="V19" i="3" s="1"/>
  <c r="AX19" i="3" s="1"/>
  <c r="W23" i="11"/>
  <c r="BC103" i="5"/>
  <c r="BP103" i="5" s="1"/>
  <c r="CC103" i="5"/>
  <c r="AW92" i="3"/>
  <c r="T10" i="11"/>
  <c r="CB92" i="5"/>
  <c r="BB92" i="5"/>
  <c r="AC119" i="5"/>
  <c r="AC100" i="5"/>
  <c r="CB100" i="5" s="1"/>
  <c r="N20" i="11"/>
  <c r="AC27" i="5"/>
  <c r="CB27" i="5" s="1"/>
  <c r="CP27" i="5" s="1"/>
  <c r="N17" i="11"/>
  <c r="AO21" i="5"/>
  <c r="C25" i="12" s="1"/>
  <c r="F25" i="12" s="1"/>
  <c r="AD24" i="5" s="1"/>
  <c r="BO122" i="5"/>
  <c r="AO122" i="5" s="1"/>
  <c r="DV122" i="5"/>
  <c r="CP122" i="5"/>
  <c r="CQ122" i="5"/>
  <c r="CR122" i="5"/>
  <c r="CS122" i="5"/>
  <c r="CT122" i="5"/>
  <c r="R122" i="5"/>
  <c r="T7" i="11"/>
  <c r="AN138" i="3"/>
  <c r="AW89" i="3"/>
  <c r="T7" i="10"/>
  <c r="DU95" i="5"/>
  <c r="DI95" i="5" s="1"/>
  <c r="DH95" i="5"/>
  <c r="AB95" i="5"/>
  <c r="C121" i="16"/>
  <c r="AD116" i="5"/>
  <c r="BC116" i="5" s="1"/>
  <c r="BP116" i="5" s="1"/>
  <c r="AD115" i="5"/>
  <c r="C72" i="11"/>
  <c r="AC99" i="5"/>
  <c r="BB99" i="5" s="1"/>
  <c r="AC93" i="5"/>
  <c r="BB93" i="5" s="1"/>
  <c r="AC91" i="5"/>
  <c r="DU89" i="5"/>
  <c r="DH89" i="5"/>
  <c r="AB89" i="5"/>
  <c r="C90" i="11" s="1"/>
  <c r="AC73" i="5" s="1"/>
  <c r="CA97" i="5"/>
  <c r="Q97" i="5" s="1"/>
  <c r="AA97" i="5" s="1"/>
  <c r="BA97" i="5"/>
  <c r="BA98" i="5"/>
  <c r="CA98" i="5"/>
  <c r="Q98" i="5" s="1"/>
  <c r="AA98" i="5" s="1"/>
  <c r="CR102" i="5"/>
  <c r="AO102" i="5"/>
  <c r="DI102" i="5"/>
  <c r="BN90" i="5"/>
  <c r="BB80" i="5"/>
  <c r="BO80" i="5" s="1"/>
  <c r="AO80" i="5" s="1"/>
  <c r="BE34" i="5"/>
  <c r="BR34" i="5" s="1"/>
  <c r="CE34" i="5"/>
  <c r="CS34" i="5" s="1"/>
  <c r="CD118" i="5"/>
  <c r="BD118" i="5"/>
  <c r="BQ118" i="5" s="1"/>
  <c r="CR17" i="5"/>
  <c r="CS17" i="5"/>
  <c r="CT17" i="5"/>
  <c r="CR20" i="5"/>
  <c r="CT20" i="5"/>
  <c r="CS20" i="5"/>
  <c r="AQ42" i="5"/>
  <c r="C53" i="14" s="1"/>
  <c r="AR42" i="5"/>
  <c r="C53" i="15" s="1"/>
  <c r="AD22" i="5"/>
  <c r="C33" i="12"/>
  <c r="C19" i="12"/>
  <c r="F19" i="12" s="1"/>
  <c r="AC75" i="5"/>
  <c r="CB75" i="5" s="1"/>
  <c r="CP75" i="5" s="1"/>
  <c r="AC94" i="5"/>
  <c r="AC81" i="5"/>
  <c r="CB81" i="5" s="1"/>
  <c r="CP81" i="5" s="1"/>
  <c r="CQ81" i="5" s="1"/>
  <c r="AC101" i="5"/>
  <c r="AC71" i="5"/>
  <c r="CB71" i="5" s="1"/>
  <c r="AC90" i="5"/>
  <c r="AB59" i="5"/>
  <c r="C60" i="11" s="1"/>
  <c r="F60" i="11" s="1"/>
  <c r="N11" i="11" s="1"/>
  <c r="S11" i="11" s="1"/>
  <c r="T11" i="11" s="1"/>
  <c r="DU59" i="5"/>
  <c r="DH59" i="5"/>
  <c r="V11" i="11" s="1"/>
  <c r="CV21" i="5"/>
  <c r="T16" i="10" l="1"/>
  <c r="AJ18" i="3"/>
  <c r="AK18" i="3" s="1"/>
  <c r="BC18" i="3" s="1"/>
  <c r="T11" i="16"/>
  <c r="BC107" i="3"/>
  <c r="BC108" i="3"/>
  <c r="AY97" i="3"/>
  <c r="AY98" i="3"/>
  <c r="AW93" i="3"/>
  <c r="AW94" i="3"/>
  <c r="AW90" i="3"/>
  <c r="AW91" i="3"/>
  <c r="AW114" i="3"/>
  <c r="AW115" i="3"/>
  <c r="AW96" i="3"/>
  <c r="AW97" i="3"/>
  <c r="AW82" i="3"/>
  <c r="AW83" i="3"/>
  <c r="AR57" i="5"/>
  <c r="C58" i="15" s="1"/>
  <c r="AS57" i="5"/>
  <c r="C58" i="16" s="1"/>
  <c r="DM57" i="5"/>
  <c r="DL57" i="5"/>
  <c r="DL20" i="5"/>
  <c r="DK20" i="5"/>
  <c r="AN34" i="3"/>
  <c r="DM17" i="5"/>
  <c r="DL17" i="5"/>
  <c r="R20" i="3"/>
  <c r="S20" i="3" s="1"/>
  <c r="AW20" i="3" s="1"/>
  <c r="T4" i="10"/>
  <c r="R24" i="3"/>
  <c r="S24" i="3" s="1"/>
  <c r="AW24" i="3" s="1"/>
  <c r="T11" i="10"/>
  <c r="R25" i="3"/>
  <c r="S25" i="3" s="1"/>
  <c r="AW25" i="3" s="1"/>
  <c r="DH88" i="5"/>
  <c r="DU88" i="5"/>
  <c r="AB88" i="5"/>
  <c r="BN88" i="5" s="1"/>
  <c r="BP88" i="5" s="1"/>
  <c r="O185" i="11"/>
  <c r="M185" i="11"/>
  <c r="N185" i="11"/>
  <c r="P185" i="11"/>
  <c r="T185" i="11" s="1"/>
  <c r="D186" i="11"/>
  <c r="Q185" i="11"/>
  <c r="R185" i="11" s="1"/>
  <c r="C42" i="12"/>
  <c r="T64" i="13"/>
  <c r="T184" i="11"/>
  <c r="V184" i="11"/>
  <c r="W184" i="11"/>
  <c r="S173" i="15"/>
  <c r="V64" i="13"/>
  <c r="W64" i="13"/>
  <c r="M65" i="13"/>
  <c r="Q65" i="13"/>
  <c r="R65" i="13" s="1"/>
  <c r="D66" i="13"/>
  <c r="P65" i="13"/>
  <c r="S65" i="13" s="1"/>
  <c r="N65" i="13"/>
  <c r="O65" i="13"/>
  <c r="W173" i="15"/>
  <c r="V173" i="15"/>
  <c r="Q174" i="15"/>
  <c r="R174" i="15" s="1"/>
  <c r="M174" i="15"/>
  <c r="N174" i="15"/>
  <c r="D175" i="15"/>
  <c r="O174" i="15"/>
  <c r="P174" i="15"/>
  <c r="T174" i="15" s="1"/>
  <c r="V19" i="16"/>
  <c r="W19" i="16"/>
  <c r="D21" i="16"/>
  <c r="O20" i="16"/>
  <c r="N20" i="16"/>
  <c r="Q20" i="16"/>
  <c r="R20" i="16" s="1"/>
  <c r="R19" i="16"/>
  <c r="DW103" i="5"/>
  <c r="DW116" i="5"/>
  <c r="DJ116" i="5" s="1"/>
  <c r="W11" i="11"/>
  <c r="U21" i="3"/>
  <c r="V21" i="3" s="1"/>
  <c r="AX21" i="3" s="1"/>
  <c r="V5" i="12"/>
  <c r="CQ103" i="5"/>
  <c r="N13" i="11"/>
  <c r="S13" i="11" s="1"/>
  <c r="AX119" i="3" s="1"/>
  <c r="N12" i="11"/>
  <c r="S12" i="11" s="1"/>
  <c r="T12" i="11" s="1"/>
  <c r="V13" i="11"/>
  <c r="V12" i="11"/>
  <c r="BB27" i="5"/>
  <c r="DV27" i="5" s="1"/>
  <c r="DI27" i="5" s="1"/>
  <c r="C22" i="12"/>
  <c r="F22" i="12" s="1"/>
  <c r="N5" i="12" s="1"/>
  <c r="S5" i="12" s="1"/>
  <c r="T5" i="12" s="1"/>
  <c r="DV92" i="5"/>
  <c r="BO92" i="5"/>
  <c r="CP92" i="5"/>
  <c r="BB119" i="5"/>
  <c r="CB119" i="5"/>
  <c r="CB93" i="5"/>
  <c r="CP93" i="5" s="1"/>
  <c r="BB100" i="5"/>
  <c r="BO100" i="5" s="1"/>
  <c r="CC116" i="5"/>
  <c r="CQ116" i="5" s="1"/>
  <c r="S20" i="11"/>
  <c r="W20" i="11"/>
  <c r="S17" i="11"/>
  <c r="U39" i="3" s="1"/>
  <c r="V39" i="3" s="1"/>
  <c r="AX39" i="3" s="1"/>
  <c r="W17" i="11"/>
  <c r="AX55" i="3"/>
  <c r="BC24" i="5"/>
  <c r="BP24" i="5" s="1"/>
  <c r="CC24" i="5"/>
  <c r="CQ24" i="5" s="1"/>
  <c r="DI122" i="5"/>
  <c r="AS122" i="5"/>
  <c r="C123" i="16" s="1"/>
  <c r="AP122" i="5"/>
  <c r="C123" i="13" s="1"/>
  <c r="AR122" i="5"/>
  <c r="C123" i="15" s="1"/>
  <c r="AQ122" i="5"/>
  <c r="C123" i="14" s="1"/>
  <c r="C96" i="11"/>
  <c r="BN95" i="5"/>
  <c r="AO95" i="5" s="1"/>
  <c r="CB99" i="5"/>
  <c r="CP99" i="5" s="1"/>
  <c r="BC115" i="5"/>
  <c r="BP115" i="5" s="1"/>
  <c r="CC115" i="5"/>
  <c r="C103" i="12"/>
  <c r="CB91" i="5"/>
  <c r="BB91" i="5"/>
  <c r="DU97" i="5"/>
  <c r="DH97" i="5"/>
  <c r="AB97" i="5"/>
  <c r="DU98" i="5"/>
  <c r="AB98" i="5"/>
  <c r="C99" i="11" s="1"/>
  <c r="F99" i="11" s="1"/>
  <c r="DH98" i="5"/>
  <c r="BN89" i="5"/>
  <c r="BP89" i="5" s="1"/>
  <c r="BB73" i="5"/>
  <c r="CB73" i="5"/>
  <c r="CP73" i="5" s="1"/>
  <c r="CQ73" i="5" s="1"/>
  <c r="BO93" i="5"/>
  <c r="AO93" i="5" s="1"/>
  <c r="DV93" i="5"/>
  <c r="DI93" i="5" s="1"/>
  <c r="CP100" i="5"/>
  <c r="CQ100" i="5" s="1"/>
  <c r="DV80" i="5"/>
  <c r="DI80" i="5" s="1"/>
  <c r="BB75" i="5"/>
  <c r="BO75" i="5" s="1"/>
  <c r="AO75" i="5" s="1"/>
  <c r="BB81" i="5"/>
  <c r="DV81" i="5" s="1"/>
  <c r="C43" i="15"/>
  <c r="F43" i="15" s="1"/>
  <c r="DY34" i="5"/>
  <c r="C43" i="14"/>
  <c r="DX118" i="5"/>
  <c r="CW17" i="5"/>
  <c r="AQ17" i="5"/>
  <c r="AR17" i="5"/>
  <c r="AS17" i="5"/>
  <c r="CR118" i="5"/>
  <c r="BB71" i="5"/>
  <c r="DV71" i="5" s="1"/>
  <c r="AQ20" i="5"/>
  <c r="C24" i="14" s="1"/>
  <c r="AS20" i="5"/>
  <c r="C24" i="16" s="1"/>
  <c r="F24" i="16" s="1"/>
  <c r="AR20" i="5"/>
  <c r="C24" i="15" s="1"/>
  <c r="CW20" i="5"/>
  <c r="BC22" i="5"/>
  <c r="BP22" i="5" s="1"/>
  <c r="CC22" i="5"/>
  <c r="AD16" i="5"/>
  <c r="AD18" i="5"/>
  <c r="C79" i="12"/>
  <c r="BB94" i="5"/>
  <c r="CB94" i="5"/>
  <c r="BO99" i="5"/>
  <c r="DV99" i="5"/>
  <c r="CB101" i="5"/>
  <c r="BB101" i="5"/>
  <c r="BB90" i="5"/>
  <c r="CB90" i="5"/>
  <c r="BN59" i="5"/>
  <c r="C74" i="11"/>
  <c r="AC59" i="5" s="1"/>
  <c r="CP71" i="5"/>
  <c r="CQ71" i="5" s="1"/>
  <c r="CX22" i="5"/>
  <c r="AH23" i="5" l="1"/>
  <c r="CG23" i="5" s="1"/>
  <c r="R23" i="5" s="1"/>
  <c r="N8" i="16"/>
  <c r="AW86" i="3"/>
  <c r="AW87" i="3"/>
  <c r="AW59" i="3"/>
  <c r="AW60" i="3"/>
  <c r="BC78" i="3"/>
  <c r="C89" i="11"/>
  <c r="F89" i="11" s="1"/>
  <c r="AC88" i="5" s="1"/>
  <c r="AR34" i="5"/>
  <c r="C35" i="15" s="1"/>
  <c r="F35" i="15" s="1"/>
  <c r="S185" i="11"/>
  <c r="O186" i="11"/>
  <c r="D187" i="11"/>
  <c r="N186" i="11"/>
  <c r="M186" i="11"/>
  <c r="Q186" i="11"/>
  <c r="R186" i="11" s="1"/>
  <c r="P186" i="11"/>
  <c r="T186" i="11" s="1"/>
  <c r="W185" i="11"/>
  <c r="V185" i="11"/>
  <c r="W65" i="13"/>
  <c r="V65" i="13"/>
  <c r="T65" i="13"/>
  <c r="O66" i="13"/>
  <c r="D67" i="13"/>
  <c r="M66" i="13"/>
  <c r="N66" i="13"/>
  <c r="Q66" i="13"/>
  <c r="R66" i="13" s="1"/>
  <c r="P66" i="13"/>
  <c r="S66" i="13" s="1"/>
  <c r="W174" i="15"/>
  <c r="V174" i="15"/>
  <c r="P175" i="15"/>
  <c r="S175" i="15" s="1"/>
  <c r="N175" i="15"/>
  <c r="Q175" i="15"/>
  <c r="R175" i="15" s="1"/>
  <c r="D176" i="15"/>
  <c r="M175" i="15"/>
  <c r="O175" i="15"/>
  <c r="S174" i="15"/>
  <c r="M20" i="16"/>
  <c r="M21" i="16"/>
  <c r="D22" i="16"/>
  <c r="O21" i="16"/>
  <c r="Q21" i="16"/>
  <c r="N21" i="16"/>
  <c r="P20" i="16"/>
  <c r="S20" i="16" s="1"/>
  <c r="T20" i="16" s="1"/>
  <c r="V20" i="16"/>
  <c r="W20" i="16"/>
  <c r="DJ103" i="5"/>
  <c r="DW115" i="5"/>
  <c r="DJ115" i="5" s="1"/>
  <c r="DK118" i="5"/>
  <c r="DW22" i="5"/>
  <c r="DL34" i="5"/>
  <c r="DW24" i="5"/>
  <c r="T13" i="11"/>
  <c r="W13" i="11"/>
  <c r="W12" i="11"/>
  <c r="V25" i="11"/>
  <c r="V24" i="11"/>
  <c r="N25" i="11"/>
  <c r="S25" i="11" s="1"/>
  <c r="T25" i="11" s="1"/>
  <c r="N24" i="11"/>
  <c r="S24" i="11" s="1"/>
  <c r="DV100" i="5"/>
  <c r="DI100" i="5" s="1"/>
  <c r="AX100" i="3"/>
  <c r="W5" i="12"/>
  <c r="AP103" i="5"/>
  <c r="C104" i="13" s="1"/>
  <c r="F104" i="13" s="1"/>
  <c r="AD21" i="5"/>
  <c r="AX56" i="3"/>
  <c r="U27" i="3"/>
  <c r="V27" i="3" s="1"/>
  <c r="AX27" i="3" s="1"/>
  <c r="BO27" i="5"/>
  <c r="AO27" i="5" s="1"/>
  <c r="C28" i="12" s="1"/>
  <c r="F28" i="12" s="1"/>
  <c r="AD27" i="5" s="1"/>
  <c r="BC27" i="5" s="1"/>
  <c r="BP27" i="5" s="1"/>
  <c r="AO92" i="5"/>
  <c r="C93" i="12" s="1"/>
  <c r="F93" i="12" s="1"/>
  <c r="N4" i="12" s="1"/>
  <c r="S4" i="12" s="1"/>
  <c r="DI92" i="5"/>
  <c r="V4" i="12" s="1"/>
  <c r="AX93" i="3"/>
  <c r="CP119" i="5"/>
  <c r="CQ119" i="5"/>
  <c r="CR119" i="5"/>
  <c r="CS119" i="5"/>
  <c r="BO119" i="5"/>
  <c r="DV119" i="5"/>
  <c r="AX114" i="3"/>
  <c r="T20" i="11"/>
  <c r="U25" i="3"/>
  <c r="V25" i="3" s="1"/>
  <c r="AX25" i="3" s="1"/>
  <c r="T17" i="11"/>
  <c r="AP24" i="5"/>
  <c r="C25" i="13" s="1"/>
  <c r="F25" i="13" s="1"/>
  <c r="AE24" i="5" s="1"/>
  <c r="C121" i="12"/>
  <c r="C123" i="12"/>
  <c r="C75" i="12"/>
  <c r="C76" i="12"/>
  <c r="F76" i="12" s="1"/>
  <c r="AD77" i="5" s="1"/>
  <c r="CQ115" i="5"/>
  <c r="AC89" i="5"/>
  <c r="BB89" i="5" s="1"/>
  <c r="DV91" i="5"/>
  <c r="DI91" i="5" s="1"/>
  <c r="BO91" i="5"/>
  <c r="CP91" i="5"/>
  <c r="C97" i="11"/>
  <c r="F97" i="11" s="1"/>
  <c r="BN97" i="5"/>
  <c r="BN98" i="5"/>
  <c r="C98" i="11"/>
  <c r="F98" i="11" s="1"/>
  <c r="AC98" i="5" s="1"/>
  <c r="C133" i="13"/>
  <c r="DV75" i="5"/>
  <c r="DI75" i="5" s="1"/>
  <c r="BO81" i="5"/>
  <c r="AO81" i="5" s="1"/>
  <c r="DV73" i="5"/>
  <c r="BO73" i="5"/>
  <c r="AO100" i="5"/>
  <c r="AP100" i="5"/>
  <c r="C110" i="15"/>
  <c r="BO71" i="5"/>
  <c r="AO71" i="5" s="1"/>
  <c r="C72" i="12" s="1"/>
  <c r="C21" i="16"/>
  <c r="F21" i="16" s="1"/>
  <c r="C18" i="16"/>
  <c r="C21" i="15"/>
  <c r="C18" i="15"/>
  <c r="AG33" i="5"/>
  <c r="AG42" i="5"/>
  <c r="C21" i="14"/>
  <c r="C18" i="14"/>
  <c r="BC18" i="5"/>
  <c r="BP18" i="5" s="1"/>
  <c r="CC18" i="5"/>
  <c r="CQ18" i="5" s="1"/>
  <c r="CQ22" i="5"/>
  <c r="CC16" i="5"/>
  <c r="CQ16" i="5" s="1"/>
  <c r="BC16" i="5"/>
  <c r="BP16" i="5" s="1"/>
  <c r="CP101" i="5"/>
  <c r="CQ101" i="5" s="1"/>
  <c r="AO99" i="5"/>
  <c r="CP90" i="5"/>
  <c r="CP94" i="5"/>
  <c r="DV90" i="5"/>
  <c r="BO90" i="5"/>
  <c r="BO94" i="5"/>
  <c r="DV94" i="5"/>
  <c r="BO101" i="5"/>
  <c r="DV101" i="5"/>
  <c r="DI99" i="5"/>
  <c r="CB59" i="5"/>
  <c r="BB59" i="5"/>
  <c r="DI81" i="5"/>
  <c r="DI71" i="5"/>
  <c r="CY22" i="5"/>
  <c r="W8" i="16" l="1"/>
  <c r="S8" i="16"/>
  <c r="AX94" i="3"/>
  <c r="BE87" i="3"/>
  <c r="BM87" i="3"/>
  <c r="BG87" i="3"/>
  <c r="BL87" i="3"/>
  <c r="BI87" i="3"/>
  <c r="BH87" i="3"/>
  <c r="BJ87" i="3"/>
  <c r="BK87" i="3"/>
  <c r="BF87" i="3"/>
  <c r="V15" i="13"/>
  <c r="V16" i="13"/>
  <c r="AE103" i="5"/>
  <c r="AQ34" i="5"/>
  <c r="C35" i="14" s="1"/>
  <c r="AP34" i="5"/>
  <c r="C35" i="13" s="1"/>
  <c r="O187" i="11"/>
  <c r="Q187" i="11"/>
  <c r="R187" i="11" s="1"/>
  <c r="P187" i="11"/>
  <c r="T187" i="11" s="1"/>
  <c r="D188" i="11"/>
  <c r="M187" i="11"/>
  <c r="N187" i="11"/>
  <c r="W186" i="11"/>
  <c r="V186" i="11"/>
  <c r="T66" i="13"/>
  <c r="S186" i="11"/>
  <c r="X37" i="3"/>
  <c r="Y37" i="3" s="1"/>
  <c r="AY37" i="3" s="1"/>
  <c r="W66" i="13"/>
  <c r="V66" i="13"/>
  <c r="O67" i="13"/>
  <c r="M67" i="13"/>
  <c r="N67" i="13"/>
  <c r="Q67" i="13"/>
  <c r="R67" i="13" s="1"/>
  <c r="D68" i="13"/>
  <c r="P67" i="13"/>
  <c r="T67" i="13" s="1"/>
  <c r="V175" i="15"/>
  <c r="W175" i="15"/>
  <c r="T24" i="11"/>
  <c r="D177" i="15"/>
  <c r="M176" i="15"/>
  <c r="Q176" i="15"/>
  <c r="R176" i="15" s="1"/>
  <c r="O176" i="15"/>
  <c r="N176" i="15"/>
  <c r="P176" i="15"/>
  <c r="S176" i="15" s="1"/>
  <c r="T175" i="15"/>
  <c r="P21" i="16"/>
  <c r="S21" i="16" s="1"/>
  <c r="T21" i="16" s="1"/>
  <c r="V21" i="16"/>
  <c r="W21" i="16"/>
  <c r="D23" i="16"/>
  <c r="M22" i="16"/>
  <c r="O22" i="16" s="1"/>
  <c r="N22" i="16"/>
  <c r="Q22" i="16"/>
  <c r="R22" i="16" s="1"/>
  <c r="R21" i="16"/>
  <c r="DW27" i="5"/>
  <c r="DJ27" i="5" s="1"/>
  <c r="DW18" i="5"/>
  <c r="DJ22" i="5"/>
  <c r="DW16" i="5"/>
  <c r="DJ24" i="5"/>
  <c r="CC27" i="5"/>
  <c r="CQ27" i="5" s="1"/>
  <c r="W25" i="11"/>
  <c r="W24" i="11"/>
  <c r="AX95" i="3"/>
  <c r="CC21" i="5"/>
  <c r="CQ21" i="5" s="1"/>
  <c r="BC21" i="5"/>
  <c r="BP21" i="5" s="1"/>
  <c r="W4" i="12"/>
  <c r="AY89" i="3"/>
  <c r="T4" i="12"/>
  <c r="BK27" i="3"/>
  <c r="BF27" i="3"/>
  <c r="BE27" i="3"/>
  <c r="BL27" i="3"/>
  <c r="BJ27" i="3"/>
  <c r="BH27" i="3"/>
  <c r="BI27" i="3"/>
  <c r="BM27" i="3"/>
  <c r="BG27" i="3"/>
  <c r="DI119" i="5"/>
  <c r="AR119" i="5"/>
  <c r="AO119" i="5"/>
  <c r="AP119" i="5"/>
  <c r="AQ119" i="5"/>
  <c r="BD24" i="5"/>
  <c r="BQ24" i="5" s="1"/>
  <c r="CD24" i="5"/>
  <c r="AP81" i="5"/>
  <c r="C82" i="13" s="1"/>
  <c r="CB89" i="5"/>
  <c r="CP89" i="5" s="1"/>
  <c r="CQ89" i="5" s="1"/>
  <c r="BC77" i="5"/>
  <c r="BP77" i="5" s="1"/>
  <c r="CC77" i="5"/>
  <c r="C81" i="12"/>
  <c r="C82" i="12"/>
  <c r="CB88" i="5"/>
  <c r="BB88" i="5"/>
  <c r="AC97" i="5"/>
  <c r="BB97" i="5" s="1"/>
  <c r="AC96" i="5"/>
  <c r="AO91" i="5"/>
  <c r="BB98" i="5"/>
  <c r="CB98" i="5"/>
  <c r="CP98" i="5" s="1"/>
  <c r="BO89" i="5"/>
  <c r="DV89" i="5"/>
  <c r="AO73" i="5"/>
  <c r="C73" i="12" s="1"/>
  <c r="DI73" i="5"/>
  <c r="C135" i="14"/>
  <c r="C118" i="14"/>
  <c r="AH17" i="5"/>
  <c r="CG17" i="5" s="1"/>
  <c r="R17" i="5" s="1"/>
  <c r="AH20" i="5"/>
  <c r="CG20" i="5" s="1"/>
  <c r="R20" i="5" s="1"/>
  <c r="BF42" i="5"/>
  <c r="BS42" i="5" s="1"/>
  <c r="CF42" i="5"/>
  <c r="BF33" i="5"/>
  <c r="BS33" i="5" s="1"/>
  <c r="CF33" i="5"/>
  <c r="C71" i="13"/>
  <c r="C80" i="12"/>
  <c r="C71" i="12"/>
  <c r="C117" i="12"/>
  <c r="DI94" i="5"/>
  <c r="AO90" i="5"/>
  <c r="AO94" i="5"/>
  <c r="DI90" i="5"/>
  <c r="DI101" i="5"/>
  <c r="AO101" i="5"/>
  <c r="C102" i="12" s="1"/>
  <c r="BO59" i="5"/>
  <c r="DV59" i="5"/>
  <c r="CP59" i="5"/>
  <c r="CV22" i="5"/>
  <c r="CX23" i="5"/>
  <c r="AN87" i="3" l="1"/>
  <c r="T8" i="16"/>
  <c r="AJ22" i="3"/>
  <c r="AK22" i="3" s="1"/>
  <c r="BC22" i="3" s="1"/>
  <c r="AY90" i="3"/>
  <c r="AY91" i="3"/>
  <c r="AX96" i="3"/>
  <c r="DX24" i="5"/>
  <c r="DL24" i="5" s="1"/>
  <c r="CD103" i="5"/>
  <c r="BD103" i="5"/>
  <c r="BQ103" i="5" s="1"/>
  <c r="S187" i="11"/>
  <c r="O188" i="11"/>
  <c r="M188" i="11"/>
  <c r="Q188" i="11"/>
  <c r="R188" i="11" s="1"/>
  <c r="N188" i="11"/>
  <c r="D189" i="11"/>
  <c r="P188" i="11"/>
  <c r="T188" i="11" s="1"/>
  <c r="W187" i="11"/>
  <c r="V187" i="11"/>
  <c r="T176" i="15"/>
  <c r="N68" i="13"/>
  <c r="Q68" i="13"/>
  <c r="R68" i="13" s="1"/>
  <c r="M68" i="13"/>
  <c r="D69" i="13"/>
  <c r="P68" i="13"/>
  <c r="S68" i="13" s="1"/>
  <c r="O68" i="13"/>
  <c r="W67" i="13"/>
  <c r="V67" i="13"/>
  <c r="S67" i="13"/>
  <c r="P177" i="15"/>
  <c r="T177" i="15" s="1"/>
  <c r="M177" i="15"/>
  <c r="D178" i="15"/>
  <c r="Q177" i="15"/>
  <c r="R177" i="15" s="1"/>
  <c r="O177" i="15"/>
  <c r="N177" i="15"/>
  <c r="W176" i="15"/>
  <c r="V176" i="15"/>
  <c r="P22" i="16"/>
  <c r="S22" i="16" s="1"/>
  <c r="T22" i="16" s="1"/>
  <c r="V22" i="16"/>
  <c r="W22" i="16"/>
  <c r="D24" i="16"/>
  <c r="Q23" i="16"/>
  <c r="R23" i="16" s="1"/>
  <c r="N23" i="16"/>
  <c r="DW77" i="5"/>
  <c r="DJ77" i="5" s="1"/>
  <c r="DW21" i="5"/>
  <c r="DJ16" i="5"/>
  <c r="DJ18" i="5"/>
  <c r="AN27" i="3"/>
  <c r="CS24" i="5"/>
  <c r="CR24" i="5"/>
  <c r="CT24" i="5"/>
  <c r="C94" i="12"/>
  <c r="C95" i="12"/>
  <c r="C91" i="12"/>
  <c r="F91" i="12" s="1"/>
  <c r="CQ77" i="5"/>
  <c r="CR77" i="5"/>
  <c r="DV88" i="5"/>
  <c r="BO88" i="5"/>
  <c r="CB97" i="5"/>
  <c r="CP88" i="5"/>
  <c r="CQ88" i="5" s="1"/>
  <c r="BB96" i="5"/>
  <c r="CB96" i="5"/>
  <c r="DV98" i="5"/>
  <c r="DI98" i="5" s="1"/>
  <c r="BO98" i="5"/>
  <c r="AO98" i="5" s="1"/>
  <c r="DI89" i="5"/>
  <c r="AO89" i="5"/>
  <c r="C90" i="12" s="1"/>
  <c r="DV97" i="5"/>
  <c r="BO97" i="5"/>
  <c r="C109" i="12"/>
  <c r="C120" i="12"/>
  <c r="C101" i="12"/>
  <c r="C109" i="13"/>
  <c r="C120" i="13"/>
  <c r="C101" i="13"/>
  <c r="DZ33" i="5"/>
  <c r="R42" i="5"/>
  <c r="CT42" i="5"/>
  <c r="AG34" i="5"/>
  <c r="AS42" i="5"/>
  <c r="C53" i="16" s="1"/>
  <c r="DZ42" i="5"/>
  <c r="DM42" i="5" s="1"/>
  <c r="AF118" i="5"/>
  <c r="C112" i="12"/>
  <c r="C92" i="12"/>
  <c r="F92" i="12" s="1"/>
  <c r="AD80" i="5"/>
  <c r="AD99" i="5"/>
  <c r="C100" i="12"/>
  <c r="AO59" i="5"/>
  <c r="DI59" i="5"/>
  <c r="CY23" i="5"/>
  <c r="CX24" i="5"/>
  <c r="DM24" i="5" l="1"/>
  <c r="DK24" i="5"/>
  <c r="DX103" i="5"/>
  <c r="CR103" i="5"/>
  <c r="S188" i="11"/>
  <c r="T68" i="13"/>
  <c r="M189" i="11"/>
  <c r="P189" i="11"/>
  <c r="S189" i="11" s="1"/>
  <c r="Q189" i="11"/>
  <c r="R189" i="11" s="1"/>
  <c r="O189" i="11"/>
  <c r="D190" i="11"/>
  <c r="N189" i="11"/>
  <c r="W188" i="11"/>
  <c r="V188" i="11"/>
  <c r="V68" i="13"/>
  <c r="W68" i="13"/>
  <c r="S177" i="15"/>
  <c r="D70" i="13"/>
  <c r="O69" i="13"/>
  <c r="M69" i="13"/>
  <c r="P69" i="13"/>
  <c r="S69" i="13" s="1"/>
  <c r="N69" i="13"/>
  <c r="Q69" i="13"/>
  <c r="R69" i="13" s="1"/>
  <c r="DK77" i="5"/>
  <c r="O178" i="15"/>
  <c r="M178" i="15"/>
  <c r="N178" i="15"/>
  <c r="D179" i="15"/>
  <c r="Q178" i="15"/>
  <c r="R178" i="15" s="1"/>
  <c r="P178" i="15"/>
  <c r="S178" i="15" s="1"/>
  <c r="V177" i="15"/>
  <c r="W177" i="15"/>
  <c r="M23" i="16"/>
  <c r="O23" i="16" s="1"/>
  <c r="D25" i="16"/>
  <c r="M24" i="16"/>
  <c r="O24" i="16"/>
  <c r="P24" i="16"/>
  <c r="S24" i="16" s="1"/>
  <c r="Q24" i="16"/>
  <c r="N24" i="16"/>
  <c r="DJ21" i="5"/>
  <c r="V11" i="12"/>
  <c r="V10" i="12"/>
  <c r="AD93" i="5"/>
  <c r="BC93" i="5" s="1"/>
  <c r="BP93" i="5" s="1"/>
  <c r="AD92" i="5"/>
  <c r="AS24" i="5"/>
  <c r="C143" i="16" s="1"/>
  <c r="AQ24" i="5"/>
  <c r="C143" i="14" s="1"/>
  <c r="AR24" i="5"/>
  <c r="C143" i="15" s="1"/>
  <c r="AE116" i="5"/>
  <c r="C99" i="12"/>
  <c r="AD91" i="5"/>
  <c r="AD90" i="5"/>
  <c r="CP97" i="5"/>
  <c r="CP96" i="5"/>
  <c r="BO96" i="5"/>
  <c r="AO96" i="5" s="1"/>
  <c r="C96" i="12" s="1"/>
  <c r="F96" i="12" s="1"/>
  <c r="DV96" i="5"/>
  <c r="DI96" i="5" s="1"/>
  <c r="AO88" i="5"/>
  <c r="C88" i="12" s="1"/>
  <c r="DI88" i="5"/>
  <c r="AO97" i="5"/>
  <c r="DI97" i="5"/>
  <c r="C133" i="14"/>
  <c r="C43" i="16"/>
  <c r="BF34" i="5"/>
  <c r="BS34" i="5" s="1"/>
  <c r="CF34" i="5"/>
  <c r="CT34" i="5" s="1"/>
  <c r="BE118" i="5"/>
  <c r="BR118" i="5" s="1"/>
  <c r="CE118" i="5"/>
  <c r="AE81" i="5"/>
  <c r="AE101" i="5"/>
  <c r="AE71" i="5"/>
  <c r="AE22" i="5"/>
  <c r="BC99" i="5"/>
  <c r="BP99" i="5" s="1"/>
  <c r="CC99" i="5"/>
  <c r="C74" i="12"/>
  <c r="C60" i="12"/>
  <c r="F60" i="12" s="1"/>
  <c r="N10" i="12" s="1"/>
  <c r="S10" i="12" s="1"/>
  <c r="CC80" i="5"/>
  <c r="CQ80" i="5" s="1"/>
  <c r="BC80" i="5"/>
  <c r="BP80" i="5" s="1"/>
  <c r="AD75" i="5"/>
  <c r="AD94" i="5"/>
  <c r="CY24" i="5"/>
  <c r="CW23" i="5"/>
  <c r="CV23" i="5"/>
  <c r="AY58" i="3" l="1"/>
  <c r="V7" i="13"/>
  <c r="V6" i="13"/>
  <c r="DK103" i="5"/>
  <c r="V9" i="14" s="1"/>
  <c r="AQ103" i="5"/>
  <c r="C104" i="14" s="1"/>
  <c r="AP25" i="5"/>
  <c r="C26" i="13" s="1"/>
  <c r="F26" i="13" s="1"/>
  <c r="Q190" i="11"/>
  <c r="R190" i="11" s="1"/>
  <c r="O190" i="11"/>
  <c r="D191" i="11"/>
  <c r="M190" i="11"/>
  <c r="P190" i="11"/>
  <c r="S190" i="11" s="1"/>
  <c r="N190" i="11"/>
  <c r="W189" i="11"/>
  <c r="V189" i="11"/>
  <c r="T189" i="11"/>
  <c r="T24" i="16"/>
  <c r="T178" i="15"/>
  <c r="Q70" i="13"/>
  <c r="R70" i="13" s="1"/>
  <c r="N70" i="13"/>
  <c r="M70" i="13"/>
  <c r="P70" i="13"/>
  <c r="S70" i="13" s="1"/>
  <c r="D71" i="13"/>
  <c r="O70" i="13"/>
  <c r="T69" i="13"/>
  <c r="W69" i="13"/>
  <c r="V69" i="13"/>
  <c r="CC93" i="5"/>
  <c r="CQ93" i="5" s="1"/>
  <c r="V178" i="15"/>
  <c r="W178" i="15"/>
  <c r="O179" i="15"/>
  <c r="D180" i="15"/>
  <c r="M179" i="15"/>
  <c r="N179" i="15"/>
  <c r="Q179" i="15"/>
  <c r="R179" i="15" s="1"/>
  <c r="P179" i="15"/>
  <c r="T179" i="15" s="1"/>
  <c r="V24" i="16"/>
  <c r="W24" i="16"/>
  <c r="Q25" i="16"/>
  <c r="R25" i="16" s="1"/>
  <c r="R24" i="16"/>
  <c r="D26" i="16"/>
  <c r="N25" i="16"/>
  <c r="P23" i="16"/>
  <c r="S23" i="16" s="1"/>
  <c r="T23" i="16" s="1"/>
  <c r="W23" i="16"/>
  <c r="V23" i="16"/>
  <c r="DW99" i="5"/>
  <c r="DJ99" i="5" s="1"/>
  <c r="DW80" i="5"/>
  <c r="DJ80" i="5" s="1"/>
  <c r="DW93" i="5"/>
  <c r="DJ93" i="5" s="1"/>
  <c r="T10" i="12"/>
  <c r="V7" i="12"/>
  <c r="V6" i="12"/>
  <c r="W10" i="12"/>
  <c r="AD59" i="5"/>
  <c r="N11" i="12"/>
  <c r="BC92" i="5"/>
  <c r="BP92" i="5" s="1"/>
  <c r="CC92" i="5"/>
  <c r="C97" i="12"/>
  <c r="C88" i="13"/>
  <c r="C89" i="12"/>
  <c r="BD116" i="5"/>
  <c r="BQ116" i="5" s="1"/>
  <c r="CD116" i="5"/>
  <c r="CR116" i="5" s="1"/>
  <c r="CC90" i="5"/>
  <c r="CQ90" i="5" s="1"/>
  <c r="BC90" i="5"/>
  <c r="BP90" i="5" s="1"/>
  <c r="C132" i="15"/>
  <c r="AD96" i="5"/>
  <c r="BC96" i="5" s="1"/>
  <c r="BP96" i="5" s="1"/>
  <c r="AD95" i="5"/>
  <c r="CC91" i="5"/>
  <c r="CQ91" i="5" s="1"/>
  <c r="BC91" i="5"/>
  <c r="BP91" i="5" s="1"/>
  <c r="C98" i="12"/>
  <c r="F98" i="12" s="1"/>
  <c r="AS34" i="5"/>
  <c r="DZ34" i="5"/>
  <c r="DM34" i="5" s="1"/>
  <c r="CS118" i="5"/>
  <c r="DY118" i="5"/>
  <c r="BD101" i="5"/>
  <c r="BQ101" i="5" s="1"/>
  <c r="CD101" i="5"/>
  <c r="BD22" i="5"/>
  <c r="BQ22" i="5" s="1"/>
  <c r="CD22" i="5"/>
  <c r="CR22" i="5" s="1"/>
  <c r="CD81" i="5"/>
  <c r="BD81" i="5"/>
  <c r="BQ81" i="5" s="1"/>
  <c r="BD71" i="5"/>
  <c r="BQ71" i="5" s="1"/>
  <c r="CD71" i="5"/>
  <c r="BC75" i="5"/>
  <c r="BP75" i="5" s="1"/>
  <c r="CC75" i="5"/>
  <c r="CQ99" i="5"/>
  <c r="CC94" i="5"/>
  <c r="BC94" i="5"/>
  <c r="BP94" i="5" s="1"/>
  <c r="CW24" i="5"/>
  <c r="CV24" i="5"/>
  <c r="CX25" i="5"/>
  <c r="AY100" i="3" l="1"/>
  <c r="AY101" i="3"/>
  <c r="AF85" i="5"/>
  <c r="CE85" i="5" s="1"/>
  <c r="F104" i="14"/>
  <c r="AF103" i="5" s="1"/>
  <c r="DX22" i="5"/>
  <c r="AE25" i="5"/>
  <c r="AP118" i="5"/>
  <c r="C119" i="13" s="1"/>
  <c r="AQ118" i="5"/>
  <c r="C119" i="14" s="1"/>
  <c r="CR93" i="5"/>
  <c r="S179" i="15"/>
  <c r="T190" i="11"/>
  <c r="O191" i="11"/>
  <c r="Q191" i="11"/>
  <c r="R191" i="11" s="1"/>
  <c r="P191" i="11"/>
  <c r="T191" i="11" s="1"/>
  <c r="N191" i="11"/>
  <c r="D192" i="11"/>
  <c r="M191" i="11"/>
  <c r="V190" i="11"/>
  <c r="W190" i="11"/>
  <c r="T70" i="13"/>
  <c r="V70" i="13"/>
  <c r="W70" i="13"/>
  <c r="Q71" i="13"/>
  <c r="R71" i="13" s="1"/>
  <c r="N71" i="13"/>
  <c r="P71" i="13"/>
  <c r="S71" i="13" s="1"/>
  <c r="D72" i="13"/>
  <c r="O71" i="13"/>
  <c r="M71" i="13"/>
  <c r="V179" i="15"/>
  <c r="W179" i="15"/>
  <c r="M180" i="15"/>
  <c r="O180" i="15"/>
  <c r="N180" i="15"/>
  <c r="D181" i="15"/>
  <c r="Q180" i="15"/>
  <c r="R180" i="15" s="1"/>
  <c r="P180" i="15"/>
  <c r="S180" i="15" s="1"/>
  <c r="M25" i="16"/>
  <c r="O25" i="16" s="1"/>
  <c r="M26" i="16"/>
  <c r="O26" i="16" s="1"/>
  <c r="D27" i="16"/>
  <c r="Q26" i="16"/>
  <c r="R26" i="16" s="1"/>
  <c r="N26" i="16"/>
  <c r="DK93" i="5"/>
  <c r="DW96" i="5"/>
  <c r="DJ96" i="5" s="1"/>
  <c r="DW92" i="5"/>
  <c r="DK92" i="5" s="1"/>
  <c r="V5" i="14" s="1"/>
  <c r="DW94" i="5"/>
  <c r="DJ94" i="5" s="1"/>
  <c r="DW91" i="5"/>
  <c r="DJ91" i="5" s="1"/>
  <c r="DW75" i="5"/>
  <c r="DJ75" i="5" s="1"/>
  <c r="DW90" i="5"/>
  <c r="DJ90" i="5" s="1"/>
  <c r="DK22" i="5"/>
  <c r="DL118" i="5"/>
  <c r="N7" i="12"/>
  <c r="S7" i="12" s="1"/>
  <c r="N6" i="12"/>
  <c r="S6" i="12" s="1"/>
  <c r="X20" i="3" s="1"/>
  <c r="Y20" i="3" s="1"/>
  <c r="AY20" i="3" s="1"/>
  <c r="S11" i="12"/>
  <c r="W11" i="12"/>
  <c r="CC59" i="5"/>
  <c r="BC59" i="5"/>
  <c r="BP59" i="5" s="1"/>
  <c r="CQ92" i="5"/>
  <c r="CR92" i="5"/>
  <c r="CC96" i="5"/>
  <c r="CQ96" i="5" s="1"/>
  <c r="DX116" i="5"/>
  <c r="AE89" i="5"/>
  <c r="C80" i="13"/>
  <c r="AD98" i="5"/>
  <c r="AD97" i="5"/>
  <c r="CC95" i="5"/>
  <c r="BC95" i="5"/>
  <c r="BP95" i="5" s="1"/>
  <c r="C35" i="16"/>
  <c r="AR118" i="5"/>
  <c r="C119" i="15" s="1"/>
  <c r="F119" i="15" s="1"/>
  <c r="AG119" i="5" s="1"/>
  <c r="CR101" i="5"/>
  <c r="DX101" i="5"/>
  <c r="CR71" i="5"/>
  <c r="DX81" i="5"/>
  <c r="C79" i="13"/>
  <c r="DX71" i="5"/>
  <c r="CR81" i="5"/>
  <c r="CS81" i="5"/>
  <c r="CR94" i="5"/>
  <c r="CQ94" i="5"/>
  <c r="CQ75" i="5"/>
  <c r="CR75" i="5"/>
  <c r="CY25" i="5"/>
  <c r="CX26" i="5"/>
  <c r="BE85" i="5" l="1"/>
  <c r="BR85" i="5" s="1"/>
  <c r="BE103" i="5"/>
  <c r="CE103" i="5"/>
  <c r="S191" i="11"/>
  <c r="CS85" i="5"/>
  <c r="T13" i="13"/>
  <c r="BD25" i="5"/>
  <c r="BQ25" i="5" s="1"/>
  <c r="CD25" i="5"/>
  <c r="T71" i="13"/>
  <c r="DJ92" i="5"/>
  <c r="M192" i="11"/>
  <c r="P192" i="11"/>
  <c r="T192" i="11" s="1"/>
  <c r="D193" i="11"/>
  <c r="N192" i="11"/>
  <c r="O192" i="11"/>
  <c r="Q192" i="11"/>
  <c r="R192" i="11" s="1"/>
  <c r="W191" i="11"/>
  <c r="V191" i="11"/>
  <c r="X11" i="3"/>
  <c r="Y11" i="3" s="1"/>
  <c r="AY11" i="3" s="1"/>
  <c r="X12" i="3"/>
  <c r="Y12" i="3" s="1"/>
  <c r="AY12" i="3" s="1"/>
  <c r="X23" i="3"/>
  <c r="Y23" i="3" s="1"/>
  <c r="AY23" i="3" s="1"/>
  <c r="M72" i="13"/>
  <c r="Q72" i="13"/>
  <c r="R72" i="13" s="1"/>
  <c r="P72" i="13"/>
  <c r="S72" i="13" s="1"/>
  <c r="N72" i="13"/>
  <c r="O72" i="13"/>
  <c r="D73" i="13"/>
  <c r="V71" i="13"/>
  <c r="W71" i="13"/>
  <c r="M181" i="15"/>
  <c r="P181" i="15"/>
  <c r="T181" i="15" s="1"/>
  <c r="N181" i="15"/>
  <c r="O181" i="15"/>
  <c r="Q181" i="15"/>
  <c r="R181" i="15" s="1"/>
  <c r="D182" i="15"/>
  <c r="V180" i="15"/>
  <c r="W180" i="15"/>
  <c r="T180" i="15"/>
  <c r="D28" i="16"/>
  <c r="Q27" i="16"/>
  <c r="R27" i="16" s="1"/>
  <c r="N27" i="16"/>
  <c r="P26" i="16"/>
  <c r="S26" i="16" s="1"/>
  <c r="T26" i="16" s="1"/>
  <c r="V26" i="16"/>
  <c r="W26" i="16"/>
  <c r="P25" i="16"/>
  <c r="S25" i="16" s="1"/>
  <c r="T25" i="16" s="1"/>
  <c r="V25" i="16"/>
  <c r="W25" i="16"/>
  <c r="DK75" i="5"/>
  <c r="DK94" i="5"/>
  <c r="DW95" i="5"/>
  <c r="DJ95" i="5" s="1"/>
  <c r="V12" i="13" s="1"/>
  <c r="DW59" i="5"/>
  <c r="DK59" i="5" s="1"/>
  <c r="DK116" i="5"/>
  <c r="DK71" i="5"/>
  <c r="DK101" i="5"/>
  <c r="DK81" i="5"/>
  <c r="DL81" i="5"/>
  <c r="T7" i="12"/>
  <c r="T6" i="12"/>
  <c r="X19" i="3"/>
  <c r="Y19" i="3" s="1"/>
  <c r="AY19" i="3" s="1"/>
  <c r="W7" i="12"/>
  <c r="AY94" i="3"/>
  <c r="W6" i="12"/>
  <c r="CQ59" i="5"/>
  <c r="CR59" i="5"/>
  <c r="X38" i="3"/>
  <c r="Y38" i="3" s="1"/>
  <c r="AY38" i="3" s="1"/>
  <c r="T11" i="12"/>
  <c r="CF119" i="5"/>
  <c r="BF119" i="5"/>
  <c r="BS119" i="5" s="1"/>
  <c r="BD89" i="5"/>
  <c r="BQ89" i="5" s="1"/>
  <c r="CD89" i="5"/>
  <c r="CR89" i="5" s="1"/>
  <c r="BC98" i="5"/>
  <c r="BP98" i="5" s="1"/>
  <c r="CC98" i="5"/>
  <c r="CQ98" i="5" s="1"/>
  <c r="BC97" i="5"/>
  <c r="BP97" i="5" s="1"/>
  <c r="CC97" i="5"/>
  <c r="CQ95" i="5"/>
  <c r="C135" i="15"/>
  <c r="C118" i="15"/>
  <c r="AH34" i="5"/>
  <c r="CG34" i="5" s="1"/>
  <c r="R34" i="5" s="1"/>
  <c r="AQ81" i="5"/>
  <c r="AR81" i="5"/>
  <c r="CY26" i="5"/>
  <c r="CX27" i="5"/>
  <c r="CV25" i="5"/>
  <c r="AY56" i="3" l="1"/>
  <c r="AY57" i="3"/>
  <c r="AY95" i="3"/>
  <c r="AY96" i="3"/>
  <c r="DY85" i="5"/>
  <c r="DL85" i="5" s="1"/>
  <c r="CS103" i="5"/>
  <c r="BR103" i="5"/>
  <c r="DY103" i="5"/>
  <c r="V10" i="13"/>
  <c r="V11" i="13"/>
  <c r="AQ85" i="5"/>
  <c r="C86" i="14" s="1"/>
  <c r="AP85" i="5"/>
  <c r="C86" i="13" s="1"/>
  <c r="AR85" i="5"/>
  <c r="C86" i="15" s="1"/>
  <c r="CR25" i="5"/>
  <c r="DX25" i="5"/>
  <c r="DJ59" i="5"/>
  <c r="S192" i="11"/>
  <c r="O193" i="11"/>
  <c r="Q193" i="11"/>
  <c r="R193" i="11" s="1"/>
  <c r="M193" i="11"/>
  <c r="D194" i="11"/>
  <c r="P193" i="11"/>
  <c r="T193" i="11" s="1"/>
  <c r="N193" i="11"/>
  <c r="T72" i="13"/>
  <c r="S181" i="15"/>
  <c r="W192" i="11"/>
  <c r="V192" i="11"/>
  <c r="D74" i="13"/>
  <c r="M73" i="13"/>
  <c r="P73" i="13"/>
  <c r="T73" i="13" s="1"/>
  <c r="Q73" i="13"/>
  <c r="R73" i="13" s="1"/>
  <c r="N73" i="13"/>
  <c r="O73" i="13"/>
  <c r="W72" i="13"/>
  <c r="V72" i="13"/>
  <c r="Q182" i="15"/>
  <c r="R182" i="15" s="1"/>
  <c r="N182" i="15"/>
  <c r="O182" i="15"/>
  <c r="D183" i="15"/>
  <c r="P182" i="15"/>
  <c r="T182" i="15" s="1"/>
  <c r="M182" i="15"/>
  <c r="W181" i="15"/>
  <c r="V181" i="15"/>
  <c r="M27" i="16"/>
  <c r="O27" i="16" s="1"/>
  <c r="D29" i="16"/>
  <c r="Q28" i="16"/>
  <c r="R28" i="16" s="1"/>
  <c r="N28" i="16"/>
  <c r="DW98" i="5"/>
  <c r="DJ98" i="5" s="1"/>
  <c r="DW97" i="5"/>
  <c r="DJ97" i="5" s="1"/>
  <c r="V4" i="13" s="1"/>
  <c r="C82" i="15"/>
  <c r="DZ119" i="5"/>
  <c r="DM119" i="5" s="1"/>
  <c r="AS119" i="5"/>
  <c r="CT119" i="5"/>
  <c r="R119" i="5"/>
  <c r="C82" i="14"/>
  <c r="AF102" i="5"/>
  <c r="DX89" i="5"/>
  <c r="C75" i="13"/>
  <c r="AE91" i="5"/>
  <c r="CQ97" i="5"/>
  <c r="C112" i="13"/>
  <c r="C120" i="14"/>
  <c r="C109" i="14"/>
  <c r="C112" i="14"/>
  <c r="C120" i="15"/>
  <c r="AG98" i="5"/>
  <c r="AG118" i="5"/>
  <c r="C71" i="14"/>
  <c r="AE80" i="5"/>
  <c r="CY27" i="5"/>
  <c r="CW26" i="5"/>
  <c r="CV26" i="5"/>
  <c r="AR103" i="5" l="1"/>
  <c r="C104" i="15" s="1"/>
  <c r="DL103" i="5"/>
  <c r="V9" i="15" s="1"/>
  <c r="V9" i="13"/>
  <c r="V8" i="13"/>
  <c r="AQ25" i="5"/>
  <c r="C26" i="14" s="1"/>
  <c r="F26" i="14" s="1"/>
  <c r="AF25" i="5" s="1"/>
  <c r="DK25" i="5"/>
  <c r="S193" i="11"/>
  <c r="D195" i="11"/>
  <c r="N194" i="11"/>
  <c r="O194" i="11"/>
  <c r="P194" i="11"/>
  <c r="T194" i="11" s="1"/>
  <c r="Q194" i="11"/>
  <c r="R194" i="11" s="1"/>
  <c r="M194" i="11"/>
  <c r="W193" i="11"/>
  <c r="V193" i="11"/>
  <c r="S73" i="13"/>
  <c r="W73" i="13"/>
  <c r="V73" i="13"/>
  <c r="P74" i="13"/>
  <c r="S74" i="13" s="1"/>
  <c r="M74" i="13"/>
  <c r="Q74" i="13"/>
  <c r="R74" i="13" s="1"/>
  <c r="D75" i="13"/>
  <c r="N74" i="13"/>
  <c r="O74" i="13"/>
  <c r="P183" i="15"/>
  <c r="T183" i="15" s="1"/>
  <c r="M183" i="15"/>
  <c r="N183" i="15"/>
  <c r="D184" i="15"/>
  <c r="O183" i="15"/>
  <c r="Q183" i="15"/>
  <c r="R183" i="15" s="1"/>
  <c r="S182" i="15"/>
  <c r="W182" i="15"/>
  <c r="V182" i="15"/>
  <c r="M28" i="16"/>
  <c r="O28" i="16" s="1"/>
  <c r="D30" i="16"/>
  <c r="O29" i="16"/>
  <c r="P29" i="16"/>
  <c r="Q29" i="16"/>
  <c r="N29" i="16"/>
  <c r="P27" i="16"/>
  <c r="V27" i="16"/>
  <c r="W27" i="16"/>
  <c r="DK89" i="5"/>
  <c r="C137" i="16"/>
  <c r="C120" i="16"/>
  <c r="BE102" i="5"/>
  <c r="BR102" i="5" s="1"/>
  <c r="CE102" i="5"/>
  <c r="BD91" i="5"/>
  <c r="BQ91" i="5" s="1"/>
  <c r="CD91" i="5"/>
  <c r="CR91" i="5" s="1"/>
  <c r="C133" i="15"/>
  <c r="BF118" i="5"/>
  <c r="BS118" i="5" s="1"/>
  <c r="CF118" i="5"/>
  <c r="CF98" i="5"/>
  <c r="BF98" i="5"/>
  <c r="BS98" i="5" s="1"/>
  <c r="AG81" i="5"/>
  <c r="AG101" i="5"/>
  <c r="AF71" i="5"/>
  <c r="AF22" i="5"/>
  <c r="AF94" i="5"/>
  <c r="CD80" i="5"/>
  <c r="CR80" i="5" s="1"/>
  <c r="BD80" i="5"/>
  <c r="BQ80" i="5" s="1"/>
  <c r="CV27" i="5"/>
  <c r="CX28" i="5"/>
  <c r="AG85" i="5" l="1"/>
  <c r="CF85" i="5" s="1"/>
  <c r="F104" i="15"/>
  <c r="V7" i="14"/>
  <c r="V8" i="14"/>
  <c r="BE25" i="5"/>
  <c r="CE25" i="5"/>
  <c r="S194" i="11"/>
  <c r="V194" i="11"/>
  <c r="W194" i="11"/>
  <c r="D196" i="11"/>
  <c r="Q195" i="11"/>
  <c r="R195" i="11" s="1"/>
  <c r="P195" i="11"/>
  <c r="T195" i="11" s="1"/>
  <c r="N195" i="11"/>
  <c r="O195" i="11"/>
  <c r="M195" i="11"/>
  <c r="S183" i="15"/>
  <c r="Q75" i="13"/>
  <c r="R75" i="13" s="1"/>
  <c r="O75" i="13"/>
  <c r="N75" i="13"/>
  <c r="D76" i="13"/>
  <c r="P75" i="13"/>
  <c r="S75" i="13" s="1"/>
  <c r="M75" i="13"/>
  <c r="V74" i="13"/>
  <c r="W74" i="13"/>
  <c r="T74" i="13"/>
  <c r="N184" i="15"/>
  <c r="P184" i="15"/>
  <c r="S184" i="15" s="1"/>
  <c r="O184" i="15"/>
  <c r="Q184" i="15"/>
  <c r="R184" i="15" s="1"/>
  <c r="M184" i="15"/>
  <c r="D185" i="15"/>
  <c r="W183" i="15"/>
  <c r="V183" i="15"/>
  <c r="T27" i="16"/>
  <c r="S27" i="16"/>
  <c r="V29" i="16"/>
  <c r="W29" i="16"/>
  <c r="S29" i="16"/>
  <c r="T29" i="16" s="1"/>
  <c r="M29" i="16"/>
  <c r="D31" i="16"/>
  <c r="M30" i="16"/>
  <c r="O30" i="16" s="1"/>
  <c r="N30" i="16"/>
  <c r="Q30" i="16"/>
  <c r="R30" i="16" s="1"/>
  <c r="R29" i="16"/>
  <c r="P28" i="16"/>
  <c r="S28" i="16" s="1"/>
  <c r="T28" i="16" s="1"/>
  <c r="V28" i="16"/>
  <c r="W28" i="16"/>
  <c r="R102" i="5"/>
  <c r="CT102" i="5"/>
  <c r="CS102" i="5"/>
  <c r="DY102" i="5"/>
  <c r="AE96" i="5"/>
  <c r="DX91" i="5"/>
  <c r="C133" i="16"/>
  <c r="DZ98" i="5"/>
  <c r="CF101" i="5"/>
  <c r="BF101" i="5"/>
  <c r="BS101" i="5" s="1"/>
  <c r="CT118" i="5"/>
  <c r="CF81" i="5"/>
  <c r="CT81" i="5" s="1"/>
  <c r="BF81" i="5"/>
  <c r="BS81" i="5" s="1"/>
  <c r="DZ118" i="5"/>
  <c r="DM118" i="5" s="1"/>
  <c r="AS118" i="5"/>
  <c r="C135" i="16" s="1"/>
  <c r="BE94" i="5"/>
  <c r="BR94" i="5" s="1"/>
  <c r="CE94" i="5"/>
  <c r="BE22" i="5"/>
  <c r="BR22" i="5" s="1"/>
  <c r="CE22" i="5"/>
  <c r="CE71" i="5"/>
  <c r="CS71" i="5" s="1"/>
  <c r="BE71" i="5"/>
  <c r="BR71" i="5" s="1"/>
  <c r="DX80" i="5"/>
  <c r="CY28" i="5"/>
  <c r="CX29" i="5"/>
  <c r="BF85" i="5" l="1"/>
  <c r="DZ85" i="5" s="1"/>
  <c r="DM85" i="5" s="1"/>
  <c r="AG103" i="5"/>
  <c r="N9" i="15"/>
  <c r="S195" i="11"/>
  <c r="CT85" i="5"/>
  <c r="R85" i="5"/>
  <c r="CS25" i="5"/>
  <c r="BR25" i="5"/>
  <c r="DY25" i="5"/>
  <c r="AQ102" i="5"/>
  <c r="C103" i="14" s="1"/>
  <c r="AP102" i="5"/>
  <c r="C103" i="13" s="1"/>
  <c r="D197" i="11"/>
  <c r="P196" i="11"/>
  <c r="T196" i="11" s="1"/>
  <c r="N196" i="11"/>
  <c r="O196" i="11"/>
  <c r="M196" i="11"/>
  <c r="Q196" i="11"/>
  <c r="R196" i="11" s="1"/>
  <c r="T75" i="13"/>
  <c r="W195" i="11"/>
  <c r="V195" i="11"/>
  <c r="T184" i="15"/>
  <c r="M76" i="13"/>
  <c r="O76" i="13"/>
  <c r="Q76" i="13"/>
  <c r="R76" i="13" s="1"/>
  <c r="N76" i="13"/>
  <c r="P76" i="13"/>
  <c r="S76" i="13" s="1"/>
  <c r="D77" i="13"/>
  <c r="V75" i="13"/>
  <c r="W75" i="13"/>
  <c r="W184" i="15"/>
  <c r="V184" i="15"/>
  <c r="O185" i="15"/>
  <c r="N185" i="15"/>
  <c r="P185" i="15"/>
  <c r="S185" i="15" s="1"/>
  <c r="Q185" i="15"/>
  <c r="R185" i="15" s="1"/>
  <c r="D186" i="15"/>
  <c r="M185" i="15"/>
  <c r="M31" i="16"/>
  <c r="N31" i="16" s="1"/>
  <c r="D32" i="16"/>
  <c r="O31" i="16"/>
  <c r="V31" i="16" s="1"/>
  <c r="W31" i="16" s="1"/>
  <c r="P31" i="16"/>
  <c r="Q31" i="16" s="1"/>
  <c r="R31" i="16" s="1"/>
  <c r="P30" i="16"/>
  <c r="S30" i="16" s="1"/>
  <c r="T30" i="16" s="1"/>
  <c r="W30" i="16"/>
  <c r="V30" i="16"/>
  <c r="DK80" i="5"/>
  <c r="DK91" i="5"/>
  <c r="DL102" i="5"/>
  <c r="DM102" i="5"/>
  <c r="AH26" i="5"/>
  <c r="CG26" i="5" s="1"/>
  <c r="R26" i="5" s="1"/>
  <c r="AH33" i="5"/>
  <c r="CG33" i="5" s="1"/>
  <c r="AF89" i="5"/>
  <c r="C131" i="15"/>
  <c r="C114" i="15"/>
  <c r="AR102" i="5"/>
  <c r="AS102" i="5"/>
  <c r="C80" i="14"/>
  <c r="BD96" i="5"/>
  <c r="BQ96" i="5" s="1"/>
  <c r="CD96" i="5"/>
  <c r="AE98" i="5"/>
  <c r="AF76" i="5"/>
  <c r="CE76" i="5" s="1"/>
  <c r="AF77" i="5"/>
  <c r="C118" i="16"/>
  <c r="F118" i="16" s="1"/>
  <c r="AH115" i="5" s="1"/>
  <c r="CG115" i="5" s="1"/>
  <c r="AS81" i="5"/>
  <c r="C82" i="16" s="1"/>
  <c r="DZ81" i="5"/>
  <c r="DM81" i="5" s="1"/>
  <c r="DZ101" i="5"/>
  <c r="DY71" i="5"/>
  <c r="C79" i="14"/>
  <c r="CT22" i="5"/>
  <c r="CS22" i="5"/>
  <c r="CS94" i="5"/>
  <c r="DY22" i="5"/>
  <c r="DY94" i="5"/>
  <c r="CY29" i="5"/>
  <c r="CX30" i="5"/>
  <c r="CW28" i="5"/>
  <c r="CV28" i="5"/>
  <c r="BS85" i="5" l="1"/>
  <c r="AS85" i="5" s="1"/>
  <c r="C86" i="16" s="1"/>
  <c r="S9" i="15"/>
  <c r="W9" i="15"/>
  <c r="CF103" i="5"/>
  <c r="BF103" i="5"/>
  <c r="DL25" i="5"/>
  <c r="V6" i="15" s="1"/>
  <c r="AR25" i="5"/>
  <c r="C26" i="15" s="1"/>
  <c r="F26" i="15" s="1"/>
  <c r="AP22" i="5"/>
  <c r="C23" i="13" s="1"/>
  <c r="AQ22" i="5"/>
  <c r="C23" i="14" s="1"/>
  <c r="AQ94" i="5"/>
  <c r="AP94" i="5"/>
  <c r="C95" i="13" s="1"/>
  <c r="T185" i="15"/>
  <c r="S196" i="11"/>
  <c r="W196" i="11"/>
  <c r="V196" i="11"/>
  <c r="T76" i="13"/>
  <c r="O197" i="11"/>
  <c r="P197" i="11"/>
  <c r="S197" i="11" s="1"/>
  <c r="D198" i="11"/>
  <c r="N197" i="11"/>
  <c r="Q197" i="11"/>
  <c r="R197" i="11" s="1"/>
  <c r="M197" i="11"/>
  <c r="P77" i="13"/>
  <c r="T77" i="13" s="1"/>
  <c r="D78" i="13"/>
  <c r="O77" i="13"/>
  <c r="M77" i="13"/>
  <c r="Q77" i="13"/>
  <c r="R77" i="13" s="1"/>
  <c r="N77" i="13"/>
  <c r="V76" i="13"/>
  <c r="W76" i="13"/>
  <c r="P186" i="15"/>
  <c r="S186" i="15" s="1"/>
  <c r="Q186" i="15"/>
  <c r="R186" i="15" s="1"/>
  <c r="D187" i="15"/>
  <c r="O186" i="15"/>
  <c r="M186" i="15"/>
  <c r="N186" i="15"/>
  <c r="W185" i="15"/>
  <c r="V185" i="15"/>
  <c r="T31" i="16"/>
  <c r="M32" i="16"/>
  <c r="O32" i="16" s="1"/>
  <c r="D33" i="16"/>
  <c r="N32" i="16"/>
  <c r="Q32" i="16"/>
  <c r="R32" i="16" s="1"/>
  <c r="S31" i="16"/>
  <c r="DL22" i="5"/>
  <c r="DM22" i="5"/>
  <c r="DL71" i="5"/>
  <c r="DL94" i="5"/>
  <c r="AF93" i="5"/>
  <c r="BE93" i="5" s="1"/>
  <c r="BR93" i="5" s="1"/>
  <c r="C103" i="16"/>
  <c r="C103" i="15"/>
  <c r="BE89" i="5"/>
  <c r="BR89" i="5" s="1"/>
  <c r="CE89" i="5"/>
  <c r="CS89" i="5" s="1"/>
  <c r="BD98" i="5"/>
  <c r="BQ98" i="5" s="1"/>
  <c r="CD98" i="5"/>
  <c r="CR98" i="5" s="1"/>
  <c r="CR96" i="5"/>
  <c r="DX96" i="5"/>
  <c r="C112" i="16"/>
  <c r="BE76" i="5"/>
  <c r="BR76" i="5" s="1"/>
  <c r="BE77" i="5"/>
  <c r="BR77" i="5" s="1"/>
  <c r="CE77" i="5"/>
  <c r="AH16" i="5"/>
  <c r="CG16" i="5" s="1"/>
  <c r="AH118" i="5"/>
  <c r="CG118" i="5" s="1"/>
  <c r="R118" i="5" s="1"/>
  <c r="C71" i="15"/>
  <c r="CW22" i="5"/>
  <c r="AR22" i="5"/>
  <c r="AS22" i="5"/>
  <c r="AR94" i="5"/>
  <c r="CY30" i="5"/>
  <c r="CV29" i="5"/>
  <c r="BS103" i="5" l="1"/>
  <c r="AS103" i="5" s="1"/>
  <c r="C104" i="16" s="1"/>
  <c r="F104" i="16" s="1"/>
  <c r="DZ103" i="5"/>
  <c r="DM103" i="5" s="1"/>
  <c r="V9" i="16" s="1"/>
  <c r="CT103" i="5"/>
  <c r="T9" i="15"/>
  <c r="N6" i="15"/>
  <c r="S6" i="15" s="1"/>
  <c r="AG25" i="5"/>
  <c r="DY76" i="5"/>
  <c r="AP71" i="5"/>
  <c r="C72" i="13" s="1"/>
  <c r="AQ71" i="5"/>
  <c r="C72" i="14" s="1"/>
  <c r="AR71" i="5"/>
  <c r="C72" i="15" s="1"/>
  <c r="T197" i="11"/>
  <c r="S77" i="13"/>
  <c r="V197" i="11"/>
  <c r="W197" i="11"/>
  <c r="T186" i="15"/>
  <c r="D199" i="11"/>
  <c r="O198" i="11"/>
  <c r="Q198" i="11"/>
  <c r="R198" i="11" s="1"/>
  <c r="N198" i="11"/>
  <c r="P198" i="11"/>
  <c r="S198" i="11" s="1"/>
  <c r="M198" i="11"/>
  <c r="W77" i="13"/>
  <c r="V77" i="13"/>
  <c r="Q78" i="13"/>
  <c r="R78" i="13" s="1"/>
  <c r="M78" i="13"/>
  <c r="P78" i="13"/>
  <c r="S78" i="13" s="1"/>
  <c r="O78" i="13"/>
  <c r="N78" i="13"/>
  <c r="D79" i="13"/>
  <c r="W186" i="15"/>
  <c r="V186" i="15"/>
  <c r="O187" i="15"/>
  <c r="D188" i="15"/>
  <c r="Q187" i="15"/>
  <c r="R187" i="15" s="1"/>
  <c r="P187" i="15"/>
  <c r="T187" i="15" s="1"/>
  <c r="N187" i="15"/>
  <c r="M187" i="15"/>
  <c r="D34" i="16"/>
  <c r="N33" i="16"/>
  <c r="P33" i="16"/>
  <c r="S33" i="16" s="1"/>
  <c r="Q33" i="16"/>
  <c r="R33" i="16" s="1"/>
  <c r="P32" i="16"/>
  <c r="S32" i="16" s="1"/>
  <c r="V32" i="16"/>
  <c r="W32" i="16" s="1"/>
  <c r="DK96" i="5"/>
  <c r="CE93" i="5"/>
  <c r="CS93" i="5" s="1"/>
  <c r="AH117" i="5"/>
  <c r="CG117" i="5" s="1"/>
  <c r="R117" i="5" s="1"/>
  <c r="DY93" i="5"/>
  <c r="DY89" i="5"/>
  <c r="DX98" i="5"/>
  <c r="AG76" i="5"/>
  <c r="BF76" i="5" s="1"/>
  <c r="BS76" i="5" s="1"/>
  <c r="AG77" i="5"/>
  <c r="CS77" i="5"/>
  <c r="DY77" i="5"/>
  <c r="C112" i="15"/>
  <c r="C109" i="15"/>
  <c r="C23" i="16"/>
  <c r="AH81" i="5"/>
  <c r="CG81" i="5" s="1"/>
  <c r="R81" i="5" s="1"/>
  <c r="AH101" i="5"/>
  <c r="CG101" i="5" s="1"/>
  <c r="C23" i="15"/>
  <c r="AF80" i="5"/>
  <c r="AF99" i="5"/>
  <c r="CW30" i="5"/>
  <c r="CV30" i="5"/>
  <c r="CX31" i="5"/>
  <c r="AH103" i="5" l="1"/>
  <c r="CG103" i="5" s="1"/>
  <c r="R103" i="5" s="1"/>
  <c r="N9" i="16"/>
  <c r="S9" i="16" s="1"/>
  <c r="BB101" i="3"/>
  <c r="BB102" i="3"/>
  <c r="BB107" i="3"/>
  <c r="BB108" i="3"/>
  <c r="W6" i="15"/>
  <c r="CF25" i="5"/>
  <c r="CT25" i="5" s="1"/>
  <c r="BF25" i="5"/>
  <c r="AG24" i="3"/>
  <c r="AH24" i="3" s="1"/>
  <c r="BB24" i="3" s="1"/>
  <c r="T6" i="15"/>
  <c r="T78" i="13"/>
  <c r="AP76" i="5"/>
  <c r="C77" i="13" s="1"/>
  <c r="AQ77" i="5"/>
  <c r="C78" i="14" s="1"/>
  <c r="AP77" i="5"/>
  <c r="C78" i="13" s="1"/>
  <c r="T198" i="11"/>
  <c r="P199" i="11"/>
  <c r="S199" i="11" s="1"/>
  <c r="N199" i="11"/>
  <c r="Q199" i="11"/>
  <c r="R199" i="11" s="1"/>
  <c r="D200" i="11"/>
  <c r="M199" i="11"/>
  <c r="O199" i="11"/>
  <c r="V198" i="11"/>
  <c r="W198" i="11"/>
  <c r="W78" i="13"/>
  <c r="V78" i="13"/>
  <c r="O79" i="13"/>
  <c r="D80" i="13"/>
  <c r="N79" i="13"/>
  <c r="M79" i="13"/>
  <c r="P79" i="13"/>
  <c r="S79" i="13" s="1"/>
  <c r="Q79" i="13"/>
  <c r="R79" i="13" s="1"/>
  <c r="Q188" i="15"/>
  <c r="R188" i="15" s="1"/>
  <c r="N188" i="15"/>
  <c r="O188" i="15"/>
  <c r="D189" i="15"/>
  <c r="M188" i="15"/>
  <c r="P188" i="15"/>
  <c r="S188" i="15" s="1"/>
  <c r="W187" i="15"/>
  <c r="V187" i="15"/>
  <c r="S187" i="15"/>
  <c r="T33" i="16"/>
  <c r="T32" i="16"/>
  <c r="M33" i="16"/>
  <c r="O33" i="16" s="1"/>
  <c r="V33" i="16" s="1"/>
  <c r="D35" i="16"/>
  <c r="P34" i="16"/>
  <c r="T34" i="16" s="1"/>
  <c r="O34" i="16"/>
  <c r="V34" i="16" s="1"/>
  <c r="W34" i="16" s="1"/>
  <c r="N34" i="16"/>
  <c r="M34" i="16"/>
  <c r="Q34" i="16"/>
  <c r="R34" i="16" s="1"/>
  <c r="DL77" i="5"/>
  <c r="DK98" i="5"/>
  <c r="DL89" i="5"/>
  <c r="DL93" i="5"/>
  <c r="C73" i="16"/>
  <c r="C73" i="15"/>
  <c r="AG58" i="5" s="1"/>
  <c r="CF58" i="5" s="1"/>
  <c r="CF76" i="5"/>
  <c r="AR77" i="5"/>
  <c r="BF77" i="5"/>
  <c r="BS77" i="5" s="1"/>
  <c r="CF77" i="5"/>
  <c r="DZ76" i="5"/>
  <c r="AH22" i="5"/>
  <c r="CG22" i="5" s="1"/>
  <c r="R22" i="5" s="1"/>
  <c r="AG94" i="5"/>
  <c r="AG71" i="5"/>
  <c r="AG90" i="5"/>
  <c r="BE99" i="5"/>
  <c r="BR99" i="5" s="1"/>
  <c r="CE99" i="5"/>
  <c r="BE80" i="5"/>
  <c r="BR80" i="5" s="1"/>
  <c r="CE80" i="5"/>
  <c r="CY31" i="5"/>
  <c r="CX32" i="5"/>
  <c r="BC86" i="3" l="1"/>
  <c r="BC102" i="3"/>
  <c r="T9" i="16"/>
  <c r="W9" i="16"/>
  <c r="BS25" i="5"/>
  <c r="DZ25" i="5"/>
  <c r="DM25" i="5" s="1"/>
  <c r="V5" i="16" s="1"/>
  <c r="AP89" i="5"/>
  <c r="AQ89" i="5"/>
  <c r="AR89" i="5"/>
  <c r="AP93" i="5"/>
  <c r="C94" i="13" s="1"/>
  <c r="AE76" i="5" s="1"/>
  <c r="AQ93" i="5"/>
  <c r="C94" i="14" s="1"/>
  <c r="AQ92" i="5"/>
  <c r="C93" i="14" s="1"/>
  <c r="F93" i="14" s="1"/>
  <c r="AP92" i="5"/>
  <c r="C93" i="13" s="1"/>
  <c r="AR93" i="5"/>
  <c r="C94" i="15" s="1"/>
  <c r="T199" i="11"/>
  <c r="V199" i="11"/>
  <c r="W199" i="11"/>
  <c r="S34" i="16"/>
  <c r="M200" i="11"/>
  <c r="P200" i="11"/>
  <c r="T200" i="11" s="1"/>
  <c r="O200" i="11"/>
  <c r="Q200" i="11"/>
  <c r="R200" i="11" s="1"/>
  <c r="D201" i="11"/>
  <c r="N200" i="11"/>
  <c r="V79" i="13"/>
  <c r="W79" i="13"/>
  <c r="M80" i="13"/>
  <c r="N80" i="13"/>
  <c r="O80" i="13"/>
  <c r="D81" i="13"/>
  <c r="Q80" i="13"/>
  <c r="R80" i="13" s="1"/>
  <c r="P80" i="13"/>
  <c r="T80" i="13" s="1"/>
  <c r="T79" i="13"/>
  <c r="T188" i="15"/>
  <c r="P189" i="15"/>
  <c r="T189" i="15" s="1"/>
  <c r="O189" i="15"/>
  <c r="D190" i="15"/>
  <c r="Q189" i="15"/>
  <c r="R189" i="15" s="1"/>
  <c r="M189" i="15"/>
  <c r="N189" i="15"/>
  <c r="W188" i="15"/>
  <c r="V188" i="15"/>
  <c r="W33" i="16"/>
  <c r="P35" i="16"/>
  <c r="S35" i="16" s="1"/>
  <c r="O35" i="16"/>
  <c r="Q35" i="16"/>
  <c r="R35" i="16" s="1"/>
  <c r="N35" i="16"/>
  <c r="M35" i="16"/>
  <c r="D36" i="16"/>
  <c r="BF58" i="5"/>
  <c r="BS58" i="5" s="1"/>
  <c r="C78" i="15"/>
  <c r="C88" i="15"/>
  <c r="AF96" i="5"/>
  <c r="R58" i="5"/>
  <c r="CT58" i="5"/>
  <c r="CT77" i="5"/>
  <c r="DZ77" i="5"/>
  <c r="DM77" i="5" s="1"/>
  <c r="BF90" i="5"/>
  <c r="BS90" i="5" s="1"/>
  <c r="CF90" i="5"/>
  <c r="BF71" i="5"/>
  <c r="BS71" i="5" s="1"/>
  <c r="CF71" i="5"/>
  <c r="CT71" i="5" s="1"/>
  <c r="BF94" i="5"/>
  <c r="BS94" i="5" s="1"/>
  <c r="CF94" i="5"/>
  <c r="CS80" i="5"/>
  <c r="DY80" i="5"/>
  <c r="DY99" i="5"/>
  <c r="CY32" i="5"/>
  <c r="CX33" i="5"/>
  <c r="CV31" i="5"/>
  <c r="AS25" i="5" l="1"/>
  <c r="C26" i="16" s="1"/>
  <c r="F26" i="16" s="1"/>
  <c r="N5" i="16" s="1"/>
  <c r="S5" i="16" s="1"/>
  <c r="CW25" i="5"/>
  <c r="AF92" i="5"/>
  <c r="CE92" i="5" s="1"/>
  <c r="CS92" i="5" s="1"/>
  <c r="N5" i="14"/>
  <c r="AS58" i="5"/>
  <c r="C59" i="16" s="1"/>
  <c r="BD76" i="5"/>
  <c r="BQ76" i="5" s="1"/>
  <c r="CD76" i="5"/>
  <c r="AP80" i="5"/>
  <c r="C81" i="13" s="1"/>
  <c r="AQ80" i="5"/>
  <c r="C81" i="14" s="1"/>
  <c r="AP99" i="5"/>
  <c r="C100" i="13" s="1"/>
  <c r="F100" i="13" s="1"/>
  <c r="S200" i="11"/>
  <c r="P201" i="11"/>
  <c r="S201" i="11" s="1"/>
  <c r="N201" i="11"/>
  <c r="Q201" i="11"/>
  <c r="R201" i="11" s="1"/>
  <c r="T31" i="3" s="1"/>
  <c r="O201" i="11"/>
  <c r="M201" i="11"/>
  <c r="V200" i="11"/>
  <c r="W200" i="11"/>
  <c r="S189" i="15"/>
  <c r="Q81" i="13"/>
  <c r="R81" i="13" s="1"/>
  <c r="O81" i="13"/>
  <c r="D82" i="13"/>
  <c r="N81" i="13"/>
  <c r="P81" i="13"/>
  <c r="T81" i="13" s="1"/>
  <c r="M81" i="13"/>
  <c r="S80" i="13"/>
  <c r="V80" i="13"/>
  <c r="W80" i="13"/>
  <c r="T35" i="16"/>
  <c r="M190" i="15"/>
  <c r="Q190" i="15"/>
  <c r="R190" i="15" s="1"/>
  <c r="N190" i="15"/>
  <c r="O190" i="15"/>
  <c r="P190" i="15"/>
  <c r="T190" i="15" s="1"/>
  <c r="D191" i="15"/>
  <c r="V189" i="15"/>
  <c r="W189" i="15"/>
  <c r="D37" i="16"/>
  <c r="N36" i="16"/>
  <c r="P36" i="16"/>
  <c r="S36" i="16" s="1"/>
  <c r="M36" i="16"/>
  <c r="O36" i="16"/>
  <c r="Q36" i="16"/>
  <c r="R36" i="16" s="1"/>
  <c r="W35" i="16"/>
  <c r="V35" i="16"/>
  <c r="DL80" i="5"/>
  <c r="V4" i="15" s="1"/>
  <c r="DZ58" i="5"/>
  <c r="DM58" i="5" s="1"/>
  <c r="AG89" i="5"/>
  <c r="AF98" i="5"/>
  <c r="CE96" i="5"/>
  <c r="CS96" i="5" s="1"/>
  <c r="BE96" i="5"/>
  <c r="BR96" i="5" s="1"/>
  <c r="AS77" i="5"/>
  <c r="DZ71" i="5"/>
  <c r="DM71" i="5" s="1"/>
  <c r="AS71" i="5"/>
  <c r="CT94" i="5"/>
  <c r="AS94" i="5"/>
  <c r="C114" i="16" s="1"/>
  <c r="DZ94" i="5"/>
  <c r="DM94" i="5" s="1"/>
  <c r="DZ90" i="5"/>
  <c r="AR80" i="5"/>
  <c r="CX34" i="5"/>
  <c r="CX35" i="5" s="1"/>
  <c r="CY35" i="5" s="1"/>
  <c r="CY33" i="5"/>
  <c r="CV32" i="5"/>
  <c r="AJ24" i="3" l="1"/>
  <c r="AK24" i="3" s="1"/>
  <c r="BC24" i="3" s="1"/>
  <c r="T5" i="16"/>
  <c r="W5" i="16"/>
  <c r="BE92" i="5"/>
  <c r="BR92" i="5" s="1"/>
  <c r="AR92" i="5" s="1"/>
  <c r="C93" i="15" s="1"/>
  <c r="T5" i="14"/>
  <c r="W5" i="14"/>
  <c r="CR76" i="5"/>
  <c r="CS76" i="5"/>
  <c r="CT76" i="5"/>
  <c r="R76" i="5"/>
  <c r="DX76" i="5"/>
  <c r="AE100" i="5"/>
  <c r="AE99" i="5"/>
  <c r="T201" i="11"/>
  <c r="U31" i="3" s="1"/>
  <c r="V31" i="3" s="1"/>
  <c r="AX31" i="3" s="1"/>
  <c r="S190" i="15"/>
  <c r="S81" i="13"/>
  <c r="W201" i="11"/>
  <c r="V201" i="11"/>
  <c r="T22" i="3"/>
  <c r="T15" i="3"/>
  <c r="T28" i="3"/>
  <c r="T24" i="3"/>
  <c r="T40" i="3"/>
  <c r="T26" i="3"/>
  <c r="T33" i="3"/>
  <c r="V33" i="3" s="1"/>
  <c r="AX33" i="3" s="1"/>
  <c r="U15" i="3"/>
  <c r="U28" i="3"/>
  <c r="U24" i="3"/>
  <c r="U22" i="3"/>
  <c r="U40" i="3"/>
  <c r="U26" i="3"/>
  <c r="W81" i="13"/>
  <c r="V81" i="13"/>
  <c r="T36" i="16"/>
  <c r="M82" i="13"/>
  <c r="D83" i="13"/>
  <c r="P82" i="13"/>
  <c r="T82" i="13" s="1"/>
  <c r="N82" i="13"/>
  <c r="Q82" i="13"/>
  <c r="R82" i="13" s="1"/>
  <c r="O82" i="13"/>
  <c r="O191" i="15"/>
  <c r="P191" i="15"/>
  <c r="T191" i="15" s="1"/>
  <c r="Q191" i="15"/>
  <c r="R191" i="15" s="1"/>
  <c r="D192" i="15"/>
  <c r="M191" i="15"/>
  <c r="N191" i="15"/>
  <c r="V190" i="15"/>
  <c r="W190" i="15"/>
  <c r="W36" i="16"/>
  <c r="V36" i="16"/>
  <c r="P37" i="16"/>
  <c r="S37" i="16" s="1"/>
  <c r="O37" i="16"/>
  <c r="N37" i="16"/>
  <c r="M37" i="16"/>
  <c r="Q37" i="16"/>
  <c r="R37" i="16" s="1"/>
  <c r="D38" i="16"/>
  <c r="CV35" i="5"/>
  <c r="CW35" i="5"/>
  <c r="C78" i="16"/>
  <c r="F78" i="16" s="1"/>
  <c r="AH77" i="5" s="1"/>
  <c r="CG77" i="5" s="1"/>
  <c r="R77" i="5" s="1"/>
  <c r="AG100" i="5"/>
  <c r="AG93" i="5"/>
  <c r="C80" i="15"/>
  <c r="C81" i="15"/>
  <c r="F81" i="15" s="1"/>
  <c r="CF89" i="5"/>
  <c r="BF89" i="5"/>
  <c r="BS89" i="5" s="1"/>
  <c r="BE98" i="5"/>
  <c r="BR98" i="5" s="1"/>
  <c r="CE98" i="5"/>
  <c r="DY96" i="5"/>
  <c r="C72" i="16"/>
  <c r="C80" i="16"/>
  <c r="F80" i="16" s="1"/>
  <c r="C79" i="15"/>
  <c r="CV33" i="5"/>
  <c r="CX36" i="5"/>
  <c r="CY34" i="5"/>
  <c r="AX117" i="3" l="1"/>
  <c r="AX118" i="3"/>
  <c r="AX85" i="3"/>
  <c r="AX86" i="3"/>
  <c r="DY92" i="5"/>
  <c r="DL92" i="5" s="1"/>
  <c r="AG80" i="5"/>
  <c r="N4" i="15"/>
  <c r="AQ76" i="5"/>
  <c r="C77" i="14" s="1"/>
  <c r="AS76" i="5"/>
  <c r="C77" i="16" s="1"/>
  <c r="AR76" i="5"/>
  <c r="C77" i="15" s="1"/>
  <c r="DK76" i="5"/>
  <c r="DL76" i="5"/>
  <c r="DM76" i="5"/>
  <c r="AR96" i="5"/>
  <c r="BD99" i="5"/>
  <c r="BQ99" i="5" s="1"/>
  <c r="CD99" i="5"/>
  <c r="CD100" i="5"/>
  <c r="BD100" i="5"/>
  <c r="BQ100" i="5" s="1"/>
  <c r="S82" i="13"/>
  <c r="V40" i="3"/>
  <c r="AX40" i="3" s="1"/>
  <c r="V24" i="3"/>
  <c r="AX24" i="3" s="1"/>
  <c r="V26" i="3"/>
  <c r="AX26" i="3" s="1"/>
  <c r="V28" i="3"/>
  <c r="AX28" i="3" s="1"/>
  <c r="V22" i="3"/>
  <c r="AX22" i="3" s="1"/>
  <c r="V15" i="3"/>
  <c r="AX15" i="3" s="1"/>
  <c r="S191" i="15"/>
  <c r="V82" i="13"/>
  <c r="W82" i="13"/>
  <c r="M83" i="13"/>
  <c r="Q83" i="13"/>
  <c r="R83" i="13" s="1"/>
  <c r="O83" i="13"/>
  <c r="D84" i="13"/>
  <c r="N83" i="13"/>
  <c r="P83" i="13"/>
  <c r="S83" i="13" s="1"/>
  <c r="N192" i="15"/>
  <c r="Q192" i="15"/>
  <c r="R192" i="15" s="1"/>
  <c r="O192" i="15"/>
  <c r="M192" i="15"/>
  <c r="D193" i="15"/>
  <c r="P192" i="15"/>
  <c r="T192" i="15" s="1"/>
  <c r="W191" i="15"/>
  <c r="V191" i="15"/>
  <c r="V37" i="16"/>
  <c r="W37" i="16"/>
  <c r="P38" i="16"/>
  <c r="S38" i="16" s="1"/>
  <c r="N38" i="16"/>
  <c r="Q38" i="16"/>
  <c r="R38" i="16" s="1"/>
  <c r="D39" i="16"/>
  <c r="O38" i="16"/>
  <c r="M38" i="16"/>
  <c r="T37" i="16"/>
  <c r="DL96" i="5"/>
  <c r="AH79" i="5"/>
  <c r="CG79" i="5" s="1"/>
  <c r="R79" i="5" s="1"/>
  <c r="BF93" i="5"/>
  <c r="BS93" i="5" s="1"/>
  <c r="CF93" i="5"/>
  <c r="CT93" i="5" s="1"/>
  <c r="DZ89" i="5"/>
  <c r="DM89" i="5" s="1"/>
  <c r="AS89" i="5"/>
  <c r="CT89" i="5"/>
  <c r="BF100" i="5"/>
  <c r="BS100" i="5" s="1"/>
  <c r="CF100" i="5"/>
  <c r="CS98" i="5"/>
  <c r="CT98" i="5"/>
  <c r="DY98" i="5"/>
  <c r="AH75" i="5"/>
  <c r="CG75" i="5" s="1"/>
  <c r="AH94" i="5"/>
  <c r="CG94" i="5" s="1"/>
  <c r="R94" i="5" s="1"/>
  <c r="AH71" i="5"/>
  <c r="CG71" i="5" s="1"/>
  <c r="R71" i="5" s="1"/>
  <c r="AH90" i="5"/>
  <c r="CG90" i="5" s="1"/>
  <c r="CW34" i="5"/>
  <c r="CV34" i="5"/>
  <c r="CY36" i="5"/>
  <c r="CX37" i="5"/>
  <c r="AX115" i="3" l="1"/>
  <c r="AX116" i="3"/>
  <c r="BH86" i="3"/>
  <c r="BL86" i="3"/>
  <c r="BJ86" i="3"/>
  <c r="BE86" i="3"/>
  <c r="BM86" i="3"/>
  <c r="BI86" i="3"/>
  <c r="BG86" i="3"/>
  <c r="BF86" i="3"/>
  <c r="BK86" i="3"/>
  <c r="AX57" i="3"/>
  <c r="AX58" i="3"/>
  <c r="AX120" i="3"/>
  <c r="AX121" i="3"/>
  <c r="AX101" i="3"/>
  <c r="AX102" i="3"/>
  <c r="AX97" i="3"/>
  <c r="AX98" i="3"/>
  <c r="S4" i="15"/>
  <c r="W4" i="15"/>
  <c r="BF80" i="5"/>
  <c r="CF80" i="5"/>
  <c r="CT80" i="5" s="1"/>
  <c r="AP96" i="5"/>
  <c r="AQ96" i="5"/>
  <c r="DX100" i="5"/>
  <c r="CS100" i="5"/>
  <c r="CR100" i="5"/>
  <c r="CR99" i="5"/>
  <c r="CS99" i="5"/>
  <c r="DX99" i="5"/>
  <c r="AP98" i="5"/>
  <c r="C99" i="13" s="1"/>
  <c r="AQ98" i="5"/>
  <c r="C99" i="14" s="1"/>
  <c r="T83" i="13"/>
  <c r="BE15" i="3"/>
  <c r="BJ15" i="3"/>
  <c r="BK15" i="3"/>
  <c r="BM15" i="3"/>
  <c r="BH15" i="3"/>
  <c r="BI15" i="3"/>
  <c r="BF15" i="3"/>
  <c r="BG15" i="3"/>
  <c r="BL15" i="3"/>
  <c r="O84" i="13"/>
  <c r="M84" i="13"/>
  <c r="P84" i="13"/>
  <c r="S84" i="13" s="1"/>
  <c r="Q84" i="13"/>
  <c r="R84" i="13" s="1"/>
  <c r="N84" i="13"/>
  <c r="D85" i="13"/>
  <c r="V83" i="13"/>
  <c r="W83" i="13"/>
  <c r="S192" i="15"/>
  <c r="W192" i="15"/>
  <c r="V192" i="15"/>
  <c r="D194" i="15"/>
  <c r="N193" i="15"/>
  <c r="P193" i="15"/>
  <c r="S193" i="15" s="1"/>
  <c r="M193" i="15"/>
  <c r="Q193" i="15"/>
  <c r="R193" i="15" s="1"/>
  <c r="O193" i="15"/>
  <c r="V38" i="16"/>
  <c r="W38" i="16"/>
  <c r="O39" i="16"/>
  <c r="N39" i="16"/>
  <c r="P39" i="16"/>
  <c r="S39" i="16" s="1"/>
  <c r="Q39" i="16"/>
  <c r="R39" i="16" s="1"/>
  <c r="M39" i="16"/>
  <c r="D40" i="16"/>
  <c r="T38" i="16"/>
  <c r="DL98" i="5"/>
  <c r="DM98" i="5"/>
  <c r="C90" i="16"/>
  <c r="F90" i="16" s="1"/>
  <c r="AH89" i="5" s="1"/>
  <c r="CG89" i="5" s="1"/>
  <c r="R89" i="5" s="1"/>
  <c r="DZ100" i="5"/>
  <c r="CT100" i="5"/>
  <c r="AS93" i="5"/>
  <c r="DZ93" i="5"/>
  <c r="DM93" i="5" s="1"/>
  <c r="AR98" i="5"/>
  <c r="AS98" i="5"/>
  <c r="CW36" i="5"/>
  <c r="CV36" i="5"/>
  <c r="CY37" i="5"/>
  <c r="AN86" i="3" l="1"/>
  <c r="BS80" i="5"/>
  <c r="AS80" i="5" s="1"/>
  <c r="C81" i="16" s="1"/>
  <c r="F81" i="16" s="1"/>
  <c r="DZ80" i="5"/>
  <c r="DM80" i="5" s="1"/>
  <c r="V14" i="16" s="1"/>
  <c r="T4" i="15"/>
  <c r="DM100" i="5"/>
  <c r="AS100" i="5"/>
  <c r="C101" i="16" s="1"/>
  <c r="F101" i="16" s="1"/>
  <c r="AQ99" i="5"/>
  <c r="C100" i="14" s="1"/>
  <c r="AR99" i="5"/>
  <c r="C100" i="15" s="1"/>
  <c r="F100" i="15" s="1"/>
  <c r="AG99" i="5" s="1"/>
  <c r="DK99" i="5"/>
  <c r="DL99" i="5"/>
  <c r="AR100" i="5"/>
  <c r="AQ100" i="5"/>
  <c r="C101" i="14" s="1"/>
  <c r="DK100" i="5"/>
  <c r="DL100" i="5"/>
  <c r="T193" i="15"/>
  <c r="T84" i="13"/>
  <c r="AN15" i="3"/>
  <c r="T39" i="16"/>
  <c r="D86" i="13"/>
  <c r="M85" i="13"/>
  <c r="N85" i="13"/>
  <c r="Q85" i="13"/>
  <c r="R85" i="13" s="1"/>
  <c r="P85" i="13"/>
  <c r="S85" i="13" s="1"/>
  <c r="O85" i="13"/>
  <c r="W84" i="13"/>
  <c r="V84" i="13"/>
  <c r="D195" i="15"/>
  <c r="Q194" i="15"/>
  <c r="R194" i="15" s="1"/>
  <c r="M194" i="15"/>
  <c r="O194" i="15"/>
  <c r="N194" i="15"/>
  <c r="P194" i="15"/>
  <c r="T194" i="15" s="1"/>
  <c r="V193" i="15"/>
  <c r="W193" i="15"/>
  <c r="P40" i="16"/>
  <c r="S40" i="16" s="1"/>
  <c r="O40" i="16"/>
  <c r="N40" i="16"/>
  <c r="Q40" i="16"/>
  <c r="R40" i="16" s="1"/>
  <c r="D41" i="16"/>
  <c r="M40" i="16"/>
  <c r="V39" i="16"/>
  <c r="W39" i="16"/>
  <c r="C94" i="16"/>
  <c r="F94" i="16" s="1"/>
  <c r="C119" i="16"/>
  <c r="C99" i="16"/>
  <c r="C99" i="15"/>
  <c r="AG96" i="5"/>
  <c r="CX38" i="5"/>
  <c r="CW37" i="5"/>
  <c r="CV37" i="5"/>
  <c r="AH63" i="5" l="1"/>
  <c r="CG63" i="5" s="1"/>
  <c r="R63" i="5" s="1"/>
  <c r="N14" i="16"/>
  <c r="S14" i="16" s="1"/>
  <c r="T14" i="16" s="1"/>
  <c r="AH80" i="5"/>
  <c r="CG80" i="5" s="1"/>
  <c r="R80" i="5" s="1"/>
  <c r="BB78" i="3"/>
  <c r="BB79" i="3"/>
  <c r="CF99" i="5"/>
  <c r="BF99" i="5"/>
  <c r="BS99" i="5" s="1"/>
  <c r="T85" i="13"/>
  <c r="W85" i="13"/>
  <c r="V85" i="13"/>
  <c r="Q86" i="13"/>
  <c r="R86" i="13" s="1"/>
  <c r="P86" i="13"/>
  <c r="S86" i="13" s="1"/>
  <c r="N86" i="13"/>
  <c r="M86" i="13"/>
  <c r="D87" i="13"/>
  <c r="O86" i="13"/>
  <c r="T40" i="16"/>
  <c r="S194" i="15"/>
  <c r="W194" i="15"/>
  <c r="V194" i="15"/>
  <c r="Q195" i="15"/>
  <c r="R195" i="15" s="1"/>
  <c r="D196" i="15"/>
  <c r="P195" i="15"/>
  <c r="S195" i="15" s="1"/>
  <c r="M195" i="15"/>
  <c r="N195" i="15"/>
  <c r="O195" i="15"/>
  <c r="W40" i="16"/>
  <c r="V40" i="16"/>
  <c r="P41" i="16"/>
  <c r="S41" i="16" s="1"/>
  <c r="N41" i="16"/>
  <c r="M41" i="16"/>
  <c r="O41" i="16"/>
  <c r="Q41" i="16"/>
  <c r="R41" i="16" s="1"/>
  <c r="D42" i="16"/>
  <c r="AH100" i="5"/>
  <c r="CG100" i="5" s="1"/>
  <c r="R100" i="5" s="1"/>
  <c r="AH98" i="5"/>
  <c r="CG98" i="5" s="1"/>
  <c r="R98" i="5" s="1"/>
  <c r="AH93" i="5"/>
  <c r="CG93" i="5" s="1"/>
  <c r="R93" i="5" s="1"/>
  <c r="BF96" i="5"/>
  <c r="BS96" i="5" s="1"/>
  <c r="CF96" i="5"/>
  <c r="CY38" i="5"/>
  <c r="W14" i="16" l="1"/>
  <c r="DZ99" i="5"/>
  <c r="DM99" i="5" s="1"/>
  <c r="AS99" i="5"/>
  <c r="C100" i="16" s="1"/>
  <c r="CT99" i="5"/>
  <c r="R99" i="5"/>
  <c r="T195" i="15"/>
  <c r="V86" i="13"/>
  <c r="W86" i="13"/>
  <c r="Q87" i="13"/>
  <c r="R87" i="13" s="1"/>
  <c r="M87" i="13"/>
  <c r="D88" i="13"/>
  <c r="P87" i="13"/>
  <c r="T87" i="13" s="1"/>
  <c r="N87" i="13"/>
  <c r="O87" i="13"/>
  <c r="T86" i="13"/>
  <c r="V195" i="15"/>
  <c r="W195" i="15"/>
  <c r="M196" i="15"/>
  <c r="P196" i="15"/>
  <c r="S196" i="15" s="1"/>
  <c r="D197" i="15"/>
  <c r="N196" i="15"/>
  <c r="O196" i="15"/>
  <c r="Q196" i="15"/>
  <c r="R196" i="15" s="1"/>
  <c r="D43" i="16"/>
  <c r="P42" i="16"/>
  <c r="S42" i="16" s="1"/>
  <c r="Q42" i="16"/>
  <c r="R42" i="16" s="1"/>
  <c r="O42" i="16"/>
  <c r="M42" i="16"/>
  <c r="N42" i="16"/>
  <c r="W41" i="16"/>
  <c r="V41" i="16"/>
  <c r="T41" i="16"/>
  <c r="DZ96" i="5"/>
  <c r="DM96" i="5" s="1"/>
  <c r="AS96" i="5"/>
  <c r="R96" i="5"/>
  <c r="CT96" i="5"/>
  <c r="CW38" i="5"/>
  <c r="CV38" i="5"/>
  <c r="CX39" i="5"/>
  <c r="S87" i="13" l="1"/>
  <c r="O88" i="13"/>
  <c r="P88" i="13"/>
  <c r="S88" i="13" s="1"/>
  <c r="M88" i="13"/>
  <c r="N88" i="13"/>
  <c r="Q88" i="13"/>
  <c r="R88" i="13" s="1"/>
  <c r="D89" i="13"/>
  <c r="V87" i="13"/>
  <c r="W87" i="13"/>
  <c r="T42" i="16"/>
  <c r="V196" i="15"/>
  <c r="W196" i="15"/>
  <c r="T196" i="15"/>
  <c r="D198" i="15"/>
  <c r="P197" i="15"/>
  <c r="T197" i="15" s="1"/>
  <c r="N197" i="15"/>
  <c r="O197" i="15"/>
  <c r="M197" i="15"/>
  <c r="Q197" i="15"/>
  <c r="R197" i="15" s="1"/>
  <c r="W42" i="16"/>
  <c r="V42" i="16"/>
  <c r="O43" i="16"/>
  <c r="M43" i="16"/>
  <c r="P43" i="16"/>
  <c r="S43" i="16" s="1"/>
  <c r="Q43" i="16"/>
  <c r="R43" i="16" s="1"/>
  <c r="N43" i="16"/>
  <c r="D44" i="16"/>
  <c r="C97" i="16"/>
  <c r="CY39" i="5"/>
  <c r="CX40" i="5"/>
  <c r="T88" i="13" l="1"/>
  <c r="W88" i="13"/>
  <c r="V88" i="13"/>
  <c r="Q89" i="13"/>
  <c r="R89" i="13" s="1"/>
  <c r="M89" i="13"/>
  <c r="O89" i="13"/>
  <c r="N89" i="13"/>
  <c r="D90" i="13"/>
  <c r="P89" i="13"/>
  <c r="S89" i="13" s="1"/>
  <c r="S197" i="15"/>
  <c r="N198" i="15"/>
  <c r="M198" i="15"/>
  <c r="P198" i="15"/>
  <c r="T198" i="15" s="1"/>
  <c r="D199" i="15"/>
  <c r="Q198" i="15"/>
  <c r="R198" i="15" s="1"/>
  <c r="O198" i="15"/>
  <c r="T43" i="16"/>
  <c r="W197" i="15"/>
  <c r="V197" i="15"/>
  <c r="W43" i="16"/>
  <c r="V43" i="16"/>
  <c r="Q44" i="16"/>
  <c r="R44" i="16" s="1"/>
  <c r="P44" i="16"/>
  <c r="S44" i="16" s="1"/>
  <c r="D45" i="16"/>
  <c r="N44" i="16"/>
  <c r="M44" i="16"/>
  <c r="O44" i="16"/>
  <c r="CX41" i="5"/>
  <c r="CY40" i="5"/>
  <c r="CW39" i="5"/>
  <c r="CV39" i="5"/>
  <c r="S198" i="15" l="1"/>
  <c r="N90" i="13"/>
  <c r="D91" i="13"/>
  <c r="M90" i="13"/>
  <c r="Q90" i="13"/>
  <c r="R90" i="13" s="1"/>
  <c r="O90" i="13"/>
  <c r="P90" i="13"/>
  <c r="T90" i="13" s="1"/>
  <c r="T89" i="13"/>
  <c r="W89" i="13"/>
  <c r="V89" i="13"/>
  <c r="P199" i="15"/>
  <c r="T199" i="15" s="1"/>
  <c r="N199" i="15"/>
  <c r="M199" i="15"/>
  <c r="Q199" i="15"/>
  <c r="R199" i="15" s="1"/>
  <c r="D200" i="15"/>
  <c r="O199" i="15"/>
  <c r="V198" i="15"/>
  <c r="W198" i="15"/>
  <c r="W44" i="16"/>
  <c r="V44" i="16"/>
  <c r="T44" i="16"/>
  <c r="D46" i="16"/>
  <c r="M45" i="16"/>
  <c r="N45" i="16"/>
  <c r="P45" i="16"/>
  <c r="S45" i="16" s="1"/>
  <c r="Q45" i="16"/>
  <c r="R45" i="16" s="1"/>
  <c r="O45" i="16"/>
  <c r="CW40" i="5"/>
  <c r="CV40" i="5"/>
  <c r="CX42" i="5"/>
  <c r="CY41" i="5"/>
  <c r="S90" i="13" l="1"/>
  <c r="O91" i="13"/>
  <c r="D92" i="13"/>
  <c r="M91" i="13"/>
  <c r="P91" i="13"/>
  <c r="T91" i="13" s="1"/>
  <c r="Q91" i="13"/>
  <c r="R91" i="13" s="1"/>
  <c r="N91" i="13"/>
  <c r="S199" i="15"/>
  <c r="W90" i="13"/>
  <c r="V90" i="13"/>
  <c r="V199" i="15"/>
  <c r="W199" i="15"/>
  <c r="Q200" i="15"/>
  <c r="R200" i="15" s="1"/>
  <c r="P200" i="15"/>
  <c r="T200" i="15" s="1"/>
  <c r="N200" i="15"/>
  <c r="M200" i="15"/>
  <c r="O200" i="15"/>
  <c r="D201" i="15"/>
  <c r="Q46" i="16"/>
  <c r="R46" i="16" s="1"/>
  <c r="P46" i="16"/>
  <c r="S46" i="16" s="1"/>
  <c r="N46" i="16"/>
  <c r="O46" i="16"/>
  <c r="D47" i="16"/>
  <c r="M46" i="16"/>
  <c r="T45" i="16"/>
  <c r="W45" i="16"/>
  <c r="V45" i="16"/>
  <c r="CV41" i="5"/>
  <c r="CY42" i="5"/>
  <c r="CX43" i="5"/>
  <c r="S91" i="13" l="1"/>
  <c r="O92" i="13"/>
  <c r="M92" i="13"/>
  <c r="N92" i="13"/>
  <c r="P92" i="13"/>
  <c r="S92" i="13" s="1"/>
  <c r="D93" i="13"/>
  <c r="Q92" i="13"/>
  <c r="R92" i="13" s="1"/>
  <c r="T46" i="16"/>
  <c r="W91" i="13"/>
  <c r="V91" i="13"/>
  <c r="O201" i="15"/>
  <c r="P201" i="15"/>
  <c r="S201" i="15" s="1"/>
  <c r="Q201" i="15"/>
  <c r="R201" i="15" s="1"/>
  <c r="M201" i="15"/>
  <c r="N201" i="15"/>
  <c r="W200" i="15"/>
  <c r="V200" i="15"/>
  <c r="S200" i="15"/>
  <c r="V46" i="16"/>
  <c r="W46" i="16"/>
  <c r="D48" i="16"/>
  <c r="M47" i="16"/>
  <c r="P47" i="16"/>
  <c r="T47" i="16" s="1"/>
  <c r="Q47" i="16"/>
  <c r="R47" i="16" s="1"/>
  <c r="N47" i="16"/>
  <c r="O47" i="16"/>
  <c r="CY43" i="5"/>
  <c r="CX44" i="5"/>
  <c r="CW42" i="5"/>
  <c r="CV42" i="5"/>
  <c r="T201" i="15" l="1"/>
  <c r="T92" i="13"/>
  <c r="S47" i="16"/>
  <c r="O93" i="13"/>
  <c r="Q93" i="13"/>
  <c r="R93" i="13" s="1"/>
  <c r="D94" i="13"/>
  <c r="P93" i="13"/>
  <c r="S93" i="13" s="1"/>
  <c r="M93" i="13"/>
  <c r="N93" i="13"/>
  <c r="W92" i="13"/>
  <c r="V92" i="13"/>
  <c r="W201" i="15"/>
  <c r="V201" i="15"/>
  <c r="W47" i="16"/>
  <c r="V47" i="16"/>
  <c r="P48" i="16"/>
  <c r="T48" i="16" s="1"/>
  <c r="D49" i="16"/>
  <c r="O48" i="16"/>
  <c r="M48" i="16"/>
  <c r="Q48" i="16"/>
  <c r="R48" i="16" s="1"/>
  <c r="N48" i="16"/>
  <c r="CX45" i="5"/>
  <c r="CY44" i="5"/>
  <c r="CV43" i="5"/>
  <c r="T93" i="13" l="1"/>
  <c r="N94" i="13"/>
  <c r="O94" i="13"/>
  <c r="Q94" i="13"/>
  <c r="R94" i="13" s="1"/>
  <c r="P94" i="13"/>
  <c r="S94" i="13" s="1"/>
  <c r="M94" i="13"/>
  <c r="D95" i="13"/>
  <c r="V93" i="13"/>
  <c r="W93" i="13"/>
  <c r="N49" i="16"/>
  <c r="O49" i="16"/>
  <c r="Q49" i="16"/>
  <c r="R49" i="16" s="1"/>
  <c r="M49" i="16"/>
  <c r="D50" i="16"/>
  <c r="P49" i="16"/>
  <c r="T49" i="16" s="1"/>
  <c r="S48" i="16"/>
  <c r="V48" i="16"/>
  <c r="W48" i="16"/>
  <c r="CW44" i="5"/>
  <c r="CV44" i="5"/>
  <c r="CX46" i="5"/>
  <c r="CY45" i="5"/>
  <c r="T94" i="13" l="1"/>
  <c r="N95" i="13"/>
  <c r="P95" i="13"/>
  <c r="T95" i="13" s="1"/>
  <c r="D96" i="13"/>
  <c r="Q95" i="13"/>
  <c r="R95" i="13" s="1"/>
  <c r="O95" i="13"/>
  <c r="M95" i="13"/>
  <c r="V94" i="13"/>
  <c r="W94" i="13"/>
  <c r="S49" i="16"/>
  <c r="W49" i="16"/>
  <c r="V49" i="16"/>
  <c r="Q50" i="16"/>
  <c r="R50" i="16" s="1"/>
  <c r="M50" i="16"/>
  <c r="P50" i="16"/>
  <c r="S50" i="16" s="1"/>
  <c r="O50" i="16"/>
  <c r="D51" i="16"/>
  <c r="N50" i="16"/>
  <c r="CW45" i="5"/>
  <c r="CV45" i="5"/>
  <c r="CY46" i="5"/>
  <c r="CX47" i="5"/>
  <c r="T50" i="16" l="1"/>
  <c r="S95" i="13"/>
  <c r="O96" i="13"/>
  <c r="P96" i="13"/>
  <c r="T96" i="13" s="1"/>
  <c r="D97" i="13"/>
  <c r="M96" i="13"/>
  <c r="Q96" i="13"/>
  <c r="R96" i="13" s="1"/>
  <c r="N96" i="13"/>
  <c r="V95" i="13"/>
  <c r="W95" i="13"/>
  <c r="D52" i="16"/>
  <c r="M51" i="16"/>
  <c r="N51" i="16"/>
  <c r="P51" i="16"/>
  <c r="S51" i="16" s="1"/>
  <c r="O51" i="16"/>
  <c r="Q51" i="16"/>
  <c r="R51" i="16" s="1"/>
  <c r="V50" i="16"/>
  <c r="W50" i="16"/>
  <c r="CY47" i="5"/>
  <c r="CX48" i="5"/>
  <c r="CW46" i="5"/>
  <c r="CV46" i="5"/>
  <c r="S96" i="13" l="1"/>
  <c r="O97" i="13"/>
  <c r="N97" i="13"/>
  <c r="M97" i="13"/>
  <c r="Q97" i="13"/>
  <c r="R97" i="13" s="1"/>
  <c r="D98" i="13"/>
  <c r="P97" i="13"/>
  <c r="S97" i="13" s="1"/>
  <c r="V96" i="13"/>
  <c r="W96" i="13"/>
  <c r="T51" i="16"/>
  <c r="V51" i="16"/>
  <c r="W51" i="16"/>
  <c r="Q52" i="16"/>
  <c r="R52" i="16" s="1"/>
  <c r="N52" i="16"/>
  <c r="P52" i="16"/>
  <c r="T52" i="16" s="1"/>
  <c r="M52" i="16"/>
  <c r="O52" i="16"/>
  <c r="D53" i="16"/>
  <c r="D55" i="16" s="1"/>
  <c r="CX49" i="5"/>
  <c r="CY48" i="5"/>
  <c r="CW47" i="5"/>
  <c r="CV47" i="5"/>
  <c r="P55" i="16" l="1"/>
  <c r="T55" i="16" s="1"/>
  <c r="O55" i="16"/>
  <c r="N55" i="16"/>
  <c r="Q55" i="16"/>
  <c r="M55" i="16"/>
  <c r="S52" i="16"/>
  <c r="T97" i="13"/>
  <c r="N98" i="13"/>
  <c r="Q98" i="13"/>
  <c r="R98" i="13" s="1"/>
  <c r="D99" i="13"/>
  <c r="M98" i="13"/>
  <c r="O98" i="13"/>
  <c r="P98" i="13"/>
  <c r="S98" i="13" s="1"/>
  <c r="V97" i="13"/>
  <c r="W97" i="13"/>
  <c r="V52" i="16"/>
  <c r="W52" i="16"/>
  <c r="Q53" i="16"/>
  <c r="R53" i="16" s="1"/>
  <c r="O53" i="16"/>
  <c r="N53" i="16"/>
  <c r="D54" i="16"/>
  <c r="M53" i="16"/>
  <c r="P53" i="16"/>
  <c r="S53" i="16" s="1"/>
  <c r="CW48" i="5"/>
  <c r="CV48" i="5"/>
  <c r="CX50" i="5"/>
  <c r="CY49" i="5"/>
  <c r="W55" i="16" l="1"/>
  <c r="V55" i="16"/>
  <c r="S55" i="16"/>
  <c r="R55" i="16"/>
  <c r="T98" i="13"/>
  <c r="D100" i="13"/>
  <c r="P99" i="13"/>
  <c r="T99" i="13" s="1"/>
  <c r="O99" i="13"/>
  <c r="Q99" i="13"/>
  <c r="R99" i="13" s="1"/>
  <c r="M99" i="13"/>
  <c r="N99" i="13"/>
  <c r="V98" i="13"/>
  <c r="W98" i="13"/>
  <c r="W53" i="16"/>
  <c r="V53" i="16"/>
  <c r="N54" i="16"/>
  <c r="D56" i="16"/>
  <c r="P54" i="16"/>
  <c r="S54" i="16" s="1"/>
  <c r="Q54" i="16"/>
  <c r="R54" i="16" s="1"/>
  <c r="M54" i="16"/>
  <c r="O54" i="16"/>
  <c r="T53" i="16"/>
  <c r="CW49" i="5"/>
  <c r="CV49" i="5"/>
  <c r="CY50" i="5"/>
  <c r="S99" i="13" l="1"/>
  <c r="T54" i="16"/>
  <c r="N100" i="13"/>
  <c r="M100" i="13"/>
  <c r="D101" i="13"/>
  <c r="O100" i="13"/>
  <c r="P100" i="13"/>
  <c r="S100" i="13" s="1"/>
  <c r="Q100" i="13"/>
  <c r="R100" i="13" s="1"/>
  <c r="V99" i="13"/>
  <c r="W99" i="13"/>
  <c r="V54" i="16"/>
  <c r="W54" i="16"/>
  <c r="D57" i="16"/>
  <c r="Q56" i="16"/>
  <c r="R56" i="16" s="1"/>
  <c r="N56" i="16"/>
  <c r="P56" i="16"/>
  <c r="S56" i="16" s="1"/>
  <c r="M56" i="16"/>
  <c r="O56" i="16"/>
  <c r="CW50" i="5"/>
  <c r="CV50" i="5"/>
  <c r="T100" i="13" l="1"/>
  <c r="N101" i="13"/>
  <c r="P101" i="13"/>
  <c r="S101" i="13" s="1"/>
  <c r="M101" i="13"/>
  <c r="O101" i="13"/>
  <c r="D102" i="13"/>
  <c r="Q101" i="13"/>
  <c r="R101" i="13" s="1"/>
  <c r="W100" i="13"/>
  <c r="V100" i="13"/>
  <c r="D58" i="16"/>
  <c r="P57" i="16"/>
  <c r="S57" i="16" s="1"/>
  <c r="M57" i="16"/>
  <c r="N57" i="16"/>
  <c r="O57" i="16"/>
  <c r="Q57" i="16"/>
  <c r="R57" i="16" s="1"/>
  <c r="W56" i="16"/>
  <c r="V56" i="16"/>
  <c r="T56" i="16"/>
  <c r="CX51" i="5"/>
  <c r="T57" i="16" l="1"/>
  <c r="T101" i="13"/>
  <c r="V101" i="13"/>
  <c r="W101" i="13"/>
  <c r="P102" i="13"/>
  <c r="S102" i="13" s="1"/>
  <c r="Q102" i="13"/>
  <c r="R102" i="13" s="1"/>
  <c r="O102" i="13"/>
  <c r="N102" i="13"/>
  <c r="M102" i="13"/>
  <c r="D103" i="13"/>
  <c r="W57" i="16"/>
  <c r="V57" i="16"/>
  <c r="M58" i="16"/>
  <c r="N58" i="16"/>
  <c r="D59" i="16"/>
  <c r="Q58" i="16"/>
  <c r="R58" i="16" s="1"/>
  <c r="P58" i="16"/>
  <c r="T58" i="16" s="1"/>
  <c r="O58" i="16"/>
  <c r="CY51" i="5"/>
  <c r="CX52" i="5"/>
  <c r="CX54" i="5" s="1"/>
  <c r="CY54" i="5" s="1"/>
  <c r="CV54" i="5" l="1"/>
  <c r="CW54" i="5"/>
  <c r="M103" i="13"/>
  <c r="O103" i="13"/>
  <c r="Q103" i="13"/>
  <c r="R103" i="13" s="1"/>
  <c r="N103" i="13"/>
  <c r="P103" i="13"/>
  <c r="T103" i="13" s="1"/>
  <c r="D104" i="13"/>
  <c r="T102" i="13"/>
  <c r="W102" i="13"/>
  <c r="V102" i="13"/>
  <c r="W58" i="16"/>
  <c r="V58" i="16"/>
  <c r="S58" i="16"/>
  <c r="N59" i="16"/>
  <c r="Q59" i="16"/>
  <c r="R59" i="16" s="1"/>
  <c r="P59" i="16"/>
  <c r="S59" i="16" s="1"/>
  <c r="D60" i="16"/>
  <c r="O59" i="16"/>
  <c r="M59" i="16"/>
  <c r="CV51" i="5"/>
  <c r="CY52" i="5"/>
  <c r="CX53" i="5"/>
  <c r="S103" i="13" l="1"/>
  <c r="D105" i="13"/>
  <c r="N104" i="13"/>
  <c r="M104" i="13"/>
  <c r="P104" i="13"/>
  <c r="S104" i="13" s="1"/>
  <c r="Q104" i="13"/>
  <c r="R104" i="13" s="1"/>
  <c r="O104" i="13"/>
  <c r="V103" i="13"/>
  <c r="W103" i="13"/>
  <c r="T59" i="16"/>
  <c r="O60" i="16"/>
  <c r="N60" i="16"/>
  <c r="D61" i="16"/>
  <c r="M60" i="16"/>
  <c r="P60" i="16"/>
  <c r="S60" i="16" s="1"/>
  <c r="Q60" i="16"/>
  <c r="R60" i="16" s="1"/>
  <c r="W59" i="16"/>
  <c r="V59" i="16"/>
  <c r="CY53" i="5"/>
  <c r="CW52" i="5"/>
  <c r="CV52" i="5"/>
  <c r="T104" i="13" l="1"/>
  <c r="W104" i="13"/>
  <c r="V104" i="13"/>
  <c r="T60" i="16"/>
  <c r="N105" i="13"/>
  <c r="M105" i="13"/>
  <c r="O105" i="13"/>
  <c r="P105" i="13"/>
  <c r="S105" i="13" s="1"/>
  <c r="D106" i="13"/>
  <c r="Q105" i="13"/>
  <c r="R105" i="13" s="1"/>
  <c r="O61" i="16"/>
  <c r="P61" i="16"/>
  <c r="S61" i="16" s="1"/>
  <c r="Q61" i="16"/>
  <c r="R61" i="16" s="1"/>
  <c r="D62" i="16"/>
  <c r="N61" i="16"/>
  <c r="M61" i="16"/>
  <c r="W60" i="16"/>
  <c r="V60" i="16"/>
  <c r="CW53" i="5"/>
  <c r="CV53" i="5"/>
  <c r="T61" i="16" l="1"/>
  <c r="T105" i="13"/>
  <c r="W105" i="13"/>
  <c r="V105" i="13"/>
  <c r="M106" i="13"/>
  <c r="D107" i="13"/>
  <c r="N106" i="13"/>
  <c r="P106" i="13"/>
  <c r="T106" i="13" s="1"/>
  <c r="O106" i="13"/>
  <c r="Q106" i="13"/>
  <c r="R106" i="13" s="1"/>
  <c r="O62" i="16"/>
  <c r="N62" i="16"/>
  <c r="D63" i="16"/>
  <c r="P62" i="16"/>
  <c r="S62" i="16" s="1"/>
  <c r="Q62" i="16"/>
  <c r="R62" i="16" s="1"/>
  <c r="M62" i="16"/>
  <c r="W61" i="16"/>
  <c r="V61" i="16"/>
  <c r="CX55" i="5"/>
  <c r="W106" i="13" l="1"/>
  <c r="V106" i="13"/>
  <c r="S106" i="13"/>
  <c r="O107" i="13"/>
  <c r="M107" i="13"/>
  <c r="N107" i="13"/>
  <c r="Q107" i="13"/>
  <c r="R107" i="13" s="1"/>
  <c r="P107" i="13"/>
  <c r="S107" i="13" s="1"/>
  <c r="D108" i="13"/>
  <c r="T62" i="16"/>
  <c r="Q63" i="16"/>
  <c r="R63" i="16" s="1"/>
  <c r="P63" i="16"/>
  <c r="S63" i="16" s="1"/>
  <c r="D64" i="16"/>
  <c r="O63" i="16"/>
  <c r="M63" i="16"/>
  <c r="N63" i="16"/>
  <c r="V62" i="16"/>
  <c r="W62" i="16"/>
  <c r="CY55" i="5"/>
  <c r="CX56" i="5"/>
  <c r="T63" i="16" l="1"/>
  <c r="V107" i="13"/>
  <c r="W107" i="13"/>
  <c r="T107" i="13"/>
  <c r="P108" i="13"/>
  <c r="S108" i="13" s="1"/>
  <c r="D109" i="13"/>
  <c r="O108" i="13"/>
  <c r="N108" i="13"/>
  <c r="Q108" i="13"/>
  <c r="R108" i="13" s="1"/>
  <c r="M108" i="13"/>
  <c r="N64" i="16"/>
  <c r="O64" i="16"/>
  <c r="P64" i="16"/>
  <c r="S64" i="16" s="1"/>
  <c r="Q64" i="16"/>
  <c r="R64" i="16" s="1"/>
  <c r="D65" i="16"/>
  <c r="M64" i="16"/>
  <c r="V63" i="16"/>
  <c r="W63" i="16"/>
  <c r="CX57" i="5"/>
  <c r="CY56" i="5"/>
  <c r="CW55" i="5"/>
  <c r="CV55" i="5"/>
  <c r="T108" i="13" l="1"/>
  <c r="V108" i="13"/>
  <c r="W108" i="13"/>
  <c r="Q109" i="13"/>
  <c r="R109" i="13" s="1"/>
  <c r="O109" i="13"/>
  <c r="D110" i="13"/>
  <c r="P109" i="13"/>
  <c r="S109" i="13" s="1"/>
  <c r="M109" i="13"/>
  <c r="N109" i="13"/>
  <c r="T64" i="16"/>
  <c r="V64" i="16"/>
  <c r="W64" i="16"/>
  <c r="N65" i="16"/>
  <c r="O65" i="16"/>
  <c r="M65" i="16"/>
  <c r="Q65" i="16"/>
  <c r="R65" i="16" s="1"/>
  <c r="P65" i="16"/>
  <c r="S65" i="16" s="1"/>
  <c r="D66" i="16"/>
  <c r="CW56" i="5"/>
  <c r="CV56" i="5"/>
  <c r="CX58" i="5"/>
  <c r="CY57" i="5"/>
  <c r="T109" i="13" l="1"/>
  <c r="Q110" i="13"/>
  <c r="R110" i="13" s="1"/>
  <c r="M110" i="13"/>
  <c r="D111" i="13"/>
  <c r="P110" i="13"/>
  <c r="T110" i="13" s="1"/>
  <c r="N110" i="13"/>
  <c r="O110" i="13"/>
  <c r="W109" i="13"/>
  <c r="V109" i="13"/>
  <c r="D67" i="16"/>
  <c r="M66" i="16"/>
  <c r="O66" i="16"/>
  <c r="N66" i="16"/>
  <c r="P66" i="16"/>
  <c r="S66" i="16" s="1"/>
  <c r="Q66" i="16"/>
  <c r="R66" i="16" s="1"/>
  <c r="V65" i="16"/>
  <c r="W65" i="16"/>
  <c r="T65" i="16"/>
  <c r="CW57" i="5"/>
  <c r="CV57" i="5"/>
  <c r="CY58" i="5"/>
  <c r="CX59" i="5"/>
  <c r="S110" i="13" l="1"/>
  <c r="T66" i="16"/>
  <c r="P111" i="13"/>
  <c r="S111" i="13" s="1"/>
  <c r="D112" i="13"/>
  <c r="M111" i="13"/>
  <c r="N111" i="13"/>
  <c r="Q111" i="13"/>
  <c r="R111" i="13" s="1"/>
  <c r="O111" i="13"/>
  <c r="W110" i="13"/>
  <c r="V110" i="13"/>
  <c r="W66" i="16"/>
  <c r="V66" i="16"/>
  <c r="Q67" i="16"/>
  <c r="R67" i="16" s="1"/>
  <c r="P67" i="16"/>
  <c r="S67" i="16" s="1"/>
  <c r="M67" i="16"/>
  <c r="D68" i="16"/>
  <c r="O67" i="16"/>
  <c r="N67" i="16"/>
  <c r="CY59" i="5"/>
  <c r="CX60" i="5"/>
  <c r="CW58" i="5"/>
  <c r="CV58" i="5"/>
  <c r="T111" i="13" l="1"/>
  <c r="W111" i="13"/>
  <c r="V111" i="13"/>
  <c r="N112" i="13"/>
  <c r="D113" i="13"/>
  <c r="O112" i="13"/>
  <c r="Q112" i="13"/>
  <c r="R112" i="13" s="1"/>
  <c r="P112" i="13"/>
  <c r="T112" i="13" s="1"/>
  <c r="M112" i="13"/>
  <c r="V67" i="16"/>
  <c r="W67" i="16"/>
  <c r="D69" i="16"/>
  <c r="Q68" i="16"/>
  <c r="R68" i="16" s="1"/>
  <c r="N68" i="16"/>
  <c r="M68" i="16"/>
  <c r="P68" i="16"/>
  <c r="T68" i="16" s="1"/>
  <c r="O68" i="16"/>
  <c r="T67" i="16"/>
  <c r="CX61" i="5"/>
  <c r="CY60" i="5"/>
  <c r="CV59" i="5"/>
  <c r="Q113" i="13" l="1"/>
  <c r="R113" i="13" s="1"/>
  <c r="O113" i="13"/>
  <c r="N113" i="13"/>
  <c r="P113" i="13"/>
  <c r="S113" i="13" s="1"/>
  <c r="D114" i="13"/>
  <c r="M113" i="13"/>
  <c r="S112" i="13"/>
  <c r="V112" i="13"/>
  <c r="W112" i="13"/>
  <c r="Q69" i="16"/>
  <c r="R69" i="16" s="1"/>
  <c r="N69" i="16"/>
  <c r="P69" i="16"/>
  <c r="T69" i="16" s="1"/>
  <c r="D70" i="16"/>
  <c r="M69" i="16"/>
  <c r="O69" i="16"/>
  <c r="W68" i="16"/>
  <c r="V68" i="16"/>
  <c r="S68" i="16"/>
  <c r="AR89" i="3"/>
  <c r="BM89" i="3" s="1"/>
  <c r="CW60" i="5"/>
  <c r="CV60" i="5"/>
  <c r="CY61" i="5"/>
  <c r="S69" i="16" l="1"/>
  <c r="T113" i="13"/>
  <c r="V113" i="13"/>
  <c r="W113" i="13"/>
  <c r="N114" i="13"/>
  <c r="Q114" i="13"/>
  <c r="R114" i="13" s="1"/>
  <c r="D115" i="13"/>
  <c r="M114" i="13"/>
  <c r="O114" i="13"/>
  <c r="P114" i="13"/>
  <c r="T114" i="13" s="1"/>
  <c r="N70" i="16"/>
  <c r="P70" i="16"/>
  <c r="S70" i="16" s="1"/>
  <c r="D71" i="16"/>
  <c r="O70" i="16"/>
  <c r="M70" i="16"/>
  <c r="Q70" i="16"/>
  <c r="R70" i="16" s="1"/>
  <c r="W69" i="16"/>
  <c r="V69" i="16"/>
  <c r="BK89" i="3"/>
  <c r="BE89" i="3"/>
  <c r="BL89" i="3"/>
  <c r="BH89" i="3"/>
  <c r="BI89" i="3"/>
  <c r="BG89" i="3"/>
  <c r="BJ89" i="3"/>
  <c r="BF89" i="3"/>
  <c r="AR108" i="3"/>
  <c r="BL108" i="3" s="1"/>
  <c r="AR90" i="3"/>
  <c r="CW61" i="5"/>
  <c r="CV61" i="5"/>
  <c r="CX62" i="5"/>
  <c r="AN89" i="3" l="1"/>
  <c r="S114" i="13"/>
  <c r="V114" i="13"/>
  <c r="W114" i="13"/>
  <c r="M115" i="13"/>
  <c r="N115" i="13"/>
  <c r="O115" i="13"/>
  <c r="P115" i="13"/>
  <c r="S115" i="13" s="1"/>
  <c r="D116" i="13"/>
  <c r="Q115" i="13"/>
  <c r="R115" i="13" s="1"/>
  <c r="T70" i="16"/>
  <c r="N71" i="16"/>
  <c r="M71" i="16"/>
  <c r="Q71" i="16"/>
  <c r="R71" i="16" s="1"/>
  <c r="D72" i="16"/>
  <c r="P71" i="16"/>
  <c r="S71" i="16" s="1"/>
  <c r="O71" i="16"/>
  <c r="V70" i="16"/>
  <c r="W70" i="16"/>
  <c r="BI108" i="3"/>
  <c r="BJ108" i="3"/>
  <c r="BM108" i="3"/>
  <c r="BG108" i="3"/>
  <c r="BH108" i="3"/>
  <c r="BK108" i="3"/>
  <c r="BF108" i="3"/>
  <c r="BE108" i="3"/>
  <c r="AN108" i="3" s="1"/>
  <c r="CY62" i="5"/>
  <c r="CX63" i="5"/>
  <c r="N116" i="13" l="1"/>
  <c r="O116" i="13"/>
  <c r="D117" i="13"/>
  <c r="M116" i="13"/>
  <c r="Q116" i="13"/>
  <c r="R116" i="13" s="1"/>
  <c r="P116" i="13"/>
  <c r="S116" i="13" s="1"/>
  <c r="T71" i="16"/>
  <c r="T115" i="13"/>
  <c r="V115" i="13"/>
  <c r="W115" i="13"/>
  <c r="W71" i="16"/>
  <c r="V71" i="16"/>
  <c r="D73" i="16"/>
  <c r="O72" i="16"/>
  <c r="P72" i="16"/>
  <c r="S72" i="16" s="1"/>
  <c r="M72" i="16"/>
  <c r="N72" i="16"/>
  <c r="Q72" i="16"/>
  <c r="R72" i="16" s="1"/>
  <c r="CX64" i="5"/>
  <c r="CX65" i="5" s="1"/>
  <c r="CY65" i="5" s="1"/>
  <c r="CY63" i="5"/>
  <c r="CW62" i="5"/>
  <c r="CV62" i="5"/>
  <c r="T116" i="13" l="1"/>
  <c r="D118" i="13"/>
  <c r="O117" i="13"/>
  <c r="Q117" i="13"/>
  <c r="R117" i="13" s="1"/>
  <c r="M117" i="13"/>
  <c r="P117" i="13"/>
  <c r="S117" i="13" s="1"/>
  <c r="N117" i="13"/>
  <c r="V116" i="13"/>
  <c r="W116" i="13"/>
  <c r="T72" i="16"/>
  <c r="V72" i="16"/>
  <c r="W72" i="16"/>
  <c r="M73" i="16"/>
  <c r="N73" i="16"/>
  <c r="Q73" i="16"/>
  <c r="R73" i="16" s="1"/>
  <c r="D74" i="16"/>
  <c r="O73" i="16"/>
  <c r="P73" i="16"/>
  <c r="S73" i="16" s="1"/>
  <c r="CV65" i="5"/>
  <c r="CW65" i="5"/>
  <c r="CW63" i="5"/>
  <c r="CV63" i="5"/>
  <c r="CY64" i="5"/>
  <c r="T117" i="13" l="1"/>
  <c r="V117" i="13"/>
  <c r="W117" i="13"/>
  <c r="M118" i="13"/>
  <c r="Q118" i="13"/>
  <c r="R118" i="13" s="1"/>
  <c r="N118" i="13"/>
  <c r="D119" i="13"/>
  <c r="O118" i="13"/>
  <c r="P118" i="13"/>
  <c r="T118" i="13" s="1"/>
  <c r="V73" i="16"/>
  <c r="W73" i="16"/>
  <c r="Q74" i="16"/>
  <c r="R74" i="16" s="1"/>
  <c r="D75" i="16"/>
  <c r="P74" i="16"/>
  <c r="S74" i="16" s="1"/>
  <c r="O74" i="16"/>
  <c r="M74" i="16"/>
  <c r="N74" i="16"/>
  <c r="T73" i="16"/>
  <c r="CW64" i="5"/>
  <c r="CV64" i="5"/>
  <c r="CX66" i="5"/>
  <c r="T74" i="16" l="1"/>
  <c r="W118" i="13"/>
  <c r="V118" i="13"/>
  <c r="D120" i="13"/>
  <c r="P119" i="13"/>
  <c r="S119" i="13" s="1"/>
  <c r="Q119" i="13"/>
  <c r="R119" i="13" s="1"/>
  <c r="O119" i="13"/>
  <c r="M119" i="13"/>
  <c r="N119" i="13"/>
  <c r="S118" i="13"/>
  <c r="Q75" i="16"/>
  <c r="R75" i="16" s="1"/>
  <c r="P75" i="16"/>
  <c r="T75" i="16" s="1"/>
  <c r="N75" i="16"/>
  <c r="O75" i="16"/>
  <c r="D76" i="16"/>
  <c r="M75" i="16"/>
  <c r="W74" i="16"/>
  <c r="V74" i="16"/>
  <c r="CY66" i="5"/>
  <c r="CX67" i="5"/>
  <c r="D121" i="13" l="1"/>
  <c r="M120" i="13"/>
  <c r="N120" i="13"/>
  <c r="P120" i="13"/>
  <c r="S120" i="13" s="1"/>
  <c r="O120" i="13"/>
  <c r="Q120" i="13"/>
  <c r="R120" i="13" s="1"/>
  <c r="V119" i="13"/>
  <c r="W119" i="13"/>
  <c r="S75" i="16"/>
  <c r="T119" i="13"/>
  <c r="V75" i="16"/>
  <c r="W75" i="16"/>
  <c r="O76" i="16"/>
  <c r="N76" i="16"/>
  <c r="D77" i="16"/>
  <c r="Q76" i="16"/>
  <c r="R76" i="16" s="1"/>
  <c r="M76" i="16"/>
  <c r="P76" i="16"/>
  <c r="T76" i="16" s="1"/>
  <c r="CX68" i="5"/>
  <c r="CY67" i="5"/>
  <c r="CW66" i="5"/>
  <c r="CV66" i="5"/>
  <c r="T120" i="13" l="1"/>
  <c r="W120" i="13"/>
  <c r="V120" i="13"/>
  <c r="Q121" i="13"/>
  <c r="R121" i="13" s="1"/>
  <c r="P121" i="13"/>
  <c r="S121" i="13" s="1"/>
  <c r="M121" i="13"/>
  <c r="N121" i="13"/>
  <c r="D122" i="13"/>
  <c r="O121" i="13"/>
  <c r="V76" i="16"/>
  <c r="W76" i="16"/>
  <c r="S76" i="16"/>
  <c r="Q77" i="16"/>
  <c r="R77" i="16" s="1"/>
  <c r="M77" i="16"/>
  <c r="P77" i="16"/>
  <c r="S77" i="16" s="1"/>
  <c r="D78" i="16"/>
  <c r="N77" i="16"/>
  <c r="O77" i="16"/>
  <c r="CW67" i="5"/>
  <c r="CV67" i="5"/>
  <c r="CX69" i="5"/>
  <c r="CY68" i="5"/>
  <c r="T121" i="13" l="1"/>
  <c r="P122" i="13"/>
  <c r="S122" i="13" s="1"/>
  <c r="D123" i="13"/>
  <c r="O122" i="13"/>
  <c r="M122" i="13"/>
  <c r="Q122" i="13"/>
  <c r="R122" i="13" s="1"/>
  <c r="N122" i="13"/>
  <c r="W121" i="13"/>
  <c r="V121" i="13"/>
  <c r="T77" i="16"/>
  <c r="N78" i="16"/>
  <c r="D79" i="16"/>
  <c r="M78" i="16"/>
  <c r="Q78" i="16"/>
  <c r="R78" i="16" s="1"/>
  <c r="O78" i="16"/>
  <c r="P78" i="16"/>
  <c r="S78" i="16" s="1"/>
  <c r="V77" i="16"/>
  <c r="W77" i="16"/>
  <c r="CW68" i="5"/>
  <c r="CV68" i="5"/>
  <c r="CY69" i="5"/>
  <c r="CX70" i="5"/>
  <c r="T122" i="13" l="1"/>
  <c r="W122" i="13"/>
  <c r="V122" i="13"/>
  <c r="D124" i="13"/>
  <c r="P123" i="13"/>
  <c r="S123" i="13" s="1"/>
  <c r="M123" i="13"/>
  <c r="N123" i="13"/>
  <c r="Q123" i="13"/>
  <c r="R123" i="13" s="1"/>
  <c r="O123" i="13"/>
  <c r="T78" i="16"/>
  <c r="P79" i="16"/>
  <c r="S79" i="16" s="1"/>
  <c r="O79" i="16"/>
  <c r="Q79" i="16"/>
  <c r="R79" i="16" s="1"/>
  <c r="D80" i="16"/>
  <c r="N79" i="16"/>
  <c r="M79" i="16"/>
  <c r="W78" i="16"/>
  <c r="V78" i="16"/>
  <c r="CY70" i="5"/>
  <c r="CX71" i="5"/>
  <c r="CX72" i="5" s="1"/>
  <c r="CY72" i="5" s="1"/>
  <c r="CW69" i="5"/>
  <c r="CV69" i="5"/>
  <c r="W123" i="13" l="1"/>
  <c r="V123" i="13"/>
  <c r="D125" i="13"/>
  <c r="Q124" i="13"/>
  <c r="R124" i="13" s="1"/>
  <c r="P124" i="13"/>
  <c r="S124" i="13" s="1"/>
  <c r="N124" i="13"/>
  <c r="O124" i="13"/>
  <c r="M124" i="13"/>
  <c r="T79" i="16"/>
  <c r="T123" i="13"/>
  <c r="O80" i="16"/>
  <c r="N80" i="16"/>
  <c r="D81" i="16"/>
  <c r="Q80" i="16"/>
  <c r="R80" i="16" s="1"/>
  <c r="M80" i="16"/>
  <c r="P80" i="16"/>
  <c r="T80" i="16" s="1"/>
  <c r="W79" i="16"/>
  <c r="V79" i="16"/>
  <c r="CV72" i="5"/>
  <c r="CW72" i="5"/>
  <c r="CX73" i="5"/>
  <c r="CY71" i="5"/>
  <c r="CW70" i="5"/>
  <c r="CV70" i="5"/>
  <c r="T124" i="13" l="1"/>
  <c r="V124" i="13"/>
  <c r="W124" i="13"/>
  <c r="O125" i="13"/>
  <c r="P125" i="13"/>
  <c r="T125" i="13" s="1"/>
  <c r="D126" i="13"/>
  <c r="Q125" i="13"/>
  <c r="R125" i="13" s="1"/>
  <c r="M125" i="13"/>
  <c r="N125" i="13"/>
  <c r="S80" i="16"/>
  <c r="M81" i="16"/>
  <c r="Q81" i="16"/>
  <c r="R81" i="16" s="1"/>
  <c r="N81" i="16"/>
  <c r="O81" i="16"/>
  <c r="P81" i="16"/>
  <c r="T81" i="16" s="1"/>
  <c r="D82" i="16"/>
  <c r="V80" i="16"/>
  <c r="W80" i="16"/>
  <c r="CW71" i="5"/>
  <c r="CV71" i="5"/>
  <c r="CX74" i="5"/>
  <c r="CY73" i="5"/>
  <c r="V125" i="13" l="1"/>
  <c r="W125" i="13"/>
  <c r="S81" i="16"/>
  <c r="S125" i="13"/>
  <c r="M126" i="13"/>
  <c r="N126" i="13"/>
  <c r="P126" i="13"/>
  <c r="T126" i="13" s="1"/>
  <c r="Q126" i="13"/>
  <c r="R126" i="13" s="1"/>
  <c r="O126" i="13"/>
  <c r="D127" i="13"/>
  <c r="V81" i="16"/>
  <c r="W81" i="16"/>
  <c r="N82" i="16"/>
  <c r="M82" i="16"/>
  <c r="P82" i="16"/>
  <c r="T82" i="16" s="1"/>
  <c r="O82" i="16"/>
  <c r="Q82" i="16"/>
  <c r="R82" i="16" s="1"/>
  <c r="D83" i="16"/>
  <c r="CV73" i="5"/>
  <c r="CY74" i="5"/>
  <c r="CX75" i="5"/>
  <c r="M127" i="13" l="1"/>
  <c r="Q127" i="13"/>
  <c r="R127" i="13" s="1"/>
  <c r="D128" i="13"/>
  <c r="P127" i="13"/>
  <c r="S127" i="13" s="1"/>
  <c r="N127" i="13"/>
  <c r="O127" i="13"/>
  <c r="S126" i="13"/>
  <c r="S82" i="16"/>
  <c r="V126" i="13"/>
  <c r="W126" i="13"/>
  <c r="M83" i="16"/>
  <c r="O83" i="16"/>
  <c r="P83" i="16"/>
  <c r="S83" i="16" s="1"/>
  <c r="D84" i="16"/>
  <c r="Q83" i="16"/>
  <c r="R83" i="16" s="1"/>
  <c r="N83" i="16"/>
  <c r="V82" i="16"/>
  <c r="W82" i="16"/>
  <c r="CY75" i="5"/>
  <c r="CX76" i="5"/>
  <c r="CX77" i="5" s="1"/>
  <c r="CY77" i="5" s="1"/>
  <c r="CV74" i="5"/>
  <c r="T127" i="13" l="1"/>
  <c r="D129" i="13"/>
  <c r="O128" i="13"/>
  <c r="N128" i="13"/>
  <c r="P128" i="13"/>
  <c r="T128" i="13" s="1"/>
  <c r="M128" i="13"/>
  <c r="Q128" i="13"/>
  <c r="R128" i="13" s="1"/>
  <c r="V127" i="13"/>
  <c r="W127" i="13"/>
  <c r="T83" i="16"/>
  <c r="N84" i="16"/>
  <c r="M84" i="16"/>
  <c r="Q84" i="16"/>
  <c r="R84" i="16" s="1"/>
  <c r="P84" i="16"/>
  <c r="S84" i="16" s="1"/>
  <c r="D85" i="16"/>
  <c r="O84" i="16"/>
  <c r="V83" i="16"/>
  <c r="W83" i="16"/>
  <c r="CV77" i="5"/>
  <c r="CW77" i="5"/>
  <c r="CY76" i="5"/>
  <c r="CV75" i="5"/>
  <c r="S128" i="13" l="1"/>
  <c r="W128" i="13"/>
  <c r="V128" i="13"/>
  <c r="Q129" i="13"/>
  <c r="R129" i="13" s="1"/>
  <c r="N129" i="13"/>
  <c r="D130" i="13"/>
  <c r="O129" i="13"/>
  <c r="M129" i="13"/>
  <c r="P129" i="13"/>
  <c r="S129" i="13" s="1"/>
  <c r="W84" i="16"/>
  <c r="V84" i="16"/>
  <c r="T84" i="16"/>
  <c r="O85" i="16"/>
  <c r="M85" i="16"/>
  <c r="Q85" i="16"/>
  <c r="R85" i="16" s="1"/>
  <c r="D86" i="16"/>
  <c r="N85" i="16"/>
  <c r="P85" i="16"/>
  <c r="S85" i="16" s="1"/>
  <c r="CW76" i="5"/>
  <c r="CV76" i="5"/>
  <c r="CX78" i="5"/>
  <c r="V129" i="13" l="1"/>
  <c r="W129" i="13"/>
  <c r="T129" i="13"/>
  <c r="Q130" i="13"/>
  <c r="R130" i="13" s="1"/>
  <c r="M130" i="13"/>
  <c r="O130" i="13"/>
  <c r="P130" i="13"/>
  <c r="S130" i="13" s="1"/>
  <c r="N130" i="13"/>
  <c r="D131" i="13"/>
  <c r="T85" i="16"/>
  <c r="N86" i="16"/>
  <c r="M86" i="16"/>
  <c r="O86" i="16"/>
  <c r="P86" i="16"/>
  <c r="T86" i="16" s="1"/>
  <c r="Q86" i="16"/>
  <c r="R86" i="16" s="1"/>
  <c r="D87" i="16"/>
  <c r="V85" i="16"/>
  <c r="W85" i="16"/>
  <c r="CY78" i="5"/>
  <c r="CX79" i="5"/>
  <c r="V130" i="13" l="1"/>
  <c r="W130" i="13"/>
  <c r="T130" i="13"/>
  <c r="O131" i="13"/>
  <c r="P131" i="13"/>
  <c r="S131" i="13" s="1"/>
  <c r="Q131" i="13"/>
  <c r="R131" i="13" s="1"/>
  <c r="M131" i="13"/>
  <c r="D132" i="13"/>
  <c r="N131" i="13"/>
  <c r="V86" i="16"/>
  <c r="W86" i="16"/>
  <c r="S86" i="16"/>
  <c r="D88" i="16"/>
  <c r="N87" i="16"/>
  <c r="O87" i="16"/>
  <c r="M87" i="16"/>
  <c r="P87" i="16"/>
  <c r="T87" i="16" s="1"/>
  <c r="Q87" i="16"/>
  <c r="R87" i="16" s="1"/>
  <c r="CY79" i="5"/>
  <c r="CX80" i="5"/>
  <c r="CW78" i="5"/>
  <c r="CV78" i="5"/>
  <c r="T131" i="13" l="1"/>
  <c r="D133" i="13"/>
  <c r="O132" i="13"/>
  <c r="N132" i="13"/>
  <c r="M132" i="13"/>
  <c r="P132" i="13"/>
  <c r="S132" i="13" s="1"/>
  <c r="Q132" i="13"/>
  <c r="R132" i="13" s="1"/>
  <c r="V131" i="13"/>
  <c r="W131" i="13"/>
  <c r="S87" i="16"/>
  <c r="V87" i="16"/>
  <c r="W87" i="16"/>
  <c r="N88" i="16"/>
  <c r="D89" i="16"/>
  <c r="Q88" i="16"/>
  <c r="R88" i="16" s="1"/>
  <c r="P88" i="16"/>
  <c r="S88" i="16" s="1"/>
  <c r="M88" i="16"/>
  <c r="O88" i="16"/>
  <c r="CY80" i="5"/>
  <c r="CW79" i="5"/>
  <c r="CV79" i="5"/>
  <c r="T132" i="13" l="1"/>
  <c r="W132" i="13"/>
  <c r="V132" i="13"/>
  <c r="Q133" i="13"/>
  <c r="R133" i="13" s="1"/>
  <c r="O133" i="13"/>
  <c r="M133" i="13"/>
  <c r="P133" i="13"/>
  <c r="S133" i="13" s="1"/>
  <c r="D134" i="13"/>
  <c r="N133" i="13"/>
  <c r="T88" i="16"/>
  <c r="W88" i="16"/>
  <c r="V88" i="16"/>
  <c r="N89" i="16"/>
  <c r="O89" i="16"/>
  <c r="P89" i="16"/>
  <c r="T89" i="16" s="1"/>
  <c r="D90" i="16"/>
  <c r="Q89" i="16"/>
  <c r="R89" i="16" s="1"/>
  <c r="M89" i="16"/>
  <c r="CW80" i="5"/>
  <c r="CV80" i="5"/>
  <c r="CX81" i="5"/>
  <c r="S89" i="16" l="1"/>
  <c r="W133" i="13"/>
  <c r="V133" i="13"/>
  <c r="D135" i="13"/>
  <c r="N134" i="13"/>
  <c r="M134" i="13"/>
  <c r="O134" i="13"/>
  <c r="P134" i="13"/>
  <c r="S134" i="13" s="1"/>
  <c r="Q134" i="13"/>
  <c r="R134" i="13" s="1"/>
  <c r="T133" i="13"/>
  <c r="W89" i="16"/>
  <c r="V89" i="16"/>
  <c r="O90" i="16"/>
  <c r="M90" i="16"/>
  <c r="P90" i="16"/>
  <c r="T90" i="16" s="1"/>
  <c r="N90" i="16"/>
  <c r="Q90" i="16"/>
  <c r="R90" i="16" s="1"/>
  <c r="D91" i="16"/>
  <c r="CY81" i="5"/>
  <c r="CX82" i="5"/>
  <c r="N135" i="13" l="1"/>
  <c r="P135" i="13"/>
  <c r="T135" i="13" s="1"/>
  <c r="Q135" i="13"/>
  <c r="R135" i="13" s="1"/>
  <c r="O135" i="13"/>
  <c r="D136" i="13"/>
  <c r="M135" i="13"/>
  <c r="V134" i="13"/>
  <c r="W134" i="13"/>
  <c r="S90" i="16"/>
  <c r="T134" i="13"/>
  <c r="W90" i="16"/>
  <c r="V90" i="16"/>
  <c r="N91" i="16"/>
  <c r="M91" i="16"/>
  <c r="Q91" i="16"/>
  <c r="R91" i="16" s="1"/>
  <c r="P91" i="16"/>
  <c r="S91" i="16" s="1"/>
  <c r="D92" i="16"/>
  <c r="O91" i="16"/>
  <c r="CY82" i="5"/>
  <c r="CX83" i="5"/>
  <c r="CX84" i="5" s="1"/>
  <c r="CY84" i="5" s="1"/>
  <c r="CW81" i="5"/>
  <c r="CV81" i="5"/>
  <c r="S135" i="13" l="1"/>
  <c r="W135" i="13"/>
  <c r="V135" i="13"/>
  <c r="P136" i="13"/>
  <c r="S136" i="13" s="1"/>
  <c r="M136" i="13"/>
  <c r="Q136" i="13"/>
  <c r="R136" i="13" s="1"/>
  <c r="N136" i="13"/>
  <c r="O136" i="13"/>
  <c r="D137" i="13"/>
  <c r="V91" i="16"/>
  <c r="W91" i="16"/>
  <c r="P92" i="16"/>
  <c r="S92" i="16" s="1"/>
  <c r="Q92" i="16"/>
  <c r="R92" i="16" s="1"/>
  <c r="M92" i="16"/>
  <c r="O92" i="16"/>
  <c r="N92" i="16"/>
  <c r="D93" i="16"/>
  <c r="T91" i="16"/>
  <c r="CV84" i="5"/>
  <c r="CW84" i="5"/>
  <c r="CY83" i="5"/>
  <c r="CW82" i="5"/>
  <c r="CV82" i="5"/>
  <c r="T136" i="13" l="1"/>
  <c r="O137" i="13"/>
  <c r="D138" i="13"/>
  <c r="Q137" i="13"/>
  <c r="R137" i="13" s="1"/>
  <c r="M137" i="13"/>
  <c r="P137" i="13"/>
  <c r="T137" i="13" s="1"/>
  <c r="N137" i="13"/>
  <c r="V136" i="13"/>
  <c r="W136" i="13"/>
  <c r="P93" i="16"/>
  <c r="S93" i="16" s="1"/>
  <c r="O93" i="16"/>
  <c r="D94" i="16"/>
  <c r="Q93" i="16"/>
  <c r="R93" i="16" s="1"/>
  <c r="N93" i="16"/>
  <c r="M93" i="16"/>
  <c r="V92" i="16"/>
  <c r="W92" i="16"/>
  <c r="T92" i="16"/>
  <c r="CW83" i="5"/>
  <c r="CV83" i="5"/>
  <c r="CX85" i="5"/>
  <c r="S137" i="13" l="1"/>
  <c r="T93" i="16"/>
  <c r="P138" i="13"/>
  <c r="S138" i="13" s="1"/>
  <c r="D139" i="13"/>
  <c r="N138" i="13"/>
  <c r="O138" i="13"/>
  <c r="M138" i="13"/>
  <c r="Q138" i="13"/>
  <c r="R138" i="13" s="1"/>
  <c r="W137" i="13"/>
  <c r="V137" i="13"/>
  <c r="D95" i="16"/>
  <c r="M94" i="16"/>
  <c r="N94" i="16"/>
  <c r="P94" i="16"/>
  <c r="T94" i="16" s="1"/>
  <c r="O94" i="16"/>
  <c r="Q94" i="16"/>
  <c r="R94" i="16" s="1"/>
  <c r="V93" i="16"/>
  <c r="W93" i="16"/>
  <c r="CY85" i="5"/>
  <c r="CX86" i="5"/>
  <c r="W138" i="13" l="1"/>
  <c r="V138" i="13"/>
  <c r="T138" i="13"/>
  <c r="N139" i="13"/>
  <c r="M139" i="13"/>
  <c r="Q139" i="13"/>
  <c r="R139" i="13" s="1"/>
  <c r="P139" i="13"/>
  <c r="S139" i="13" s="1"/>
  <c r="D140" i="13"/>
  <c r="O139" i="13"/>
  <c r="S94" i="16"/>
  <c r="V94" i="16"/>
  <c r="W94" i="16"/>
  <c r="Q95" i="16"/>
  <c r="R95" i="16" s="1"/>
  <c r="P95" i="16"/>
  <c r="S95" i="16" s="1"/>
  <c r="N95" i="16"/>
  <c r="O95" i="16"/>
  <c r="D96" i="16"/>
  <c r="M95" i="16"/>
  <c r="CY86" i="5"/>
  <c r="CX87" i="5"/>
  <c r="CW85" i="5"/>
  <c r="CV85" i="5"/>
  <c r="T139" i="13" l="1"/>
  <c r="Q140" i="13"/>
  <c r="R140" i="13" s="1"/>
  <c r="P140" i="13"/>
  <c r="S140" i="13" s="1"/>
  <c r="M140" i="13"/>
  <c r="D141" i="13"/>
  <c r="O140" i="13"/>
  <c r="N140" i="13"/>
  <c r="W139" i="13"/>
  <c r="V139" i="13"/>
  <c r="T95" i="16"/>
  <c r="N96" i="16"/>
  <c r="M96" i="16"/>
  <c r="D97" i="16"/>
  <c r="O96" i="16"/>
  <c r="P96" i="16"/>
  <c r="S96" i="16" s="1"/>
  <c r="Q96" i="16"/>
  <c r="R96" i="16" s="1"/>
  <c r="V95" i="16"/>
  <c r="W95" i="16"/>
  <c r="CX88" i="5"/>
  <c r="CY87" i="5"/>
  <c r="CW86" i="5"/>
  <c r="CV86" i="5"/>
  <c r="T140" i="13" l="1"/>
  <c r="V140" i="13"/>
  <c r="W140" i="13"/>
  <c r="T96" i="16"/>
  <c r="Q141" i="13"/>
  <c r="R141" i="13" s="1"/>
  <c r="D142" i="13"/>
  <c r="N141" i="13"/>
  <c r="P141" i="13"/>
  <c r="T141" i="13" s="1"/>
  <c r="M141" i="13"/>
  <c r="O141" i="13"/>
  <c r="V96" i="16"/>
  <c r="W96" i="16"/>
  <c r="N97" i="16"/>
  <c r="O97" i="16"/>
  <c r="Q97" i="16"/>
  <c r="R97" i="16" s="1"/>
  <c r="D98" i="16"/>
  <c r="M97" i="16"/>
  <c r="P97" i="16"/>
  <c r="S97" i="16" s="1"/>
  <c r="CW87" i="5"/>
  <c r="CV87" i="5"/>
  <c r="CX89" i="5"/>
  <c r="CY88" i="5"/>
  <c r="S141" i="13" l="1"/>
  <c r="W141" i="13"/>
  <c r="V141" i="13"/>
  <c r="D143" i="13"/>
  <c r="P142" i="13"/>
  <c r="S142" i="13" s="1"/>
  <c r="M142" i="13"/>
  <c r="O142" i="13"/>
  <c r="N142" i="13"/>
  <c r="Q142" i="13"/>
  <c r="R142" i="13" s="1"/>
  <c r="W97" i="16"/>
  <c r="V97" i="16"/>
  <c r="P98" i="16"/>
  <c r="T98" i="16" s="1"/>
  <c r="M98" i="16"/>
  <c r="Q98" i="16"/>
  <c r="R98" i="16" s="1"/>
  <c r="O98" i="16"/>
  <c r="N98" i="16"/>
  <c r="D99" i="16"/>
  <c r="T97" i="16"/>
  <c r="CY89" i="5"/>
  <c r="CX90" i="5"/>
  <c r="CV88" i="5"/>
  <c r="T142" i="13" l="1"/>
  <c r="P143" i="13"/>
  <c r="S143" i="13" s="1"/>
  <c r="N143" i="13"/>
  <c r="O143" i="13"/>
  <c r="D144" i="13"/>
  <c r="Q143" i="13"/>
  <c r="R143" i="13" s="1"/>
  <c r="M143" i="13"/>
  <c r="W142" i="13"/>
  <c r="V142" i="13"/>
  <c r="W98" i="16"/>
  <c r="V98" i="16"/>
  <c r="M99" i="16"/>
  <c r="P99" i="16"/>
  <c r="S99" i="16" s="1"/>
  <c r="Q99" i="16"/>
  <c r="R99" i="16" s="1"/>
  <c r="D100" i="16"/>
  <c r="O99" i="16"/>
  <c r="N99" i="16"/>
  <c r="S98" i="16"/>
  <c r="CY90" i="5"/>
  <c r="CX91" i="5"/>
  <c r="CX92" i="5" s="1"/>
  <c r="CY92" i="5" s="1"/>
  <c r="CW89" i="5"/>
  <c r="CV89" i="5"/>
  <c r="T143" i="13" l="1"/>
  <c r="N144" i="13"/>
  <c r="P144" i="13"/>
  <c r="T144" i="13" s="1"/>
  <c r="D145" i="13"/>
  <c r="O144" i="13"/>
  <c r="M144" i="13"/>
  <c r="Q144" i="13"/>
  <c r="R144" i="13" s="1"/>
  <c r="V143" i="13"/>
  <c r="W143" i="13"/>
  <c r="W99" i="16"/>
  <c r="V99" i="16"/>
  <c r="O100" i="16"/>
  <c r="D101" i="16"/>
  <c r="P100" i="16"/>
  <c r="T100" i="16" s="1"/>
  <c r="N100" i="16"/>
  <c r="M100" i="16"/>
  <c r="Q100" i="16"/>
  <c r="R100" i="16" s="1"/>
  <c r="T99" i="16"/>
  <c r="CV92" i="5"/>
  <c r="CX93" i="5"/>
  <c r="CY91" i="5"/>
  <c r="CV90" i="5"/>
  <c r="S100" i="16" l="1"/>
  <c r="S144" i="13"/>
  <c r="W144" i="13"/>
  <c r="V144" i="13"/>
  <c r="N145" i="13"/>
  <c r="M145" i="13"/>
  <c r="Q145" i="13"/>
  <c r="R145" i="13" s="1"/>
  <c r="O145" i="13"/>
  <c r="P145" i="13"/>
  <c r="S145" i="13" s="1"/>
  <c r="D146" i="13"/>
  <c r="V100" i="16"/>
  <c r="W100" i="16"/>
  <c r="O101" i="16"/>
  <c r="N101" i="16"/>
  <c r="P101" i="16"/>
  <c r="S101" i="16" s="1"/>
  <c r="D102" i="16"/>
  <c r="M101" i="16"/>
  <c r="Q101" i="16"/>
  <c r="R101" i="16" s="1"/>
  <c r="CV91" i="5"/>
  <c r="CX94" i="5"/>
  <c r="CY93" i="5"/>
  <c r="T101" i="16" l="1"/>
  <c r="V145" i="13"/>
  <c r="W145" i="13"/>
  <c r="M146" i="13"/>
  <c r="P146" i="13"/>
  <c r="S146" i="13" s="1"/>
  <c r="O146" i="13"/>
  <c r="Q146" i="13"/>
  <c r="R146" i="13" s="1"/>
  <c r="N146" i="13"/>
  <c r="D147" i="13"/>
  <c r="T145" i="13"/>
  <c r="V101" i="16"/>
  <c r="W101" i="16"/>
  <c r="D103" i="16"/>
  <c r="N102" i="16"/>
  <c r="M102" i="16"/>
  <c r="Q102" i="16"/>
  <c r="R102" i="16" s="1"/>
  <c r="O102" i="16"/>
  <c r="P102" i="16"/>
  <c r="S102" i="16" s="1"/>
  <c r="CW93" i="5"/>
  <c r="CV93" i="5"/>
  <c r="CY94" i="5"/>
  <c r="CX95" i="5"/>
  <c r="T146" i="13" l="1"/>
  <c r="W146" i="13"/>
  <c r="V146" i="13"/>
  <c r="M147" i="13"/>
  <c r="D148" i="13"/>
  <c r="N147" i="13"/>
  <c r="P147" i="13"/>
  <c r="S147" i="13" s="1"/>
  <c r="O147" i="13"/>
  <c r="Q147" i="13"/>
  <c r="R147" i="13" s="1"/>
  <c r="V102" i="16"/>
  <c r="W102" i="16"/>
  <c r="N103" i="16"/>
  <c r="D104" i="16"/>
  <c r="Q103" i="16"/>
  <c r="R103" i="16" s="1"/>
  <c r="O103" i="16"/>
  <c r="P103" i="16"/>
  <c r="S103" i="16" s="1"/>
  <c r="M103" i="16"/>
  <c r="T102" i="16"/>
  <c r="CY95" i="5"/>
  <c r="CX96" i="5"/>
  <c r="CW94" i="5"/>
  <c r="CV94" i="5"/>
  <c r="M148" i="13" l="1"/>
  <c r="D149" i="13"/>
  <c r="O148" i="13"/>
  <c r="P148" i="13"/>
  <c r="S148" i="13" s="1"/>
  <c r="N148" i="13"/>
  <c r="Q148" i="13"/>
  <c r="R148" i="13" s="1"/>
  <c r="V147" i="13"/>
  <c r="W147" i="13"/>
  <c r="T147" i="13"/>
  <c r="O104" i="16"/>
  <c r="P104" i="16"/>
  <c r="S104" i="16" s="1"/>
  <c r="Q104" i="16"/>
  <c r="R104" i="16" s="1"/>
  <c r="D105" i="16"/>
  <c r="N104" i="16"/>
  <c r="M104" i="16"/>
  <c r="V103" i="16"/>
  <c r="W103" i="16"/>
  <c r="T103" i="16"/>
  <c r="CX97" i="5"/>
  <c r="CY96" i="5"/>
  <c r="CV95" i="5"/>
  <c r="T148" i="13" l="1"/>
  <c r="W148" i="13"/>
  <c r="V148" i="13"/>
  <c r="D150" i="13"/>
  <c r="O149" i="13"/>
  <c r="N149" i="13"/>
  <c r="M149" i="13"/>
  <c r="Q149" i="13"/>
  <c r="R149" i="13" s="1"/>
  <c r="P149" i="13"/>
  <c r="T149" i="13" s="1"/>
  <c r="T104" i="16"/>
  <c r="M105" i="16"/>
  <c r="N105" i="16"/>
  <c r="P105" i="16"/>
  <c r="T105" i="16" s="1"/>
  <c r="Q105" i="16"/>
  <c r="R105" i="16" s="1"/>
  <c r="O105" i="16"/>
  <c r="D106" i="16"/>
  <c r="W104" i="16"/>
  <c r="V104" i="16"/>
  <c r="CW96" i="5"/>
  <c r="CV96" i="5"/>
  <c r="CX98" i="5"/>
  <c r="CY97" i="5"/>
  <c r="S149" i="13" l="1"/>
  <c r="Q150" i="13"/>
  <c r="R150" i="13" s="1"/>
  <c r="M150" i="13"/>
  <c r="O150" i="13"/>
  <c r="N150" i="13"/>
  <c r="P150" i="13"/>
  <c r="T150" i="13" s="1"/>
  <c r="D151" i="13"/>
  <c r="W149" i="13"/>
  <c r="V149" i="13"/>
  <c r="S105" i="16"/>
  <c r="Q106" i="16"/>
  <c r="R106" i="16" s="1"/>
  <c r="N106" i="16"/>
  <c r="O106" i="16"/>
  <c r="M106" i="16"/>
  <c r="D107" i="16"/>
  <c r="P106" i="16"/>
  <c r="S106" i="16" s="1"/>
  <c r="W105" i="16"/>
  <c r="V105" i="16"/>
  <c r="CV97" i="5"/>
  <c r="CY98" i="5"/>
  <c r="CX99" i="5"/>
  <c r="S150" i="13" l="1"/>
  <c r="W150" i="13"/>
  <c r="V150" i="13"/>
  <c r="N151" i="13"/>
  <c r="M151" i="13"/>
  <c r="P151" i="13"/>
  <c r="T151" i="13" s="1"/>
  <c r="Q151" i="13"/>
  <c r="R151" i="13" s="1"/>
  <c r="D152" i="13"/>
  <c r="O151" i="13"/>
  <c r="T106" i="16"/>
  <c r="N107" i="16"/>
  <c r="P107" i="16"/>
  <c r="S107" i="16" s="1"/>
  <c r="D108" i="16"/>
  <c r="Q107" i="16"/>
  <c r="R107" i="16" s="1"/>
  <c r="M107" i="16"/>
  <c r="O107" i="16"/>
  <c r="V106" i="16"/>
  <c r="W106" i="16"/>
  <c r="CY99" i="5"/>
  <c r="CW98" i="5"/>
  <c r="CV98" i="5"/>
  <c r="S151" i="13" l="1"/>
  <c r="W151" i="13"/>
  <c r="V151" i="13"/>
  <c r="P152" i="13"/>
  <c r="S152" i="13" s="1"/>
  <c r="Q152" i="13"/>
  <c r="R152" i="13" s="1"/>
  <c r="D153" i="13"/>
  <c r="N152" i="13"/>
  <c r="M152" i="13"/>
  <c r="O152" i="13"/>
  <c r="T107" i="16"/>
  <c r="M108" i="16"/>
  <c r="P108" i="16"/>
  <c r="S108" i="16" s="1"/>
  <c r="D109" i="16"/>
  <c r="Q108" i="16"/>
  <c r="R108" i="16" s="1"/>
  <c r="N108" i="16"/>
  <c r="O108" i="16"/>
  <c r="W107" i="16"/>
  <c r="V107" i="16"/>
  <c r="CX100" i="5"/>
  <c r="CW99" i="5"/>
  <c r="CV99" i="5"/>
  <c r="W152" i="13" l="1"/>
  <c r="V152" i="13"/>
  <c r="T108" i="16"/>
  <c r="T152" i="13"/>
  <c r="Q153" i="13"/>
  <c r="R153" i="13" s="1"/>
  <c r="N153" i="13"/>
  <c r="P153" i="13"/>
  <c r="T153" i="13" s="1"/>
  <c r="D154" i="13"/>
  <c r="M153" i="13"/>
  <c r="O153" i="13"/>
  <c r="N109" i="16"/>
  <c r="M109" i="16"/>
  <c r="P109" i="16"/>
  <c r="T109" i="16" s="1"/>
  <c r="Q109" i="16"/>
  <c r="R109" i="16" s="1"/>
  <c r="O109" i="16"/>
  <c r="D110" i="16"/>
  <c r="W108" i="16"/>
  <c r="V108" i="16"/>
  <c r="CX101" i="5"/>
  <c r="CY100" i="5"/>
  <c r="S153" i="13" l="1"/>
  <c r="W153" i="13"/>
  <c r="V153" i="13"/>
  <c r="P154" i="13"/>
  <c r="T154" i="13" s="1"/>
  <c r="Q154" i="13"/>
  <c r="R154" i="13" s="1"/>
  <c r="O154" i="13"/>
  <c r="D155" i="13"/>
  <c r="N154" i="13"/>
  <c r="M154" i="13"/>
  <c r="N110" i="16"/>
  <c r="Q110" i="16"/>
  <c r="R110" i="16" s="1"/>
  <c r="P110" i="16"/>
  <c r="T110" i="16" s="1"/>
  <c r="M110" i="16"/>
  <c r="O110" i="16"/>
  <c r="D111" i="16"/>
  <c r="S109" i="16"/>
  <c r="W109" i="16"/>
  <c r="V109" i="16"/>
  <c r="CW100" i="5"/>
  <c r="CV100" i="5"/>
  <c r="CY101" i="5"/>
  <c r="CX102" i="5"/>
  <c r="S110" i="16" l="1"/>
  <c r="Q155" i="13"/>
  <c r="R155" i="13" s="1"/>
  <c r="N155" i="13"/>
  <c r="D156" i="13"/>
  <c r="O155" i="13"/>
  <c r="M155" i="13"/>
  <c r="P155" i="13"/>
  <c r="S155" i="13" s="1"/>
  <c r="S154" i="13"/>
  <c r="W154" i="13"/>
  <c r="V154" i="13"/>
  <c r="M111" i="16"/>
  <c r="N111" i="16"/>
  <c r="Q111" i="16"/>
  <c r="R111" i="16" s="1"/>
  <c r="D112" i="16"/>
  <c r="O111" i="16"/>
  <c r="P111" i="16"/>
  <c r="T111" i="16" s="1"/>
  <c r="V110" i="16"/>
  <c r="W110" i="16"/>
  <c r="CX103" i="5"/>
  <c r="CY102" i="5"/>
  <c r="CV101" i="5"/>
  <c r="T155" i="13" l="1"/>
  <c r="P156" i="13"/>
  <c r="S156" i="13" s="1"/>
  <c r="O156" i="13"/>
  <c r="D157" i="13"/>
  <c r="Q156" i="13"/>
  <c r="R156" i="13" s="1"/>
  <c r="M156" i="13"/>
  <c r="N156" i="13"/>
  <c r="V155" i="13"/>
  <c r="W155" i="13"/>
  <c r="S111" i="16"/>
  <c r="Q112" i="16"/>
  <c r="R112" i="16" s="1"/>
  <c r="M112" i="16"/>
  <c r="N112" i="16"/>
  <c r="D113" i="16"/>
  <c r="P112" i="16"/>
  <c r="S112" i="16" s="1"/>
  <c r="O112" i="16"/>
  <c r="V111" i="16"/>
  <c r="W111" i="16"/>
  <c r="CW102" i="5"/>
  <c r="CV102" i="5"/>
  <c r="CY103" i="5"/>
  <c r="CX104" i="5"/>
  <c r="CX105" i="5" s="1"/>
  <c r="CY105" i="5" s="1"/>
  <c r="T156" i="13" l="1"/>
  <c r="P157" i="13"/>
  <c r="T157" i="13" s="1"/>
  <c r="D158" i="13"/>
  <c r="O157" i="13"/>
  <c r="M157" i="13"/>
  <c r="N157" i="13"/>
  <c r="Q157" i="13"/>
  <c r="R157" i="13" s="1"/>
  <c r="W156" i="13"/>
  <c r="V156" i="13"/>
  <c r="T112" i="16"/>
  <c r="W112" i="16"/>
  <c r="V112" i="16"/>
  <c r="M113" i="16"/>
  <c r="Q113" i="16"/>
  <c r="R113" i="16" s="1"/>
  <c r="N113" i="16"/>
  <c r="P113" i="16"/>
  <c r="S113" i="16" s="1"/>
  <c r="D114" i="16"/>
  <c r="O113" i="16"/>
  <c r="CV105" i="5"/>
  <c r="CW105" i="5"/>
  <c r="CY104" i="5"/>
  <c r="CW103" i="5"/>
  <c r="CV103" i="5"/>
  <c r="S157" i="13" l="1"/>
  <c r="V157" i="13"/>
  <c r="W157" i="13"/>
  <c r="P158" i="13"/>
  <c r="S158" i="13" s="1"/>
  <c r="N158" i="13"/>
  <c r="M158" i="13"/>
  <c r="D159" i="13"/>
  <c r="O158" i="13"/>
  <c r="Q158" i="13"/>
  <c r="R158" i="13" s="1"/>
  <c r="Q114" i="16"/>
  <c r="R114" i="16" s="1"/>
  <c r="M114" i="16"/>
  <c r="N114" i="16"/>
  <c r="P114" i="16"/>
  <c r="S114" i="16" s="1"/>
  <c r="O114" i="16"/>
  <c r="D115" i="16"/>
  <c r="T113" i="16"/>
  <c r="W113" i="16"/>
  <c r="V113" i="16"/>
  <c r="CX106" i="5"/>
  <c r="CW104" i="5"/>
  <c r="CV104" i="5"/>
  <c r="V158" i="13" l="1"/>
  <c r="W158" i="13"/>
  <c r="O159" i="13"/>
  <c r="D160" i="13"/>
  <c r="P159" i="13"/>
  <c r="T159" i="13" s="1"/>
  <c r="Q159" i="13"/>
  <c r="R159" i="13" s="1"/>
  <c r="M159" i="13"/>
  <c r="N159" i="13"/>
  <c r="T158" i="13"/>
  <c r="T114" i="16"/>
  <c r="M115" i="16"/>
  <c r="Q115" i="16"/>
  <c r="R115" i="16" s="1"/>
  <c r="N115" i="16"/>
  <c r="O115" i="16"/>
  <c r="P115" i="16"/>
  <c r="S115" i="16" s="1"/>
  <c r="D116" i="16"/>
  <c r="V114" i="16"/>
  <c r="W114" i="16"/>
  <c r="AR91" i="3"/>
  <c r="AR109" i="3"/>
  <c r="CY106" i="5"/>
  <c r="S159" i="13" l="1"/>
  <c r="N160" i="13"/>
  <c r="Q160" i="13"/>
  <c r="R160" i="13" s="1"/>
  <c r="M160" i="13"/>
  <c r="P160" i="13"/>
  <c r="T160" i="13" s="1"/>
  <c r="D161" i="13"/>
  <c r="O160" i="13"/>
  <c r="V159" i="13"/>
  <c r="W159" i="13"/>
  <c r="T115" i="16"/>
  <c r="D117" i="16"/>
  <c r="Q116" i="16"/>
  <c r="R116" i="16" s="1"/>
  <c r="O116" i="16"/>
  <c r="M116" i="16"/>
  <c r="P116" i="16"/>
  <c r="T116" i="16" s="1"/>
  <c r="N116" i="16"/>
  <c r="V115" i="16"/>
  <c r="W115" i="16"/>
  <c r="BE109" i="3"/>
  <c r="BK109" i="3"/>
  <c r="BF109" i="3"/>
  <c r="BG109" i="3"/>
  <c r="BL109" i="3"/>
  <c r="BH109" i="3"/>
  <c r="BI109" i="3"/>
  <c r="BJ109" i="3"/>
  <c r="BM109" i="3"/>
  <c r="CX107" i="5"/>
  <c r="CW106" i="5"/>
  <c r="CV106" i="5"/>
  <c r="AN109" i="3" l="1"/>
  <c r="S160" i="13"/>
  <c r="V160" i="13"/>
  <c r="W160" i="13"/>
  <c r="Q161" i="13"/>
  <c r="R161" i="13" s="1"/>
  <c r="P161" i="13"/>
  <c r="S161" i="13" s="1"/>
  <c r="M161" i="13"/>
  <c r="D162" i="13"/>
  <c r="O161" i="13"/>
  <c r="N161" i="13"/>
  <c r="S116" i="16"/>
  <c r="V116" i="16"/>
  <c r="W116" i="16"/>
  <c r="D118" i="16"/>
  <c r="P117" i="16"/>
  <c r="S117" i="16" s="1"/>
  <c r="N117" i="16"/>
  <c r="O117" i="16"/>
  <c r="Q117" i="16"/>
  <c r="R117" i="16" s="1"/>
  <c r="M117" i="16"/>
  <c r="CX108" i="5"/>
  <c r="CY107" i="5"/>
  <c r="T117" i="16" l="1"/>
  <c r="T161" i="13"/>
  <c r="V161" i="13"/>
  <c r="W161" i="13"/>
  <c r="P162" i="13"/>
  <c r="T162" i="13" s="1"/>
  <c r="N162" i="13"/>
  <c r="Q162" i="13"/>
  <c r="R162" i="13" s="1"/>
  <c r="D163" i="13"/>
  <c r="O162" i="13"/>
  <c r="M162" i="13"/>
  <c r="Q118" i="16"/>
  <c r="R118" i="16" s="1"/>
  <c r="D119" i="16"/>
  <c r="N118" i="16"/>
  <c r="O118" i="16"/>
  <c r="P118" i="16"/>
  <c r="S118" i="16" s="1"/>
  <c r="M118" i="16"/>
  <c r="V117" i="16"/>
  <c r="W117" i="16"/>
  <c r="CW107" i="5"/>
  <c r="CV107" i="5"/>
  <c r="CX109" i="5"/>
  <c r="CY108" i="5"/>
  <c r="V162" i="13" l="1"/>
  <c r="W162" i="13"/>
  <c r="N163" i="13"/>
  <c r="D164" i="13"/>
  <c r="Q163" i="13"/>
  <c r="R163" i="13" s="1"/>
  <c r="P163" i="13"/>
  <c r="S163" i="13" s="1"/>
  <c r="O163" i="13"/>
  <c r="M163" i="13"/>
  <c r="S162" i="13"/>
  <c r="T118" i="16"/>
  <c r="O119" i="16"/>
  <c r="P119" i="16"/>
  <c r="T119" i="16" s="1"/>
  <c r="N119" i="16"/>
  <c r="D120" i="16"/>
  <c r="Q119" i="16"/>
  <c r="R119" i="16" s="1"/>
  <c r="M119" i="16"/>
  <c r="V118" i="16"/>
  <c r="W118" i="16"/>
  <c r="CW108" i="5"/>
  <c r="CV108" i="5"/>
  <c r="CY109" i="5"/>
  <c r="S119" i="16" l="1"/>
  <c r="Q164" i="13"/>
  <c r="R164" i="13" s="1"/>
  <c r="D165" i="13"/>
  <c r="M164" i="13"/>
  <c r="O164" i="13"/>
  <c r="P164" i="13"/>
  <c r="T164" i="13" s="1"/>
  <c r="N164" i="13"/>
  <c r="W163" i="13"/>
  <c r="V163" i="13"/>
  <c r="T163" i="13"/>
  <c r="V119" i="16"/>
  <c r="W119" i="16"/>
  <c r="M120" i="16"/>
  <c r="O120" i="16"/>
  <c r="Q120" i="16"/>
  <c r="R120" i="16" s="1"/>
  <c r="D121" i="16"/>
  <c r="N120" i="16"/>
  <c r="P120" i="16"/>
  <c r="T120" i="16" s="1"/>
  <c r="CX110" i="5"/>
  <c r="CW109" i="5"/>
  <c r="CV109" i="5"/>
  <c r="S164" i="13" l="1"/>
  <c r="V164" i="13"/>
  <c r="W164" i="13"/>
  <c r="D166" i="13"/>
  <c r="P165" i="13"/>
  <c r="T165" i="13" s="1"/>
  <c r="M165" i="13"/>
  <c r="N165" i="13"/>
  <c r="O165" i="13"/>
  <c r="Q165" i="13"/>
  <c r="R165" i="13" s="1"/>
  <c r="V120" i="16"/>
  <c r="W120" i="16"/>
  <c r="O121" i="16"/>
  <c r="P121" i="16"/>
  <c r="S121" i="16" s="1"/>
  <c r="M121" i="16"/>
  <c r="N121" i="16"/>
  <c r="D122" i="16"/>
  <c r="Q121" i="16"/>
  <c r="R121" i="16" s="1"/>
  <c r="S120" i="16"/>
  <c r="CX111" i="5"/>
  <c r="CY110" i="5"/>
  <c r="V165" i="13" l="1"/>
  <c r="W165" i="13"/>
  <c r="P166" i="13"/>
  <c r="T166" i="13" s="1"/>
  <c r="N166" i="13"/>
  <c r="D167" i="13"/>
  <c r="M166" i="13"/>
  <c r="Q166" i="13"/>
  <c r="R166" i="13" s="1"/>
  <c r="O166" i="13"/>
  <c r="S165" i="13"/>
  <c r="V121" i="16"/>
  <c r="W121" i="16"/>
  <c r="N122" i="16"/>
  <c r="O122" i="16"/>
  <c r="Q122" i="16"/>
  <c r="R122" i="16" s="1"/>
  <c r="M122" i="16"/>
  <c r="D123" i="16"/>
  <c r="P122" i="16"/>
  <c r="T122" i="16" s="1"/>
  <c r="T121" i="16"/>
  <c r="CW110" i="5"/>
  <c r="CV110" i="5"/>
  <c r="CY111" i="5"/>
  <c r="V166" i="13" l="1"/>
  <c r="W166" i="13"/>
  <c r="S166" i="13"/>
  <c r="Q167" i="13"/>
  <c r="R167" i="13" s="1"/>
  <c r="M167" i="13"/>
  <c r="N167" i="13"/>
  <c r="P167" i="13"/>
  <c r="T167" i="13" s="1"/>
  <c r="O167" i="13"/>
  <c r="D168" i="13"/>
  <c r="P123" i="16"/>
  <c r="S123" i="16" s="1"/>
  <c r="D124" i="16"/>
  <c r="Q123" i="16"/>
  <c r="R123" i="16" s="1"/>
  <c r="O123" i="16"/>
  <c r="N123" i="16"/>
  <c r="M123" i="16"/>
  <c r="V122" i="16"/>
  <c r="W122" i="16"/>
  <c r="S122" i="16"/>
  <c r="CW111" i="5"/>
  <c r="CV111" i="5"/>
  <c r="S167" i="13" l="1"/>
  <c r="D169" i="13"/>
  <c r="N168" i="13"/>
  <c r="O168" i="13"/>
  <c r="P168" i="13"/>
  <c r="T168" i="13" s="1"/>
  <c r="M168" i="13"/>
  <c r="Q168" i="13"/>
  <c r="R168" i="13" s="1"/>
  <c r="T123" i="16"/>
  <c r="W167" i="13"/>
  <c r="V167" i="13"/>
  <c r="P124" i="16"/>
  <c r="S124" i="16" s="1"/>
  <c r="N124" i="16"/>
  <c r="Q124" i="16"/>
  <c r="R124" i="16" s="1"/>
  <c r="D125" i="16"/>
  <c r="O124" i="16"/>
  <c r="M124" i="16"/>
  <c r="V123" i="16"/>
  <c r="W123" i="16"/>
  <c r="CX112" i="5"/>
  <c r="S168" i="13" l="1"/>
  <c r="V168" i="13"/>
  <c r="W168" i="13"/>
  <c r="T124" i="16"/>
  <c r="N169" i="13"/>
  <c r="Q169" i="13"/>
  <c r="R169" i="13" s="1"/>
  <c r="M169" i="13"/>
  <c r="O169" i="13"/>
  <c r="D170" i="13"/>
  <c r="P169" i="13"/>
  <c r="S169" i="13" s="1"/>
  <c r="P125" i="16"/>
  <c r="T125" i="16" s="1"/>
  <c r="Q125" i="16"/>
  <c r="R125" i="16" s="1"/>
  <c r="O125" i="16"/>
  <c r="M125" i="16"/>
  <c r="D126" i="16"/>
  <c r="N125" i="16"/>
  <c r="V124" i="16"/>
  <c r="W124" i="16"/>
  <c r="CX113" i="5"/>
  <c r="CY112" i="5"/>
  <c r="T169" i="13" l="1"/>
  <c r="W169" i="13"/>
  <c r="V169" i="13"/>
  <c r="S125" i="16"/>
  <c r="O170" i="13"/>
  <c r="D171" i="13"/>
  <c r="N170" i="13"/>
  <c r="M170" i="13"/>
  <c r="Q170" i="13"/>
  <c r="R170" i="13" s="1"/>
  <c r="P170" i="13"/>
  <c r="T170" i="13" s="1"/>
  <c r="V125" i="16"/>
  <c r="W125" i="16"/>
  <c r="P126" i="16"/>
  <c r="S126" i="16" s="1"/>
  <c r="M126" i="16"/>
  <c r="O126" i="16"/>
  <c r="N126" i="16"/>
  <c r="Q126" i="16"/>
  <c r="R126" i="16" s="1"/>
  <c r="D127" i="16"/>
  <c r="CV112" i="5"/>
  <c r="CX114" i="5"/>
  <c r="CY113" i="5"/>
  <c r="S170" i="13" l="1"/>
  <c r="N171" i="13"/>
  <c r="O171" i="13"/>
  <c r="D172" i="13"/>
  <c r="Q171" i="13"/>
  <c r="R171" i="13" s="1"/>
  <c r="P171" i="13"/>
  <c r="S171" i="13" s="1"/>
  <c r="M171" i="13"/>
  <c r="V170" i="13"/>
  <c r="W170" i="13"/>
  <c r="M127" i="16"/>
  <c r="P127" i="16"/>
  <c r="S127" i="16" s="1"/>
  <c r="N127" i="16"/>
  <c r="O127" i="16"/>
  <c r="D128" i="16"/>
  <c r="Q127" i="16"/>
  <c r="R127" i="16" s="1"/>
  <c r="T126" i="16"/>
  <c r="V126" i="16"/>
  <c r="W126" i="16"/>
  <c r="CW113" i="5"/>
  <c r="CV113" i="5"/>
  <c r="CY114" i="5"/>
  <c r="CX115" i="5"/>
  <c r="T127" i="16" l="1"/>
  <c r="T171" i="13"/>
  <c r="O172" i="13"/>
  <c r="P172" i="13"/>
  <c r="S172" i="13" s="1"/>
  <c r="N172" i="13"/>
  <c r="Q172" i="13"/>
  <c r="R172" i="13" s="1"/>
  <c r="M172" i="13"/>
  <c r="D173" i="13"/>
  <c r="V171" i="13"/>
  <c r="W171" i="13"/>
  <c r="W127" i="16"/>
  <c r="V127" i="16"/>
  <c r="O128" i="16"/>
  <c r="P128" i="16"/>
  <c r="T128" i="16" s="1"/>
  <c r="N128" i="16"/>
  <c r="D129" i="16"/>
  <c r="Q128" i="16"/>
  <c r="R128" i="16" s="1"/>
  <c r="M128" i="16"/>
  <c r="CY115" i="5"/>
  <c r="CX116" i="5"/>
  <c r="CV114" i="5"/>
  <c r="T172" i="13" l="1"/>
  <c r="O173" i="13"/>
  <c r="D174" i="13"/>
  <c r="N173" i="13"/>
  <c r="M173" i="13"/>
  <c r="Q173" i="13"/>
  <c r="R173" i="13" s="1"/>
  <c r="P173" i="13"/>
  <c r="S173" i="13" s="1"/>
  <c r="W172" i="13"/>
  <c r="V172" i="13"/>
  <c r="V128" i="16"/>
  <c r="W128" i="16"/>
  <c r="Q129" i="16"/>
  <c r="R129" i="16" s="1"/>
  <c r="D130" i="16"/>
  <c r="P129" i="16"/>
  <c r="S129" i="16" s="1"/>
  <c r="O129" i="16"/>
  <c r="M129" i="16"/>
  <c r="N129" i="16"/>
  <c r="S128" i="16"/>
  <c r="CX117" i="5"/>
  <c r="CY116" i="5"/>
  <c r="CV115" i="5"/>
  <c r="T173" i="13" l="1"/>
  <c r="T129" i="16"/>
  <c r="M174" i="13"/>
  <c r="D175" i="13"/>
  <c r="N174" i="13"/>
  <c r="Q174" i="13"/>
  <c r="R174" i="13" s="1"/>
  <c r="P174" i="13"/>
  <c r="S174" i="13" s="1"/>
  <c r="O174" i="13"/>
  <c r="W173" i="13"/>
  <c r="V173" i="13"/>
  <c r="O130" i="16"/>
  <c r="Q130" i="16"/>
  <c r="R130" i="16" s="1"/>
  <c r="N130" i="16"/>
  <c r="M130" i="16"/>
  <c r="P130" i="16"/>
  <c r="T130" i="16" s="1"/>
  <c r="D131" i="16"/>
  <c r="W129" i="16"/>
  <c r="V129" i="16"/>
  <c r="CV116" i="5"/>
  <c r="CX118" i="5"/>
  <c r="CY117" i="5"/>
  <c r="S130" i="16" l="1"/>
  <c r="T174" i="13"/>
  <c r="W174" i="13"/>
  <c r="V174" i="13"/>
  <c r="N175" i="13"/>
  <c r="M175" i="13"/>
  <c r="Q175" i="13"/>
  <c r="R175" i="13" s="1"/>
  <c r="P175" i="13"/>
  <c r="S175" i="13" s="1"/>
  <c r="O175" i="13"/>
  <c r="D176" i="13"/>
  <c r="D132" i="16"/>
  <c r="Q131" i="16"/>
  <c r="R131" i="16" s="1"/>
  <c r="O131" i="16"/>
  <c r="P131" i="16"/>
  <c r="S131" i="16" s="1"/>
  <c r="M131" i="16"/>
  <c r="N131" i="16"/>
  <c r="W130" i="16"/>
  <c r="V130" i="16"/>
  <c r="CW117" i="5"/>
  <c r="CV117" i="5"/>
  <c r="CY118" i="5"/>
  <c r="W175" i="13" l="1"/>
  <c r="V175" i="13"/>
  <c r="P176" i="13"/>
  <c r="S176" i="13" s="1"/>
  <c r="N176" i="13"/>
  <c r="O176" i="13"/>
  <c r="D177" i="13"/>
  <c r="Q176" i="13"/>
  <c r="R176" i="13" s="1"/>
  <c r="M176" i="13"/>
  <c r="T175" i="13"/>
  <c r="T131" i="16"/>
  <c r="V131" i="16"/>
  <c r="W131" i="16"/>
  <c r="O132" i="16"/>
  <c r="M132" i="16"/>
  <c r="N132" i="16"/>
  <c r="P132" i="16"/>
  <c r="T132" i="16" s="1"/>
  <c r="Q132" i="16"/>
  <c r="R132" i="16" s="1"/>
  <c r="D133" i="16"/>
  <c r="CX119" i="5"/>
  <c r="CW118" i="5"/>
  <c r="CV118" i="5"/>
  <c r="D178" i="13" l="1"/>
  <c r="Q177" i="13"/>
  <c r="R177" i="13" s="1"/>
  <c r="M177" i="13"/>
  <c r="P177" i="13"/>
  <c r="T177" i="13" s="1"/>
  <c r="N177" i="13"/>
  <c r="O177" i="13"/>
  <c r="T176" i="13"/>
  <c r="W176" i="13"/>
  <c r="V176" i="13"/>
  <c r="S132" i="16"/>
  <c r="D134" i="16"/>
  <c r="M133" i="16"/>
  <c r="N133" i="16"/>
  <c r="Q133" i="16"/>
  <c r="R133" i="16" s="1"/>
  <c r="P133" i="16"/>
  <c r="T133" i="16" s="1"/>
  <c r="O133" i="16"/>
  <c r="W132" i="16"/>
  <c r="V132" i="16"/>
  <c r="CX120" i="5"/>
  <c r="CX121" i="5" s="1"/>
  <c r="CY121" i="5" s="1"/>
  <c r="CY119" i="5"/>
  <c r="S133" i="16" l="1"/>
  <c r="S177" i="13"/>
  <c r="W177" i="13"/>
  <c r="V177" i="13"/>
  <c r="Q178" i="13"/>
  <c r="R178" i="13" s="1"/>
  <c r="D179" i="13"/>
  <c r="P178" i="13"/>
  <c r="S178" i="13" s="1"/>
  <c r="N178" i="13"/>
  <c r="M178" i="13"/>
  <c r="O178" i="13"/>
  <c r="W133" i="16"/>
  <c r="V133" i="16"/>
  <c r="O134" i="16"/>
  <c r="D135" i="16"/>
  <c r="N134" i="16"/>
  <c r="Q134" i="16"/>
  <c r="R134" i="16" s="1"/>
  <c r="P134" i="16"/>
  <c r="T134" i="16" s="1"/>
  <c r="M134" i="16"/>
  <c r="CV121" i="5"/>
  <c r="CW121" i="5"/>
  <c r="CW119" i="5"/>
  <c r="CV119" i="5"/>
  <c r="CX122" i="5"/>
  <c r="CY120" i="5"/>
  <c r="T178" i="13" l="1"/>
  <c r="W178" i="13"/>
  <c r="V178" i="13"/>
  <c r="D180" i="13"/>
  <c r="O179" i="13"/>
  <c r="P179" i="13"/>
  <c r="T179" i="13" s="1"/>
  <c r="N179" i="13"/>
  <c r="M179" i="13"/>
  <c r="Q179" i="13"/>
  <c r="R179" i="13" s="1"/>
  <c r="W134" i="16"/>
  <c r="V134" i="16"/>
  <c r="S134" i="16"/>
  <c r="D136" i="16"/>
  <c r="N135" i="16"/>
  <c r="P135" i="16"/>
  <c r="T135" i="16" s="1"/>
  <c r="Q135" i="16"/>
  <c r="R135" i="16" s="1"/>
  <c r="M135" i="16"/>
  <c r="O135" i="16"/>
  <c r="CW120" i="5"/>
  <c r="CV120" i="5"/>
  <c r="CY122" i="5"/>
  <c r="CX123" i="5"/>
  <c r="S179" i="13" l="1"/>
  <c r="S135" i="16"/>
  <c r="W179" i="13"/>
  <c r="V179" i="13"/>
  <c r="M180" i="13"/>
  <c r="N180" i="13"/>
  <c r="O180" i="13"/>
  <c r="P180" i="13"/>
  <c r="T180" i="13" s="1"/>
  <c r="Q180" i="13"/>
  <c r="R180" i="13" s="1"/>
  <c r="D181" i="13"/>
  <c r="V135" i="16"/>
  <c r="W135" i="16"/>
  <c r="M136" i="16"/>
  <c r="Q136" i="16"/>
  <c r="R136" i="16" s="1"/>
  <c r="P136" i="16"/>
  <c r="S136" i="16" s="1"/>
  <c r="N136" i="16"/>
  <c r="D137" i="16"/>
  <c r="O136" i="16"/>
  <c r="CY123" i="5"/>
  <c r="CX124" i="5"/>
  <c r="CW122" i="5"/>
  <c r="CV122" i="5"/>
  <c r="T136" i="16" l="1"/>
  <c r="M181" i="13"/>
  <c r="O181" i="13"/>
  <c r="P181" i="13"/>
  <c r="S181" i="13" s="1"/>
  <c r="D182" i="13"/>
  <c r="N181" i="13"/>
  <c r="Q181" i="13"/>
  <c r="R181" i="13" s="1"/>
  <c r="S180" i="13"/>
  <c r="V180" i="13"/>
  <c r="W180" i="13"/>
  <c r="M137" i="16"/>
  <c r="P137" i="16"/>
  <c r="S137" i="16" s="1"/>
  <c r="N137" i="16"/>
  <c r="O137" i="16"/>
  <c r="D138" i="16"/>
  <c r="Q137" i="16"/>
  <c r="R137" i="16" s="1"/>
  <c r="V136" i="16"/>
  <c r="W136" i="16"/>
  <c r="CY124" i="5"/>
  <c r="CV124" i="5" s="1"/>
  <c r="CX125" i="5"/>
  <c r="CY125" i="5" s="1"/>
  <c r="CW124" i="5"/>
  <c r="CW123" i="5"/>
  <c r="CV123" i="5"/>
  <c r="T181" i="13" l="1"/>
  <c r="M182" i="13"/>
  <c r="Q182" i="13"/>
  <c r="R182" i="13" s="1"/>
  <c r="O182" i="13"/>
  <c r="N182" i="13"/>
  <c r="P182" i="13"/>
  <c r="T182" i="13" s="1"/>
  <c r="D183" i="13"/>
  <c r="W181" i="13"/>
  <c r="V181" i="13"/>
  <c r="T137" i="16"/>
  <c r="V137" i="16"/>
  <c r="W137" i="16"/>
  <c r="D139" i="16"/>
  <c r="M138" i="16"/>
  <c r="Q138" i="16"/>
  <c r="R138" i="16" s="1"/>
  <c r="N138" i="16"/>
  <c r="P138" i="16"/>
  <c r="T138" i="16" s="1"/>
  <c r="O138" i="16"/>
  <c r="CW125" i="5"/>
  <c r="CV125" i="5"/>
  <c r="B62" i="18" s="1"/>
  <c r="B138" i="18"/>
  <c r="B143" i="18"/>
  <c r="B128" i="18"/>
  <c r="B126" i="18"/>
  <c r="B127" i="18"/>
  <c r="B134" i="18"/>
  <c r="B142" i="18"/>
  <c r="B131" i="18"/>
  <c r="B136" i="18"/>
  <c r="B133" i="18"/>
  <c r="B141" i="18"/>
  <c r="B125" i="18"/>
  <c r="B129" i="18"/>
  <c r="B137" i="18"/>
  <c r="B139" i="18"/>
  <c r="B144" i="18"/>
  <c r="B140" i="18"/>
  <c r="B130" i="18"/>
  <c r="B132" i="18"/>
  <c r="B135" i="18"/>
  <c r="B129" i="19"/>
  <c r="M26" i="21" s="1"/>
  <c r="B144" i="19"/>
  <c r="M41" i="21" s="1"/>
  <c r="B139" i="19"/>
  <c r="M36" i="21" s="1"/>
  <c r="B132" i="19"/>
  <c r="M29" i="21" s="1"/>
  <c r="B131" i="19"/>
  <c r="M28" i="21" s="1"/>
  <c r="B141" i="19"/>
  <c r="M38" i="21" s="1"/>
  <c r="B128" i="19"/>
  <c r="M25" i="21" s="1"/>
  <c r="B130" i="19"/>
  <c r="M27" i="21" s="1"/>
  <c r="B133" i="19"/>
  <c r="M30" i="21" s="1"/>
  <c r="B126" i="19"/>
  <c r="M23" i="21" s="1"/>
  <c r="B135" i="19"/>
  <c r="M32" i="21" s="1"/>
  <c r="B142" i="19"/>
  <c r="M39" i="21" s="1"/>
  <c r="B143" i="19"/>
  <c r="M40" i="21" s="1"/>
  <c r="B138" i="19"/>
  <c r="M35" i="21" s="1"/>
  <c r="B134" i="19"/>
  <c r="M31" i="21" s="1"/>
  <c r="B136" i="19"/>
  <c r="M33" i="21" s="1"/>
  <c r="B140" i="19"/>
  <c r="M37" i="21" s="1"/>
  <c r="B137" i="19"/>
  <c r="M34" i="21" s="1"/>
  <c r="B127" i="19"/>
  <c r="M24" i="21" s="1"/>
  <c r="S182" i="13" l="1"/>
  <c r="W182" i="13"/>
  <c r="V182" i="13"/>
  <c r="P183" i="13"/>
  <c r="S183" i="13" s="1"/>
  <c r="N183" i="13"/>
  <c r="O183" i="13"/>
  <c r="M183" i="13"/>
  <c r="Q183" i="13"/>
  <c r="R183" i="13" s="1"/>
  <c r="D184" i="13"/>
  <c r="W138" i="16"/>
  <c r="V138" i="16"/>
  <c r="N139" i="16"/>
  <c r="M139" i="16"/>
  <c r="P139" i="16"/>
  <c r="T139" i="16" s="1"/>
  <c r="Q139" i="16"/>
  <c r="R139" i="16" s="1"/>
  <c r="O139" i="16"/>
  <c r="D140" i="16"/>
  <c r="S139" i="16"/>
  <c r="S138" i="16"/>
  <c r="B112" i="18"/>
  <c r="C112" i="18" s="1"/>
  <c r="E167" i="18"/>
  <c r="B66" i="18"/>
  <c r="C66" i="18" s="1"/>
  <c r="B121" i="18"/>
  <c r="C121" i="18" s="1"/>
  <c r="E185" i="18"/>
  <c r="B81" i="18"/>
  <c r="E81" i="18" s="1"/>
  <c r="B122" i="18"/>
  <c r="E122" i="18" s="1"/>
  <c r="B60" i="18"/>
  <c r="E60" i="18" s="1"/>
  <c r="E178" i="18"/>
  <c r="B101" i="18"/>
  <c r="E101" i="18" s="1"/>
  <c r="B15" i="18"/>
  <c r="E15" i="18" s="1"/>
  <c r="E179" i="18"/>
  <c r="B76" i="18"/>
  <c r="E76" i="18" s="1"/>
  <c r="B108" i="18"/>
  <c r="C108" i="18" s="1"/>
  <c r="B77" i="18"/>
  <c r="E77" i="18" s="1"/>
  <c r="B82" i="18"/>
  <c r="C82" i="18" s="1"/>
  <c r="B95" i="18"/>
  <c r="E95" i="18" s="1"/>
  <c r="B50" i="18"/>
  <c r="C50" i="18" s="1"/>
  <c r="B102" i="18"/>
  <c r="E102" i="18" s="1"/>
  <c r="B53" i="18"/>
  <c r="E53" i="18" s="1"/>
  <c r="B61" i="18"/>
  <c r="C61" i="18" s="1"/>
  <c r="E171" i="18"/>
  <c r="B20" i="18"/>
  <c r="C20" i="18" s="1"/>
  <c r="B88" i="18"/>
  <c r="C88" i="18" s="1"/>
  <c r="B4" i="18"/>
  <c r="E4" i="18" s="1"/>
  <c r="B71" i="18"/>
  <c r="C71" i="18" s="1"/>
  <c r="B80" i="18"/>
  <c r="E80" i="18" s="1"/>
  <c r="B68" i="18"/>
  <c r="C68" i="18" s="1"/>
  <c r="B36" i="18"/>
  <c r="C36" i="18" s="1"/>
  <c r="B124" i="18"/>
  <c r="C124" i="18" s="1"/>
  <c r="B13" i="18"/>
  <c r="C13" i="18" s="1"/>
  <c r="E150" i="18"/>
  <c r="B9" i="18"/>
  <c r="E9" i="18" s="1"/>
  <c r="B123" i="18"/>
  <c r="E123" i="18" s="1"/>
  <c r="B11" i="18"/>
  <c r="C11" i="18" s="1"/>
  <c r="B64" i="18"/>
  <c r="E64" i="18" s="1"/>
  <c r="B93" i="18"/>
  <c r="E93" i="18" s="1"/>
  <c r="E158" i="18"/>
  <c r="E169" i="18"/>
  <c r="B51" i="18"/>
  <c r="C51" i="18" s="1"/>
  <c r="B118" i="18"/>
  <c r="E118" i="18" s="1"/>
  <c r="B103" i="18"/>
  <c r="C103" i="18" s="1"/>
  <c r="B99" i="18"/>
  <c r="E99" i="18" s="1"/>
  <c r="B105" i="18"/>
  <c r="E105" i="18" s="1"/>
  <c r="B12" i="18"/>
  <c r="E12" i="18" s="1"/>
  <c r="B47" i="18"/>
  <c r="C47" i="18" s="1"/>
  <c r="B117" i="18"/>
  <c r="E117" i="18" s="1"/>
  <c r="B39" i="18"/>
  <c r="C39" i="18" s="1"/>
  <c r="B25" i="18"/>
  <c r="C25" i="18" s="1"/>
  <c r="B69" i="18"/>
  <c r="C69" i="18" s="1"/>
  <c r="B84" i="18"/>
  <c r="C84" i="18" s="1"/>
  <c r="B96" i="18"/>
  <c r="C96" i="18" s="1"/>
  <c r="B27" i="18"/>
  <c r="E27" i="18" s="1"/>
  <c r="B73" i="18"/>
  <c r="C73" i="18" s="1"/>
  <c r="B7" i="18"/>
  <c r="C7" i="18" s="1"/>
  <c r="B107" i="18"/>
  <c r="C107" i="18" s="1"/>
  <c r="B104" i="18"/>
  <c r="E104" i="18" s="1"/>
  <c r="B30" i="18"/>
  <c r="E30" i="18" s="1"/>
  <c r="B49" i="18"/>
  <c r="C49" i="18" s="1"/>
  <c r="B114" i="18"/>
  <c r="E114" i="18" s="1"/>
  <c r="B120" i="18"/>
  <c r="C120" i="18" s="1"/>
  <c r="B91" i="18"/>
  <c r="C91" i="18" s="1"/>
  <c r="B90" i="18"/>
  <c r="E90" i="18" s="1"/>
  <c r="B44" i="18"/>
  <c r="C44" i="18" s="1"/>
  <c r="E198" i="18"/>
  <c r="E190" i="18"/>
  <c r="E172" i="18"/>
  <c r="E163" i="18"/>
  <c r="E191" i="18"/>
  <c r="E145" i="18"/>
  <c r="B70" i="18"/>
  <c r="E70" i="18" s="1"/>
  <c r="B92" i="18"/>
  <c r="E92" i="18" s="1"/>
  <c r="B106" i="18"/>
  <c r="E106" i="18" s="1"/>
  <c r="B98" i="18"/>
  <c r="E98" i="18" s="1"/>
  <c r="B45" i="18"/>
  <c r="C45" i="18" s="1"/>
  <c r="B16" i="18"/>
  <c r="C16" i="18" s="1"/>
  <c r="B55" i="18"/>
  <c r="C55" i="18" s="1"/>
  <c r="B67" i="18"/>
  <c r="E67" i="18" s="1"/>
  <c r="B43" i="18"/>
  <c r="C43" i="18" s="1"/>
  <c r="B48" i="18"/>
  <c r="E48" i="18" s="1"/>
  <c r="B10" i="18"/>
  <c r="E10" i="18" s="1"/>
  <c r="B109" i="18"/>
  <c r="E109" i="18" s="1"/>
  <c r="B32" i="18"/>
  <c r="E32" i="18" s="1"/>
  <c r="B24" i="18"/>
  <c r="C24" i="18" s="1"/>
  <c r="B19" i="18"/>
  <c r="E19" i="18" s="1"/>
  <c r="B59" i="18"/>
  <c r="C59" i="18" s="1"/>
  <c r="B89" i="18"/>
  <c r="C89" i="18" s="1"/>
  <c r="B14" i="18"/>
  <c r="E14" i="18" s="1"/>
  <c r="B31" i="18"/>
  <c r="E31" i="18" s="1"/>
  <c r="B26" i="18"/>
  <c r="E26" i="18" s="1"/>
  <c r="B75" i="18"/>
  <c r="E75" i="18" s="1"/>
  <c r="B8" i="18"/>
  <c r="E8" i="18" s="1"/>
  <c r="B116" i="18"/>
  <c r="C116" i="18" s="1"/>
  <c r="B41" i="18"/>
  <c r="E41" i="18" s="1"/>
  <c r="B22" i="18"/>
  <c r="E22" i="18" s="1"/>
  <c r="B28" i="18"/>
  <c r="E28" i="18" s="1"/>
  <c r="B115" i="18"/>
  <c r="C115" i="18" s="1"/>
  <c r="B34" i="18"/>
  <c r="E34" i="18" s="1"/>
  <c r="B74" i="18"/>
  <c r="C74" i="18" s="1"/>
  <c r="B29" i="18"/>
  <c r="C29" i="18" s="1"/>
  <c r="E195" i="18"/>
  <c r="E154" i="18"/>
  <c r="E197" i="18"/>
  <c r="E148" i="18"/>
  <c r="E201" i="18"/>
  <c r="E161" i="18"/>
  <c r="E147" i="18"/>
  <c r="E160" i="18"/>
  <c r="B72" i="18"/>
  <c r="E72" i="18" s="1"/>
  <c r="B79" i="18"/>
  <c r="C79" i="18" s="1"/>
  <c r="B42" i="18"/>
  <c r="E42" i="18" s="1"/>
  <c r="B83" i="18"/>
  <c r="E83" i="18" s="1"/>
  <c r="B33" i="18"/>
  <c r="E33" i="18" s="1"/>
  <c r="B17" i="18"/>
  <c r="C17" i="18" s="1"/>
  <c r="B97" i="18"/>
  <c r="E97" i="18" s="1"/>
  <c r="B52" i="18"/>
  <c r="E52" i="18" s="1"/>
  <c r="B94" i="18"/>
  <c r="E94" i="18" s="1"/>
  <c r="B78" i="18"/>
  <c r="C78" i="18" s="1"/>
  <c r="B54" i="18"/>
  <c r="C54" i="18" s="1"/>
  <c r="B40" i="18"/>
  <c r="E40" i="18" s="1"/>
  <c r="B57" i="18"/>
  <c r="C57" i="18" s="1"/>
  <c r="B58" i="18"/>
  <c r="E58" i="18" s="1"/>
  <c r="B38" i="18"/>
  <c r="E38" i="18" s="1"/>
  <c r="B6" i="18"/>
  <c r="C6" i="18" s="1"/>
  <c r="B56" i="18"/>
  <c r="E56" i="18" s="1"/>
  <c r="B86" i="18"/>
  <c r="E86" i="18" s="1"/>
  <c r="B46" i="18"/>
  <c r="C46" i="18" s="1"/>
  <c r="B113" i="18"/>
  <c r="C113" i="18" s="1"/>
  <c r="B85" i="18"/>
  <c r="C85" i="18" s="1"/>
  <c r="B35" i="18"/>
  <c r="C35" i="18" s="1"/>
  <c r="B100" i="18"/>
  <c r="C100" i="18" s="1"/>
  <c r="B18" i="18"/>
  <c r="E18" i="18" s="1"/>
  <c r="B21" i="18"/>
  <c r="E21" i="18" s="1"/>
  <c r="B111" i="18"/>
  <c r="C111" i="18" s="1"/>
  <c r="B23" i="18"/>
  <c r="C23" i="18" s="1"/>
  <c r="B110" i="18"/>
  <c r="C110" i="18" s="1"/>
  <c r="B65" i="18"/>
  <c r="E65" i="18" s="1"/>
  <c r="E183" i="18"/>
  <c r="E159" i="18"/>
  <c r="E156" i="18"/>
  <c r="E199" i="18"/>
  <c r="E176" i="18"/>
  <c r="E151" i="18"/>
  <c r="B119" i="18"/>
  <c r="E119" i="18" s="1"/>
  <c r="B87" i="18"/>
  <c r="E87" i="18" s="1"/>
  <c r="B63" i="18"/>
  <c r="C63" i="18" s="1"/>
  <c r="B37" i="18"/>
  <c r="C37" i="18" s="1"/>
  <c r="E196" i="18"/>
  <c r="E188" i="18"/>
  <c r="E192" i="18"/>
  <c r="E177" i="18"/>
  <c r="E166" i="18"/>
  <c r="E164" i="18"/>
  <c r="E153" i="18"/>
  <c r="E170" i="18"/>
  <c r="E187" i="18"/>
  <c r="E146" i="18"/>
  <c r="E180" i="18"/>
  <c r="E149" i="18"/>
  <c r="E193" i="18"/>
  <c r="E200" i="18"/>
  <c r="E184" i="18"/>
  <c r="E175" i="18"/>
  <c r="E173" i="18"/>
  <c r="E157" i="18"/>
  <c r="E168" i="18"/>
  <c r="E194" i="18"/>
  <c r="E162" i="18"/>
  <c r="E186" i="18"/>
  <c r="E189" i="18"/>
  <c r="E181" i="18"/>
  <c r="E152" i="18"/>
  <c r="E155" i="18"/>
  <c r="E182" i="18"/>
  <c r="E165" i="18"/>
  <c r="B5" i="18"/>
  <c r="C62" i="18"/>
  <c r="E62" i="18"/>
  <c r="E174" i="18"/>
  <c r="C127" i="19"/>
  <c r="N24" i="21" s="1"/>
  <c r="C138" i="19"/>
  <c r="N35" i="21" s="1"/>
  <c r="C131" i="19"/>
  <c r="N28" i="21" s="1"/>
  <c r="C129" i="19"/>
  <c r="N26" i="21" s="1"/>
  <c r="C135" i="18"/>
  <c r="E135" i="18"/>
  <c r="C139" i="18"/>
  <c r="E139" i="18"/>
  <c r="E125" i="18"/>
  <c r="C125" i="18"/>
  <c r="C141" i="18"/>
  <c r="E141" i="18"/>
  <c r="E134" i="18"/>
  <c r="C134" i="18"/>
  <c r="E127" i="18"/>
  <c r="C127" i="18"/>
  <c r="E128" i="18"/>
  <c r="C128" i="18"/>
  <c r="C138" i="18"/>
  <c r="E138" i="18"/>
  <c r="C137" i="19"/>
  <c r="N34" i="21" s="1"/>
  <c r="C130" i="19"/>
  <c r="N27" i="21" s="1"/>
  <c r="C132" i="18"/>
  <c r="E132" i="18"/>
  <c r="E137" i="18"/>
  <c r="C137" i="18"/>
  <c r="C136" i="18"/>
  <c r="E136" i="18"/>
  <c r="C136" i="19"/>
  <c r="N33" i="21" s="1"/>
  <c r="C143" i="19"/>
  <c r="N40" i="21" s="1"/>
  <c r="C135" i="19"/>
  <c r="N32" i="21" s="1"/>
  <c r="C133" i="19"/>
  <c r="N30" i="21" s="1"/>
  <c r="C128" i="19"/>
  <c r="N25" i="21" s="1"/>
  <c r="C141" i="19"/>
  <c r="N38" i="21" s="1"/>
  <c r="C132" i="19"/>
  <c r="N29" i="21" s="1"/>
  <c r="C139" i="19"/>
  <c r="N36" i="21" s="1"/>
  <c r="C140" i="18"/>
  <c r="E140" i="18"/>
  <c r="C144" i="18"/>
  <c r="E144" i="18"/>
  <c r="E131" i="18"/>
  <c r="C131" i="18"/>
  <c r="C140" i="19"/>
  <c r="N37" i="21" s="1"/>
  <c r="C134" i="19"/>
  <c r="N31" i="21" s="1"/>
  <c r="C142" i="19"/>
  <c r="N39" i="21" s="1"/>
  <c r="C126" i="19"/>
  <c r="N23" i="21" s="1"/>
  <c r="C144" i="19"/>
  <c r="N41" i="21" s="1"/>
  <c r="C130" i="18"/>
  <c r="E130" i="18"/>
  <c r="C129" i="18"/>
  <c r="E129" i="18"/>
  <c r="E133" i="18"/>
  <c r="C133" i="18"/>
  <c r="E142" i="18"/>
  <c r="C142" i="18"/>
  <c r="C126" i="18"/>
  <c r="E126" i="18"/>
  <c r="C143" i="18"/>
  <c r="E143" i="18"/>
  <c r="M184" i="13" l="1"/>
  <c r="N184" i="13"/>
  <c r="Q184" i="13"/>
  <c r="R184" i="13" s="1"/>
  <c r="O184" i="13"/>
  <c r="D185" i="13"/>
  <c r="P184" i="13"/>
  <c r="T184" i="13" s="1"/>
  <c r="T183" i="13"/>
  <c r="V183" i="13"/>
  <c r="W183" i="13"/>
  <c r="V139" i="16"/>
  <c r="W139" i="16"/>
  <c r="P140" i="16"/>
  <c r="T140" i="16" s="1"/>
  <c r="M140" i="16"/>
  <c r="N140" i="16"/>
  <c r="Q140" i="16"/>
  <c r="R140" i="16" s="1"/>
  <c r="O140" i="16"/>
  <c r="D141" i="16"/>
  <c r="E66" i="18"/>
  <c r="C80" i="18"/>
  <c r="E124" i="18"/>
  <c r="C81" i="18"/>
  <c r="C15" i="18"/>
  <c r="C93" i="18"/>
  <c r="C9" i="18"/>
  <c r="E20" i="18"/>
  <c r="E7" i="18"/>
  <c r="E112" i="18"/>
  <c r="E43" i="18"/>
  <c r="C117" i="18"/>
  <c r="C90" i="18"/>
  <c r="E84" i="18"/>
  <c r="C64" i="18"/>
  <c r="C101" i="18"/>
  <c r="E24" i="18"/>
  <c r="E29" i="18"/>
  <c r="C123" i="18"/>
  <c r="C28" i="18"/>
  <c r="E108" i="18"/>
  <c r="C8" i="18"/>
  <c r="C14" i="18"/>
  <c r="C48" i="18"/>
  <c r="E50" i="18"/>
  <c r="E71" i="18"/>
  <c r="E16" i="18"/>
  <c r="C92" i="18"/>
  <c r="E121" i="18"/>
  <c r="C60" i="18"/>
  <c r="C58" i="18"/>
  <c r="E79" i="18"/>
  <c r="E111" i="18"/>
  <c r="E17" i="18"/>
  <c r="C53" i="18"/>
  <c r="E68" i="18"/>
  <c r="E35" i="18"/>
  <c r="C86" i="18"/>
  <c r="E78" i="18"/>
  <c r="E91" i="18"/>
  <c r="E47" i="18"/>
  <c r="E82" i="18"/>
  <c r="E88" i="18"/>
  <c r="E85" i="18"/>
  <c r="C102" i="18"/>
  <c r="E13" i="18"/>
  <c r="E11" i="18"/>
  <c r="C122" i="18"/>
  <c r="C77" i="18"/>
  <c r="C99" i="18"/>
  <c r="E36" i="18"/>
  <c r="C95" i="18"/>
  <c r="C4" i="18"/>
  <c r="C76" i="18"/>
  <c r="E61" i="18"/>
  <c r="E49" i="18"/>
  <c r="E89" i="18"/>
  <c r="E74" i="18"/>
  <c r="C32" i="18"/>
  <c r="C70" i="18"/>
  <c r="E103" i="18"/>
  <c r="C72" i="18"/>
  <c r="C65" i="18"/>
  <c r="C21" i="18"/>
  <c r="C56" i="18"/>
  <c r="E57" i="18"/>
  <c r="C94" i="18"/>
  <c r="C33" i="18"/>
  <c r="C22" i="18"/>
  <c r="C75" i="18"/>
  <c r="E45" i="18"/>
  <c r="C30" i="18"/>
  <c r="E73" i="18"/>
  <c r="E69" i="18"/>
  <c r="E96" i="18"/>
  <c r="E55" i="18"/>
  <c r="E107" i="18"/>
  <c r="C105" i="18"/>
  <c r="C97" i="18"/>
  <c r="E39" i="18"/>
  <c r="E44" i="18"/>
  <c r="E115" i="18"/>
  <c r="C114" i="18"/>
  <c r="E51" i="18"/>
  <c r="C38" i="18"/>
  <c r="E116" i="18"/>
  <c r="E54" i="18"/>
  <c r="C31" i="18"/>
  <c r="C87" i="18"/>
  <c r="C109" i="18"/>
  <c r="C98" i="18"/>
  <c r="C34" i="18"/>
  <c r="E6" i="18"/>
  <c r="E113" i="18"/>
  <c r="C119" i="18"/>
  <c r="C18" i="18"/>
  <c r="C52" i="18"/>
  <c r="C26" i="18"/>
  <c r="E110" i="18"/>
  <c r="C40" i="18"/>
  <c r="C83" i="18"/>
  <c r="C41" i="18"/>
  <c r="E59" i="18"/>
  <c r="C67" i="18"/>
  <c r="C104" i="18"/>
  <c r="E120" i="18"/>
  <c r="E25" i="18"/>
  <c r="E23" i="18"/>
  <c r="E100" i="18"/>
  <c r="E46" i="18"/>
  <c r="C42" i="18"/>
  <c r="C19" i="18"/>
  <c r="C10" i="18"/>
  <c r="C106" i="18"/>
  <c r="C27" i="18"/>
  <c r="C12" i="18"/>
  <c r="C118" i="18"/>
  <c r="E37" i="18"/>
  <c r="E63" i="18"/>
  <c r="C5" i="18"/>
  <c r="E5" i="18"/>
  <c r="S184" i="13" l="1"/>
  <c r="W184" i="13"/>
  <c r="V184" i="13"/>
  <c r="D186" i="13"/>
  <c r="M185" i="13"/>
  <c r="P185" i="13"/>
  <c r="S185" i="13" s="1"/>
  <c r="Q185" i="13"/>
  <c r="R185" i="13" s="1"/>
  <c r="O185" i="13"/>
  <c r="N185" i="13"/>
  <c r="N141" i="16"/>
  <c r="M141" i="16"/>
  <c r="D142" i="16"/>
  <c r="P141" i="16"/>
  <c r="T141" i="16" s="1"/>
  <c r="Q141" i="16"/>
  <c r="R141" i="16" s="1"/>
  <c r="O141" i="16"/>
  <c r="V140" i="16"/>
  <c r="W140" i="16"/>
  <c r="S140" i="16"/>
  <c r="T185" i="13" l="1"/>
  <c r="W185" i="13"/>
  <c r="V185" i="13"/>
  <c r="N186" i="13"/>
  <c r="M186" i="13"/>
  <c r="O186" i="13"/>
  <c r="P186" i="13"/>
  <c r="T186" i="13" s="1"/>
  <c r="D187" i="13"/>
  <c r="Q186" i="13"/>
  <c r="R186" i="13" s="1"/>
  <c r="S141" i="16"/>
  <c r="P142" i="16"/>
  <c r="S142" i="16" s="1"/>
  <c r="Q142" i="16"/>
  <c r="R142" i="16" s="1"/>
  <c r="O142" i="16"/>
  <c r="M142" i="16"/>
  <c r="D143" i="16"/>
  <c r="N142" i="16"/>
  <c r="W141" i="16"/>
  <c r="V141" i="16"/>
  <c r="O187" i="13" l="1"/>
  <c r="N187" i="13"/>
  <c r="Q187" i="13"/>
  <c r="R187" i="13" s="1"/>
  <c r="M187" i="13"/>
  <c r="P187" i="13"/>
  <c r="S187" i="13" s="1"/>
  <c r="D188" i="13"/>
  <c r="T142" i="16"/>
  <c r="S186" i="13"/>
  <c r="W186" i="13"/>
  <c r="V186" i="13"/>
  <c r="V142" i="16"/>
  <c r="W142" i="16"/>
  <c r="D144" i="16"/>
  <c r="O143" i="16"/>
  <c r="M143" i="16"/>
  <c r="P143" i="16"/>
  <c r="S143" i="16" s="1"/>
  <c r="N143" i="16"/>
  <c r="Q143" i="16"/>
  <c r="R143" i="16" s="1"/>
  <c r="T187" i="13" l="1"/>
  <c r="M188" i="13"/>
  <c r="Q188" i="13"/>
  <c r="R188" i="13" s="1"/>
  <c r="N188" i="13"/>
  <c r="O188" i="13"/>
  <c r="D189" i="13"/>
  <c r="P188" i="13"/>
  <c r="S188" i="13" s="1"/>
  <c r="W187" i="13"/>
  <c r="V187" i="13"/>
  <c r="N144" i="16"/>
  <c r="D145" i="16"/>
  <c r="Q144" i="16"/>
  <c r="R144" i="16" s="1"/>
  <c r="O144" i="16"/>
  <c r="P144" i="16"/>
  <c r="S144" i="16" s="1"/>
  <c r="M144" i="16"/>
  <c r="W143" i="16"/>
  <c r="V143" i="16"/>
  <c r="T143" i="16"/>
  <c r="T144" i="16" l="1"/>
  <c r="T188" i="13"/>
  <c r="W188" i="13"/>
  <c r="V188" i="13"/>
  <c r="O189" i="13"/>
  <c r="D190" i="13"/>
  <c r="N189" i="13"/>
  <c r="P189" i="13"/>
  <c r="T189" i="13" s="1"/>
  <c r="Q189" i="13"/>
  <c r="R189" i="13" s="1"/>
  <c r="M189" i="13"/>
  <c r="W144" i="16"/>
  <c r="V144" i="16"/>
  <c r="Q145" i="16"/>
  <c r="R145" i="16" s="1"/>
  <c r="N145" i="16"/>
  <c r="M145" i="16"/>
  <c r="O145" i="16"/>
  <c r="D146" i="16"/>
  <c r="P145" i="16"/>
  <c r="S145" i="16" s="1"/>
  <c r="V189" i="13" l="1"/>
  <c r="W189" i="13"/>
  <c r="P190" i="13"/>
  <c r="S190" i="13" s="1"/>
  <c r="N190" i="13"/>
  <c r="Q190" i="13"/>
  <c r="R190" i="13" s="1"/>
  <c r="D191" i="13"/>
  <c r="O190" i="13"/>
  <c r="M190" i="13"/>
  <c r="S189" i="13"/>
  <c r="D147" i="16"/>
  <c r="M146" i="16"/>
  <c r="N146" i="16"/>
  <c r="O146" i="16"/>
  <c r="P146" i="16"/>
  <c r="S146" i="16" s="1"/>
  <c r="Q146" i="16"/>
  <c r="R146" i="16" s="1"/>
  <c r="V145" i="16"/>
  <c r="W145" i="16"/>
  <c r="T145" i="16"/>
  <c r="W190" i="13" l="1"/>
  <c r="V190" i="13"/>
  <c r="Q191" i="13"/>
  <c r="R191" i="13" s="1"/>
  <c r="M191" i="13"/>
  <c r="D192" i="13"/>
  <c r="O191" i="13"/>
  <c r="N191" i="13"/>
  <c r="P191" i="13"/>
  <c r="T191" i="13" s="1"/>
  <c r="T190" i="13"/>
  <c r="T146" i="16"/>
  <c r="W146" i="16"/>
  <c r="V146" i="16"/>
  <c r="D148" i="16"/>
  <c r="N147" i="16"/>
  <c r="P147" i="16"/>
  <c r="S147" i="16" s="1"/>
  <c r="O147" i="16"/>
  <c r="M147" i="16"/>
  <c r="Q147" i="16"/>
  <c r="R147" i="16" s="1"/>
  <c r="T147" i="16" l="1"/>
  <c r="V191" i="13"/>
  <c r="W191" i="13"/>
  <c r="S191" i="13"/>
  <c r="Q192" i="13"/>
  <c r="R192" i="13" s="1"/>
  <c r="N192" i="13"/>
  <c r="M192" i="13"/>
  <c r="P192" i="13"/>
  <c r="T192" i="13" s="1"/>
  <c r="D193" i="13"/>
  <c r="O192" i="13"/>
  <c r="Q148" i="16"/>
  <c r="R148" i="16" s="1"/>
  <c r="P148" i="16"/>
  <c r="S148" i="16" s="1"/>
  <c r="M148" i="16"/>
  <c r="O148" i="16"/>
  <c r="D149" i="16"/>
  <c r="N148" i="16"/>
  <c r="V147" i="16"/>
  <c r="W147" i="16"/>
  <c r="S192" i="13" l="1"/>
  <c r="W192" i="13"/>
  <c r="V192" i="13"/>
  <c r="M193" i="13"/>
  <c r="N193" i="13"/>
  <c r="D194" i="13"/>
  <c r="O193" i="13"/>
  <c r="Q193" i="13"/>
  <c r="R193" i="13" s="1"/>
  <c r="P193" i="13"/>
  <c r="S193" i="13" s="1"/>
  <c r="T148" i="16"/>
  <c r="V148" i="16"/>
  <c r="W148" i="16"/>
  <c r="M149" i="16"/>
  <c r="N149" i="16"/>
  <c r="D150" i="16"/>
  <c r="Q149" i="16"/>
  <c r="R149" i="16" s="1"/>
  <c r="O149" i="16"/>
  <c r="P149" i="16"/>
  <c r="S149" i="16" s="1"/>
  <c r="V193" i="13" l="1"/>
  <c r="W193" i="13"/>
  <c r="T193" i="13"/>
  <c r="D195" i="13"/>
  <c r="M194" i="13"/>
  <c r="P194" i="13"/>
  <c r="S194" i="13" s="1"/>
  <c r="N194" i="13"/>
  <c r="Q194" i="13"/>
  <c r="R194" i="13" s="1"/>
  <c r="O194" i="13"/>
  <c r="W149" i="16"/>
  <c r="V149" i="16"/>
  <c r="T149" i="16"/>
  <c r="O150" i="16"/>
  <c r="D151" i="16"/>
  <c r="M150" i="16"/>
  <c r="P150" i="16"/>
  <c r="T150" i="16" s="1"/>
  <c r="N150" i="16"/>
  <c r="Q150" i="16"/>
  <c r="R150" i="16" s="1"/>
  <c r="T194" i="13" l="1"/>
  <c r="Q195" i="13"/>
  <c r="R195" i="13" s="1"/>
  <c r="M195" i="13"/>
  <c r="O195" i="13"/>
  <c r="P195" i="13"/>
  <c r="T195" i="13" s="1"/>
  <c r="D196" i="13"/>
  <c r="N195" i="13"/>
  <c r="V194" i="13"/>
  <c r="W194" i="13"/>
  <c r="S150" i="16"/>
  <c r="W150" i="16"/>
  <c r="V150" i="16"/>
  <c r="N151" i="16"/>
  <c r="P151" i="16"/>
  <c r="S151" i="16" s="1"/>
  <c r="Q151" i="16"/>
  <c r="R151" i="16" s="1"/>
  <c r="O151" i="16"/>
  <c r="D152" i="16"/>
  <c r="M151" i="16"/>
  <c r="T151" i="16" l="1"/>
  <c r="W195" i="13"/>
  <c r="V195" i="13"/>
  <c r="Q196" i="13"/>
  <c r="R196" i="13" s="1"/>
  <c r="O196" i="13"/>
  <c r="M196" i="13"/>
  <c r="N196" i="13"/>
  <c r="P196" i="13"/>
  <c r="S196" i="13" s="1"/>
  <c r="D197" i="13"/>
  <c r="S195" i="13"/>
  <c r="W151" i="16"/>
  <c r="V151" i="16"/>
  <c r="O152" i="16"/>
  <c r="P152" i="16"/>
  <c r="T152" i="16" s="1"/>
  <c r="N152" i="16"/>
  <c r="D153" i="16"/>
  <c r="Q152" i="16"/>
  <c r="R152" i="16" s="1"/>
  <c r="M152" i="16"/>
  <c r="M197" i="13" l="1"/>
  <c r="P197" i="13"/>
  <c r="S197" i="13" s="1"/>
  <c r="D198" i="13"/>
  <c r="O197" i="13"/>
  <c r="N197" i="13"/>
  <c r="Q197" i="13"/>
  <c r="R197" i="13" s="1"/>
  <c r="W196" i="13"/>
  <c r="V196" i="13"/>
  <c r="T196" i="13"/>
  <c r="V152" i="16"/>
  <c r="W152" i="16"/>
  <c r="N153" i="16"/>
  <c r="M153" i="16"/>
  <c r="Q153" i="16"/>
  <c r="R153" i="16" s="1"/>
  <c r="O153" i="16"/>
  <c r="P153" i="16"/>
  <c r="T153" i="16" s="1"/>
  <c r="D154" i="16"/>
  <c r="S152" i="16"/>
  <c r="T197" i="13" l="1"/>
  <c r="P198" i="13"/>
  <c r="T198" i="13" s="1"/>
  <c r="N198" i="13"/>
  <c r="M198" i="13"/>
  <c r="O198" i="13"/>
  <c r="Q198" i="13"/>
  <c r="R198" i="13" s="1"/>
  <c r="D199" i="13"/>
  <c r="V197" i="13"/>
  <c r="W197" i="13"/>
  <c r="M154" i="16"/>
  <c r="O154" i="16"/>
  <c r="Q154" i="16"/>
  <c r="R154" i="16" s="1"/>
  <c r="P154" i="16"/>
  <c r="T154" i="16" s="1"/>
  <c r="D155" i="16"/>
  <c r="N154" i="16"/>
  <c r="V153" i="16"/>
  <c r="W153" i="16"/>
  <c r="S153" i="16"/>
  <c r="S198" i="13" l="1"/>
  <c r="W198" i="13"/>
  <c r="V198" i="13"/>
  <c r="O199" i="13"/>
  <c r="Q199" i="13"/>
  <c r="R199" i="13" s="1"/>
  <c r="N199" i="13"/>
  <c r="D200" i="13"/>
  <c r="P199" i="13"/>
  <c r="S199" i="13" s="1"/>
  <c r="M199" i="13"/>
  <c r="S154" i="16"/>
  <c r="W154" i="16"/>
  <c r="V154" i="16"/>
  <c r="M155" i="16"/>
  <c r="D156" i="16"/>
  <c r="Q155" i="16"/>
  <c r="R155" i="16" s="1"/>
  <c r="N155" i="16"/>
  <c r="O155" i="16"/>
  <c r="P155" i="16"/>
  <c r="T155" i="16" s="1"/>
  <c r="S155" i="16" l="1"/>
  <c r="W199" i="13"/>
  <c r="V199" i="13"/>
  <c r="M200" i="13"/>
  <c r="Q200" i="13"/>
  <c r="R200" i="13" s="1"/>
  <c r="P200" i="13"/>
  <c r="T200" i="13" s="1"/>
  <c r="D201" i="13"/>
  <c r="N200" i="13"/>
  <c r="O200" i="13"/>
  <c r="T199" i="13"/>
  <c r="V155" i="16"/>
  <c r="W155" i="16"/>
  <c r="D157" i="16"/>
  <c r="N156" i="16"/>
  <c r="P156" i="16"/>
  <c r="S156" i="16" s="1"/>
  <c r="O156" i="16"/>
  <c r="Q156" i="16"/>
  <c r="R156" i="16" s="1"/>
  <c r="M156" i="16"/>
  <c r="S200" i="13" l="1"/>
  <c r="T156" i="16"/>
  <c r="W200" i="13"/>
  <c r="V200" i="13"/>
  <c r="O201" i="13"/>
  <c r="N201" i="13"/>
  <c r="Q201" i="13"/>
  <c r="R201" i="13" s="1"/>
  <c r="P201" i="13"/>
  <c r="T201" i="13" s="1"/>
  <c r="M201" i="13"/>
  <c r="O157" i="16"/>
  <c r="N157" i="16"/>
  <c r="P157" i="16"/>
  <c r="S157" i="16" s="1"/>
  <c r="Q157" i="16"/>
  <c r="R157" i="16" s="1"/>
  <c r="M157" i="16"/>
  <c r="D158" i="16"/>
  <c r="V156" i="16"/>
  <c r="W156" i="16"/>
  <c r="Z4" i="3" l="1"/>
  <c r="Z31" i="3"/>
  <c r="Z6" i="3"/>
  <c r="AA24" i="3"/>
  <c r="Z24" i="3"/>
  <c r="Z40" i="3"/>
  <c r="Z32" i="3"/>
  <c r="T157" i="16"/>
  <c r="S201" i="13"/>
  <c r="V201" i="13"/>
  <c r="W201" i="13"/>
  <c r="O158" i="16"/>
  <c r="N158" i="16"/>
  <c r="Q158" i="16"/>
  <c r="R158" i="16" s="1"/>
  <c r="D159" i="16"/>
  <c r="M158" i="16"/>
  <c r="P158" i="16"/>
  <c r="T158" i="16" s="1"/>
  <c r="W157" i="16"/>
  <c r="V157" i="16"/>
  <c r="AB24" i="3" l="1"/>
  <c r="AZ24" i="3" s="1"/>
  <c r="S158" i="16"/>
  <c r="D160" i="16"/>
  <c r="P159" i="16"/>
  <c r="S159" i="16" s="1"/>
  <c r="Q159" i="16"/>
  <c r="R159" i="16" s="1"/>
  <c r="N159" i="16"/>
  <c r="M159" i="16"/>
  <c r="O159" i="16"/>
  <c r="V158" i="16"/>
  <c r="W158" i="16"/>
  <c r="AZ59" i="3" l="1"/>
  <c r="BK59" i="3" s="1"/>
  <c r="AZ60" i="3"/>
  <c r="T159" i="16"/>
  <c r="V159" i="16"/>
  <c r="W159" i="16"/>
  <c r="D161" i="16"/>
  <c r="O160" i="16"/>
  <c r="M160" i="16"/>
  <c r="N160" i="16"/>
  <c r="P160" i="16"/>
  <c r="S160" i="16" s="1"/>
  <c r="Q160" i="16"/>
  <c r="R160" i="16" s="1"/>
  <c r="BG59" i="3" l="1"/>
  <c r="BM59" i="3"/>
  <c r="BH59" i="3"/>
  <c r="BF59" i="3"/>
  <c r="BL59" i="3"/>
  <c r="BJ59" i="3"/>
  <c r="BI59" i="3"/>
  <c r="BE59" i="3"/>
  <c r="AN59" i="3" s="1"/>
  <c r="BH60" i="3"/>
  <c r="BJ60" i="3"/>
  <c r="BL60" i="3"/>
  <c r="BI60" i="3"/>
  <c r="BF60" i="3"/>
  <c r="BE60" i="3"/>
  <c r="BM60" i="3"/>
  <c r="BG60" i="3"/>
  <c r="BK60" i="3"/>
  <c r="W160" i="16"/>
  <c r="V160" i="16"/>
  <c r="M161" i="16"/>
  <c r="N161" i="16"/>
  <c r="O161" i="16"/>
  <c r="D162" i="16"/>
  <c r="P161" i="16"/>
  <c r="S161" i="16" s="1"/>
  <c r="Q161" i="16"/>
  <c r="R161" i="16" s="1"/>
  <c r="T160" i="16"/>
  <c r="AN60" i="3" l="1"/>
  <c r="Q162" i="16"/>
  <c r="R162" i="16" s="1"/>
  <c r="N162" i="16"/>
  <c r="P162" i="16"/>
  <c r="T162" i="16" s="1"/>
  <c r="D163" i="16"/>
  <c r="O162" i="16"/>
  <c r="M162" i="16"/>
  <c r="T161" i="16"/>
  <c r="W161" i="16"/>
  <c r="V161" i="16"/>
  <c r="S162" i="16" l="1"/>
  <c r="D164" i="16"/>
  <c r="P163" i="16"/>
  <c r="S163" i="16" s="1"/>
  <c r="N163" i="16"/>
  <c r="M163" i="16"/>
  <c r="Q163" i="16"/>
  <c r="R163" i="16" s="1"/>
  <c r="O163" i="16"/>
  <c r="V162" i="16"/>
  <c r="W162" i="16"/>
  <c r="T163" i="16" l="1"/>
  <c r="D165" i="16"/>
  <c r="M164" i="16"/>
  <c r="O164" i="16"/>
  <c r="Q164" i="16"/>
  <c r="R164" i="16" s="1"/>
  <c r="N164" i="16"/>
  <c r="P164" i="16"/>
  <c r="S164" i="16" s="1"/>
  <c r="V163" i="16"/>
  <c r="W163" i="16"/>
  <c r="T164" i="16" l="1"/>
  <c r="V164" i="16"/>
  <c r="W164" i="16"/>
  <c r="M165" i="16"/>
  <c r="Q165" i="16"/>
  <c r="R165" i="16" s="1"/>
  <c r="O165" i="16"/>
  <c r="N165" i="16"/>
  <c r="P165" i="16"/>
  <c r="T165" i="16" s="1"/>
  <c r="D166" i="16"/>
  <c r="AR110" i="3"/>
  <c r="O166" i="16" l="1"/>
  <c r="N166" i="16"/>
  <c r="D167" i="16"/>
  <c r="M166" i="16"/>
  <c r="P166" i="16"/>
  <c r="S166" i="16" s="1"/>
  <c r="Q166" i="16"/>
  <c r="R166" i="16" s="1"/>
  <c r="S165" i="16"/>
  <c r="W165" i="16"/>
  <c r="V165" i="16"/>
  <c r="BL110" i="3"/>
  <c r="BJ110" i="3"/>
  <c r="BH110" i="3"/>
  <c r="BG110" i="3"/>
  <c r="BF110" i="3"/>
  <c r="BI110" i="3"/>
  <c r="BM110" i="3"/>
  <c r="BK110" i="3"/>
  <c r="BE110" i="3"/>
  <c r="AN110" i="3" l="1"/>
  <c r="V166" i="16"/>
  <c r="W166" i="16"/>
  <c r="T166" i="16"/>
  <c r="P167" i="16"/>
  <c r="T167" i="16" s="1"/>
  <c r="M167" i="16"/>
  <c r="Q167" i="16"/>
  <c r="R167" i="16" s="1"/>
  <c r="D168" i="16"/>
  <c r="O167" i="16"/>
  <c r="N167" i="16"/>
  <c r="S167" i="16" l="1"/>
  <c r="W167" i="16"/>
  <c r="V167" i="16"/>
  <c r="D169" i="16"/>
  <c r="N168" i="16"/>
  <c r="M168" i="16"/>
  <c r="O168" i="16"/>
  <c r="P168" i="16"/>
  <c r="S168" i="16" s="1"/>
  <c r="Q168" i="16"/>
  <c r="R168" i="16" s="1"/>
  <c r="V168" i="16" l="1"/>
  <c r="W168" i="16"/>
  <c r="T168" i="16"/>
  <c r="M169" i="16"/>
  <c r="N169" i="16"/>
  <c r="D170" i="16"/>
  <c r="P169" i="16"/>
  <c r="T169" i="16" s="1"/>
  <c r="O169" i="16"/>
  <c r="Q169" i="16"/>
  <c r="R169" i="16" s="1"/>
  <c r="S169" i="16" l="1"/>
  <c r="N170" i="16"/>
  <c r="O170" i="16"/>
  <c r="D171" i="16"/>
  <c r="P170" i="16"/>
  <c r="T170" i="16" s="1"/>
  <c r="Q170" i="16"/>
  <c r="R170" i="16" s="1"/>
  <c r="M170" i="16"/>
  <c r="V169" i="16"/>
  <c r="W169" i="16"/>
  <c r="S170" i="16" l="1"/>
  <c r="P171" i="16"/>
  <c r="T171" i="16" s="1"/>
  <c r="D172" i="16"/>
  <c r="M171" i="16"/>
  <c r="Q171" i="16"/>
  <c r="R171" i="16" s="1"/>
  <c r="O171" i="16"/>
  <c r="N171" i="16"/>
  <c r="W170" i="16"/>
  <c r="V170" i="16"/>
  <c r="S171" i="16" l="1"/>
  <c r="Q172" i="16"/>
  <c r="R172" i="16" s="1"/>
  <c r="D173" i="16"/>
  <c r="O172" i="16"/>
  <c r="P172" i="16"/>
  <c r="T172" i="16" s="1"/>
  <c r="N172" i="16"/>
  <c r="M172" i="16"/>
  <c r="V171" i="16"/>
  <c r="W171" i="16"/>
  <c r="S172" i="16" l="1"/>
  <c r="P173" i="16"/>
  <c r="S173" i="16" s="1"/>
  <c r="D174" i="16"/>
  <c r="N173" i="16"/>
  <c r="Q173" i="16"/>
  <c r="R173" i="16" s="1"/>
  <c r="M173" i="16"/>
  <c r="O173" i="16"/>
  <c r="V172" i="16"/>
  <c r="W172" i="16"/>
  <c r="T173" i="16" l="1"/>
  <c r="V173" i="16"/>
  <c r="W173" i="16"/>
  <c r="P174" i="16"/>
  <c r="S174" i="16" s="1"/>
  <c r="D175" i="16"/>
  <c r="Q174" i="16"/>
  <c r="R174" i="16" s="1"/>
  <c r="M174" i="16"/>
  <c r="N174" i="16"/>
  <c r="O174" i="16"/>
  <c r="V174" i="16" l="1"/>
  <c r="W174" i="16"/>
  <c r="N175" i="16"/>
  <c r="O175" i="16"/>
  <c r="M175" i="16"/>
  <c r="P175" i="16"/>
  <c r="T175" i="16" s="1"/>
  <c r="D176" i="16"/>
  <c r="Q175" i="16"/>
  <c r="R175" i="16" s="1"/>
  <c r="T174" i="16"/>
  <c r="S175" i="16" l="1"/>
  <c r="D177" i="16"/>
  <c r="M176" i="16"/>
  <c r="O176" i="16"/>
  <c r="Q176" i="16"/>
  <c r="R176" i="16" s="1"/>
  <c r="P176" i="16"/>
  <c r="S176" i="16" s="1"/>
  <c r="N176" i="16"/>
  <c r="W175" i="16"/>
  <c r="V175" i="16"/>
  <c r="T176" i="16" l="1"/>
  <c r="V176" i="16"/>
  <c r="W176" i="16"/>
  <c r="O177" i="16"/>
  <c r="P177" i="16"/>
  <c r="T177" i="16" s="1"/>
  <c r="M177" i="16"/>
  <c r="N177" i="16"/>
  <c r="Q177" i="16"/>
  <c r="R177" i="16" s="1"/>
  <c r="D178" i="16"/>
  <c r="V177" i="16" l="1"/>
  <c r="W177" i="16"/>
  <c r="M178" i="16"/>
  <c r="P178" i="16"/>
  <c r="T178" i="16" s="1"/>
  <c r="Q178" i="16"/>
  <c r="R178" i="16" s="1"/>
  <c r="N178" i="16"/>
  <c r="O178" i="16"/>
  <c r="D179" i="16"/>
  <c r="S177" i="16"/>
  <c r="V178" i="16" l="1"/>
  <c r="W178" i="16"/>
  <c r="D180" i="16"/>
  <c r="P179" i="16"/>
  <c r="S179" i="16" s="1"/>
  <c r="N179" i="16"/>
  <c r="O179" i="16"/>
  <c r="M179" i="16"/>
  <c r="Q179" i="16"/>
  <c r="R179" i="16" s="1"/>
  <c r="S178" i="16"/>
  <c r="N180" i="16" l="1"/>
  <c r="O180" i="16"/>
  <c r="P180" i="16"/>
  <c r="T180" i="16" s="1"/>
  <c r="D181" i="16"/>
  <c r="Q180" i="16"/>
  <c r="R180" i="16" s="1"/>
  <c r="M180" i="16"/>
  <c r="V179" i="16"/>
  <c r="W179" i="16"/>
  <c r="T179" i="16"/>
  <c r="S180" i="16" l="1"/>
  <c r="V180" i="16"/>
  <c r="W180" i="16"/>
  <c r="M181" i="16"/>
  <c r="P181" i="16"/>
  <c r="T181" i="16" s="1"/>
  <c r="O181" i="16"/>
  <c r="D182" i="16"/>
  <c r="Q181" i="16"/>
  <c r="R181" i="16" s="1"/>
  <c r="N181" i="16"/>
  <c r="M182" i="16" l="1"/>
  <c r="O182" i="16"/>
  <c r="Q182" i="16"/>
  <c r="R182" i="16" s="1"/>
  <c r="N182" i="16"/>
  <c r="D183" i="16"/>
  <c r="P182" i="16"/>
  <c r="S182" i="16" s="1"/>
  <c r="S181" i="16"/>
  <c r="V181" i="16"/>
  <c r="W181" i="16"/>
  <c r="T182" i="16" l="1"/>
  <c r="V182" i="16"/>
  <c r="W182" i="16"/>
  <c r="Q183" i="16"/>
  <c r="R183" i="16" s="1"/>
  <c r="M183" i="16"/>
  <c r="D184" i="16"/>
  <c r="N183" i="16"/>
  <c r="P183" i="16"/>
  <c r="T183" i="16" s="1"/>
  <c r="O183" i="16"/>
  <c r="V183" i="16" l="1"/>
  <c r="W183" i="16"/>
  <c r="S183" i="16"/>
  <c r="P184" i="16"/>
  <c r="T184" i="16" s="1"/>
  <c r="N184" i="16"/>
  <c r="Q184" i="16"/>
  <c r="R184" i="16" s="1"/>
  <c r="D185" i="16"/>
  <c r="O184" i="16"/>
  <c r="M184" i="16"/>
  <c r="W184" i="16" l="1"/>
  <c r="V184" i="16"/>
  <c r="Q185" i="16"/>
  <c r="R185" i="16" s="1"/>
  <c r="D186" i="16"/>
  <c r="O185" i="16"/>
  <c r="M185" i="16"/>
  <c r="N185" i="16"/>
  <c r="P185" i="16"/>
  <c r="T185" i="16" s="1"/>
  <c r="S184" i="16"/>
  <c r="P186" i="16" l="1"/>
  <c r="T186" i="16" s="1"/>
  <c r="Q186" i="16"/>
  <c r="R186" i="16" s="1"/>
  <c r="M186" i="16"/>
  <c r="N186" i="16"/>
  <c r="D187" i="16"/>
  <c r="O186" i="16"/>
  <c r="S185" i="16"/>
  <c r="W185" i="16"/>
  <c r="V185" i="16"/>
  <c r="S186" i="16" l="1"/>
  <c r="W186" i="16"/>
  <c r="V186" i="16"/>
  <c r="D188" i="16"/>
  <c r="O187" i="16"/>
  <c r="N187" i="16"/>
  <c r="M187" i="16"/>
  <c r="P187" i="16"/>
  <c r="S187" i="16" s="1"/>
  <c r="Q187" i="16"/>
  <c r="R187" i="16" s="1"/>
  <c r="V187" i="16" l="1"/>
  <c r="W187" i="16"/>
  <c r="M188" i="16"/>
  <c r="O188" i="16"/>
  <c r="N188" i="16"/>
  <c r="Q188" i="16"/>
  <c r="R188" i="16" s="1"/>
  <c r="D189" i="16"/>
  <c r="P188" i="16"/>
  <c r="S188" i="16" s="1"/>
  <c r="T187" i="16"/>
  <c r="P189" i="16" l="1"/>
  <c r="S189" i="16" s="1"/>
  <c r="Q189" i="16"/>
  <c r="R189" i="16" s="1"/>
  <c r="O189" i="16"/>
  <c r="D190" i="16"/>
  <c r="N189" i="16"/>
  <c r="M189" i="16"/>
  <c r="V188" i="16"/>
  <c r="W188" i="16"/>
  <c r="T188" i="16"/>
  <c r="T189" i="16" l="1"/>
  <c r="W189" i="16"/>
  <c r="V189" i="16"/>
  <c r="M190" i="16"/>
  <c r="P190" i="16"/>
  <c r="T190" i="16" s="1"/>
  <c r="Q190" i="16"/>
  <c r="R190" i="16" s="1"/>
  <c r="O190" i="16"/>
  <c r="D191" i="16"/>
  <c r="N190" i="16"/>
  <c r="W190" i="16" l="1"/>
  <c r="V190" i="16"/>
  <c r="M191" i="16"/>
  <c r="P191" i="16"/>
  <c r="T191" i="16" s="1"/>
  <c r="O191" i="16"/>
  <c r="N191" i="16"/>
  <c r="Q191" i="16"/>
  <c r="R191" i="16" s="1"/>
  <c r="D192" i="16"/>
  <c r="S190" i="16"/>
  <c r="O192" i="16" l="1"/>
  <c r="M192" i="16"/>
  <c r="D193" i="16"/>
  <c r="N192" i="16"/>
  <c r="Q192" i="16"/>
  <c r="R192" i="16" s="1"/>
  <c r="P192" i="16"/>
  <c r="S192" i="16" s="1"/>
  <c r="S191" i="16"/>
  <c r="W191" i="16"/>
  <c r="V191" i="16"/>
  <c r="T192" i="16" l="1"/>
  <c r="O193" i="16"/>
  <c r="N193" i="16"/>
  <c r="D194" i="16"/>
  <c r="P193" i="16"/>
  <c r="T193" i="16" s="1"/>
  <c r="Q193" i="16"/>
  <c r="R193" i="16" s="1"/>
  <c r="M193" i="16"/>
  <c r="W192" i="16"/>
  <c r="V192" i="16"/>
  <c r="S193" i="16" l="1"/>
  <c r="O194" i="16"/>
  <c r="P194" i="16"/>
  <c r="S194" i="16" s="1"/>
  <c r="M194" i="16"/>
  <c r="Q194" i="16"/>
  <c r="R194" i="16" s="1"/>
  <c r="N194" i="16"/>
  <c r="D195" i="16"/>
  <c r="W193" i="16"/>
  <c r="V193" i="16"/>
  <c r="T194" i="16" l="1"/>
  <c r="Q195" i="16"/>
  <c r="R195" i="16" s="1"/>
  <c r="D196" i="16"/>
  <c r="M195" i="16"/>
  <c r="N195" i="16"/>
  <c r="O195" i="16"/>
  <c r="P195" i="16"/>
  <c r="S195" i="16" s="1"/>
  <c r="V194" i="16"/>
  <c r="W194" i="16"/>
  <c r="T195" i="16" l="1"/>
  <c r="P196" i="16"/>
  <c r="S196" i="16" s="1"/>
  <c r="N196" i="16"/>
  <c r="D197" i="16"/>
  <c r="M196" i="16"/>
  <c r="O196" i="16"/>
  <c r="Q196" i="16"/>
  <c r="R196" i="16" s="1"/>
  <c r="V195" i="16"/>
  <c r="W195" i="16"/>
  <c r="T196" i="16" l="1"/>
  <c r="P197" i="16"/>
  <c r="S197" i="16" s="1"/>
  <c r="Q197" i="16"/>
  <c r="R197" i="16" s="1"/>
  <c r="D198" i="16"/>
  <c r="M197" i="16"/>
  <c r="N197" i="16"/>
  <c r="O197" i="16"/>
  <c r="V196" i="16"/>
  <c r="W196" i="16"/>
  <c r="T197" i="16" l="1"/>
  <c r="N198" i="16"/>
  <c r="Q198" i="16"/>
  <c r="R198" i="16" s="1"/>
  <c r="O198" i="16"/>
  <c r="M198" i="16"/>
  <c r="P198" i="16"/>
  <c r="S198" i="16" s="1"/>
  <c r="D199" i="16"/>
  <c r="W197" i="16"/>
  <c r="V197" i="16"/>
  <c r="T198" i="16" l="1"/>
  <c r="V198" i="16"/>
  <c r="W198" i="16"/>
  <c r="P199" i="16"/>
  <c r="S199" i="16" s="1"/>
  <c r="O199" i="16"/>
  <c r="M199" i="16"/>
  <c r="Q199" i="16"/>
  <c r="R199" i="16" s="1"/>
  <c r="D200" i="16"/>
  <c r="N199" i="16"/>
  <c r="P200" i="16" l="1"/>
  <c r="S200" i="16" s="1"/>
  <c r="Q200" i="16"/>
  <c r="R200" i="16" s="1"/>
  <c r="M200" i="16"/>
  <c r="O200" i="16"/>
  <c r="D201" i="16"/>
  <c r="N200" i="16"/>
  <c r="V199" i="16"/>
  <c r="W199" i="16"/>
  <c r="T199" i="16"/>
  <c r="T200" i="16" l="1"/>
  <c r="W200" i="16"/>
  <c r="V200" i="16"/>
  <c r="N201" i="16"/>
  <c r="P201" i="16"/>
  <c r="S201" i="16" s="1"/>
  <c r="O201" i="16"/>
  <c r="M201" i="16"/>
  <c r="Q201" i="16"/>
  <c r="R201" i="16" s="1"/>
  <c r="AI31" i="3" l="1"/>
  <c r="T201" i="16"/>
  <c r="BC79" i="3" s="1"/>
  <c r="V201" i="16"/>
  <c r="W201" i="16"/>
  <c r="BC85" i="3" l="1"/>
  <c r="BC84" i="3"/>
  <c r="C38" i="3"/>
  <c r="B36" i="3"/>
  <c r="C36" i="3"/>
  <c r="B38" i="3"/>
  <c r="D38" i="3" l="1"/>
  <c r="AR38" i="3" s="1"/>
  <c r="BE38" i="3" s="1"/>
  <c r="D36" i="3"/>
  <c r="AR36" i="3" s="1"/>
  <c r="BF36" i="3" s="1"/>
  <c r="AR53" i="3"/>
  <c r="AR67" i="3"/>
  <c r="AR92" i="3"/>
  <c r="AR116" i="3" l="1"/>
  <c r="BJ116" i="3" s="1"/>
  <c r="AR105" i="3"/>
  <c r="AR111" i="3"/>
  <c r="BJ111" i="3" s="1"/>
  <c r="AR112" i="3"/>
  <c r="AR98" i="3"/>
  <c r="BI98" i="3" s="1"/>
  <c r="AR99" i="3"/>
  <c r="AR93" i="3"/>
  <c r="BM38" i="3"/>
  <c r="BM36" i="3"/>
  <c r="BL38" i="3"/>
  <c r="BJ36" i="3"/>
  <c r="BJ38" i="3"/>
  <c r="BI38" i="3"/>
  <c r="BH38" i="3"/>
  <c r="BK38" i="3"/>
  <c r="BI36" i="3"/>
  <c r="BE36" i="3"/>
  <c r="BF38" i="3"/>
  <c r="BG38" i="3"/>
  <c r="BH36" i="3"/>
  <c r="BL36" i="3"/>
  <c r="BG36" i="3"/>
  <c r="BK36" i="3"/>
  <c r="BK98" i="3"/>
  <c r="BE67" i="3"/>
  <c r="BH67" i="3"/>
  <c r="BG67" i="3"/>
  <c r="BF67" i="3"/>
  <c r="BK67" i="3"/>
  <c r="BI67" i="3"/>
  <c r="BJ67" i="3"/>
  <c r="BL67" i="3"/>
  <c r="BM67" i="3"/>
  <c r="BM116" i="3"/>
  <c r="BH116" i="3"/>
  <c r="BH53" i="3"/>
  <c r="BM53" i="3"/>
  <c r="BF53" i="3"/>
  <c r="BE53" i="3"/>
  <c r="BK53" i="3"/>
  <c r="BG53" i="3"/>
  <c r="BI53" i="3"/>
  <c r="BJ53" i="3"/>
  <c r="BL53" i="3"/>
  <c r="BJ98" i="3"/>
  <c r="AN53" i="3" l="1"/>
  <c r="AN67" i="3"/>
  <c r="BL98" i="3"/>
  <c r="BE116" i="3"/>
  <c r="BL116" i="3"/>
  <c r="BE98" i="3"/>
  <c r="BG98" i="3"/>
  <c r="BI116" i="3"/>
  <c r="BG116" i="3"/>
  <c r="BK116" i="3"/>
  <c r="BI111" i="3"/>
  <c r="BF98" i="3"/>
  <c r="BM98" i="3"/>
  <c r="BF116" i="3"/>
  <c r="BH98" i="3"/>
  <c r="BG111" i="3"/>
  <c r="BL111" i="3"/>
  <c r="BH111" i="3"/>
  <c r="BE111" i="3"/>
  <c r="BK111" i="3"/>
  <c r="BM111" i="3"/>
  <c r="BF111" i="3"/>
  <c r="BK99" i="3"/>
  <c r="BH99" i="3"/>
  <c r="BM99" i="3"/>
  <c r="BJ99" i="3"/>
  <c r="BI99" i="3"/>
  <c r="BL99" i="3"/>
  <c r="BE99" i="3"/>
  <c r="BG99" i="3"/>
  <c r="BF99" i="3"/>
  <c r="BH105" i="3"/>
  <c r="BL105" i="3"/>
  <c r="BE105" i="3"/>
  <c r="BI105" i="3"/>
  <c r="BG105" i="3"/>
  <c r="BF105" i="3"/>
  <c r="BJ105" i="3"/>
  <c r="BK105" i="3"/>
  <c r="BM105" i="3"/>
  <c r="BM112" i="3"/>
  <c r="BI112" i="3"/>
  <c r="BG112" i="3"/>
  <c r="BK112" i="3"/>
  <c r="BH112" i="3"/>
  <c r="BJ112" i="3"/>
  <c r="BF112" i="3"/>
  <c r="BL112" i="3"/>
  <c r="BE112" i="3"/>
  <c r="AN38" i="3"/>
  <c r="AN36" i="3"/>
  <c r="AN116" i="3" l="1"/>
  <c r="AN111" i="3"/>
  <c r="AN105" i="3"/>
  <c r="AN98" i="3"/>
  <c r="AN112" i="3"/>
  <c r="AN99" i="3"/>
  <c r="D8" i="2"/>
  <c r="D9" i="2" s="1"/>
  <c r="D10" i="2" l="1"/>
  <c r="M9" i="2"/>
  <c r="O9" i="2" s="1"/>
  <c r="P9" i="2" s="1"/>
  <c r="M8" i="2"/>
  <c r="O8" i="2" s="1"/>
  <c r="P8" i="2" l="1"/>
  <c r="N8" i="2"/>
  <c r="V9" i="2"/>
  <c r="N9" i="2"/>
  <c r="S9" i="2" s="1"/>
  <c r="M10" i="2"/>
  <c r="O10" i="2" s="1"/>
  <c r="D11" i="2"/>
  <c r="V8" i="2"/>
  <c r="W8" i="2" s="1"/>
  <c r="N10" i="2" l="1"/>
  <c r="W9" i="2"/>
  <c r="S8" i="2"/>
  <c r="C5" i="3" s="1"/>
  <c r="M11" i="2"/>
  <c r="N11" i="2" s="1"/>
  <c r="D12" i="2"/>
  <c r="P10" i="2"/>
  <c r="V10" i="2"/>
  <c r="Q8" i="2"/>
  <c r="W10" i="2" l="1"/>
  <c r="S10" i="2"/>
  <c r="C29" i="3" s="1"/>
  <c r="O11" i="2"/>
  <c r="R8" i="2"/>
  <c r="T8" i="2" s="1"/>
  <c r="Q9" i="2"/>
  <c r="R9" i="2" s="1"/>
  <c r="T9" i="2" s="1"/>
  <c r="D13" i="2"/>
  <c r="M12" i="2"/>
  <c r="O12" i="2" s="1"/>
  <c r="V11" i="2" l="1"/>
  <c r="W11" i="2" s="1"/>
  <c r="P11" i="2"/>
  <c r="M13" i="2"/>
  <c r="O13" i="2" s="1"/>
  <c r="D14" i="2"/>
  <c r="Q10" i="2"/>
  <c r="R10" i="2" s="1"/>
  <c r="T10" i="2" s="1"/>
  <c r="V12" i="2"/>
  <c r="P12" i="2"/>
  <c r="N12" i="2"/>
  <c r="W12" i="2" l="1"/>
  <c r="M14" i="2"/>
  <c r="N14" i="2" s="1"/>
  <c r="D15" i="2"/>
  <c r="V13" i="2"/>
  <c r="S11" i="2"/>
  <c r="Q11" i="2"/>
  <c r="N13" i="2"/>
  <c r="B29" i="3"/>
  <c r="D29" i="3" s="1"/>
  <c r="AR29" i="3" s="1"/>
  <c r="S12" i="2"/>
  <c r="P13" i="2"/>
  <c r="W13" i="2" l="1"/>
  <c r="S13" i="2"/>
  <c r="C40" i="3" s="1"/>
  <c r="Q12" i="2"/>
  <c r="R12" i="2" s="1"/>
  <c r="R11" i="2"/>
  <c r="T11" i="2" s="1"/>
  <c r="O14" i="2"/>
  <c r="C21" i="3"/>
  <c r="D16" i="2"/>
  <c r="M15" i="2"/>
  <c r="O15" i="2" s="1"/>
  <c r="C133" i="3"/>
  <c r="D17" i="2" l="1"/>
  <c r="M16" i="2"/>
  <c r="O16" i="2" s="1"/>
  <c r="P16" i="2" s="1"/>
  <c r="N15" i="2"/>
  <c r="B44" i="3"/>
  <c r="D44" i="3" s="1"/>
  <c r="AR44" i="3" s="1"/>
  <c r="B21" i="3"/>
  <c r="D21" i="3" s="1"/>
  <c r="AR21" i="3" s="1"/>
  <c r="Q13" i="2"/>
  <c r="R13" i="2" s="1"/>
  <c r="T13" i="2" s="1"/>
  <c r="V14" i="2"/>
  <c r="W14" i="2" s="1"/>
  <c r="P14" i="2"/>
  <c r="B133" i="3"/>
  <c r="D133" i="3" s="1"/>
  <c r="AR133" i="3" s="1"/>
  <c r="P15" i="2"/>
  <c r="V15" i="2"/>
  <c r="T12" i="2"/>
  <c r="AR115" i="3" l="1"/>
  <c r="W15" i="2"/>
  <c r="BI133" i="3"/>
  <c r="BL133" i="3"/>
  <c r="BH133" i="3"/>
  <c r="BG133" i="3"/>
  <c r="BM133" i="3"/>
  <c r="BE133" i="3"/>
  <c r="BK133" i="3"/>
  <c r="BJ133" i="3"/>
  <c r="BF133" i="3"/>
  <c r="S15" i="2"/>
  <c r="BK21" i="3"/>
  <c r="BJ21" i="3"/>
  <c r="BM21" i="3"/>
  <c r="BE21" i="3"/>
  <c r="BG21" i="3"/>
  <c r="BL21" i="3"/>
  <c r="BH21" i="3"/>
  <c r="BI21" i="3"/>
  <c r="BF21" i="3"/>
  <c r="V16" i="2"/>
  <c r="Q14" i="2"/>
  <c r="R14" i="2" s="1"/>
  <c r="S14" i="2"/>
  <c r="BI44" i="3"/>
  <c r="BE44" i="3"/>
  <c r="BL44" i="3"/>
  <c r="BK44" i="3"/>
  <c r="BF44" i="3"/>
  <c r="BH44" i="3"/>
  <c r="BG44" i="3"/>
  <c r="BJ44" i="3"/>
  <c r="BM44" i="3"/>
  <c r="N16" i="2"/>
  <c r="S16" i="2" s="1"/>
  <c r="D18" i="2"/>
  <c r="M17" i="2"/>
  <c r="O17" i="2" s="1"/>
  <c r="T14" i="2" l="1"/>
  <c r="AN133" i="3"/>
  <c r="W16" i="2"/>
  <c r="AN44" i="3"/>
  <c r="AN21" i="3"/>
  <c r="Q15" i="2"/>
  <c r="N17" i="2"/>
  <c r="P17" i="2"/>
  <c r="V17" i="2"/>
  <c r="M18" i="2"/>
  <c r="O18" i="2" s="1"/>
  <c r="D19" i="2"/>
  <c r="W17" i="2" l="1"/>
  <c r="S17" i="2"/>
  <c r="P18" i="2"/>
  <c r="V18" i="2"/>
  <c r="N18" i="2"/>
  <c r="R15" i="2"/>
  <c r="T15" i="2" s="1"/>
  <c r="Q16" i="2"/>
  <c r="D20" i="2"/>
  <c r="M19" i="2"/>
  <c r="O19" i="2" s="1"/>
  <c r="S18" i="2" l="1"/>
  <c r="W18" i="2"/>
  <c r="P19" i="2"/>
  <c r="V19" i="2"/>
  <c r="D21" i="2"/>
  <c r="M20" i="2"/>
  <c r="O20" i="2" s="1"/>
  <c r="N19" i="2"/>
  <c r="Q17" i="2"/>
  <c r="R16" i="2"/>
  <c r="S19" i="2" l="1"/>
  <c r="D22" i="2"/>
  <c r="M21" i="2"/>
  <c r="O21" i="2" s="1"/>
  <c r="B18" i="3"/>
  <c r="D18" i="3" s="1"/>
  <c r="AR18" i="3" s="1"/>
  <c r="T16" i="2"/>
  <c r="W19" i="2"/>
  <c r="Q18" i="2"/>
  <c r="R18" i="2" s="1"/>
  <c r="R17" i="2"/>
  <c r="T17" i="2" s="1"/>
  <c r="N20" i="2"/>
  <c r="P20" i="2"/>
  <c r="V20" i="2"/>
  <c r="N21" i="2" l="1"/>
  <c r="Q19" i="2"/>
  <c r="R19" i="2" s="1"/>
  <c r="T19" i="2" s="1"/>
  <c r="W20" i="2"/>
  <c r="P21" i="2"/>
  <c r="V21" i="2"/>
  <c r="W21" i="2" s="1"/>
  <c r="Q20" i="2"/>
  <c r="R20" i="2" s="1"/>
  <c r="B14" i="3" s="1"/>
  <c r="S20" i="2"/>
  <c r="C14" i="3" s="1"/>
  <c r="BK18" i="3"/>
  <c r="BF18" i="3"/>
  <c r="BL18" i="3"/>
  <c r="BI18" i="3"/>
  <c r="BM18" i="3"/>
  <c r="BG18" i="3"/>
  <c r="BE18" i="3"/>
  <c r="BH18" i="3"/>
  <c r="BJ18" i="3"/>
  <c r="T18" i="2"/>
  <c r="M22" i="2"/>
  <c r="O22" i="2" s="1"/>
  <c r="D23" i="2"/>
  <c r="P22" i="2" l="1"/>
  <c r="V22" i="2"/>
  <c r="D24" i="2"/>
  <c r="M23" i="2"/>
  <c r="O23" i="2" s="1"/>
  <c r="N22" i="2"/>
  <c r="AN18" i="3"/>
  <c r="T20" i="2"/>
  <c r="D14" i="3"/>
  <c r="AR14" i="3" s="1"/>
  <c r="S21" i="2"/>
  <c r="Q21" i="2"/>
  <c r="R21" i="2" s="1"/>
  <c r="W22" i="2" l="1"/>
  <c r="T21" i="2"/>
  <c r="D25" i="2"/>
  <c r="M24" i="2"/>
  <c r="O24" i="2" s="1"/>
  <c r="BE14" i="3"/>
  <c r="BH14" i="3"/>
  <c r="BK14" i="3"/>
  <c r="BI14" i="3"/>
  <c r="BF14" i="3"/>
  <c r="BJ14" i="3"/>
  <c r="BL14" i="3"/>
  <c r="BM14" i="3"/>
  <c r="BG14" i="3"/>
  <c r="N23" i="2"/>
  <c r="P23" i="2"/>
  <c r="V23" i="2"/>
  <c r="Q22" i="2"/>
  <c r="R22" i="2" s="1"/>
  <c r="S22" i="2"/>
  <c r="W23" i="2" l="1"/>
  <c r="T22" i="2"/>
  <c r="Q23" i="2"/>
  <c r="R23" i="2" s="1"/>
  <c r="S23" i="2"/>
  <c r="D26" i="2"/>
  <c r="M25" i="2"/>
  <c r="O25" i="2" s="1"/>
  <c r="P25" i="2" s="1"/>
  <c r="P24" i="2"/>
  <c r="V24" i="2"/>
  <c r="N24" i="2"/>
  <c r="AN14" i="3"/>
  <c r="N25" i="2" l="1"/>
  <c r="S25" i="2" s="1"/>
  <c r="T23" i="2"/>
  <c r="W24" i="2"/>
  <c r="M26" i="2"/>
  <c r="O26" i="2" s="1"/>
  <c r="V26" i="2" s="1"/>
  <c r="D27" i="2"/>
  <c r="Q24" i="2"/>
  <c r="R24" i="2" s="1"/>
  <c r="B25" i="3" s="1"/>
  <c r="S24" i="2"/>
  <c r="V25" i="2"/>
  <c r="W25" i="2" l="1"/>
  <c r="T24" i="2"/>
  <c r="D28" i="2"/>
  <c r="M27" i="2"/>
  <c r="O27" i="2" s="1"/>
  <c r="N26" i="2"/>
  <c r="W26" i="2" s="1"/>
  <c r="P26" i="2"/>
  <c r="Q25" i="2"/>
  <c r="R25" i="2" s="1"/>
  <c r="T25" i="2" s="1"/>
  <c r="P27" i="2" l="1"/>
  <c r="V27" i="2"/>
  <c r="D29" i="2"/>
  <c r="M28" i="2"/>
  <c r="O28" i="2" s="1"/>
  <c r="Q26" i="2"/>
  <c r="R26" i="2" s="1"/>
  <c r="S26" i="2"/>
  <c r="T26" i="2" s="1"/>
  <c r="N27" i="2"/>
  <c r="W27" i="2" l="1"/>
  <c r="S27" i="2"/>
  <c r="M29" i="2"/>
  <c r="O29" i="2" s="1"/>
  <c r="P29" i="2" s="1"/>
  <c r="D30" i="2"/>
  <c r="N28" i="2"/>
  <c r="P28" i="2"/>
  <c r="V28" i="2"/>
  <c r="Q27" i="2"/>
  <c r="R27" i="2" s="1"/>
  <c r="N29" i="2" l="1"/>
  <c r="S29" i="2" s="1"/>
  <c r="T27" i="2"/>
  <c r="W28" i="2"/>
  <c r="Q28" i="2"/>
  <c r="R28" i="2" s="1"/>
  <c r="S28" i="2"/>
  <c r="D31" i="2"/>
  <c r="M30" i="2"/>
  <c r="O30" i="2" s="1"/>
  <c r="V29" i="2"/>
  <c r="W29" i="2" l="1"/>
  <c r="T28" i="2"/>
  <c r="N30" i="2"/>
  <c r="P30" i="2"/>
  <c r="V30" i="2"/>
  <c r="Q29" i="2"/>
  <c r="R29" i="2" s="1"/>
  <c r="T29" i="2" s="1"/>
  <c r="M31" i="2"/>
  <c r="O31" i="2" s="1"/>
  <c r="D32" i="2"/>
  <c r="W30" i="2" l="1"/>
  <c r="S30" i="2"/>
  <c r="D33" i="2"/>
  <c r="M32" i="2"/>
  <c r="O32" i="2" s="1"/>
  <c r="P31" i="2"/>
  <c r="V31" i="2"/>
  <c r="Q30" i="2"/>
  <c r="R30" i="2" s="1"/>
  <c r="N31" i="2"/>
  <c r="W31" i="2" l="1"/>
  <c r="T30" i="2"/>
  <c r="N32" i="2"/>
  <c r="P32" i="2"/>
  <c r="V32" i="2"/>
  <c r="S31" i="2"/>
  <c r="Q31" i="2"/>
  <c r="M33" i="2"/>
  <c r="O33" i="2" s="1"/>
  <c r="D34" i="2"/>
  <c r="W32" i="2" l="1"/>
  <c r="S32" i="2"/>
  <c r="P33" i="2"/>
  <c r="V33" i="2"/>
  <c r="D35" i="2"/>
  <c r="M34" i="2"/>
  <c r="O34" i="2" s="1"/>
  <c r="Q32" i="2"/>
  <c r="R32" i="2" s="1"/>
  <c r="R31" i="2"/>
  <c r="T31" i="2" s="1"/>
  <c r="N33" i="2"/>
  <c r="W33" i="2" l="1"/>
  <c r="T32" i="2"/>
  <c r="S33" i="2"/>
  <c r="N34" i="2"/>
  <c r="P34" i="2"/>
  <c r="V34" i="2"/>
  <c r="M35" i="2"/>
  <c r="O35" i="2" s="1"/>
  <c r="D36" i="2"/>
  <c r="Q33" i="2"/>
  <c r="R33" i="2" s="1"/>
  <c r="W34" i="2" l="1"/>
  <c r="T33" i="2"/>
  <c r="N35" i="2"/>
  <c r="D37" i="2"/>
  <c r="M36" i="2"/>
  <c r="N36" i="2" s="1"/>
  <c r="S34" i="2"/>
  <c r="Q34" i="2"/>
  <c r="R34" i="2" s="1"/>
  <c r="P35" i="2"/>
  <c r="V35" i="2"/>
  <c r="O36" i="2" l="1"/>
  <c r="V36" i="2" s="1"/>
  <c r="W35" i="2"/>
  <c r="T34" i="2"/>
  <c r="Q35" i="2"/>
  <c r="R35" i="2" s="1"/>
  <c r="M37" i="2"/>
  <c r="O37" i="2" s="1"/>
  <c r="V37" i="2" s="1"/>
  <c r="W37" i="2" s="1"/>
  <c r="D38" i="2"/>
  <c r="N37" i="2"/>
  <c r="P37" i="2"/>
  <c r="S37" i="2" s="1"/>
  <c r="Q37" i="2"/>
  <c r="S35" i="2"/>
  <c r="P36" i="2" l="1"/>
  <c r="S36" i="2" s="1"/>
  <c r="W36" i="2"/>
  <c r="T35" i="2"/>
  <c r="Q38" i="2"/>
  <c r="R38" i="2" s="1"/>
  <c r="N38" i="2"/>
  <c r="M38" i="2"/>
  <c r="O38" i="2" s="1"/>
  <c r="D39" i="2"/>
  <c r="P38" i="2"/>
  <c r="S38" i="2" s="1"/>
  <c r="T38" i="2" s="1"/>
  <c r="Q36" i="2" l="1"/>
  <c r="R36" i="2" s="1"/>
  <c r="T36" i="2" s="1"/>
  <c r="V38" i="2"/>
  <c r="W38" i="2"/>
  <c r="M39" i="2"/>
  <c r="O39" i="2" s="1"/>
  <c r="N39" i="2"/>
  <c r="Q39" i="2"/>
  <c r="R39" i="2" s="1"/>
  <c r="P39" i="2"/>
  <c r="S39" i="2" s="1"/>
  <c r="D40" i="2"/>
  <c r="R37" i="2" l="1"/>
  <c r="T37" i="2" s="1"/>
  <c r="Q40" i="2"/>
  <c r="R40" i="2" s="1"/>
  <c r="P40" i="2"/>
  <c r="T40" i="2" s="1"/>
  <c r="N40" i="2"/>
  <c r="D41" i="2"/>
  <c r="M40" i="2"/>
  <c r="O40" i="2" s="1"/>
  <c r="V39" i="2"/>
  <c r="W39" i="2"/>
  <c r="T39" i="2"/>
  <c r="S40" i="2" l="1"/>
  <c r="M41" i="2"/>
  <c r="O41" i="2" s="1"/>
  <c r="P41" i="2"/>
  <c r="S41" i="2" s="1"/>
  <c r="N41" i="2"/>
  <c r="Q41" i="2"/>
  <c r="R41" i="2" s="1"/>
  <c r="D42" i="2"/>
  <c r="V40" i="2"/>
  <c r="W40" i="2"/>
  <c r="T41" i="2" l="1"/>
  <c r="N42" i="2"/>
  <c r="P42" i="2"/>
  <c r="S42" i="2" s="1"/>
  <c r="D43" i="2"/>
  <c r="Q42" i="2"/>
  <c r="R42" i="2" s="1"/>
  <c r="M42" i="2"/>
  <c r="O42" i="2" s="1"/>
  <c r="W41" i="2"/>
  <c r="V41" i="2"/>
  <c r="T42" i="2" l="1"/>
  <c r="V42" i="2"/>
  <c r="W42" i="2"/>
  <c r="M43" i="2"/>
  <c r="O43" i="2" s="1"/>
  <c r="Q43" i="2"/>
  <c r="R43" i="2" s="1"/>
  <c r="D44" i="2"/>
  <c r="N43" i="2"/>
  <c r="P43" i="2"/>
  <c r="S43" i="2" s="1"/>
  <c r="T43" i="2" l="1"/>
  <c r="V43" i="2"/>
  <c r="W43" i="2"/>
  <c r="Q44" i="2"/>
  <c r="R44" i="2" s="1"/>
  <c r="P44" i="2"/>
  <c r="S44" i="2" s="1"/>
  <c r="D45" i="2"/>
  <c r="M44" i="2"/>
  <c r="O44" i="2" s="1"/>
  <c r="N44" i="2"/>
  <c r="T44" i="2" l="1"/>
  <c r="W44" i="2"/>
  <c r="V44" i="2"/>
  <c r="Q45" i="2"/>
  <c r="R45" i="2" s="1"/>
  <c r="D46" i="2"/>
  <c r="M45" i="2"/>
  <c r="O45" i="2" s="1"/>
  <c r="P45" i="2"/>
  <c r="T45" i="2" s="1"/>
  <c r="N45" i="2"/>
  <c r="V45" i="2" l="1"/>
  <c r="W45" i="2"/>
  <c r="S45" i="2"/>
  <c r="M46" i="2"/>
  <c r="O46" i="2" s="1"/>
  <c r="D47" i="2"/>
  <c r="N46" i="2"/>
  <c r="P46" i="2"/>
  <c r="S46" i="2" s="1"/>
  <c r="Q46" i="2"/>
  <c r="R46" i="2" s="1"/>
  <c r="B5" i="3" s="1"/>
  <c r="D5" i="3" s="1"/>
  <c r="AR5" i="3" s="1"/>
  <c r="BF5" i="3" l="1"/>
  <c r="BL5" i="3"/>
  <c r="BM5" i="3"/>
  <c r="BK5" i="3"/>
  <c r="BG5" i="3"/>
  <c r="BE5" i="3"/>
  <c r="BH5" i="3"/>
  <c r="BJ5" i="3"/>
  <c r="BI5" i="3"/>
  <c r="W46" i="2"/>
  <c r="V46" i="2"/>
  <c r="T46" i="2"/>
  <c r="D48" i="2"/>
  <c r="N47" i="2"/>
  <c r="M47" i="2"/>
  <c r="O47" i="2" s="1"/>
  <c r="P47" i="2"/>
  <c r="S47" i="2" s="1"/>
  <c r="C26" i="3" s="1"/>
  <c r="D26" i="3" s="1"/>
  <c r="AR26" i="3" s="1"/>
  <c r="Q47" i="2"/>
  <c r="R47" i="2" s="1"/>
  <c r="W47" i="2" l="1"/>
  <c r="V47" i="2"/>
  <c r="BG26" i="3"/>
  <c r="BF26" i="3"/>
  <c r="BE26" i="3"/>
  <c r="BK26" i="3"/>
  <c r="BM26" i="3"/>
  <c r="BJ26" i="3"/>
  <c r="BI26" i="3"/>
  <c r="BL26" i="3"/>
  <c r="BH26" i="3"/>
  <c r="AN5" i="3"/>
  <c r="T47" i="2"/>
  <c r="P48" i="2"/>
  <c r="S48" i="2" s="1"/>
  <c r="D49" i="2"/>
  <c r="N48" i="2"/>
  <c r="Q48" i="2"/>
  <c r="R48" i="2" s="1"/>
  <c r="M48" i="2"/>
  <c r="O48" i="2" s="1"/>
  <c r="T48" i="2" l="1"/>
  <c r="M49" i="2"/>
  <c r="O49" i="2" s="1"/>
  <c r="V49" i="2" s="1"/>
  <c r="W49" i="2" s="1"/>
  <c r="N49" i="2"/>
  <c r="Q49" i="2"/>
  <c r="R49" i="2" s="1"/>
  <c r="P49" i="2"/>
  <c r="S49" i="2" s="1"/>
  <c r="D50" i="2"/>
  <c r="V48" i="2"/>
  <c r="W48" i="2"/>
  <c r="AN26" i="3"/>
  <c r="T49" i="2" l="1"/>
  <c r="P50" i="2"/>
  <c r="S50" i="2" s="1"/>
  <c r="D51" i="2"/>
  <c r="M50" i="2"/>
  <c r="O50" i="2" s="1"/>
  <c r="Q50" i="2"/>
  <c r="R50" i="2" s="1"/>
  <c r="N50" i="2"/>
  <c r="V50" i="2" l="1"/>
  <c r="W50" i="2"/>
  <c r="T50" i="2"/>
  <c r="N51" i="2"/>
  <c r="Q51" i="2"/>
  <c r="R51" i="2" s="1"/>
  <c r="P51" i="2"/>
  <c r="S51" i="2" s="1"/>
  <c r="D52" i="2"/>
  <c r="M51" i="2"/>
  <c r="O51" i="2" s="1"/>
  <c r="W51" i="2" l="1"/>
  <c r="V51" i="2"/>
  <c r="D53" i="2"/>
  <c r="N52" i="2"/>
  <c r="P52" i="2"/>
  <c r="T52" i="2" s="1"/>
  <c r="M52" i="2"/>
  <c r="O52" i="2" s="1"/>
  <c r="Q52" i="2"/>
  <c r="R52" i="2" s="1"/>
  <c r="T51" i="2"/>
  <c r="S52" i="2" l="1"/>
  <c r="N53" i="2"/>
  <c r="M53" i="2"/>
  <c r="O53" i="2" s="1"/>
  <c r="Q53" i="2"/>
  <c r="R53" i="2" s="1"/>
  <c r="D54" i="2"/>
  <c r="P53" i="2"/>
  <c r="S53" i="2" s="1"/>
  <c r="W52" i="2"/>
  <c r="V52" i="2"/>
  <c r="T53" i="2" l="1"/>
  <c r="D56" i="2"/>
  <c r="P54" i="2"/>
  <c r="S54" i="2" s="1"/>
  <c r="N54" i="2"/>
  <c r="M54" i="2"/>
  <c r="O54" i="2" s="1"/>
  <c r="Q54" i="2"/>
  <c r="R54" i="2" s="1"/>
  <c r="V53" i="2"/>
  <c r="W53" i="2"/>
  <c r="V54" i="2" l="1"/>
  <c r="W54" i="2"/>
  <c r="T54" i="2"/>
  <c r="Q56" i="2"/>
  <c r="R56" i="2" s="1"/>
  <c r="M56" i="2"/>
  <c r="O56" i="2" s="1"/>
  <c r="D57" i="2"/>
  <c r="P56" i="2"/>
  <c r="S56" i="2" s="1"/>
  <c r="N56" i="2"/>
  <c r="N57" i="2" l="1"/>
  <c r="Q57" i="2"/>
  <c r="R57" i="2" s="1"/>
  <c r="M57" i="2"/>
  <c r="O57" i="2" s="1"/>
  <c r="P57" i="2"/>
  <c r="S57" i="2" s="1"/>
  <c r="D58" i="2"/>
  <c r="T56" i="2"/>
  <c r="V56" i="2"/>
  <c r="W56" i="2"/>
  <c r="V57" i="2" l="1"/>
  <c r="W57" i="2"/>
  <c r="T57" i="2"/>
  <c r="D59" i="2"/>
  <c r="Q58" i="2"/>
  <c r="R58" i="2" s="1"/>
  <c r="N58" i="2"/>
  <c r="M58" i="2"/>
  <c r="O58" i="2" s="1"/>
  <c r="P58" i="2"/>
  <c r="S58" i="2" s="1"/>
  <c r="V58" i="2" l="1"/>
  <c r="W58" i="2"/>
  <c r="D60" i="2"/>
  <c r="Q59" i="2"/>
  <c r="R59" i="2" s="1"/>
  <c r="N59" i="2"/>
  <c r="M59" i="2"/>
  <c r="O59" i="2" s="1"/>
  <c r="P59" i="2"/>
  <c r="T59" i="2" s="1"/>
  <c r="T58" i="2"/>
  <c r="S59" i="2" l="1"/>
  <c r="Q60" i="2"/>
  <c r="R60" i="2" s="1"/>
  <c r="P60" i="2"/>
  <c r="S60" i="2" s="1"/>
  <c r="D61" i="2"/>
  <c r="N60" i="2"/>
  <c r="M60" i="2"/>
  <c r="O60" i="2" s="1"/>
  <c r="V59" i="2"/>
  <c r="W59" i="2"/>
  <c r="Q61" i="2" l="1"/>
  <c r="R61" i="2" s="1"/>
  <c r="N61" i="2"/>
  <c r="D62" i="2"/>
  <c r="M61" i="2"/>
  <c r="O61" i="2" s="1"/>
  <c r="P61" i="2"/>
  <c r="T61" i="2" s="1"/>
  <c r="T60" i="2"/>
  <c r="W60" i="2"/>
  <c r="V60" i="2"/>
  <c r="S61" i="2" l="1"/>
  <c r="V61" i="2"/>
  <c r="W61" i="2"/>
  <c r="D63" i="2"/>
  <c r="M62" i="2"/>
  <c r="O62" i="2" s="1"/>
  <c r="N62" i="2"/>
  <c r="P62" i="2"/>
  <c r="T62" i="2" s="1"/>
  <c r="Q62" i="2"/>
  <c r="R62" i="2" s="1"/>
  <c r="S62" i="2" l="1"/>
  <c r="Q63" i="2"/>
  <c r="R63" i="2" s="1"/>
  <c r="O63" i="2"/>
  <c r="P63" i="2"/>
  <c r="S63" i="2" s="1"/>
  <c r="M63" i="2"/>
  <c r="D64" i="2"/>
  <c r="N63" i="2"/>
  <c r="V62" i="2"/>
  <c r="W62" i="2"/>
  <c r="T63" i="2" l="1"/>
  <c r="P64" i="2"/>
  <c r="S64" i="2" s="1"/>
  <c r="O64" i="2"/>
  <c r="D65" i="2"/>
  <c r="N64" i="2"/>
  <c r="Q64" i="2"/>
  <c r="R64" i="2" s="1"/>
  <c r="M64" i="2"/>
  <c r="V63" i="2"/>
  <c r="W63" i="2"/>
  <c r="T64" i="2" l="1"/>
  <c r="O65" i="2"/>
  <c r="N65" i="2"/>
  <c r="Q65" i="2"/>
  <c r="R65" i="2" s="1"/>
  <c r="P65" i="2"/>
  <c r="S65" i="2" s="1"/>
  <c r="M65" i="2"/>
  <c r="D66" i="2"/>
  <c r="V64" i="2"/>
  <c r="W64" i="2"/>
  <c r="T65" i="2" l="1"/>
  <c r="Q66" i="2"/>
  <c r="R66" i="2" s="1"/>
  <c r="M66" i="2"/>
  <c r="O66" i="2"/>
  <c r="N66" i="2"/>
  <c r="D67" i="2"/>
  <c r="P66" i="2"/>
  <c r="S66" i="2" s="1"/>
  <c r="W65" i="2"/>
  <c r="V65" i="2"/>
  <c r="T66" i="2" l="1"/>
  <c r="W66" i="2"/>
  <c r="V66" i="2"/>
  <c r="M67" i="2"/>
  <c r="P67" i="2"/>
  <c r="S67" i="2" s="1"/>
  <c r="D68" i="2"/>
  <c r="N67" i="2"/>
  <c r="O67" i="2"/>
  <c r="Q67" i="2"/>
  <c r="R67" i="2" s="1"/>
  <c r="V67" i="2" l="1"/>
  <c r="W67" i="2"/>
  <c r="T67" i="2"/>
  <c r="O68" i="2"/>
  <c r="Q68" i="2"/>
  <c r="R68" i="2" s="1"/>
  <c r="M68" i="2"/>
  <c r="D69" i="2"/>
  <c r="N68" i="2"/>
  <c r="P68" i="2"/>
  <c r="T68" i="2" s="1"/>
  <c r="W68" i="2" l="1"/>
  <c r="V68" i="2"/>
  <c r="N69" i="2"/>
  <c r="Q69" i="2"/>
  <c r="R69" i="2" s="1"/>
  <c r="O69" i="2"/>
  <c r="D70" i="2"/>
  <c r="P69" i="2"/>
  <c r="T69" i="2" s="1"/>
  <c r="M69" i="2"/>
  <c r="S68" i="2"/>
  <c r="S69" i="2" l="1"/>
  <c r="M70" i="2"/>
  <c r="N70" i="2"/>
  <c r="D71" i="2"/>
  <c r="O70" i="2"/>
  <c r="P70" i="2"/>
  <c r="S70" i="2" s="1"/>
  <c r="Q70" i="2"/>
  <c r="R70" i="2" s="1"/>
  <c r="W69" i="2"/>
  <c r="V69" i="2"/>
  <c r="W70" i="2" l="1"/>
  <c r="V70" i="2"/>
  <c r="T70" i="2"/>
  <c r="P71" i="2"/>
  <c r="S71" i="2" s="1"/>
  <c r="Q71" i="2"/>
  <c r="R71" i="2" s="1"/>
  <c r="N71" i="2"/>
  <c r="D72" i="2"/>
  <c r="O71" i="2"/>
  <c r="M71" i="2"/>
  <c r="N72" i="2" l="1"/>
  <c r="P72" i="2"/>
  <c r="S72" i="2" s="1"/>
  <c r="M72" i="2"/>
  <c r="O72" i="2"/>
  <c r="D73" i="2"/>
  <c r="Q72" i="2"/>
  <c r="R72" i="2" s="1"/>
  <c r="W71" i="2"/>
  <c r="V71" i="2"/>
  <c r="T71" i="2"/>
  <c r="T72" i="2" l="1"/>
  <c r="W72" i="2"/>
  <c r="V72" i="2"/>
  <c r="P73" i="2"/>
  <c r="S73" i="2" s="1"/>
  <c r="D74" i="2"/>
  <c r="O73" i="2"/>
  <c r="N73" i="2"/>
  <c r="Q73" i="2"/>
  <c r="R73" i="2" s="1"/>
  <c r="M73" i="2"/>
  <c r="D75" i="2" l="1"/>
  <c r="P74" i="2"/>
  <c r="S74" i="2" s="1"/>
  <c r="O74" i="2"/>
  <c r="Q74" i="2"/>
  <c r="R74" i="2" s="1"/>
  <c r="M74" i="2"/>
  <c r="N74" i="2"/>
  <c r="T73" i="2"/>
  <c r="W73" i="2"/>
  <c r="V73" i="2"/>
  <c r="T74" i="2" l="1"/>
  <c r="V74" i="2"/>
  <c r="W74" i="2"/>
  <c r="O75" i="2"/>
  <c r="P75" i="2"/>
  <c r="S75" i="2" s="1"/>
  <c r="N75" i="2"/>
  <c r="Q75" i="2"/>
  <c r="R75" i="2" s="1"/>
  <c r="D76" i="2"/>
  <c r="M75" i="2"/>
  <c r="O76" i="2" l="1"/>
  <c r="P76" i="2"/>
  <c r="T76" i="2" s="1"/>
  <c r="N76" i="2"/>
  <c r="Q76" i="2"/>
  <c r="R76" i="2" s="1"/>
  <c r="M76" i="2"/>
  <c r="D77" i="2"/>
  <c r="W75" i="2"/>
  <c r="V75" i="2"/>
  <c r="T75" i="2"/>
  <c r="S76" i="2" l="1"/>
  <c r="O77" i="2"/>
  <c r="P77" i="2"/>
  <c r="T77" i="2" s="1"/>
  <c r="M77" i="2"/>
  <c r="D78" i="2"/>
  <c r="Q77" i="2"/>
  <c r="R77" i="2" s="1"/>
  <c r="N77" i="2"/>
  <c r="V76" i="2"/>
  <c r="W76" i="2"/>
  <c r="S77" i="2" l="1"/>
  <c r="W77" i="2"/>
  <c r="V77" i="2"/>
  <c r="P78" i="2"/>
  <c r="S78" i="2" s="1"/>
  <c r="M78" i="2"/>
  <c r="O78" i="2"/>
  <c r="D79" i="2"/>
  <c r="N78" i="2"/>
  <c r="Q78" i="2"/>
  <c r="R78" i="2" s="1"/>
  <c r="T78" i="2" l="1"/>
  <c r="Q79" i="2"/>
  <c r="R79" i="2" s="1"/>
  <c r="N79" i="2"/>
  <c r="D80" i="2"/>
  <c r="P79" i="2"/>
  <c r="S79" i="2" s="1"/>
  <c r="M79" i="2"/>
  <c r="O79" i="2"/>
  <c r="W78" i="2"/>
  <c r="V78" i="2"/>
  <c r="T79" i="2" l="1"/>
  <c r="Q80" i="2"/>
  <c r="R80" i="2" s="1"/>
  <c r="N80" i="2"/>
  <c r="O80" i="2"/>
  <c r="M80" i="2"/>
  <c r="P80" i="2"/>
  <c r="S80" i="2" s="1"/>
  <c r="D81" i="2"/>
  <c r="W79" i="2"/>
  <c r="V79" i="2"/>
  <c r="T80" i="2" l="1"/>
  <c r="V80" i="2"/>
  <c r="W80" i="2"/>
  <c r="O81" i="2"/>
  <c r="P81" i="2"/>
  <c r="S81" i="2" s="1"/>
  <c r="N81" i="2"/>
  <c r="D82" i="2"/>
  <c r="M81" i="2"/>
  <c r="Q81" i="2"/>
  <c r="R81" i="2" s="1"/>
  <c r="W81" i="2" l="1"/>
  <c r="V81" i="2"/>
  <c r="D83" i="2"/>
  <c r="P82" i="2"/>
  <c r="S82" i="2" s="1"/>
  <c r="O82" i="2"/>
  <c r="N82" i="2"/>
  <c r="M82" i="2"/>
  <c r="Q82" i="2"/>
  <c r="R82" i="2" s="1"/>
  <c r="T81" i="2"/>
  <c r="N83" i="2" l="1"/>
  <c r="Q83" i="2"/>
  <c r="R83" i="2" s="1"/>
  <c r="D84" i="2"/>
  <c r="M83" i="2"/>
  <c r="O83" i="2"/>
  <c r="P83" i="2"/>
  <c r="T83" i="2" s="1"/>
  <c r="T82" i="2"/>
  <c r="W82" i="2"/>
  <c r="V82" i="2"/>
  <c r="S83" i="2" l="1"/>
  <c r="N84" i="2"/>
  <c r="Q84" i="2"/>
  <c r="R84" i="2" s="1"/>
  <c r="P84" i="2"/>
  <c r="S84" i="2" s="1"/>
  <c r="D85" i="2"/>
  <c r="O84" i="2"/>
  <c r="M84" i="2"/>
  <c r="W83" i="2"/>
  <c r="V83" i="2"/>
  <c r="W84" i="2" l="1"/>
  <c r="V84" i="2"/>
  <c r="T84" i="2"/>
  <c r="O85" i="2"/>
  <c r="Q85" i="2"/>
  <c r="R85" i="2" s="1"/>
  <c r="M85" i="2"/>
  <c r="D86" i="2"/>
  <c r="N85" i="2"/>
  <c r="P85" i="2"/>
  <c r="S85" i="2" s="1"/>
  <c r="T85" i="2" l="1"/>
  <c r="W85" i="2"/>
  <c r="V85" i="2"/>
  <c r="M86" i="2"/>
  <c r="D87" i="2"/>
  <c r="Q86" i="2"/>
  <c r="R86" i="2" s="1"/>
  <c r="N86" i="2"/>
  <c r="P86" i="2"/>
  <c r="T86" i="2" s="1"/>
  <c r="O86" i="2"/>
  <c r="V86" i="2" l="1"/>
  <c r="W86" i="2"/>
  <c r="O87" i="2"/>
  <c r="M87" i="2"/>
  <c r="Q87" i="2"/>
  <c r="R87" i="2" s="1"/>
  <c r="N87" i="2"/>
  <c r="P87" i="2"/>
  <c r="T87" i="2" s="1"/>
  <c r="D88" i="2"/>
  <c r="S86" i="2"/>
  <c r="B37" i="3"/>
  <c r="C37" i="3"/>
  <c r="B28" i="3"/>
  <c r="B20" i="3"/>
  <c r="B39" i="3"/>
  <c r="B19" i="3"/>
  <c r="C39" i="3"/>
  <c r="C6" i="3"/>
  <c r="B6" i="3"/>
  <c r="B30" i="3"/>
  <c r="B23" i="3"/>
  <c r="C10" i="3"/>
  <c r="C30" i="3"/>
  <c r="C19" i="3"/>
  <c r="C23" i="3"/>
  <c r="C28" i="3"/>
  <c r="B10" i="3"/>
  <c r="AR119" i="3"/>
  <c r="D28" i="3" l="1"/>
  <c r="AR28" i="3" s="1"/>
  <c r="BM28" i="3" s="1"/>
  <c r="AR106" i="3"/>
  <c r="BE106" i="3" s="1"/>
  <c r="AR107" i="3"/>
  <c r="D37" i="3"/>
  <c r="AR37" i="3" s="1"/>
  <c r="BF37" i="3" s="1"/>
  <c r="D10" i="3"/>
  <c r="AR10" i="3" s="1"/>
  <c r="BE10" i="3" s="1"/>
  <c r="V87" i="2"/>
  <c r="W87" i="2"/>
  <c r="M88" i="2"/>
  <c r="N88" i="2"/>
  <c r="Q88" i="2"/>
  <c r="R88" i="2" s="1"/>
  <c r="P88" i="2"/>
  <c r="S88" i="2" s="1"/>
  <c r="D89" i="2"/>
  <c r="O88" i="2"/>
  <c r="S87" i="2"/>
  <c r="AR100" i="3"/>
  <c r="BG100" i="3" s="1"/>
  <c r="AR75" i="3"/>
  <c r="BK75" i="3" s="1"/>
  <c r="AR71" i="3"/>
  <c r="BG71" i="3" s="1"/>
  <c r="D30" i="3"/>
  <c r="AR30" i="3" s="1"/>
  <c r="D19" i="3"/>
  <c r="AR19" i="3" s="1"/>
  <c r="D23" i="3"/>
  <c r="AR23" i="3" s="1"/>
  <c r="D6" i="3"/>
  <c r="AR6" i="3" s="1"/>
  <c r="BL28" i="3"/>
  <c r="BK28" i="3"/>
  <c r="BH28" i="3"/>
  <c r="BJ28" i="3"/>
  <c r="D39" i="3"/>
  <c r="AR39" i="3" s="1"/>
  <c r="AR68" i="3"/>
  <c r="BI68" i="3" s="1"/>
  <c r="AR94" i="3"/>
  <c r="BH119" i="3"/>
  <c r="BM119" i="3"/>
  <c r="BJ119" i="3"/>
  <c r="BI119" i="3"/>
  <c r="BK119" i="3"/>
  <c r="BE119" i="3"/>
  <c r="AN119" i="3" s="1"/>
  <c r="BL119" i="3"/>
  <c r="BG119" i="3"/>
  <c r="BF119" i="3"/>
  <c r="AR54" i="3"/>
  <c r="BK106" i="3" l="1"/>
  <c r="BI106" i="3"/>
  <c r="BF106" i="3"/>
  <c r="AN106" i="3" s="1"/>
  <c r="BJ106" i="3"/>
  <c r="BM106" i="3"/>
  <c r="BI28" i="3"/>
  <c r="BF28" i="3"/>
  <c r="BG28" i="3"/>
  <c r="BE28" i="3"/>
  <c r="BL106" i="3"/>
  <c r="BG106" i="3"/>
  <c r="BK37" i="3"/>
  <c r="BJ37" i="3"/>
  <c r="BM37" i="3"/>
  <c r="BI37" i="3"/>
  <c r="BG37" i="3"/>
  <c r="BH37" i="3"/>
  <c r="BL37" i="3"/>
  <c r="BE37" i="3"/>
  <c r="BH106" i="3"/>
  <c r="BG75" i="3"/>
  <c r="BJ75" i="3"/>
  <c r="BG10" i="3"/>
  <c r="BH75" i="3"/>
  <c r="BL75" i="3"/>
  <c r="BH10" i="3"/>
  <c r="BF75" i="3"/>
  <c r="BM75" i="3"/>
  <c r="BE75" i="3"/>
  <c r="AN75" i="3" s="1"/>
  <c r="BM10" i="3"/>
  <c r="BI75" i="3"/>
  <c r="BJ10" i="3"/>
  <c r="AR113" i="3"/>
  <c r="BL113" i="3" s="1"/>
  <c r="AR114" i="3"/>
  <c r="BL107" i="3"/>
  <c r="BK107" i="3"/>
  <c r="BJ107" i="3"/>
  <c r="BM107" i="3"/>
  <c r="BF107" i="3"/>
  <c r="BH107" i="3"/>
  <c r="BI107" i="3"/>
  <c r="BE107" i="3"/>
  <c r="BG107" i="3"/>
  <c r="AR83" i="3"/>
  <c r="AR117" i="3"/>
  <c r="BG117" i="3" s="1"/>
  <c r="AR118" i="3"/>
  <c r="BJ71" i="3"/>
  <c r="T88" i="2"/>
  <c r="BM100" i="3"/>
  <c r="BI10" i="3"/>
  <c r="BK10" i="3"/>
  <c r="BH71" i="3"/>
  <c r="BF10" i="3"/>
  <c r="BL10" i="3"/>
  <c r="BH100" i="3"/>
  <c r="BK71" i="3"/>
  <c r="BL100" i="3"/>
  <c r="BE100" i="3"/>
  <c r="BL71" i="3"/>
  <c r="BF71" i="3"/>
  <c r="BJ100" i="3"/>
  <c r="BF100" i="3"/>
  <c r="BM71" i="3"/>
  <c r="BE71" i="3"/>
  <c r="N89" i="2"/>
  <c r="O89" i="2"/>
  <c r="M89" i="2"/>
  <c r="D90" i="2"/>
  <c r="P89" i="2"/>
  <c r="T89" i="2" s="1"/>
  <c r="Q89" i="2"/>
  <c r="R89" i="2" s="1"/>
  <c r="BK100" i="3"/>
  <c r="BI100" i="3"/>
  <c r="BI71" i="3"/>
  <c r="V88" i="2"/>
  <c r="W88" i="2"/>
  <c r="BG19" i="3"/>
  <c r="BF19" i="3"/>
  <c r="BI19" i="3"/>
  <c r="BM19" i="3"/>
  <c r="BL19" i="3"/>
  <c r="BE19" i="3"/>
  <c r="BJ19" i="3"/>
  <c r="BK19" i="3"/>
  <c r="BH19" i="3"/>
  <c r="BF30" i="3"/>
  <c r="BJ30" i="3"/>
  <c r="BG30" i="3"/>
  <c r="BK30" i="3"/>
  <c r="BL30" i="3"/>
  <c r="BH30" i="3"/>
  <c r="BM30" i="3"/>
  <c r="BE30" i="3"/>
  <c r="BI30" i="3"/>
  <c r="BH39" i="3"/>
  <c r="BL39" i="3"/>
  <c r="BJ39" i="3"/>
  <c r="BI39" i="3"/>
  <c r="BE39" i="3"/>
  <c r="BK39" i="3"/>
  <c r="BG39" i="3"/>
  <c r="BM39" i="3"/>
  <c r="BF39" i="3"/>
  <c r="BH23" i="3"/>
  <c r="BM23" i="3"/>
  <c r="BK23" i="3"/>
  <c r="BG23" i="3"/>
  <c r="BE23" i="3"/>
  <c r="BL23" i="3"/>
  <c r="BJ23" i="3"/>
  <c r="BF23" i="3"/>
  <c r="BI23" i="3"/>
  <c r="BJ68" i="3"/>
  <c r="BG68" i="3"/>
  <c r="BF68" i="3"/>
  <c r="BH68" i="3"/>
  <c r="BM68" i="3"/>
  <c r="BE68" i="3"/>
  <c r="AN68" i="3" s="1"/>
  <c r="BK68" i="3"/>
  <c r="BL68" i="3"/>
  <c r="BF54" i="3"/>
  <c r="BJ54" i="3"/>
  <c r="BG54" i="3"/>
  <c r="BL54" i="3"/>
  <c r="BE54" i="3"/>
  <c r="BH54" i="3"/>
  <c r="BK54" i="3"/>
  <c r="BI54" i="3"/>
  <c r="BM54" i="3"/>
  <c r="AN100" i="3" l="1"/>
  <c r="AN107" i="3"/>
  <c r="AN54" i="3"/>
  <c r="AN71" i="3"/>
  <c r="AN28" i="3"/>
  <c r="BK113" i="3"/>
  <c r="BH117" i="3"/>
  <c r="AN37" i="3"/>
  <c r="BI113" i="3"/>
  <c r="BM113" i="3"/>
  <c r="BF113" i="3"/>
  <c r="BH113" i="3"/>
  <c r="BJ113" i="3"/>
  <c r="BE113" i="3"/>
  <c r="BL117" i="3"/>
  <c r="BG113" i="3"/>
  <c r="BE117" i="3"/>
  <c r="BF117" i="3"/>
  <c r="BJ117" i="3"/>
  <c r="BM117" i="3"/>
  <c r="BK117" i="3"/>
  <c r="BG118" i="3"/>
  <c r="BF118" i="3"/>
  <c r="BL118" i="3"/>
  <c r="BE118" i="3"/>
  <c r="BM118" i="3"/>
  <c r="BJ118" i="3"/>
  <c r="BH118" i="3"/>
  <c r="BK118" i="3"/>
  <c r="BI118" i="3"/>
  <c r="BH114" i="3"/>
  <c r="BJ114" i="3"/>
  <c r="BK114" i="3"/>
  <c r="BI114" i="3"/>
  <c r="BL114" i="3"/>
  <c r="BE114" i="3"/>
  <c r="BF114" i="3"/>
  <c r="BM114" i="3"/>
  <c r="BG114" i="3"/>
  <c r="BH83" i="3"/>
  <c r="BE83" i="3"/>
  <c r="BK83" i="3"/>
  <c r="BL83" i="3"/>
  <c r="BF83" i="3"/>
  <c r="BG83" i="3"/>
  <c r="BI83" i="3"/>
  <c r="BJ83" i="3"/>
  <c r="BM83" i="3"/>
  <c r="BI117" i="3"/>
  <c r="AN10" i="3"/>
  <c r="V89" i="2"/>
  <c r="W89" i="2"/>
  <c r="P90" i="2"/>
  <c r="S90" i="2" s="1"/>
  <c r="O90" i="2"/>
  <c r="N90" i="2"/>
  <c r="D91" i="2"/>
  <c r="Q90" i="2"/>
  <c r="R90" i="2" s="1"/>
  <c r="M90" i="2"/>
  <c r="S89" i="2"/>
  <c r="AN23" i="3"/>
  <c r="AN30" i="3"/>
  <c r="AN19" i="3"/>
  <c r="AN39" i="3"/>
  <c r="AN114" i="3" l="1"/>
  <c r="AN113" i="3"/>
  <c r="AN83" i="3"/>
  <c r="AN118" i="3"/>
  <c r="AN117" i="3"/>
  <c r="W90" i="2"/>
  <c r="V90" i="2"/>
  <c r="M91" i="2"/>
  <c r="N91" i="2"/>
  <c r="D92" i="2"/>
  <c r="O91" i="2"/>
  <c r="P91" i="2"/>
  <c r="S91" i="2" s="1"/>
  <c r="Q91" i="2"/>
  <c r="R91" i="2" s="1"/>
  <c r="T90" i="2"/>
  <c r="V91" i="2" l="1"/>
  <c r="W91" i="2"/>
  <c r="T91" i="2"/>
  <c r="Q92" i="2"/>
  <c r="R92" i="2" s="1"/>
  <c r="N92" i="2"/>
  <c r="D93" i="2"/>
  <c r="M92" i="2"/>
  <c r="O92" i="2"/>
  <c r="P92" i="2"/>
  <c r="T92" i="2" s="1"/>
  <c r="S92" i="2" l="1"/>
  <c r="V92" i="2"/>
  <c r="W92" i="2"/>
  <c r="N93" i="2"/>
  <c r="M93" i="2"/>
  <c r="Q93" i="2"/>
  <c r="R93" i="2" s="1"/>
  <c r="P93" i="2"/>
  <c r="S93" i="2" s="1"/>
  <c r="O93" i="2"/>
  <c r="D94" i="2"/>
  <c r="V93" i="2" l="1"/>
  <c r="W93" i="2"/>
  <c r="N94" i="2"/>
  <c r="D95" i="2"/>
  <c r="M94" i="2"/>
  <c r="O94" i="2"/>
  <c r="Q94" i="2"/>
  <c r="R94" i="2" s="1"/>
  <c r="P94" i="2"/>
  <c r="S94" i="2" s="1"/>
  <c r="T93" i="2"/>
  <c r="T94" i="2" l="1"/>
  <c r="M95" i="2"/>
  <c r="P95" i="2"/>
  <c r="T95" i="2" s="1"/>
  <c r="Q95" i="2"/>
  <c r="R95" i="2" s="1"/>
  <c r="O95" i="2"/>
  <c r="D96" i="2"/>
  <c r="N95" i="2"/>
  <c r="V94" i="2"/>
  <c r="W94" i="2"/>
  <c r="S95" i="2" l="1"/>
  <c r="V95" i="2"/>
  <c r="W95" i="2"/>
  <c r="Q96" i="2"/>
  <c r="R96" i="2" s="1"/>
  <c r="D97" i="2"/>
  <c r="P96" i="2"/>
  <c r="S96" i="2" s="1"/>
  <c r="N96" i="2"/>
  <c r="M96" i="2"/>
  <c r="O96" i="2"/>
  <c r="T96" i="2" l="1"/>
  <c r="M97" i="2"/>
  <c r="N97" i="2"/>
  <c r="Q97" i="2"/>
  <c r="R97" i="2" s="1"/>
  <c r="D98" i="2"/>
  <c r="O97" i="2"/>
  <c r="P97" i="2"/>
  <c r="T97" i="2" s="1"/>
  <c r="V96" i="2"/>
  <c r="W96" i="2"/>
  <c r="Q98" i="2" l="1"/>
  <c r="R98" i="2" s="1"/>
  <c r="D99" i="2"/>
  <c r="M98" i="2"/>
  <c r="P98" i="2"/>
  <c r="S98" i="2" s="1"/>
  <c r="N98" i="2"/>
  <c r="O98" i="2"/>
  <c r="S97" i="2"/>
  <c r="W97" i="2"/>
  <c r="V97" i="2"/>
  <c r="T98" i="2" l="1"/>
  <c r="W98" i="2"/>
  <c r="V98" i="2"/>
  <c r="N99" i="2"/>
  <c r="O99" i="2"/>
  <c r="M99" i="2"/>
  <c r="P99" i="2"/>
  <c r="S99" i="2" s="1"/>
  <c r="D100" i="2"/>
  <c r="Q99" i="2"/>
  <c r="R99" i="2" s="1"/>
  <c r="T99" i="2" l="1"/>
  <c r="Q100" i="2"/>
  <c r="R100" i="2" s="1"/>
  <c r="D101" i="2"/>
  <c r="N100" i="2"/>
  <c r="M100" i="2"/>
  <c r="O100" i="2"/>
  <c r="P100" i="2"/>
  <c r="T100" i="2" s="1"/>
  <c r="V99" i="2"/>
  <c r="W99" i="2"/>
  <c r="S100" i="2" l="1"/>
  <c r="Q101" i="2"/>
  <c r="R101" i="2" s="1"/>
  <c r="N101" i="2"/>
  <c r="P101" i="2"/>
  <c r="S101" i="2" s="1"/>
  <c r="O101" i="2"/>
  <c r="D102" i="2"/>
  <c r="M101" i="2"/>
  <c r="V100" i="2"/>
  <c r="W100" i="2"/>
  <c r="T101" i="2" l="1"/>
  <c r="Q102" i="2"/>
  <c r="R102" i="2" s="1"/>
  <c r="D103" i="2"/>
  <c r="N102" i="2"/>
  <c r="M102" i="2"/>
  <c r="P102" i="2"/>
  <c r="T102" i="2" s="1"/>
  <c r="O102" i="2"/>
  <c r="V101" i="2"/>
  <c r="W101" i="2"/>
  <c r="S102" i="2" l="1"/>
  <c r="W102" i="2"/>
  <c r="V102" i="2"/>
  <c r="N103" i="2"/>
  <c r="O103" i="2"/>
  <c r="D104" i="2"/>
  <c r="P103" i="2"/>
  <c r="S103" i="2" s="1"/>
  <c r="M103" i="2"/>
  <c r="Q103" i="2"/>
  <c r="R103" i="2" s="1"/>
  <c r="T103" i="2" l="1"/>
  <c r="Q104" i="2"/>
  <c r="R104" i="2" s="1"/>
  <c r="N104" i="2"/>
  <c r="M104" i="2"/>
  <c r="D105" i="2"/>
  <c r="O104" i="2"/>
  <c r="P104" i="2"/>
  <c r="T104" i="2" s="1"/>
  <c r="W103" i="2"/>
  <c r="V103" i="2"/>
  <c r="S104" i="2" l="1"/>
  <c r="V104" i="2"/>
  <c r="W104" i="2"/>
  <c r="P105" i="2"/>
  <c r="S105" i="2" s="1"/>
  <c r="M105" i="2"/>
  <c r="D106" i="2"/>
  <c r="Q105" i="2"/>
  <c r="R105" i="2" s="1"/>
  <c r="N105" i="2"/>
  <c r="O105" i="2"/>
  <c r="W105" i="2" l="1"/>
  <c r="V105" i="2"/>
  <c r="T105" i="2"/>
  <c r="O106" i="2"/>
  <c r="Q106" i="2"/>
  <c r="R106" i="2" s="1"/>
  <c r="D107" i="2"/>
  <c r="P106" i="2"/>
  <c r="S106" i="2" s="1"/>
  <c r="M106" i="2"/>
  <c r="N106" i="2"/>
  <c r="T106" i="2" l="1"/>
  <c r="Q107" i="2"/>
  <c r="R107" i="2" s="1"/>
  <c r="N107" i="2"/>
  <c r="D108" i="2"/>
  <c r="P107" i="2"/>
  <c r="T107" i="2" s="1"/>
  <c r="O107" i="2"/>
  <c r="M107" i="2"/>
  <c r="V106" i="2"/>
  <c r="W106" i="2"/>
  <c r="S107" i="2" l="1"/>
  <c r="Q108" i="2"/>
  <c r="R108" i="2" s="1"/>
  <c r="M108" i="2"/>
  <c r="D109" i="2"/>
  <c r="O108" i="2"/>
  <c r="N108" i="2"/>
  <c r="P108" i="2"/>
  <c r="S108" i="2" s="1"/>
  <c r="V107" i="2"/>
  <c r="W107" i="2"/>
  <c r="V108" i="2" l="1"/>
  <c r="W108" i="2"/>
  <c r="T108" i="2"/>
  <c r="P109" i="2"/>
  <c r="T109" i="2" s="1"/>
  <c r="O109" i="2"/>
  <c r="D110" i="2"/>
  <c r="Q109" i="2"/>
  <c r="R109" i="2" s="1"/>
  <c r="N109" i="2"/>
  <c r="M109" i="2"/>
  <c r="S109" i="2" l="1"/>
  <c r="P110" i="2"/>
  <c r="T110" i="2" s="1"/>
  <c r="M110" i="2"/>
  <c r="Q110" i="2"/>
  <c r="R110" i="2" s="1"/>
  <c r="D111" i="2"/>
  <c r="O110" i="2"/>
  <c r="N110" i="2"/>
  <c r="W109" i="2"/>
  <c r="V109" i="2"/>
  <c r="S110" i="2" l="1"/>
  <c r="V110" i="2"/>
  <c r="W110" i="2"/>
  <c r="P111" i="2"/>
  <c r="S111" i="2" s="1"/>
  <c r="N111" i="2"/>
  <c r="D112" i="2"/>
  <c r="M111" i="2"/>
  <c r="Q111" i="2"/>
  <c r="R111" i="2" s="1"/>
  <c r="O111" i="2"/>
  <c r="V111" i="2" l="1"/>
  <c r="W111" i="2"/>
  <c r="T111" i="2"/>
  <c r="O112" i="2"/>
  <c r="M112" i="2"/>
  <c r="P112" i="2"/>
  <c r="T112" i="2" s="1"/>
  <c r="D113" i="2"/>
  <c r="N112" i="2"/>
  <c r="Q112" i="2"/>
  <c r="R112" i="2" s="1"/>
  <c r="S112" i="2" l="1"/>
  <c r="V112" i="2"/>
  <c r="W112" i="2"/>
  <c r="O113" i="2"/>
  <c r="Q113" i="2"/>
  <c r="R113" i="2" s="1"/>
  <c r="P113" i="2"/>
  <c r="T113" i="2" s="1"/>
  <c r="M113" i="2"/>
  <c r="D114" i="2"/>
  <c r="N113" i="2"/>
  <c r="S113" i="2" l="1"/>
  <c r="D115" i="2"/>
  <c r="Q114" i="2"/>
  <c r="R114" i="2" s="1"/>
  <c r="N114" i="2"/>
  <c r="O114" i="2"/>
  <c r="M114" i="2"/>
  <c r="P114" i="2"/>
  <c r="S114" i="2" s="1"/>
  <c r="W113" i="2"/>
  <c r="V113" i="2"/>
  <c r="W114" i="2" l="1"/>
  <c r="V114" i="2"/>
  <c r="T114" i="2"/>
  <c r="Q115" i="2"/>
  <c r="R115" i="2" s="1"/>
  <c r="M115" i="2"/>
  <c r="P115" i="2"/>
  <c r="T115" i="2" s="1"/>
  <c r="D116" i="2"/>
  <c r="N115" i="2"/>
  <c r="O115" i="2"/>
  <c r="S115" i="2" l="1"/>
  <c r="Q116" i="2"/>
  <c r="R116" i="2" s="1"/>
  <c r="O116" i="2"/>
  <c r="M116" i="2"/>
  <c r="P116" i="2"/>
  <c r="T116" i="2" s="1"/>
  <c r="N116" i="2"/>
  <c r="D117" i="2"/>
  <c r="V115" i="2"/>
  <c r="W115" i="2"/>
  <c r="S116" i="2" l="1"/>
  <c r="V116" i="2"/>
  <c r="W116" i="2"/>
  <c r="D118" i="2"/>
  <c r="M117" i="2"/>
  <c r="Q117" i="2"/>
  <c r="R117" i="2" s="1"/>
  <c r="N117" i="2"/>
  <c r="O117" i="2"/>
  <c r="P117" i="2"/>
  <c r="S117" i="2" s="1"/>
  <c r="T117" i="2" l="1"/>
  <c r="W117" i="2"/>
  <c r="V117" i="2"/>
  <c r="O118" i="2"/>
  <c r="P118" i="2"/>
  <c r="S118" i="2" s="1"/>
  <c r="Q118" i="2"/>
  <c r="R118" i="2" s="1"/>
  <c r="D119" i="2"/>
  <c r="N118" i="2"/>
  <c r="M118" i="2"/>
  <c r="W118" i="2" l="1"/>
  <c r="V118" i="2"/>
  <c r="N119" i="2"/>
  <c r="M119" i="2"/>
  <c r="O119" i="2"/>
  <c r="Q119" i="2"/>
  <c r="R119" i="2" s="1"/>
  <c r="P119" i="2"/>
  <c r="S119" i="2" s="1"/>
  <c r="D120" i="2"/>
  <c r="T118" i="2"/>
  <c r="D121" i="2" l="1"/>
  <c r="M120" i="2"/>
  <c r="P120" i="2"/>
  <c r="S120" i="2" s="1"/>
  <c r="O120" i="2"/>
  <c r="N120" i="2"/>
  <c r="Q120" i="2"/>
  <c r="R120" i="2" s="1"/>
  <c r="T119" i="2"/>
  <c r="W119" i="2"/>
  <c r="V119" i="2"/>
  <c r="T120" i="2" l="1"/>
  <c r="V120" i="2"/>
  <c r="W120" i="2"/>
  <c r="M121" i="2"/>
  <c r="O121" i="2"/>
  <c r="D122" i="2"/>
  <c r="P121" i="2"/>
  <c r="S121" i="2" s="1"/>
  <c r="N121" i="2"/>
  <c r="Q121" i="2"/>
  <c r="R121" i="2" s="1"/>
  <c r="V121" i="2" l="1"/>
  <c r="W121" i="2"/>
  <c r="T121" i="2"/>
  <c r="N122" i="2"/>
  <c r="O122" i="2"/>
  <c r="Q122" i="2"/>
  <c r="R122" i="2" s="1"/>
  <c r="M122" i="2"/>
  <c r="P122" i="2"/>
  <c r="S122" i="2" s="1"/>
  <c r="D123" i="2"/>
  <c r="T122" i="2" l="1"/>
  <c r="N123" i="2"/>
  <c r="P123" i="2"/>
  <c r="T123" i="2" s="1"/>
  <c r="Q123" i="2"/>
  <c r="R123" i="2" s="1"/>
  <c r="M123" i="2"/>
  <c r="O123" i="2"/>
  <c r="D124" i="2"/>
  <c r="W122" i="2"/>
  <c r="V122" i="2"/>
  <c r="S123" i="2" l="1"/>
  <c r="V123" i="2"/>
  <c r="W123" i="2"/>
  <c r="N124" i="2"/>
  <c r="M124" i="2"/>
  <c r="O124" i="2"/>
  <c r="P124" i="2"/>
  <c r="S124" i="2" s="1"/>
  <c r="D125" i="2"/>
  <c r="Q124" i="2"/>
  <c r="R124" i="2" s="1"/>
  <c r="D126" i="2" l="1"/>
  <c r="O125" i="2"/>
  <c r="M125" i="2"/>
  <c r="Q125" i="2"/>
  <c r="R125" i="2" s="1"/>
  <c r="P125" i="2"/>
  <c r="T125" i="2" s="1"/>
  <c r="N125" i="2"/>
  <c r="T124" i="2"/>
  <c r="W124" i="2"/>
  <c r="V124" i="2"/>
  <c r="S125" i="2" l="1"/>
  <c r="W125" i="2"/>
  <c r="V125" i="2"/>
  <c r="P126" i="2"/>
  <c r="S126" i="2" s="1"/>
  <c r="N126" i="2"/>
  <c r="O126" i="2"/>
  <c r="Q126" i="2"/>
  <c r="R126" i="2" s="1"/>
  <c r="M126" i="2"/>
  <c r="D127" i="2"/>
  <c r="T126" i="2" l="1"/>
  <c r="P127" i="2"/>
  <c r="S127" i="2" s="1"/>
  <c r="N127" i="2"/>
  <c r="D128" i="2"/>
  <c r="O127" i="2"/>
  <c r="M127" i="2"/>
  <c r="Q127" i="2"/>
  <c r="R127" i="2" s="1"/>
  <c r="W126" i="2"/>
  <c r="V126" i="2"/>
  <c r="T127" i="2" l="1"/>
  <c r="W127" i="2"/>
  <c r="V127" i="2"/>
  <c r="O128" i="2"/>
  <c r="D129" i="2"/>
  <c r="M128" i="2"/>
  <c r="P128" i="2"/>
  <c r="S128" i="2" s="1"/>
  <c r="N128" i="2"/>
  <c r="Q128" i="2"/>
  <c r="R128" i="2" s="1"/>
  <c r="W128" i="2" l="1"/>
  <c r="V128" i="2"/>
  <c r="P129" i="2"/>
  <c r="S129" i="2" s="1"/>
  <c r="Q129" i="2"/>
  <c r="R129" i="2" s="1"/>
  <c r="D130" i="2"/>
  <c r="N129" i="2"/>
  <c r="O129" i="2"/>
  <c r="M129" i="2"/>
  <c r="T128" i="2"/>
  <c r="V129" i="2" l="1"/>
  <c r="W129" i="2"/>
  <c r="T129" i="2"/>
  <c r="M130" i="2"/>
  <c r="D131" i="2"/>
  <c r="O130" i="2"/>
  <c r="N130" i="2"/>
  <c r="P130" i="2"/>
  <c r="S130" i="2" s="1"/>
  <c r="Q130" i="2"/>
  <c r="R130" i="2" s="1"/>
  <c r="W130" i="2" l="1"/>
  <c r="V130" i="2"/>
  <c r="T130" i="2"/>
  <c r="D132" i="2"/>
  <c r="N131" i="2"/>
  <c r="Q131" i="2"/>
  <c r="R131" i="2" s="1"/>
  <c r="M131" i="2"/>
  <c r="P131" i="2"/>
  <c r="S131" i="2" s="1"/>
  <c r="O131" i="2"/>
  <c r="M132" i="2" l="1"/>
  <c r="Q132" i="2"/>
  <c r="R132" i="2" s="1"/>
  <c r="P132" i="2"/>
  <c r="T132" i="2" s="1"/>
  <c r="N132" i="2"/>
  <c r="O132" i="2"/>
  <c r="D133" i="2"/>
  <c r="T131" i="2"/>
  <c r="V131" i="2"/>
  <c r="W131" i="2"/>
  <c r="S132" i="2" l="1"/>
  <c r="O133" i="2"/>
  <c r="P133" i="2"/>
  <c r="S133" i="2" s="1"/>
  <c r="D134" i="2"/>
  <c r="N133" i="2"/>
  <c r="M133" i="2"/>
  <c r="Q133" i="2"/>
  <c r="R133" i="2" s="1"/>
  <c r="W132" i="2"/>
  <c r="V132" i="2"/>
  <c r="T133" i="2" l="1"/>
  <c r="P134" i="2"/>
  <c r="T134" i="2" s="1"/>
  <c r="M134" i="2"/>
  <c r="D135" i="2"/>
  <c r="Q134" i="2"/>
  <c r="R134" i="2" s="1"/>
  <c r="N134" i="2"/>
  <c r="O134" i="2"/>
  <c r="W133" i="2"/>
  <c r="V133" i="2"/>
  <c r="S134" i="2" l="1"/>
  <c r="O135" i="2"/>
  <c r="D136" i="2"/>
  <c r="N135" i="2"/>
  <c r="Q135" i="2"/>
  <c r="R135" i="2" s="1"/>
  <c r="P135" i="2"/>
  <c r="T135" i="2" s="1"/>
  <c r="M135" i="2"/>
  <c r="W134" i="2"/>
  <c r="V134" i="2"/>
  <c r="S135" i="2" l="1"/>
  <c r="M136" i="2"/>
  <c r="P136" i="2"/>
  <c r="S136" i="2" s="1"/>
  <c r="N136" i="2"/>
  <c r="O136" i="2"/>
  <c r="D137" i="2"/>
  <c r="Q136" i="2"/>
  <c r="R136" i="2" s="1"/>
  <c r="V135" i="2"/>
  <c r="W135" i="2"/>
  <c r="T136" i="2" l="1"/>
  <c r="V136" i="2"/>
  <c r="W136" i="2"/>
  <c r="P137" i="2"/>
  <c r="S137" i="2" s="1"/>
  <c r="O137" i="2"/>
  <c r="M137" i="2"/>
  <c r="D138" i="2"/>
  <c r="N137" i="2"/>
  <c r="Q137" i="2"/>
  <c r="R137" i="2" s="1"/>
  <c r="T137" i="2" l="1"/>
  <c r="W137" i="2"/>
  <c r="V137" i="2"/>
  <c r="O138" i="2"/>
  <c r="N138" i="2"/>
  <c r="Q138" i="2"/>
  <c r="R138" i="2" s="1"/>
  <c r="P138" i="2"/>
  <c r="S138" i="2" s="1"/>
  <c r="D139" i="2"/>
  <c r="M138" i="2"/>
  <c r="N139" i="2" l="1"/>
  <c r="Q139" i="2"/>
  <c r="R139" i="2" s="1"/>
  <c r="M139" i="2"/>
  <c r="D140" i="2"/>
  <c r="P139" i="2"/>
  <c r="S139" i="2" s="1"/>
  <c r="O139" i="2"/>
  <c r="W138" i="2"/>
  <c r="V138" i="2"/>
  <c r="T138" i="2"/>
  <c r="T139" i="2" l="1"/>
  <c r="P140" i="2"/>
  <c r="S140" i="2" s="1"/>
  <c r="O140" i="2"/>
  <c r="M140" i="2"/>
  <c r="N140" i="2"/>
  <c r="D141" i="2"/>
  <c r="Q140" i="2"/>
  <c r="R140" i="2" s="1"/>
  <c r="W139" i="2"/>
  <c r="V139" i="2"/>
  <c r="T140" i="2" l="1"/>
  <c r="V140" i="2"/>
  <c r="W140" i="2"/>
  <c r="D142" i="2"/>
  <c r="Q141" i="2"/>
  <c r="R141" i="2" s="1"/>
  <c r="N141" i="2"/>
  <c r="P141" i="2"/>
  <c r="T141" i="2" s="1"/>
  <c r="M141" i="2"/>
  <c r="O141" i="2"/>
  <c r="V141" i="2" l="1"/>
  <c r="W141" i="2"/>
  <c r="O142" i="2"/>
  <c r="M142" i="2"/>
  <c r="P142" i="2"/>
  <c r="S142" i="2" s="1"/>
  <c r="Q142" i="2"/>
  <c r="R142" i="2" s="1"/>
  <c r="D143" i="2"/>
  <c r="N142" i="2"/>
  <c r="S141" i="2"/>
  <c r="T142" i="2" l="1"/>
  <c r="M143" i="2"/>
  <c r="N143" i="2"/>
  <c r="P143" i="2"/>
  <c r="T143" i="2" s="1"/>
  <c r="D144" i="2"/>
  <c r="Q143" i="2"/>
  <c r="R143" i="2" s="1"/>
  <c r="O143" i="2"/>
  <c r="V142" i="2"/>
  <c r="W142" i="2"/>
  <c r="S143" i="2" l="1"/>
  <c r="V143" i="2"/>
  <c r="W143" i="2"/>
  <c r="P144" i="2"/>
  <c r="S144" i="2" s="1"/>
  <c r="Q144" i="2"/>
  <c r="R144" i="2" s="1"/>
  <c r="D145" i="2"/>
  <c r="O144" i="2"/>
  <c r="N144" i="2"/>
  <c r="M144" i="2"/>
  <c r="W144" i="2" l="1"/>
  <c r="V144" i="2"/>
  <c r="T144" i="2"/>
  <c r="N145" i="2"/>
  <c r="Q145" i="2"/>
  <c r="R145" i="2" s="1"/>
  <c r="P145" i="2"/>
  <c r="S145" i="2" s="1"/>
  <c r="O145" i="2"/>
  <c r="M145" i="2"/>
  <c r="D146" i="2"/>
  <c r="T145" i="2" l="1"/>
  <c r="W145" i="2"/>
  <c r="V145" i="2"/>
  <c r="D147" i="2"/>
  <c r="Q146" i="2"/>
  <c r="R146" i="2" s="1"/>
  <c r="P146" i="2"/>
  <c r="S146" i="2" s="1"/>
  <c r="M146" i="2"/>
  <c r="O146" i="2"/>
  <c r="N146" i="2"/>
  <c r="T146" i="2" l="1"/>
  <c r="V146" i="2"/>
  <c r="W146" i="2"/>
  <c r="Q147" i="2"/>
  <c r="R147" i="2" s="1"/>
  <c r="N147" i="2"/>
  <c r="P147" i="2"/>
  <c r="T147" i="2" s="1"/>
  <c r="D148" i="2"/>
  <c r="O147" i="2"/>
  <c r="M147" i="2"/>
  <c r="S147" i="2" l="1"/>
  <c r="W147" i="2"/>
  <c r="V147" i="2"/>
  <c r="N148" i="2"/>
  <c r="Q148" i="2"/>
  <c r="R148" i="2" s="1"/>
  <c r="D149" i="2"/>
  <c r="O148" i="2"/>
  <c r="M148" i="2"/>
  <c r="P148" i="2"/>
  <c r="T148" i="2" s="1"/>
  <c r="V148" i="2" l="1"/>
  <c r="W148" i="2"/>
  <c r="S148" i="2"/>
  <c r="P149" i="2"/>
  <c r="S149" i="2" s="1"/>
  <c r="Q149" i="2"/>
  <c r="R149" i="2" s="1"/>
  <c r="D150" i="2"/>
  <c r="O149" i="2"/>
  <c r="N149" i="2"/>
  <c r="M149" i="2"/>
  <c r="V149" i="2" l="1"/>
  <c r="W149" i="2"/>
  <c r="T149" i="2"/>
  <c r="P150" i="2"/>
  <c r="S150" i="2" s="1"/>
  <c r="Q150" i="2"/>
  <c r="R150" i="2" s="1"/>
  <c r="M150" i="2"/>
  <c r="D151" i="2"/>
  <c r="O150" i="2"/>
  <c r="N150" i="2"/>
  <c r="T150" i="2" l="1"/>
  <c r="V150" i="2"/>
  <c r="W150" i="2"/>
  <c r="M151" i="2"/>
  <c r="N151" i="2"/>
  <c r="P151" i="2"/>
  <c r="T151" i="2" s="1"/>
  <c r="D152" i="2"/>
  <c r="Q151" i="2"/>
  <c r="R151" i="2" s="1"/>
  <c r="O151" i="2"/>
  <c r="S151" i="2" l="1"/>
  <c r="D153" i="2"/>
  <c r="Q152" i="2"/>
  <c r="R152" i="2" s="1"/>
  <c r="O152" i="2"/>
  <c r="P152" i="2"/>
  <c r="S152" i="2" s="1"/>
  <c r="N152" i="2"/>
  <c r="M152" i="2"/>
  <c r="W151" i="2"/>
  <c r="V151" i="2"/>
  <c r="T152" i="2" l="1"/>
  <c r="V152" i="2"/>
  <c r="W152" i="2"/>
  <c r="D154" i="2"/>
  <c r="P153" i="2"/>
  <c r="T153" i="2" s="1"/>
  <c r="N153" i="2"/>
  <c r="O153" i="2"/>
  <c r="Q153" i="2"/>
  <c r="R153" i="2" s="1"/>
  <c r="M153" i="2"/>
  <c r="S153" i="2" l="1"/>
  <c r="P154" i="2"/>
  <c r="S154" i="2" s="1"/>
  <c r="O154" i="2"/>
  <c r="M154" i="2"/>
  <c r="N154" i="2"/>
  <c r="D155" i="2"/>
  <c r="Q154" i="2"/>
  <c r="R154" i="2" s="1"/>
  <c r="V153" i="2"/>
  <c r="W153" i="2"/>
  <c r="T154" i="2" l="1"/>
  <c r="W154" i="2"/>
  <c r="V154" i="2"/>
  <c r="D156" i="2"/>
  <c r="O155" i="2"/>
  <c r="Q155" i="2"/>
  <c r="R155" i="2" s="1"/>
  <c r="N155" i="2"/>
  <c r="P155" i="2"/>
  <c r="T155" i="2" s="1"/>
  <c r="M155" i="2"/>
  <c r="D157" i="2" l="1"/>
  <c r="N156" i="2"/>
  <c r="M156" i="2"/>
  <c r="P156" i="2"/>
  <c r="T156" i="2" s="1"/>
  <c r="O156" i="2"/>
  <c r="Q156" i="2"/>
  <c r="R156" i="2" s="1"/>
  <c r="V155" i="2"/>
  <c r="W155" i="2"/>
  <c r="S155" i="2"/>
  <c r="S156" i="2" l="1"/>
  <c r="W156" i="2"/>
  <c r="V156" i="2"/>
  <c r="P157" i="2"/>
  <c r="T157" i="2" s="1"/>
  <c r="N157" i="2"/>
  <c r="O157" i="2"/>
  <c r="D158" i="2"/>
  <c r="Q157" i="2"/>
  <c r="R157" i="2" s="1"/>
  <c r="M157" i="2"/>
  <c r="O158" i="2" l="1"/>
  <c r="P158" i="2"/>
  <c r="S158" i="2" s="1"/>
  <c r="D159" i="2"/>
  <c r="Q158" i="2"/>
  <c r="R158" i="2" s="1"/>
  <c r="N158" i="2"/>
  <c r="M158" i="2"/>
  <c r="V157" i="2"/>
  <c r="W157" i="2"/>
  <c r="S157" i="2"/>
  <c r="T158" i="2" l="1"/>
  <c r="P159" i="2"/>
  <c r="S159" i="2" s="1"/>
  <c r="Q159" i="2"/>
  <c r="R159" i="2" s="1"/>
  <c r="D160" i="2"/>
  <c r="M159" i="2"/>
  <c r="N159" i="2"/>
  <c r="O159" i="2"/>
  <c r="V158" i="2"/>
  <c r="W158" i="2"/>
  <c r="T159" i="2" l="1"/>
  <c r="V159" i="2"/>
  <c r="W159" i="2"/>
  <c r="P160" i="2"/>
  <c r="S160" i="2" s="1"/>
  <c r="Q160" i="2"/>
  <c r="R160" i="2" s="1"/>
  <c r="D161" i="2"/>
  <c r="N160" i="2"/>
  <c r="M160" i="2"/>
  <c r="O160" i="2"/>
  <c r="W160" i="2" l="1"/>
  <c r="V160" i="2"/>
  <c r="T160" i="2"/>
  <c r="N161" i="2"/>
  <c r="M161" i="2"/>
  <c r="P161" i="2"/>
  <c r="T161" i="2" s="1"/>
  <c r="Q161" i="2"/>
  <c r="R161" i="2" s="1"/>
  <c r="D162" i="2"/>
  <c r="O161" i="2"/>
  <c r="N162" i="2" l="1"/>
  <c r="Q162" i="2"/>
  <c r="R162" i="2" s="1"/>
  <c r="O162" i="2"/>
  <c r="D163" i="2"/>
  <c r="P162" i="2"/>
  <c r="T162" i="2" s="1"/>
  <c r="M162" i="2"/>
  <c r="S161" i="2"/>
  <c r="V161" i="2"/>
  <c r="W161" i="2"/>
  <c r="S162" i="2" l="1"/>
  <c r="Q163" i="2"/>
  <c r="R163" i="2" s="1"/>
  <c r="O163" i="2"/>
  <c r="P163" i="2"/>
  <c r="S163" i="2" s="1"/>
  <c r="D164" i="2"/>
  <c r="N163" i="2"/>
  <c r="M163" i="2"/>
  <c r="V162" i="2"/>
  <c r="W162" i="2"/>
  <c r="T163" i="2" l="1"/>
  <c r="N164" i="2"/>
  <c r="P164" i="2"/>
  <c r="T164" i="2" s="1"/>
  <c r="O164" i="2"/>
  <c r="D165" i="2"/>
  <c r="Q164" i="2"/>
  <c r="R164" i="2" s="1"/>
  <c r="M164" i="2"/>
  <c r="W163" i="2"/>
  <c r="V163" i="2"/>
  <c r="S164" i="2" l="1"/>
  <c r="M165" i="2"/>
  <c r="O165" i="2"/>
  <c r="N165" i="2"/>
  <c r="Q165" i="2"/>
  <c r="R165" i="2" s="1"/>
  <c r="D166" i="2"/>
  <c r="P165" i="2"/>
  <c r="S165" i="2" s="1"/>
  <c r="V164" i="2"/>
  <c r="W164" i="2"/>
  <c r="T165" i="2" l="1"/>
  <c r="V165" i="2"/>
  <c r="W165" i="2"/>
  <c r="M166" i="2"/>
  <c r="O166" i="2"/>
  <c r="D167" i="2"/>
  <c r="P166" i="2"/>
  <c r="T166" i="2" s="1"/>
  <c r="N166" i="2"/>
  <c r="Q166" i="2"/>
  <c r="R166" i="2" s="1"/>
  <c r="S166" i="2" l="1"/>
  <c r="W166" i="2"/>
  <c r="V166" i="2"/>
  <c r="D168" i="2"/>
  <c r="M167" i="2"/>
  <c r="N167" i="2"/>
  <c r="Q167" i="2"/>
  <c r="R167" i="2" s="1"/>
  <c r="O167" i="2"/>
  <c r="P167" i="2"/>
  <c r="T167" i="2" s="1"/>
  <c r="V167" i="2" l="1"/>
  <c r="W167" i="2"/>
  <c r="D169" i="2"/>
  <c r="M168" i="2"/>
  <c r="P168" i="2"/>
  <c r="S168" i="2" s="1"/>
  <c r="Q168" i="2"/>
  <c r="R168" i="2" s="1"/>
  <c r="O168" i="2"/>
  <c r="N168" i="2"/>
  <c r="S167" i="2"/>
  <c r="T168" i="2" l="1"/>
  <c r="V168" i="2"/>
  <c r="W168" i="2"/>
  <c r="O169" i="2"/>
  <c r="D170" i="2"/>
  <c r="Q169" i="2"/>
  <c r="R169" i="2" s="1"/>
  <c r="P169" i="2"/>
  <c r="S169" i="2" s="1"/>
  <c r="M169" i="2"/>
  <c r="N169" i="2"/>
  <c r="D171" i="2" l="1"/>
  <c r="N170" i="2"/>
  <c r="P170" i="2"/>
  <c r="T170" i="2" s="1"/>
  <c r="Q170" i="2"/>
  <c r="R170" i="2" s="1"/>
  <c r="M170" i="2"/>
  <c r="O170" i="2"/>
  <c r="V169" i="2"/>
  <c r="W169" i="2"/>
  <c r="T169" i="2"/>
  <c r="S170" i="2" l="1"/>
  <c r="W170" i="2"/>
  <c r="V170" i="2"/>
  <c r="D172" i="2"/>
  <c r="O171" i="2"/>
  <c r="N171" i="2"/>
  <c r="M171" i="2"/>
  <c r="Q171" i="2"/>
  <c r="R171" i="2" s="1"/>
  <c r="P171" i="2"/>
  <c r="S171" i="2" s="1"/>
  <c r="M172" i="2" l="1"/>
  <c r="O172" i="2"/>
  <c r="Q172" i="2"/>
  <c r="R172" i="2" s="1"/>
  <c r="D173" i="2"/>
  <c r="P172" i="2"/>
  <c r="T172" i="2" s="1"/>
  <c r="N172" i="2"/>
  <c r="V171" i="2"/>
  <c r="W171" i="2"/>
  <c r="T171" i="2"/>
  <c r="S172" i="2" l="1"/>
  <c r="Q173" i="2"/>
  <c r="R173" i="2" s="1"/>
  <c r="O173" i="2"/>
  <c r="N173" i="2"/>
  <c r="M173" i="2"/>
  <c r="P173" i="2"/>
  <c r="S173" i="2" s="1"/>
  <c r="D174" i="2"/>
  <c r="V172" i="2"/>
  <c r="W172" i="2"/>
  <c r="T173" i="2" l="1"/>
  <c r="N174" i="2"/>
  <c r="Q174" i="2"/>
  <c r="R174" i="2" s="1"/>
  <c r="P174" i="2"/>
  <c r="S174" i="2" s="1"/>
  <c r="D175" i="2"/>
  <c r="O174" i="2"/>
  <c r="M174" i="2"/>
  <c r="W173" i="2"/>
  <c r="V173" i="2"/>
  <c r="T174" i="2" l="1"/>
  <c r="M175" i="2"/>
  <c r="Q175" i="2"/>
  <c r="R175" i="2" s="1"/>
  <c r="P175" i="2"/>
  <c r="T175" i="2" s="1"/>
  <c r="O175" i="2"/>
  <c r="D176" i="2"/>
  <c r="N175" i="2"/>
  <c r="W174" i="2"/>
  <c r="V174" i="2"/>
  <c r="S175" i="2" l="1"/>
  <c r="V175" i="2"/>
  <c r="W175" i="2"/>
  <c r="Q176" i="2"/>
  <c r="R176" i="2" s="1"/>
  <c r="M176" i="2"/>
  <c r="P176" i="2"/>
  <c r="S176" i="2" s="1"/>
  <c r="N176" i="2"/>
  <c r="O176" i="2"/>
  <c r="D177" i="2"/>
  <c r="T176" i="2" l="1"/>
  <c r="W176" i="2"/>
  <c r="V176" i="2"/>
  <c r="Q177" i="2"/>
  <c r="R177" i="2" s="1"/>
  <c r="O177" i="2"/>
  <c r="D178" i="2"/>
  <c r="M177" i="2"/>
  <c r="N177" i="2"/>
  <c r="P177" i="2"/>
  <c r="S177" i="2" s="1"/>
  <c r="W177" i="2" l="1"/>
  <c r="V177" i="2"/>
  <c r="T177" i="2"/>
  <c r="D179" i="2"/>
  <c r="Q178" i="2"/>
  <c r="R178" i="2" s="1"/>
  <c r="N178" i="2"/>
  <c r="M178" i="2"/>
  <c r="P178" i="2"/>
  <c r="S178" i="2" s="1"/>
  <c r="O178" i="2"/>
  <c r="O179" i="2" l="1"/>
  <c r="Q179" i="2"/>
  <c r="R179" i="2" s="1"/>
  <c r="M179" i="2"/>
  <c r="N179" i="2"/>
  <c r="P179" i="2"/>
  <c r="T179" i="2" s="1"/>
  <c r="D180" i="2"/>
  <c r="T178" i="2"/>
  <c r="W178" i="2"/>
  <c r="V178" i="2"/>
  <c r="S179" i="2" l="1"/>
  <c r="M180" i="2"/>
  <c r="Q180" i="2"/>
  <c r="R180" i="2" s="1"/>
  <c r="N180" i="2"/>
  <c r="D181" i="2"/>
  <c r="P180" i="2"/>
  <c r="T180" i="2" s="1"/>
  <c r="O180" i="2"/>
  <c r="V179" i="2"/>
  <c r="W179" i="2"/>
  <c r="S180" i="2" l="1"/>
  <c r="P181" i="2"/>
  <c r="T181" i="2" s="1"/>
  <c r="M181" i="2"/>
  <c r="O181" i="2"/>
  <c r="Q181" i="2"/>
  <c r="R181" i="2" s="1"/>
  <c r="N181" i="2"/>
  <c r="D182" i="2"/>
  <c r="W180" i="2"/>
  <c r="V180" i="2"/>
  <c r="S181" i="2" l="1"/>
  <c r="W181" i="2"/>
  <c r="V181" i="2"/>
  <c r="Q182" i="2"/>
  <c r="R182" i="2" s="1"/>
  <c r="M182" i="2"/>
  <c r="O182" i="2"/>
  <c r="P182" i="2"/>
  <c r="S182" i="2" s="1"/>
  <c r="N182" i="2"/>
  <c r="D183" i="2"/>
  <c r="N183" i="2" l="1"/>
  <c r="M183" i="2"/>
  <c r="D184" i="2"/>
  <c r="O183" i="2"/>
  <c r="P183" i="2"/>
  <c r="S183" i="2" s="1"/>
  <c r="Q183" i="2"/>
  <c r="R183" i="2" s="1"/>
  <c r="T182" i="2"/>
  <c r="W182" i="2"/>
  <c r="V182" i="2"/>
  <c r="T183" i="2" l="1"/>
  <c r="W183" i="2"/>
  <c r="V183" i="2"/>
  <c r="P184" i="2"/>
  <c r="T184" i="2" s="1"/>
  <c r="M184" i="2"/>
  <c r="N184" i="2"/>
  <c r="D185" i="2"/>
  <c r="Q184" i="2"/>
  <c r="R184" i="2" s="1"/>
  <c r="O184" i="2"/>
  <c r="V184" i="2" l="1"/>
  <c r="W184" i="2"/>
  <c r="Q185" i="2"/>
  <c r="R185" i="2" s="1"/>
  <c r="M185" i="2"/>
  <c r="P185" i="2"/>
  <c r="T185" i="2" s="1"/>
  <c r="N185" i="2"/>
  <c r="O185" i="2"/>
  <c r="D186" i="2"/>
  <c r="S184" i="2"/>
  <c r="S185" i="2" l="1"/>
  <c r="D187" i="2"/>
  <c r="O186" i="2"/>
  <c r="P186" i="2"/>
  <c r="T186" i="2" s="1"/>
  <c r="M186" i="2"/>
  <c r="Q186" i="2"/>
  <c r="R186" i="2" s="1"/>
  <c r="N186" i="2"/>
  <c r="V185" i="2"/>
  <c r="W185" i="2"/>
  <c r="S186" i="2" l="1"/>
  <c r="W186" i="2"/>
  <c r="V186" i="2"/>
  <c r="M187" i="2"/>
  <c r="D188" i="2"/>
  <c r="O187" i="2"/>
  <c r="Q187" i="2"/>
  <c r="R187" i="2" s="1"/>
  <c r="P187" i="2"/>
  <c r="T187" i="2" s="1"/>
  <c r="N187" i="2"/>
  <c r="Q188" i="2" l="1"/>
  <c r="R188" i="2" s="1"/>
  <c r="O188" i="2"/>
  <c r="M188" i="2"/>
  <c r="P188" i="2"/>
  <c r="T188" i="2" s="1"/>
  <c r="N188" i="2"/>
  <c r="D189" i="2"/>
  <c r="S187" i="2"/>
  <c r="W187" i="2"/>
  <c r="V187" i="2"/>
  <c r="S188" i="2" l="1"/>
  <c r="P189" i="2"/>
  <c r="T189" i="2" s="1"/>
  <c r="N189" i="2"/>
  <c r="M189" i="2"/>
  <c r="Q189" i="2"/>
  <c r="R189" i="2" s="1"/>
  <c r="D190" i="2"/>
  <c r="O189" i="2"/>
  <c r="V188" i="2"/>
  <c r="W188" i="2"/>
  <c r="S189" i="2" l="1"/>
  <c r="V189" i="2"/>
  <c r="W189" i="2"/>
  <c r="M190" i="2"/>
  <c r="N190" i="2"/>
  <c r="P190" i="2"/>
  <c r="S190" i="2" s="1"/>
  <c r="D191" i="2"/>
  <c r="O190" i="2"/>
  <c r="Q190" i="2"/>
  <c r="R190" i="2" s="1"/>
  <c r="T190" i="2" l="1"/>
  <c r="W190" i="2"/>
  <c r="V190" i="2"/>
  <c r="N191" i="2"/>
  <c r="Q191" i="2"/>
  <c r="R191" i="2" s="1"/>
  <c r="D192" i="2"/>
  <c r="P191" i="2"/>
  <c r="S191" i="2" s="1"/>
  <c r="O191" i="2"/>
  <c r="M191" i="2"/>
  <c r="V191" i="2" l="1"/>
  <c r="W191" i="2"/>
  <c r="T191" i="2"/>
  <c r="M192" i="2"/>
  <c r="Q192" i="2"/>
  <c r="R192" i="2" s="1"/>
  <c r="O192" i="2"/>
  <c r="N192" i="2"/>
  <c r="D193" i="2"/>
  <c r="P192" i="2"/>
  <c r="S192" i="2" s="1"/>
  <c r="T192" i="2" l="1"/>
  <c r="W192" i="2"/>
  <c r="V192" i="2"/>
  <c r="P193" i="2"/>
  <c r="S193" i="2" s="1"/>
  <c r="N193" i="2"/>
  <c r="M193" i="2"/>
  <c r="Q193" i="2"/>
  <c r="R193" i="2" s="1"/>
  <c r="D194" i="2"/>
  <c r="O193" i="2"/>
  <c r="V193" i="2" l="1"/>
  <c r="W193" i="2"/>
  <c r="Q194" i="2"/>
  <c r="R194" i="2" s="1"/>
  <c r="D195" i="2"/>
  <c r="O194" i="2"/>
  <c r="M194" i="2"/>
  <c r="N194" i="2"/>
  <c r="P194" i="2"/>
  <c r="S194" i="2" s="1"/>
  <c r="T193" i="2"/>
  <c r="O195" i="2" l="1"/>
  <c r="D196" i="2"/>
  <c r="P195" i="2"/>
  <c r="S195" i="2" s="1"/>
  <c r="Q195" i="2"/>
  <c r="R195" i="2" s="1"/>
  <c r="M195" i="2"/>
  <c r="N195" i="2"/>
  <c r="T194" i="2"/>
  <c r="W194" i="2"/>
  <c r="V194" i="2"/>
  <c r="T195" i="2" l="1"/>
  <c r="M196" i="2"/>
  <c r="P196" i="2"/>
  <c r="S196" i="2" s="1"/>
  <c r="N196" i="2"/>
  <c r="O196" i="2"/>
  <c r="Q196" i="2"/>
  <c r="R196" i="2" s="1"/>
  <c r="D197" i="2"/>
  <c r="W195" i="2"/>
  <c r="V195" i="2"/>
  <c r="T196" i="2" l="1"/>
  <c r="W196" i="2"/>
  <c r="V196" i="2"/>
  <c r="P197" i="2"/>
  <c r="S197" i="2" s="1"/>
  <c r="O197" i="2"/>
  <c r="Q197" i="2"/>
  <c r="R197" i="2" s="1"/>
  <c r="D198" i="2"/>
  <c r="M197" i="2"/>
  <c r="N197" i="2"/>
  <c r="W197" i="2" l="1"/>
  <c r="V197" i="2"/>
  <c r="D199" i="2"/>
  <c r="N198" i="2"/>
  <c r="P198" i="2"/>
  <c r="S198" i="2" s="1"/>
  <c r="O198" i="2"/>
  <c r="M198" i="2"/>
  <c r="Q198" i="2"/>
  <c r="R198" i="2" s="1"/>
  <c r="T197" i="2"/>
  <c r="T198" i="2" l="1"/>
  <c r="Q199" i="2"/>
  <c r="R199" i="2" s="1"/>
  <c r="P199" i="2"/>
  <c r="S199" i="2" s="1"/>
  <c r="O199" i="2"/>
  <c r="N199" i="2"/>
  <c r="M199" i="2"/>
  <c r="D200" i="2"/>
  <c r="W198" i="2"/>
  <c r="V198" i="2"/>
  <c r="T199" i="2" l="1"/>
  <c r="W199" i="2"/>
  <c r="V199" i="2"/>
  <c r="Q200" i="2"/>
  <c r="R200" i="2" s="1"/>
  <c r="O200" i="2"/>
  <c r="M200" i="2"/>
  <c r="D201" i="2"/>
  <c r="N200" i="2"/>
  <c r="P200" i="2"/>
  <c r="S200" i="2" s="1"/>
  <c r="D202" i="2" l="1"/>
  <c r="M201" i="2"/>
  <c r="O201" i="2"/>
  <c r="Q201" i="2"/>
  <c r="R201" i="2" s="1"/>
  <c r="N201" i="2"/>
  <c r="P201" i="2"/>
  <c r="S201" i="2" s="1"/>
  <c r="V200" i="2"/>
  <c r="W200" i="2"/>
  <c r="T200" i="2"/>
  <c r="T201" i="2" l="1"/>
  <c r="W201" i="2"/>
  <c r="V201" i="2"/>
  <c r="O202" i="2"/>
  <c r="T202" i="2"/>
  <c r="R202" i="2"/>
  <c r="M202" i="2"/>
  <c r="S202" i="2"/>
  <c r="N202" i="2"/>
  <c r="V202" i="2" l="1"/>
  <c r="W202" i="2"/>
  <c r="C12" i="3"/>
  <c r="C22" i="3"/>
  <c r="B7" i="3"/>
  <c r="B22" i="3"/>
  <c r="C7" i="3"/>
  <c r="B12" i="3"/>
  <c r="B31" i="3"/>
  <c r="B40" i="3"/>
  <c r="D40" i="3" s="1"/>
  <c r="AR40" i="3" s="1"/>
  <c r="C31" i="3"/>
  <c r="B11" i="3"/>
  <c r="C20" i="3"/>
  <c r="D20" i="3" s="1"/>
  <c r="AR20" i="3" s="1"/>
  <c r="C24" i="3"/>
  <c r="B24" i="3"/>
  <c r="D24" i="3" s="1"/>
  <c r="AR24" i="3" s="1"/>
  <c r="B4" i="3"/>
  <c r="AR72" i="3"/>
  <c r="C4" i="3"/>
  <c r="C11" i="3"/>
  <c r="C25" i="3"/>
  <c r="D25" i="3" s="1"/>
  <c r="AR25" i="3" s="1"/>
  <c r="AR97" i="3" l="1"/>
  <c r="AR82" i="3"/>
  <c r="AR80" i="3"/>
  <c r="BL80" i="3" s="1"/>
  <c r="AR95" i="3"/>
  <c r="D4" i="3"/>
  <c r="AR4" i="3" s="1"/>
  <c r="D22" i="3"/>
  <c r="AR22" i="3" s="1"/>
  <c r="D11" i="3"/>
  <c r="AR11" i="3" s="1"/>
  <c r="D31" i="3"/>
  <c r="AR31" i="3" s="1"/>
  <c r="D12" i="3"/>
  <c r="AR12" i="3" s="1"/>
  <c r="D7" i="3"/>
  <c r="AR7" i="3" s="1"/>
  <c r="AR81" i="3" l="1"/>
  <c r="AR57" i="3"/>
  <c r="AR58" i="3"/>
  <c r="AR76" i="3"/>
  <c r="BG76" i="3" s="1"/>
  <c r="AR77" i="3"/>
  <c r="AR120" i="3"/>
  <c r="BI120" i="3" s="1"/>
  <c r="AR121" i="3"/>
  <c r="BJ82" i="3"/>
  <c r="BG82" i="3"/>
  <c r="BI82" i="3"/>
  <c r="BE82" i="3"/>
  <c r="BL82" i="3"/>
  <c r="BH82" i="3"/>
  <c r="BM82" i="3"/>
  <c r="BK82" i="3"/>
  <c r="BF82" i="3"/>
  <c r="AR69" i="3"/>
  <c r="BH69" i="3" s="1"/>
  <c r="AR70" i="3"/>
  <c r="AR101" i="3"/>
  <c r="AR102" i="3"/>
  <c r="AR73" i="3"/>
  <c r="AR74" i="3"/>
  <c r="BI97" i="3"/>
  <c r="BF97" i="3"/>
  <c r="BK97" i="3"/>
  <c r="BE97" i="3"/>
  <c r="BL97" i="3"/>
  <c r="BH97" i="3"/>
  <c r="BM97" i="3"/>
  <c r="BJ97" i="3"/>
  <c r="BG97" i="3"/>
  <c r="AR103" i="3"/>
  <c r="BF103" i="3" s="1"/>
  <c r="AR104" i="3"/>
  <c r="AR55" i="3"/>
  <c r="AR56" i="3"/>
  <c r="AR78" i="3"/>
  <c r="BJ78" i="3" s="1"/>
  <c r="AR79" i="3"/>
  <c r="AR96" i="3"/>
  <c r="BF80" i="3"/>
  <c r="BK80" i="3"/>
  <c r="BJ80" i="3"/>
  <c r="BG80" i="3"/>
  <c r="BI80" i="3"/>
  <c r="BE80" i="3"/>
  <c r="AN80" i="3" s="1"/>
  <c r="BM80" i="3"/>
  <c r="BH80" i="3"/>
  <c r="BJ69" i="3"/>
  <c r="BM22" i="3"/>
  <c r="BK22" i="3"/>
  <c r="BJ22" i="3"/>
  <c r="BF22" i="3"/>
  <c r="BI22" i="3"/>
  <c r="BE22" i="3"/>
  <c r="BG22" i="3"/>
  <c r="BL22" i="3"/>
  <c r="BH22" i="3"/>
  <c r="BE11" i="3"/>
  <c r="BG11" i="3"/>
  <c r="BJ11" i="3"/>
  <c r="BM11" i="3"/>
  <c r="BH11" i="3"/>
  <c r="BK11" i="3"/>
  <c r="BI11" i="3"/>
  <c r="BF11" i="3"/>
  <c r="BL11" i="3"/>
  <c r="AN82" i="3" l="1"/>
  <c r="AN97" i="3"/>
  <c r="BG69" i="3"/>
  <c r="BI69" i="3"/>
  <c r="BL69" i="3"/>
  <c r="BE120" i="3"/>
  <c r="BM120" i="3"/>
  <c r="BJ120" i="3"/>
  <c r="BF120" i="3"/>
  <c r="BK69" i="3"/>
  <c r="BF69" i="3"/>
  <c r="BE69" i="3"/>
  <c r="BM69" i="3"/>
  <c r="BH120" i="3"/>
  <c r="BL120" i="3"/>
  <c r="BG120" i="3"/>
  <c r="BM103" i="3"/>
  <c r="BH76" i="3"/>
  <c r="BJ76" i="3"/>
  <c r="BM76" i="3"/>
  <c r="BE103" i="3"/>
  <c r="BE76" i="3"/>
  <c r="BK120" i="3"/>
  <c r="BL103" i="3"/>
  <c r="BK103" i="3"/>
  <c r="BH103" i="3"/>
  <c r="BL76" i="3"/>
  <c r="BF76" i="3"/>
  <c r="BJ103" i="3"/>
  <c r="BG103" i="3"/>
  <c r="BI103" i="3"/>
  <c r="BK76" i="3"/>
  <c r="BI76" i="3"/>
  <c r="BG78" i="3"/>
  <c r="BE78" i="3"/>
  <c r="BM81" i="3"/>
  <c r="BH81" i="3"/>
  <c r="BL81" i="3"/>
  <c r="BK81" i="3"/>
  <c r="BG81" i="3"/>
  <c r="BJ81" i="3"/>
  <c r="BE81" i="3"/>
  <c r="AN81" i="3" s="1"/>
  <c r="BI81" i="3"/>
  <c r="BF81" i="3"/>
  <c r="BL79" i="3"/>
  <c r="BE79" i="3"/>
  <c r="BF79" i="3"/>
  <c r="BG79" i="3"/>
  <c r="BH79" i="3"/>
  <c r="BJ79" i="3"/>
  <c r="BK79" i="3"/>
  <c r="BM79" i="3"/>
  <c r="BI79" i="3"/>
  <c r="BI104" i="3"/>
  <c r="BF104" i="3"/>
  <c r="BH104" i="3"/>
  <c r="BL104" i="3"/>
  <c r="BM104" i="3"/>
  <c r="BE104" i="3"/>
  <c r="BG104" i="3"/>
  <c r="BJ104" i="3"/>
  <c r="BK104" i="3"/>
  <c r="BM77" i="3"/>
  <c r="BH77" i="3"/>
  <c r="BE77" i="3"/>
  <c r="BJ77" i="3"/>
  <c r="BG77" i="3"/>
  <c r="BK77" i="3"/>
  <c r="BI77" i="3"/>
  <c r="BF77" i="3"/>
  <c r="BL77" i="3"/>
  <c r="BH78" i="3"/>
  <c r="BI78" i="3"/>
  <c r="BF78" i="3"/>
  <c r="BL78" i="3"/>
  <c r="BM78" i="3"/>
  <c r="BJ121" i="3"/>
  <c r="BF121" i="3"/>
  <c r="BM121" i="3"/>
  <c r="BH121" i="3"/>
  <c r="BL121" i="3"/>
  <c r="BI121" i="3"/>
  <c r="BG121" i="3"/>
  <c r="BE121" i="3"/>
  <c r="BK121" i="3"/>
  <c r="BK78" i="3"/>
  <c r="BH70" i="3"/>
  <c r="BL70" i="3"/>
  <c r="BK70" i="3"/>
  <c r="BG70" i="3"/>
  <c r="BE70" i="3"/>
  <c r="AN70" i="3" s="1"/>
  <c r="BJ70" i="3"/>
  <c r="BM70" i="3"/>
  <c r="BF70" i="3"/>
  <c r="BI70" i="3"/>
  <c r="AN22" i="3"/>
  <c r="AN11" i="3"/>
  <c r="AN121" i="3" l="1"/>
  <c r="AN69" i="3"/>
  <c r="AN104" i="3"/>
  <c r="AN78" i="3"/>
  <c r="AN79" i="3"/>
  <c r="AN76" i="3"/>
  <c r="AN120" i="3"/>
  <c r="AN77" i="3"/>
  <c r="AN103" i="3"/>
  <c r="F102" i="14"/>
  <c r="AF101" i="5" s="1"/>
  <c r="BE101" i="5" s="1"/>
  <c r="BR101" i="5" s="1"/>
  <c r="F113" i="14"/>
  <c r="AF112" i="5" s="1"/>
  <c r="F115" i="14"/>
  <c r="AF114" i="5" s="1"/>
  <c r="F115" i="15"/>
  <c r="AG114" i="5" s="1"/>
  <c r="BF114" i="5" s="1"/>
  <c r="BS114" i="5" s="1"/>
  <c r="F116" i="14"/>
  <c r="AF115" i="5" s="1"/>
  <c r="F116" i="13"/>
  <c r="AE115" i="5" s="1"/>
  <c r="F116" i="15"/>
  <c r="AG115" i="5" s="1"/>
  <c r="BF115" i="5" s="1"/>
  <c r="BS115" i="5" s="1"/>
  <c r="AF116" i="5"/>
  <c r="BE116" i="5" s="1"/>
  <c r="BR116" i="5" s="1"/>
  <c r="AG116" i="5"/>
  <c r="BF116" i="5" s="1"/>
  <c r="BS116" i="5" s="1"/>
  <c r="C131" i="16"/>
  <c r="AH114" i="5"/>
  <c r="CG114" i="5" s="1"/>
  <c r="C101" i="15"/>
  <c r="C122" i="16"/>
  <c r="C131" i="13"/>
  <c r="C129" i="16"/>
  <c r="F129" i="16"/>
  <c r="AH112" i="5"/>
  <c r="CG112" i="5" s="1"/>
  <c r="C129" i="15"/>
  <c r="C131" i="14"/>
  <c r="CF116" i="5" l="1"/>
  <c r="BE112" i="5"/>
  <c r="BR112" i="5" s="1"/>
  <c r="CE112" i="5"/>
  <c r="CS112" i="5" s="1"/>
  <c r="CF115" i="5"/>
  <c r="DY101" i="5"/>
  <c r="DL101" i="5" s="1"/>
  <c r="DZ114" i="5"/>
  <c r="CF114" i="5"/>
  <c r="DY116" i="5"/>
  <c r="BE114" i="5"/>
  <c r="BR114" i="5" s="1"/>
  <c r="CE114" i="5"/>
  <c r="DZ116" i="5"/>
  <c r="BE115" i="5"/>
  <c r="BR115" i="5" s="1"/>
  <c r="CE115" i="5"/>
  <c r="CE116" i="5"/>
  <c r="CS116" i="5" s="1"/>
  <c r="DZ115" i="5"/>
  <c r="CE101" i="5"/>
  <c r="BD115" i="5"/>
  <c r="BQ115" i="5" s="1"/>
  <c r="CD115" i="5"/>
  <c r="AQ101" i="5" l="1"/>
  <c r="C102" i="14" s="1"/>
  <c r="AP101" i="5"/>
  <c r="C102" i="13" s="1"/>
  <c r="CW101" i="5"/>
  <c r="AS101" i="5"/>
  <c r="C102" i="16" s="1"/>
  <c r="AR101" i="5"/>
  <c r="C102" i="15" s="1"/>
  <c r="R112" i="5"/>
  <c r="CT112" i="5"/>
  <c r="DY112" i="5"/>
  <c r="CW116" i="5"/>
  <c r="DM101" i="5"/>
  <c r="AP115" i="5"/>
  <c r="C116" i="13" s="1"/>
  <c r="DY115" i="5"/>
  <c r="R114" i="5"/>
  <c r="CS114" i="5"/>
  <c r="CT114" i="5"/>
  <c r="DY114" i="5"/>
  <c r="CT116" i="5"/>
  <c r="DM116" i="5"/>
  <c r="V13" i="16" s="1"/>
  <c r="DL116" i="5"/>
  <c r="AS116" i="5"/>
  <c r="C117" i="16" s="1"/>
  <c r="F117" i="16" s="1"/>
  <c r="AQ116" i="5"/>
  <c r="C117" i="14" s="1"/>
  <c r="AP116" i="5"/>
  <c r="C117" i="13" s="1"/>
  <c r="AR116" i="5"/>
  <c r="C117" i="15" s="1"/>
  <c r="DX115" i="5"/>
  <c r="R101" i="5"/>
  <c r="CT101" i="5"/>
  <c r="CS101" i="5"/>
  <c r="R115" i="5"/>
  <c r="CR115" i="5"/>
  <c r="CS115" i="5"/>
  <c r="CT115" i="5"/>
  <c r="AH116" i="5" l="1"/>
  <c r="CG116" i="5" s="1"/>
  <c r="R116" i="5" s="1"/>
  <c r="N13" i="16"/>
  <c r="S13" i="16" s="1"/>
  <c r="DL112" i="5"/>
  <c r="DM112" i="5"/>
  <c r="AS112" i="5"/>
  <c r="C113" i="16" s="1"/>
  <c r="CW112" i="5"/>
  <c r="AQ112" i="5"/>
  <c r="C113" i="14" s="1"/>
  <c r="AR112" i="5"/>
  <c r="C113" i="15" s="1"/>
  <c r="AP112" i="5"/>
  <c r="C113" i="13" s="1"/>
  <c r="DM114" i="5"/>
  <c r="DL114" i="5"/>
  <c r="AS114" i="5"/>
  <c r="C115" i="16" s="1"/>
  <c r="AQ114" i="5"/>
  <c r="C115" i="14" s="1"/>
  <c r="AP114" i="5"/>
  <c r="C115" i="13" s="1"/>
  <c r="AR114" i="5"/>
  <c r="C115" i="15" s="1"/>
  <c r="CW114" i="5"/>
  <c r="DM115" i="5"/>
  <c r="DL115" i="5"/>
  <c r="DK115" i="5"/>
  <c r="AS115" i="5"/>
  <c r="C116" i="16" s="1"/>
  <c r="AQ115" i="5"/>
  <c r="C116" i="14" s="1"/>
  <c r="AR115" i="5"/>
  <c r="C116" i="15" s="1"/>
  <c r="CW115" i="5"/>
  <c r="AF73" i="5"/>
  <c r="BE73" i="5" s="1"/>
  <c r="BR73" i="5" s="1"/>
  <c r="AE73" i="5"/>
  <c r="BD73" i="5" s="1"/>
  <c r="BQ73" i="5" s="1"/>
  <c r="F76" i="14"/>
  <c r="AF75" i="5" s="1"/>
  <c r="BE75" i="5" s="1"/>
  <c r="BR75" i="5" s="1"/>
  <c r="F89" i="14"/>
  <c r="AF88" i="5" s="1"/>
  <c r="F89" i="13"/>
  <c r="AE88" i="5" s="1"/>
  <c r="F89" i="15"/>
  <c r="AG88" i="5" s="1"/>
  <c r="F91" i="14"/>
  <c r="AF90" i="5" s="1"/>
  <c r="BE90" i="5" s="1"/>
  <c r="BR90" i="5" s="1"/>
  <c r="F91" i="13"/>
  <c r="AE90" i="5" s="1"/>
  <c r="BD90" i="5" s="1"/>
  <c r="BQ90" i="5" s="1"/>
  <c r="F92" i="14"/>
  <c r="AF91" i="5" s="1"/>
  <c r="F92" i="15"/>
  <c r="AG91" i="5" s="1"/>
  <c r="AG92" i="5"/>
  <c r="BF92" i="5" s="1"/>
  <c r="BS92" i="5" s="1"/>
  <c r="F96" i="14"/>
  <c r="AF95" i="5" s="1"/>
  <c r="BE95" i="5" s="1"/>
  <c r="BR95" i="5" s="1"/>
  <c r="F96" i="15"/>
  <c r="AG95" i="5" s="1"/>
  <c r="BF95" i="5" s="1"/>
  <c r="BS95" i="5" s="1"/>
  <c r="C95" i="16"/>
  <c r="F92" i="16"/>
  <c r="AH91" i="5" s="1"/>
  <c r="CG91" i="5" s="1"/>
  <c r="AH92" i="5"/>
  <c r="CG92" i="5" s="1"/>
  <c r="C97" i="15"/>
  <c r="AH73" i="5"/>
  <c r="CG73" i="5" s="1"/>
  <c r="C88" i="16"/>
  <c r="C95" i="15"/>
  <c r="C90" i="15"/>
  <c r="C97" i="14"/>
  <c r="C95" i="14"/>
  <c r="C90" i="14"/>
  <c r="C75" i="14"/>
  <c r="F75" i="14" s="1"/>
  <c r="N10" i="14" s="1"/>
  <c r="C97" i="13"/>
  <c r="C88" i="14"/>
  <c r="C73" i="14"/>
  <c r="C73" i="13"/>
  <c r="C90" i="13"/>
  <c r="C111" i="16"/>
  <c r="T13" i="16" l="1"/>
  <c r="BC115" i="3"/>
  <c r="W13" i="16"/>
  <c r="CE75" i="5"/>
  <c r="CS75" i="5" s="1"/>
  <c r="DY75" i="5"/>
  <c r="DL75" i="5" s="1"/>
  <c r="V11" i="15" s="1"/>
  <c r="T10" i="14"/>
  <c r="W10" i="14"/>
  <c r="N8" i="14"/>
  <c r="W8" i="14" s="1"/>
  <c r="N9" i="14"/>
  <c r="AF74" i="5"/>
  <c r="AP95" i="5"/>
  <c r="C96" i="13" s="1"/>
  <c r="F96" i="13" s="1"/>
  <c r="CW92" i="5"/>
  <c r="DX73" i="5"/>
  <c r="DK73" i="5" s="1"/>
  <c r="CF95" i="5"/>
  <c r="CD90" i="5"/>
  <c r="CR90" i="5" s="1"/>
  <c r="CD73" i="5"/>
  <c r="CR73" i="5" s="1"/>
  <c r="DY95" i="5"/>
  <c r="DX90" i="5"/>
  <c r="DK90" i="5" s="1"/>
  <c r="CE95" i="5"/>
  <c r="BD88" i="5"/>
  <c r="BQ88" i="5" s="1"/>
  <c r="CD88" i="5"/>
  <c r="CR88" i="5" s="1"/>
  <c r="DY90" i="5"/>
  <c r="CF92" i="5"/>
  <c r="CT92" i="5" s="1"/>
  <c r="DY73" i="5"/>
  <c r="CE73" i="5"/>
  <c r="CE90" i="5"/>
  <c r="DZ92" i="5"/>
  <c r="DM92" i="5" s="1"/>
  <c r="BE88" i="5"/>
  <c r="BR88" i="5" s="1"/>
  <c r="CE88" i="5"/>
  <c r="BF91" i="5"/>
  <c r="BS91" i="5" s="1"/>
  <c r="CF91" i="5"/>
  <c r="BF88" i="5"/>
  <c r="BS88" i="5" s="1"/>
  <c r="CF88" i="5"/>
  <c r="BE91" i="5"/>
  <c r="BR91" i="5" s="1"/>
  <c r="CE91" i="5"/>
  <c r="DZ95" i="5"/>
  <c r="AF16" i="5"/>
  <c r="BE16" i="5" s="1"/>
  <c r="BR16" i="5" s="1"/>
  <c r="AE16" i="5"/>
  <c r="BD16" i="5" s="1"/>
  <c r="BQ16" i="5" s="1"/>
  <c r="F19" i="14"/>
  <c r="AF18" i="5" s="1"/>
  <c r="BE18" i="5" s="1"/>
  <c r="BR18" i="5" s="1"/>
  <c r="F19" i="13"/>
  <c r="AE18" i="5" s="1"/>
  <c r="BD18" i="5" s="1"/>
  <c r="BQ18" i="5" s="1"/>
  <c r="F22" i="14"/>
  <c r="AF21" i="5" s="1"/>
  <c r="F28" i="14"/>
  <c r="AF27" i="5" s="1"/>
  <c r="BE27" i="5" s="1"/>
  <c r="BR27" i="5" s="1"/>
  <c r="F28" i="13"/>
  <c r="AE27" i="5" s="1"/>
  <c r="BD27" i="5" s="1"/>
  <c r="BQ27" i="5" s="1"/>
  <c r="F30" i="14"/>
  <c r="AF29" i="5" s="1"/>
  <c r="BE29" i="5" s="1"/>
  <c r="BR29" i="5" s="1"/>
  <c r="F32" i="14"/>
  <c r="AF31" i="5" s="1"/>
  <c r="F32" i="15"/>
  <c r="AG31" i="5" s="1"/>
  <c r="BF31" i="5" s="1"/>
  <c r="BS31" i="5" s="1"/>
  <c r="F42" i="15"/>
  <c r="AG41" i="5" s="1"/>
  <c r="BF41" i="5" s="1"/>
  <c r="BS41" i="5" s="1"/>
  <c r="F44" i="14"/>
  <c r="AF43" i="5" s="1"/>
  <c r="BE43" i="5" s="1"/>
  <c r="BR43" i="5" s="1"/>
  <c r="F44" i="15"/>
  <c r="AG43" i="5" s="1"/>
  <c r="F52" i="14"/>
  <c r="AF51" i="5" s="1"/>
  <c r="BE51" i="5" s="1"/>
  <c r="BR51" i="5" s="1"/>
  <c r="F52" i="13"/>
  <c r="AE51" i="5" s="1"/>
  <c r="BD51" i="5" s="1"/>
  <c r="BQ51" i="5" s="1"/>
  <c r="F52" i="15"/>
  <c r="AG51" i="5" s="1"/>
  <c r="BF51" i="5" s="1"/>
  <c r="BS51" i="5" s="1"/>
  <c r="F28" i="16"/>
  <c r="AH27" i="5" s="1"/>
  <c r="CG27" i="5" s="1"/>
  <c r="AH28" i="5"/>
  <c r="CG28" i="5" s="1"/>
  <c r="R28" i="5" s="1"/>
  <c r="F42" i="16"/>
  <c r="AH41" i="5" s="1"/>
  <c r="CG41" i="5" s="1"/>
  <c r="C25" i="16"/>
  <c r="F25" i="16"/>
  <c r="AH24" i="5" s="1"/>
  <c r="CG24" i="5" s="1"/>
  <c r="R24" i="5" s="1"/>
  <c r="C25" i="15"/>
  <c r="F19" i="16"/>
  <c r="AH18" i="5" s="1"/>
  <c r="CG18" i="5" s="1"/>
  <c r="AH19" i="5"/>
  <c r="CG19" i="5" s="1"/>
  <c r="R19" i="5" s="1"/>
  <c r="AH25" i="5"/>
  <c r="CG25" i="5" s="1"/>
  <c r="R25" i="5" s="1"/>
  <c r="F52" i="16"/>
  <c r="AH51" i="5" s="1"/>
  <c r="CG51" i="5" s="1"/>
  <c r="C41" i="16"/>
  <c r="C67" i="16"/>
  <c r="F44" i="16"/>
  <c r="AH43" i="5" s="1"/>
  <c r="CG43" i="5" s="1"/>
  <c r="C25" i="14"/>
  <c r="C66" i="15"/>
  <c r="C54" i="16"/>
  <c r="C41" i="15"/>
  <c r="C34" i="13"/>
  <c r="F34" i="13" s="1"/>
  <c r="C66" i="14"/>
  <c r="C54" i="15"/>
  <c r="C41" i="13"/>
  <c r="C41" i="14"/>
  <c r="C54" i="14"/>
  <c r="C54" i="13"/>
  <c r="C66" i="13"/>
  <c r="BF115" i="3" l="1"/>
  <c r="BM115" i="3"/>
  <c r="BL115" i="3"/>
  <c r="BK115" i="3"/>
  <c r="BI115" i="3"/>
  <c r="BE115" i="3"/>
  <c r="AN115" i="3" s="1"/>
  <c r="BG115" i="3"/>
  <c r="BJ115" i="3"/>
  <c r="BH115" i="3"/>
  <c r="S8" i="14"/>
  <c r="T8" i="14" s="1"/>
  <c r="S9" i="14"/>
  <c r="W9" i="14"/>
  <c r="BE74" i="5"/>
  <c r="CE74" i="5"/>
  <c r="N12" i="13"/>
  <c r="W12" i="13" s="1"/>
  <c r="N13" i="13"/>
  <c r="W13" i="13" s="1"/>
  <c r="T12" i="13"/>
  <c r="DM73" i="5"/>
  <c r="CT90" i="5"/>
  <c r="AS92" i="5"/>
  <c r="C93" i="16" s="1"/>
  <c r="R92" i="5"/>
  <c r="AQ75" i="5"/>
  <c r="C76" i="14" s="1"/>
  <c r="AR75" i="5"/>
  <c r="C76" i="15" s="1"/>
  <c r="F76" i="15" s="1"/>
  <c r="AP75" i="5"/>
  <c r="C76" i="13" s="1"/>
  <c r="CW90" i="5"/>
  <c r="AS90" i="5"/>
  <c r="C91" i="16" s="1"/>
  <c r="AQ90" i="5"/>
  <c r="C91" i="14" s="1"/>
  <c r="AP90" i="5"/>
  <c r="C91" i="13" s="1"/>
  <c r="AR90" i="5"/>
  <c r="C91" i="15" s="1"/>
  <c r="AR73" i="5"/>
  <c r="C74" i="15" s="1"/>
  <c r="AP73" i="5"/>
  <c r="C74" i="13" s="1"/>
  <c r="AS73" i="5"/>
  <c r="C74" i="16" s="1"/>
  <c r="AQ73" i="5"/>
  <c r="C74" i="14" s="1"/>
  <c r="CW73" i="5"/>
  <c r="AE95" i="5"/>
  <c r="BD95" i="5" s="1"/>
  <c r="BQ95" i="5" s="1"/>
  <c r="AP97" i="5"/>
  <c r="C98" i="13" s="1"/>
  <c r="F98" i="13" s="1"/>
  <c r="N4" i="13" s="1"/>
  <c r="AP59" i="5"/>
  <c r="C60" i="13" s="1"/>
  <c r="AQ59" i="5"/>
  <c r="C60" i="14" s="1"/>
  <c r="F60" i="14" s="1"/>
  <c r="DZ31" i="5"/>
  <c r="AF32" i="5"/>
  <c r="BE32" i="5" s="1"/>
  <c r="BR32" i="5" s="1"/>
  <c r="DX16" i="5"/>
  <c r="DK16" i="5" s="1"/>
  <c r="CF31" i="5"/>
  <c r="CD16" i="5"/>
  <c r="CR16" i="5" s="1"/>
  <c r="N11" i="13"/>
  <c r="AE33" i="5"/>
  <c r="DX27" i="5"/>
  <c r="DK27" i="5" s="1"/>
  <c r="CE43" i="5"/>
  <c r="CS43" i="5" s="1"/>
  <c r="CD18" i="5"/>
  <c r="CR18" i="5" s="1"/>
  <c r="CS88" i="5"/>
  <c r="DY27" i="5"/>
  <c r="CD27" i="5"/>
  <c r="CR27" i="5" s="1"/>
  <c r="R90" i="5"/>
  <c r="DY43" i="5"/>
  <c r="DL43" i="5" s="1"/>
  <c r="CF51" i="5"/>
  <c r="DX18" i="5"/>
  <c r="DK18" i="5" s="1"/>
  <c r="DZ51" i="5"/>
  <c r="DZ41" i="5"/>
  <c r="DX51" i="5"/>
  <c r="DK51" i="5" s="1"/>
  <c r="CE18" i="5"/>
  <c r="DY29" i="5"/>
  <c r="DL29" i="5" s="1"/>
  <c r="CD51" i="5"/>
  <c r="CR51" i="5" s="1"/>
  <c r="CF41" i="5"/>
  <c r="DM90" i="5"/>
  <c r="AS51" i="5"/>
  <c r="C52" i="16" s="1"/>
  <c r="DY51" i="5"/>
  <c r="CE29" i="5"/>
  <c r="CS29" i="5" s="1"/>
  <c r="DY18" i="5"/>
  <c r="DL73" i="5"/>
  <c r="DL90" i="5"/>
  <c r="DX88" i="5"/>
  <c r="DK88" i="5" s="1"/>
  <c r="BF43" i="5"/>
  <c r="BS43" i="5" s="1"/>
  <c r="CF43" i="5"/>
  <c r="BE21" i="5"/>
  <c r="BR21" i="5" s="1"/>
  <c r="CE21" i="5"/>
  <c r="BE31" i="5"/>
  <c r="BR31" i="5" s="1"/>
  <c r="CE31" i="5"/>
  <c r="DY16" i="5"/>
  <c r="R91" i="5"/>
  <c r="CS90" i="5"/>
  <c r="CE16" i="5"/>
  <c r="CE51" i="5"/>
  <c r="CE27" i="5"/>
  <c r="R73" i="5"/>
  <c r="CT73" i="5"/>
  <c r="CS73" i="5"/>
  <c r="CT88" i="5"/>
  <c r="CT91" i="5"/>
  <c r="CS91" i="5"/>
  <c r="DZ91" i="5"/>
  <c r="DY91" i="5"/>
  <c r="R88" i="5"/>
  <c r="DZ88" i="5"/>
  <c r="DY88" i="5"/>
  <c r="BA101" i="3" l="1"/>
  <c r="BA102" i="3"/>
  <c r="AG75" i="5"/>
  <c r="N11" i="15"/>
  <c r="AF59" i="5"/>
  <c r="N7" i="14"/>
  <c r="AD29" i="3"/>
  <c r="AE29" i="3" s="1"/>
  <c r="BA29" i="3" s="1"/>
  <c r="T9" i="14"/>
  <c r="CT74" i="5"/>
  <c r="CS74" i="5"/>
  <c r="BR74" i="5"/>
  <c r="DY74" i="5"/>
  <c r="S4" i="13"/>
  <c r="T4" i="13" s="1"/>
  <c r="W4" i="13"/>
  <c r="CD95" i="5"/>
  <c r="CR95" i="5" s="1"/>
  <c r="CW29" i="5"/>
  <c r="AR29" i="5"/>
  <c r="C30" i="15" s="1"/>
  <c r="AQ29" i="5"/>
  <c r="C30" i="14" s="1"/>
  <c r="AS29" i="5"/>
  <c r="C30" i="16" s="1"/>
  <c r="AP29" i="5"/>
  <c r="C30" i="13" s="1"/>
  <c r="AQ27" i="5"/>
  <c r="C28" i="14" s="1"/>
  <c r="AP27" i="5"/>
  <c r="C28" i="13" s="1"/>
  <c r="CW27" i="5"/>
  <c r="AS27" i="5"/>
  <c r="C28" i="16" s="1"/>
  <c r="AR27" i="5"/>
  <c r="C28" i="15" s="1"/>
  <c r="CW18" i="5"/>
  <c r="AS18" i="5"/>
  <c r="C19" i="16" s="1"/>
  <c r="AQ18" i="5"/>
  <c r="C19" i="14" s="1"/>
  <c r="AP18" i="5"/>
  <c r="C19" i="13" s="1"/>
  <c r="AR18" i="5"/>
  <c r="C19" i="15" s="1"/>
  <c r="AQ43" i="5"/>
  <c r="C44" i="14" s="1"/>
  <c r="AR43" i="5"/>
  <c r="C44" i="15" s="1"/>
  <c r="AP43" i="5"/>
  <c r="C44" i="13" s="1"/>
  <c r="AP41" i="5"/>
  <c r="C42" i="13" s="1"/>
  <c r="F42" i="13" s="1"/>
  <c r="N17" i="13" s="1"/>
  <c r="DX95" i="5"/>
  <c r="AQ95" i="5"/>
  <c r="C96" i="14" s="1"/>
  <c r="AQ16" i="5"/>
  <c r="C17" i="14" s="1"/>
  <c r="CW16" i="5"/>
  <c r="AP16" i="5"/>
  <c r="C17" i="13" s="1"/>
  <c r="AS16" i="5"/>
  <c r="C17" i="16" s="1"/>
  <c r="AR16" i="5"/>
  <c r="C17" i="15" s="1"/>
  <c r="CW51" i="5"/>
  <c r="R27" i="5"/>
  <c r="AR51" i="5"/>
  <c r="C52" i="15" s="1"/>
  <c r="DM16" i="5"/>
  <c r="DL27" i="5"/>
  <c r="CS16" i="5"/>
  <c r="R18" i="5"/>
  <c r="DM29" i="5"/>
  <c r="CT18" i="5"/>
  <c r="CE32" i="5"/>
  <c r="R51" i="5"/>
  <c r="DM27" i="5"/>
  <c r="DY32" i="5"/>
  <c r="CT43" i="5"/>
  <c r="CD33" i="5"/>
  <c r="BD33" i="5"/>
  <c r="BQ33" i="5" s="1"/>
  <c r="W11" i="13"/>
  <c r="CT95" i="5"/>
  <c r="AE97" i="5"/>
  <c r="DM18" i="5"/>
  <c r="R43" i="5"/>
  <c r="DL18" i="5"/>
  <c r="DL51" i="5"/>
  <c r="DM51" i="5"/>
  <c r="CS18" i="5"/>
  <c r="DL16" i="5"/>
  <c r="R29" i="5"/>
  <c r="CT29" i="5"/>
  <c r="AQ51" i="5"/>
  <c r="C52" i="14" s="1"/>
  <c r="AP51" i="5"/>
  <c r="C52" i="13" s="1"/>
  <c r="CS31" i="5"/>
  <c r="CT31" i="5"/>
  <c r="R31" i="5"/>
  <c r="DY31" i="5"/>
  <c r="DY21" i="5"/>
  <c r="CT27" i="5"/>
  <c r="CS27" i="5"/>
  <c r="CT51" i="5"/>
  <c r="CS51" i="5"/>
  <c r="CT16" i="5"/>
  <c r="R16" i="5"/>
  <c r="DZ43" i="5"/>
  <c r="DM43" i="5" s="1"/>
  <c r="AR88" i="5"/>
  <c r="C89" i="15" s="1"/>
  <c r="AS88" i="5"/>
  <c r="C89" i="16" s="1"/>
  <c r="AQ88" i="5"/>
  <c r="C89" i="14" s="1"/>
  <c r="AP88" i="5"/>
  <c r="C89" i="13" s="1"/>
  <c r="CW88" i="5"/>
  <c r="CW91" i="5"/>
  <c r="AQ91" i="5"/>
  <c r="C92" i="14" s="1"/>
  <c r="AP91" i="5"/>
  <c r="C92" i="13" s="1"/>
  <c r="AS91" i="5"/>
  <c r="C92" i="16" s="1"/>
  <c r="AR91" i="5"/>
  <c r="C92" i="15" s="1"/>
  <c r="DL88" i="5"/>
  <c r="DM88" i="5"/>
  <c r="DM91" i="5"/>
  <c r="DL91" i="5"/>
  <c r="BA72" i="3" l="1"/>
  <c r="BH72" i="3" s="1"/>
  <c r="BA73" i="3"/>
  <c r="BA84" i="3"/>
  <c r="BK84" i="3" s="1"/>
  <c r="BA85" i="3"/>
  <c r="S11" i="15"/>
  <c r="W11" i="15"/>
  <c r="BF75" i="5"/>
  <c r="CF75" i="5"/>
  <c r="BI29" i="3"/>
  <c r="BJ29" i="3"/>
  <c r="BF29" i="3"/>
  <c r="BM29" i="3"/>
  <c r="BK29" i="3"/>
  <c r="BE29" i="3"/>
  <c r="BG29" i="3"/>
  <c r="BL29" i="3"/>
  <c r="BH29" i="3"/>
  <c r="S7" i="14"/>
  <c r="W7" i="14"/>
  <c r="CS95" i="5"/>
  <c r="R95" i="5"/>
  <c r="BE59" i="5"/>
  <c r="CE59" i="5"/>
  <c r="DL74" i="5"/>
  <c r="DM74" i="5"/>
  <c r="V10" i="16" s="1"/>
  <c r="AS74" i="5"/>
  <c r="C75" i="16" s="1"/>
  <c r="F75" i="16" s="1"/>
  <c r="AR74" i="5"/>
  <c r="C75" i="15" s="1"/>
  <c r="CW74" i="5"/>
  <c r="BL72" i="3"/>
  <c r="CW95" i="5"/>
  <c r="AS95" i="5"/>
  <c r="C96" i="16" s="1"/>
  <c r="AR95" i="5"/>
  <c r="C96" i="15" s="1"/>
  <c r="DK95" i="5"/>
  <c r="DM95" i="5"/>
  <c r="DL95" i="5"/>
  <c r="AP32" i="5"/>
  <c r="C33" i="13" s="1"/>
  <c r="F33" i="13" s="1"/>
  <c r="S17" i="13"/>
  <c r="T17" i="13" s="1"/>
  <c r="W17" i="13"/>
  <c r="AE41" i="5"/>
  <c r="T11" i="13"/>
  <c r="AA32" i="3"/>
  <c r="AB32" i="3" s="1"/>
  <c r="AZ32" i="3" s="1"/>
  <c r="DX33" i="5"/>
  <c r="CS33" i="5"/>
  <c r="CR33" i="5"/>
  <c r="CT33" i="5"/>
  <c r="R33" i="5"/>
  <c r="BD97" i="5"/>
  <c r="BQ97" i="5" s="1"/>
  <c r="CD97" i="5"/>
  <c r="AP21" i="5"/>
  <c r="C22" i="13" s="1"/>
  <c r="F22" i="13" s="1"/>
  <c r="DL31" i="5"/>
  <c r="DM31" i="5"/>
  <c r="AS43" i="5"/>
  <c r="C44" i="16" s="1"/>
  <c r="CW43" i="5"/>
  <c r="CW31" i="5"/>
  <c r="AS31" i="5"/>
  <c r="C32" i="16" s="1"/>
  <c r="AQ31" i="5"/>
  <c r="C32" i="14" s="1"/>
  <c r="AR31" i="5"/>
  <c r="C32" i="15" s="1"/>
  <c r="AP31" i="5"/>
  <c r="C32" i="13" s="1"/>
  <c r="BI84" i="3" l="1"/>
  <c r="BH84" i="3"/>
  <c r="BE84" i="3"/>
  <c r="BL84" i="3"/>
  <c r="BF84" i="3"/>
  <c r="BM72" i="3"/>
  <c r="BI72" i="3"/>
  <c r="BG84" i="3"/>
  <c r="BM84" i="3"/>
  <c r="BJ84" i="3"/>
  <c r="AH74" i="5"/>
  <c r="CG74" i="5" s="1"/>
  <c r="R74" i="5" s="1"/>
  <c r="N10" i="16"/>
  <c r="S10" i="16" s="1"/>
  <c r="BJ72" i="3"/>
  <c r="BG72" i="3"/>
  <c r="BE72" i="3"/>
  <c r="AN72" i="3" s="1"/>
  <c r="BK72" i="3"/>
  <c r="N9" i="13"/>
  <c r="BF72" i="3"/>
  <c r="BE85" i="3"/>
  <c r="AN85" i="3" s="1"/>
  <c r="BJ85" i="3"/>
  <c r="BL85" i="3"/>
  <c r="BF85" i="3"/>
  <c r="BK85" i="3"/>
  <c r="BG85" i="3"/>
  <c r="BM85" i="3"/>
  <c r="BH85" i="3"/>
  <c r="BI85" i="3"/>
  <c r="AZ93" i="3"/>
  <c r="AZ94" i="3"/>
  <c r="R75" i="5"/>
  <c r="CT75" i="5"/>
  <c r="BS75" i="5"/>
  <c r="DZ75" i="5"/>
  <c r="DM75" i="5" s="1"/>
  <c r="T11" i="15"/>
  <c r="CT59" i="5"/>
  <c r="CS59" i="5"/>
  <c r="R59" i="5"/>
  <c r="BR59" i="5"/>
  <c r="DY59" i="5"/>
  <c r="AD24" i="3"/>
  <c r="AE24" i="3" s="1"/>
  <c r="BA24" i="3" s="1"/>
  <c r="T7" i="14"/>
  <c r="AN29" i="3"/>
  <c r="W9" i="13"/>
  <c r="N10" i="13"/>
  <c r="W10" i="13" s="1"/>
  <c r="N7" i="13"/>
  <c r="T10" i="13"/>
  <c r="N6" i="13"/>
  <c r="W6" i="13" s="1"/>
  <c r="AE32" i="5"/>
  <c r="BD41" i="5"/>
  <c r="BQ41" i="5" s="1"/>
  <c r="CD41" i="5"/>
  <c r="AQ33" i="5"/>
  <c r="C34" i="14" s="1"/>
  <c r="AR33" i="5"/>
  <c r="C34" i="15" s="1"/>
  <c r="AS33" i="5"/>
  <c r="C34" i="16" s="1"/>
  <c r="CW33" i="5"/>
  <c r="DL33" i="5"/>
  <c r="DK33" i="5"/>
  <c r="DM33" i="5"/>
  <c r="BH32" i="3"/>
  <c r="BE32" i="3"/>
  <c r="BM32" i="3"/>
  <c r="BL32" i="3"/>
  <c r="BK32" i="3"/>
  <c r="BJ32" i="3"/>
  <c r="BG32" i="3"/>
  <c r="BI32" i="3"/>
  <c r="BF32" i="3"/>
  <c r="CR97" i="5"/>
  <c r="DX97" i="5"/>
  <c r="T9" i="13"/>
  <c r="AE21" i="5"/>
  <c r="N8" i="13"/>
  <c r="AN84" i="3" l="1"/>
  <c r="W10" i="16"/>
  <c r="T10" i="16"/>
  <c r="BC73" i="3"/>
  <c r="BB73" i="3"/>
  <c r="BB74" i="3"/>
  <c r="BK94" i="3"/>
  <c r="BG94" i="3"/>
  <c r="BF94" i="3"/>
  <c r="BJ94" i="3"/>
  <c r="BL94" i="3"/>
  <c r="BE94" i="3"/>
  <c r="AN94" i="3" s="1"/>
  <c r="BM94" i="3"/>
  <c r="BH94" i="3"/>
  <c r="BI94" i="3"/>
  <c r="BA57" i="3"/>
  <c r="BG57" i="3" s="1"/>
  <c r="BA58" i="3"/>
  <c r="CW75" i="5"/>
  <c r="AS75" i="5"/>
  <c r="C76" i="16" s="1"/>
  <c r="AR59" i="5"/>
  <c r="C60" i="15" s="1"/>
  <c r="CW59" i="5"/>
  <c r="AS59" i="5"/>
  <c r="C60" i="16" s="1"/>
  <c r="BK24" i="3"/>
  <c r="BL24" i="3"/>
  <c r="BG24" i="3"/>
  <c r="BF24" i="3"/>
  <c r="BE24" i="3"/>
  <c r="BJ24" i="3"/>
  <c r="BH24" i="3"/>
  <c r="BM24" i="3"/>
  <c r="BI24" i="3"/>
  <c r="DM59" i="5"/>
  <c r="DL59" i="5"/>
  <c r="T7" i="13"/>
  <c r="W7" i="13"/>
  <c r="BD32" i="5"/>
  <c r="BQ32" i="5" s="1"/>
  <c r="CD32" i="5"/>
  <c r="CR41" i="5"/>
  <c r="DX41" i="5"/>
  <c r="AA40" i="3"/>
  <c r="AB40" i="3" s="1"/>
  <c r="AZ40" i="3" s="1"/>
  <c r="AN32" i="3"/>
  <c r="AQ97" i="5"/>
  <c r="C98" i="14" s="1"/>
  <c r="F98" i="14" s="1"/>
  <c r="DK97" i="5"/>
  <c r="V6" i="14" s="1"/>
  <c r="W8" i="13"/>
  <c r="BD21" i="5"/>
  <c r="BQ21" i="5" s="1"/>
  <c r="CD21" i="5"/>
  <c r="BH73" i="3" l="1"/>
  <c r="BJ73" i="3"/>
  <c r="BM73" i="3"/>
  <c r="BG73" i="3"/>
  <c r="BE73" i="3"/>
  <c r="BL73" i="3"/>
  <c r="BJ57" i="3"/>
  <c r="BF57" i="3"/>
  <c r="BK73" i="3"/>
  <c r="BI73" i="3"/>
  <c r="BF73" i="3"/>
  <c r="BK57" i="3"/>
  <c r="BH57" i="3"/>
  <c r="BM57" i="3"/>
  <c r="BL57" i="3"/>
  <c r="BE57" i="3"/>
  <c r="BI57" i="3"/>
  <c r="BI58" i="3"/>
  <c r="BF58" i="3"/>
  <c r="BG58" i="3"/>
  <c r="BM58" i="3"/>
  <c r="BL58" i="3"/>
  <c r="BE58" i="3"/>
  <c r="AN58" i="3" s="1"/>
  <c r="BH58" i="3"/>
  <c r="BJ58" i="3"/>
  <c r="BK58" i="3"/>
  <c r="BH74" i="3"/>
  <c r="BE74" i="3"/>
  <c r="BF74" i="3"/>
  <c r="BJ74" i="3"/>
  <c r="BL74" i="3"/>
  <c r="BK74" i="3"/>
  <c r="BG74" i="3"/>
  <c r="BI74" i="3"/>
  <c r="BM74" i="3"/>
  <c r="AN24" i="3"/>
  <c r="AF97" i="5"/>
  <c r="N6" i="14"/>
  <c r="S6" i="14" s="1"/>
  <c r="AA31" i="3"/>
  <c r="AB31" i="3" s="1"/>
  <c r="AZ31" i="3" s="1"/>
  <c r="AA25" i="3"/>
  <c r="AB25" i="3" s="1"/>
  <c r="AZ25" i="3" s="1"/>
  <c r="T6" i="13"/>
  <c r="CS32" i="5"/>
  <c r="CR32" i="5"/>
  <c r="DX32" i="5"/>
  <c r="DK41" i="5"/>
  <c r="V11" i="14" s="1"/>
  <c r="AQ41" i="5"/>
  <c r="C42" i="14" s="1"/>
  <c r="F42" i="14" s="1"/>
  <c r="CR21" i="5"/>
  <c r="CT21" i="5"/>
  <c r="CS21" i="5"/>
  <c r="DX21" i="5"/>
  <c r="AA20" i="3"/>
  <c r="AB20" i="3" s="1"/>
  <c r="AZ20" i="3" s="1"/>
  <c r="T8" i="13"/>
  <c r="AN74" i="3" l="1"/>
  <c r="AN57" i="3"/>
  <c r="AN73" i="3"/>
  <c r="AZ95" i="3"/>
  <c r="AZ96" i="3"/>
  <c r="AZ55" i="3"/>
  <c r="BK55" i="3" s="1"/>
  <c r="AZ56" i="3"/>
  <c r="AF41" i="5"/>
  <c r="N11" i="14"/>
  <c r="S11" i="14" s="1"/>
  <c r="T6" i="14"/>
  <c r="CE97" i="5"/>
  <c r="BE97" i="5"/>
  <c r="W6" i="14"/>
  <c r="BL55" i="3"/>
  <c r="BM25" i="3"/>
  <c r="BE25" i="3"/>
  <c r="BL25" i="3"/>
  <c r="BF25" i="3"/>
  <c r="BK25" i="3"/>
  <c r="BI25" i="3"/>
  <c r="BG25" i="3"/>
  <c r="BH25" i="3"/>
  <c r="BJ25" i="3"/>
  <c r="DL32" i="5"/>
  <c r="DK32" i="5"/>
  <c r="AQ32" i="5"/>
  <c r="C33" i="14" s="1"/>
  <c r="AR32" i="5"/>
  <c r="C33" i="15" s="1"/>
  <c r="F33" i="15" s="1"/>
  <c r="N8" i="15" s="1"/>
  <c r="S8" i="15" s="1"/>
  <c r="T8" i="15" s="1"/>
  <c r="DK21" i="5"/>
  <c r="DL21" i="5"/>
  <c r="DM21" i="5"/>
  <c r="V4" i="16" s="1"/>
  <c r="AQ21" i="5"/>
  <c r="C22" i="14" s="1"/>
  <c r="CW21" i="5"/>
  <c r="AS21" i="5"/>
  <c r="C22" i="16" s="1"/>
  <c r="F22" i="16" s="1"/>
  <c r="AR21" i="5"/>
  <c r="C22" i="15" s="1"/>
  <c r="BH55" i="3" l="1"/>
  <c r="BJ55" i="3"/>
  <c r="BI55" i="3"/>
  <c r="BM55" i="3"/>
  <c r="BF55" i="3"/>
  <c r="BE55" i="3"/>
  <c r="AN55" i="3" s="1"/>
  <c r="BG55" i="3"/>
  <c r="N4" i="16"/>
  <c r="S4" i="16" s="1"/>
  <c r="AH21" i="5"/>
  <c r="CG21" i="5" s="1"/>
  <c r="R21" i="5" s="1"/>
  <c r="BH56" i="3"/>
  <c r="BM56" i="3"/>
  <c r="BJ56" i="3"/>
  <c r="BF56" i="3"/>
  <c r="BI56" i="3"/>
  <c r="BE56" i="3"/>
  <c r="BK56" i="3"/>
  <c r="BL56" i="3"/>
  <c r="BG56" i="3"/>
  <c r="BA95" i="3"/>
  <c r="BH95" i="3" s="1"/>
  <c r="BA96" i="3"/>
  <c r="V7" i="15"/>
  <c r="V8" i="15"/>
  <c r="W8" i="15" s="1"/>
  <c r="N7" i="15"/>
  <c r="S7" i="15" s="1"/>
  <c r="AG33" i="3" s="1"/>
  <c r="AH33" i="3" s="1"/>
  <c r="BB33" i="3" s="1"/>
  <c r="AG32" i="5"/>
  <c r="CE41" i="5"/>
  <c r="BE41" i="5"/>
  <c r="T11" i="14"/>
  <c r="AD40" i="3"/>
  <c r="AE40" i="3" s="1"/>
  <c r="BA40" i="3" s="1"/>
  <c r="W11" i="14"/>
  <c r="CS97" i="5"/>
  <c r="CT97" i="5"/>
  <c r="BR97" i="5"/>
  <c r="DY97" i="5"/>
  <c r="AN25" i="3"/>
  <c r="AN56" i="3" l="1"/>
  <c r="BG95" i="3"/>
  <c r="BE95" i="3"/>
  <c r="BJ95" i="3"/>
  <c r="BK95" i="3"/>
  <c r="BM95" i="3"/>
  <c r="BI95" i="3"/>
  <c r="BL95" i="3"/>
  <c r="AJ48" i="3"/>
  <c r="AK48" i="3" s="1"/>
  <c r="BC48" i="3" s="1"/>
  <c r="AJ20" i="3"/>
  <c r="AK20" i="3" s="1"/>
  <c r="BC20" i="3" s="1"/>
  <c r="T4" i="16"/>
  <c r="W4" i="16"/>
  <c r="BF95" i="3"/>
  <c r="BM33" i="3"/>
  <c r="BH33" i="3"/>
  <c r="BF33" i="3"/>
  <c r="BE33" i="3"/>
  <c r="BK33" i="3"/>
  <c r="BJ33" i="3"/>
  <c r="BL33" i="3"/>
  <c r="BG33" i="3"/>
  <c r="BI33" i="3"/>
  <c r="BF32" i="5"/>
  <c r="CF32" i="5"/>
  <c r="AG31" i="3"/>
  <c r="AH31" i="3" s="1"/>
  <c r="BB31" i="3" s="1"/>
  <c r="T7" i="15"/>
  <c r="W7" i="15"/>
  <c r="BH40" i="3"/>
  <c r="BG40" i="3"/>
  <c r="BM40" i="3"/>
  <c r="BE40" i="3"/>
  <c r="BI40" i="3"/>
  <c r="BJ40" i="3"/>
  <c r="BK40" i="3"/>
  <c r="BL40" i="3"/>
  <c r="BF40" i="3"/>
  <c r="BR41" i="5"/>
  <c r="DY41" i="5"/>
  <c r="CT41" i="5"/>
  <c r="CS41" i="5"/>
  <c r="R41" i="5"/>
  <c r="CW97" i="5"/>
  <c r="AR97" i="5"/>
  <c r="C98" i="15" s="1"/>
  <c r="AS97" i="5"/>
  <c r="C98" i="16" s="1"/>
  <c r="F98" i="16" s="1"/>
  <c r="DL97" i="5"/>
  <c r="DM97" i="5"/>
  <c r="V7" i="16" s="1"/>
  <c r="AG3" i="5"/>
  <c r="BF3" i="5" s="1"/>
  <c r="BS3" i="5" s="1"/>
  <c r="F4" i="16"/>
  <c r="AH3" i="5" s="1"/>
  <c r="CG3" i="5" s="1"/>
  <c r="AN95" i="3" l="1"/>
  <c r="AH97" i="5"/>
  <c r="CG97" i="5" s="1"/>
  <c r="R97" i="5" s="1"/>
  <c r="N7" i="16"/>
  <c r="S7" i="16" s="1"/>
  <c r="BG20" i="3"/>
  <c r="BE20" i="3"/>
  <c r="BK20" i="3"/>
  <c r="BL20" i="3"/>
  <c r="BJ20" i="3"/>
  <c r="BH20" i="3"/>
  <c r="BF20" i="3"/>
  <c r="BI20" i="3"/>
  <c r="BM20" i="3"/>
  <c r="BE48" i="3"/>
  <c r="BI48" i="3"/>
  <c r="BG48" i="3"/>
  <c r="BM48" i="3"/>
  <c r="BH48" i="3"/>
  <c r="BF48" i="3"/>
  <c r="BK48" i="3"/>
  <c r="BJ48" i="3"/>
  <c r="BL48" i="3"/>
  <c r="AN33" i="3"/>
  <c r="CT32" i="5"/>
  <c r="BS32" i="5"/>
  <c r="DZ32" i="5"/>
  <c r="DM32" i="5" s="1"/>
  <c r="V12" i="16" s="1"/>
  <c r="AN40" i="3"/>
  <c r="DL41" i="5"/>
  <c r="DM41" i="5"/>
  <c r="AS41" i="5"/>
  <c r="C42" i="16" s="1"/>
  <c r="AR41" i="5"/>
  <c r="C42" i="15" s="1"/>
  <c r="CW41" i="5"/>
  <c r="CW3" i="5"/>
  <c r="CF3" i="5"/>
  <c r="CT3" i="5" s="1"/>
  <c r="AQ3" i="5"/>
  <c r="C4" i="14" s="1"/>
  <c r="DZ3" i="5"/>
  <c r="DM3" i="5" s="1"/>
  <c r="AR3" i="5"/>
  <c r="C4" i="15" s="1"/>
  <c r="AS3" i="5"/>
  <c r="C4" i="16" s="1"/>
  <c r="T7" i="16" l="1"/>
  <c r="BC96" i="3"/>
  <c r="W7" i="16"/>
  <c r="AN48" i="3"/>
  <c r="AN20" i="3"/>
  <c r="CW32" i="5"/>
  <c r="AS32" i="5"/>
  <c r="C33" i="16" s="1"/>
  <c r="F33" i="16" s="1"/>
  <c r="R3" i="5"/>
  <c r="AH32" i="5" l="1"/>
  <c r="CG32" i="5" s="1"/>
  <c r="R32" i="5" s="1"/>
  <c r="N12" i="16"/>
  <c r="BM96" i="3"/>
  <c r="BH96" i="3"/>
  <c r="BJ96" i="3"/>
  <c r="BG96" i="3"/>
  <c r="BI96" i="3"/>
  <c r="BF96" i="3"/>
  <c r="BE96" i="3"/>
  <c r="BK96" i="3"/>
  <c r="BL96" i="3"/>
  <c r="AN96" i="3" l="1"/>
  <c r="S12" i="16"/>
  <c r="W12" i="16"/>
  <c r="BA92" i="3"/>
  <c r="BH92" i="3" s="1"/>
  <c r="BA93" i="3"/>
  <c r="BK92" i="3" l="1"/>
  <c r="BE92" i="3"/>
  <c r="T12" i="16"/>
  <c r="AJ31" i="3"/>
  <c r="AK31" i="3" s="1"/>
  <c r="BC31" i="3" s="1"/>
  <c r="BG92" i="3"/>
  <c r="BJ92" i="3"/>
  <c r="BI92" i="3"/>
  <c r="BF92" i="3"/>
  <c r="BL92" i="3"/>
  <c r="BM92" i="3"/>
  <c r="BE93" i="3"/>
  <c r="BG93" i="3"/>
  <c r="BF93" i="3"/>
  <c r="BI93" i="3"/>
  <c r="BK93" i="3"/>
  <c r="BL93" i="3"/>
  <c r="BM93" i="3"/>
  <c r="BH93" i="3"/>
  <c r="BJ93" i="3"/>
  <c r="V4" i="14"/>
  <c r="AD6" i="3"/>
  <c r="AE6" i="3" s="1"/>
  <c r="BA6" i="3" s="1"/>
  <c r="F8" i="14"/>
  <c r="AF7" i="5" s="1"/>
  <c r="CE7" i="5" s="1"/>
  <c r="AN93" i="3" l="1"/>
  <c r="AN92" i="3"/>
  <c r="BK31" i="3"/>
  <c r="BH31" i="3"/>
  <c r="BG31" i="3"/>
  <c r="BL31" i="3"/>
  <c r="BJ31" i="3"/>
  <c r="BE31" i="3"/>
  <c r="BM31" i="3"/>
  <c r="BI31" i="3"/>
  <c r="BF31" i="3"/>
  <c r="BE7" i="5"/>
  <c r="AN31" i="3" l="1"/>
  <c r="DY7" i="5"/>
  <c r="BR7" i="5"/>
  <c r="AP7" i="5" l="1"/>
  <c r="C8" i="13" s="1"/>
  <c r="F8" i="13" s="1"/>
  <c r="N16" i="13" s="1"/>
  <c r="W16" i="13" l="1"/>
  <c r="AE7" i="5"/>
  <c r="N15" i="13"/>
  <c r="T16" i="13" l="1"/>
  <c r="W15" i="13"/>
  <c r="AA4" i="3"/>
  <c r="AB4" i="3" s="1"/>
  <c r="AZ4" i="3" s="1"/>
  <c r="CD7" i="5"/>
  <c r="BD7" i="5"/>
  <c r="AZ101" i="3" l="1"/>
  <c r="BJ101" i="3" s="1"/>
  <c r="AZ102" i="3"/>
  <c r="BG4" i="3"/>
  <c r="BI4" i="3"/>
  <c r="BF4" i="3"/>
  <c r="BM4" i="3"/>
  <c r="BK4" i="3"/>
  <c r="BE4" i="3"/>
  <c r="BJ4" i="3"/>
  <c r="BH4" i="3"/>
  <c r="BL4" i="3"/>
  <c r="BK101" i="3"/>
  <c r="BF101" i="3"/>
  <c r="DX7" i="5"/>
  <c r="BQ7" i="5"/>
  <c r="CT7" i="5"/>
  <c r="CR7" i="5"/>
  <c r="CS7" i="5"/>
  <c r="R7" i="5"/>
  <c r="T15" i="13"/>
  <c r="AA6" i="3"/>
  <c r="AB6" i="3" s="1"/>
  <c r="AZ6" i="3" s="1"/>
  <c r="BH101" i="3" l="1"/>
  <c r="BI101" i="3"/>
  <c r="BE101" i="3"/>
  <c r="AN101" i="3" s="1"/>
  <c r="BG101" i="3"/>
  <c r="BM101" i="3"/>
  <c r="BL101" i="3"/>
  <c r="BL102" i="3"/>
  <c r="BG102" i="3"/>
  <c r="BI102" i="3"/>
  <c r="BH102" i="3"/>
  <c r="BE102" i="3"/>
  <c r="BJ102" i="3"/>
  <c r="BM102" i="3"/>
  <c r="BK102" i="3"/>
  <c r="BF102" i="3"/>
  <c r="AN4" i="3"/>
  <c r="AR7" i="5"/>
  <c r="C8" i="15" s="1"/>
  <c r="CW7" i="5"/>
  <c r="AQ7" i="5"/>
  <c r="C8" i="14" s="1"/>
  <c r="AS7" i="5"/>
  <c r="C8" i="16" s="1"/>
  <c r="BI6" i="3"/>
  <c r="BG6" i="3"/>
  <c r="BM6" i="3"/>
  <c r="BF6" i="3"/>
  <c r="BE6" i="3"/>
  <c r="BL6" i="3"/>
  <c r="BJ6" i="3"/>
  <c r="BK6" i="3"/>
  <c r="BH6" i="3"/>
  <c r="DM7" i="5"/>
  <c r="DL7" i="5"/>
  <c r="DK7" i="5"/>
  <c r="AN102" i="3" l="1"/>
  <c r="AN6" i="3"/>
  <c r="AF6" i="5"/>
  <c r="BE6" i="5" s="1"/>
  <c r="CE6" i="5" l="1"/>
  <c r="CT6" i="5" s="1"/>
  <c r="DY6" i="5"/>
  <c r="BR6" i="5"/>
  <c r="CS6" i="5" l="1"/>
  <c r="R6" i="5"/>
  <c r="AP6" i="5"/>
  <c r="C7" i="13" s="1"/>
  <c r="AR6" i="5"/>
  <c r="C7" i="15" s="1"/>
  <c r="CW6" i="5"/>
  <c r="AQ6" i="5"/>
  <c r="C7" i="14" s="1"/>
  <c r="AS6" i="5"/>
  <c r="C7" i="16" s="1"/>
  <c r="DL6" i="5"/>
  <c r="DM6" i="5"/>
  <c r="AP8" i="5"/>
  <c r="C9" i="13"/>
  <c r="AQ8" i="5"/>
  <c r="C9" i="14" s="1"/>
  <c r="F9" i="14" s="1"/>
  <c r="N4" i="14" s="1"/>
  <c r="W4" i="14" s="1"/>
  <c r="S4" i="14" l="1"/>
  <c r="AD12" i="3" s="1"/>
  <c r="AE12" i="3" s="1"/>
  <c r="BA12" i="3" s="1"/>
  <c r="AF8" i="5"/>
  <c r="BE12" i="3" l="1"/>
  <c r="BF12" i="3"/>
  <c r="BH12" i="3"/>
  <c r="BJ12" i="3"/>
  <c r="BK12" i="3"/>
  <c r="BI12" i="3"/>
  <c r="BG12" i="3"/>
  <c r="BM12" i="3"/>
  <c r="BL12" i="3"/>
  <c r="T4" i="14"/>
  <c r="AD7" i="3"/>
  <c r="AE7" i="3" s="1"/>
  <c r="BA7" i="3" s="1"/>
  <c r="BJ7" i="3" s="1"/>
  <c r="CE8" i="5"/>
  <c r="BE8" i="5"/>
  <c r="BA90" i="3" l="1"/>
  <c r="BM90" i="3" s="1"/>
  <c r="BA91" i="3"/>
  <c r="AN12" i="3"/>
  <c r="BR8" i="5"/>
  <c r="DY8" i="5"/>
  <c r="CT8" i="5"/>
  <c r="R8" i="5"/>
  <c r="CS8" i="5"/>
  <c r="BE7" i="3"/>
  <c r="BK7" i="3"/>
  <c r="BF7" i="3"/>
  <c r="BG7" i="3"/>
  <c r="BI7" i="3"/>
  <c r="BH7" i="3"/>
  <c r="BL7" i="3"/>
  <c r="BM7" i="3"/>
  <c r="BL90" i="3" l="1"/>
  <c r="BF90" i="3"/>
  <c r="BG90" i="3"/>
  <c r="BJ90" i="3"/>
  <c r="BI90" i="3"/>
  <c r="BH90" i="3"/>
  <c r="BE90" i="3"/>
  <c r="AN90" i="3" s="1"/>
  <c r="BK90" i="3"/>
  <c r="BJ91" i="3"/>
  <c r="BF91" i="3"/>
  <c r="BM91" i="3"/>
  <c r="BL91" i="3"/>
  <c r="BI91" i="3"/>
  <c r="BK91" i="3"/>
  <c r="BH91" i="3"/>
  <c r="BE91" i="3"/>
  <c r="BG91" i="3"/>
  <c r="AN7" i="3"/>
  <c r="DL8" i="5"/>
  <c r="DM8" i="5"/>
  <c r="AS8" i="5"/>
  <c r="C9" i="16" s="1"/>
  <c r="AR8" i="5"/>
  <c r="C9" i="15" s="1"/>
  <c r="CW8" i="5"/>
  <c r="AN91" i="3" l="1"/>
  <c r="E139" i="19"/>
  <c r="E198" i="19"/>
  <c r="E178" i="19"/>
  <c r="E147" i="19"/>
  <c r="E189" i="19"/>
  <c r="E172" i="19"/>
  <c r="E160" i="19"/>
  <c r="E179" i="19"/>
  <c r="E190" i="19"/>
  <c r="E151" i="19"/>
  <c r="E195" i="19"/>
  <c r="E159" i="19"/>
  <c r="E164" i="19"/>
  <c r="E173" i="19"/>
  <c r="E185" i="19"/>
  <c r="E174" i="19"/>
  <c r="E155" i="19"/>
  <c r="E135" i="19"/>
  <c r="E182" i="19"/>
  <c r="B105" i="19"/>
  <c r="G41" i="21" s="1"/>
  <c r="B103" i="19"/>
  <c r="G39" i="21" s="1"/>
  <c r="B99" i="19"/>
  <c r="G35" i="21" s="1"/>
  <c r="B55" i="19"/>
  <c r="B48" i="19"/>
  <c r="B22" i="19"/>
  <c r="B86" i="19"/>
  <c r="G22" i="21" s="1"/>
  <c r="B54" i="19"/>
  <c r="B8" i="19"/>
  <c r="B81" i="19"/>
  <c r="G17" i="21" s="1"/>
  <c r="B34" i="19"/>
  <c r="B60" i="19"/>
  <c r="B24" i="19"/>
  <c r="B17" i="19"/>
  <c r="B114" i="19"/>
  <c r="G50" i="21" s="1"/>
  <c r="B85" i="19"/>
  <c r="G21" i="21" s="1"/>
  <c r="B115" i="19"/>
  <c r="G51" i="21" s="1"/>
  <c r="B116" i="19"/>
  <c r="G52" i="21" s="1"/>
  <c r="B44" i="19"/>
  <c r="B80" i="19"/>
  <c r="G16" i="21" s="1"/>
  <c r="B123" i="19"/>
  <c r="G59" i="21" s="1"/>
  <c r="B12" i="19"/>
  <c r="B56" i="19"/>
  <c r="B51" i="19"/>
  <c r="B117" i="19"/>
  <c r="G53" i="21" s="1"/>
  <c r="B64" i="19"/>
  <c r="B83" i="19"/>
  <c r="G19" i="21" s="1"/>
  <c r="B118" i="19"/>
  <c r="G54" i="21" s="1"/>
  <c r="B30" i="19"/>
  <c r="B93" i="19"/>
  <c r="G29" i="21" s="1"/>
  <c r="B53" i="19"/>
  <c r="E145" i="19"/>
  <c r="E191" i="19"/>
  <c r="E168" i="19"/>
  <c r="E181" i="19"/>
  <c r="E161" i="19"/>
  <c r="E129" i="19"/>
  <c r="E136" i="19"/>
  <c r="E169" i="19"/>
  <c r="E146" i="19"/>
  <c r="E166" i="19"/>
  <c r="E162" i="19"/>
  <c r="E180" i="19"/>
  <c r="E144" i="19"/>
  <c r="E148" i="19"/>
  <c r="E137" i="19"/>
  <c r="E175" i="19"/>
  <c r="E130" i="19"/>
  <c r="E200" i="19"/>
  <c r="E141" i="19"/>
  <c r="B87" i="19"/>
  <c r="G23" i="21" s="1"/>
  <c r="B4" i="19"/>
  <c r="B16" i="19"/>
  <c r="B20" i="19"/>
  <c r="B78" i="19"/>
  <c r="G14" i="21" s="1"/>
  <c r="B119" i="19"/>
  <c r="G55" i="21" s="1"/>
  <c r="B28" i="19"/>
  <c r="B100" i="19"/>
  <c r="G36" i="21" s="1"/>
  <c r="B59" i="19"/>
  <c r="B82" i="19"/>
  <c r="G18" i="21" s="1"/>
  <c r="B33" i="19"/>
  <c r="B67" i="19"/>
  <c r="G3" i="21" s="1"/>
  <c r="B91" i="19"/>
  <c r="G27" i="21" s="1"/>
  <c r="B57" i="19"/>
  <c r="B98" i="19"/>
  <c r="G34" i="21" s="1"/>
  <c r="B97" i="19"/>
  <c r="G33" i="21" s="1"/>
  <c r="B73" i="19"/>
  <c r="G9" i="21" s="1"/>
  <c r="B74" i="19"/>
  <c r="G10" i="21" s="1"/>
  <c r="B110" i="19"/>
  <c r="G46" i="21" s="1"/>
  <c r="B38" i="19"/>
  <c r="B52" i="19"/>
  <c r="B21" i="19"/>
  <c r="B31" i="19"/>
  <c r="B43" i="19"/>
  <c r="B69" i="19"/>
  <c r="G5" i="21" s="1"/>
  <c r="B26" i="19"/>
  <c r="B9" i="19"/>
  <c r="B50" i="19"/>
  <c r="B92" i="19"/>
  <c r="G28" i="21" s="1"/>
  <c r="B89" i="19"/>
  <c r="G25" i="21" s="1"/>
  <c r="E131" i="19"/>
  <c r="E134" i="19"/>
  <c r="E170" i="19"/>
  <c r="E193" i="19"/>
  <c r="E156" i="19"/>
  <c r="E127" i="19"/>
  <c r="E187" i="19"/>
  <c r="E157" i="19"/>
  <c r="E163" i="19"/>
  <c r="E199" i="19"/>
  <c r="E171" i="19"/>
  <c r="E140" i="19"/>
  <c r="E176" i="19"/>
  <c r="E186" i="19"/>
  <c r="E142" i="19"/>
  <c r="E194" i="19"/>
  <c r="E138" i="19"/>
  <c r="E184" i="19"/>
  <c r="E133" i="19"/>
  <c r="B32" i="19"/>
  <c r="B102" i="19"/>
  <c r="G38" i="21" s="1"/>
  <c r="B75" i="19"/>
  <c r="G11" i="21" s="1"/>
  <c r="B13" i="19"/>
  <c r="B111" i="19"/>
  <c r="G47" i="21" s="1"/>
  <c r="B36" i="19"/>
  <c r="B47" i="19"/>
  <c r="B76" i="19"/>
  <c r="G12" i="21" s="1"/>
  <c r="B101" i="19"/>
  <c r="G37" i="21" s="1"/>
  <c r="B66" i="19"/>
  <c r="G2" i="21" s="1"/>
  <c r="B25" i="19"/>
  <c r="B72" i="19"/>
  <c r="G8" i="21" s="1"/>
  <c r="B94" i="19"/>
  <c r="G30" i="21" s="1"/>
  <c r="B29" i="19"/>
  <c r="B122" i="19"/>
  <c r="G58" i="21" s="1"/>
  <c r="B109" i="19"/>
  <c r="G45" i="21" s="1"/>
  <c r="B27" i="19"/>
  <c r="B62" i="19"/>
  <c r="B68" i="19"/>
  <c r="G4" i="21" s="1"/>
  <c r="B35" i="19"/>
  <c r="B37" i="19"/>
  <c r="B41" i="19"/>
  <c r="B107" i="19"/>
  <c r="G43" i="21" s="1"/>
  <c r="B121" i="19"/>
  <c r="G57" i="21" s="1"/>
  <c r="B46" i="19"/>
  <c r="B77" i="19"/>
  <c r="G13" i="21" s="1"/>
  <c r="B23" i="19"/>
  <c r="B70" i="19"/>
  <c r="G6" i="21" s="1"/>
  <c r="B71" i="19"/>
  <c r="G7" i="21" s="1"/>
  <c r="B84" i="19"/>
  <c r="G20" i="21" s="1"/>
  <c r="E149" i="19"/>
  <c r="E153" i="19"/>
  <c r="E196" i="19"/>
  <c r="E128" i="19"/>
  <c r="E165" i="19"/>
  <c r="E152" i="19"/>
  <c r="E150" i="19"/>
  <c r="E154" i="19"/>
  <c r="E201" i="19"/>
  <c r="E197" i="19"/>
  <c r="E188" i="19"/>
  <c r="E177" i="19"/>
  <c r="E158" i="19"/>
  <c r="E143" i="19"/>
  <c r="E167" i="19"/>
  <c r="E192" i="19"/>
  <c r="E126" i="19"/>
  <c r="E132" i="19"/>
  <c r="E183" i="19"/>
  <c r="B113" i="19"/>
  <c r="G49" i="21" s="1"/>
  <c r="B11" i="19"/>
  <c r="B125" i="19"/>
  <c r="G61" i="21" s="1"/>
  <c r="B63" i="19"/>
  <c r="B79" i="19"/>
  <c r="G15" i="21" s="1"/>
  <c r="B112" i="19"/>
  <c r="G48" i="21" s="1"/>
  <c r="B6" i="19"/>
  <c r="B120" i="19"/>
  <c r="G56" i="21" s="1"/>
  <c r="B39" i="19"/>
  <c r="B40" i="19"/>
  <c r="B14" i="19"/>
  <c r="B49" i="19"/>
  <c r="B95" i="19"/>
  <c r="G31" i="21" s="1"/>
  <c r="B45" i="19"/>
  <c r="B106" i="19"/>
  <c r="G42" i="21" s="1"/>
  <c r="B104" i="19"/>
  <c r="G40" i="21" s="1"/>
  <c r="B90" i="19"/>
  <c r="G26" i="21" s="1"/>
  <c r="B18" i="19"/>
  <c r="B124" i="19"/>
  <c r="G60" i="21" s="1"/>
  <c r="B96" i="19"/>
  <c r="G32" i="21" s="1"/>
  <c r="B7" i="19"/>
  <c r="B15" i="19"/>
  <c r="B65" i="19"/>
  <c r="G1" i="21" s="1"/>
  <c r="B42" i="19"/>
  <c r="B58" i="19"/>
  <c r="B10" i="19"/>
  <c r="B88" i="19"/>
  <c r="G24" i="21" s="1"/>
  <c r="B19" i="19"/>
  <c r="B108" i="19"/>
  <c r="G44" i="21" s="1"/>
  <c r="B61" i="19"/>
  <c r="B5" i="19"/>
  <c r="C114" i="17"/>
  <c r="C59" i="17"/>
  <c r="C172" i="17"/>
  <c r="C99" i="17"/>
  <c r="C66" i="17"/>
  <c r="C11" i="17"/>
  <c r="C7" i="17"/>
  <c r="C82" i="17"/>
  <c r="C110" i="17"/>
  <c r="C19" i="17"/>
  <c r="C64" i="17"/>
  <c r="C101" i="17"/>
  <c r="C70" i="17"/>
  <c r="C98" i="17"/>
  <c r="C32" i="17"/>
  <c r="C111" i="17"/>
  <c r="C38" i="17"/>
  <c r="C97" i="17"/>
  <c r="C163" i="17"/>
  <c r="C189" i="17"/>
  <c r="C178" i="17"/>
  <c r="C175" i="17"/>
  <c r="C37" i="17"/>
  <c r="C33" i="17"/>
  <c r="C186" i="17"/>
  <c r="C89" i="17"/>
  <c r="C61" i="17"/>
  <c r="C107" i="17"/>
  <c r="C137" i="17"/>
  <c r="C6" i="17"/>
  <c r="C23" i="17"/>
  <c r="C181" i="17"/>
  <c r="C73" i="17"/>
  <c r="C130" i="17"/>
  <c r="C119" i="17"/>
  <c r="C128" i="17"/>
  <c r="C179" i="17"/>
  <c r="C21" i="17"/>
  <c r="C74" i="17"/>
  <c r="C86" i="17"/>
  <c r="C106" i="17"/>
  <c r="C26" i="17"/>
  <c r="C141" i="17"/>
  <c r="C76" i="17"/>
  <c r="C188" i="17"/>
  <c r="C164" i="17"/>
  <c r="C56" i="17"/>
  <c r="C127" i="17"/>
  <c r="C25" i="17"/>
  <c r="C146" i="17"/>
  <c r="C109" i="17"/>
  <c r="C22" i="17"/>
  <c r="C131" i="17"/>
  <c r="C153" i="17"/>
  <c r="C4" i="17"/>
  <c r="C75" i="17"/>
  <c r="C193" i="17"/>
  <c r="C129" i="17"/>
  <c r="C147" i="17"/>
  <c r="C174" i="17"/>
  <c r="C29" i="17"/>
  <c r="C35" i="17"/>
  <c r="C143" i="17"/>
  <c r="C58" i="17"/>
  <c r="C118" i="17"/>
  <c r="C40" i="17"/>
  <c r="C117" i="17"/>
  <c r="C55" i="17"/>
  <c r="C31" i="17"/>
  <c r="C158" i="17"/>
  <c r="C16" i="17"/>
  <c r="C148" i="17"/>
  <c r="C184" i="17"/>
  <c r="C166" i="17"/>
  <c r="C168" i="17"/>
  <c r="C96" i="17"/>
  <c r="C171" i="17"/>
  <c r="C42" i="17"/>
  <c r="C36" i="17"/>
  <c r="C77" i="17"/>
  <c r="C152" i="17"/>
  <c r="C151" i="17"/>
  <c r="C13" i="17"/>
  <c r="C167" i="17"/>
  <c r="C190" i="17"/>
  <c r="C150" i="17"/>
  <c r="C159" i="17"/>
  <c r="C140" i="17"/>
  <c r="C63" i="17"/>
  <c r="C173" i="17"/>
  <c r="C176" i="17"/>
  <c r="C194" i="17"/>
  <c r="C197" i="17"/>
  <c r="C162" i="17"/>
  <c r="C51" i="17"/>
  <c r="C170" i="17"/>
  <c r="C200" i="17"/>
  <c r="C28" i="17"/>
  <c r="C126" i="17"/>
  <c r="C182" i="17"/>
  <c r="C27" i="17"/>
  <c r="C185" i="17"/>
  <c r="C139" i="17"/>
  <c r="C135" i="17"/>
  <c r="C196" i="17"/>
  <c r="C138" i="17"/>
  <c r="C48" i="17"/>
  <c r="C79" i="17"/>
  <c r="C142" i="17"/>
  <c r="C60" i="17"/>
  <c r="C104" i="17"/>
  <c r="C113" i="17"/>
  <c r="C144" i="17"/>
  <c r="C30" i="17"/>
  <c r="C165" i="17"/>
  <c r="C187" i="17"/>
  <c r="C115" i="17"/>
  <c r="C95" i="17"/>
  <c r="C180" i="17"/>
  <c r="C20" i="17"/>
  <c r="C67" i="17"/>
  <c r="C103" i="17"/>
  <c r="C24" i="17"/>
  <c r="C9" i="17"/>
  <c r="C116" i="17"/>
  <c r="C93" i="17"/>
  <c r="C124" i="17"/>
  <c r="C199" i="17"/>
  <c r="C191" i="17"/>
  <c r="C132" i="17"/>
  <c r="C53" i="17"/>
  <c r="C136" i="17"/>
  <c r="C15" i="17"/>
  <c r="C183" i="17"/>
  <c r="C47" i="17"/>
  <c r="C91" i="17"/>
  <c r="C134" i="17"/>
  <c r="C87" i="17"/>
  <c r="C12" i="17"/>
  <c r="C90" i="17"/>
  <c r="C34" i="17"/>
  <c r="C92" i="17"/>
  <c r="C122" i="17"/>
  <c r="C105" i="17"/>
  <c r="C71" i="17"/>
  <c r="C102" i="17"/>
  <c r="C10" i="17"/>
  <c r="C69" i="17"/>
  <c r="C123" i="17"/>
  <c r="C125" i="17"/>
  <c r="C85" i="17"/>
  <c r="C54" i="17"/>
  <c r="C121" i="17"/>
  <c r="C157" i="17"/>
  <c r="C177" i="17"/>
  <c r="C57" i="17"/>
  <c r="C155" i="17"/>
  <c r="C112" i="17"/>
  <c r="C88" i="17"/>
  <c r="C145" i="17"/>
  <c r="C65" i="17"/>
  <c r="C8" i="17"/>
  <c r="C120" i="17"/>
  <c r="C45" i="17"/>
  <c r="C154" i="17"/>
  <c r="C18" i="17"/>
  <c r="C195" i="17"/>
  <c r="C160" i="17"/>
  <c r="C43" i="17"/>
  <c r="C17" i="17"/>
  <c r="C81" i="17"/>
  <c r="C50" i="17"/>
  <c r="C68" i="17"/>
  <c r="C78" i="17"/>
  <c r="C108" i="17"/>
  <c r="C161" i="17"/>
  <c r="C62" i="17"/>
  <c r="C149" i="17"/>
  <c r="C14" i="17"/>
  <c r="C94" i="17"/>
  <c r="C49" i="17"/>
  <c r="C192" i="17"/>
  <c r="C46" i="17"/>
  <c r="C84" i="17"/>
  <c r="C44" i="17"/>
  <c r="C100" i="17"/>
  <c r="C80" i="17"/>
  <c r="C133" i="17"/>
  <c r="C41" i="17"/>
  <c r="C39" i="17"/>
  <c r="C72" i="17"/>
  <c r="C5" i="17"/>
  <c r="C198" i="17"/>
  <c r="C83" i="17"/>
  <c r="C169" i="17"/>
  <c r="C52" i="17"/>
  <c r="C156" i="17"/>
  <c r="J169" i="17" l="1"/>
  <c r="G169" i="17"/>
  <c r="I169" i="17"/>
  <c r="B169" i="17"/>
  <c r="O169" i="17"/>
  <c r="F169" i="17"/>
  <c r="M169" i="17"/>
  <c r="Q169" i="17"/>
  <c r="K169" i="17"/>
  <c r="P169" i="17"/>
  <c r="N169" i="17"/>
  <c r="L169" i="17"/>
  <c r="H169" i="17"/>
  <c r="M72" i="17"/>
  <c r="Q72" i="17"/>
  <c r="G72" i="17"/>
  <c r="N72" i="17"/>
  <c r="F72" i="17"/>
  <c r="K72" i="17"/>
  <c r="B72" i="17"/>
  <c r="I72" i="17"/>
  <c r="L72" i="17"/>
  <c r="E72" i="17"/>
  <c r="P72" i="17"/>
  <c r="J72" i="17"/>
  <c r="H72" i="17"/>
  <c r="O72" i="17"/>
  <c r="J80" i="17"/>
  <c r="P80" i="17"/>
  <c r="F80" i="17"/>
  <c r="G80" i="17"/>
  <c r="I80" i="17"/>
  <c r="H80" i="17"/>
  <c r="M80" i="17"/>
  <c r="B80" i="17"/>
  <c r="K80" i="17"/>
  <c r="N80" i="17"/>
  <c r="L80" i="17"/>
  <c r="O80" i="17"/>
  <c r="Q80" i="17"/>
  <c r="B83" i="17"/>
  <c r="J83" i="17"/>
  <c r="L83" i="17"/>
  <c r="K83" i="17"/>
  <c r="M83" i="17"/>
  <c r="Q83" i="17"/>
  <c r="H83" i="17"/>
  <c r="P83" i="17"/>
  <c r="I83" i="17"/>
  <c r="O83" i="17"/>
  <c r="F83" i="17"/>
  <c r="N83" i="17"/>
  <c r="G83" i="17"/>
  <c r="L39" i="17"/>
  <c r="N39" i="17"/>
  <c r="I39" i="17"/>
  <c r="M39" i="17"/>
  <c r="K39" i="17"/>
  <c r="P39" i="17"/>
  <c r="J39" i="17"/>
  <c r="H39" i="17"/>
  <c r="O39" i="17"/>
  <c r="B39" i="17"/>
  <c r="Q39" i="17"/>
  <c r="E39" i="17"/>
  <c r="G39" i="17"/>
  <c r="F39" i="17"/>
  <c r="M100" i="17"/>
  <c r="H100" i="17"/>
  <c r="N100" i="17"/>
  <c r="O100" i="17"/>
  <c r="G100" i="17"/>
  <c r="P100" i="17"/>
  <c r="Q100" i="17"/>
  <c r="B100" i="17"/>
  <c r="J100" i="17"/>
  <c r="F100" i="17"/>
  <c r="K100" i="17"/>
  <c r="L100" i="17"/>
  <c r="I100" i="17"/>
  <c r="L192" i="17"/>
  <c r="H192" i="17"/>
  <c r="N192" i="17"/>
  <c r="J192" i="17"/>
  <c r="O192" i="17"/>
  <c r="B192" i="17"/>
  <c r="M192" i="17"/>
  <c r="P192" i="17"/>
  <c r="Q192" i="17"/>
  <c r="F192" i="17"/>
  <c r="K192" i="17"/>
  <c r="I192" i="17"/>
  <c r="G192" i="17"/>
  <c r="M149" i="17"/>
  <c r="J149" i="17"/>
  <c r="P149" i="17"/>
  <c r="L149" i="17"/>
  <c r="F149" i="17"/>
  <c r="Q149" i="17"/>
  <c r="O149" i="17"/>
  <c r="H149" i="17"/>
  <c r="I149" i="17"/>
  <c r="N149" i="17"/>
  <c r="B149" i="17"/>
  <c r="G149" i="17"/>
  <c r="K149" i="17"/>
  <c r="Q78" i="17"/>
  <c r="O78" i="17"/>
  <c r="L78" i="17"/>
  <c r="F78" i="17"/>
  <c r="G78" i="17"/>
  <c r="K78" i="17"/>
  <c r="I78" i="17"/>
  <c r="B78" i="17"/>
  <c r="H78" i="17"/>
  <c r="P78" i="17"/>
  <c r="J78" i="17"/>
  <c r="M78" i="17"/>
  <c r="N78" i="17"/>
  <c r="Q17" i="17"/>
  <c r="B17" i="17"/>
  <c r="L17" i="17"/>
  <c r="G17" i="17"/>
  <c r="N17" i="17"/>
  <c r="F17" i="17"/>
  <c r="J17" i="17"/>
  <c r="H17" i="17"/>
  <c r="I17" i="17"/>
  <c r="E17" i="17"/>
  <c r="M17" i="17"/>
  <c r="O17" i="17"/>
  <c r="K17" i="17"/>
  <c r="P17" i="17"/>
  <c r="Q18" i="17"/>
  <c r="B18" i="17"/>
  <c r="O18" i="17"/>
  <c r="N18" i="17"/>
  <c r="F18" i="17"/>
  <c r="J18" i="17"/>
  <c r="H18" i="17"/>
  <c r="L18" i="17"/>
  <c r="E18" i="17"/>
  <c r="M18" i="17"/>
  <c r="I18" i="17"/>
  <c r="P18" i="17"/>
  <c r="G18" i="17"/>
  <c r="K18" i="17"/>
  <c r="N8" i="17"/>
  <c r="B8" i="17"/>
  <c r="F8" i="17"/>
  <c r="I8" i="17"/>
  <c r="M8" i="17"/>
  <c r="K8" i="17"/>
  <c r="G8" i="17"/>
  <c r="E8" i="17"/>
  <c r="P8" i="17"/>
  <c r="L8" i="17"/>
  <c r="J8" i="17"/>
  <c r="H8" i="17"/>
  <c r="Q8" i="17"/>
  <c r="O8" i="17"/>
  <c r="F112" i="17"/>
  <c r="K112" i="17"/>
  <c r="M112" i="17"/>
  <c r="B112" i="17"/>
  <c r="P112" i="17"/>
  <c r="I112" i="17"/>
  <c r="N112" i="17"/>
  <c r="L112" i="17"/>
  <c r="G112" i="17"/>
  <c r="H112" i="17"/>
  <c r="Q112" i="17"/>
  <c r="J112" i="17"/>
  <c r="O112" i="17"/>
  <c r="O157" i="17"/>
  <c r="L157" i="17"/>
  <c r="P157" i="17"/>
  <c r="F157" i="17"/>
  <c r="N157" i="17"/>
  <c r="B157" i="17"/>
  <c r="J157" i="17"/>
  <c r="G157" i="17"/>
  <c r="H157" i="17"/>
  <c r="K157" i="17"/>
  <c r="M157" i="17"/>
  <c r="I157" i="17"/>
  <c r="Q157" i="17"/>
  <c r="J125" i="17"/>
  <c r="O125" i="17"/>
  <c r="P125" i="17"/>
  <c r="K125" i="17"/>
  <c r="G125" i="17"/>
  <c r="I125" i="17"/>
  <c r="F125" i="17"/>
  <c r="B125" i="17"/>
  <c r="Q125" i="17"/>
  <c r="H125" i="17"/>
  <c r="M125" i="17"/>
  <c r="N125" i="17"/>
  <c r="L125" i="17"/>
  <c r="G102" i="17"/>
  <c r="M102" i="17"/>
  <c r="F102" i="17"/>
  <c r="P102" i="17"/>
  <c r="K102" i="17"/>
  <c r="H102" i="17"/>
  <c r="I102" i="17"/>
  <c r="B102" i="17"/>
  <c r="O102" i="17"/>
  <c r="L102" i="17"/>
  <c r="Q102" i="17"/>
  <c r="J102" i="17"/>
  <c r="N102" i="17"/>
  <c r="M92" i="17"/>
  <c r="F92" i="17"/>
  <c r="O92" i="17"/>
  <c r="K92" i="17"/>
  <c r="G92" i="17"/>
  <c r="Q92" i="17"/>
  <c r="H92" i="17"/>
  <c r="N92" i="17"/>
  <c r="J92" i="17"/>
  <c r="P92" i="17"/>
  <c r="B92" i="17"/>
  <c r="I92" i="17"/>
  <c r="L92" i="17"/>
  <c r="P87" i="17"/>
  <c r="G87" i="17"/>
  <c r="B87" i="17"/>
  <c r="O87" i="17"/>
  <c r="Q87" i="17"/>
  <c r="N87" i="17"/>
  <c r="M87" i="17"/>
  <c r="H87" i="17"/>
  <c r="L87" i="17"/>
  <c r="K87" i="17"/>
  <c r="F87" i="17"/>
  <c r="J87" i="17"/>
  <c r="I87" i="17"/>
  <c r="O183" i="17"/>
  <c r="N183" i="17"/>
  <c r="P183" i="17"/>
  <c r="L183" i="17"/>
  <c r="I183" i="17"/>
  <c r="B183" i="17"/>
  <c r="J183" i="17"/>
  <c r="G183" i="17"/>
  <c r="M183" i="17"/>
  <c r="K183" i="17"/>
  <c r="F183" i="17"/>
  <c r="H183" i="17"/>
  <c r="Q183" i="17"/>
  <c r="I132" i="17"/>
  <c r="K132" i="17"/>
  <c r="H132" i="17"/>
  <c r="L132" i="17"/>
  <c r="G132" i="17"/>
  <c r="M132" i="17"/>
  <c r="O132" i="17"/>
  <c r="P132" i="17"/>
  <c r="J132" i="17"/>
  <c r="B132" i="17"/>
  <c r="N132" i="17"/>
  <c r="F132" i="17"/>
  <c r="Q132" i="17"/>
  <c r="K93" i="17"/>
  <c r="H93" i="17"/>
  <c r="L93" i="17"/>
  <c r="M93" i="17"/>
  <c r="N93" i="17"/>
  <c r="P93" i="17"/>
  <c r="G93" i="17"/>
  <c r="J93" i="17"/>
  <c r="I93" i="17"/>
  <c r="Q93" i="17"/>
  <c r="O93" i="17"/>
  <c r="F93" i="17"/>
  <c r="B93" i="17"/>
  <c r="B103" i="17"/>
  <c r="K103" i="17"/>
  <c r="Q103" i="17"/>
  <c r="J103" i="17"/>
  <c r="I103" i="17"/>
  <c r="P103" i="17"/>
  <c r="M103" i="17"/>
  <c r="L103" i="17"/>
  <c r="F103" i="17"/>
  <c r="O103" i="17"/>
  <c r="G103" i="17"/>
  <c r="N103" i="17"/>
  <c r="H103" i="17"/>
  <c r="O95" i="17"/>
  <c r="G95" i="17"/>
  <c r="K95" i="17"/>
  <c r="Q95" i="17"/>
  <c r="H95" i="17"/>
  <c r="L95" i="17"/>
  <c r="J95" i="17"/>
  <c r="M95" i="17"/>
  <c r="P95" i="17"/>
  <c r="B95" i="17"/>
  <c r="F95" i="17"/>
  <c r="N95" i="17"/>
  <c r="I95" i="17"/>
  <c r="P30" i="17"/>
  <c r="L30" i="17"/>
  <c r="N30" i="17"/>
  <c r="H30" i="17"/>
  <c r="G30" i="17"/>
  <c r="E30" i="17"/>
  <c r="I30" i="17"/>
  <c r="K30" i="17"/>
  <c r="J30" i="17"/>
  <c r="O30" i="17"/>
  <c r="M30" i="17"/>
  <c r="F30" i="17"/>
  <c r="B30" i="17"/>
  <c r="Q30" i="17"/>
  <c r="K60" i="17"/>
  <c r="N60" i="17"/>
  <c r="M60" i="17"/>
  <c r="P60" i="17"/>
  <c r="O60" i="17"/>
  <c r="E60" i="17"/>
  <c r="H60" i="17"/>
  <c r="J60" i="17"/>
  <c r="F60" i="17"/>
  <c r="B60" i="17"/>
  <c r="Q60" i="17"/>
  <c r="L60" i="17"/>
  <c r="G60" i="17"/>
  <c r="I60" i="17"/>
  <c r="Q138" i="17"/>
  <c r="N138" i="17"/>
  <c r="G138" i="17"/>
  <c r="B138" i="17"/>
  <c r="K138" i="17"/>
  <c r="I138" i="17"/>
  <c r="L138" i="17"/>
  <c r="H138" i="17"/>
  <c r="F138" i="17"/>
  <c r="P138" i="17"/>
  <c r="J138" i="17"/>
  <c r="M138" i="17"/>
  <c r="O138" i="17"/>
  <c r="H185" i="17"/>
  <c r="O185" i="17"/>
  <c r="P185" i="17"/>
  <c r="J185" i="17"/>
  <c r="G185" i="17"/>
  <c r="B185" i="17"/>
  <c r="L185" i="17"/>
  <c r="M185" i="17"/>
  <c r="N185" i="17"/>
  <c r="K185" i="17"/>
  <c r="Q185" i="17"/>
  <c r="F185" i="17"/>
  <c r="I185" i="17"/>
  <c r="K28" i="17"/>
  <c r="O28" i="17"/>
  <c r="M28" i="17"/>
  <c r="G28" i="17"/>
  <c r="F28" i="17"/>
  <c r="L28" i="17"/>
  <c r="H28" i="17"/>
  <c r="I28" i="17"/>
  <c r="P28" i="17"/>
  <c r="E28" i="17"/>
  <c r="Q28" i="17"/>
  <c r="B28" i="17"/>
  <c r="J28" i="17"/>
  <c r="N28" i="17"/>
  <c r="I162" i="17"/>
  <c r="G162" i="17"/>
  <c r="Q162" i="17"/>
  <c r="P162" i="17"/>
  <c r="L162" i="17"/>
  <c r="O162" i="17"/>
  <c r="F162" i="17"/>
  <c r="B162" i="17"/>
  <c r="N162" i="17"/>
  <c r="K162" i="17"/>
  <c r="M162" i="17"/>
  <c r="H162" i="17"/>
  <c r="J162" i="17"/>
  <c r="J173" i="17"/>
  <c r="L173" i="17"/>
  <c r="M173" i="17"/>
  <c r="F173" i="17"/>
  <c r="I173" i="17"/>
  <c r="Q173" i="17"/>
  <c r="N173" i="17"/>
  <c r="B173" i="17"/>
  <c r="O173" i="17"/>
  <c r="P173" i="17"/>
  <c r="G173" i="17"/>
  <c r="K173" i="17"/>
  <c r="H173" i="17"/>
  <c r="F150" i="17"/>
  <c r="M150" i="17"/>
  <c r="K150" i="17"/>
  <c r="N150" i="17"/>
  <c r="G150" i="17"/>
  <c r="J150" i="17"/>
  <c r="I150" i="17"/>
  <c r="Q150" i="17"/>
  <c r="B150" i="17"/>
  <c r="H150" i="17"/>
  <c r="O150" i="17"/>
  <c r="L150" i="17"/>
  <c r="P150" i="17"/>
  <c r="J151" i="17"/>
  <c r="L151" i="17"/>
  <c r="O151" i="17"/>
  <c r="N151" i="17"/>
  <c r="M151" i="17"/>
  <c r="H151" i="17"/>
  <c r="F151" i="17"/>
  <c r="K151" i="17"/>
  <c r="G151" i="17"/>
  <c r="P151" i="17"/>
  <c r="I151" i="17"/>
  <c r="Q151" i="17"/>
  <c r="B151" i="17"/>
  <c r="E42" i="17"/>
  <c r="Q42" i="17"/>
  <c r="P42" i="17"/>
  <c r="L42" i="17"/>
  <c r="I42" i="17"/>
  <c r="O42" i="17"/>
  <c r="H42" i="17"/>
  <c r="B42" i="17"/>
  <c r="M42" i="17"/>
  <c r="F42" i="17"/>
  <c r="G42" i="17"/>
  <c r="J42" i="17"/>
  <c r="K42" i="17"/>
  <c r="N42" i="17"/>
  <c r="P166" i="17"/>
  <c r="M166" i="17"/>
  <c r="H166" i="17"/>
  <c r="Q166" i="17"/>
  <c r="L166" i="17"/>
  <c r="I166" i="17"/>
  <c r="F166" i="17"/>
  <c r="K166" i="17"/>
  <c r="O166" i="17"/>
  <c r="B166" i="17"/>
  <c r="N166" i="17"/>
  <c r="G166" i="17"/>
  <c r="J166" i="17"/>
  <c r="I158" i="17"/>
  <c r="K158" i="17"/>
  <c r="O158" i="17"/>
  <c r="F158" i="17"/>
  <c r="L158" i="17"/>
  <c r="G158" i="17"/>
  <c r="N158" i="17"/>
  <c r="J158" i="17"/>
  <c r="B158" i="17"/>
  <c r="P158" i="17"/>
  <c r="Q158" i="17"/>
  <c r="H158" i="17"/>
  <c r="M158" i="17"/>
  <c r="F40" i="17"/>
  <c r="M40" i="17"/>
  <c r="B40" i="17"/>
  <c r="E40" i="17"/>
  <c r="H40" i="17"/>
  <c r="I40" i="17"/>
  <c r="O40" i="17"/>
  <c r="G40" i="17"/>
  <c r="Q40" i="17"/>
  <c r="N40" i="17"/>
  <c r="K40" i="17"/>
  <c r="J40" i="17"/>
  <c r="P40" i="17"/>
  <c r="L40" i="17"/>
  <c r="L35" i="17"/>
  <c r="F35" i="17"/>
  <c r="E35" i="17"/>
  <c r="Q35" i="17"/>
  <c r="P35" i="17"/>
  <c r="N35" i="17"/>
  <c r="J35" i="17"/>
  <c r="G35" i="17"/>
  <c r="H35" i="17"/>
  <c r="M35" i="17"/>
  <c r="I35" i="17"/>
  <c r="B35" i="17"/>
  <c r="K35" i="17"/>
  <c r="O35" i="17"/>
  <c r="J129" i="17"/>
  <c r="K129" i="17"/>
  <c r="N129" i="17"/>
  <c r="G129" i="17"/>
  <c r="Q129" i="17"/>
  <c r="H129" i="17"/>
  <c r="O129" i="17"/>
  <c r="F129" i="17"/>
  <c r="P129" i="17"/>
  <c r="I129" i="17"/>
  <c r="B129" i="17"/>
  <c r="L129" i="17"/>
  <c r="M129" i="17"/>
  <c r="F153" i="17"/>
  <c r="M153" i="17"/>
  <c r="H153" i="17"/>
  <c r="K153" i="17"/>
  <c r="L153" i="17"/>
  <c r="Q153" i="17"/>
  <c r="P153" i="17"/>
  <c r="O153" i="17"/>
  <c r="I153" i="17"/>
  <c r="B153" i="17"/>
  <c r="N153" i="17"/>
  <c r="G153" i="17"/>
  <c r="J153" i="17"/>
  <c r="F146" i="17"/>
  <c r="I146" i="17"/>
  <c r="J146" i="17"/>
  <c r="P146" i="17"/>
  <c r="K146" i="17"/>
  <c r="H146" i="17"/>
  <c r="N146" i="17"/>
  <c r="L146" i="17"/>
  <c r="M146" i="17"/>
  <c r="O146" i="17"/>
  <c r="G146" i="17"/>
  <c r="B146" i="17"/>
  <c r="Q146" i="17"/>
  <c r="B164" i="17"/>
  <c r="H164" i="17"/>
  <c r="O164" i="17"/>
  <c r="Q164" i="17"/>
  <c r="K164" i="17"/>
  <c r="I164" i="17"/>
  <c r="G164" i="17"/>
  <c r="L164" i="17"/>
  <c r="P164" i="17"/>
  <c r="J164" i="17"/>
  <c r="F164" i="17"/>
  <c r="N164" i="17"/>
  <c r="M164" i="17"/>
  <c r="J26" i="17"/>
  <c r="N26" i="17"/>
  <c r="F26" i="17"/>
  <c r="B26" i="17"/>
  <c r="H26" i="17"/>
  <c r="E26" i="17"/>
  <c r="I26" i="17"/>
  <c r="P26" i="17"/>
  <c r="G26" i="17"/>
  <c r="O26" i="17"/>
  <c r="K26" i="17"/>
  <c r="M26" i="17"/>
  <c r="L26" i="17"/>
  <c r="Q26" i="17"/>
  <c r="K21" i="17"/>
  <c r="B21" i="17"/>
  <c r="N21" i="17"/>
  <c r="Q21" i="17"/>
  <c r="F21" i="17"/>
  <c r="G21" i="17"/>
  <c r="P21" i="17"/>
  <c r="O21" i="17"/>
  <c r="M21" i="17"/>
  <c r="J21" i="17"/>
  <c r="H21" i="17"/>
  <c r="I21" i="17"/>
  <c r="E21" i="17"/>
  <c r="L21" i="17"/>
  <c r="Q130" i="17"/>
  <c r="J130" i="17"/>
  <c r="F130" i="17"/>
  <c r="M130" i="17"/>
  <c r="O130" i="17"/>
  <c r="H130" i="17"/>
  <c r="P130" i="17"/>
  <c r="B130" i="17"/>
  <c r="K130" i="17"/>
  <c r="N130" i="17"/>
  <c r="G130" i="17"/>
  <c r="L130" i="17"/>
  <c r="I130" i="17"/>
  <c r="K6" i="17"/>
  <c r="E6" i="17"/>
  <c r="I6" i="17"/>
  <c r="L6" i="17"/>
  <c r="G6" i="17"/>
  <c r="M6" i="17"/>
  <c r="B6" i="17"/>
  <c r="H6" i="17"/>
  <c r="O6" i="17"/>
  <c r="N6" i="17"/>
  <c r="J6" i="17"/>
  <c r="Q6" i="17"/>
  <c r="P6" i="17"/>
  <c r="F6" i="17"/>
  <c r="P89" i="17"/>
  <c r="F89" i="17"/>
  <c r="J89" i="17"/>
  <c r="Q89" i="17"/>
  <c r="G89" i="17"/>
  <c r="M89" i="17"/>
  <c r="H89" i="17"/>
  <c r="N89" i="17"/>
  <c r="O89" i="17"/>
  <c r="I89" i="17"/>
  <c r="B89" i="17"/>
  <c r="L89" i="17"/>
  <c r="K89" i="17"/>
  <c r="G175" i="17"/>
  <c r="J175" i="17"/>
  <c r="K175" i="17"/>
  <c r="H175" i="17"/>
  <c r="P175" i="17"/>
  <c r="N175" i="17"/>
  <c r="B175" i="17"/>
  <c r="M175" i="17"/>
  <c r="Q175" i="17"/>
  <c r="F175" i="17"/>
  <c r="O175" i="17"/>
  <c r="L175" i="17"/>
  <c r="I175" i="17"/>
  <c r="L97" i="17"/>
  <c r="Q97" i="17"/>
  <c r="G97" i="17"/>
  <c r="K97" i="17"/>
  <c r="M97" i="17"/>
  <c r="H97" i="17"/>
  <c r="J97" i="17"/>
  <c r="B97" i="17"/>
  <c r="P97" i="17"/>
  <c r="N97" i="17"/>
  <c r="I97" i="17"/>
  <c r="F97" i="17"/>
  <c r="O97" i="17"/>
  <c r="F98" i="17"/>
  <c r="J98" i="17"/>
  <c r="M98" i="17"/>
  <c r="G98" i="17"/>
  <c r="Q98" i="17"/>
  <c r="L98" i="17"/>
  <c r="O98" i="17"/>
  <c r="I98" i="17"/>
  <c r="B98" i="17"/>
  <c r="H98" i="17"/>
  <c r="K98" i="17"/>
  <c r="P98" i="17"/>
  <c r="N98" i="17"/>
  <c r="E19" i="17"/>
  <c r="Q19" i="17"/>
  <c r="I19" i="17"/>
  <c r="N19" i="17"/>
  <c r="M19" i="17"/>
  <c r="J19" i="17"/>
  <c r="L19" i="17"/>
  <c r="G19" i="17"/>
  <c r="P19" i="17"/>
  <c r="K19" i="17"/>
  <c r="O19" i="17"/>
  <c r="H19" i="17"/>
  <c r="F19" i="17"/>
  <c r="B19" i="17"/>
  <c r="G11" i="17"/>
  <c r="B11" i="17"/>
  <c r="M11" i="17"/>
  <c r="E11" i="17"/>
  <c r="I11" i="17"/>
  <c r="J11" i="17"/>
  <c r="O11" i="17"/>
  <c r="H11" i="17"/>
  <c r="F11" i="17"/>
  <c r="N11" i="17"/>
  <c r="Q11" i="17"/>
  <c r="K11" i="17"/>
  <c r="P11" i="17"/>
  <c r="L11" i="17"/>
  <c r="B59" i="17"/>
  <c r="E59" i="17"/>
  <c r="G59" i="17"/>
  <c r="O59" i="17"/>
  <c r="P59" i="17"/>
  <c r="F59" i="17"/>
  <c r="I59" i="17"/>
  <c r="H59" i="17"/>
  <c r="M59" i="17"/>
  <c r="J59" i="17"/>
  <c r="N59" i="17"/>
  <c r="Q59" i="17"/>
  <c r="L59" i="17"/>
  <c r="K59" i="17"/>
  <c r="C108" i="19"/>
  <c r="H44" i="21" s="1"/>
  <c r="E108" i="19"/>
  <c r="J44" i="21" s="1"/>
  <c r="C58" i="19"/>
  <c r="B55" i="21" s="1"/>
  <c r="E58" i="19"/>
  <c r="D55" i="21" s="1"/>
  <c r="A55" i="21"/>
  <c r="C7" i="19"/>
  <c r="B4" i="21" s="1"/>
  <c r="E7" i="19"/>
  <c r="D4" i="21" s="1"/>
  <c r="A4" i="21"/>
  <c r="C90" i="19"/>
  <c r="H26" i="21" s="1"/>
  <c r="E90" i="19"/>
  <c r="J26" i="21" s="1"/>
  <c r="E95" i="19"/>
  <c r="J31" i="21" s="1"/>
  <c r="C95" i="19"/>
  <c r="H31" i="21" s="1"/>
  <c r="E39" i="19"/>
  <c r="D36" i="21" s="1"/>
  <c r="A36" i="21"/>
  <c r="C39" i="19"/>
  <c r="B36" i="21" s="1"/>
  <c r="C79" i="19"/>
  <c r="H15" i="21" s="1"/>
  <c r="E79" i="19"/>
  <c r="J15" i="21" s="1"/>
  <c r="C113" i="19"/>
  <c r="H49" i="21" s="1"/>
  <c r="E113" i="19"/>
  <c r="J49" i="21" s="1"/>
  <c r="C84" i="19"/>
  <c r="H20" i="21" s="1"/>
  <c r="E84" i="19"/>
  <c r="J20" i="21" s="1"/>
  <c r="C77" i="19"/>
  <c r="H13" i="21" s="1"/>
  <c r="E77" i="19"/>
  <c r="J13" i="21" s="1"/>
  <c r="E41" i="19"/>
  <c r="D38" i="21" s="1"/>
  <c r="A38" i="21"/>
  <c r="C41" i="19"/>
  <c r="B38" i="21" s="1"/>
  <c r="E62" i="19"/>
  <c r="D59" i="21" s="1"/>
  <c r="A59" i="21"/>
  <c r="C62" i="19"/>
  <c r="B59" i="21" s="1"/>
  <c r="E29" i="19"/>
  <c r="D26" i="21" s="1"/>
  <c r="A26" i="21"/>
  <c r="C29" i="19"/>
  <c r="B26" i="21" s="1"/>
  <c r="C66" i="19"/>
  <c r="H2" i="21" s="1"/>
  <c r="E66" i="19"/>
  <c r="J2" i="21" s="1"/>
  <c r="A33" i="21"/>
  <c r="E36" i="19"/>
  <c r="D33" i="21" s="1"/>
  <c r="C36" i="19"/>
  <c r="B33" i="21" s="1"/>
  <c r="C102" i="19"/>
  <c r="H38" i="21" s="1"/>
  <c r="E102" i="19"/>
  <c r="J38" i="21" s="1"/>
  <c r="A6" i="21"/>
  <c r="E9" i="19"/>
  <c r="D6" i="21" s="1"/>
  <c r="C9" i="19"/>
  <c r="B6" i="21" s="1"/>
  <c r="C31" i="19"/>
  <c r="B28" i="21" s="1"/>
  <c r="A28" i="21"/>
  <c r="E31" i="19"/>
  <c r="D28" i="21" s="1"/>
  <c r="E110" i="19"/>
  <c r="J46" i="21" s="1"/>
  <c r="C110" i="19"/>
  <c r="H46" i="21" s="1"/>
  <c r="C98" i="19"/>
  <c r="H34" i="21" s="1"/>
  <c r="E98" i="19"/>
  <c r="J34" i="21" s="1"/>
  <c r="C33" i="19"/>
  <c r="B30" i="21" s="1"/>
  <c r="A30" i="21"/>
  <c r="E33" i="19"/>
  <c r="D30" i="21" s="1"/>
  <c r="E28" i="19"/>
  <c r="D25" i="21" s="1"/>
  <c r="A25" i="21"/>
  <c r="C28" i="19"/>
  <c r="B25" i="21" s="1"/>
  <c r="E16" i="19"/>
  <c r="D13" i="21" s="1"/>
  <c r="A13" i="21"/>
  <c r="C16" i="19"/>
  <c r="B13" i="21" s="1"/>
  <c r="A27" i="21"/>
  <c r="C30" i="19"/>
  <c r="B27" i="21" s="1"/>
  <c r="E30" i="19"/>
  <c r="D27" i="21" s="1"/>
  <c r="E117" i="19"/>
  <c r="J53" i="21" s="1"/>
  <c r="C117" i="19"/>
  <c r="H53" i="21" s="1"/>
  <c r="C123" i="19"/>
  <c r="H59" i="21" s="1"/>
  <c r="E123" i="19"/>
  <c r="J59" i="21" s="1"/>
  <c r="E115" i="19"/>
  <c r="J51" i="21" s="1"/>
  <c r="C115" i="19"/>
  <c r="H51" i="21" s="1"/>
  <c r="E24" i="19"/>
  <c r="D21" i="21" s="1"/>
  <c r="A21" i="21"/>
  <c r="C24" i="19"/>
  <c r="B21" i="21" s="1"/>
  <c r="C8" i="19"/>
  <c r="B5" i="21" s="1"/>
  <c r="A5" i="21"/>
  <c r="E8" i="19"/>
  <c r="D5" i="21" s="1"/>
  <c r="E48" i="19"/>
  <c r="D45" i="21" s="1"/>
  <c r="A45" i="21"/>
  <c r="C48" i="19"/>
  <c r="B45" i="21" s="1"/>
  <c r="C105" i="19"/>
  <c r="H41" i="21" s="1"/>
  <c r="E105" i="19"/>
  <c r="J41" i="21" s="1"/>
  <c r="J156" i="17"/>
  <c r="F156" i="17"/>
  <c r="N156" i="17"/>
  <c r="K156" i="17"/>
  <c r="I156" i="17"/>
  <c r="G156" i="17"/>
  <c r="H156" i="17"/>
  <c r="B156" i="17"/>
  <c r="L156" i="17"/>
  <c r="P156" i="17"/>
  <c r="O156" i="17"/>
  <c r="Q156" i="17"/>
  <c r="M156" i="17"/>
  <c r="G198" i="17"/>
  <c r="O198" i="17"/>
  <c r="Q198" i="17"/>
  <c r="L198" i="17"/>
  <c r="B198" i="17"/>
  <c r="H198" i="17"/>
  <c r="N198" i="17"/>
  <c r="M198" i="17"/>
  <c r="I198" i="17"/>
  <c r="J198" i="17"/>
  <c r="K198" i="17"/>
  <c r="P198" i="17"/>
  <c r="F198" i="17"/>
  <c r="Q41" i="17"/>
  <c r="J41" i="17"/>
  <c r="H41" i="17"/>
  <c r="O41" i="17"/>
  <c r="E41" i="17"/>
  <c r="K41" i="17"/>
  <c r="F41" i="17"/>
  <c r="M41" i="17"/>
  <c r="I41" i="17"/>
  <c r="N41" i="17"/>
  <c r="G41" i="17"/>
  <c r="L41" i="17"/>
  <c r="P41" i="17"/>
  <c r="B41" i="17"/>
  <c r="B44" i="17"/>
  <c r="E44" i="17"/>
  <c r="I44" i="17"/>
  <c r="H44" i="17"/>
  <c r="J44" i="17"/>
  <c r="O44" i="17"/>
  <c r="G44" i="17"/>
  <c r="K44" i="17"/>
  <c r="L44" i="17"/>
  <c r="P44" i="17"/>
  <c r="F44" i="17"/>
  <c r="Q44" i="17"/>
  <c r="N44" i="17"/>
  <c r="M44" i="17"/>
  <c r="P49" i="17"/>
  <c r="J49" i="17"/>
  <c r="N49" i="17"/>
  <c r="L49" i="17"/>
  <c r="G49" i="17"/>
  <c r="Q49" i="17"/>
  <c r="H49" i="17"/>
  <c r="E49" i="17"/>
  <c r="B49" i="17"/>
  <c r="I49" i="17"/>
  <c r="O49" i="17"/>
  <c r="F49" i="17"/>
  <c r="M49" i="17"/>
  <c r="K49" i="17"/>
  <c r="P62" i="17"/>
  <c r="Q62" i="17"/>
  <c r="K62" i="17"/>
  <c r="B62" i="17"/>
  <c r="N62" i="17"/>
  <c r="I62" i="17"/>
  <c r="G62" i="17"/>
  <c r="H62" i="17"/>
  <c r="E62" i="17"/>
  <c r="J62" i="17"/>
  <c r="L62" i="17"/>
  <c r="F62" i="17"/>
  <c r="M62" i="17"/>
  <c r="O62" i="17"/>
  <c r="E68" i="17"/>
  <c r="N68" i="17"/>
  <c r="K68" i="17"/>
  <c r="F68" i="17"/>
  <c r="O68" i="17"/>
  <c r="G68" i="17"/>
  <c r="B68" i="17"/>
  <c r="L68" i="17"/>
  <c r="M68" i="17"/>
  <c r="I68" i="17"/>
  <c r="J68" i="17"/>
  <c r="Q68" i="17"/>
  <c r="H68" i="17"/>
  <c r="P68" i="17"/>
  <c r="P43" i="17"/>
  <c r="I43" i="17"/>
  <c r="L43" i="17"/>
  <c r="G43" i="17"/>
  <c r="Q43" i="17"/>
  <c r="B43" i="17"/>
  <c r="M43" i="17"/>
  <c r="O43" i="17"/>
  <c r="E43" i="17"/>
  <c r="K43" i="17"/>
  <c r="H43" i="17"/>
  <c r="N43" i="17"/>
  <c r="J43" i="17"/>
  <c r="F43" i="17"/>
  <c r="G154" i="17"/>
  <c r="B154" i="17"/>
  <c r="M154" i="17"/>
  <c r="O154" i="17"/>
  <c r="P154" i="17"/>
  <c r="F154" i="17"/>
  <c r="H154" i="17"/>
  <c r="I154" i="17"/>
  <c r="K154" i="17"/>
  <c r="L154" i="17"/>
  <c r="Q154" i="17"/>
  <c r="N154" i="17"/>
  <c r="J154" i="17"/>
  <c r="L65" i="17"/>
  <c r="E65" i="17"/>
  <c r="B65" i="17"/>
  <c r="I65" i="17"/>
  <c r="F65" i="17"/>
  <c r="H65" i="17"/>
  <c r="P65" i="17"/>
  <c r="M65" i="17"/>
  <c r="Q65" i="17"/>
  <c r="N65" i="17"/>
  <c r="J65" i="17"/>
  <c r="K65" i="17"/>
  <c r="O65" i="17"/>
  <c r="G65" i="17"/>
  <c r="F155" i="17"/>
  <c r="P155" i="17"/>
  <c r="L155" i="17"/>
  <c r="N155" i="17"/>
  <c r="K155" i="17"/>
  <c r="B155" i="17"/>
  <c r="I155" i="17"/>
  <c r="J155" i="17"/>
  <c r="M155" i="17"/>
  <c r="H155" i="17"/>
  <c r="Q155" i="17"/>
  <c r="G155" i="17"/>
  <c r="O155" i="17"/>
  <c r="M121" i="17"/>
  <c r="K121" i="17"/>
  <c r="L121" i="17"/>
  <c r="O121" i="17"/>
  <c r="F121" i="17"/>
  <c r="G121" i="17"/>
  <c r="N121" i="17"/>
  <c r="H121" i="17"/>
  <c r="I121" i="17"/>
  <c r="J121" i="17"/>
  <c r="B121" i="17"/>
  <c r="Q121" i="17"/>
  <c r="P121" i="17"/>
  <c r="P123" i="17"/>
  <c r="K123" i="17"/>
  <c r="J123" i="17"/>
  <c r="G123" i="17"/>
  <c r="L123" i="17"/>
  <c r="I123" i="17"/>
  <c r="N123" i="17"/>
  <c r="Q123" i="17"/>
  <c r="F123" i="17"/>
  <c r="H123" i="17"/>
  <c r="B123" i="17"/>
  <c r="O123" i="17"/>
  <c r="M123" i="17"/>
  <c r="F71" i="17"/>
  <c r="O71" i="17"/>
  <c r="G71" i="17"/>
  <c r="E71" i="17"/>
  <c r="I71" i="17"/>
  <c r="H71" i="17"/>
  <c r="Q71" i="17"/>
  <c r="N71" i="17"/>
  <c r="B71" i="17"/>
  <c r="J71" i="17"/>
  <c r="P71" i="17"/>
  <c r="K71" i="17"/>
  <c r="L71" i="17"/>
  <c r="M71" i="17"/>
  <c r="L34" i="17"/>
  <c r="N34" i="17"/>
  <c r="O34" i="17"/>
  <c r="I34" i="17"/>
  <c r="E34" i="17"/>
  <c r="K34" i="17"/>
  <c r="P34" i="17"/>
  <c r="J34" i="17"/>
  <c r="B34" i="17"/>
  <c r="H34" i="17"/>
  <c r="M34" i="17"/>
  <c r="Q34" i="17"/>
  <c r="F34" i="17"/>
  <c r="G34" i="17"/>
  <c r="G134" i="17"/>
  <c r="Q134" i="17"/>
  <c r="N134" i="17"/>
  <c r="H134" i="17"/>
  <c r="K134" i="17"/>
  <c r="O134" i="17"/>
  <c r="F134" i="17"/>
  <c r="M134" i="17"/>
  <c r="I134" i="17"/>
  <c r="J134" i="17"/>
  <c r="L134" i="17"/>
  <c r="B134" i="17"/>
  <c r="P134" i="17"/>
  <c r="I15" i="17"/>
  <c r="J15" i="17"/>
  <c r="F15" i="17"/>
  <c r="P15" i="17"/>
  <c r="K15" i="17"/>
  <c r="H15" i="17"/>
  <c r="B15" i="17"/>
  <c r="O15" i="17"/>
  <c r="G15" i="17"/>
  <c r="M15" i="17"/>
  <c r="E15" i="17"/>
  <c r="L15" i="17"/>
  <c r="Q15" i="17"/>
  <c r="N15" i="17"/>
  <c r="B191" i="17"/>
  <c r="H191" i="17"/>
  <c r="I191" i="17"/>
  <c r="Q191" i="17"/>
  <c r="P191" i="17"/>
  <c r="O191" i="17"/>
  <c r="L191" i="17"/>
  <c r="K191" i="17"/>
  <c r="G191" i="17"/>
  <c r="F191" i="17"/>
  <c r="N191" i="17"/>
  <c r="J191" i="17"/>
  <c r="M191" i="17"/>
  <c r="N116" i="17"/>
  <c r="H116" i="17"/>
  <c r="B116" i="17"/>
  <c r="I116" i="17"/>
  <c r="Q116" i="17"/>
  <c r="O116" i="17"/>
  <c r="P116" i="17"/>
  <c r="K116" i="17"/>
  <c r="F116" i="17"/>
  <c r="G116" i="17"/>
  <c r="M116" i="17"/>
  <c r="L116" i="17"/>
  <c r="J116" i="17"/>
  <c r="M67" i="17"/>
  <c r="E67" i="17"/>
  <c r="K67" i="17"/>
  <c r="N67" i="17"/>
  <c r="F67" i="17"/>
  <c r="I67" i="17"/>
  <c r="O67" i="17"/>
  <c r="B67" i="17"/>
  <c r="J67" i="17"/>
  <c r="P67" i="17"/>
  <c r="G67" i="17"/>
  <c r="H67" i="17"/>
  <c r="Q67" i="17"/>
  <c r="L67" i="17"/>
  <c r="M115" i="17"/>
  <c r="H115" i="17"/>
  <c r="N115" i="17"/>
  <c r="B115" i="17"/>
  <c r="G115" i="17"/>
  <c r="J115" i="17"/>
  <c r="I115" i="17"/>
  <c r="P115" i="17"/>
  <c r="O115" i="17"/>
  <c r="Q115" i="17"/>
  <c r="L115" i="17"/>
  <c r="K115" i="17"/>
  <c r="F115" i="17"/>
  <c r="B144" i="17"/>
  <c r="O144" i="17"/>
  <c r="Q144" i="17"/>
  <c r="K144" i="17"/>
  <c r="J144" i="17"/>
  <c r="P144" i="17"/>
  <c r="G144" i="17"/>
  <c r="M144" i="17"/>
  <c r="F144" i="17"/>
  <c r="L144" i="17"/>
  <c r="I144" i="17"/>
  <c r="N144" i="17"/>
  <c r="H144" i="17"/>
  <c r="H142" i="17"/>
  <c r="G142" i="17"/>
  <c r="J142" i="17"/>
  <c r="K142" i="17"/>
  <c r="N142" i="17"/>
  <c r="L142" i="17"/>
  <c r="I142" i="17"/>
  <c r="F142" i="17"/>
  <c r="Q142" i="17"/>
  <c r="O142" i="17"/>
  <c r="P142" i="17"/>
  <c r="B142" i="17"/>
  <c r="M142" i="17"/>
  <c r="B196" i="17"/>
  <c r="G196" i="17"/>
  <c r="P196" i="17"/>
  <c r="O196" i="17"/>
  <c r="I196" i="17"/>
  <c r="N196" i="17"/>
  <c r="K196" i="17"/>
  <c r="H196" i="17"/>
  <c r="L196" i="17"/>
  <c r="F196" i="17"/>
  <c r="Q196" i="17"/>
  <c r="J196" i="17"/>
  <c r="M196" i="17"/>
  <c r="B27" i="17"/>
  <c r="E27" i="17"/>
  <c r="J27" i="17"/>
  <c r="G27" i="17"/>
  <c r="L27" i="17"/>
  <c r="O27" i="17"/>
  <c r="F27" i="17"/>
  <c r="K27" i="17"/>
  <c r="N27" i="17"/>
  <c r="H27" i="17"/>
  <c r="Q27" i="17"/>
  <c r="P27" i="17"/>
  <c r="I27" i="17"/>
  <c r="M27" i="17"/>
  <c r="H200" i="17"/>
  <c r="G200" i="17"/>
  <c r="F200" i="17"/>
  <c r="I200" i="17"/>
  <c r="P200" i="17"/>
  <c r="M200" i="17"/>
  <c r="L200" i="17"/>
  <c r="Q200" i="17"/>
  <c r="O200" i="17"/>
  <c r="K200" i="17"/>
  <c r="J200" i="17"/>
  <c r="N200" i="17"/>
  <c r="B200" i="17"/>
  <c r="G197" i="17"/>
  <c r="H197" i="17"/>
  <c r="I197" i="17"/>
  <c r="J197" i="17"/>
  <c r="K197" i="17"/>
  <c r="F197" i="17"/>
  <c r="B197" i="17"/>
  <c r="L197" i="17"/>
  <c r="P197" i="17"/>
  <c r="M197" i="17"/>
  <c r="Q197" i="17"/>
  <c r="O197" i="17"/>
  <c r="N197" i="17"/>
  <c r="P63" i="17"/>
  <c r="K63" i="17"/>
  <c r="E63" i="17"/>
  <c r="G63" i="17"/>
  <c r="F63" i="17"/>
  <c r="H63" i="17"/>
  <c r="Q63" i="17"/>
  <c r="M63" i="17"/>
  <c r="N63" i="17"/>
  <c r="L63" i="17"/>
  <c r="O63" i="17"/>
  <c r="I63" i="17"/>
  <c r="B63" i="17"/>
  <c r="J63" i="17"/>
  <c r="G190" i="17"/>
  <c r="O190" i="17"/>
  <c r="N190" i="17"/>
  <c r="H190" i="17"/>
  <c r="F190" i="17"/>
  <c r="Q190" i="17"/>
  <c r="J190" i="17"/>
  <c r="B190" i="17"/>
  <c r="P190" i="17"/>
  <c r="L190" i="17"/>
  <c r="K190" i="17"/>
  <c r="M190" i="17"/>
  <c r="I190" i="17"/>
  <c r="I152" i="17"/>
  <c r="L152" i="17"/>
  <c r="J152" i="17"/>
  <c r="H152" i="17"/>
  <c r="K152" i="17"/>
  <c r="M152" i="17"/>
  <c r="Q152" i="17"/>
  <c r="P152" i="17"/>
  <c r="F152" i="17"/>
  <c r="G152" i="17"/>
  <c r="B152" i="17"/>
  <c r="N152" i="17"/>
  <c r="O152" i="17"/>
  <c r="H171" i="17"/>
  <c r="I171" i="17"/>
  <c r="N171" i="17"/>
  <c r="M171" i="17"/>
  <c r="O171" i="17"/>
  <c r="K171" i="17"/>
  <c r="L171" i="17"/>
  <c r="J171" i="17"/>
  <c r="Q171" i="17"/>
  <c r="B171" i="17"/>
  <c r="F171" i="17"/>
  <c r="G171" i="17"/>
  <c r="P171" i="17"/>
  <c r="O184" i="17"/>
  <c r="P184" i="17"/>
  <c r="H184" i="17"/>
  <c r="F184" i="17"/>
  <c r="L184" i="17"/>
  <c r="J184" i="17"/>
  <c r="K184" i="17"/>
  <c r="N184" i="17"/>
  <c r="I184" i="17"/>
  <c r="B184" i="17"/>
  <c r="G184" i="17"/>
  <c r="Q184" i="17"/>
  <c r="M184" i="17"/>
  <c r="J31" i="17"/>
  <c r="M31" i="17"/>
  <c r="L31" i="17"/>
  <c r="P31" i="17"/>
  <c r="B31" i="17"/>
  <c r="F31" i="17"/>
  <c r="I31" i="17"/>
  <c r="K31" i="17"/>
  <c r="H31" i="17"/>
  <c r="G31" i="17"/>
  <c r="O31" i="17"/>
  <c r="Q31" i="17"/>
  <c r="E31" i="17"/>
  <c r="N31" i="17"/>
  <c r="J118" i="17"/>
  <c r="M118" i="17"/>
  <c r="I118" i="17"/>
  <c r="O118" i="17"/>
  <c r="Q118" i="17"/>
  <c r="F118" i="17"/>
  <c r="N118" i="17"/>
  <c r="L118" i="17"/>
  <c r="P118" i="17"/>
  <c r="B118" i="17"/>
  <c r="H118" i="17"/>
  <c r="K118" i="17"/>
  <c r="G118" i="17"/>
  <c r="B29" i="17"/>
  <c r="O29" i="17"/>
  <c r="L29" i="17"/>
  <c r="N29" i="17"/>
  <c r="I29" i="17"/>
  <c r="F29" i="17"/>
  <c r="G29" i="17"/>
  <c r="E29" i="17"/>
  <c r="Q29" i="17"/>
  <c r="M29" i="17"/>
  <c r="P29" i="17"/>
  <c r="H29" i="17"/>
  <c r="J29" i="17"/>
  <c r="K29" i="17"/>
  <c r="N193" i="17"/>
  <c r="G193" i="17"/>
  <c r="M193" i="17"/>
  <c r="K193" i="17"/>
  <c r="B193" i="17"/>
  <c r="P193" i="17"/>
  <c r="Q193" i="17"/>
  <c r="O193" i="17"/>
  <c r="I193" i="17"/>
  <c r="L193" i="17"/>
  <c r="H193" i="17"/>
  <c r="J193" i="17"/>
  <c r="F193" i="17"/>
  <c r="G131" i="17"/>
  <c r="J131" i="17"/>
  <c r="M131" i="17"/>
  <c r="H131" i="17"/>
  <c r="P131" i="17"/>
  <c r="Q131" i="17"/>
  <c r="N131" i="17"/>
  <c r="K131" i="17"/>
  <c r="I131" i="17"/>
  <c r="L131" i="17"/>
  <c r="B131" i="17"/>
  <c r="F131" i="17"/>
  <c r="O131" i="17"/>
  <c r="P25" i="17"/>
  <c r="H25" i="17"/>
  <c r="Q25" i="17"/>
  <c r="K25" i="17"/>
  <c r="E25" i="17"/>
  <c r="M25" i="17"/>
  <c r="F25" i="17"/>
  <c r="N25" i="17"/>
  <c r="I25" i="17"/>
  <c r="L25" i="17"/>
  <c r="J25" i="17"/>
  <c r="G25" i="17"/>
  <c r="O25" i="17"/>
  <c r="B25" i="17"/>
  <c r="I188" i="17"/>
  <c r="K188" i="17"/>
  <c r="N188" i="17"/>
  <c r="F188" i="17"/>
  <c r="L188" i="17"/>
  <c r="Q188" i="17"/>
  <c r="M188" i="17"/>
  <c r="P188" i="17"/>
  <c r="B188" i="17"/>
  <c r="O188" i="17"/>
  <c r="H188" i="17"/>
  <c r="G188" i="17"/>
  <c r="J188" i="17"/>
  <c r="Q106" i="17"/>
  <c r="G106" i="17"/>
  <c r="P106" i="17"/>
  <c r="H106" i="17"/>
  <c r="I106" i="17"/>
  <c r="J106" i="17"/>
  <c r="M106" i="17"/>
  <c r="F106" i="17"/>
  <c r="K106" i="17"/>
  <c r="N106" i="17"/>
  <c r="L106" i="17"/>
  <c r="B106" i="17"/>
  <c r="O106" i="17"/>
  <c r="O179" i="17"/>
  <c r="G179" i="17"/>
  <c r="L179" i="17"/>
  <c r="I179" i="17"/>
  <c r="P179" i="17"/>
  <c r="Q179" i="17"/>
  <c r="H179" i="17"/>
  <c r="N179" i="17"/>
  <c r="M179" i="17"/>
  <c r="B179" i="17"/>
  <c r="J179" i="17"/>
  <c r="F179" i="17"/>
  <c r="K179" i="17"/>
  <c r="M73" i="17"/>
  <c r="H73" i="17"/>
  <c r="O73" i="17"/>
  <c r="N73" i="17"/>
  <c r="L73" i="17"/>
  <c r="Q73" i="17"/>
  <c r="K73" i="17"/>
  <c r="F73" i="17"/>
  <c r="E73" i="17"/>
  <c r="G73" i="17"/>
  <c r="J73" i="17"/>
  <c r="P73" i="17"/>
  <c r="I73" i="17"/>
  <c r="B73" i="17"/>
  <c r="P137" i="17"/>
  <c r="K137" i="17"/>
  <c r="G137" i="17"/>
  <c r="M137" i="17"/>
  <c r="B137" i="17"/>
  <c r="Q137" i="17"/>
  <c r="I137" i="17"/>
  <c r="N137" i="17"/>
  <c r="J137" i="17"/>
  <c r="L137" i="17"/>
  <c r="H137" i="17"/>
  <c r="F137" i="17"/>
  <c r="O137" i="17"/>
  <c r="P186" i="17"/>
  <c r="Q186" i="17"/>
  <c r="L186" i="17"/>
  <c r="M186" i="17"/>
  <c r="H186" i="17"/>
  <c r="B186" i="17"/>
  <c r="I186" i="17"/>
  <c r="F186" i="17"/>
  <c r="O186" i="17"/>
  <c r="N186" i="17"/>
  <c r="K186" i="17"/>
  <c r="G186" i="17"/>
  <c r="J186" i="17"/>
  <c r="L178" i="17"/>
  <c r="P178" i="17"/>
  <c r="N178" i="17"/>
  <c r="G178" i="17"/>
  <c r="F178" i="17"/>
  <c r="J178" i="17"/>
  <c r="I178" i="17"/>
  <c r="Q178" i="17"/>
  <c r="K178" i="17"/>
  <c r="O178" i="17"/>
  <c r="H178" i="17"/>
  <c r="B178" i="17"/>
  <c r="M178" i="17"/>
  <c r="J38" i="17"/>
  <c r="L38" i="17"/>
  <c r="N38" i="17"/>
  <c r="I38" i="17"/>
  <c r="B38" i="17"/>
  <c r="P38" i="17"/>
  <c r="O38" i="17"/>
  <c r="E38" i="17"/>
  <c r="H38" i="17"/>
  <c r="Q38" i="17"/>
  <c r="G38" i="17"/>
  <c r="M38" i="17"/>
  <c r="F38" i="17"/>
  <c r="K38" i="17"/>
  <c r="J70" i="17"/>
  <c r="B70" i="17"/>
  <c r="K70" i="17"/>
  <c r="I70" i="17"/>
  <c r="O70" i="17"/>
  <c r="G70" i="17"/>
  <c r="Q70" i="17"/>
  <c r="P70" i="17"/>
  <c r="N70" i="17"/>
  <c r="F70" i="17"/>
  <c r="M70" i="17"/>
  <c r="L70" i="17"/>
  <c r="H70" i="17"/>
  <c r="E70" i="17"/>
  <c r="N110" i="17"/>
  <c r="L110" i="17"/>
  <c r="B110" i="17"/>
  <c r="M110" i="17"/>
  <c r="O110" i="17"/>
  <c r="Q110" i="17"/>
  <c r="I110" i="17"/>
  <c r="F110" i="17"/>
  <c r="H110" i="17"/>
  <c r="K110" i="17"/>
  <c r="P110" i="17"/>
  <c r="J110" i="17"/>
  <c r="G110" i="17"/>
  <c r="J66" i="17"/>
  <c r="H66" i="17"/>
  <c r="K66" i="17"/>
  <c r="N66" i="17"/>
  <c r="M66" i="17"/>
  <c r="P66" i="17"/>
  <c r="O66" i="17"/>
  <c r="G66" i="17"/>
  <c r="L66" i="17"/>
  <c r="B66" i="17"/>
  <c r="I66" i="17"/>
  <c r="E66" i="17"/>
  <c r="F66" i="17"/>
  <c r="Q66" i="17"/>
  <c r="Q114" i="17"/>
  <c r="L114" i="17"/>
  <c r="P114" i="17"/>
  <c r="J114" i="17"/>
  <c r="K114" i="17"/>
  <c r="I114" i="17"/>
  <c r="G114" i="17"/>
  <c r="O114" i="17"/>
  <c r="N114" i="17"/>
  <c r="H114" i="17"/>
  <c r="F114" i="17"/>
  <c r="M114" i="17"/>
  <c r="B114" i="17"/>
  <c r="E19" i="19"/>
  <c r="D16" i="21" s="1"/>
  <c r="A16" i="21"/>
  <c r="C19" i="19"/>
  <c r="B16" i="21" s="1"/>
  <c r="A39" i="21"/>
  <c r="E42" i="19"/>
  <c r="D39" i="21" s="1"/>
  <c r="C42" i="19"/>
  <c r="B39" i="21" s="1"/>
  <c r="E96" i="19"/>
  <c r="J32" i="21" s="1"/>
  <c r="C96" i="19"/>
  <c r="H32" i="21" s="1"/>
  <c r="E104" i="19"/>
  <c r="J40" i="21" s="1"/>
  <c r="C104" i="19"/>
  <c r="H40" i="21" s="1"/>
  <c r="A46" i="21"/>
  <c r="C49" i="19"/>
  <c r="B46" i="21" s="1"/>
  <c r="E49" i="19"/>
  <c r="D46" i="21" s="1"/>
  <c r="C120" i="19"/>
  <c r="H56" i="21" s="1"/>
  <c r="E120" i="19"/>
  <c r="J56" i="21" s="1"/>
  <c r="A60" i="21"/>
  <c r="E63" i="19"/>
  <c r="D60" i="21" s="1"/>
  <c r="C63" i="19"/>
  <c r="B60" i="21" s="1"/>
  <c r="C71" i="19"/>
  <c r="H7" i="21" s="1"/>
  <c r="E71" i="19"/>
  <c r="J7" i="21" s="1"/>
  <c r="A43" i="21"/>
  <c r="E46" i="19"/>
  <c r="D43" i="21" s="1"/>
  <c r="C46" i="19"/>
  <c r="B43" i="21" s="1"/>
  <c r="A34" i="21"/>
  <c r="C37" i="19"/>
  <c r="B34" i="21" s="1"/>
  <c r="E37" i="19"/>
  <c r="D34" i="21" s="1"/>
  <c r="A24" i="21"/>
  <c r="C27" i="19"/>
  <c r="B24" i="21" s="1"/>
  <c r="E27" i="19"/>
  <c r="D24" i="21" s="1"/>
  <c r="C94" i="19"/>
  <c r="H30" i="21" s="1"/>
  <c r="E94" i="19"/>
  <c r="J30" i="21" s="1"/>
  <c r="C101" i="19"/>
  <c r="H37" i="21" s="1"/>
  <c r="E101" i="19"/>
  <c r="J37" i="21" s="1"/>
  <c r="E111" i="19"/>
  <c r="J47" i="21" s="1"/>
  <c r="C111" i="19"/>
  <c r="H47" i="21" s="1"/>
  <c r="A29" i="21"/>
  <c r="E32" i="19"/>
  <c r="D29" i="21" s="1"/>
  <c r="C32" i="19"/>
  <c r="B29" i="21" s="1"/>
  <c r="C89" i="19"/>
  <c r="H25" i="21" s="1"/>
  <c r="E89" i="19"/>
  <c r="J25" i="21" s="1"/>
  <c r="A23" i="21"/>
  <c r="C26" i="19"/>
  <c r="B23" i="21" s="1"/>
  <c r="E26" i="19"/>
  <c r="D23" i="21" s="1"/>
  <c r="E21" i="19"/>
  <c r="D18" i="21" s="1"/>
  <c r="C21" i="19"/>
  <c r="B18" i="21" s="1"/>
  <c r="A18" i="21"/>
  <c r="C74" i="19"/>
  <c r="H10" i="21" s="1"/>
  <c r="E74" i="19"/>
  <c r="J10" i="21" s="1"/>
  <c r="E57" i="19"/>
  <c r="D54" i="21" s="1"/>
  <c r="C57" i="19"/>
  <c r="B54" i="21" s="1"/>
  <c r="A54" i="21"/>
  <c r="E82" i="19"/>
  <c r="J18" i="21" s="1"/>
  <c r="C82" i="19"/>
  <c r="H18" i="21" s="1"/>
  <c r="C119" i="19"/>
  <c r="H55" i="21" s="1"/>
  <c r="E119" i="19"/>
  <c r="J55" i="21" s="1"/>
  <c r="A1" i="21"/>
  <c r="C4" i="19"/>
  <c r="B1" i="21" s="1"/>
  <c r="E4" i="19"/>
  <c r="D1" i="21" s="1"/>
  <c r="C118" i="19"/>
  <c r="H54" i="21" s="1"/>
  <c r="E118" i="19"/>
  <c r="J54" i="21" s="1"/>
  <c r="A48" i="21"/>
  <c r="C51" i="19"/>
  <c r="B48" i="21" s="1"/>
  <c r="E51" i="19"/>
  <c r="D48" i="21" s="1"/>
  <c r="C80" i="19"/>
  <c r="H16" i="21" s="1"/>
  <c r="E80" i="19"/>
  <c r="J16" i="21" s="1"/>
  <c r="E85" i="19"/>
  <c r="J21" i="21" s="1"/>
  <c r="C85" i="19"/>
  <c r="H21" i="21" s="1"/>
  <c r="A57" i="21"/>
  <c r="C60" i="19"/>
  <c r="B57" i="21" s="1"/>
  <c r="E60" i="19"/>
  <c r="D57" i="21" s="1"/>
  <c r="C54" i="19"/>
  <c r="B51" i="21" s="1"/>
  <c r="A51" i="21"/>
  <c r="E54" i="19"/>
  <c r="D51" i="21" s="1"/>
  <c r="C55" i="19"/>
  <c r="B52" i="21" s="1"/>
  <c r="E55" i="19"/>
  <c r="D52" i="21" s="1"/>
  <c r="A52" i="21"/>
  <c r="B52" i="17"/>
  <c r="Q52" i="17"/>
  <c r="G52" i="17"/>
  <c r="J52" i="17"/>
  <c r="L52" i="17"/>
  <c r="N52" i="17"/>
  <c r="I52" i="17"/>
  <c r="P52" i="17"/>
  <c r="O52" i="17"/>
  <c r="H52" i="17"/>
  <c r="F52" i="17"/>
  <c r="K52" i="17"/>
  <c r="M52" i="17"/>
  <c r="E52" i="17"/>
  <c r="I5" i="17"/>
  <c r="M5" i="17"/>
  <c r="J5" i="17"/>
  <c r="L5" i="17"/>
  <c r="E5" i="17"/>
  <c r="K5" i="17"/>
  <c r="H5" i="17"/>
  <c r="B5" i="17"/>
  <c r="Q5" i="17"/>
  <c r="G5" i="17"/>
  <c r="F5" i="17"/>
  <c r="O5" i="17"/>
  <c r="P5" i="17"/>
  <c r="N5" i="17"/>
  <c r="K133" i="17"/>
  <c r="B133" i="17"/>
  <c r="P133" i="17"/>
  <c r="M133" i="17"/>
  <c r="O133" i="17"/>
  <c r="L133" i="17"/>
  <c r="Q133" i="17"/>
  <c r="F133" i="17"/>
  <c r="N133" i="17"/>
  <c r="G133" i="17"/>
  <c r="I133" i="17"/>
  <c r="J133" i="17"/>
  <c r="H133" i="17"/>
  <c r="P84" i="17"/>
  <c r="L84" i="17"/>
  <c r="N84" i="17"/>
  <c r="I84" i="17"/>
  <c r="F84" i="17"/>
  <c r="K84" i="17"/>
  <c r="G84" i="17"/>
  <c r="B84" i="17"/>
  <c r="J84" i="17"/>
  <c r="Q84" i="17"/>
  <c r="H84" i="17"/>
  <c r="O84" i="17"/>
  <c r="M84" i="17"/>
  <c r="G94" i="17"/>
  <c r="P94" i="17"/>
  <c r="I94" i="17"/>
  <c r="O94" i="17"/>
  <c r="K94" i="17"/>
  <c r="B94" i="17"/>
  <c r="M94" i="17"/>
  <c r="F94" i="17"/>
  <c r="J94" i="17"/>
  <c r="H94" i="17"/>
  <c r="Q94" i="17"/>
  <c r="L94" i="17"/>
  <c r="N94" i="17"/>
  <c r="I161" i="17"/>
  <c r="H161" i="17"/>
  <c r="P161" i="17"/>
  <c r="G161" i="17"/>
  <c r="M161" i="17"/>
  <c r="J161" i="17"/>
  <c r="Q161" i="17"/>
  <c r="K161" i="17"/>
  <c r="N161" i="17"/>
  <c r="F161" i="17"/>
  <c r="O161" i="17"/>
  <c r="B161" i="17"/>
  <c r="L161" i="17"/>
  <c r="P50" i="17"/>
  <c r="K50" i="17"/>
  <c r="F50" i="17"/>
  <c r="J50" i="17"/>
  <c r="Q50" i="17"/>
  <c r="I50" i="17"/>
  <c r="B50" i="17"/>
  <c r="N50" i="17"/>
  <c r="L50" i="17"/>
  <c r="E50" i="17"/>
  <c r="M50" i="17"/>
  <c r="O50" i="17"/>
  <c r="H50" i="17"/>
  <c r="G50" i="17"/>
  <c r="H160" i="17"/>
  <c r="N160" i="17"/>
  <c r="Q160" i="17"/>
  <c r="L160" i="17"/>
  <c r="F160" i="17"/>
  <c r="J160" i="17"/>
  <c r="B160" i="17"/>
  <c r="O160" i="17"/>
  <c r="P160" i="17"/>
  <c r="G160" i="17"/>
  <c r="M160" i="17"/>
  <c r="I160" i="17"/>
  <c r="K160" i="17"/>
  <c r="G45" i="17"/>
  <c r="N45" i="17"/>
  <c r="J45" i="17"/>
  <c r="Q45" i="17"/>
  <c r="B45" i="17"/>
  <c r="E45" i="17"/>
  <c r="H45" i="17"/>
  <c r="K45" i="17"/>
  <c r="M45" i="17"/>
  <c r="I45" i="17"/>
  <c r="L45" i="17"/>
  <c r="F45" i="17"/>
  <c r="P45" i="17"/>
  <c r="O45" i="17"/>
  <c r="F145" i="17"/>
  <c r="P145" i="17"/>
  <c r="K145" i="17"/>
  <c r="H145" i="17"/>
  <c r="N145" i="17"/>
  <c r="G145" i="17"/>
  <c r="O145" i="17"/>
  <c r="M145" i="17"/>
  <c r="I145" i="17"/>
  <c r="Q145" i="17"/>
  <c r="L145" i="17"/>
  <c r="B145" i="17"/>
  <c r="J145" i="17"/>
  <c r="P57" i="17"/>
  <c r="E57" i="17"/>
  <c r="Q57" i="17"/>
  <c r="K57" i="17"/>
  <c r="B57" i="17"/>
  <c r="N57" i="17"/>
  <c r="M57" i="17"/>
  <c r="O57" i="17"/>
  <c r="L57" i="17"/>
  <c r="H57" i="17"/>
  <c r="G57" i="17"/>
  <c r="F57" i="17"/>
  <c r="J57" i="17"/>
  <c r="I57" i="17"/>
  <c r="P54" i="17"/>
  <c r="L54" i="17"/>
  <c r="B54" i="17"/>
  <c r="E54" i="17"/>
  <c r="I54" i="17"/>
  <c r="J54" i="17"/>
  <c r="K54" i="17"/>
  <c r="M54" i="17"/>
  <c r="H54" i="17"/>
  <c r="O54" i="17"/>
  <c r="F54" i="17"/>
  <c r="Q54" i="17"/>
  <c r="G54" i="17"/>
  <c r="N54" i="17"/>
  <c r="G69" i="17"/>
  <c r="I69" i="17"/>
  <c r="P69" i="17"/>
  <c r="E69" i="17"/>
  <c r="B69" i="17"/>
  <c r="N69" i="17"/>
  <c r="H69" i="17"/>
  <c r="F69" i="17"/>
  <c r="J69" i="17"/>
  <c r="L69" i="17"/>
  <c r="O69" i="17"/>
  <c r="M69" i="17"/>
  <c r="K69" i="17"/>
  <c r="Q69" i="17"/>
  <c r="K105" i="17"/>
  <c r="F105" i="17"/>
  <c r="Q105" i="17"/>
  <c r="L105" i="17"/>
  <c r="H105" i="17"/>
  <c r="P105" i="17"/>
  <c r="M105" i="17"/>
  <c r="N105" i="17"/>
  <c r="O105" i="17"/>
  <c r="B105" i="17"/>
  <c r="I105" i="17"/>
  <c r="J105" i="17"/>
  <c r="G105" i="17"/>
  <c r="G90" i="17"/>
  <c r="B90" i="17"/>
  <c r="I90" i="17"/>
  <c r="J90" i="17"/>
  <c r="K90" i="17"/>
  <c r="N90" i="17"/>
  <c r="F90" i="17"/>
  <c r="L90" i="17"/>
  <c r="P90" i="17"/>
  <c r="Q90" i="17"/>
  <c r="O90" i="17"/>
  <c r="M90" i="17"/>
  <c r="H90" i="17"/>
  <c r="N91" i="17"/>
  <c r="P91" i="17"/>
  <c r="H91" i="17"/>
  <c r="O91" i="17"/>
  <c r="I91" i="17"/>
  <c r="L91" i="17"/>
  <c r="K91" i="17"/>
  <c r="Q91" i="17"/>
  <c r="J91" i="17"/>
  <c r="B91" i="17"/>
  <c r="M91" i="17"/>
  <c r="F91" i="17"/>
  <c r="G91" i="17"/>
  <c r="H136" i="17"/>
  <c r="Q136" i="17"/>
  <c r="G136" i="17"/>
  <c r="L136" i="17"/>
  <c r="K136" i="17"/>
  <c r="N136" i="17"/>
  <c r="P136" i="17"/>
  <c r="I136" i="17"/>
  <c r="F136" i="17"/>
  <c r="B136" i="17"/>
  <c r="J136" i="17"/>
  <c r="O136" i="17"/>
  <c r="M136" i="17"/>
  <c r="J199" i="17"/>
  <c r="I199" i="17"/>
  <c r="N199" i="17"/>
  <c r="H199" i="17"/>
  <c r="O199" i="17"/>
  <c r="P199" i="17"/>
  <c r="F199" i="17"/>
  <c r="L199" i="17"/>
  <c r="G199" i="17"/>
  <c r="Q199" i="17"/>
  <c r="K199" i="17"/>
  <c r="M199" i="17"/>
  <c r="B199" i="17"/>
  <c r="M9" i="17"/>
  <c r="J9" i="17"/>
  <c r="P9" i="17"/>
  <c r="N9" i="17"/>
  <c r="G9" i="17"/>
  <c r="I9" i="17"/>
  <c r="Q9" i="17"/>
  <c r="B9" i="17"/>
  <c r="H9" i="17"/>
  <c r="E9" i="17"/>
  <c r="F9" i="17"/>
  <c r="O9" i="17"/>
  <c r="L9" i="17"/>
  <c r="K9" i="17"/>
  <c r="I20" i="17"/>
  <c r="F20" i="17"/>
  <c r="Q20" i="17"/>
  <c r="P20" i="17"/>
  <c r="N20" i="17"/>
  <c r="J20" i="17"/>
  <c r="G20" i="17"/>
  <c r="H20" i="17"/>
  <c r="E20" i="17"/>
  <c r="O20" i="17"/>
  <c r="L20" i="17"/>
  <c r="K20" i="17"/>
  <c r="B20" i="17"/>
  <c r="M20" i="17"/>
  <c r="J187" i="17"/>
  <c r="O187" i="17"/>
  <c r="K187" i="17"/>
  <c r="P187" i="17"/>
  <c r="N187" i="17"/>
  <c r="L187" i="17"/>
  <c r="H187" i="17"/>
  <c r="G187" i="17"/>
  <c r="Q187" i="17"/>
  <c r="M187" i="17"/>
  <c r="F187" i="17"/>
  <c r="B187" i="17"/>
  <c r="I187" i="17"/>
  <c r="H113" i="17"/>
  <c r="I113" i="17"/>
  <c r="K113" i="17"/>
  <c r="J113" i="17"/>
  <c r="M113" i="17"/>
  <c r="Q113" i="17"/>
  <c r="L113" i="17"/>
  <c r="F113" i="17"/>
  <c r="B113" i="17"/>
  <c r="P113" i="17"/>
  <c r="O113" i="17"/>
  <c r="G113" i="17"/>
  <c r="N113" i="17"/>
  <c r="B79" i="17"/>
  <c r="G79" i="17"/>
  <c r="H79" i="17"/>
  <c r="J79" i="17"/>
  <c r="Q79" i="17"/>
  <c r="N79" i="17"/>
  <c r="F79" i="17"/>
  <c r="O79" i="17"/>
  <c r="L79" i="17"/>
  <c r="I79" i="17"/>
  <c r="K79" i="17"/>
  <c r="P79" i="17"/>
  <c r="M79" i="17"/>
  <c r="P135" i="17"/>
  <c r="B135" i="17"/>
  <c r="J135" i="17"/>
  <c r="K135" i="17"/>
  <c r="M135" i="17"/>
  <c r="N135" i="17"/>
  <c r="L135" i="17"/>
  <c r="G135" i="17"/>
  <c r="I135" i="17"/>
  <c r="Q135" i="17"/>
  <c r="O135" i="17"/>
  <c r="H135" i="17"/>
  <c r="F135" i="17"/>
  <c r="B182" i="17"/>
  <c r="J182" i="17"/>
  <c r="L182" i="17"/>
  <c r="O182" i="17"/>
  <c r="H182" i="17"/>
  <c r="F182" i="17"/>
  <c r="M182" i="17"/>
  <c r="Q182" i="17"/>
  <c r="K182" i="17"/>
  <c r="P182" i="17"/>
  <c r="I182" i="17"/>
  <c r="G182" i="17"/>
  <c r="N182" i="17"/>
  <c r="G170" i="17"/>
  <c r="B170" i="17"/>
  <c r="L170" i="17"/>
  <c r="Q170" i="17"/>
  <c r="O170" i="17"/>
  <c r="F170" i="17"/>
  <c r="H170" i="17"/>
  <c r="K170" i="17"/>
  <c r="J170" i="17"/>
  <c r="N170" i="17"/>
  <c r="P170" i="17"/>
  <c r="I170" i="17"/>
  <c r="M170" i="17"/>
  <c r="I194" i="17"/>
  <c r="J194" i="17"/>
  <c r="F194" i="17"/>
  <c r="Q194" i="17"/>
  <c r="M194" i="17"/>
  <c r="O194" i="17"/>
  <c r="P194" i="17"/>
  <c r="N194" i="17"/>
  <c r="L194" i="17"/>
  <c r="B194" i="17"/>
  <c r="K194" i="17"/>
  <c r="H194" i="17"/>
  <c r="G194" i="17"/>
  <c r="F140" i="17"/>
  <c r="B140" i="17"/>
  <c r="H140" i="17"/>
  <c r="Q140" i="17"/>
  <c r="I140" i="17"/>
  <c r="P140" i="17"/>
  <c r="M140" i="17"/>
  <c r="L140" i="17"/>
  <c r="N140" i="17"/>
  <c r="G140" i="17"/>
  <c r="J140" i="17"/>
  <c r="K140" i="17"/>
  <c r="O140" i="17"/>
  <c r="P167" i="17"/>
  <c r="K167" i="17"/>
  <c r="O167" i="17"/>
  <c r="N167" i="17"/>
  <c r="F167" i="17"/>
  <c r="Q167" i="17"/>
  <c r="J167" i="17"/>
  <c r="L167" i="17"/>
  <c r="H167" i="17"/>
  <c r="G167" i="17"/>
  <c r="B167" i="17"/>
  <c r="M167" i="17"/>
  <c r="I167" i="17"/>
  <c r="M77" i="17"/>
  <c r="B77" i="17"/>
  <c r="G77" i="17"/>
  <c r="J77" i="17"/>
  <c r="F77" i="17"/>
  <c r="P77" i="17"/>
  <c r="O77" i="17"/>
  <c r="L77" i="17"/>
  <c r="N77" i="17"/>
  <c r="K77" i="17"/>
  <c r="H77" i="17"/>
  <c r="Q77" i="17"/>
  <c r="I77" i="17"/>
  <c r="G96" i="17"/>
  <c r="Q96" i="17"/>
  <c r="O96" i="17"/>
  <c r="F96" i="17"/>
  <c r="J96" i="17"/>
  <c r="K96" i="17"/>
  <c r="B96" i="17"/>
  <c r="H96" i="17"/>
  <c r="P96" i="17"/>
  <c r="L96" i="17"/>
  <c r="I96" i="17"/>
  <c r="M96" i="17"/>
  <c r="N96" i="17"/>
  <c r="L148" i="17"/>
  <c r="H148" i="17"/>
  <c r="G148" i="17"/>
  <c r="J148" i="17"/>
  <c r="Q148" i="17"/>
  <c r="F148" i="17"/>
  <c r="B148" i="17"/>
  <c r="M148" i="17"/>
  <c r="O148" i="17"/>
  <c r="P148" i="17"/>
  <c r="I148" i="17"/>
  <c r="N148" i="17"/>
  <c r="K148" i="17"/>
  <c r="F55" i="17"/>
  <c r="K55" i="17"/>
  <c r="O55" i="17"/>
  <c r="N55" i="17"/>
  <c r="P55" i="17"/>
  <c r="E55" i="17"/>
  <c r="B55" i="17"/>
  <c r="G55" i="17"/>
  <c r="I55" i="17"/>
  <c r="Q55" i="17"/>
  <c r="H55" i="17"/>
  <c r="M55" i="17"/>
  <c r="L55" i="17"/>
  <c r="J55" i="17"/>
  <c r="P58" i="17"/>
  <c r="E58" i="17"/>
  <c r="Q58" i="17"/>
  <c r="L58" i="17"/>
  <c r="J58" i="17"/>
  <c r="G58" i="17"/>
  <c r="K58" i="17"/>
  <c r="N58" i="17"/>
  <c r="I58" i="17"/>
  <c r="F58" i="17"/>
  <c r="B58" i="17"/>
  <c r="O58" i="17"/>
  <c r="H58" i="17"/>
  <c r="M58" i="17"/>
  <c r="J174" i="17"/>
  <c r="P174" i="17"/>
  <c r="H174" i="17"/>
  <c r="I174" i="17"/>
  <c r="Q174" i="17"/>
  <c r="O174" i="17"/>
  <c r="L174" i="17"/>
  <c r="N174" i="17"/>
  <c r="G174" i="17"/>
  <c r="B174" i="17"/>
  <c r="F174" i="17"/>
  <c r="M174" i="17"/>
  <c r="K174" i="17"/>
  <c r="G75" i="17"/>
  <c r="K75" i="17"/>
  <c r="P75" i="17"/>
  <c r="F75" i="17"/>
  <c r="Q75" i="17"/>
  <c r="O75" i="17"/>
  <c r="I75" i="17"/>
  <c r="H75" i="17"/>
  <c r="B75" i="17"/>
  <c r="M75" i="17"/>
  <c r="N75" i="17"/>
  <c r="L75" i="17"/>
  <c r="J75" i="17"/>
  <c r="J22" i="17"/>
  <c r="G22" i="17"/>
  <c r="O22" i="17"/>
  <c r="H22" i="17"/>
  <c r="N22" i="17"/>
  <c r="F22" i="17"/>
  <c r="I22" i="17"/>
  <c r="K22" i="17"/>
  <c r="L22" i="17"/>
  <c r="P22" i="17"/>
  <c r="E22" i="17"/>
  <c r="Q22" i="17"/>
  <c r="M22" i="17"/>
  <c r="B22" i="17"/>
  <c r="B127" i="17"/>
  <c r="P127" i="17"/>
  <c r="I127" i="17"/>
  <c r="Q127" i="17"/>
  <c r="G127" i="17"/>
  <c r="F127" i="17"/>
  <c r="J127" i="17"/>
  <c r="N127" i="17"/>
  <c r="L127" i="17"/>
  <c r="M127" i="17"/>
  <c r="K127" i="17"/>
  <c r="O127" i="17"/>
  <c r="H127" i="17"/>
  <c r="O76" i="17"/>
  <c r="G76" i="17"/>
  <c r="L76" i="17"/>
  <c r="B76" i="17"/>
  <c r="F76" i="17"/>
  <c r="J76" i="17"/>
  <c r="N76" i="17"/>
  <c r="Q76" i="17"/>
  <c r="H76" i="17"/>
  <c r="I76" i="17"/>
  <c r="K76" i="17"/>
  <c r="M76" i="17"/>
  <c r="P76" i="17"/>
  <c r="O86" i="17"/>
  <c r="G86" i="17"/>
  <c r="H86" i="17"/>
  <c r="P86" i="17"/>
  <c r="I86" i="17"/>
  <c r="J86" i="17"/>
  <c r="B86" i="17"/>
  <c r="F86" i="17"/>
  <c r="N86" i="17"/>
  <c r="M86" i="17"/>
  <c r="Q86" i="17"/>
  <c r="K86" i="17"/>
  <c r="L86" i="17"/>
  <c r="G128" i="17"/>
  <c r="O128" i="17"/>
  <c r="L128" i="17"/>
  <c r="M128" i="17"/>
  <c r="I128" i="17"/>
  <c r="P128" i="17"/>
  <c r="B128" i="17"/>
  <c r="J128" i="17"/>
  <c r="N128" i="17"/>
  <c r="Q128" i="17"/>
  <c r="K128" i="17"/>
  <c r="H128" i="17"/>
  <c r="F128" i="17"/>
  <c r="J181" i="17"/>
  <c r="H181" i="17"/>
  <c r="F181" i="17"/>
  <c r="N181" i="17"/>
  <c r="K181" i="17"/>
  <c r="P181" i="17"/>
  <c r="L181" i="17"/>
  <c r="M181" i="17"/>
  <c r="Q181" i="17"/>
  <c r="B181" i="17"/>
  <c r="G181" i="17"/>
  <c r="O181" i="17"/>
  <c r="I181" i="17"/>
  <c r="L107" i="17"/>
  <c r="G107" i="17"/>
  <c r="J107" i="17"/>
  <c r="B107" i="17"/>
  <c r="Q107" i="17"/>
  <c r="H107" i="17"/>
  <c r="P107" i="17"/>
  <c r="O107" i="17"/>
  <c r="K107" i="17"/>
  <c r="I107" i="17"/>
  <c r="F107" i="17"/>
  <c r="N107" i="17"/>
  <c r="M107" i="17"/>
  <c r="N33" i="17"/>
  <c r="G33" i="17"/>
  <c r="L33" i="17"/>
  <c r="K33" i="17"/>
  <c r="O33" i="17"/>
  <c r="H33" i="17"/>
  <c r="Q33" i="17"/>
  <c r="B33" i="17"/>
  <c r="I33" i="17"/>
  <c r="M33" i="17"/>
  <c r="F33" i="17"/>
  <c r="J33" i="17"/>
  <c r="E33" i="17"/>
  <c r="P33" i="17"/>
  <c r="B189" i="17"/>
  <c r="F189" i="17"/>
  <c r="O189" i="17"/>
  <c r="K189" i="17"/>
  <c r="M189" i="17"/>
  <c r="Q189" i="17"/>
  <c r="H189" i="17"/>
  <c r="P189" i="17"/>
  <c r="J189" i="17"/>
  <c r="N189" i="17"/>
  <c r="L189" i="17"/>
  <c r="I189" i="17"/>
  <c r="G189" i="17"/>
  <c r="J111" i="17"/>
  <c r="N111" i="17"/>
  <c r="F111" i="17"/>
  <c r="I111" i="17"/>
  <c r="L111" i="17"/>
  <c r="P111" i="17"/>
  <c r="H111" i="17"/>
  <c r="O111" i="17"/>
  <c r="B111" i="17"/>
  <c r="Q111" i="17"/>
  <c r="K111" i="17"/>
  <c r="G111" i="17"/>
  <c r="M111" i="17"/>
  <c r="I101" i="17"/>
  <c r="P101" i="17"/>
  <c r="K101" i="17"/>
  <c r="G101" i="17"/>
  <c r="N101" i="17"/>
  <c r="Q101" i="17"/>
  <c r="J101" i="17"/>
  <c r="M101" i="17"/>
  <c r="L101" i="17"/>
  <c r="O101" i="17"/>
  <c r="H101" i="17"/>
  <c r="B101" i="17"/>
  <c r="F101" i="17"/>
  <c r="M82" i="17"/>
  <c r="J82" i="17"/>
  <c r="I82" i="17"/>
  <c r="B82" i="17"/>
  <c r="N82" i="17"/>
  <c r="Q82" i="17"/>
  <c r="G82" i="17"/>
  <c r="O82" i="17"/>
  <c r="P82" i="17"/>
  <c r="K82" i="17"/>
  <c r="L82" i="17"/>
  <c r="F82" i="17"/>
  <c r="H82" i="17"/>
  <c r="B99" i="17"/>
  <c r="O99" i="17"/>
  <c r="K99" i="17"/>
  <c r="P99" i="17"/>
  <c r="M99" i="17"/>
  <c r="F99" i="17"/>
  <c r="I99" i="17"/>
  <c r="H99" i="17"/>
  <c r="L99" i="17"/>
  <c r="J99" i="17"/>
  <c r="N99" i="17"/>
  <c r="G99" i="17"/>
  <c r="Q99" i="17"/>
  <c r="A2" i="21"/>
  <c r="C5" i="19"/>
  <c r="B2" i="21" s="1"/>
  <c r="E5" i="19"/>
  <c r="D2" i="21" s="1"/>
  <c r="C88" i="19"/>
  <c r="H24" i="21" s="1"/>
  <c r="E88" i="19"/>
  <c r="J24" i="21" s="1"/>
  <c r="C65" i="19"/>
  <c r="H1" i="21" s="1"/>
  <c r="E65" i="19"/>
  <c r="J1" i="21" s="1"/>
  <c r="E124" i="19"/>
  <c r="J60" i="21" s="1"/>
  <c r="C124" i="19"/>
  <c r="H60" i="21" s="1"/>
  <c r="E106" i="19"/>
  <c r="J42" i="21" s="1"/>
  <c r="C106" i="19"/>
  <c r="H42" i="21" s="1"/>
  <c r="A11" i="21"/>
  <c r="C14" i="19"/>
  <c r="B11" i="21" s="1"/>
  <c r="E14" i="19"/>
  <c r="D11" i="21" s="1"/>
  <c r="A3" i="21"/>
  <c r="C6" i="19"/>
  <c r="B3" i="21" s="1"/>
  <c r="E6" i="19"/>
  <c r="D3" i="21" s="1"/>
  <c r="E125" i="19"/>
  <c r="J61" i="21" s="1"/>
  <c r="C125" i="19"/>
  <c r="H61" i="21" s="1"/>
  <c r="E70" i="19"/>
  <c r="J6" i="21" s="1"/>
  <c r="C70" i="19"/>
  <c r="H6" i="21" s="1"/>
  <c r="E121" i="19"/>
  <c r="J57" i="21" s="1"/>
  <c r="C121" i="19"/>
  <c r="H57" i="21" s="1"/>
  <c r="C35" i="19"/>
  <c r="B32" i="21" s="1"/>
  <c r="A32" i="21"/>
  <c r="E35" i="19"/>
  <c r="D32" i="21" s="1"/>
  <c r="C109" i="19"/>
  <c r="H45" i="21" s="1"/>
  <c r="E109" i="19"/>
  <c r="J45" i="21" s="1"/>
  <c r="E72" i="19"/>
  <c r="J8" i="21" s="1"/>
  <c r="C72" i="19"/>
  <c r="H8" i="21" s="1"/>
  <c r="E76" i="19"/>
  <c r="J12" i="21" s="1"/>
  <c r="C76" i="19"/>
  <c r="H12" i="21" s="1"/>
  <c r="A10" i="21"/>
  <c r="E13" i="19"/>
  <c r="D10" i="21" s="1"/>
  <c r="C13" i="19"/>
  <c r="B10" i="21" s="1"/>
  <c r="E92" i="19"/>
  <c r="J28" i="21" s="1"/>
  <c r="C92" i="19"/>
  <c r="H28" i="21" s="1"/>
  <c r="E69" i="19"/>
  <c r="J5" i="21" s="1"/>
  <c r="C69" i="19"/>
  <c r="H5" i="21" s="1"/>
  <c r="A49" i="21"/>
  <c r="C52" i="19"/>
  <c r="B49" i="21" s="1"/>
  <c r="E52" i="19"/>
  <c r="D49" i="21" s="1"/>
  <c r="E73" i="19"/>
  <c r="J9" i="21" s="1"/>
  <c r="C73" i="19"/>
  <c r="H9" i="21" s="1"/>
  <c r="E91" i="19"/>
  <c r="J27" i="21" s="1"/>
  <c r="C91" i="19"/>
  <c r="H27" i="21" s="1"/>
  <c r="A56" i="21"/>
  <c r="C59" i="19"/>
  <c r="B56" i="21" s="1"/>
  <c r="E59" i="19"/>
  <c r="D56" i="21" s="1"/>
  <c r="E78" i="19"/>
  <c r="J14" i="21" s="1"/>
  <c r="C78" i="19"/>
  <c r="H14" i="21" s="1"/>
  <c r="E87" i="19"/>
  <c r="J23" i="21" s="1"/>
  <c r="C87" i="19"/>
  <c r="H23" i="21" s="1"/>
  <c r="A50" i="21"/>
  <c r="C53" i="19"/>
  <c r="B50" i="21" s="1"/>
  <c r="E53" i="19"/>
  <c r="D50" i="21" s="1"/>
  <c r="E83" i="19"/>
  <c r="J19" i="21" s="1"/>
  <c r="C83" i="19"/>
  <c r="H19" i="21" s="1"/>
  <c r="A53" i="21"/>
  <c r="E56" i="19"/>
  <c r="D53" i="21" s="1"/>
  <c r="C56" i="19"/>
  <c r="B53" i="21" s="1"/>
  <c r="A41" i="21"/>
  <c r="E44" i="19"/>
  <c r="D41" i="21" s="1"/>
  <c r="C44" i="19"/>
  <c r="B41" i="21" s="1"/>
  <c r="C114" i="19"/>
  <c r="H50" i="21" s="1"/>
  <c r="E114" i="19"/>
  <c r="J50" i="21" s="1"/>
  <c r="A31" i="21"/>
  <c r="C34" i="19"/>
  <c r="B31" i="21" s="1"/>
  <c r="E34" i="19"/>
  <c r="D31" i="21" s="1"/>
  <c r="C86" i="19"/>
  <c r="H22" i="21" s="1"/>
  <c r="E86" i="19"/>
  <c r="J22" i="21" s="1"/>
  <c r="C99" i="19"/>
  <c r="H35" i="21" s="1"/>
  <c r="E99" i="19"/>
  <c r="J35" i="21" s="1"/>
  <c r="F46" i="17"/>
  <c r="M46" i="17"/>
  <c r="O46" i="17"/>
  <c r="N46" i="17"/>
  <c r="E46" i="17"/>
  <c r="K46" i="17"/>
  <c r="J46" i="17"/>
  <c r="H46" i="17"/>
  <c r="I46" i="17"/>
  <c r="Q46" i="17"/>
  <c r="L46" i="17"/>
  <c r="G46" i="17"/>
  <c r="B46" i="17"/>
  <c r="P46" i="17"/>
  <c r="G14" i="17"/>
  <c r="J14" i="17"/>
  <c r="E14" i="17"/>
  <c r="L14" i="17"/>
  <c r="O14" i="17"/>
  <c r="M14" i="17"/>
  <c r="H14" i="17"/>
  <c r="Q14" i="17"/>
  <c r="N14" i="17"/>
  <c r="P14" i="17"/>
  <c r="K14" i="17"/>
  <c r="F14" i="17"/>
  <c r="B14" i="17"/>
  <c r="I14" i="17"/>
  <c r="L108" i="17"/>
  <c r="Q108" i="17"/>
  <c r="F108" i="17"/>
  <c r="M108" i="17"/>
  <c r="I108" i="17"/>
  <c r="K108" i="17"/>
  <c r="N108" i="17"/>
  <c r="J108" i="17"/>
  <c r="G108" i="17"/>
  <c r="H108" i="17"/>
  <c r="O108" i="17"/>
  <c r="P108" i="17"/>
  <c r="B108" i="17"/>
  <c r="O81" i="17"/>
  <c r="K81" i="17"/>
  <c r="J81" i="17"/>
  <c r="B81" i="17"/>
  <c r="I81" i="17"/>
  <c r="P81" i="17"/>
  <c r="F81" i="17"/>
  <c r="G81" i="17"/>
  <c r="Q81" i="17"/>
  <c r="H81" i="17"/>
  <c r="L81" i="17"/>
  <c r="M81" i="17"/>
  <c r="N81" i="17"/>
  <c r="I195" i="17"/>
  <c r="K195" i="17"/>
  <c r="M195" i="17"/>
  <c r="B195" i="17"/>
  <c r="Q195" i="17"/>
  <c r="O195" i="17"/>
  <c r="J195" i="17"/>
  <c r="F195" i="17"/>
  <c r="P195" i="17"/>
  <c r="L195" i="17"/>
  <c r="N195" i="17"/>
  <c r="H195" i="17"/>
  <c r="G195" i="17"/>
  <c r="G120" i="17"/>
  <c r="P120" i="17"/>
  <c r="O120" i="17"/>
  <c r="Q120" i="17"/>
  <c r="B120" i="17"/>
  <c r="H120" i="17"/>
  <c r="K120" i="17"/>
  <c r="J120" i="17"/>
  <c r="F120" i="17"/>
  <c r="N120" i="17"/>
  <c r="M120" i="17"/>
  <c r="L120" i="17"/>
  <c r="I120" i="17"/>
  <c r="F88" i="17"/>
  <c r="N88" i="17"/>
  <c r="G88" i="17"/>
  <c r="J88" i="17"/>
  <c r="Q88" i="17"/>
  <c r="I88" i="17"/>
  <c r="L88" i="17"/>
  <c r="P88" i="17"/>
  <c r="M88" i="17"/>
  <c r="O88" i="17"/>
  <c r="H88" i="17"/>
  <c r="K88" i="17"/>
  <c r="B88" i="17"/>
  <c r="H177" i="17"/>
  <c r="O177" i="17"/>
  <c r="I177" i="17"/>
  <c r="P177" i="17"/>
  <c r="B177" i="17"/>
  <c r="G177" i="17"/>
  <c r="M177" i="17"/>
  <c r="L177" i="17"/>
  <c r="N177" i="17"/>
  <c r="J177" i="17"/>
  <c r="F177" i="17"/>
  <c r="K177" i="17"/>
  <c r="Q177" i="17"/>
  <c r="B85" i="17"/>
  <c r="F85" i="17"/>
  <c r="P85" i="17"/>
  <c r="J85" i="17"/>
  <c r="O85" i="17"/>
  <c r="I85" i="17"/>
  <c r="L85" i="17"/>
  <c r="M85" i="17"/>
  <c r="Q85" i="17"/>
  <c r="G85" i="17"/>
  <c r="H85" i="17"/>
  <c r="K85" i="17"/>
  <c r="N85" i="17"/>
  <c r="F10" i="17"/>
  <c r="O10" i="17"/>
  <c r="G10" i="17"/>
  <c r="J10" i="17"/>
  <c r="L10" i="17"/>
  <c r="K10" i="17"/>
  <c r="B10" i="17"/>
  <c r="H10" i="17"/>
  <c r="Q10" i="17"/>
  <c r="E10" i="17"/>
  <c r="I10" i="17"/>
  <c r="M10" i="17"/>
  <c r="P10" i="17"/>
  <c r="N10" i="17"/>
  <c r="H122" i="17"/>
  <c r="I122" i="17"/>
  <c r="O122" i="17"/>
  <c r="J122" i="17"/>
  <c r="B122" i="17"/>
  <c r="M122" i="17"/>
  <c r="G122" i="17"/>
  <c r="L122" i="17"/>
  <c r="Q122" i="17"/>
  <c r="K122" i="17"/>
  <c r="N122" i="17"/>
  <c r="F122" i="17"/>
  <c r="P122" i="17"/>
  <c r="L12" i="17"/>
  <c r="B12" i="17"/>
  <c r="J12" i="17"/>
  <c r="F12" i="17"/>
  <c r="K12" i="17"/>
  <c r="Q12" i="17"/>
  <c r="O12" i="17"/>
  <c r="E12" i="17"/>
  <c r="I12" i="17"/>
  <c r="N12" i="17"/>
  <c r="G12" i="17"/>
  <c r="M12" i="17"/>
  <c r="P12" i="17"/>
  <c r="H12" i="17"/>
  <c r="N47" i="17"/>
  <c r="E47" i="17"/>
  <c r="L47" i="17"/>
  <c r="I47" i="17"/>
  <c r="K47" i="17"/>
  <c r="J47" i="17"/>
  <c r="M47" i="17"/>
  <c r="B47" i="17"/>
  <c r="F47" i="17"/>
  <c r="P47" i="17"/>
  <c r="H47" i="17"/>
  <c r="G47" i="17"/>
  <c r="Q47" i="17"/>
  <c r="O47" i="17"/>
  <c r="O53" i="17"/>
  <c r="P53" i="17"/>
  <c r="J53" i="17"/>
  <c r="H53" i="17"/>
  <c r="N53" i="17"/>
  <c r="L53" i="17"/>
  <c r="F53" i="17"/>
  <c r="Q53" i="17"/>
  <c r="B53" i="17"/>
  <c r="I53" i="17"/>
  <c r="E53" i="17"/>
  <c r="K53" i="17"/>
  <c r="M53" i="17"/>
  <c r="G53" i="17"/>
  <c r="J124" i="17"/>
  <c r="M124" i="17"/>
  <c r="K124" i="17"/>
  <c r="Q124" i="17"/>
  <c r="H124" i="17"/>
  <c r="I124" i="17"/>
  <c r="B124" i="17"/>
  <c r="O124" i="17"/>
  <c r="L124" i="17"/>
  <c r="P124" i="17"/>
  <c r="F124" i="17"/>
  <c r="N124" i="17"/>
  <c r="G124" i="17"/>
  <c r="H24" i="17"/>
  <c r="N24" i="17"/>
  <c r="E24" i="17"/>
  <c r="F24" i="17"/>
  <c r="L24" i="17"/>
  <c r="G24" i="17"/>
  <c r="B24" i="17"/>
  <c r="O24" i="17"/>
  <c r="K24" i="17"/>
  <c r="P24" i="17"/>
  <c r="M24" i="17"/>
  <c r="I24" i="17"/>
  <c r="J24" i="17"/>
  <c r="Q24" i="17"/>
  <c r="Q180" i="17"/>
  <c r="B180" i="17"/>
  <c r="L180" i="17"/>
  <c r="J180" i="17"/>
  <c r="P180" i="17"/>
  <c r="F180" i="17"/>
  <c r="O180" i="17"/>
  <c r="K180" i="17"/>
  <c r="H180" i="17"/>
  <c r="G180" i="17"/>
  <c r="I180" i="17"/>
  <c r="N180" i="17"/>
  <c r="M180" i="17"/>
  <c r="H165" i="17"/>
  <c r="O165" i="17"/>
  <c r="G165" i="17"/>
  <c r="M165" i="17"/>
  <c r="P165" i="17"/>
  <c r="F165" i="17"/>
  <c r="Q165" i="17"/>
  <c r="J165" i="17"/>
  <c r="I165" i="17"/>
  <c r="L165" i="17"/>
  <c r="B165" i="17"/>
  <c r="N165" i="17"/>
  <c r="K165" i="17"/>
  <c r="O104" i="17"/>
  <c r="Q104" i="17"/>
  <c r="M104" i="17"/>
  <c r="H104" i="17"/>
  <c r="G104" i="17"/>
  <c r="B104" i="17"/>
  <c r="F104" i="17"/>
  <c r="L104" i="17"/>
  <c r="N104" i="17"/>
  <c r="J104" i="17"/>
  <c r="I104" i="17"/>
  <c r="P104" i="17"/>
  <c r="K104" i="17"/>
  <c r="G48" i="17"/>
  <c r="B48" i="17"/>
  <c r="F48" i="17"/>
  <c r="P48" i="17"/>
  <c r="I48" i="17"/>
  <c r="H48" i="17"/>
  <c r="K48" i="17"/>
  <c r="M48" i="17"/>
  <c r="Q48" i="17"/>
  <c r="E48" i="17"/>
  <c r="N48" i="17"/>
  <c r="L48" i="17"/>
  <c r="J48" i="17"/>
  <c r="O48" i="17"/>
  <c r="G139" i="17"/>
  <c r="F139" i="17"/>
  <c r="L139" i="17"/>
  <c r="Q139" i="17"/>
  <c r="I139" i="17"/>
  <c r="H139" i="17"/>
  <c r="M139" i="17"/>
  <c r="N139" i="17"/>
  <c r="K139" i="17"/>
  <c r="O139" i="17"/>
  <c r="P139" i="17"/>
  <c r="B139" i="17"/>
  <c r="J139" i="17"/>
  <c r="Q126" i="17"/>
  <c r="I126" i="17"/>
  <c r="N126" i="17"/>
  <c r="O126" i="17"/>
  <c r="L126" i="17"/>
  <c r="J126" i="17"/>
  <c r="B126" i="17"/>
  <c r="H126" i="17"/>
  <c r="G126" i="17"/>
  <c r="K126" i="17"/>
  <c r="P126" i="17"/>
  <c r="F126" i="17"/>
  <c r="M126" i="17"/>
  <c r="F51" i="17"/>
  <c r="L51" i="17"/>
  <c r="N51" i="17"/>
  <c r="M51" i="17"/>
  <c r="O51" i="17"/>
  <c r="K51" i="17"/>
  <c r="B51" i="17"/>
  <c r="J51" i="17"/>
  <c r="I51" i="17"/>
  <c r="P51" i="17"/>
  <c r="H51" i="17"/>
  <c r="E51" i="17"/>
  <c r="G51" i="17"/>
  <c r="Q51" i="17"/>
  <c r="O176" i="17"/>
  <c r="L176" i="17"/>
  <c r="Q176" i="17"/>
  <c r="K176" i="17"/>
  <c r="I176" i="17"/>
  <c r="B176" i="17"/>
  <c r="N176" i="17"/>
  <c r="G176" i="17"/>
  <c r="J176" i="17"/>
  <c r="F176" i="17"/>
  <c r="P176" i="17"/>
  <c r="M176" i="17"/>
  <c r="H176" i="17"/>
  <c r="P159" i="17"/>
  <c r="B159" i="17"/>
  <c r="H159" i="17"/>
  <c r="L159" i="17"/>
  <c r="Q159" i="17"/>
  <c r="M159" i="17"/>
  <c r="J159" i="17"/>
  <c r="O159" i="17"/>
  <c r="K159" i="17"/>
  <c r="F159" i="17"/>
  <c r="G159" i="17"/>
  <c r="N159" i="17"/>
  <c r="I159" i="17"/>
  <c r="M13" i="17"/>
  <c r="K13" i="17"/>
  <c r="J13" i="17"/>
  <c r="B13" i="17"/>
  <c r="Q13" i="17"/>
  <c r="O13" i="17"/>
  <c r="L13" i="17"/>
  <c r="E13" i="17"/>
  <c r="I13" i="17"/>
  <c r="G13" i="17"/>
  <c r="P13" i="17"/>
  <c r="F13" i="17"/>
  <c r="H13" i="17"/>
  <c r="N13" i="17"/>
  <c r="N36" i="17"/>
  <c r="E36" i="17"/>
  <c r="F36" i="17"/>
  <c r="P36" i="17"/>
  <c r="B36" i="17"/>
  <c r="Q36" i="17"/>
  <c r="G36" i="17"/>
  <c r="K36" i="17"/>
  <c r="H36" i="17"/>
  <c r="O36" i="17"/>
  <c r="M36" i="17"/>
  <c r="L36" i="17"/>
  <c r="J36" i="17"/>
  <c r="I36" i="17"/>
  <c r="H168" i="17"/>
  <c r="P168" i="17"/>
  <c r="G168" i="17"/>
  <c r="M168" i="17"/>
  <c r="F168" i="17"/>
  <c r="L168" i="17"/>
  <c r="J168" i="17"/>
  <c r="B168" i="17"/>
  <c r="I168" i="17"/>
  <c r="O168" i="17"/>
  <c r="N168" i="17"/>
  <c r="Q168" i="17"/>
  <c r="K168" i="17"/>
  <c r="P16" i="17"/>
  <c r="E16" i="17"/>
  <c r="O16" i="17"/>
  <c r="F16" i="17"/>
  <c r="K16" i="17"/>
  <c r="G16" i="17"/>
  <c r="I16" i="17"/>
  <c r="M16" i="17"/>
  <c r="H16" i="17"/>
  <c r="Q16" i="17"/>
  <c r="B16" i="17"/>
  <c r="L16" i="17"/>
  <c r="J16" i="17"/>
  <c r="N16" i="17"/>
  <c r="B117" i="17"/>
  <c r="F117" i="17"/>
  <c r="H117" i="17"/>
  <c r="I117" i="17"/>
  <c r="L117" i="17"/>
  <c r="J117" i="17"/>
  <c r="P117" i="17"/>
  <c r="M117" i="17"/>
  <c r="N117" i="17"/>
  <c r="G117" i="17"/>
  <c r="Q117" i="17"/>
  <c r="K117" i="17"/>
  <c r="O117" i="17"/>
  <c r="F143" i="17"/>
  <c r="I143" i="17"/>
  <c r="L143" i="17"/>
  <c r="J143" i="17"/>
  <c r="O143" i="17"/>
  <c r="G143" i="17"/>
  <c r="K143" i="17"/>
  <c r="Q143" i="17"/>
  <c r="N143" i="17"/>
  <c r="B143" i="17"/>
  <c r="H143" i="17"/>
  <c r="P143" i="17"/>
  <c r="M143" i="17"/>
  <c r="P147" i="17"/>
  <c r="M147" i="17"/>
  <c r="G147" i="17"/>
  <c r="J147" i="17"/>
  <c r="B147" i="17"/>
  <c r="L147" i="17"/>
  <c r="N147" i="17"/>
  <c r="Q147" i="17"/>
  <c r="F147" i="17"/>
  <c r="I147" i="17"/>
  <c r="K147" i="17"/>
  <c r="O147" i="17"/>
  <c r="H147" i="17"/>
  <c r="O4" i="17"/>
  <c r="I4" i="17"/>
  <c r="J4" i="17"/>
  <c r="N4" i="17"/>
  <c r="E4" i="17"/>
  <c r="H4" i="17"/>
  <c r="F4" i="17"/>
  <c r="L4" i="17"/>
  <c r="K4" i="17"/>
  <c r="B4" i="17"/>
  <c r="Q4" i="17"/>
  <c r="P4" i="17"/>
  <c r="M4" i="17"/>
  <c r="G4" i="17"/>
  <c r="B109" i="17"/>
  <c r="K109" i="17"/>
  <c r="H109" i="17"/>
  <c r="P109" i="17"/>
  <c r="Q109" i="17"/>
  <c r="G109" i="17"/>
  <c r="I109" i="17"/>
  <c r="N109" i="17"/>
  <c r="L109" i="17"/>
  <c r="J109" i="17"/>
  <c r="F109" i="17"/>
  <c r="O109" i="17"/>
  <c r="M109" i="17"/>
  <c r="F56" i="17"/>
  <c r="E56" i="17"/>
  <c r="P56" i="17"/>
  <c r="H56" i="17"/>
  <c r="L56" i="17"/>
  <c r="I56" i="17"/>
  <c r="B56" i="17"/>
  <c r="J56" i="17"/>
  <c r="M56" i="17"/>
  <c r="O56" i="17"/>
  <c r="N56" i="17"/>
  <c r="Q56" i="17"/>
  <c r="G56" i="17"/>
  <c r="K56" i="17"/>
  <c r="G141" i="17"/>
  <c r="M141" i="17"/>
  <c r="N141" i="17"/>
  <c r="F141" i="17"/>
  <c r="L141" i="17"/>
  <c r="J141" i="17"/>
  <c r="K141" i="17"/>
  <c r="O141" i="17"/>
  <c r="I141" i="17"/>
  <c r="P141" i="17"/>
  <c r="B141" i="17"/>
  <c r="H141" i="17"/>
  <c r="Q141" i="17"/>
  <c r="F74" i="17"/>
  <c r="G74" i="17"/>
  <c r="E74" i="17"/>
  <c r="B74" i="17"/>
  <c r="H74" i="17"/>
  <c r="K74" i="17"/>
  <c r="N74" i="17"/>
  <c r="Q74" i="17"/>
  <c r="I74" i="17"/>
  <c r="J74" i="17"/>
  <c r="L74" i="17"/>
  <c r="O74" i="17"/>
  <c r="P74" i="17"/>
  <c r="M74" i="17"/>
  <c r="M119" i="17"/>
  <c r="O119" i="17"/>
  <c r="K119" i="17"/>
  <c r="H119" i="17"/>
  <c r="L119" i="17"/>
  <c r="N119" i="17"/>
  <c r="G119" i="17"/>
  <c r="B119" i="17"/>
  <c r="P119" i="17"/>
  <c r="F119" i="17"/>
  <c r="I119" i="17"/>
  <c r="Q119" i="17"/>
  <c r="J119" i="17"/>
  <c r="E23" i="17"/>
  <c r="M23" i="17"/>
  <c r="G23" i="17"/>
  <c r="K23" i="17"/>
  <c r="F23" i="17"/>
  <c r="O23" i="17"/>
  <c r="H23" i="17"/>
  <c r="P23" i="17"/>
  <c r="N23" i="17"/>
  <c r="Q23" i="17"/>
  <c r="I23" i="17"/>
  <c r="L23" i="17"/>
  <c r="B23" i="17"/>
  <c r="J23" i="17"/>
  <c r="I61" i="17"/>
  <c r="G61" i="17"/>
  <c r="K61" i="17"/>
  <c r="O61" i="17"/>
  <c r="H61" i="17"/>
  <c r="N61" i="17"/>
  <c r="B61" i="17"/>
  <c r="F61" i="17"/>
  <c r="Q61" i="17"/>
  <c r="P61" i="17"/>
  <c r="M61" i="17"/>
  <c r="L61" i="17"/>
  <c r="J61" i="17"/>
  <c r="E61" i="17"/>
  <c r="G37" i="17"/>
  <c r="E37" i="17"/>
  <c r="H37" i="17"/>
  <c r="O37" i="17"/>
  <c r="F37" i="17"/>
  <c r="M37" i="17"/>
  <c r="P37" i="17"/>
  <c r="I37" i="17"/>
  <c r="L37" i="17"/>
  <c r="Q37" i="17"/>
  <c r="N37" i="17"/>
  <c r="K37" i="17"/>
  <c r="B37" i="17"/>
  <c r="J37" i="17"/>
  <c r="I163" i="17"/>
  <c r="L163" i="17"/>
  <c r="J163" i="17"/>
  <c r="M163" i="17"/>
  <c r="O163" i="17"/>
  <c r="G163" i="17"/>
  <c r="B163" i="17"/>
  <c r="N163" i="17"/>
  <c r="K163" i="17"/>
  <c r="Q163" i="17"/>
  <c r="P163" i="17"/>
  <c r="H163" i="17"/>
  <c r="F163" i="17"/>
  <c r="L32" i="17"/>
  <c r="G32" i="17"/>
  <c r="P32" i="17"/>
  <c r="E32" i="17"/>
  <c r="K32" i="17"/>
  <c r="O32" i="17"/>
  <c r="H32" i="17"/>
  <c r="B32" i="17"/>
  <c r="F32" i="17"/>
  <c r="I32" i="17"/>
  <c r="N32" i="17"/>
  <c r="M32" i="17"/>
  <c r="J32" i="17"/>
  <c r="Q32" i="17"/>
  <c r="F64" i="17"/>
  <c r="L64" i="17"/>
  <c r="Q64" i="17"/>
  <c r="I64" i="17"/>
  <c r="E64" i="17"/>
  <c r="B64" i="17"/>
  <c r="J64" i="17"/>
  <c r="H64" i="17"/>
  <c r="O64" i="17"/>
  <c r="N64" i="17"/>
  <c r="P64" i="17"/>
  <c r="M64" i="17"/>
  <c r="K64" i="17"/>
  <c r="G64" i="17"/>
  <c r="O7" i="17"/>
  <c r="M7" i="17"/>
  <c r="I7" i="17"/>
  <c r="K7" i="17"/>
  <c r="H7" i="17"/>
  <c r="G7" i="17"/>
  <c r="L7" i="17"/>
  <c r="P7" i="17"/>
  <c r="N7" i="17"/>
  <c r="Q7" i="17"/>
  <c r="F7" i="17"/>
  <c r="J7" i="17"/>
  <c r="B7" i="17"/>
  <c r="E7" i="17"/>
  <c r="M172" i="17"/>
  <c r="I172" i="17"/>
  <c r="F172" i="17"/>
  <c r="Q172" i="17"/>
  <c r="N172" i="17"/>
  <c r="L172" i="17"/>
  <c r="J172" i="17"/>
  <c r="P172" i="17"/>
  <c r="K172" i="17"/>
  <c r="H172" i="17"/>
  <c r="G172" i="17"/>
  <c r="O172" i="17"/>
  <c r="B172" i="17"/>
  <c r="C61" i="19"/>
  <c r="B58" i="21" s="1"/>
  <c r="E61" i="19"/>
  <c r="D58" i="21" s="1"/>
  <c r="A58" i="21"/>
  <c r="C10" i="19"/>
  <c r="B7" i="21" s="1"/>
  <c r="E10" i="19"/>
  <c r="D7" i="21" s="1"/>
  <c r="A7" i="21"/>
  <c r="A12" i="21"/>
  <c r="E15" i="19"/>
  <c r="D12" i="21" s="1"/>
  <c r="C15" i="19"/>
  <c r="B12" i="21" s="1"/>
  <c r="C18" i="19"/>
  <c r="B15" i="21" s="1"/>
  <c r="E18" i="19"/>
  <c r="D15" i="21" s="1"/>
  <c r="A15" i="21"/>
  <c r="E45" i="19"/>
  <c r="D42" i="21" s="1"/>
  <c r="A42" i="21"/>
  <c r="C45" i="19"/>
  <c r="B42" i="21" s="1"/>
  <c r="C40" i="19"/>
  <c r="B37" i="21" s="1"/>
  <c r="E40" i="19"/>
  <c r="D37" i="21" s="1"/>
  <c r="A37" i="21"/>
  <c r="C112" i="19"/>
  <c r="H48" i="21" s="1"/>
  <c r="E112" i="19"/>
  <c r="J48" i="21" s="1"/>
  <c r="C11" i="19"/>
  <c r="B8" i="21" s="1"/>
  <c r="E11" i="19"/>
  <c r="D8" i="21" s="1"/>
  <c r="A8" i="21"/>
  <c r="A20" i="21"/>
  <c r="C23" i="19"/>
  <c r="B20" i="21" s="1"/>
  <c r="E23" i="19"/>
  <c r="D20" i="21" s="1"/>
  <c r="C107" i="19"/>
  <c r="H43" i="21" s="1"/>
  <c r="E107" i="19"/>
  <c r="J43" i="21" s="1"/>
  <c r="E68" i="19"/>
  <c r="J4" i="21" s="1"/>
  <c r="C68" i="19"/>
  <c r="H4" i="21" s="1"/>
  <c r="E122" i="19"/>
  <c r="J58" i="21" s="1"/>
  <c r="C122" i="19"/>
  <c r="H58" i="21" s="1"/>
  <c r="E25" i="19"/>
  <c r="D22" i="21" s="1"/>
  <c r="C25" i="19"/>
  <c r="B22" i="21" s="1"/>
  <c r="A22" i="21"/>
  <c r="E47" i="19"/>
  <c r="D44" i="21" s="1"/>
  <c r="C47" i="19"/>
  <c r="B44" i="21" s="1"/>
  <c r="A44" i="21"/>
  <c r="E75" i="19"/>
  <c r="J11" i="21" s="1"/>
  <c r="C75" i="19"/>
  <c r="H11" i="21" s="1"/>
  <c r="A47" i="21"/>
  <c r="E50" i="19"/>
  <c r="D47" i="21" s="1"/>
  <c r="C50" i="19"/>
  <c r="B47" i="21" s="1"/>
  <c r="A40" i="21"/>
  <c r="E43" i="19"/>
  <c r="D40" i="21" s="1"/>
  <c r="C43" i="19"/>
  <c r="B40" i="21" s="1"/>
  <c r="E38" i="19"/>
  <c r="D35" i="21" s="1"/>
  <c r="C38" i="19"/>
  <c r="B35" i="21" s="1"/>
  <c r="A35" i="21"/>
  <c r="E97" i="19"/>
  <c r="J33" i="21" s="1"/>
  <c r="C97" i="19"/>
  <c r="H33" i="21" s="1"/>
  <c r="C67" i="19"/>
  <c r="H3" i="21" s="1"/>
  <c r="E67" i="19"/>
  <c r="J3" i="21" s="1"/>
  <c r="C100" i="19"/>
  <c r="H36" i="21" s="1"/>
  <c r="E100" i="19"/>
  <c r="J36" i="21" s="1"/>
  <c r="A17" i="21"/>
  <c r="E20" i="19"/>
  <c r="D17" i="21" s="1"/>
  <c r="C20" i="19"/>
  <c r="B17" i="21" s="1"/>
  <c r="E93" i="19"/>
  <c r="J29" i="21" s="1"/>
  <c r="C93" i="19"/>
  <c r="H29" i="21" s="1"/>
  <c r="E64" i="19"/>
  <c r="C64" i="19"/>
  <c r="A61" i="21"/>
  <c r="E12" i="19"/>
  <c r="D9" i="21" s="1"/>
  <c r="C12" i="19"/>
  <c r="B9" i="21" s="1"/>
  <c r="A9" i="21"/>
  <c r="E116" i="19"/>
  <c r="J52" i="21" s="1"/>
  <c r="C116" i="19"/>
  <c r="H52" i="21" s="1"/>
  <c r="C17" i="19"/>
  <c r="B14" i="21" s="1"/>
  <c r="E17" i="19"/>
  <c r="D14" i="21" s="1"/>
  <c r="A14" i="21"/>
  <c r="C81" i="19"/>
  <c r="H17" i="21" s="1"/>
  <c r="E81" i="19"/>
  <c r="J17" i="21" s="1"/>
  <c r="A19" i="21"/>
  <c r="C22" i="19"/>
  <c r="B19" i="21" s="1"/>
  <c r="E22" i="19"/>
  <c r="D19" i="21" s="1"/>
  <c r="E103" i="19"/>
  <c r="J39" i="21" s="1"/>
  <c r="C103" i="19"/>
  <c r="H39" i="21" s="1"/>
  <c r="B61" i="21" l="1"/>
  <c r="D61" i="21"/>
</calcChain>
</file>

<file path=xl/sharedStrings.xml><?xml version="1.0" encoding="utf-8"?>
<sst xmlns="http://schemas.openxmlformats.org/spreadsheetml/2006/main" count="2770" uniqueCount="231">
  <si>
    <t>Tom Howarth</t>
  </si>
  <si>
    <t>Alex Tate</t>
  </si>
  <si>
    <t>Peter Reid</t>
  </si>
  <si>
    <t>Graham Webster</t>
  </si>
  <si>
    <t>Sue Hawitt</t>
  </si>
  <si>
    <t>Alan Elstone</t>
  </si>
  <si>
    <t>Jeremy McCandless</t>
  </si>
  <si>
    <t>Greg Oulton</t>
  </si>
  <si>
    <t>Jacqui Murray</t>
  </si>
  <si>
    <t>Neil Tate</t>
  </si>
  <si>
    <t>Debbie Cooper</t>
  </si>
  <si>
    <t>Laura Byrne</t>
  </si>
  <si>
    <t>Steve Tate</t>
  </si>
  <si>
    <t>Kirsten Burnett</t>
  </si>
  <si>
    <t>Pam Binns</t>
  </si>
  <si>
    <t>Michelle Sheridan</t>
  </si>
  <si>
    <t>Kathy Gaunt</t>
  </si>
  <si>
    <t>Julia Rolfe</t>
  </si>
  <si>
    <t>Ross McKelvie</t>
  </si>
  <si>
    <t>Joe Greenwood</t>
  </si>
  <si>
    <t>Bob Clough</t>
  </si>
  <si>
    <t>Barbara Holmes</t>
  </si>
  <si>
    <t>Name</t>
  </si>
  <si>
    <t>Paula McCandless</t>
  </si>
  <si>
    <t>Sylvia Gittins</t>
  </si>
  <si>
    <t>Richard Storey</t>
  </si>
  <si>
    <t>Mark Selby</t>
  </si>
  <si>
    <t>Andy Unsworth</t>
  </si>
  <si>
    <t>Roy Stevens</t>
  </si>
  <si>
    <t>Pam Hardman</t>
  </si>
  <si>
    <t>Summer PB</t>
  </si>
  <si>
    <t>Winter PB</t>
  </si>
  <si>
    <t>Bec Willetts</t>
  </si>
  <si>
    <t>Nigel Simpkin</t>
  </si>
  <si>
    <t>Points</t>
  </si>
  <si>
    <t>Time Taken</t>
  </si>
  <si>
    <t>May</t>
  </si>
  <si>
    <t>Aug</t>
  </si>
  <si>
    <t>Jul</t>
  </si>
  <si>
    <t>Jun</t>
  </si>
  <si>
    <t>Apr</t>
  </si>
  <si>
    <t>Sep</t>
  </si>
  <si>
    <t>Oct</t>
  </si>
  <si>
    <t>Nov</t>
  </si>
  <si>
    <t>Dec</t>
  </si>
  <si>
    <t>Jan</t>
  </si>
  <si>
    <t>Feb</t>
  </si>
  <si>
    <t>Mar</t>
  </si>
  <si>
    <t>Andy Draper</t>
  </si>
  <si>
    <t>Ruth Wheatley</t>
  </si>
  <si>
    <t>Paul Veevers</t>
  </si>
  <si>
    <t>Ruth Bye</t>
  </si>
  <si>
    <t>Robert Parker</t>
  </si>
  <si>
    <t>Mike Toft</t>
  </si>
  <si>
    <t>Gill Draper</t>
  </si>
  <si>
    <t>Last Year's Winter SB</t>
  </si>
  <si>
    <t>Last Year's Summer SB</t>
  </si>
  <si>
    <t>Winter PB Date</t>
  </si>
  <si>
    <t>Summer PB Date</t>
  </si>
  <si>
    <t>Handicap</t>
  </si>
  <si>
    <t>_Base Time</t>
  </si>
  <si>
    <t>Baseline in seconds</t>
  </si>
  <si>
    <t>Handicap est time</t>
  </si>
  <si>
    <t>Most Recent 5k</t>
  </si>
  <si>
    <t>Most Recent 10k</t>
  </si>
  <si>
    <t>Guest?</t>
  </si>
  <si>
    <t>Natalie Toft</t>
  </si>
  <si>
    <t>This Summer SB</t>
  </si>
  <si>
    <t>This Winter SB</t>
  </si>
  <si>
    <t>May Time</t>
  </si>
  <si>
    <t>Jul Time</t>
  </si>
  <si>
    <t>Apr Time</t>
  </si>
  <si>
    <t>Jun Time</t>
  </si>
  <si>
    <t>Aug Time</t>
  </si>
  <si>
    <t>Sep Time</t>
  </si>
  <si>
    <t>Oct Time</t>
  </si>
  <si>
    <t>Nov Time</t>
  </si>
  <si>
    <t>Dec Time</t>
  </si>
  <si>
    <t>Jan Time</t>
  </si>
  <si>
    <t>Feb Time</t>
  </si>
  <si>
    <t>Mar Time</t>
  </si>
  <si>
    <t>Winter Handicap Calc</t>
  </si>
  <si>
    <t>Initial Summer Handicap</t>
  </si>
  <si>
    <t>Initial Winter Handicap</t>
  </si>
  <si>
    <t>May Handicap</t>
  </si>
  <si>
    <t>Jun Handicap</t>
  </si>
  <si>
    <t>Jul Handicap</t>
  </si>
  <si>
    <t>Aug Handicap</t>
  </si>
  <si>
    <t>Sep Handicap</t>
  </si>
  <si>
    <t>Nov Handicap</t>
  </si>
  <si>
    <t>Dec Handicap</t>
  </si>
  <si>
    <t>Jan Handicap</t>
  </si>
  <si>
    <t>Feb Handicap</t>
  </si>
  <si>
    <t>Mar Handicap</t>
  </si>
  <si>
    <t>May Time in secs</t>
  </si>
  <si>
    <t>Jun Time in secs</t>
  </si>
  <si>
    <t>Apr Time in secs</t>
  </si>
  <si>
    <t>Jul Time in secs</t>
  </si>
  <si>
    <t>Aug Time in secs</t>
  </si>
  <si>
    <t>Sep Time in secs</t>
  </si>
  <si>
    <t>Oct Time in secs</t>
  </si>
  <si>
    <t>Nov Time in secs</t>
  </si>
  <si>
    <t>Dec Time in secs</t>
  </si>
  <si>
    <t>Jan Time in secs</t>
  </si>
  <si>
    <t>Feb Time in secs</t>
  </si>
  <si>
    <t>Base</t>
  </si>
  <si>
    <t>May Projected Handicap</t>
  </si>
  <si>
    <t>Jun Projected Handicap</t>
  </si>
  <si>
    <t>Jul Projected Handicap</t>
  </si>
  <si>
    <t>Aug Projected Handicap</t>
  </si>
  <si>
    <t>Sep Projected Handicap</t>
  </si>
  <si>
    <t>Oct Projected Handicap</t>
  </si>
  <si>
    <t>Nov Projected Handicap</t>
  </si>
  <si>
    <t>Dec Projected Handicap</t>
  </si>
  <si>
    <t>Jan Projected Handicap</t>
  </si>
  <si>
    <t>Feb Projected Handicap</t>
  </si>
  <si>
    <t>Mar Projected Handicap</t>
  </si>
  <si>
    <t>Apr Projected Handicap</t>
  </si>
  <si>
    <t>Monthly times</t>
  </si>
  <si>
    <t>Bonus</t>
  </si>
  <si>
    <t>Tot</t>
  </si>
  <si>
    <t>Total of best 9</t>
  </si>
  <si>
    <t>Best 9</t>
  </si>
  <si>
    <t>Totals - Apr</t>
  </si>
  <si>
    <t>Total</t>
  </si>
  <si>
    <t>Summer PB at start of season</t>
  </si>
  <si>
    <t>Winter PB at start of season</t>
  </si>
  <si>
    <t>Season best or pb before…</t>
  </si>
  <si>
    <t>Winter Handicap</t>
  </si>
  <si>
    <t>Summer Handicap</t>
  </si>
  <si>
    <t>Winter</t>
  </si>
  <si>
    <t>Summer</t>
  </si>
  <si>
    <t>Initial Handicap</t>
  </si>
  <si>
    <t>John Bertenshaw</t>
  </si>
  <si>
    <t>Catherine Carrdus</t>
  </si>
  <si>
    <t>Variation compared to predicted times.</t>
  </si>
  <si>
    <t>YTD Score</t>
  </si>
  <si>
    <t>(Best 9)</t>
  </si>
  <si>
    <t>No. of Runners</t>
  </si>
  <si>
    <t>Finish Time</t>
  </si>
  <si>
    <t>Race Time</t>
  </si>
  <si>
    <t>Variation from predicted time.</t>
  </si>
  <si>
    <t>Start Time</t>
  </si>
  <si>
    <t>Sort just this column when adding new names.</t>
  </si>
  <si>
    <t>Darran Ames</t>
  </si>
  <si>
    <t>Mark Hughes</t>
  </si>
  <si>
    <t>Chris Bowker</t>
  </si>
  <si>
    <t>Apr Expected Time</t>
  </si>
  <si>
    <t>Oct Expected Time</t>
  </si>
  <si>
    <t>Ian Tate</t>
  </si>
  <si>
    <t>Julie Wiseman</t>
  </si>
  <si>
    <t>Kevin Murray</t>
  </si>
  <si>
    <t>Jonathan Tuck</t>
  </si>
  <si>
    <t>Jason Sheridan</t>
  </si>
  <si>
    <t/>
  </si>
  <si>
    <t>Neil Bayton-Roberts</t>
  </si>
  <si>
    <t>Ben McCabe</t>
  </si>
  <si>
    <t>Liz Canavan</t>
  </si>
  <si>
    <t>Guest 40</t>
  </si>
  <si>
    <t>Guest 42:30</t>
  </si>
  <si>
    <t>Guest 45</t>
  </si>
  <si>
    <t>Guest 47:30</t>
  </si>
  <si>
    <t>Guest 50</t>
  </si>
  <si>
    <t>Guest 55</t>
  </si>
  <si>
    <t>Guest 60</t>
  </si>
  <si>
    <t>Liz Abbott</t>
  </si>
  <si>
    <t>Dez Appleton</t>
  </si>
  <si>
    <t>Lewis McAfee</t>
  </si>
  <si>
    <t>Trevor Roberts</t>
  </si>
  <si>
    <t>Lee Vaudrey</t>
  </si>
  <si>
    <t>Claire Markham</t>
  </si>
  <si>
    <t>Dominic Garrett</t>
  </si>
  <si>
    <t>Daryl Bentley</t>
  </si>
  <si>
    <t>Dan Gregson</t>
  </si>
  <si>
    <t>Sue Henry</t>
  </si>
  <si>
    <t>Graham Young</t>
  </si>
  <si>
    <t>Guest 37:30</t>
  </si>
  <si>
    <t>Guest 35:00</t>
  </si>
  <si>
    <t>Peter Thomson</t>
  </si>
  <si>
    <t>Debbie Francis</t>
  </si>
  <si>
    <t>Jen Trohear</t>
  </si>
  <si>
    <t>Katy McIntyre</t>
  </si>
  <si>
    <t>David Butler</t>
  </si>
  <si>
    <t>Louise Cox</t>
  </si>
  <si>
    <t>Catherine MacLachlan</t>
  </si>
  <si>
    <t>Maddy Markham</t>
  </si>
  <si>
    <t>Mick Widdup</t>
  </si>
  <si>
    <t>Michael Hall</t>
  </si>
  <si>
    <t>Simon Smith</t>
  </si>
  <si>
    <t>Emma Johnston</t>
  </si>
  <si>
    <t>Angela Bremner</t>
  </si>
  <si>
    <t>Sophie Bohannon</t>
  </si>
  <si>
    <t>Oliver Thomson</t>
  </si>
  <si>
    <t>Carolyn Melvyn</t>
  </si>
  <si>
    <t>Christine Rouse</t>
  </si>
  <si>
    <t>Linda Chadderton</t>
  </si>
  <si>
    <t>Matthew Holton</t>
  </si>
  <si>
    <t>Laura Bremner</t>
  </si>
  <si>
    <t>Steve Wise</t>
  </si>
  <si>
    <t>Aaron Kirkby</t>
  </si>
  <si>
    <t>George Thomson</t>
  </si>
  <si>
    <t>Sarah Cook</t>
  </si>
  <si>
    <t>Julie Brayne</t>
  </si>
  <si>
    <t>Jackie Carruthers</t>
  </si>
  <si>
    <t>Mel Koth</t>
  </si>
  <si>
    <t>Georgina Read</t>
  </si>
  <si>
    <t>Bonus Points =</t>
  </si>
  <si>
    <t>Chris Cottam</t>
  </si>
  <si>
    <t>Barry Broughton</t>
  </si>
  <si>
    <t>Vicky Richardson</t>
  </si>
  <si>
    <t>Mark Johnston</t>
  </si>
  <si>
    <t>Terri Eccles</t>
  </si>
  <si>
    <t>Jennifer Hill</t>
  </si>
  <si>
    <t>Clare Taylor</t>
  </si>
  <si>
    <t>Alex Fraser</t>
  </si>
  <si>
    <t>Philip Gower</t>
  </si>
  <si>
    <t>Alistair Leivers</t>
  </si>
  <si>
    <t>Richard Needham</t>
  </si>
  <si>
    <t>Kate Edwards</t>
  </si>
  <si>
    <t>Y</t>
  </si>
  <si>
    <t>Tim Jefferson</t>
  </si>
  <si>
    <t>Liz Boon</t>
  </si>
  <si>
    <t>Lee Ramsden</t>
  </si>
  <si>
    <t>Wayne Byrne</t>
  </si>
  <si>
    <t>Matt Ames</t>
  </si>
  <si>
    <t>Morgan Pritchard</t>
  </si>
  <si>
    <t>Ethan McAvoy</t>
  </si>
  <si>
    <t>Michelle Chadwick</t>
  </si>
  <si>
    <t>Alex Wiggins</t>
  </si>
  <si>
    <t>Dom Kirby</t>
  </si>
  <si>
    <t>James Whittle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</si>
</sst>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hh:mm:ss;@"/>
    <numFmt numFmtId="165" formatCode="h:mm:ss;@"/>
    <numFmt numFmtId="166" formatCode="[$-F400]h:mm:ss\ AM/PM"/>
    <numFmt numFmtId="167" formatCode="0.00000"/>
  </numFmts>
  <fonts count="11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11"/>
      <color rgb="FF006100"/>
      <name val="Calibri"/>
      <family val="2"/>
      <scheme val="minor"/>
    </font>
    <font>
      <sz val="10"/>
      <name val="Arial"/>
      <family val="2"/>
    </font>
    <font>
      <b/>
      <sz val="9"/>
      <color rgb="FFFF0000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rgb="FF002060"/>
      <name val="Calibri"/>
      <family val="2"/>
      <scheme val="minor"/>
    </font>
    <font>
      <sz val="11"/>
      <color rgb="FF002060"/>
      <name val="Calibri"/>
      <family val="2"/>
      <scheme val="minor"/>
    </font>
    <font>
      <sz val="9"/>
      <color rgb="FFFF0000"/>
      <name val="Calibri"/>
      <family val="2"/>
      <scheme val="minor"/>
    </font>
    <font>
      <b/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6EFCE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3" fillId="2" borderId="0" applyNumberFormat="0" applyBorder="0" applyAlignment="0" applyProtection="0"/>
    <xf numFmtId="0" fontId="4" fillId="0" borderId="0"/>
  </cellStyleXfs>
  <cellXfs count="56">
    <xf numFmtId="0" fontId="0" fillId="0" borderId="0" xfId="0"/>
    <xf numFmtId="0" fontId="1" fillId="0" borderId="0" xfId="0" applyFont="1"/>
    <xf numFmtId="21" fontId="1" fillId="0" borderId="0" xfId="0" applyNumberFormat="1" applyFont="1"/>
    <xf numFmtId="164" fontId="1" fillId="0" borderId="0" xfId="0" applyNumberFormat="1" applyFont="1"/>
    <xf numFmtId="17" fontId="1" fillId="0" borderId="0" xfId="0" applyNumberFormat="1" applyFont="1" applyAlignment="1">
      <alignment vertical="top" wrapText="1"/>
    </xf>
    <xf numFmtId="1" fontId="1" fillId="0" borderId="0" xfId="0" applyNumberFormat="1" applyFont="1" applyAlignment="1">
      <alignment vertical="top" wrapText="1"/>
    </xf>
    <xf numFmtId="1" fontId="1" fillId="0" borderId="0" xfId="0" applyNumberFormat="1" applyFont="1"/>
    <xf numFmtId="0" fontId="1" fillId="0" borderId="0" xfId="0" applyFont="1" applyAlignment="1">
      <alignment vertical="top" wrapText="1"/>
    </xf>
    <xf numFmtId="165" fontId="1" fillId="0" borderId="0" xfId="0" applyNumberFormat="1" applyFont="1"/>
    <xf numFmtId="164" fontId="1" fillId="0" borderId="0" xfId="0" applyNumberFormat="1" applyFont="1" applyAlignment="1">
      <alignment vertical="top" wrapText="1"/>
    </xf>
    <xf numFmtId="165" fontId="1" fillId="0" borderId="0" xfId="0" applyNumberFormat="1" applyFont="1" applyAlignment="1">
      <alignment vertical="top" wrapText="1"/>
    </xf>
    <xf numFmtId="17" fontId="1" fillId="0" borderId="0" xfId="0" applyNumberFormat="1" applyFont="1"/>
    <xf numFmtId="0" fontId="1" fillId="0" borderId="0" xfId="0" applyFont="1" applyAlignment="1">
      <alignment vertical="top"/>
    </xf>
    <xf numFmtId="165" fontId="2" fillId="0" borderId="0" xfId="0" applyNumberFormat="1" applyFont="1"/>
    <xf numFmtId="0" fontId="1" fillId="0" borderId="0" xfId="0" applyFont="1" applyAlignment="1">
      <alignment horizontal="right" vertical="top" wrapText="1"/>
    </xf>
    <xf numFmtId="0" fontId="3" fillId="2" borderId="0" xfId="1" applyAlignment="1">
      <alignment vertical="top"/>
    </xf>
    <xf numFmtId="1" fontId="3" fillId="2" borderId="0" xfId="1" applyNumberFormat="1"/>
    <xf numFmtId="0" fontId="3" fillId="2" borderId="0" xfId="1"/>
    <xf numFmtId="1" fontId="3" fillId="2" borderId="0" xfId="1" applyNumberFormat="1" applyAlignment="1">
      <alignment vertical="top" wrapText="1"/>
    </xf>
    <xf numFmtId="10" fontId="1" fillId="0" borderId="0" xfId="0" applyNumberFormat="1" applyFont="1"/>
    <xf numFmtId="1" fontId="1" fillId="0" borderId="0" xfId="0" applyNumberFormat="1" applyFont="1" applyBorder="1"/>
    <xf numFmtId="1" fontId="5" fillId="0" borderId="0" xfId="0" applyNumberFormat="1" applyFont="1"/>
    <xf numFmtId="1" fontId="6" fillId="0" borderId="0" xfId="0" applyNumberFormat="1" applyFont="1"/>
    <xf numFmtId="0" fontId="6" fillId="0" borderId="0" xfId="0" applyFont="1"/>
    <xf numFmtId="165" fontId="1" fillId="0" borderId="0" xfId="0" applyNumberFormat="1" applyFont="1" applyAlignment="1">
      <alignment horizontal="right" vertical="top" wrapText="1"/>
    </xf>
    <xf numFmtId="1" fontId="5" fillId="0" borderId="0" xfId="0" applyNumberFormat="1" applyFont="1" applyAlignment="1">
      <alignment horizontal="right"/>
    </xf>
    <xf numFmtId="1" fontId="5" fillId="0" borderId="0" xfId="0" applyNumberFormat="1" applyFont="1" applyBorder="1" applyAlignment="1">
      <alignment horizontal="right"/>
    </xf>
    <xf numFmtId="0" fontId="5" fillId="0" borderId="0" xfId="0" applyFont="1" applyAlignment="1">
      <alignment horizontal="right"/>
    </xf>
    <xf numFmtId="0" fontId="7" fillId="0" borderId="0" xfId="0" applyFont="1"/>
    <xf numFmtId="1" fontId="7" fillId="0" borderId="0" xfId="0" applyNumberFormat="1" applyFont="1"/>
    <xf numFmtId="0" fontId="8" fillId="0" borderId="0" xfId="0" applyFont="1" applyAlignment="1">
      <alignment wrapText="1"/>
    </xf>
    <xf numFmtId="165" fontId="8" fillId="0" borderId="0" xfId="0" applyNumberFormat="1" applyFont="1" applyAlignment="1">
      <alignment wrapText="1"/>
    </xf>
    <xf numFmtId="49" fontId="8" fillId="0" borderId="0" xfId="0" applyNumberFormat="1" applyFont="1"/>
    <xf numFmtId="0" fontId="8" fillId="0" borderId="0" xfId="0" applyFont="1"/>
    <xf numFmtId="10" fontId="8" fillId="0" borderId="0" xfId="0" applyNumberFormat="1" applyFont="1" applyAlignment="1">
      <alignment wrapText="1"/>
    </xf>
    <xf numFmtId="165" fontId="8" fillId="0" borderId="0" xfId="0" applyNumberFormat="1" applyFont="1"/>
    <xf numFmtId="10" fontId="8" fillId="0" borderId="0" xfId="0" applyNumberFormat="1" applyFont="1"/>
    <xf numFmtId="165" fontId="1" fillId="0" borderId="0" xfId="0" applyNumberFormat="1" applyFont="1" applyAlignment="1">
      <alignment horizontal="right"/>
    </xf>
    <xf numFmtId="0" fontId="5" fillId="0" borderId="0" xfId="0" applyFont="1" applyAlignment="1">
      <alignment vertical="top" wrapText="1"/>
    </xf>
    <xf numFmtId="0" fontId="1" fillId="0" borderId="0" xfId="0" applyFont="1" applyAlignment="1">
      <alignment horizontal="center" vertical="top" wrapText="1"/>
    </xf>
    <xf numFmtId="0" fontId="1" fillId="0" borderId="0" xfId="0" applyFont="1" applyAlignment="1">
      <alignment horizontal="center"/>
    </xf>
    <xf numFmtId="0" fontId="2" fillId="0" borderId="0" xfId="0" applyFont="1"/>
    <xf numFmtId="164" fontId="2" fillId="0" borderId="0" xfId="0" applyNumberFormat="1" applyFont="1"/>
    <xf numFmtId="17" fontId="2" fillId="0" borderId="0" xfId="0" applyNumberFormat="1" applyFont="1"/>
    <xf numFmtId="1" fontId="2" fillId="0" borderId="0" xfId="0" applyNumberFormat="1" applyFont="1"/>
    <xf numFmtId="166" fontId="2" fillId="0" borderId="0" xfId="0" applyNumberFormat="1" applyFont="1"/>
    <xf numFmtId="166" fontId="1" fillId="0" borderId="0" xfId="0" applyNumberFormat="1" applyFont="1"/>
    <xf numFmtId="0" fontId="9" fillId="0" borderId="0" xfId="0" applyFont="1" applyAlignment="1">
      <alignment vertical="top" wrapText="1"/>
    </xf>
    <xf numFmtId="1" fontId="5" fillId="0" borderId="0" xfId="0" applyNumberFormat="1" applyFont="1" applyAlignment="1">
      <alignment vertical="top" wrapText="1"/>
    </xf>
    <xf numFmtId="165" fontId="5" fillId="0" borderId="0" xfId="0" applyNumberFormat="1" applyFont="1" applyAlignment="1">
      <alignment vertical="top" wrapText="1"/>
    </xf>
    <xf numFmtId="165" fontId="10" fillId="0" borderId="0" xfId="0" applyNumberFormat="1" applyFont="1" applyAlignment="1">
      <alignment horizontal="right" wrapText="1"/>
    </xf>
    <xf numFmtId="0" fontId="0" fillId="0" borderId="0" xfId="0" applyAlignment="1">
      <alignment horizontal="left" vertical="top"/>
    </xf>
    <xf numFmtId="167" fontId="1" fillId="0" borderId="0" xfId="0" applyNumberFormat="1" applyFont="1"/>
    <xf numFmtId="165" fontId="9" fillId="0" borderId="0" xfId="0" applyNumberFormat="1" applyFont="1"/>
    <xf numFmtId="164" fontId="9" fillId="0" borderId="0" xfId="0" applyNumberFormat="1" applyFont="1"/>
    <xf numFmtId="0" fontId="9" fillId="0" borderId="0" xfId="0" applyFont="1"/>
  </cellXfs>
  <cellStyles count="3">
    <cellStyle name="Good" xfId="1" builtinId="26"/>
    <cellStyle name="Normal" xfId="0" builtinId="0"/>
    <cellStyle name="Normal 2" xfId="2" xr:uid="{00000000-0005-0000-0000-000002000000}"/>
  </cellStyles>
  <dxfs count="47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FC201"/>
  <sheetViews>
    <sheetView showZeros="0" zoomScaleNormal="100" workbookViewId="0">
      <pane xSplit="1" ySplit="2" topLeftCell="B30" activePane="bottomRight" state="frozen"/>
      <selection pane="topRight" activeCell="B1" sqref="B1"/>
      <selection pane="bottomLeft" activeCell="A3" sqref="A3"/>
      <selection pane="bottomRight" activeCell="A54" sqref="A54"/>
    </sheetView>
  </sheetViews>
  <sheetFormatPr defaultColWidth="8.85546875" defaultRowHeight="12" x14ac:dyDescent="0.2"/>
  <cols>
    <col min="1" max="1" width="17" style="1" customWidth="1"/>
    <col min="2" max="2" width="7" style="3" bestFit="1" customWidth="1"/>
    <col min="3" max="3" width="6.5703125" style="11" customWidth="1"/>
    <col min="4" max="4" width="2.7109375" style="11" customWidth="1"/>
    <col min="5" max="5" width="6.5703125" style="8" customWidth="1"/>
    <col min="6" max="6" width="6.5703125" style="11" customWidth="1"/>
    <col min="7" max="7" width="2.7109375" style="11" customWidth="1"/>
    <col min="8" max="9" width="6.5703125" style="8" customWidth="1"/>
    <col min="10" max="10" width="2.7109375" style="8" customWidth="1"/>
    <col min="11" max="11" width="7" style="8" bestFit="1" customWidth="1"/>
    <col min="12" max="12" width="9" style="8" customWidth="1"/>
    <col min="13" max="14" width="9" style="6" customWidth="1"/>
    <col min="15" max="16" width="9" style="8" customWidth="1"/>
    <col min="17" max="18" width="8.140625" style="8" customWidth="1"/>
    <col min="19" max="19" width="8.140625" style="1" customWidth="1"/>
    <col min="20" max="47" width="9.42578125" style="1" customWidth="1"/>
    <col min="48" max="48" width="9.42578125" style="6" customWidth="1"/>
    <col min="49" max="73" width="9.42578125" style="1" customWidth="1"/>
    <col min="74" max="92" width="9.42578125" style="8" customWidth="1"/>
    <col min="93" max="93" width="9.42578125" style="3" customWidth="1"/>
    <col min="94" max="98" width="9.42578125" style="8" customWidth="1"/>
    <col min="99" max="99" width="9.42578125" style="1" customWidth="1"/>
    <col min="100" max="101" width="9.42578125" style="8" customWidth="1"/>
    <col min="102" max="102" width="9.42578125" style="1" customWidth="1"/>
    <col min="103" max="103" width="9.42578125" style="8" customWidth="1"/>
    <col min="104" max="131" width="9.42578125" style="1" customWidth="1"/>
    <col min="132" max="151" width="8.28515625" style="1" customWidth="1"/>
    <col min="152" max="158" width="12.140625" style="1" customWidth="1"/>
    <col min="159" max="16384" width="8.85546875" style="1"/>
  </cols>
  <sheetData>
    <row r="1" spans="1:134" s="7" customFormat="1" ht="48.6" customHeight="1" x14ac:dyDescent="0.25">
      <c r="B1" s="9" t="s">
        <v>31</v>
      </c>
      <c r="C1" s="4" t="s">
        <v>57</v>
      </c>
      <c r="D1" s="4"/>
      <c r="E1" s="10" t="s">
        <v>30</v>
      </c>
      <c r="F1" s="4" t="s">
        <v>58</v>
      </c>
      <c r="G1" s="4"/>
      <c r="H1" s="10" t="s">
        <v>55</v>
      </c>
      <c r="I1" s="10" t="s">
        <v>56</v>
      </c>
      <c r="J1" s="10"/>
      <c r="K1" s="10" t="s">
        <v>63</v>
      </c>
      <c r="L1" s="10" t="s">
        <v>64</v>
      </c>
      <c r="M1" s="38" t="s">
        <v>62</v>
      </c>
      <c r="N1" s="48" t="s">
        <v>61</v>
      </c>
      <c r="O1" s="49" t="s">
        <v>132</v>
      </c>
      <c r="P1" s="10"/>
      <c r="Q1" s="10" t="s">
        <v>67</v>
      </c>
      <c r="R1" s="10" t="s">
        <v>68</v>
      </c>
      <c r="S1" s="7" t="s">
        <v>82</v>
      </c>
      <c r="U1" s="7" t="s">
        <v>71</v>
      </c>
      <c r="V1" s="7" t="s">
        <v>69</v>
      </c>
      <c r="W1" s="7" t="s">
        <v>72</v>
      </c>
      <c r="X1" s="7" t="s">
        <v>70</v>
      </c>
      <c r="Y1" s="7" t="s">
        <v>73</v>
      </c>
      <c r="Z1" s="7" t="s">
        <v>74</v>
      </c>
      <c r="AA1" s="47" t="s">
        <v>81</v>
      </c>
      <c r="AB1" s="47" t="s">
        <v>83</v>
      </c>
      <c r="AC1" s="7" t="s">
        <v>75</v>
      </c>
      <c r="AD1" s="7" t="s">
        <v>76</v>
      </c>
      <c r="AE1" s="7" t="s">
        <v>77</v>
      </c>
      <c r="AF1" s="7" t="s">
        <v>78</v>
      </c>
      <c r="AG1" s="7" t="s">
        <v>79</v>
      </c>
      <c r="AH1" s="7" t="s">
        <v>80</v>
      </c>
      <c r="AJ1" s="7" t="s">
        <v>84</v>
      </c>
      <c r="AK1" s="7" t="s">
        <v>85</v>
      </c>
      <c r="AL1" s="7" t="s">
        <v>86</v>
      </c>
      <c r="AM1" s="7" t="s">
        <v>87</v>
      </c>
      <c r="AN1" s="7" t="s">
        <v>88</v>
      </c>
      <c r="AO1" s="7" t="s">
        <v>89</v>
      </c>
      <c r="AP1" s="7" t="s">
        <v>90</v>
      </c>
      <c r="AQ1" s="7" t="s">
        <v>91</v>
      </c>
      <c r="AR1" s="7" t="s">
        <v>92</v>
      </c>
      <c r="AS1" s="7" t="s">
        <v>93</v>
      </c>
      <c r="AV1" s="5" t="s">
        <v>96</v>
      </c>
      <c r="AW1" s="5" t="s">
        <v>94</v>
      </c>
      <c r="AX1" s="5" t="s">
        <v>95</v>
      </c>
      <c r="AY1" s="5" t="s">
        <v>97</v>
      </c>
      <c r="AZ1" s="5" t="s">
        <v>98</v>
      </c>
      <c r="BA1" s="5" t="s">
        <v>99</v>
      </c>
      <c r="BB1" s="5" t="s">
        <v>100</v>
      </c>
      <c r="BC1" s="5" t="s">
        <v>101</v>
      </c>
      <c r="BD1" s="5" t="s">
        <v>102</v>
      </c>
      <c r="BE1" s="5" t="s">
        <v>103</v>
      </c>
      <c r="BF1" s="5" t="s">
        <v>104</v>
      </c>
      <c r="BH1" s="7" t="s">
        <v>117</v>
      </c>
      <c r="BI1" s="7" t="s">
        <v>106</v>
      </c>
      <c r="BJ1" s="7" t="s">
        <v>107</v>
      </c>
      <c r="BK1" s="7" t="s">
        <v>108</v>
      </c>
      <c r="BL1" s="7" t="s">
        <v>109</v>
      </c>
      <c r="BM1" s="7" t="s">
        <v>110</v>
      </c>
      <c r="BN1" s="7" t="s">
        <v>111</v>
      </c>
      <c r="BO1" s="7" t="s">
        <v>112</v>
      </c>
      <c r="BP1" s="7" t="s">
        <v>113</v>
      </c>
      <c r="BQ1" s="7" t="s">
        <v>114</v>
      </c>
      <c r="BR1" s="7" t="s">
        <v>115</v>
      </c>
      <c r="BS1" s="7" t="s">
        <v>116</v>
      </c>
      <c r="BV1" s="10" t="s">
        <v>118</v>
      </c>
      <c r="BW1" s="10"/>
      <c r="BX1" s="10"/>
      <c r="BY1" s="10"/>
      <c r="BZ1" s="10"/>
      <c r="CA1" s="10"/>
      <c r="CB1" s="10"/>
      <c r="CC1" s="10"/>
      <c r="CD1" s="10"/>
      <c r="CE1" s="10"/>
      <c r="CF1" s="10"/>
      <c r="CG1" s="10"/>
      <c r="CH1" s="10"/>
      <c r="CI1" s="10" t="s">
        <v>125</v>
      </c>
      <c r="CJ1" s="10" t="s">
        <v>127</v>
      </c>
      <c r="CK1" s="10"/>
      <c r="CL1" s="10"/>
      <c r="CM1" s="10"/>
      <c r="CN1" s="10"/>
      <c r="CO1" s="9" t="s">
        <v>126</v>
      </c>
      <c r="CP1" s="10" t="s">
        <v>127</v>
      </c>
      <c r="CQ1" s="10"/>
      <c r="CR1" s="10"/>
      <c r="CS1" s="10"/>
      <c r="CT1" s="10"/>
      <c r="CV1" s="10" t="s">
        <v>129</v>
      </c>
      <c r="CW1" s="10" t="s">
        <v>128</v>
      </c>
      <c r="CY1" s="10"/>
      <c r="DB1" s="7" t="s">
        <v>40</v>
      </c>
      <c r="DC1" s="7" t="s">
        <v>36</v>
      </c>
      <c r="DD1" s="7" t="s">
        <v>39</v>
      </c>
      <c r="DE1" s="7" t="s">
        <v>38</v>
      </c>
      <c r="DF1" s="7" t="s">
        <v>37</v>
      </c>
      <c r="DG1" s="7" t="s">
        <v>41</v>
      </c>
      <c r="DH1" s="7" t="s">
        <v>42</v>
      </c>
      <c r="DI1" s="7" t="s">
        <v>43</v>
      </c>
      <c r="DJ1" s="7" t="s">
        <v>44</v>
      </c>
      <c r="DK1" s="7" t="s">
        <v>45</v>
      </c>
      <c r="DL1" s="7" t="s">
        <v>46</v>
      </c>
      <c r="DM1" s="7" t="s">
        <v>47</v>
      </c>
      <c r="DO1" s="7" t="s">
        <v>147</v>
      </c>
      <c r="DP1" s="7" t="s">
        <v>71</v>
      </c>
      <c r="DQ1" s="7" t="s">
        <v>36</v>
      </c>
      <c r="DR1" s="7" t="s">
        <v>39</v>
      </c>
      <c r="DS1" s="7" t="s">
        <v>38</v>
      </c>
      <c r="DT1" s="7" t="s">
        <v>37</v>
      </c>
      <c r="DU1" s="7" t="s">
        <v>148</v>
      </c>
      <c r="DV1" s="7" t="s">
        <v>75</v>
      </c>
      <c r="DW1" s="7" t="s">
        <v>43</v>
      </c>
      <c r="DX1" s="7" t="s">
        <v>44</v>
      </c>
      <c r="DY1" s="7" t="s">
        <v>45</v>
      </c>
      <c r="DZ1" s="7" t="s">
        <v>46</v>
      </c>
    </row>
    <row r="2" spans="1:134" ht="1.1499999999999999" customHeight="1" x14ac:dyDescent="0.2">
      <c r="A2" s="1" t="s">
        <v>60</v>
      </c>
      <c r="H2" s="8">
        <v>2.7777777777777776E-2</v>
      </c>
      <c r="I2" s="8">
        <v>3.1944444444444449E-2</v>
      </c>
      <c r="M2" s="8">
        <f t="shared" ref="M2" si="0">IF(H2&gt;0,H2/3.45*4.35,IF(I2&gt;0,I2,IF(K2&gt;0,K2/3.11*4.35,IF(L2&gt;0,L2/6.21*4.35/1.032,IF(E2&gt;0,E2,IF(B2&gt;0,B2/3.45*4.35,0.0292))))))</f>
        <v>3.5024154589371977E-2</v>
      </c>
      <c r="N2" s="6">
        <f>(H2*60*60*24/3.45*4.35*1.032)+7</f>
        <v>3129.9217391304337</v>
      </c>
      <c r="O2" s="6">
        <f>(I2*60*60*24/3.45*4.35*1.032)+7</f>
        <v>3598.36</v>
      </c>
      <c r="P2" s="6">
        <f>N2</f>
        <v>3129.9217391304337</v>
      </c>
      <c r="AA2" s="6">
        <f t="shared" ref="AA2" si="1">IF(Q2&gt;0,Q2/4.35*3.45/1.032*60*60*24,N2/4.35*3.45/1.032)</f>
        <v>2405.3795776530333</v>
      </c>
      <c r="AB2" s="6">
        <f>IF(Q2&gt;0,Q2/4.35*3.45/1.032*60*60*24,N2/4.35*3.45/1.032)</f>
        <v>2405.3795776530333</v>
      </c>
      <c r="AC2" s="1">
        <f>AA2/3.45*4</f>
        <v>2788.8458871339517</v>
      </c>
      <c r="AU2" s="1" t="s">
        <v>105</v>
      </c>
      <c r="AV2" s="6">
        <v>3033</v>
      </c>
      <c r="BV2" s="8" t="s">
        <v>40</v>
      </c>
      <c r="BW2" s="8" t="s">
        <v>36</v>
      </c>
      <c r="BX2" s="8" t="s">
        <v>39</v>
      </c>
      <c r="BY2" s="8" t="s">
        <v>38</v>
      </c>
      <c r="BZ2" s="8" t="s">
        <v>37</v>
      </c>
      <c r="CA2" s="8" t="s">
        <v>41</v>
      </c>
      <c r="CB2" s="8" t="s">
        <v>42</v>
      </c>
      <c r="CC2" s="8" t="s">
        <v>43</v>
      </c>
      <c r="CD2" s="8" t="s">
        <v>44</v>
      </c>
      <c r="CE2" s="8" t="s">
        <v>45</v>
      </c>
      <c r="CF2" s="8" t="s">
        <v>46</v>
      </c>
      <c r="CG2" s="8" t="s">
        <v>47</v>
      </c>
      <c r="CJ2" s="8" t="s">
        <v>36</v>
      </c>
      <c r="CK2" s="8" t="s">
        <v>39</v>
      </c>
      <c r="CL2" s="8" t="s">
        <v>38</v>
      </c>
      <c r="CM2" s="8" t="s">
        <v>37</v>
      </c>
      <c r="CN2" s="8" t="s">
        <v>41</v>
      </c>
      <c r="CP2" s="8" t="s">
        <v>43</v>
      </c>
      <c r="CQ2" s="8" t="s">
        <v>44</v>
      </c>
      <c r="CR2" s="8" t="s">
        <v>45</v>
      </c>
      <c r="CS2" s="8" t="s">
        <v>46</v>
      </c>
      <c r="CT2" s="8" t="s">
        <v>47</v>
      </c>
      <c r="CX2" s="1">
        <v>0</v>
      </c>
    </row>
    <row r="3" spans="1:134" ht="12" customHeight="1" x14ac:dyDescent="0.2">
      <c r="A3" s="1" t="s">
        <v>199</v>
      </c>
      <c r="B3" s="3">
        <v>1.695601851851852E-2</v>
      </c>
      <c r="C3" s="11">
        <v>43862</v>
      </c>
      <c r="E3" s="13">
        <v>2.3136574074074077E-2</v>
      </c>
      <c r="F3" s="11">
        <v>44044</v>
      </c>
      <c r="H3" s="8">
        <v>0</v>
      </c>
      <c r="I3" s="8">
        <v>2.3136574074074073E-2</v>
      </c>
      <c r="L3" s="8">
        <v>3.125E-2</v>
      </c>
      <c r="M3" s="8">
        <f t="shared" ref="M3:M34" si="2">IF(A3&lt;&gt;"",IF(H3&gt;0,H3/3.45*4.35,IF(I3&gt;0,I3,IF(K3&gt;0,K3/3.11*4.35,IF(L3&gt;0,L3/6.21*4.35/1.032,IF(E3&gt;0,E3,IF(B3&gt;0,B3/3.45*4.35,0.0292)))))),0)</f>
        <v>2.3136574074074073E-2</v>
      </c>
      <c r="N3" s="6">
        <f t="shared" ref="N3:N34" si="3">M3*60*60*24</f>
        <v>1998.9999999999998</v>
      </c>
      <c r="O3" s="8">
        <f>IF(A3&lt;&gt;"",(MROUND(N$2-N3,15)/(60*60*24)),"")</f>
        <v>1.3020833333333334E-2</v>
      </c>
      <c r="Q3" s="8">
        <f t="shared" ref="Q3:Q34" si="4">IF(COUNT(BV3:CA3)&gt;0,SMALL(BV3:CA3,1),0)</f>
        <v>2.5798611111111105E-2</v>
      </c>
      <c r="R3" s="8">
        <f t="shared" ref="R3:R34" si="5">IF(COUNT(CB3:CG3)&gt;0,SMALL(CB3:CG3,1),0)</f>
        <v>0</v>
      </c>
      <c r="S3" s="8">
        <f t="shared" ref="S3:S34" si="6">O3</f>
        <v>1.3020833333333334E-2</v>
      </c>
      <c r="T3" s="8"/>
      <c r="U3" s="8">
        <f>IF(A3&lt;&gt;"",IF(VLOOKUP(A3,Apr!A$4:F$202,6)&gt;0,VLOOKUP(A3,Apr!A$4:F$202,6),0),0)</f>
        <v>0</v>
      </c>
      <c r="V3" s="8">
        <f>IF(A3&lt;&gt;"",IF(VLOOKUP(A3,May!A$3:F$201,6)&gt;0,VLOOKUP(A3,May!A$3:F$201,6),0),0)</f>
        <v>0</v>
      </c>
      <c r="W3" s="8">
        <f>IF(A3&lt;&gt;"",IF(VLOOKUP(A3,Jun!A$3:F$201,6)&gt;0,VLOOKUP(A3,Jun!A$3:F$201,6),0),0)</f>
        <v>2.5798611111111105E-2</v>
      </c>
      <c r="X3" s="8">
        <f>IF(A3&lt;&gt;"",IF(VLOOKUP(A3,Jul!A$3:F$201,6)&gt;0,VLOOKUP(A3,Jul!A$3:F$201,6),0),0)</f>
        <v>0</v>
      </c>
      <c r="Y3" s="8">
        <f>IF(A3&lt;&gt;"",IF(VLOOKUP(A3,Aug!A$3:F$201,6)&gt;0,VLOOKUP(A3,Aug!A$3:F$201,6),0),0)</f>
        <v>0</v>
      </c>
      <c r="Z3" s="8">
        <f>IF(A3&lt;&gt;"",IF(VLOOKUP(A3,Sep!A$3:F$201,6)&gt;0,VLOOKUP(A3,Sep!A$3:F$201,6),0),0)</f>
        <v>0</v>
      </c>
      <c r="AA3" s="6">
        <f t="shared" ref="AA3:AA34" si="7">IF(Q3&gt;0,Q3/4.35*3.45/1.032*60*60*24,N3/4.35*3.45/1.032)</f>
        <v>1713.011226944667</v>
      </c>
      <c r="AB3" s="8">
        <f t="shared" ref="AB3:AB34" si="8">IF(AA$2&gt;AA3,(MROUND(AA$2-AA3,15)/60/60/24),0.1/60/60/24)</f>
        <v>7.9861111111111122E-3</v>
      </c>
      <c r="AC3" s="8">
        <f>IF(A3&lt;&gt;"",IF(VLOOKUP(A3,Oct!A$3:F$201,6)&gt;0,VLOOKUP(A3,Oct!A$3:F$201,6),0),0)</f>
        <v>0</v>
      </c>
      <c r="AD3" s="8">
        <f>IF(A3&lt;&gt;"",IF(VLOOKUP(A3,Nov!A$3:F$201,6)&gt;0,VLOOKUP(A3,Nov!A$3:F$201,6),0),0)</f>
        <v>0</v>
      </c>
      <c r="AE3" s="8">
        <f>IF(A3&lt;&gt;"",IF(VLOOKUP(A3,Dec!A$3:F$201,6)&gt;0,VLOOKUP(A3,Dec!A$3:F$201,6),0),0)</f>
        <v>0</v>
      </c>
      <c r="AF3" s="8">
        <f>IF(A3&lt;&gt;"",IF(VLOOKUP(A3,Jan!A$3:F$201,6)&gt;0,VLOOKUP(A3,Jan!A$3:F$201,6),0),0)</f>
        <v>0</v>
      </c>
      <c r="AG3" s="8">
        <f>IF(A3&lt;&gt;"",IF(VLOOKUP(A3,Feb!A$3:F$201,6)&gt;0,VLOOKUP(A3,Feb!A$3:F$201,6),0),0)</f>
        <v>0</v>
      </c>
      <c r="AH3" s="8">
        <f>IF(A3&lt;&gt;"",IF(VLOOKUP(A3,Mar!A$3:F$201,6)&gt;0,VLOOKUP(A3,Mar!A$3:F$201,6),0),0)</f>
        <v>0</v>
      </c>
      <c r="AJ3" s="8">
        <f>LARGE($BH3:BI3,1)</f>
        <v>1.3020833333333334E-2</v>
      </c>
      <c r="AK3" s="8">
        <f>LARGE($BH3:BJ3,1)</f>
        <v>1.3020833333333334E-2</v>
      </c>
      <c r="AL3" s="8">
        <f>LARGE($BH3:BK3,1)</f>
        <v>1.3020833333333334E-2</v>
      </c>
      <c r="AM3" s="8">
        <f>LARGE($BH3:BL3,1)</f>
        <v>1.3020833333333334E-2</v>
      </c>
      <c r="AN3" s="8">
        <f>LARGE($BH3:BM3,1)</f>
        <v>1.3020833333333334E-2</v>
      </c>
      <c r="AO3" s="8">
        <f>LARGE($BN3:BO3,1)</f>
        <v>7.9861111111111122E-3</v>
      </c>
      <c r="AP3" s="8">
        <f>LARGE($BN3:BP3,1)</f>
        <v>9.5486111111111119E-3</v>
      </c>
      <c r="AQ3" s="8">
        <f>LARGE($BN3:BQ3,1)</f>
        <v>9.5486111111111119E-3</v>
      </c>
      <c r="AR3" s="8">
        <f>LARGE($BN3:BR3,1)</f>
        <v>9.5486111111111119E-3</v>
      </c>
      <c r="AS3" s="8">
        <f>LARGE($BN3:BS3,1)</f>
        <v>9.5486111111111119E-3</v>
      </c>
      <c r="AV3" s="6">
        <f t="shared" ref="AV3:AV34" si="9">IF(U3&gt;0,U3*60*60*24,0)</f>
        <v>0</v>
      </c>
      <c r="AW3" s="6">
        <f t="shared" ref="AW3:AW34" si="10">IF(V3&gt;0,V3*60*60*24,0)</f>
        <v>0</v>
      </c>
      <c r="AX3" s="6">
        <f t="shared" ref="AX3:AX34" si="11">IF(W3&gt;0,W3*60*60*24,0)</f>
        <v>2228.9999999999995</v>
      </c>
      <c r="AY3" s="6">
        <f t="shared" ref="AY3:AY34" si="12">IF(X3&gt;0,X3*60*60*24,0)</f>
        <v>0</v>
      </c>
      <c r="AZ3" s="6">
        <f t="shared" ref="AZ3:AZ34" si="13">IF(Y3&gt;0,Y3*60*60*24,0)</f>
        <v>0</v>
      </c>
      <c r="BA3" s="6">
        <f t="shared" ref="BA3:BA34" si="14">IF(Z3&gt;0,Z3*60*60*24,0)</f>
        <v>0</v>
      </c>
      <c r="BB3" s="6">
        <f t="shared" ref="BB3:BB34" si="15">IF(AC3&gt;0,AC3*60*60*24,0)</f>
        <v>0</v>
      </c>
      <c r="BC3" s="6">
        <f t="shared" ref="BC3:BC34" si="16">IF(AD3&gt;0,AD3*60*60*24,0)</f>
        <v>0</v>
      </c>
      <c r="BD3" s="6">
        <f t="shared" ref="BD3:BD34" si="17">IF(AE3&gt;0,AE3*60*60*24,0)</f>
        <v>0</v>
      </c>
      <c r="BE3" s="6">
        <f t="shared" ref="BE3:BE34" si="18">IF(AF3&gt;0,AF3*60*60*24,0)</f>
        <v>0</v>
      </c>
      <c r="BF3" s="6">
        <f t="shared" ref="BF3:BF34" si="19">IF(AG3&gt;0,AG3*60*60*24,0)</f>
        <v>0</v>
      </c>
      <c r="BH3" s="8">
        <f t="shared" ref="BH3:BH34" si="20">S3</f>
        <v>1.3020833333333334E-2</v>
      </c>
      <c r="BI3" s="8">
        <f t="shared" ref="BI3:BI34" si="21">IF(AV3&gt;0,IF($N$2&gt;AV3,(MROUND($N$2-AV3,15)/(60*60*24)),0),0)</f>
        <v>0</v>
      </c>
      <c r="BJ3" s="8">
        <f t="shared" ref="BJ3:BJ34" si="22">IF(AW3&gt;0,IF($N$2&gt;AW3,(MROUND($N$2-AW3,15)/(60*60*24)),0),0)</f>
        <v>0</v>
      </c>
      <c r="BK3" s="8">
        <f t="shared" ref="BK3:BK34" si="23">IF(AX3&gt;0,IF($N$2&gt;AX3,(MROUND($N$2-AX3,15)/(60*60*24)),0),0)</f>
        <v>1.0416666666666666E-2</v>
      </c>
      <c r="BL3" s="8">
        <f t="shared" ref="BL3:BL34" si="24">IF(AY3&gt;0,IF($N$2&gt;AY3,(MROUND($N$2-AY3,15)/(60*60*24)),0),0)</f>
        <v>0</v>
      </c>
      <c r="BM3" s="8">
        <f t="shared" ref="BM3:BM34" si="25">IF(AZ3&gt;0,IF($N$2&gt;AZ3,(MROUND($N$2-AZ3,15)/(60*60*24)),0),0)</f>
        <v>0</v>
      </c>
      <c r="BN3" s="8">
        <f t="shared" ref="BN3:BN34" si="26">IF(AB3&gt;0,AB3,0)</f>
        <v>7.9861111111111122E-3</v>
      </c>
      <c r="BO3" s="8">
        <f t="shared" ref="BO3:BO34" si="27">IF(BB3&gt;0,IF($AA$2&gt;BB3,(MROUND($AA$2-BB3,15)/(60*60*24)),0),0)</f>
        <v>0</v>
      </c>
      <c r="BP3" s="8">
        <f>IF(BC3&gt;0,IF($AA$2&gt;BC3,(MROUND(($AA$2-BC3)*1.1982547,15)/(60*60*24)),0),MROUND(BN3*1.1982547,(15/60/60/24)))</f>
        <v>9.5486111111111119E-3</v>
      </c>
      <c r="BQ3" s="8">
        <f>IF(BD3&gt;0,IF($AA$2&gt;BD3,(MROUND($AA$2-BD3,15)/(60*60*24)),0),0)</f>
        <v>0</v>
      </c>
      <c r="BR3" s="8">
        <f>IF(BE3&gt;0,IF($AA$2&gt;BE3,(MROUND($AA$2-BE3,15)/(60*60*24)),0),0)</f>
        <v>0</v>
      </c>
      <c r="BS3" s="8">
        <f>IF(BF3&gt;0,IF($AA$2&gt;BF3,(MROUND($AA$2-BF3,15)/(60*60*24)),0),0)</f>
        <v>0</v>
      </c>
      <c r="BV3" s="8" t="str">
        <f t="shared" ref="BV3:BV34" si="28">IF(U3&gt;0,U3,"")</f>
        <v/>
      </c>
      <c r="BW3" s="8" t="str">
        <f t="shared" ref="BW3:BW34" si="29">IF(V3&gt;0,V3,"")</f>
        <v/>
      </c>
      <c r="BX3" s="8">
        <f t="shared" ref="BX3:BX34" si="30">IF(W3&gt;0,W3,"")</f>
        <v>2.5798611111111105E-2</v>
      </c>
      <c r="BY3" s="8" t="str">
        <f t="shared" ref="BY3:BY34" si="31">IF(X3&gt;0,X3,"")</f>
        <v/>
      </c>
      <c r="BZ3" s="8" t="str">
        <f t="shared" ref="BZ3:BZ34" si="32">IF(Y3&gt;0,Y3,"")</f>
        <v/>
      </c>
      <c r="CA3" s="8" t="str">
        <f t="shared" ref="CA3:CA34" si="33">IF(Z3&gt;0,Z3,"")</f>
        <v/>
      </c>
      <c r="CB3" s="8" t="str">
        <f t="shared" ref="CB3:CB34" si="34">IF(AC3&gt;0,AC3,"")</f>
        <v/>
      </c>
      <c r="CC3" s="8" t="str">
        <f t="shared" ref="CC3:CC34" si="35">IF(AD3&gt;0,AD3,"")</f>
        <v/>
      </c>
      <c r="CD3" s="8" t="str">
        <f t="shared" ref="CD3:CD34" si="36">IF(AE3&gt;0,AE3,"")</f>
        <v/>
      </c>
      <c r="CE3" s="8" t="str">
        <f t="shared" ref="CE3:CE34" si="37">IF(AF3&gt;0,AF3,"")</f>
        <v/>
      </c>
      <c r="CF3" s="8" t="str">
        <f t="shared" ref="CF3:CF34" si="38">IF(AG3&gt;0,AG3,"")</f>
        <v/>
      </c>
      <c r="CG3" s="8" t="str">
        <f t="shared" ref="CG3:CG34" si="39">IF(AH3&gt;0,AH3,"")</f>
        <v/>
      </c>
      <c r="CI3" s="13">
        <v>2.3136574074074077E-2</v>
      </c>
      <c r="CJ3" s="8">
        <f t="shared" ref="CJ3:CJ34" si="40">IF(BV3&lt;&gt;"",BV3,CI3)</f>
        <v>2.3136574074074077E-2</v>
      </c>
      <c r="CK3" s="8">
        <f>IF(COUNT($BV3:BW3)&gt;0,SMALL($BV3:BW3,1),$CI3)</f>
        <v>2.3136574074074077E-2</v>
      </c>
      <c r="CL3" s="8">
        <f>IF(COUNT($BV3:BX3)&gt;0,SMALL($BV3:BX3,1),$CI3)</f>
        <v>2.5798611111111105E-2</v>
      </c>
      <c r="CM3" s="8">
        <f>IF(COUNT($BV3:BY3)&gt;0,SMALL($BV3:BY3,1),$CI3)</f>
        <v>2.5798611111111105E-2</v>
      </c>
      <c r="CN3" s="8">
        <f>IF(COUNT($BV3:BZ3)&gt;0,SMALL($BV3:BZ3,1),$CI3)</f>
        <v>2.5798611111111105E-2</v>
      </c>
      <c r="CO3" s="3">
        <v>1.695601851851852E-2</v>
      </c>
      <c r="CP3" s="8">
        <f t="shared" ref="CP3:CP34" si="41">IF(CB3&lt;&gt;"",CB3,CO3)</f>
        <v>1.695601851851852E-2</v>
      </c>
      <c r="CQ3" s="8">
        <f>IF(COUNT($CB3:CC3)&gt;0,SMALL($CB3:CC3,1),$CP3)</f>
        <v>1.695601851851852E-2</v>
      </c>
      <c r="CR3" s="8">
        <f>IF(COUNT($CB3:CD3)&gt;0,SMALL($CB3:CD3,1),$CP3)</f>
        <v>1.695601851851852E-2</v>
      </c>
      <c r="CS3" s="8">
        <f>IF(COUNT($CB3:CE3)&gt;0,SMALL($CB3:CE3,1),$CP3)</f>
        <v>1.695601851851852E-2</v>
      </c>
      <c r="CT3" s="8">
        <f>IF(COUNT($CB3:CF3)&gt;0,SMALL($CB3:CF3,1),$CP3)</f>
        <v>1.695601851851852E-2</v>
      </c>
      <c r="CV3" s="8">
        <f t="shared" ref="CV3:CV34" si="42">IF(A3&lt;&gt;"",LARGE(BH3:BM3,1)+CY3,"")</f>
        <v>1.3020856481481482E-2</v>
      </c>
      <c r="CW3" s="8">
        <f t="shared" ref="CW3:CW34" si="43">IF(A3&lt;&gt;"",LARGE(BN3:BS3,1)+CY3,"")</f>
        <v>9.5486342592592602E-3</v>
      </c>
      <c r="CX3" s="1">
        <f t="shared" ref="CX3:CX34" si="44">IF(A3&lt;&gt;"",CX2+1,0)</f>
        <v>1</v>
      </c>
      <c r="CY3" s="8">
        <f t="shared" ref="CY3:CY34" si="45">IF(A3&lt;&gt;"",CX3/(60*60*24*500),"")</f>
        <v>2.3148148148148148E-8</v>
      </c>
      <c r="CZ3" s="1" t="str">
        <f t="shared" ref="CZ3:CZ34" si="46">A3</f>
        <v>Aaron Kirkby</v>
      </c>
      <c r="DB3" s="13">
        <f t="shared" ref="DB3:DB34" si="47">M3</f>
        <v>2.3136574074074073E-2</v>
      </c>
      <c r="DC3" s="13">
        <f>SMALL($DO3:DP3,1)/(60*60*24)</f>
        <v>2.313657407407407E-2</v>
      </c>
      <c r="DD3" s="13">
        <f>SMALL($DO3:DQ3,1)/(60*60*24)</f>
        <v>2.313657407407407E-2</v>
      </c>
      <c r="DE3" s="13">
        <f>SMALL($DO3:DR3,1)/(60*60*24)</f>
        <v>2.313657407407407E-2</v>
      </c>
      <c r="DF3" s="13">
        <f>SMALL($DO3:DS3,1)/(60*60*24)</f>
        <v>2.313657407407407E-2</v>
      </c>
      <c r="DG3" s="13">
        <f>SMALL($DO3:DT3,1)/(60*60*24)</f>
        <v>2.313657407407407E-2</v>
      </c>
      <c r="DH3" s="45">
        <f t="shared" ref="DH3:DH34" si="48">AA3/(60*60*24)</f>
        <v>1.9826518830378091E-2</v>
      </c>
      <c r="DI3" s="13">
        <f>SMALL($DU3:DV3,1)/(60*60*24)</f>
        <v>1.9826518830378091E-2</v>
      </c>
      <c r="DJ3" s="53">
        <f>SMALL($DW3:DW3,1)/(60*60*24)</f>
        <v>0.11572916666666666</v>
      </c>
      <c r="DK3" s="53">
        <f>SMALL($DW3:DX3,1)/(60*60*24)</f>
        <v>0.11572916666666666</v>
      </c>
      <c r="DL3" s="53">
        <f>SMALL($DW3:DY3,1)/(60*60*24)</f>
        <v>0.11572916666666666</v>
      </c>
      <c r="DM3" s="53">
        <f>SMALL($DW3:DZ3,1)/(60*60*24)</f>
        <v>0.11572916666666666</v>
      </c>
      <c r="DO3" s="6">
        <f t="shared" ref="DO3:DO34" si="49">M3*60*60*24</f>
        <v>1998.9999999999998</v>
      </c>
      <c r="DP3" s="1">
        <f t="shared" ref="DP3:DP34" si="50">IF(AV3&gt;0,AV3,9999)</f>
        <v>9999</v>
      </c>
      <c r="DQ3" s="1">
        <f t="shared" ref="DQ3:DQ34" si="51">IF(AW3&gt;0,AW3,9999)</f>
        <v>9999</v>
      </c>
      <c r="DR3" s="1">
        <f t="shared" ref="DR3:DR34" si="52">IF(AX3&gt;0,AX3,9999)</f>
        <v>2228.9999999999995</v>
      </c>
      <c r="DS3" s="1">
        <f t="shared" ref="DS3:DS34" si="53">IF(AY3&gt;0,AY3,9999)</f>
        <v>9999</v>
      </c>
      <c r="DT3" s="1">
        <f t="shared" ref="DT3:DT34" si="54">IF(AZ3&gt;0,AZ3,9999)</f>
        <v>9999</v>
      </c>
      <c r="DU3" s="6">
        <f t="shared" ref="DU3:DU34" si="55">AA3</f>
        <v>1713.011226944667</v>
      </c>
      <c r="DV3" s="1">
        <f t="shared" ref="DV3:DV34" si="56">IF(BB3&gt;0,BB3,9999)</f>
        <v>9999</v>
      </c>
      <c r="DW3" s="55">
        <f t="shared" ref="DW3:DW34" si="57">IF(BC3&gt;0,BC3*1.198547,9999)</f>
        <v>9999</v>
      </c>
      <c r="DX3" s="1">
        <f t="shared" ref="DX3:DX34" si="58">IF(BD3&gt;0,BD3,9999)</f>
        <v>9999</v>
      </c>
      <c r="DY3" s="1">
        <f t="shared" ref="DY3:DY34" si="59">IF(BE3&gt;0,BE3,9999)</f>
        <v>9999</v>
      </c>
      <c r="DZ3" s="1">
        <f t="shared" ref="DZ3:DZ34" si="60">IF(BF3&gt;0,BF3,9999)</f>
        <v>9999</v>
      </c>
    </row>
    <row r="4" spans="1:134" x14ac:dyDescent="0.2">
      <c r="A4" s="1" t="s">
        <v>5</v>
      </c>
      <c r="B4" s="3">
        <v>1.6168981481481482E-2</v>
      </c>
      <c r="C4" s="11">
        <v>42339</v>
      </c>
      <c r="E4" s="13">
        <v>2.0370370370370369E-2</v>
      </c>
      <c r="F4" s="11">
        <v>42461</v>
      </c>
      <c r="H4" s="3">
        <v>0</v>
      </c>
      <c r="I4" s="3">
        <v>2.2326388888888889E-2</v>
      </c>
      <c r="M4" s="8">
        <f t="shared" si="2"/>
        <v>2.2326388888888889E-2</v>
      </c>
      <c r="N4" s="6">
        <f t="shared" si="3"/>
        <v>1929</v>
      </c>
      <c r="O4" s="8">
        <f>IF(A4&lt;&gt;"",(MROUND(N$2-N4,15)/(60*60*24)),0)</f>
        <v>1.3888888888888888E-2</v>
      </c>
      <c r="Q4" s="8">
        <f t="shared" si="4"/>
        <v>0</v>
      </c>
      <c r="R4" s="8">
        <f t="shared" si="5"/>
        <v>0</v>
      </c>
      <c r="S4" s="8">
        <f t="shared" si="6"/>
        <v>1.3888888888888888E-2</v>
      </c>
      <c r="T4" s="8"/>
      <c r="U4" s="8">
        <f>IF(A4&lt;&gt;"",IF(VLOOKUP(A4,Apr!A$4:F$202,6)&gt;0,VLOOKUP(A4,Apr!A$4:F$202,6),0),0)</f>
        <v>0</v>
      </c>
      <c r="V4" s="8">
        <f>IF(A4&lt;&gt;"",IF(VLOOKUP(A4,May!A$3:F$201,6)&gt;0,VLOOKUP(A4,May!A$3:F$201,6),0),0)</f>
        <v>0</v>
      </c>
      <c r="W4" s="8">
        <f>IF(A4&lt;&gt;"",IF(VLOOKUP(A4,Jun!A$3:F$201,6)&gt;0,VLOOKUP(A4,Jun!A$3:F$201,6),0),0)</f>
        <v>0</v>
      </c>
      <c r="X4" s="8">
        <f>IF(A4&lt;&gt;"",IF(VLOOKUP(A4,Jul!A$3:F$201,6)&gt;0,VLOOKUP(A4,Jul!A$3:F$201,6),0),0)</f>
        <v>0</v>
      </c>
      <c r="Y4" s="8">
        <f>IF(A4&lt;&gt;"",IF(VLOOKUP(A4,Aug!A$3:F$201,6)&gt;0,VLOOKUP(A4,Aug!A$3:F$201,6),0),0)</f>
        <v>0</v>
      </c>
      <c r="Z4" s="8">
        <f>IF(A4&lt;&gt;"",IF(VLOOKUP(A4,Sep!A$3:F$201,6)&gt;0,VLOOKUP(A4,Sep!A$3:F$201,6),0),0)</f>
        <v>0</v>
      </c>
      <c r="AA4" s="6">
        <f t="shared" si="7"/>
        <v>1482.4578989574982</v>
      </c>
      <c r="AB4" s="8">
        <f t="shared" si="8"/>
        <v>1.0763888888888891E-2</v>
      </c>
      <c r="AC4" s="8">
        <f>IF(A4&lt;&gt;"",IF(VLOOKUP(A4,Oct!A$3:F$201,6)&gt;0,VLOOKUP(A4,Oct!A$3:F$201,6),0),0)</f>
        <v>0</v>
      </c>
      <c r="AD4" s="8">
        <f>IF(A4&lt;&gt;"",IF(VLOOKUP(A4,Nov!A$3:F$201,6)&gt;0,VLOOKUP(A4,Nov!A$3:F$201,6),0),0)</f>
        <v>0</v>
      </c>
      <c r="AE4" s="8">
        <f>IF(A4&lt;&gt;"",IF(VLOOKUP(A4,Dec!A$3:F$201,6)&gt;0,VLOOKUP(A4,Dec!A$3:F$201,6),0),0)</f>
        <v>0</v>
      </c>
      <c r="AF4" s="8">
        <f>IF(A4&lt;&gt;"",IF(VLOOKUP(A4,Jan!A$3:F$201,6)&gt;0,VLOOKUP(A4,Jan!A$3:F$201,6),0),0)</f>
        <v>0</v>
      </c>
      <c r="AG4" s="8">
        <f>IF(A4&lt;&gt;"",IF(VLOOKUP(A4,Feb!A$3:F$201,6)&gt;0,VLOOKUP(A4,Feb!A$3:F$201,6),0),0)</f>
        <v>0</v>
      </c>
      <c r="AH4" s="8">
        <f>IF(A4&lt;&gt;"",IF(VLOOKUP(A4,Mar!A$3:F$201,6)&gt;0,VLOOKUP(A4,Mar!A$3:F$201,6),0),0)</f>
        <v>0</v>
      </c>
      <c r="AJ4" s="8">
        <f>LARGE($BH4:BI4,1)</f>
        <v>1.3888888888888888E-2</v>
      </c>
      <c r="AK4" s="8">
        <f>LARGE($BH4:BJ4,1)</f>
        <v>1.3888888888888888E-2</v>
      </c>
      <c r="AL4" s="8">
        <f>LARGE($BH4:BK4,1)</f>
        <v>1.3888888888888888E-2</v>
      </c>
      <c r="AM4" s="8">
        <f>LARGE($BH4:BL4,1)</f>
        <v>1.3888888888888888E-2</v>
      </c>
      <c r="AN4" s="8">
        <f>LARGE($BH4:BM4,1)</f>
        <v>1.3888888888888888E-2</v>
      </c>
      <c r="AO4" s="8">
        <f>LARGE($BN4:BO4,1)</f>
        <v>1.0763888888888891E-2</v>
      </c>
      <c r="AP4" s="8">
        <f>LARGE($BN4:BP4,1)</f>
        <v>1.2847222222222223E-2</v>
      </c>
      <c r="AQ4" s="8">
        <f>LARGE($BN4:BQ4,1)</f>
        <v>1.2847222222222223E-2</v>
      </c>
      <c r="AR4" s="8">
        <f>LARGE($BN4:BR4,1)</f>
        <v>1.2847222222222223E-2</v>
      </c>
      <c r="AS4" s="8">
        <f>LARGE($BN4:BS4,1)</f>
        <v>1.2847222222222223E-2</v>
      </c>
      <c r="AV4" s="6">
        <f t="shared" si="9"/>
        <v>0</v>
      </c>
      <c r="AW4" s="6">
        <f t="shared" si="10"/>
        <v>0</v>
      </c>
      <c r="AX4" s="6">
        <f t="shared" si="11"/>
        <v>0</v>
      </c>
      <c r="AY4" s="6">
        <f t="shared" si="12"/>
        <v>0</v>
      </c>
      <c r="AZ4" s="6">
        <f t="shared" si="13"/>
        <v>0</v>
      </c>
      <c r="BA4" s="6">
        <f t="shared" si="14"/>
        <v>0</v>
      </c>
      <c r="BB4" s="6">
        <f t="shared" si="15"/>
        <v>0</v>
      </c>
      <c r="BC4" s="6">
        <f t="shared" si="16"/>
        <v>0</v>
      </c>
      <c r="BD4" s="6">
        <f t="shared" si="17"/>
        <v>0</v>
      </c>
      <c r="BE4" s="6">
        <f t="shared" si="18"/>
        <v>0</v>
      </c>
      <c r="BF4" s="6">
        <f t="shared" si="19"/>
        <v>0</v>
      </c>
      <c r="BH4" s="8">
        <f t="shared" si="20"/>
        <v>1.3888888888888888E-2</v>
      </c>
      <c r="BI4" s="8">
        <f t="shared" si="21"/>
        <v>0</v>
      </c>
      <c r="BJ4" s="8">
        <f t="shared" si="22"/>
        <v>0</v>
      </c>
      <c r="BK4" s="8">
        <f t="shared" si="23"/>
        <v>0</v>
      </c>
      <c r="BL4" s="8">
        <f t="shared" si="24"/>
        <v>0</v>
      </c>
      <c r="BM4" s="8">
        <f t="shared" si="25"/>
        <v>0</v>
      </c>
      <c r="BN4" s="8">
        <f t="shared" si="26"/>
        <v>1.0763888888888891E-2</v>
      </c>
      <c r="BO4" s="8">
        <f t="shared" si="27"/>
        <v>0</v>
      </c>
      <c r="BP4" s="8">
        <f t="shared" ref="BP4:BP68" si="61">IF(BC4&gt;0,IF($AA$2&gt;BC4,(MROUND(($AA$2-BC4)*1.1982547,15)/(60*60*24)),0),MROUND(BN4*1.1982547,(15/60/60/24)))</f>
        <v>1.2847222222222223E-2</v>
      </c>
      <c r="BQ4" s="8">
        <f t="shared" ref="BQ4:BQ68" si="62">IF(BD4&gt;0,IF($AA$2&gt;BD4,(MROUND($AA$2-BD4,15)/(60*60*24)),0),0)</f>
        <v>0</v>
      </c>
      <c r="BR4" s="8">
        <f t="shared" ref="BR4:BR68" si="63">IF(BE4&gt;0,IF($AA$2&gt;BE4,(MROUND($AA$2-BE4,15)/(60*60*24)),0),0)</f>
        <v>0</v>
      </c>
      <c r="BS4" s="8">
        <f t="shared" ref="BS4:BS68" si="64">IF(BF4&gt;0,IF($AA$2&gt;BF4,(MROUND($AA$2-BF4,15)/(60*60*24)),0),0)</f>
        <v>0</v>
      </c>
      <c r="BV4" s="8" t="str">
        <f t="shared" si="28"/>
        <v/>
      </c>
      <c r="BW4" s="8" t="str">
        <f t="shared" si="29"/>
        <v/>
      </c>
      <c r="BX4" s="8" t="str">
        <f t="shared" si="30"/>
        <v/>
      </c>
      <c r="BY4" s="8" t="str">
        <f t="shared" si="31"/>
        <v/>
      </c>
      <c r="BZ4" s="8" t="str">
        <f t="shared" si="32"/>
        <v/>
      </c>
      <c r="CA4" s="8" t="str">
        <f t="shared" si="33"/>
        <v/>
      </c>
      <c r="CB4" s="8" t="str">
        <f t="shared" si="34"/>
        <v/>
      </c>
      <c r="CC4" s="8" t="str">
        <f t="shared" si="35"/>
        <v/>
      </c>
      <c r="CD4" s="8" t="str">
        <f t="shared" si="36"/>
        <v/>
      </c>
      <c r="CE4" s="8" t="str">
        <f t="shared" si="37"/>
        <v/>
      </c>
      <c r="CF4" s="8" t="str">
        <f t="shared" si="38"/>
        <v/>
      </c>
      <c r="CG4" s="8" t="str">
        <f t="shared" si="39"/>
        <v/>
      </c>
      <c r="CI4" s="13">
        <v>2.0370370370370369E-2</v>
      </c>
      <c r="CJ4" s="8">
        <f t="shared" si="40"/>
        <v>2.0370370370370369E-2</v>
      </c>
      <c r="CK4" s="8">
        <f>IF(COUNT($BV4:BW4)&gt;0,SMALL($BV4:BW4,1),$CI4)</f>
        <v>2.0370370370370369E-2</v>
      </c>
      <c r="CL4" s="8">
        <f>IF(COUNT($BV4:BX4)&gt;0,SMALL($BV4:BX4,1),$CI4)</f>
        <v>2.0370370370370369E-2</v>
      </c>
      <c r="CM4" s="8">
        <f>IF(COUNT($BV4:BY4)&gt;0,SMALL($BV4:BY4,1),$CI4)</f>
        <v>2.0370370370370369E-2</v>
      </c>
      <c r="CN4" s="8">
        <f>IF(COUNT($BV4:BZ4)&gt;0,SMALL($BV4:BZ4,1),$CI4)</f>
        <v>2.0370370370370369E-2</v>
      </c>
      <c r="CO4" s="3">
        <v>1.6168981481481482E-2</v>
      </c>
      <c r="CP4" s="8">
        <f t="shared" si="41"/>
        <v>1.6168981481481482E-2</v>
      </c>
      <c r="CQ4" s="8">
        <f>IF(COUNT($CB4:CC4)&gt;0,SMALL($CB4:CC4,1),$CP4)</f>
        <v>1.6168981481481482E-2</v>
      </c>
      <c r="CR4" s="8">
        <f>IF(COUNT($CB4:CD4)&gt;0,SMALL($CB4:CD4,1),$CP4)</f>
        <v>1.6168981481481482E-2</v>
      </c>
      <c r="CS4" s="8">
        <f>IF(COUNT($CB4:CE4)&gt;0,SMALL($CB4:CE4,1),$CP4)</f>
        <v>1.6168981481481482E-2</v>
      </c>
      <c r="CT4" s="8">
        <f>IF(COUNT($CB4:CF4)&gt;0,SMALL($CB4:CF4,1),$CP4)</f>
        <v>1.6168981481481482E-2</v>
      </c>
      <c r="CV4" s="8">
        <f t="shared" si="42"/>
        <v>1.3888935185185185E-2</v>
      </c>
      <c r="CW4" s="8">
        <f t="shared" si="43"/>
        <v>1.284726851851852E-2</v>
      </c>
      <c r="CX4" s="1">
        <f t="shared" si="44"/>
        <v>2</v>
      </c>
      <c r="CY4" s="8">
        <f t="shared" si="45"/>
        <v>4.6296296296296295E-8</v>
      </c>
      <c r="CZ4" s="1" t="str">
        <f t="shared" si="46"/>
        <v>Alan Elstone</v>
      </c>
      <c r="DB4" s="13">
        <f t="shared" si="47"/>
        <v>2.2326388888888889E-2</v>
      </c>
      <c r="DC4" s="13">
        <f>SMALL($DO4:DP4,1)/(60*60*24)</f>
        <v>2.2326388888888889E-2</v>
      </c>
      <c r="DD4" s="13">
        <f>SMALL($DO4:DQ4,1)/(60*60*24)</f>
        <v>2.2326388888888889E-2</v>
      </c>
      <c r="DE4" s="13">
        <f>SMALL($DO4:DR4,1)/(60*60*24)</f>
        <v>2.2326388888888889E-2</v>
      </c>
      <c r="DF4" s="13">
        <f>SMALL($DO4:DS4,1)/(60*60*24)</f>
        <v>2.2326388888888889E-2</v>
      </c>
      <c r="DG4" s="13">
        <f>SMALL($DO4:DT4,1)/(60*60*24)</f>
        <v>2.2326388888888889E-2</v>
      </c>
      <c r="DH4" s="45">
        <f t="shared" si="48"/>
        <v>1.7158077534230303E-2</v>
      </c>
      <c r="DI4" s="13">
        <f>SMALL($DU4:DV4,1)/(60*60*24)</f>
        <v>1.7158077534230303E-2</v>
      </c>
      <c r="DJ4" s="53">
        <f>SMALL($DW4:DW4,1)/(60*60*24)</f>
        <v>0.11572916666666666</v>
      </c>
      <c r="DK4" s="53">
        <f>SMALL($DW4:DX4,1)/(60*60*24)</f>
        <v>0.11572916666666666</v>
      </c>
      <c r="DL4" s="53">
        <f>SMALL($DW4:DY4,1)/(60*60*24)</f>
        <v>0.11572916666666666</v>
      </c>
      <c r="DM4" s="53">
        <f>SMALL($DW4:DZ4,1)/(60*60*24)</f>
        <v>0.11572916666666666</v>
      </c>
      <c r="DO4" s="6">
        <f t="shared" si="49"/>
        <v>1929</v>
      </c>
      <c r="DP4" s="1">
        <f t="shared" si="50"/>
        <v>9999</v>
      </c>
      <c r="DQ4" s="1">
        <f t="shared" si="51"/>
        <v>9999</v>
      </c>
      <c r="DR4" s="1">
        <f t="shared" si="52"/>
        <v>9999</v>
      </c>
      <c r="DS4" s="1">
        <f t="shared" si="53"/>
        <v>9999</v>
      </c>
      <c r="DT4" s="1">
        <f t="shared" si="54"/>
        <v>9999</v>
      </c>
      <c r="DU4" s="6">
        <f t="shared" si="55"/>
        <v>1482.4578989574982</v>
      </c>
      <c r="DV4" s="1">
        <f t="shared" si="56"/>
        <v>9999</v>
      </c>
      <c r="DW4" s="55">
        <f t="shared" si="57"/>
        <v>9999</v>
      </c>
      <c r="DX4" s="1">
        <f t="shared" si="58"/>
        <v>9999</v>
      </c>
      <c r="DY4" s="1">
        <f t="shared" si="59"/>
        <v>9999</v>
      </c>
      <c r="DZ4" s="1">
        <f t="shared" si="60"/>
        <v>9999</v>
      </c>
      <c r="EB4" s="8"/>
      <c r="EC4" s="8"/>
      <c r="ED4" s="8"/>
    </row>
    <row r="5" spans="1:134" x14ac:dyDescent="0.2">
      <c r="A5" s="1" t="s">
        <v>214</v>
      </c>
      <c r="E5" s="13">
        <v>1.7615740740740741E-2</v>
      </c>
      <c r="F5" s="11">
        <v>44287</v>
      </c>
      <c r="H5" s="8">
        <v>0</v>
      </c>
      <c r="I5" s="8">
        <v>0</v>
      </c>
      <c r="L5" s="8">
        <v>2.6192129629629631E-2</v>
      </c>
      <c r="M5" s="8">
        <f t="shared" si="2"/>
        <v>1.7778240255291053E-2</v>
      </c>
      <c r="N5" s="6">
        <f t="shared" si="3"/>
        <v>1536.0399580571468</v>
      </c>
      <c r="O5" s="8">
        <f>IF(A5&lt;&gt;"",(MROUND(N$2-N5,15)/(60*60*24)),"")</f>
        <v>1.8402777777777778E-2</v>
      </c>
      <c r="Q5" s="8">
        <f t="shared" si="4"/>
        <v>1.7615740740740741E-2</v>
      </c>
      <c r="R5" s="8">
        <f t="shared" si="5"/>
        <v>1.6817129629629626E-2</v>
      </c>
      <c r="S5" s="8">
        <f t="shared" si="6"/>
        <v>1.8402777777777778E-2</v>
      </c>
      <c r="T5" s="8"/>
      <c r="U5" s="8">
        <f>IF(A5&lt;&gt;"",IF(VLOOKUP(A5,Apr!A$4:F$202,6)&gt;0,VLOOKUP(A5,Apr!A$4:F$202,6),0),0)</f>
        <v>1.7615740740740741E-2</v>
      </c>
      <c r="V5" s="8">
        <f>IF(A5&lt;&gt;"",IF(VLOOKUP(A5,May!A$3:F$201,6)&gt;0,VLOOKUP(A5,May!A$3:F$201,6),0),0)</f>
        <v>1.8252314814814815E-2</v>
      </c>
      <c r="W5" s="8">
        <f>IF(A5&lt;&gt;"",IF(VLOOKUP(A5,Jun!A$3:F$201,6)&gt;0,VLOOKUP(A5,Jun!A$3:F$201,6),0),0)</f>
        <v>0</v>
      </c>
      <c r="X5" s="8">
        <f>IF(A5&lt;&gt;"",IF(VLOOKUP(A5,Jul!A$3:F$201,6)&gt;0,VLOOKUP(A5,Jul!A$3:F$201,6),0),0)</f>
        <v>0</v>
      </c>
      <c r="Y5" s="8">
        <f>IF(A5&lt;&gt;"",IF(VLOOKUP(A5,Aug!A$3:F$201,6)&gt;0,VLOOKUP(A5,Aug!A$3:F$201,6),0),0)</f>
        <v>0</v>
      </c>
      <c r="Z5" s="8">
        <f>IF(A5&lt;&gt;"",IF(VLOOKUP(A5,Sep!A$3:F$201,6)&gt;0,VLOOKUP(A5,Sep!A$3:F$201,6),0),0)</f>
        <v>0</v>
      </c>
      <c r="AA5" s="6">
        <f t="shared" si="7"/>
        <v>1169.6738839882385</v>
      </c>
      <c r="AB5" s="8">
        <f t="shared" si="8"/>
        <v>1.4236111111111111E-2</v>
      </c>
      <c r="AC5" s="8">
        <f>IF(A5&lt;&gt;"",IF(VLOOKUP(A5,Oct!A$3:F$201,6)&gt;0,VLOOKUP(A5,Oct!A$3:F$201,6),0),0)</f>
        <v>0</v>
      </c>
      <c r="AD5" s="8">
        <f>IF(A5&lt;&gt;"",IF(VLOOKUP(A5,Nov!A$3:F$201,6)&gt;0,VLOOKUP(A5,Nov!A$3:F$201,6),0),0)</f>
        <v>0</v>
      </c>
      <c r="AE5" s="8">
        <f>IF(A5&lt;&gt;"",IF(VLOOKUP(A5,Dec!A$3:F$201,6)&gt;0,VLOOKUP(A5,Dec!A$3:F$201,6),0),0)</f>
        <v>1.6817129629629626E-2</v>
      </c>
      <c r="AF5" s="8">
        <f>IF(A5&lt;&gt;"",IF(VLOOKUP(A5,Jan!A$3:F$201,6)&gt;0,VLOOKUP(A5,Jan!A$3:F$201,6),0),0)</f>
        <v>0</v>
      </c>
      <c r="AG5" s="8">
        <f>IF(A5&lt;&gt;"",IF(VLOOKUP(A5,Feb!A$3:F$201,6)&gt;0,VLOOKUP(A5,Feb!A$3:F$201,6),0),0)</f>
        <v>0</v>
      </c>
      <c r="AH5" s="8">
        <f>IF(A5&lt;&gt;"",IF(VLOOKUP(A5,Mar!A$3:F$201,6)&gt;0,VLOOKUP(A5,Mar!A$3:F$201,6),0),0)</f>
        <v>0</v>
      </c>
      <c r="AJ5" s="8">
        <f>LARGE($BH5:BI5,1)</f>
        <v>1.8576388888888889E-2</v>
      </c>
      <c r="AK5" s="8">
        <f>LARGE($BH5:BJ5,1)</f>
        <v>1.8576388888888889E-2</v>
      </c>
      <c r="AL5" s="8">
        <f>LARGE($BH5:BK5,1)</f>
        <v>1.8576388888888889E-2</v>
      </c>
      <c r="AM5" s="8">
        <f>LARGE($BH5:BL5,1)</f>
        <v>1.8576388888888889E-2</v>
      </c>
      <c r="AN5" s="8">
        <f>LARGE($BH5:BM5,1)</f>
        <v>1.8576388888888889E-2</v>
      </c>
      <c r="AO5" s="8">
        <f>LARGE($BN5:BO5,1)</f>
        <v>1.4236111111111111E-2</v>
      </c>
      <c r="AP5" s="8">
        <f>LARGE($BN5:BP5,1)</f>
        <v>1.7013888888888891E-2</v>
      </c>
      <c r="AQ5" s="8">
        <f>LARGE($BN5:BQ5,1)</f>
        <v>1.7013888888888891E-2</v>
      </c>
      <c r="AR5" s="8">
        <f>LARGE($BN5:BR5,1)</f>
        <v>1.7013888888888891E-2</v>
      </c>
      <c r="AS5" s="8">
        <f>LARGE($BN5:BS5,1)</f>
        <v>1.7013888888888891E-2</v>
      </c>
      <c r="AV5" s="6">
        <f t="shared" si="9"/>
        <v>1522</v>
      </c>
      <c r="AW5" s="6">
        <f t="shared" si="10"/>
        <v>1577</v>
      </c>
      <c r="AX5" s="6">
        <f t="shared" si="11"/>
        <v>0</v>
      </c>
      <c r="AY5" s="6">
        <f t="shared" si="12"/>
        <v>0</v>
      </c>
      <c r="AZ5" s="6">
        <f t="shared" si="13"/>
        <v>0</v>
      </c>
      <c r="BA5" s="6">
        <f t="shared" si="14"/>
        <v>0</v>
      </c>
      <c r="BB5" s="6">
        <f t="shared" si="15"/>
        <v>0</v>
      </c>
      <c r="BC5" s="6">
        <f t="shared" si="16"/>
        <v>0</v>
      </c>
      <c r="BD5" s="6">
        <f t="shared" si="17"/>
        <v>1452.9999999999998</v>
      </c>
      <c r="BE5" s="6">
        <f t="shared" si="18"/>
        <v>0</v>
      </c>
      <c r="BF5" s="6">
        <f t="shared" si="19"/>
        <v>0</v>
      </c>
      <c r="BH5" s="8">
        <f t="shared" si="20"/>
        <v>1.8402777777777778E-2</v>
      </c>
      <c r="BI5" s="8">
        <f t="shared" si="21"/>
        <v>1.8576388888888889E-2</v>
      </c>
      <c r="BJ5" s="8">
        <f t="shared" si="22"/>
        <v>1.8055555555555554E-2</v>
      </c>
      <c r="BK5" s="8">
        <f t="shared" si="23"/>
        <v>0</v>
      </c>
      <c r="BL5" s="8">
        <f t="shared" si="24"/>
        <v>0</v>
      </c>
      <c r="BM5" s="8">
        <f t="shared" si="25"/>
        <v>0</v>
      </c>
      <c r="BN5" s="8">
        <f t="shared" si="26"/>
        <v>1.4236111111111111E-2</v>
      </c>
      <c r="BO5" s="8">
        <f t="shared" si="27"/>
        <v>0</v>
      </c>
      <c r="BP5" s="8">
        <f t="shared" si="61"/>
        <v>1.7013888888888891E-2</v>
      </c>
      <c r="BQ5" s="8">
        <f t="shared" si="62"/>
        <v>1.0937499999999999E-2</v>
      </c>
      <c r="BR5" s="8">
        <f t="shared" si="63"/>
        <v>0</v>
      </c>
      <c r="BS5" s="8">
        <f t="shared" si="64"/>
        <v>0</v>
      </c>
      <c r="BV5" s="8">
        <f t="shared" si="28"/>
        <v>1.7615740740740741E-2</v>
      </c>
      <c r="BW5" s="8">
        <f t="shared" si="29"/>
        <v>1.8252314814814815E-2</v>
      </c>
      <c r="BX5" s="8" t="str">
        <f t="shared" si="30"/>
        <v/>
      </c>
      <c r="BY5" s="8" t="str">
        <f t="shared" si="31"/>
        <v/>
      </c>
      <c r="BZ5" s="8" t="str">
        <f t="shared" si="32"/>
        <v/>
      </c>
      <c r="CA5" s="8" t="str">
        <f t="shared" si="33"/>
        <v/>
      </c>
      <c r="CB5" s="8" t="str">
        <f t="shared" si="34"/>
        <v/>
      </c>
      <c r="CC5" s="8" t="str">
        <f t="shared" si="35"/>
        <v/>
      </c>
      <c r="CD5" s="8">
        <f t="shared" si="36"/>
        <v>1.6817129629629626E-2</v>
      </c>
      <c r="CE5" s="8" t="str">
        <f t="shared" si="37"/>
        <v/>
      </c>
      <c r="CF5" s="8" t="str">
        <f t="shared" si="38"/>
        <v/>
      </c>
      <c r="CG5" s="8" t="str">
        <f t="shared" si="39"/>
        <v/>
      </c>
      <c r="CI5" s="13"/>
      <c r="CJ5" s="8">
        <f t="shared" si="40"/>
        <v>1.7615740740740741E-2</v>
      </c>
      <c r="CK5" s="8">
        <f>IF(COUNT($BV5:BW5)&gt;0,SMALL($BV5:BW5,1),$CI5)</f>
        <v>1.7615740740740741E-2</v>
      </c>
      <c r="CL5" s="8">
        <f>IF(COUNT($BV5:BX5)&gt;0,SMALL($BV5:BX5,1),$CI5)</f>
        <v>1.7615740740740741E-2</v>
      </c>
      <c r="CM5" s="8">
        <f>IF(COUNT($BV5:BY5)&gt;0,SMALL($BV5:BY5,1),$CI5)</f>
        <v>1.7615740740740741E-2</v>
      </c>
      <c r="CN5" s="8">
        <f>IF(COUNT($BV5:BZ5)&gt;0,SMALL($BV5:BZ5,1),$CI5)</f>
        <v>1.7615740740740741E-2</v>
      </c>
      <c r="CP5" s="8">
        <f t="shared" si="41"/>
        <v>0</v>
      </c>
      <c r="CQ5" s="8">
        <f>IF(COUNT($CB5:CC5)&gt;0,SMALL($CB5:CC5,1),$CP5)</f>
        <v>0</v>
      </c>
      <c r="CR5" s="8">
        <f>IF(COUNT($CB5:CD5)&gt;0,SMALL($CB5:CD5,1),$CP5)</f>
        <v>1.6817129629629626E-2</v>
      </c>
      <c r="CS5" s="8">
        <f>IF(COUNT($CB5:CE5)&gt;0,SMALL($CB5:CE5,1),$CP5)</f>
        <v>1.6817129629629626E-2</v>
      </c>
      <c r="CT5" s="8">
        <f>IF(COUNT($CB5:CF5)&gt;0,SMALL($CB5:CF5,1),$CP5)</f>
        <v>1.6817129629629626E-2</v>
      </c>
      <c r="CV5" s="8">
        <f t="shared" si="42"/>
        <v>1.8576458333333334E-2</v>
      </c>
      <c r="CW5" s="8">
        <f t="shared" si="43"/>
        <v>1.7013958333333336E-2</v>
      </c>
      <c r="CX5" s="1">
        <f t="shared" si="44"/>
        <v>3</v>
      </c>
      <c r="CY5" s="8">
        <f t="shared" si="45"/>
        <v>6.944444444444444E-8</v>
      </c>
      <c r="CZ5" s="1" t="str">
        <f t="shared" si="46"/>
        <v>Alex Fraser</v>
      </c>
      <c r="DB5" s="13">
        <f t="shared" si="47"/>
        <v>1.7778240255291053E-2</v>
      </c>
      <c r="DC5" s="13">
        <f>SMALL($DO5:DP5,1)/(60*60*24)</f>
        <v>1.7615740740740741E-2</v>
      </c>
      <c r="DD5" s="13">
        <f>SMALL($DO5:DQ5,1)/(60*60*24)</f>
        <v>1.7615740740740741E-2</v>
      </c>
      <c r="DE5" s="13">
        <f>SMALL($DO5:DR5,1)/(60*60*24)</f>
        <v>1.7615740740740741E-2</v>
      </c>
      <c r="DF5" s="13">
        <f>SMALL($DO5:DS5,1)/(60*60*24)</f>
        <v>1.7615740740740741E-2</v>
      </c>
      <c r="DG5" s="13">
        <f>SMALL($DO5:DT5,1)/(60*60*24)</f>
        <v>1.7615740740740741E-2</v>
      </c>
      <c r="DH5" s="45">
        <f t="shared" si="48"/>
        <v>1.3537892175789797E-2</v>
      </c>
      <c r="DI5" s="13">
        <f>SMALL($DU5:DV5,1)/(60*60*24)</f>
        <v>1.3537892175789797E-2</v>
      </c>
      <c r="DJ5" s="53">
        <f>SMALL($DW5:DW5,1)/(60*60*24)</f>
        <v>0.11572916666666666</v>
      </c>
      <c r="DK5" s="53">
        <f>SMALL($DW5:DX5,1)/(60*60*24)</f>
        <v>1.6817129629629626E-2</v>
      </c>
      <c r="DL5" s="53">
        <f>SMALL($DW5:DY5,1)/(60*60*24)</f>
        <v>1.6817129629629626E-2</v>
      </c>
      <c r="DM5" s="53">
        <f>SMALL($DW5:DZ5,1)/(60*60*24)</f>
        <v>1.6817129629629626E-2</v>
      </c>
      <c r="DO5" s="6">
        <f t="shared" si="49"/>
        <v>1536.0399580571468</v>
      </c>
      <c r="DP5" s="1">
        <f t="shared" si="50"/>
        <v>1522</v>
      </c>
      <c r="DQ5" s="1">
        <f t="shared" si="51"/>
        <v>1577</v>
      </c>
      <c r="DR5" s="1">
        <f t="shared" si="52"/>
        <v>9999</v>
      </c>
      <c r="DS5" s="1">
        <f t="shared" si="53"/>
        <v>9999</v>
      </c>
      <c r="DT5" s="1">
        <f t="shared" si="54"/>
        <v>9999</v>
      </c>
      <c r="DU5" s="6">
        <f t="shared" si="55"/>
        <v>1169.6738839882385</v>
      </c>
      <c r="DV5" s="1">
        <f t="shared" si="56"/>
        <v>9999</v>
      </c>
      <c r="DW5" s="55">
        <f t="shared" si="57"/>
        <v>9999</v>
      </c>
      <c r="DX5" s="1">
        <f t="shared" si="58"/>
        <v>1452.9999999999998</v>
      </c>
      <c r="DY5" s="1">
        <f t="shared" si="59"/>
        <v>9999</v>
      </c>
      <c r="DZ5" s="1">
        <f t="shared" si="60"/>
        <v>9999</v>
      </c>
    </row>
    <row r="6" spans="1:134" x14ac:dyDescent="0.2">
      <c r="A6" s="1" t="s">
        <v>1</v>
      </c>
      <c r="B6" s="3">
        <v>1.4178240740740741E-2</v>
      </c>
      <c r="C6" s="11">
        <v>43070</v>
      </c>
      <c r="E6" s="13">
        <v>1.7951388888888888E-2</v>
      </c>
      <c r="F6" s="11">
        <v>44287</v>
      </c>
      <c r="H6" s="3">
        <v>0</v>
      </c>
      <c r="I6" s="3">
        <v>1.956018518518518E-2</v>
      </c>
      <c r="M6" s="8">
        <f t="shared" si="2"/>
        <v>1.956018518518518E-2</v>
      </c>
      <c r="N6" s="6">
        <f t="shared" si="3"/>
        <v>1689.9999999999995</v>
      </c>
      <c r="O6" s="8">
        <f>IF(A6&lt;&gt;"",(MROUND(N$2-N6,15)/(60*60*24)),0)</f>
        <v>1.6666666666666666E-2</v>
      </c>
      <c r="Q6" s="8">
        <f t="shared" si="4"/>
        <v>1.7951388888888888E-2</v>
      </c>
      <c r="R6" s="8">
        <f t="shared" si="5"/>
        <v>0</v>
      </c>
      <c r="S6" s="8">
        <f t="shared" si="6"/>
        <v>1.6666666666666666E-2</v>
      </c>
      <c r="T6" s="8"/>
      <c r="U6" s="8">
        <f>IF(A6&lt;&gt;"",IF(VLOOKUP(A6,Apr!A$4:F$202,6)&gt;0,VLOOKUP(A6,Apr!A$4:F$202,6),0),0)</f>
        <v>1.7951388888888888E-2</v>
      </c>
      <c r="V6" s="8">
        <f>IF(A6&lt;&gt;"",IF(VLOOKUP(A6,May!A$3:F$201,6)&gt;0,VLOOKUP(A6,May!A$3:F$201,6),0),0)</f>
        <v>1.90625E-2</v>
      </c>
      <c r="W6" s="8">
        <f>IF(A6&lt;&gt;"",IF(VLOOKUP(A6,Jun!A$3:F$201,6)&gt;0,VLOOKUP(A6,Jun!A$3:F$201,6),0),0)</f>
        <v>0</v>
      </c>
      <c r="X6" s="8">
        <f>IF(A6&lt;&gt;"",IF(VLOOKUP(A6,Jul!A$3:F$201,6)&gt;0,VLOOKUP(A6,Jul!A$3:F$201,6),0),0)</f>
        <v>0</v>
      </c>
      <c r="Y6" s="8">
        <f>IF(A6&lt;&gt;"",IF(VLOOKUP(A6,Aug!A$3:F$201,6)&gt;0,VLOOKUP(A6,Aug!A$3:F$201,6),0),0)</f>
        <v>0</v>
      </c>
      <c r="Z6" s="8">
        <f>IF(A6&lt;&gt;"",IF(VLOOKUP(A6,Sep!A$3:F$201,6)&gt;0,VLOOKUP(A6,Sep!A$3:F$201,6),0),0)</f>
        <v>0</v>
      </c>
      <c r="AA6" s="6">
        <f t="shared" si="7"/>
        <v>1191.960705693665</v>
      </c>
      <c r="AB6" s="8">
        <f t="shared" si="8"/>
        <v>1.40625E-2</v>
      </c>
      <c r="AC6" s="8">
        <f>IF(A6&lt;&gt;"",IF(VLOOKUP(A6,Oct!A$3:F$201,6)&gt;0,VLOOKUP(A6,Oct!A$3:F$201,6),0),0)</f>
        <v>0</v>
      </c>
      <c r="AD6" s="8">
        <f>IF(A6&lt;&gt;"",IF(VLOOKUP(A6,Nov!A$3:F$201,6)&gt;0,VLOOKUP(A6,Nov!A$3:F$201,6),0),0)</f>
        <v>0</v>
      </c>
      <c r="AE6" s="8">
        <f>IF(A6&lt;&gt;"",IF(VLOOKUP(A6,Dec!A$3:F$201,6)&gt;0,VLOOKUP(A6,Dec!A$3:F$201,6),0),0)</f>
        <v>0</v>
      </c>
      <c r="AF6" s="8">
        <f>IF(A6&lt;&gt;"",IF(VLOOKUP(A6,Jan!A$3:F$201,6)&gt;0,VLOOKUP(A6,Jan!A$3:F$201,6),0),0)</f>
        <v>0</v>
      </c>
      <c r="AG6" s="8">
        <f>IF(A6&lt;&gt;"",IF(VLOOKUP(A6,Feb!A$3:F$201,6)&gt;0,VLOOKUP(A6,Feb!A$3:F$201,6),0),0)</f>
        <v>0</v>
      </c>
      <c r="AH6" s="8">
        <f>IF(A6&lt;&gt;"",IF(VLOOKUP(A6,Mar!A$3:F$201,6)&gt;0,VLOOKUP(A6,Mar!A$3:F$201,6),0),0)</f>
        <v>0</v>
      </c>
      <c r="AJ6" s="8">
        <f>LARGE($BH6:BI6,1)</f>
        <v>1.8229166666666668E-2</v>
      </c>
      <c r="AK6" s="8">
        <f>LARGE($BH6:BJ6,1)</f>
        <v>1.8229166666666668E-2</v>
      </c>
      <c r="AL6" s="8">
        <f>LARGE($BH6:BK6,1)</f>
        <v>1.8229166666666668E-2</v>
      </c>
      <c r="AM6" s="8">
        <f>LARGE($BH6:BL6,1)</f>
        <v>1.8229166666666668E-2</v>
      </c>
      <c r="AN6" s="8">
        <f>LARGE($BH6:BM6,1)</f>
        <v>1.8229166666666668E-2</v>
      </c>
      <c r="AO6" s="8">
        <f>LARGE($BN6:BO6,1)</f>
        <v>1.40625E-2</v>
      </c>
      <c r="AP6" s="8">
        <f>LARGE($BN6:BP6,1)</f>
        <v>1.6840277777777777E-2</v>
      </c>
      <c r="AQ6" s="8">
        <f>LARGE($BN6:BQ6,1)</f>
        <v>1.6840277777777777E-2</v>
      </c>
      <c r="AR6" s="8">
        <f>LARGE($BN6:BR6,1)</f>
        <v>1.6840277777777777E-2</v>
      </c>
      <c r="AS6" s="8">
        <f>LARGE($BN6:BS6,1)</f>
        <v>1.6840277777777777E-2</v>
      </c>
      <c r="AV6" s="6">
        <f t="shared" si="9"/>
        <v>1551</v>
      </c>
      <c r="AW6" s="6">
        <f t="shared" si="10"/>
        <v>1647</v>
      </c>
      <c r="AX6" s="6">
        <f t="shared" si="11"/>
        <v>0</v>
      </c>
      <c r="AY6" s="6">
        <f t="shared" si="12"/>
        <v>0</v>
      </c>
      <c r="AZ6" s="6">
        <f t="shared" si="13"/>
        <v>0</v>
      </c>
      <c r="BA6" s="6">
        <f t="shared" si="14"/>
        <v>0</v>
      </c>
      <c r="BB6" s="6">
        <f t="shared" si="15"/>
        <v>0</v>
      </c>
      <c r="BC6" s="6">
        <f t="shared" si="16"/>
        <v>0</v>
      </c>
      <c r="BD6" s="6">
        <f t="shared" si="17"/>
        <v>0</v>
      </c>
      <c r="BE6" s="6">
        <f t="shared" si="18"/>
        <v>0</v>
      </c>
      <c r="BF6" s="6">
        <f t="shared" si="19"/>
        <v>0</v>
      </c>
      <c r="BH6" s="8">
        <f t="shared" si="20"/>
        <v>1.6666666666666666E-2</v>
      </c>
      <c r="BI6" s="8">
        <f t="shared" si="21"/>
        <v>1.8229166666666668E-2</v>
      </c>
      <c r="BJ6" s="8">
        <f t="shared" si="22"/>
        <v>1.7187500000000001E-2</v>
      </c>
      <c r="BK6" s="8">
        <f t="shared" si="23"/>
        <v>0</v>
      </c>
      <c r="BL6" s="8">
        <f t="shared" si="24"/>
        <v>0</v>
      </c>
      <c r="BM6" s="8">
        <f t="shared" si="25"/>
        <v>0</v>
      </c>
      <c r="BN6" s="8">
        <f t="shared" si="26"/>
        <v>1.40625E-2</v>
      </c>
      <c r="BO6" s="8">
        <f t="shared" si="27"/>
        <v>0</v>
      </c>
      <c r="BP6" s="8">
        <f t="shared" si="61"/>
        <v>1.6840277777777777E-2</v>
      </c>
      <c r="BQ6" s="8">
        <f t="shared" si="62"/>
        <v>0</v>
      </c>
      <c r="BR6" s="8">
        <f t="shared" si="63"/>
        <v>0</v>
      </c>
      <c r="BS6" s="8">
        <f t="shared" si="64"/>
        <v>0</v>
      </c>
      <c r="BV6" s="8">
        <f t="shared" si="28"/>
        <v>1.7951388888888888E-2</v>
      </c>
      <c r="BW6" s="8">
        <f t="shared" si="29"/>
        <v>1.90625E-2</v>
      </c>
      <c r="BX6" s="8" t="str">
        <f t="shared" si="30"/>
        <v/>
      </c>
      <c r="BY6" s="8" t="str">
        <f t="shared" si="31"/>
        <v/>
      </c>
      <c r="BZ6" s="8" t="str">
        <f t="shared" si="32"/>
        <v/>
      </c>
      <c r="CA6" s="8" t="str">
        <f t="shared" si="33"/>
        <v/>
      </c>
      <c r="CB6" s="8" t="str">
        <f t="shared" si="34"/>
        <v/>
      </c>
      <c r="CC6" s="8" t="str">
        <f t="shared" si="35"/>
        <v/>
      </c>
      <c r="CD6" s="8" t="str">
        <f t="shared" si="36"/>
        <v/>
      </c>
      <c r="CE6" s="8" t="str">
        <f t="shared" si="37"/>
        <v/>
      </c>
      <c r="CF6" s="8" t="str">
        <f t="shared" si="38"/>
        <v/>
      </c>
      <c r="CG6" s="8" t="str">
        <f t="shared" si="39"/>
        <v/>
      </c>
      <c r="CI6" s="13">
        <v>1.7974537037037035E-2</v>
      </c>
      <c r="CJ6" s="8">
        <f t="shared" si="40"/>
        <v>1.7951388888888888E-2</v>
      </c>
      <c r="CK6" s="8">
        <f>IF(COUNT($BV6:BW6)&gt;0,SMALL($BV6:BW6,1),$CI6)</f>
        <v>1.7951388888888888E-2</v>
      </c>
      <c r="CL6" s="8">
        <f>IF(COUNT($BV6:BX6)&gt;0,SMALL($BV6:BX6,1),$CI6)</f>
        <v>1.7951388888888888E-2</v>
      </c>
      <c r="CM6" s="8">
        <f>IF(COUNT($BV6:BY6)&gt;0,SMALL($BV6:BY6,1),$CI6)</f>
        <v>1.7951388888888888E-2</v>
      </c>
      <c r="CN6" s="8">
        <f>IF(COUNT($BV6:BZ6)&gt;0,SMALL($BV6:BZ6,1),$CI6)</f>
        <v>1.7951388888888888E-2</v>
      </c>
      <c r="CO6" s="3">
        <v>1.4178240740740741E-2</v>
      </c>
      <c r="CP6" s="8">
        <f t="shared" si="41"/>
        <v>1.4178240740740741E-2</v>
      </c>
      <c r="CQ6" s="8">
        <f>IF(COUNT($CB6:CC6)&gt;0,SMALL($CB6:CC6,1),$CP6)</f>
        <v>1.4178240740740741E-2</v>
      </c>
      <c r="CR6" s="8">
        <f>IF(COUNT($CB6:CD6)&gt;0,SMALL($CB6:CD6,1),$CP6)</f>
        <v>1.4178240740740741E-2</v>
      </c>
      <c r="CS6" s="8">
        <f>IF(COUNT($CB6:CE6)&gt;0,SMALL($CB6:CE6,1),$CP6)</f>
        <v>1.4178240740740741E-2</v>
      </c>
      <c r="CT6" s="8">
        <f>IF(COUNT($CB6:CF6)&gt;0,SMALL($CB6:CF6,1),$CP6)</f>
        <v>1.4178240740740741E-2</v>
      </c>
      <c r="CV6" s="8">
        <f t="shared" si="42"/>
        <v>1.8229259259259261E-2</v>
      </c>
      <c r="CW6" s="8">
        <f t="shared" si="43"/>
        <v>1.684037037037037E-2</v>
      </c>
      <c r="CX6" s="1">
        <f t="shared" si="44"/>
        <v>4</v>
      </c>
      <c r="CY6" s="8">
        <f t="shared" si="45"/>
        <v>9.2592592592592591E-8</v>
      </c>
      <c r="CZ6" s="1" t="str">
        <f t="shared" si="46"/>
        <v>Alex Tate</v>
      </c>
      <c r="DB6" s="13">
        <f t="shared" si="47"/>
        <v>1.956018518518518E-2</v>
      </c>
      <c r="DC6" s="13">
        <f>SMALL($DO6:DP6,1)/(60*60*24)</f>
        <v>1.7951388888888888E-2</v>
      </c>
      <c r="DD6" s="13">
        <f>SMALL($DO6:DQ6,1)/(60*60*24)</f>
        <v>1.7951388888888888E-2</v>
      </c>
      <c r="DE6" s="13">
        <f>SMALL($DO6:DR6,1)/(60*60*24)</f>
        <v>1.7951388888888888E-2</v>
      </c>
      <c r="DF6" s="13">
        <f>SMALL($DO6:DS6,1)/(60*60*24)</f>
        <v>1.7951388888888888E-2</v>
      </c>
      <c r="DG6" s="13">
        <f>SMALL($DO6:DT6,1)/(60*60*24)</f>
        <v>1.7951388888888888E-2</v>
      </c>
      <c r="DH6" s="45">
        <f t="shared" si="48"/>
        <v>1.3795841501084085E-2</v>
      </c>
      <c r="DI6" s="13">
        <f>SMALL($DU6:DV6,1)/(60*60*24)</f>
        <v>1.3795841501084085E-2</v>
      </c>
      <c r="DJ6" s="53">
        <f>SMALL($DW6:DW6,1)/(60*60*24)</f>
        <v>0.11572916666666666</v>
      </c>
      <c r="DK6" s="53">
        <f>SMALL($DW6:DX6,1)/(60*60*24)</f>
        <v>0.11572916666666666</v>
      </c>
      <c r="DL6" s="53">
        <f>SMALL($DW6:DY6,1)/(60*60*24)</f>
        <v>0.11572916666666666</v>
      </c>
      <c r="DM6" s="53">
        <f>SMALL($DW6:DZ6,1)/(60*60*24)</f>
        <v>0.11572916666666666</v>
      </c>
      <c r="DO6" s="6">
        <f t="shared" si="49"/>
        <v>1689.9999999999995</v>
      </c>
      <c r="DP6" s="1">
        <f t="shared" si="50"/>
        <v>1551</v>
      </c>
      <c r="DQ6" s="1">
        <f t="shared" si="51"/>
        <v>1647</v>
      </c>
      <c r="DR6" s="1">
        <f t="shared" si="52"/>
        <v>9999</v>
      </c>
      <c r="DS6" s="1">
        <f t="shared" si="53"/>
        <v>9999</v>
      </c>
      <c r="DT6" s="1">
        <f t="shared" si="54"/>
        <v>9999</v>
      </c>
      <c r="DU6" s="6">
        <f t="shared" si="55"/>
        <v>1191.960705693665</v>
      </c>
      <c r="DV6" s="1">
        <f t="shared" si="56"/>
        <v>9999</v>
      </c>
      <c r="DW6" s="55">
        <f t="shared" si="57"/>
        <v>9999</v>
      </c>
      <c r="DX6" s="1">
        <f t="shared" si="58"/>
        <v>9999</v>
      </c>
      <c r="DY6" s="1">
        <f t="shared" si="59"/>
        <v>9999</v>
      </c>
      <c r="DZ6" s="1">
        <f t="shared" si="60"/>
        <v>9999</v>
      </c>
      <c r="EB6" s="8"/>
      <c r="EC6" s="8"/>
      <c r="ED6" s="8"/>
    </row>
    <row r="7" spans="1:134" x14ac:dyDescent="0.2">
      <c r="A7" s="1" t="s">
        <v>228</v>
      </c>
      <c r="E7" s="13"/>
      <c r="H7" s="3"/>
      <c r="I7" s="3"/>
      <c r="L7" s="8">
        <v>3.8194444444444441E-2</v>
      </c>
      <c r="M7" s="8">
        <f t="shared" si="2"/>
        <v>2.5924963695298484E-2</v>
      </c>
      <c r="N7" s="6">
        <f t="shared" si="3"/>
        <v>2239.9168632737887</v>
      </c>
      <c r="O7" s="8">
        <f t="shared" ref="O7:O38" si="65">IF(A7&lt;&gt;"",(MROUND(N$2-N7,15)/(60*60*24)),"")</f>
        <v>1.0243055555555556E-2</v>
      </c>
      <c r="Q7" s="8">
        <f t="shared" si="4"/>
        <v>0</v>
      </c>
      <c r="R7" s="8">
        <f t="shared" si="5"/>
        <v>2.4293981481481486E-2</v>
      </c>
      <c r="S7" s="8">
        <f t="shared" si="6"/>
        <v>1.0243055555555556E-2</v>
      </c>
      <c r="T7" s="8"/>
      <c r="U7" s="8">
        <f>IF(A7&lt;&gt;"",IF(VLOOKUP(A7,Apr!A$4:F$202,6)&gt;0,VLOOKUP(A7,Apr!A$4:F$202,6),0),0)</f>
        <v>0</v>
      </c>
      <c r="V7" s="8">
        <f>IF(A7&lt;&gt;"",IF(VLOOKUP(A7,May!A$3:F$201,6)&gt;0,VLOOKUP(A7,May!A$3:F$201,6),0),0)</f>
        <v>0</v>
      </c>
      <c r="W7" s="8">
        <f>IF(A7&lt;&gt;"",IF(VLOOKUP(A7,Jun!A$3:F$201,6)&gt;0,VLOOKUP(A7,Jun!A$3:F$201,6),0),0)</f>
        <v>0</v>
      </c>
      <c r="X7" s="8">
        <f>IF(A7&lt;&gt;"",IF(VLOOKUP(A7,Jul!A$3:F$201,6)&gt;0,VLOOKUP(A7,Jul!A$3:F$201,6),0),0)</f>
        <v>0</v>
      </c>
      <c r="Y7" s="8">
        <f>IF(A7&lt;&gt;"",IF(VLOOKUP(A7,Aug!A$3:F$201,6)&gt;0,VLOOKUP(A7,Aug!A$3:F$201,6),0),0)</f>
        <v>0</v>
      </c>
      <c r="Z7" s="8">
        <f>IF(A7&lt;&gt;"",IF(VLOOKUP(A7,Sep!A$3:F$201,6)&gt;0,VLOOKUP(A7,Sep!A$3:F$201,6),0),0)</f>
        <v>0</v>
      </c>
      <c r="AA7" s="6">
        <f t="shared" si="7"/>
        <v>1721.4009574745101</v>
      </c>
      <c r="AB7" s="8">
        <f t="shared" si="8"/>
        <v>7.9861111111111122E-3</v>
      </c>
      <c r="AC7" s="8">
        <f>IF(A7&lt;&gt;"",IF(VLOOKUP(A7,Oct!A$3:F$201,6)&gt;0,VLOOKUP(A7,Oct!A$3:F$201,6),0),0)</f>
        <v>0</v>
      </c>
      <c r="AD7" s="8">
        <f>IF(A7&lt;&gt;"",IF(VLOOKUP(A7,Nov!A$3:F$201,6)&gt;0,VLOOKUP(A7,Nov!A$3:F$201,6),0),0)</f>
        <v>0</v>
      </c>
      <c r="AE7" s="8">
        <f>IF(A7&lt;&gt;"",IF(VLOOKUP(A7,Dec!A$3:F$201,6)&gt;0,VLOOKUP(A7,Dec!A$3:F$201,6),0),0)</f>
        <v>2.4293981481481486E-2</v>
      </c>
      <c r="AF7" s="8">
        <f>IF(A7&lt;&gt;"",IF(VLOOKUP(A7,Jan!A$3:F$201,6)&gt;0,VLOOKUP(A7,Jan!A$3:F$201,6),0),0)</f>
        <v>0</v>
      </c>
      <c r="AG7" s="8">
        <f>IF(A7&lt;&gt;"",IF(VLOOKUP(A7,Feb!A$3:F$201,6)&gt;0,VLOOKUP(A7,Feb!A$3:F$201,6),0),0)</f>
        <v>0</v>
      </c>
      <c r="AH7" s="8">
        <f>IF(A7&lt;&gt;"",IF(VLOOKUP(A7,Mar!A$3:F$201,6)&gt;0,VLOOKUP(A7,Mar!A$3:F$201,6),0),0)</f>
        <v>0</v>
      </c>
      <c r="AJ7" s="8">
        <f>LARGE($BH7:BI7,1)</f>
        <v>1.0243055555555556E-2</v>
      </c>
      <c r="AK7" s="8">
        <f>LARGE($BH7:BJ7,1)</f>
        <v>1.0243055555555556E-2</v>
      </c>
      <c r="AL7" s="8">
        <f>LARGE($BH7:BK7,1)</f>
        <v>1.0243055555555556E-2</v>
      </c>
      <c r="AM7" s="8">
        <f>LARGE($BH7:BL7,1)</f>
        <v>1.0243055555555556E-2</v>
      </c>
      <c r="AN7" s="8">
        <f>LARGE($BH7:BM7,1)</f>
        <v>1.0243055555555556E-2</v>
      </c>
      <c r="AO7" s="8">
        <f>LARGE($BN7:BO7,1)</f>
        <v>7.9861111111111122E-3</v>
      </c>
      <c r="AP7" s="8">
        <f>LARGE($BN7:BP7,1)</f>
        <v>9.5486111111111119E-3</v>
      </c>
      <c r="AQ7" s="8">
        <f>LARGE($BN7:BQ7,1)</f>
        <v>9.5486111111111119E-3</v>
      </c>
      <c r="AR7" s="8">
        <f>LARGE($BN7:BR7,1)</f>
        <v>9.5486111111111119E-3</v>
      </c>
      <c r="AS7" s="8">
        <f>LARGE($BN7:BS7,1)</f>
        <v>9.5486111111111119E-3</v>
      </c>
      <c r="AV7" s="6">
        <f t="shared" si="9"/>
        <v>0</v>
      </c>
      <c r="AW7" s="6">
        <f t="shared" si="10"/>
        <v>0</v>
      </c>
      <c r="AX7" s="6">
        <f t="shared" si="11"/>
        <v>0</v>
      </c>
      <c r="AY7" s="6">
        <f t="shared" si="12"/>
        <v>0</v>
      </c>
      <c r="AZ7" s="6">
        <f t="shared" si="13"/>
        <v>0</v>
      </c>
      <c r="BA7" s="6">
        <f t="shared" si="14"/>
        <v>0</v>
      </c>
      <c r="BB7" s="6">
        <f t="shared" si="15"/>
        <v>0</v>
      </c>
      <c r="BC7" s="6">
        <f t="shared" si="16"/>
        <v>0</v>
      </c>
      <c r="BD7" s="6">
        <f t="shared" si="17"/>
        <v>2099</v>
      </c>
      <c r="BE7" s="6">
        <f t="shared" si="18"/>
        <v>0</v>
      </c>
      <c r="BF7" s="6">
        <f t="shared" si="19"/>
        <v>0</v>
      </c>
      <c r="BH7" s="8">
        <f t="shared" si="20"/>
        <v>1.0243055555555556E-2</v>
      </c>
      <c r="BI7" s="8">
        <f t="shared" si="21"/>
        <v>0</v>
      </c>
      <c r="BJ7" s="8">
        <f t="shared" si="22"/>
        <v>0</v>
      </c>
      <c r="BK7" s="8">
        <f t="shared" si="23"/>
        <v>0</v>
      </c>
      <c r="BL7" s="8">
        <f t="shared" si="24"/>
        <v>0</v>
      </c>
      <c r="BM7" s="8">
        <f t="shared" si="25"/>
        <v>0</v>
      </c>
      <c r="BN7" s="8">
        <f t="shared" si="26"/>
        <v>7.9861111111111122E-3</v>
      </c>
      <c r="BO7" s="8">
        <f t="shared" si="27"/>
        <v>0</v>
      </c>
      <c r="BP7" s="8">
        <f t="shared" si="61"/>
        <v>9.5486111111111119E-3</v>
      </c>
      <c r="BQ7" s="8">
        <f t="shared" si="62"/>
        <v>3.472222222222222E-3</v>
      </c>
      <c r="BR7" s="8">
        <f t="shared" si="63"/>
        <v>0</v>
      </c>
      <c r="BS7" s="8">
        <f t="shared" si="64"/>
        <v>0</v>
      </c>
      <c r="BV7" s="8" t="str">
        <f t="shared" si="28"/>
        <v/>
      </c>
      <c r="BW7" s="8" t="str">
        <f t="shared" si="29"/>
        <v/>
      </c>
      <c r="BX7" s="8" t="str">
        <f t="shared" si="30"/>
        <v/>
      </c>
      <c r="BY7" s="8" t="str">
        <f t="shared" si="31"/>
        <v/>
      </c>
      <c r="BZ7" s="8" t="str">
        <f t="shared" si="32"/>
        <v/>
      </c>
      <c r="CA7" s="8" t="str">
        <f t="shared" si="33"/>
        <v/>
      </c>
      <c r="CB7" s="8" t="str">
        <f t="shared" si="34"/>
        <v/>
      </c>
      <c r="CC7" s="8" t="str">
        <f t="shared" si="35"/>
        <v/>
      </c>
      <c r="CD7" s="8">
        <f t="shared" si="36"/>
        <v>2.4293981481481486E-2</v>
      </c>
      <c r="CE7" s="8" t="str">
        <f t="shared" si="37"/>
        <v/>
      </c>
      <c r="CF7" s="8" t="str">
        <f t="shared" si="38"/>
        <v/>
      </c>
      <c r="CG7" s="8" t="str">
        <f t="shared" si="39"/>
        <v/>
      </c>
      <c r="CI7" s="13">
        <v>0.35913194444444402</v>
      </c>
      <c r="CJ7" s="8">
        <f t="shared" si="40"/>
        <v>0.35913194444444402</v>
      </c>
      <c r="CK7" s="8">
        <f>IF(COUNT($BV7:BW7)&gt;0,SMALL($BV7:BW7,1),$CI7)</f>
        <v>0.35913194444444402</v>
      </c>
      <c r="CL7" s="8">
        <f>IF(COUNT($BV7:BX7)&gt;0,SMALL($BV7:BX7,1),$CI7)</f>
        <v>0.35913194444444402</v>
      </c>
      <c r="CM7" s="8">
        <f>IF(COUNT($BV7:BY7)&gt;0,SMALL($BV7:BY7,1),$CI7)</f>
        <v>0.35913194444444402</v>
      </c>
      <c r="CN7" s="8">
        <f>IF(COUNT($BV7:BZ7)&gt;0,SMALL($BV7:BZ7,1),$CI7)</f>
        <v>0.35913194444444402</v>
      </c>
      <c r="CP7" s="8">
        <f t="shared" si="41"/>
        <v>0</v>
      </c>
      <c r="CQ7" s="8">
        <f>IF(COUNT($CB7:CC7)&gt;0,SMALL($CB7:CC7,1),$CP7)</f>
        <v>0</v>
      </c>
      <c r="CR7" s="8">
        <f>IF(COUNT($CB7:CD7)&gt;0,SMALL($CB7:CD7,1),$CP7)</f>
        <v>2.4293981481481486E-2</v>
      </c>
      <c r="CS7" s="8">
        <f>IF(COUNT($CB7:CE7)&gt;0,SMALL($CB7:CE7,1),$CP7)</f>
        <v>2.4293981481481486E-2</v>
      </c>
      <c r="CT7" s="8">
        <f>IF(COUNT($CB7:CF7)&gt;0,SMALL($CB7:CF7,1),$CP7)</f>
        <v>2.4293981481481486E-2</v>
      </c>
      <c r="CV7" s="8">
        <f t="shared" si="42"/>
        <v>1.0243171296296297E-2</v>
      </c>
      <c r="CW7" s="8">
        <f t="shared" si="43"/>
        <v>9.5487268518518534E-3</v>
      </c>
      <c r="CX7" s="1">
        <f t="shared" si="44"/>
        <v>5</v>
      </c>
      <c r="CY7" s="8">
        <f t="shared" si="45"/>
        <v>1.1574074074074074E-7</v>
      </c>
      <c r="CZ7" s="1" t="str">
        <f t="shared" si="46"/>
        <v>Alex Wiggins</v>
      </c>
      <c r="DB7" s="13">
        <f t="shared" si="47"/>
        <v>2.5924963695298484E-2</v>
      </c>
      <c r="DC7" s="13">
        <f>SMALL($DO7:DP7,1)/(60*60*24)</f>
        <v>2.5924963695298481E-2</v>
      </c>
      <c r="DD7" s="13">
        <f>SMALL($DO7:DQ7,1)/(60*60*24)</f>
        <v>2.5924963695298481E-2</v>
      </c>
      <c r="DE7" s="13">
        <f>SMALL($DO7:DR7,1)/(60*60*24)</f>
        <v>2.5924963695298481E-2</v>
      </c>
      <c r="DF7" s="13">
        <f>SMALL($DO7:DS7,1)/(60*60*24)</f>
        <v>2.5924963695298481E-2</v>
      </c>
      <c r="DG7" s="13">
        <f>SMALL($DO7:DT7,1)/(60*60*24)</f>
        <v>2.5924963695298481E-2</v>
      </c>
      <c r="DH7" s="45">
        <f t="shared" si="48"/>
        <v>1.9923622192992013E-2</v>
      </c>
      <c r="DI7" s="13">
        <f>SMALL($DU7:DV7,1)/(60*60*24)</f>
        <v>1.9923622192992013E-2</v>
      </c>
      <c r="DJ7" s="13">
        <f>SMALL($DU7:DW7,1)/(60*60*24)</f>
        <v>1.9923622192992013E-2</v>
      </c>
      <c r="DK7" s="13">
        <f>SMALL($DU7:DX7,1)/(60*60*24)</f>
        <v>1.9923622192992013E-2</v>
      </c>
      <c r="DL7" s="13">
        <f>SMALL($DU7:DY7,1)/(60*60*24)</f>
        <v>1.9923622192992013E-2</v>
      </c>
      <c r="DM7" s="13">
        <f>SMALL($DU7:DZ7,1)/(60*60*24)</f>
        <v>1.9923622192992013E-2</v>
      </c>
      <c r="DO7" s="6">
        <f t="shared" si="49"/>
        <v>2239.9168632737887</v>
      </c>
      <c r="DP7" s="1">
        <f t="shared" si="50"/>
        <v>9999</v>
      </c>
      <c r="DQ7" s="1">
        <f t="shared" si="51"/>
        <v>9999</v>
      </c>
      <c r="DR7" s="1">
        <f t="shared" si="52"/>
        <v>9999</v>
      </c>
      <c r="DS7" s="1">
        <f t="shared" si="53"/>
        <v>9999</v>
      </c>
      <c r="DT7" s="1">
        <f t="shared" si="54"/>
        <v>9999</v>
      </c>
      <c r="DU7" s="6">
        <f t="shared" si="55"/>
        <v>1721.4009574745101</v>
      </c>
      <c r="DV7" s="1">
        <f t="shared" si="56"/>
        <v>9999</v>
      </c>
      <c r="DW7" s="55">
        <f t="shared" si="57"/>
        <v>9999</v>
      </c>
      <c r="DX7" s="1">
        <f t="shared" si="58"/>
        <v>2099</v>
      </c>
      <c r="DY7" s="1">
        <f t="shared" si="59"/>
        <v>9999</v>
      </c>
      <c r="DZ7" s="1">
        <f t="shared" si="60"/>
        <v>9999</v>
      </c>
    </row>
    <row r="8" spans="1:134" x14ac:dyDescent="0.2">
      <c r="A8" s="1" t="s">
        <v>216</v>
      </c>
      <c r="B8" s="3">
        <v>1.3518518518518518E-2</v>
      </c>
      <c r="C8" s="11">
        <v>43800</v>
      </c>
      <c r="E8" s="13">
        <v>1.636574074074074E-2</v>
      </c>
      <c r="F8" s="11">
        <v>44287</v>
      </c>
      <c r="H8" s="8">
        <v>1.3020833333333334E-2</v>
      </c>
      <c r="I8" s="8">
        <v>0</v>
      </c>
      <c r="K8" s="8">
        <v>1.3541666666666667E-2</v>
      </c>
      <c r="M8" s="8">
        <f t="shared" si="2"/>
        <v>1.6417572463768113E-2</v>
      </c>
      <c r="N8" s="6">
        <f t="shared" si="3"/>
        <v>1418.478260869565</v>
      </c>
      <c r="O8" s="8">
        <f t="shared" si="65"/>
        <v>1.9791666666666666E-2</v>
      </c>
      <c r="Q8" s="8">
        <f t="shared" si="4"/>
        <v>1.6365740740740743E-2</v>
      </c>
      <c r="R8" s="8">
        <f t="shared" si="5"/>
        <v>0</v>
      </c>
      <c r="S8" s="8">
        <f t="shared" si="6"/>
        <v>1.9791666666666666E-2</v>
      </c>
      <c r="T8" s="8"/>
      <c r="U8" s="8">
        <f>IF(A8&lt;&gt;"",IF(VLOOKUP(A8,Apr!A$4:F$202,6)&gt;0,VLOOKUP(A8,Apr!A$4:F$202,6),0),0)</f>
        <v>1.6365740740740743E-2</v>
      </c>
      <c r="V8" s="8">
        <f>IF(A8&lt;&gt;"",IF(VLOOKUP(A8,May!A$3:F$201,6)&gt;0,VLOOKUP(A8,May!A$3:F$201,6),0),0)</f>
        <v>0</v>
      </c>
      <c r="W8" s="8">
        <f>IF(A8&lt;&gt;"",IF(VLOOKUP(A8,Jun!A$3:F$201,6)&gt;0,VLOOKUP(A8,Jun!A$3:F$201,6),0),0)</f>
        <v>0</v>
      </c>
      <c r="X8" s="8">
        <f>IF(A8&lt;&gt;"",IF(VLOOKUP(A8,Jul!A$3:F$201,6)&gt;0,VLOOKUP(A8,Jul!A$3:F$201,6),0),0)</f>
        <v>0</v>
      </c>
      <c r="Y8" s="8">
        <f>IF(A8&lt;&gt;"",IF(VLOOKUP(A8,Aug!A$3:F$201,6)&gt;0,VLOOKUP(A8,Aug!A$3:F$201,6),0),0)</f>
        <v>0</v>
      </c>
      <c r="Z8" s="8">
        <f>IF(A8&lt;&gt;"",IF(VLOOKUP(A8,Sep!A$3:F$201,6)&gt;0,VLOOKUP(A8,Sep!A$3:F$201,6),0),0)</f>
        <v>0</v>
      </c>
      <c r="AA8" s="6">
        <f t="shared" si="7"/>
        <v>1086.674685912858</v>
      </c>
      <c r="AB8" s="8">
        <f t="shared" si="8"/>
        <v>1.5277777777777777E-2</v>
      </c>
      <c r="AC8" s="8">
        <f>IF(A8&lt;&gt;"",IF(VLOOKUP(A8,Oct!A$3:F$201,6)&gt;0,VLOOKUP(A8,Oct!A$3:F$201,6),0),0)</f>
        <v>0</v>
      </c>
      <c r="AD8" s="8">
        <f>IF(A8&lt;&gt;"",IF(VLOOKUP(A8,Nov!A$3:F$201,6)&gt;0,VLOOKUP(A8,Nov!A$3:F$201,6),0),0)</f>
        <v>0</v>
      </c>
      <c r="AE8" s="8">
        <f>IF(A8&lt;&gt;"",IF(VLOOKUP(A8,Dec!A$3:F$201,6)&gt;0,VLOOKUP(A8,Dec!A$3:F$201,6),0),0)</f>
        <v>0</v>
      </c>
      <c r="AF8" s="8">
        <f>IF(A8&lt;&gt;"",IF(VLOOKUP(A8,Jan!A$3:F$201,6)&gt;0,VLOOKUP(A8,Jan!A$3:F$201,6),0),0)</f>
        <v>0</v>
      </c>
      <c r="AG8" s="8">
        <f>IF(A8&lt;&gt;"",IF(VLOOKUP(A8,Feb!A$3:F$201,6)&gt;0,VLOOKUP(A8,Feb!A$3:F$201,6),0),0)</f>
        <v>0</v>
      </c>
      <c r="AH8" s="8">
        <f>IF(A8&lt;&gt;"",IF(VLOOKUP(A8,Mar!A$3:F$201,6)&gt;0,VLOOKUP(A8,Mar!A$3:F$201,6),0),0)</f>
        <v>0</v>
      </c>
      <c r="AJ8" s="8">
        <f>LARGE($BH8:BI8,1)</f>
        <v>1.9791666666666666E-2</v>
      </c>
      <c r="AK8" s="8">
        <f>LARGE($BH8:BJ8,1)</f>
        <v>1.9791666666666666E-2</v>
      </c>
      <c r="AL8" s="8">
        <f>LARGE($BH8:BK8,1)</f>
        <v>1.9791666666666666E-2</v>
      </c>
      <c r="AM8" s="8">
        <f>LARGE($BH8:BL8,1)</f>
        <v>1.9791666666666666E-2</v>
      </c>
      <c r="AN8" s="8">
        <f>LARGE($BH8:BM8,1)</f>
        <v>1.9791666666666666E-2</v>
      </c>
      <c r="AO8" s="8">
        <f>LARGE($BN8:BO8,1)</f>
        <v>1.5277777777777777E-2</v>
      </c>
      <c r="AP8" s="8">
        <f>LARGE($BN8:BP8,1)</f>
        <v>1.8229166666666668E-2</v>
      </c>
      <c r="AQ8" s="8">
        <f>LARGE($BN8:BQ8,1)</f>
        <v>1.8229166666666668E-2</v>
      </c>
      <c r="AR8" s="8">
        <f>LARGE($BN8:BR8,1)</f>
        <v>1.8229166666666668E-2</v>
      </c>
      <c r="AS8" s="8">
        <f>LARGE($BN8:BS8,1)</f>
        <v>1.8229166666666668E-2</v>
      </c>
      <c r="AV8" s="6">
        <f t="shared" si="9"/>
        <v>1414.0000000000002</v>
      </c>
      <c r="AW8" s="6">
        <f t="shared" si="10"/>
        <v>0</v>
      </c>
      <c r="AX8" s="6">
        <f t="shared" si="11"/>
        <v>0</v>
      </c>
      <c r="AY8" s="6">
        <f t="shared" si="12"/>
        <v>0</v>
      </c>
      <c r="AZ8" s="6">
        <f t="shared" si="13"/>
        <v>0</v>
      </c>
      <c r="BA8" s="6">
        <f t="shared" si="14"/>
        <v>0</v>
      </c>
      <c r="BB8" s="6">
        <f t="shared" si="15"/>
        <v>0</v>
      </c>
      <c r="BC8" s="6">
        <f t="shared" si="16"/>
        <v>0</v>
      </c>
      <c r="BD8" s="6">
        <f t="shared" si="17"/>
        <v>0</v>
      </c>
      <c r="BE8" s="6">
        <f t="shared" si="18"/>
        <v>0</v>
      </c>
      <c r="BF8" s="6">
        <f t="shared" si="19"/>
        <v>0</v>
      </c>
      <c r="BH8" s="8">
        <f t="shared" si="20"/>
        <v>1.9791666666666666E-2</v>
      </c>
      <c r="BI8" s="8">
        <f t="shared" si="21"/>
        <v>1.9791666666666666E-2</v>
      </c>
      <c r="BJ8" s="8">
        <f t="shared" si="22"/>
        <v>0</v>
      </c>
      <c r="BK8" s="8">
        <f t="shared" si="23"/>
        <v>0</v>
      </c>
      <c r="BL8" s="8">
        <f t="shared" si="24"/>
        <v>0</v>
      </c>
      <c r="BM8" s="8">
        <f t="shared" si="25"/>
        <v>0</v>
      </c>
      <c r="BN8" s="8">
        <f t="shared" si="26"/>
        <v>1.5277777777777777E-2</v>
      </c>
      <c r="BO8" s="8">
        <f t="shared" si="27"/>
        <v>0</v>
      </c>
      <c r="BP8" s="8">
        <f t="shared" si="61"/>
        <v>1.8229166666666668E-2</v>
      </c>
      <c r="BQ8" s="8">
        <f t="shared" si="62"/>
        <v>0</v>
      </c>
      <c r="BR8" s="8">
        <f t="shared" si="63"/>
        <v>0</v>
      </c>
      <c r="BS8" s="8">
        <f t="shared" si="64"/>
        <v>0</v>
      </c>
      <c r="BV8" s="8">
        <f t="shared" si="28"/>
        <v>1.6365740740740743E-2</v>
      </c>
      <c r="BW8" s="8" t="str">
        <f t="shared" si="29"/>
        <v/>
      </c>
      <c r="BX8" s="8" t="str">
        <f t="shared" si="30"/>
        <v/>
      </c>
      <c r="BY8" s="8" t="str">
        <f t="shared" si="31"/>
        <v/>
      </c>
      <c r="BZ8" s="8" t="str">
        <f t="shared" si="32"/>
        <v/>
      </c>
      <c r="CA8" s="8" t="str">
        <f t="shared" si="33"/>
        <v/>
      </c>
      <c r="CB8" s="8" t="str">
        <f t="shared" si="34"/>
        <v/>
      </c>
      <c r="CC8" s="8" t="str">
        <f t="shared" si="35"/>
        <v/>
      </c>
      <c r="CD8" s="8" t="str">
        <f t="shared" si="36"/>
        <v/>
      </c>
      <c r="CE8" s="8" t="str">
        <f t="shared" si="37"/>
        <v/>
      </c>
      <c r="CF8" s="8" t="str">
        <f t="shared" si="38"/>
        <v/>
      </c>
      <c r="CG8" s="8" t="str">
        <f t="shared" si="39"/>
        <v/>
      </c>
      <c r="CI8" s="13">
        <v>1.8576388888888889E-2</v>
      </c>
      <c r="CJ8" s="8">
        <f t="shared" si="40"/>
        <v>1.6365740740740743E-2</v>
      </c>
      <c r="CK8" s="8">
        <f>IF(COUNT($BV8:BW8)&gt;0,SMALL($BV8:BW8,1),$CI8)</f>
        <v>1.6365740740740743E-2</v>
      </c>
      <c r="CL8" s="8">
        <f>IF(COUNT($BV8:BX8)&gt;0,SMALL($BV8:BX8,1),$CI8)</f>
        <v>1.6365740740740743E-2</v>
      </c>
      <c r="CM8" s="8">
        <f>IF(COUNT($BV8:BY8)&gt;0,SMALL($BV8:BY8,1),$CI8)</f>
        <v>1.6365740740740743E-2</v>
      </c>
      <c r="CN8" s="8">
        <f>IF(COUNT($BV8:BZ8)&gt;0,SMALL($BV8:BZ8,1),$CI8)</f>
        <v>1.6365740740740743E-2</v>
      </c>
      <c r="CO8" s="3">
        <v>1.3518518518518518E-2</v>
      </c>
      <c r="CP8" s="8">
        <f t="shared" si="41"/>
        <v>1.3518518518518518E-2</v>
      </c>
      <c r="CQ8" s="8">
        <f>IF(COUNT($CB8:CC8)&gt;0,SMALL($CB8:CC8,1),$CP8)</f>
        <v>1.3518518518518518E-2</v>
      </c>
      <c r="CR8" s="8">
        <f>IF(COUNT($CB8:CD8)&gt;0,SMALL($CB8:CD8,1),$CP8)</f>
        <v>1.3518518518518518E-2</v>
      </c>
      <c r="CS8" s="8">
        <f>IF(COUNT($CB8:CE8)&gt;0,SMALL($CB8:CE8,1),$CP8)</f>
        <v>1.3518518518518518E-2</v>
      </c>
      <c r="CT8" s="8">
        <f>IF(COUNT($CB8:CF8)&gt;0,SMALL($CB8:CF8,1),$CP8)</f>
        <v>1.3518518518518518E-2</v>
      </c>
      <c r="CV8" s="8">
        <f t="shared" si="42"/>
        <v>1.9791805555555556E-2</v>
      </c>
      <c r="CW8" s="8">
        <f t="shared" si="43"/>
        <v>1.8229305555555558E-2</v>
      </c>
      <c r="CX8" s="1">
        <f t="shared" si="44"/>
        <v>6</v>
      </c>
      <c r="CY8" s="8">
        <f t="shared" si="45"/>
        <v>1.3888888888888888E-7</v>
      </c>
      <c r="CZ8" s="1" t="str">
        <f t="shared" si="46"/>
        <v>Alistair Leivers</v>
      </c>
      <c r="DB8" s="13">
        <f t="shared" si="47"/>
        <v>1.6417572463768113E-2</v>
      </c>
      <c r="DC8" s="13">
        <f>SMALL($DO8:DP8,1)/(60*60*24)</f>
        <v>1.6365740740740743E-2</v>
      </c>
      <c r="DD8" s="13">
        <f>SMALL($DO8:DQ8,1)/(60*60*24)</f>
        <v>1.6365740740740743E-2</v>
      </c>
      <c r="DE8" s="13">
        <f>SMALL($DO8:DR8,1)/(60*60*24)</f>
        <v>1.6365740740740743E-2</v>
      </c>
      <c r="DF8" s="13">
        <f>SMALL($DO8:DS8,1)/(60*60*24)</f>
        <v>1.6365740740740743E-2</v>
      </c>
      <c r="DG8" s="13">
        <f>SMALL($DO8:DT8,1)/(60*60*24)</f>
        <v>1.6365740740740743E-2</v>
      </c>
      <c r="DH8" s="45">
        <f t="shared" si="48"/>
        <v>1.2577253309176598E-2</v>
      </c>
      <c r="DI8" s="13">
        <f>SMALL($DU8:DV8,1)/(60*60*24)</f>
        <v>1.2577253309176598E-2</v>
      </c>
      <c r="DJ8" s="53">
        <f>SMALL($DW8:DW8,1)/(60*60*24)</f>
        <v>0.11572916666666666</v>
      </c>
      <c r="DK8" s="53">
        <f>SMALL($DW8:DX8,1)/(60*60*24)</f>
        <v>0.11572916666666666</v>
      </c>
      <c r="DL8" s="53">
        <f>SMALL($DW8:DY8,1)/(60*60*24)</f>
        <v>0.11572916666666666</v>
      </c>
      <c r="DM8" s="53">
        <f>SMALL($DW8:DZ8,1)/(60*60*24)</f>
        <v>0.11572916666666666</v>
      </c>
      <c r="DO8" s="6">
        <f t="shared" si="49"/>
        <v>1418.478260869565</v>
      </c>
      <c r="DP8" s="1">
        <f t="shared" si="50"/>
        <v>1414.0000000000002</v>
      </c>
      <c r="DQ8" s="1">
        <f t="shared" si="51"/>
        <v>9999</v>
      </c>
      <c r="DR8" s="1">
        <f t="shared" si="52"/>
        <v>9999</v>
      </c>
      <c r="DS8" s="1">
        <f t="shared" si="53"/>
        <v>9999</v>
      </c>
      <c r="DT8" s="1">
        <f t="shared" si="54"/>
        <v>9999</v>
      </c>
      <c r="DU8" s="6">
        <f t="shared" si="55"/>
        <v>1086.674685912858</v>
      </c>
      <c r="DV8" s="1">
        <f t="shared" si="56"/>
        <v>9999</v>
      </c>
      <c r="DW8" s="55">
        <f t="shared" si="57"/>
        <v>9999</v>
      </c>
      <c r="DX8" s="1">
        <f t="shared" si="58"/>
        <v>9999</v>
      </c>
      <c r="DY8" s="1">
        <f t="shared" si="59"/>
        <v>9999</v>
      </c>
      <c r="DZ8" s="1">
        <f t="shared" si="60"/>
        <v>9999</v>
      </c>
    </row>
    <row r="9" spans="1:134" x14ac:dyDescent="0.2">
      <c r="A9" s="1" t="s">
        <v>48</v>
      </c>
      <c r="B9" s="3">
        <v>1.3611111111111114E-2</v>
      </c>
      <c r="C9" s="11">
        <v>43070</v>
      </c>
      <c r="E9" s="53">
        <v>1.7812499999999998E-2</v>
      </c>
      <c r="H9" s="3"/>
      <c r="I9" s="3">
        <v>1.7812500000000002E-2</v>
      </c>
      <c r="K9" s="8">
        <v>1.1701388888888891E-2</v>
      </c>
      <c r="L9" s="8">
        <v>2.4502314814814814E-2</v>
      </c>
      <c r="M9" s="8">
        <f t="shared" si="2"/>
        <v>1.7812500000000002E-2</v>
      </c>
      <c r="N9" s="6">
        <f t="shared" si="3"/>
        <v>1539</v>
      </c>
      <c r="O9" s="8">
        <f t="shared" si="65"/>
        <v>1.8402777777777778E-2</v>
      </c>
      <c r="Q9" s="8">
        <f t="shared" si="4"/>
        <v>0</v>
      </c>
      <c r="R9" s="8">
        <f t="shared" si="5"/>
        <v>0</v>
      </c>
      <c r="S9" s="8">
        <f t="shared" si="6"/>
        <v>1.8402777777777778E-2</v>
      </c>
      <c r="T9" s="8"/>
      <c r="U9" s="8">
        <f>IF(A9&lt;&gt;"",IF(VLOOKUP(A9,Apr!A$4:F$202,6)&gt;0,VLOOKUP(A9,Apr!A$4:F$202,6),0),0)</f>
        <v>0</v>
      </c>
      <c r="V9" s="8">
        <f>IF(A9&lt;&gt;"",IF(VLOOKUP(A9,May!A$3:F$201,6)&gt;0,VLOOKUP(A9,May!A$3:F$201,6),0),0)</f>
        <v>0</v>
      </c>
      <c r="W9" s="8">
        <f>IF(A9&lt;&gt;"",IF(VLOOKUP(A9,Jun!A$3:F$201,6)&gt;0,VLOOKUP(A9,Jun!A$3:F$201,6),0),0)</f>
        <v>0</v>
      </c>
      <c r="X9" s="8">
        <f>IF(A9&lt;&gt;"",IF(VLOOKUP(A9,Jul!A$3:F$201,6)&gt;0,VLOOKUP(A9,Jul!A$3:F$201,6),0),0)</f>
        <v>0</v>
      </c>
      <c r="Y9" s="8">
        <f>IF(A9&lt;&gt;"",IF(VLOOKUP(A9,Aug!A$3:F$201,6)&gt;0,VLOOKUP(A9,Aug!A$3:F$201,6),0),0)</f>
        <v>0</v>
      </c>
      <c r="Z9" s="8">
        <f>IF(A9&lt;&gt;"",IF(VLOOKUP(A9,Sep!A$3:F$201,6)&gt;0,VLOOKUP(A9,Sep!A$3:F$201,6),0),0)</f>
        <v>0</v>
      </c>
      <c r="AA9" s="6">
        <f t="shared" si="7"/>
        <v>1182.7385725741781</v>
      </c>
      <c r="AB9" s="8">
        <f t="shared" si="8"/>
        <v>1.4236111111111111E-2</v>
      </c>
      <c r="AC9" s="8">
        <f>IF(A9&lt;&gt;"",IF(VLOOKUP(A9,Oct!A$3:F$201,6)&gt;0,VLOOKUP(A9,Oct!A$3:F$201,6),0),0)</f>
        <v>0</v>
      </c>
      <c r="AD9" s="8">
        <f>IF(A9&lt;&gt;"",IF(VLOOKUP(A9,Nov!A$3:F$201,6)&gt;0,VLOOKUP(A9,Nov!A$3:F$201,6),0),0)</f>
        <v>0</v>
      </c>
      <c r="AE9" s="8">
        <f>IF(A9&lt;&gt;"",IF(VLOOKUP(A9,Dec!A$3:F$201,6)&gt;0,VLOOKUP(A9,Dec!A$3:F$201,6),0),0)</f>
        <v>0</v>
      </c>
      <c r="AF9" s="8">
        <f>IF(A9&lt;&gt;"",IF(VLOOKUP(A9,Jan!A$3:F$201,6)&gt;0,VLOOKUP(A9,Jan!A$3:F$201,6),0),0)</f>
        <v>0</v>
      </c>
      <c r="AG9" s="8">
        <f>IF(A9&lt;&gt;"",IF(VLOOKUP(A9,Feb!A$3:F$201,6)&gt;0,VLOOKUP(A9,Feb!A$3:F$201,6),0),0)</f>
        <v>0</v>
      </c>
      <c r="AH9" s="8">
        <f>IF(A9&lt;&gt;"",IF(VLOOKUP(A9,Mar!A$3:F$201,6)&gt;0,VLOOKUP(A9,Mar!A$3:F$201,6),0),0)</f>
        <v>0</v>
      </c>
      <c r="AJ9" s="8">
        <f>LARGE($BH9:BI9,1)</f>
        <v>1.8402777777777778E-2</v>
      </c>
      <c r="AK9" s="8">
        <f>LARGE($BH9:BJ9,1)</f>
        <v>1.8402777777777778E-2</v>
      </c>
      <c r="AL9" s="8">
        <f>LARGE($BH9:BK9,1)</f>
        <v>1.8402777777777778E-2</v>
      </c>
      <c r="AM9" s="8">
        <f>LARGE($BH9:BL9,1)</f>
        <v>1.8402777777777778E-2</v>
      </c>
      <c r="AN9" s="8">
        <f>LARGE($BH9:BM9,1)</f>
        <v>1.8402777777777778E-2</v>
      </c>
      <c r="AO9" s="8">
        <f>LARGE($BN9:BO9,1)</f>
        <v>1.4236111111111111E-2</v>
      </c>
      <c r="AP9" s="8">
        <f>LARGE($BN9:BP9,1)</f>
        <v>1.7013888888888891E-2</v>
      </c>
      <c r="AQ9" s="8">
        <f>LARGE($BN9:BQ9,1)</f>
        <v>1.7013888888888891E-2</v>
      </c>
      <c r="AR9" s="8">
        <f>LARGE($BN9:BR9,1)</f>
        <v>1.7013888888888891E-2</v>
      </c>
      <c r="AS9" s="8">
        <f>LARGE($BN9:BS9,1)</f>
        <v>1.7013888888888891E-2</v>
      </c>
      <c r="AV9" s="6">
        <f t="shared" si="9"/>
        <v>0</v>
      </c>
      <c r="AW9" s="6">
        <f t="shared" si="10"/>
        <v>0</v>
      </c>
      <c r="AX9" s="6">
        <f t="shared" si="11"/>
        <v>0</v>
      </c>
      <c r="AY9" s="6">
        <f t="shared" si="12"/>
        <v>0</v>
      </c>
      <c r="AZ9" s="6">
        <f t="shared" si="13"/>
        <v>0</v>
      </c>
      <c r="BA9" s="6">
        <f t="shared" si="14"/>
        <v>0</v>
      </c>
      <c r="BB9" s="6">
        <f t="shared" si="15"/>
        <v>0</v>
      </c>
      <c r="BC9" s="6">
        <f t="shared" si="16"/>
        <v>0</v>
      </c>
      <c r="BD9" s="6">
        <f t="shared" si="17"/>
        <v>0</v>
      </c>
      <c r="BE9" s="6">
        <f t="shared" si="18"/>
        <v>0</v>
      </c>
      <c r="BF9" s="6">
        <f t="shared" si="19"/>
        <v>0</v>
      </c>
      <c r="BH9" s="8">
        <f t="shared" si="20"/>
        <v>1.8402777777777778E-2</v>
      </c>
      <c r="BI9" s="8">
        <f t="shared" si="21"/>
        <v>0</v>
      </c>
      <c r="BJ9" s="8">
        <f t="shared" si="22"/>
        <v>0</v>
      </c>
      <c r="BK9" s="8">
        <f t="shared" si="23"/>
        <v>0</v>
      </c>
      <c r="BL9" s="8">
        <f t="shared" si="24"/>
        <v>0</v>
      </c>
      <c r="BM9" s="8">
        <f t="shared" si="25"/>
        <v>0</v>
      </c>
      <c r="BN9" s="8">
        <f t="shared" si="26"/>
        <v>1.4236111111111111E-2</v>
      </c>
      <c r="BO9" s="8">
        <f t="shared" si="27"/>
        <v>0</v>
      </c>
      <c r="BP9" s="8">
        <f t="shared" si="61"/>
        <v>1.7013888888888891E-2</v>
      </c>
      <c r="BQ9" s="8">
        <f t="shared" si="62"/>
        <v>0</v>
      </c>
      <c r="BR9" s="8">
        <f t="shared" si="63"/>
        <v>0</v>
      </c>
      <c r="BS9" s="8">
        <f t="shared" si="64"/>
        <v>0</v>
      </c>
      <c r="BV9" s="8" t="str">
        <f t="shared" si="28"/>
        <v/>
      </c>
      <c r="BW9" s="8" t="str">
        <f t="shared" si="29"/>
        <v/>
      </c>
      <c r="BX9" s="8" t="str">
        <f t="shared" si="30"/>
        <v/>
      </c>
      <c r="BY9" s="8" t="str">
        <f t="shared" si="31"/>
        <v/>
      </c>
      <c r="BZ9" s="8" t="str">
        <f t="shared" si="32"/>
        <v/>
      </c>
      <c r="CA9" s="8" t="str">
        <f t="shared" si="33"/>
        <v/>
      </c>
      <c r="CB9" s="8" t="str">
        <f t="shared" si="34"/>
        <v/>
      </c>
      <c r="CC9" s="8" t="str">
        <f t="shared" si="35"/>
        <v/>
      </c>
      <c r="CD9" s="8" t="str">
        <f t="shared" si="36"/>
        <v/>
      </c>
      <c r="CE9" s="8" t="str">
        <f t="shared" si="37"/>
        <v/>
      </c>
      <c r="CF9" s="8" t="str">
        <f t="shared" si="38"/>
        <v/>
      </c>
      <c r="CG9" s="8" t="str">
        <f t="shared" si="39"/>
        <v/>
      </c>
      <c r="CI9" s="13">
        <v>1.7812499999999998E-2</v>
      </c>
      <c r="CJ9" s="8">
        <f t="shared" si="40"/>
        <v>1.7812499999999998E-2</v>
      </c>
      <c r="CK9" s="8">
        <f>IF(COUNT($BV9:BW9)&gt;0,SMALL($BV9:BW9,1),$CI9)</f>
        <v>1.7812499999999998E-2</v>
      </c>
      <c r="CL9" s="8">
        <f>IF(COUNT($BV9:BX9)&gt;0,SMALL($BV9:BX9,1),$CI9)</f>
        <v>1.7812499999999998E-2</v>
      </c>
      <c r="CM9" s="8">
        <f>IF(COUNT($BV9:BY9)&gt;0,SMALL($BV9:BY9,1),$CI9)</f>
        <v>1.7812499999999998E-2</v>
      </c>
      <c r="CN9" s="8">
        <f>IF(COUNT($BV9:BZ9)&gt;0,SMALL($BV9:BZ9,1),$CI9)</f>
        <v>1.7812499999999998E-2</v>
      </c>
      <c r="CO9" s="3">
        <v>1.3611111111111114E-2</v>
      </c>
      <c r="CP9" s="8">
        <f t="shared" si="41"/>
        <v>1.3611111111111114E-2</v>
      </c>
      <c r="CQ9" s="8">
        <f>IF(COUNT($CB9:CC9)&gt;0,SMALL($CB9:CC9,1),$CP9)</f>
        <v>1.3611111111111114E-2</v>
      </c>
      <c r="CR9" s="8">
        <f>IF(COUNT($CB9:CD9)&gt;0,SMALL($CB9:CD9,1),$CP9)</f>
        <v>1.3611111111111114E-2</v>
      </c>
      <c r="CS9" s="8">
        <f>IF(COUNT($CB9:CE9)&gt;0,SMALL($CB9:CE9,1),$CP9)</f>
        <v>1.3611111111111114E-2</v>
      </c>
      <c r="CT9" s="8">
        <f>IF(COUNT($CB9:CF9)&gt;0,SMALL($CB9:CF9,1),$CP9)</f>
        <v>1.3611111111111114E-2</v>
      </c>
      <c r="CV9" s="8">
        <f t="shared" si="42"/>
        <v>1.8402939814814816E-2</v>
      </c>
      <c r="CW9" s="8">
        <f t="shared" si="43"/>
        <v>1.7014050925925929E-2</v>
      </c>
      <c r="CX9" s="1">
        <f t="shared" si="44"/>
        <v>7</v>
      </c>
      <c r="CY9" s="8">
        <f t="shared" si="45"/>
        <v>1.6203703703703703E-7</v>
      </c>
      <c r="CZ9" s="1" t="str">
        <f t="shared" si="46"/>
        <v>Andy Draper</v>
      </c>
      <c r="DB9" s="13">
        <f t="shared" si="47"/>
        <v>1.7812500000000002E-2</v>
      </c>
      <c r="DC9" s="13">
        <f>SMALL($DO9:DP9,1)/(60*60*24)</f>
        <v>1.7812499999999998E-2</v>
      </c>
      <c r="DD9" s="13">
        <f>SMALL($DO9:DQ9,1)/(60*60*24)</f>
        <v>1.7812499999999998E-2</v>
      </c>
      <c r="DE9" s="13">
        <f>SMALL($DO9:DR9,1)/(60*60*24)</f>
        <v>1.7812499999999998E-2</v>
      </c>
      <c r="DF9" s="13">
        <f>SMALL($DO9:DS9,1)/(60*60*24)</f>
        <v>1.7812499999999998E-2</v>
      </c>
      <c r="DG9" s="13">
        <f>SMALL($DO9:DT9,1)/(60*60*24)</f>
        <v>1.7812499999999998E-2</v>
      </c>
      <c r="DH9" s="45">
        <f t="shared" si="48"/>
        <v>1.3689103849238172E-2</v>
      </c>
      <c r="DI9" s="13">
        <f>SMALL($DU9:DV9,1)/(60*60*24)</f>
        <v>1.3689103849238172E-2</v>
      </c>
      <c r="DJ9" s="53">
        <f>SMALL($DW9:DW9,1)/(60*60*24)</f>
        <v>0.11572916666666666</v>
      </c>
      <c r="DK9" s="53">
        <f>SMALL($DW9:DX9,1)/(60*60*24)</f>
        <v>0.11572916666666666</v>
      </c>
      <c r="DL9" s="53">
        <f>SMALL($DW9:DY9,1)/(60*60*24)</f>
        <v>0.11572916666666666</v>
      </c>
      <c r="DM9" s="53">
        <f>SMALL($DW9:DZ9,1)/(60*60*24)</f>
        <v>0.11572916666666666</v>
      </c>
      <c r="DO9" s="6">
        <f t="shared" si="49"/>
        <v>1539</v>
      </c>
      <c r="DP9" s="1">
        <f t="shared" si="50"/>
        <v>9999</v>
      </c>
      <c r="DQ9" s="1">
        <f t="shared" si="51"/>
        <v>9999</v>
      </c>
      <c r="DR9" s="1">
        <f t="shared" si="52"/>
        <v>9999</v>
      </c>
      <c r="DS9" s="1">
        <f t="shared" si="53"/>
        <v>9999</v>
      </c>
      <c r="DT9" s="1">
        <f t="shared" si="54"/>
        <v>9999</v>
      </c>
      <c r="DU9" s="6">
        <f t="shared" si="55"/>
        <v>1182.7385725741781</v>
      </c>
      <c r="DV9" s="1">
        <f t="shared" si="56"/>
        <v>9999</v>
      </c>
      <c r="DW9" s="55">
        <f t="shared" si="57"/>
        <v>9999</v>
      </c>
      <c r="DX9" s="1">
        <f t="shared" si="58"/>
        <v>9999</v>
      </c>
      <c r="DY9" s="1">
        <f t="shared" si="59"/>
        <v>9999</v>
      </c>
      <c r="DZ9" s="1">
        <f t="shared" si="60"/>
        <v>9999</v>
      </c>
      <c r="EB9" s="8"/>
      <c r="EC9" s="8"/>
      <c r="ED9" s="8"/>
    </row>
    <row r="10" spans="1:134" x14ac:dyDescent="0.2">
      <c r="A10" s="1" t="s">
        <v>27</v>
      </c>
      <c r="B10" s="3">
        <v>1.8113425925925925E-2</v>
      </c>
      <c r="C10" s="11">
        <v>43160</v>
      </c>
      <c r="E10" s="13">
        <v>1.8275462962962962E-2</v>
      </c>
      <c r="F10" s="11">
        <v>42948</v>
      </c>
      <c r="H10" s="3">
        <v>0</v>
      </c>
      <c r="I10" s="3">
        <v>0</v>
      </c>
      <c r="M10" s="8">
        <f t="shared" si="2"/>
        <v>1.8275462962962962E-2</v>
      </c>
      <c r="N10" s="6">
        <f t="shared" si="3"/>
        <v>1579</v>
      </c>
      <c r="O10" s="8">
        <f t="shared" si="65"/>
        <v>1.7881944444444443E-2</v>
      </c>
      <c r="Q10" s="8">
        <f t="shared" si="4"/>
        <v>0</v>
      </c>
      <c r="R10" s="8">
        <f t="shared" si="5"/>
        <v>0</v>
      </c>
      <c r="S10" s="8">
        <f t="shared" si="6"/>
        <v>1.7881944444444443E-2</v>
      </c>
      <c r="T10" s="8"/>
      <c r="U10" s="8">
        <f>IF(A10&lt;&gt;"",IF(VLOOKUP(A10,Apr!A$4:F$202,6)&gt;0,VLOOKUP(A10,Apr!A$4:F$202,6),0),0)</f>
        <v>0</v>
      </c>
      <c r="V10" s="8">
        <f>IF(A10&lt;&gt;"",IF(VLOOKUP(A10,May!A$3:F$201,6)&gt;0,VLOOKUP(A10,May!A$3:F$201,6),0),0)</f>
        <v>0</v>
      </c>
      <c r="W10" s="8">
        <f>IF(A10&lt;&gt;"",IF(VLOOKUP(A10,Jun!A$3:F$201,6)&gt;0,VLOOKUP(A10,Jun!A$3:F$201,6),0),0)</f>
        <v>0</v>
      </c>
      <c r="X10" s="8">
        <f>IF(A10&lt;&gt;"",IF(VLOOKUP(A10,Jul!A$3:F$201,6)&gt;0,VLOOKUP(A10,Jul!A$3:F$201,6),0),0)</f>
        <v>0</v>
      </c>
      <c r="Y10" s="8">
        <f>IF(A10&lt;&gt;"",IF(VLOOKUP(A10,Aug!A$3:F$201,6)&gt;0,VLOOKUP(A10,Aug!A$3:F$201,6),0),0)</f>
        <v>0</v>
      </c>
      <c r="Z10" s="8">
        <f>IF(A10&lt;&gt;"",IF(VLOOKUP(A10,Sep!A$3:F$201,6)&gt;0,VLOOKUP(A10,Sep!A$3:F$201,6),0),0)</f>
        <v>0</v>
      </c>
      <c r="AA10" s="6">
        <f t="shared" si="7"/>
        <v>1213.4790163058005</v>
      </c>
      <c r="AB10" s="8">
        <f t="shared" si="8"/>
        <v>1.3715277777777778E-2</v>
      </c>
      <c r="AC10" s="8">
        <f>IF(A10&lt;&gt;"",IF(VLOOKUP(A10,Oct!A$3:F$201,6)&gt;0,VLOOKUP(A10,Oct!A$3:F$201,6),0),0)</f>
        <v>0</v>
      </c>
      <c r="AD10" s="8">
        <f>IF(A10&lt;&gt;"",IF(VLOOKUP(A10,Nov!A$3:F$201,6)&gt;0,VLOOKUP(A10,Nov!A$3:F$201,6),0),0)</f>
        <v>0</v>
      </c>
      <c r="AE10" s="8">
        <f>IF(A10&lt;&gt;"",IF(VLOOKUP(A10,Dec!A$3:F$201,6)&gt;0,VLOOKUP(A10,Dec!A$3:F$201,6),0),0)</f>
        <v>0</v>
      </c>
      <c r="AF10" s="8">
        <f>IF(A10&lt;&gt;"",IF(VLOOKUP(A10,Jan!A$3:F$201,6)&gt;0,VLOOKUP(A10,Jan!A$3:F$201,6),0),0)</f>
        <v>0</v>
      </c>
      <c r="AG10" s="8">
        <f>IF(A10&lt;&gt;"",IF(VLOOKUP(A10,Feb!A$3:F$201,6)&gt;0,VLOOKUP(A10,Feb!A$3:F$201,6),0),0)</f>
        <v>0</v>
      </c>
      <c r="AH10" s="8">
        <f>IF(A10&lt;&gt;"",IF(VLOOKUP(A10,Mar!A$3:F$201,6)&gt;0,VLOOKUP(A10,Mar!A$3:F$201,6),0),0)</f>
        <v>0</v>
      </c>
      <c r="AJ10" s="8">
        <f>LARGE($BH10:BI10,1)</f>
        <v>1.7881944444444443E-2</v>
      </c>
      <c r="AK10" s="8">
        <f>LARGE($BH10:BJ10,1)</f>
        <v>1.7881944444444443E-2</v>
      </c>
      <c r="AL10" s="8">
        <f>LARGE($BH10:BK10,1)</f>
        <v>1.7881944444444443E-2</v>
      </c>
      <c r="AM10" s="8">
        <f>LARGE($BH10:BL10,1)</f>
        <v>1.7881944444444443E-2</v>
      </c>
      <c r="AN10" s="8">
        <f>LARGE($BH10:BM10,1)</f>
        <v>1.7881944444444443E-2</v>
      </c>
      <c r="AO10" s="8">
        <f>LARGE($BN10:BO10,1)</f>
        <v>1.3715277777777778E-2</v>
      </c>
      <c r="AP10" s="8">
        <f>LARGE($BN10:BP10,1)</f>
        <v>1.6493055555555556E-2</v>
      </c>
      <c r="AQ10" s="8">
        <f>LARGE($BN10:BQ10,1)</f>
        <v>1.6493055555555556E-2</v>
      </c>
      <c r="AR10" s="8">
        <f>LARGE($BN10:BR10,1)</f>
        <v>1.6493055555555556E-2</v>
      </c>
      <c r="AS10" s="8">
        <f>LARGE($BN10:BS10,1)</f>
        <v>1.6493055555555556E-2</v>
      </c>
      <c r="AV10" s="6">
        <f t="shared" si="9"/>
        <v>0</v>
      </c>
      <c r="AW10" s="6">
        <f t="shared" si="10"/>
        <v>0</v>
      </c>
      <c r="AX10" s="6">
        <f t="shared" si="11"/>
        <v>0</v>
      </c>
      <c r="AY10" s="6">
        <f t="shared" si="12"/>
        <v>0</v>
      </c>
      <c r="AZ10" s="6">
        <f t="shared" si="13"/>
        <v>0</v>
      </c>
      <c r="BA10" s="6">
        <f t="shared" si="14"/>
        <v>0</v>
      </c>
      <c r="BB10" s="6">
        <f t="shared" si="15"/>
        <v>0</v>
      </c>
      <c r="BC10" s="6">
        <f t="shared" si="16"/>
        <v>0</v>
      </c>
      <c r="BD10" s="6">
        <f t="shared" si="17"/>
        <v>0</v>
      </c>
      <c r="BE10" s="6">
        <f t="shared" si="18"/>
        <v>0</v>
      </c>
      <c r="BF10" s="6">
        <f t="shared" si="19"/>
        <v>0</v>
      </c>
      <c r="BH10" s="8">
        <f t="shared" si="20"/>
        <v>1.7881944444444443E-2</v>
      </c>
      <c r="BI10" s="8">
        <f t="shared" si="21"/>
        <v>0</v>
      </c>
      <c r="BJ10" s="8">
        <f t="shared" si="22"/>
        <v>0</v>
      </c>
      <c r="BK10" s="8">
        <f t="shared" si="23"/>
        <v>0</v>
      </c>
      <c r="BL10" s="8">
        <f t="shared" si="24"/>
        <v>0</v>
      </c>
      <c r="BM10" s="8">
        <f t="shared" si="25"/>
        <v>0</v>
      </c>
      <c r="BN10" s="8">
        <f t="shared" si="26"/>
        <v>1.3715277777777778E-2</v>
      </c>
      <c r="BO10" s="8">
        <f t="shared" si="27"/>
        <v>0</v>
      </c>
      <c r="BP10" s="8">
        <f t="shared" si="61"/>
        <v>1.6493055555555556E-2</v>
      </c>
      <c r="BQ10" s="8">
        <f t="shared" si="62"/>
        <v>0</v>
      </c>
      <c r="BR10" s="8">
        <f t="shared" si="63"/>
        <v>0</v>
      </c>
      <c r="BS10" s="8">
        <f t="shared" si="64"/>
        <v>0</v>
      </c>
      <c r="BV10" s="8" t="str">
        <f t="shared" si="28"/>
        <v/>
      </c>
      <c r="BW10" s="8" t="str">
        <f t="shared" si="29"/>
        <v/>
      </c>
      <c r="BX10" s="8" t="str">
        <f t="shared" si="30"/>
        <v/>
      </c>
      <c r="BY10" s="8" t="str">
        <f t="shared" si="31"/>
        <v/>
      </c>
      <c r="BZ10" s="8" t="str">
        <f t="shared" si="32"/>
        <v/>
      </c>
      <c r="CA10" s="8" t="str">
        <f t="shared" si="33"/>
        <v/>
      </c>
      <c r="CB10" s="8" t="str">
        <f t="shared" si="34"/>
        <v/>
      </c>
      <c r="CC10" s="8" t="str">
        <f t="shared" si="35"/>
        <v/>
      </c>
      <c r="CD10" s="8" t="str">
        <f t="shared" si="36"/>
        <v/>
      </c>
      <c r="CE10" s="8" t="str">
        <f t="shared" si="37"/>
        <v/>
      </c>
      <c r="CF10" s="8" t="str">
        <f t="shared" si="38"/>
        <v/>
      </c>
      <c r="CG10" s="8" t="str">
        <f t="shared" si="39"/>
        <v/>
      </c>
      <c r="CI10" s="13">
        <v>1.8275462962962962E-2</v>
      </c>
      <c r="CJ10" s="8">
        <f t="shared" si="40"/>
        <v>1.8275462962962962E-2</v>
      </c>
      <c r="CK10" s="8">
        <f>IF(COUNT($BV10:BW10)&gt;0,SMALL($BV10:BW10,1),$CI10)</f>
        <v>1.8275462962962962E-2</v>
      </c>
      <c r="CL10" s="8">
        <f>IF(COUNT($BV10:BX10)&gt;0,SMALL($BV10:BX10,1),$CI10)</f>
        <v>1.8275462962962962E-2</v>
      </c>
      <c r="CM10" s="8">
        <f>IF(COUNT($BV10:BY10)&gt;0,SMALL($BV10:BY10,1),$CI10)</f>
        <v>1.8275462962962962E-2</v>
      </c>
      <c r="CN10" s="8">
        <f>IF(COUNT($BV10:BZ10)&gt;0,SMALL($BV10:BZ10,1),$CI10)</f>
        <v>1.8275462962962962E-2</v>
      </c>
      <c r="CO10" s="3">
        <v>1.8113425925925925E-2</v>
      </c>
      <c r="CP10" s="8">
        <f t="shared" si="41"/>
        <v>1.8113425925925925E-2</v>
      </c>
      <c r="CQ10" s="8">
        <f>IF(COUNT($CB10:CC10)&gt;0,SMALL($CB10:CC10,1),$CP10)</f>
        <v>1.8113425925925925E-2</v>
      </c>
      <c r="CR10" s="8">
        <f>IF(COUNT($CB10:CD10)&gt;0,SMALL($CB10:CD10,1),$CP10)</f>
        <v>1.8113425925925925E-2</v>
      </c>
      <c r="CS10" s="8">
        <f>IF(COUNT($CB10:CE10)&gt;0,SMALL($CB10:CE10,1),$CP10)</f>
        <v>1.8113425925925925E-2</v>
      </c>
      <c r="CT10" s="8">
        <f>IF(COUNT($CB10:CF10)&gt;0,SMALL($CB10:CF10,1),$CP10)</f>
        <v>1.8113425925925925E-2</v>
      </c>
      <c r="CV10" s="8">
        <f t="shared" si="42"/>
        <v>1.788212962962963E-2</v>
      </c>
      <c r="CW10" s="8">
        <f t="shared" si="43"/>
        <v>1.6493240740740742E-2</v>
      </c>
      <c r="CX10" s="1">
        <f t="shared" si="44"/>
        <v>8</v>
      </c>
      <c r="CY10" s="8">
        <f t="shared" si="45"/>
        <v>1.8518518518518518E-7</v>
      </c>
      <c r="CZ10" s="1" t="str">
        <f t="shared" si="46"/>
        <v>Andy Unsworth</v>
      </c>
      <c r="DB10" s="13">
        <f t="shared" si="47"/>
        <v>1.8275462962962962E-2</v>
      </c>
      <c r="DC10" s="13">
        <f>SMALL($DO10:DP10,1)/(60*60*24)</f>
        <v>1.8275462962962962E-2</v>
      </c>
      <c r="DD10" s="13">
        <f>SMALL($DO10:DQ10,1)/(60*60*24)</f>
        <v>1.8275462962962962E-2</v>
      </c>
      <c r="DE10" s="13">
        <f>SMALL($DO10:DR10,1)/(60*60*24)</f>
        <v>1.8275462962962962E-2</v>
      </c>
      <c r="DF10" s="13">
        <f>SMALL($DO10:DS10,1)/(60*60*24)</f>
        <v>1.8275462962962962E-2</v>
      </c>
      <c r="DG10" s="13">
        <f>SMALL($DO10:DT10,1)/(60*60*24)</f>
        <v>1.8275462962962962E-2</v>
      </c>
      <c r="DH10" s="45">
        <f t="shared" si="48"/>
        <v>1.4044896022057876E-2</v>
      </c>
      <c r="DI10" s="13">
        <f>SMALL($DU10:DV10,1)/(60*60*24)</f>
        <v>1.4044896022057876E-2</v>
      </c>
      <c r="DJ10" s="53">
        <f>SMALL($DW10:DW10,1)/(60*60*24)</f>
        <v>0.11572916666666666</v>
      </c>
      <c r="DK10" s="53">
        <f>SMALL($DW10:DX10,1)/(60*60*24)</f>
        <v>0.11572916666666666</v>
      </c>
      <c r="DL10" s="53">
        <f>SMALL($DW10:DY10,1)/(60*60*24)</f>
        <v>0.11572916666666666</v>
      </c>
      <c r="DM10" s="53">
        <f>SMALL($DW10:DZ10,1)/(60*60*24)</f>
        <v>0.11572916666666666</v>
      </c>
      <c r="DO10" s="6">
        <f t="shared" si="49"/>
        <v>1579</v>
      </c>
      <c r="DP10" s="1">
        <f t="shared" si="50"/>
        <v>9999</v>
      </c>
      <c r="DQ10" s="1">
        <f t="shared" si="51"/>
        <v>9999</v>
      </c>
      <c r="DR10" s="1">
        <f t="shared" si="52"/>
        <v>9999</v>
      </c>
      <c r="DS10" s="1">
        <f t="shared" si="53"/>
        <v>9999</v>
      </c>
      <c r="DT10" s="1">
        <f t="shared" si="54"/>
        <v>9999</v>
      </c>
      <c r="DU10" s="6">
        <f t="shared" si="55"/>
        <v>1213.4790163058005</v>
      </c>
      <c r="DV10" s="1">
        <f t="shared" si="56"/>
        <v>9999</v>
      </c>
      <c r="DW10" s="55">
        <f t="shared" si="57"/>
        <v>9999</v>
      </c>
      <c r="DX10" s="1">
        <f t="shared" si="58"/>
        <v>9999</v>
      </c>
      <c r="DY10" s="1">
        <f t="shared" si="59"/>
        <v>9999</v>
      </c>
      <c r="DZ10" s="1">
        <f t="shared" si="60"/>
        <v>9999</v>
      </c>
      <c r="EB10" s="8"/>
      <c r="EC10" s="8"/>
      <c r="ED10" s="8"/>
    </row>
    <row r="11" spans="1:134" x14ac:dyDescent="0.2">
      <c r="A11" s="1" t="s">
        <v>190</v>
      </c>
      <c r="B11" s="3">
        <v>2.2418981481481481E-2</v>
      </c>
      <c r="C11" s="11">
        <v>43831</v>
      </c>
      <c r="E11" s="13"/>
      <c r="H11" s="3">
        <v>0</v>
      </c>
      <c r="I11" s="3">
        <v>0</v>
      </c>
      <c r="L11" s="8">
        <v>4.1666666666666664E-2</v>
      </c>
      <c r="M11" s="8">
        <f t="shared" si="2"/>
        <v>2.8281778576689256E-2</v>
      </c>
      <c r="N11" s="6">
        <f t="shared" si="3"/>
        <v>2443.5456690259521</v>
      </c>
      <c r="O11" s="8">
        <f t="shared" si="65"/>
        <v>7.9861111111111105E-3</v>
      </c>
      <c r="Q11" s="8">
        <f t="shared" si="4"/>
        <v>0</v>
      </c>
      <c r="R11" s="8">
        <f t="shared" si="5"/>
        <v>0</v>
      </c>
      <c r="S11" s="8">
        <f t="shared" si="6"/>
        <v>7.9861111111111105E-3</v>
      </c>
      <c r="T11" s="8"/>
      <c r="U11" s="8">
        <f>IF(A11&lt;&gt;"",IF(VLOOKUP(A11,Apr!A$4:F$202,6)&gt;0,VLOOKUP(A11,Apr!A$4:F$202,6),0),0)</f>
        <v>0</v>
      </c>
      <c r="V11" s="8">
        <f>IF(A11&lt;&gt;"",IF(VLOOKUP(A11,May!A$3:F$201,6)&gt;0,VLOOKUP(A11,May!A$3:F$201,6),0),0)</f>
        <v>0</v>
      </c>
      <c r="W11" s="8">
        <f>IF(A11&lt;&gt;"",IF(VLOOKUP(A11,Jun!A$3:F$201,6)&gt;0,VLOOKUP(A11,Jun!A$3:F$201,6),0),0)</f>
        <v>0</v>
      </c>
      <c r="X11" s="8">
        <f>IF(A11&lt;&gt;"",IF(VLOOKUP(A11,Jul!A$3:F$201,6)&gt;0,VLOOKUP(A11,Jul!A$3:F$201,6),0),0)</f>
        <v>0</v>
      </c>
      <c r="Y11" s="8">
        <f>IF(A11&lt;&gt;"",IF(VLOOKUP(A11,Aug!A$3:F$201,6)&gt;0,VLOOKUP(A11,Aug!A$3:F$201,6),0),0)</f>
        <v>0</v>
      </c>
      <c r="Z11" s="8">
        <f>IF(A11&lt;&gt;"",IF(VLOOKUP(A11,Sep!A$3:F$201,6)&gt;0,VLOOKUP(A11,Sep!A$3:F$201,6),0),0)</f>
        <v>0</v>
      </c>
      <c r="AA11" s="6">
        <f t="shared" si="7"/>
        <v>1877.8919536085571</v>
      </c>
      <c r="AB11" s="8">
        <f t="shared" si="8"/>
        <v>6.076388888888889E-3</v>
      </c>
      <c r="AC11" s="8">
        <f>IF(A11&lt;&gt;"",IF(VLOOKUP(A11,Oct!A$3:F$201,6)&gt;0,VLOOKUP(A11,Oct!A$3:F$201,6),0),0)</f>
        <v>0</v>
      </c>
      <c r="AD11" s="8">
        <f>IF(A11&lt;&gt;"",IF(VLOOKUP(A11,Nov!A$3:F$201,6)&gt;0,VLOOKUP(A11,Nov!A$3:F$201,6),0),0)</f>
        <v>0</v>
      </c>
      <c r="AE11" s="8">
        <f>IF(A11&lt;&gt;"",IF(VLOOKUP(A11,Dec!A$3:F$201,6)&gt;0,VLOOKUP(A11,Dec!A$3:F$201,6),0),0)</f>
        <v>0</v>
      </c>
      <c r="AF11" s="8">
        <f>IF(A11&lt;&gt;"",IF(VLOOKUP(A11,Jan!A$3:F$201,6)&gt;0,VLOOKUP(A11,Jan!A$3:F$201,6),0),0)</f>
        <v>0</v>
      </c>
      <c r="AG11" s="8">
        <f>IF(A11&lt;&gt;"",IF(VLOOKUP(A11,Feb!A$3:F$201,6)&gt;0,VLOOKUP(A11,Feb!A$3:F$201,6),0),0)</f>
        <v>0</v>
      </c>
      <c r="AH11" s="8">
        <f>IF(A11&lt;&gt;"",IF(VLOOKUP(A11,Mar!A$3:F$201,6)&gt;0,VLOOKUP(A11,Mar!A$3:F$201,6),0),0)</f>
        <v>0</v>
      </c>
      <c r="AJ11" s="8">
        <f>LARGE($BH11:BI11,1)</f>
        <v>7.9861111111111105E-3</v>
      </c>
      <c r="AK11" s="8">
        <f>LARGE($BH11:BJ11,1)</f>
        <v>7.9861111111111105E-3</v>
      </c>
      <c r="AL11" s="8">
        <f>LARGE($BH11:BK11,1)</f>
        <v>7.9861111111111105E-3</v>
      </c>
      <c r="AM11" s="8">
        <f>LARGE($BH11:BL11,1)</f>
        <v>7.9861111111111105E-3</v>
      </c>
      <c r="AN11" s="8">
        <f>LARGE($BH11:BM11,1)</f>
        <v>7.9861111111111105E-3</v>
      </c>
      <c r="AO11" s="8">
        <f>LARGE($BN11:BO11,1)</f>
        <v>6.076388888888889E-3</v>
      </c>
      <c r="AP11" s="8">
        <f>LARGE($BN11:BP11,1)</f>
        <v>7.2916666666666668E-3</v>
      </c>
      <c r="AQ11" s="8">
        <f>LARGE($BN11:BQ11,1)</f>
        <v>7.2916666666666668E-3</v>
      </c>
      <c r="AR11" s="8">
        <f>LARGE($BN11:BR11,1)</f>
        <v>7.2916666666666668E-3</v>
      </c>
      <c r="AS11" s="8">
        <f>LARGE($BN11:BS11,1)</f>
        <v>7.2916666666666668E-3</v>
      </c>
      <c r="AV11" s="6">
        <f t="shared" si="9"/>
        <v>0</v>
      </c>
      <c r="AW11" s="6">
        <f t="shared" si="10"/>
        <v>0</v>
      </c>
      <c r="AX11" s="6">
        <f t="shared" si="11"/>
        <v>0</v>
      </c>
      <c r="AY11" s="6">
        <f t="shared" si="12"/>
        <v>0</v>
      </c>
      <c r="AZ11" s="6">
        <f t="shared" si="13"/>
        <v>0</v>
      </c>
      <c r="BA11" s="6">
        <f t="shared" si="14"/>
        <v>0</v>
      </c>
      <c r="BB11" s="6">
        <f t="shared" si="15"/>
        <v>0</v>
      </c>
      <c r="BC11" s="6">
        <f t="shared" si="16"/>
        <v>0</v>
      </c>
      <c r="BD11" s="6">
        <f t="shared" si="17"/>
        <v>0</v>
      </c>
      <c r="BE11" s="6">
        <f t="shared" si="18"/>
        <v>0</v>
      </c>
      <c r="BF11" s="6">
        <f t="shared" si="19"/>
        <v>0</v>
      </c>
      <c r="BH11" s="8">
        <f t="shared" si="20"/>
        <v>7.9861111111111105E-3</v>
      </c>
      <c r="BI11" s="8">
        <f t="shared" si="21"/>
        <v>0</v>
      </c>
      <c r="BJ11" s="8">
        <f t="shared" si="22"/>
        <v>0</v>
      </c>
      <c r="BK11" s="8">
        <f t="shared" si="23"/>
        <v>0</v>
      </c>
      <c r="BL11" s="8">
        <f t="shared" si="24"/>
        <v>0</v>
      </c>
      <c r="BM11" s="8">
        <f t="shared" si="25"/>
        <v>0</v>
      </c>
      <c r="BN11" s="8">
        <f t="shared" si="26"/>
        <v>6.076388888888889E-3</v>
      </c>
      <c r="BO11" s="8">
        <f t="shared" si="27"/>
        <v>0</v>
      </c>
      <c r="BP11" s="8">
        <f t="shared" si="61"/>
        <v>7.2916666666666668E-3</v>
      </c>
      <c r="BQ11" s="8">
        <f t="shared" si="62"/>
        <v>0</v>
      </c>
      <c r="BR11" s="8">
        <f t="shared" si="63"/>
        <v>0</v>
      </c>
      <c r="BS11" s="8">
        <f t="shared" si="64"/>
        <v>0</v>
      </c>
      <c r="BV11" s="8" t="str">
        <f t="shared" si="28"/>
        <v/>
      </c>
      <c r="BW11" s="8" t="str">
        <f t="shared" si="29"/>
        <v/>
      </c>
      <c r="BX11" s="8" t="str">
        <f t="shared" si="30"/>
        <v/>
      </c>
      <c r="BY11" s="8" t="str">
        <f t="shared" si="31"/>
        <v/>
      </c>
      <c r="BZ11" s="8" t="str">
        <f t="shared" si="32"/>
        <v/>
      </c>
      <c r="CA11" s="8" t="str">
        <f t="shared" si="33"/>
        <v/>
      </c>
      <c r="CB11" s="8" t="str">
        <f t="shared" si="34"/>
        <v/>
      </c>
      <c r="CC11" s="8" t="str">
        <f t="shared" si="35"/>
        <v/>
      </c>
      <c r="CD11" s="8" t="str">
        <f t="shared" si="36"/>
        <v/>
      </c>
      <c r="CE11" s="8" t="str">
        <f t="shared" si="37"/>
        <v/>
      </c>
      <c r="CF11" s="8" t="str">
        <f t="shared" si="38"/>
        <v/>
      </c>
      <c r="CG11" s="8" t="str">
        <f t="shared" si="39"/>
        <v/>
      </c>
      <c r="CI11" s="13"/>
      <c r="CJ11" s="8">
        <f t="shared" si="40"/>
        <v>0</v>
      </c>
      <c r="CK11" s="8">
        <f>IF(COUNT($BV11:BW11)&gt;0,SMALL($BV11:BW11,1),$CI11)</f>
        <v>0</v>
      </c>
      <c r="CL11" s="8">
        <f>IF(COUNT($BV11:BX11)&gt;0,SMALL($BV11:BX11,1),$CI11)</f>
        <v>0</v>
      </c>
      <c r="CM11" s="8">
        <f>IF(COUNT($BV11:BY11)&gt;0,SMALL($BV11:BY11,1),$CI11)</f>
        <v>0</v>
      </c>
      <c r="CN11" s="8">
        <f>IF(COUNT($BV11:BZ11)&gt;0,SMALL($BV11:BZ11,1),$CI11)</f>
        <v>0</v>
      </c>
      <c r="CO11" s="3">
        <v>2.2418981481481481E-2</v>
      </c>
      <c r="CP11" s="8">
        <f t="shared" si="41"/>
        <v>2.2418981481481481E-2</v>
      </c>
      <c r="CQ11" s="8">
        <f>IF(COUNT($CB11:CC11)&gt;0,SMALL($CB11:CC11,1),$CP11)</f>
        <v>2.2418981481481481E-2</v>
      </c>
      <c r="CR11" s="8">
        <f>IF(COUNT($CB11:CD11)&gt;0,SMALL($CB11:CD11,1),$CP11)</f>
        <v>2.2418981481481481E-2</v>
      </c>
      <c r="CS11" s="8">
        <f>IF(COUNT($CB11:CE11)&gt;0,SMALL($CB11:CE11,1),$CP11)</f>
        <v>2.2418981481481481E-2</v>
      </c>
      <c r="CT11" s="8">
        <f>IF(COUNT($CB11:CF11)&gt;0,SMALL($CB11:CF11,1),$CP11)</f>
        <v>2.2418981481481481E-2</v>
      </c>
      <c r="CV11" s="8">
        <f t="shared" si="42"/>
        <v>7.9863194444444435E-3</v>
      </c>
      <c r="CW11" s="8">
        <f t="shared" si="43"/>
        <v>7.2918749999999997E-3</v>
      </c>
      <c r="CX11" s="1">
        <f t="shared" si="44"/>
        <v>9</v>
      </c>
      <c r="CY11" s="8">
        <f t="shared" si="45"/>
        <v>2.0833333333333333E-7</v>
      </c>
      <c r="CZ11" s="1" t="str">
        <f t="shared" si="46"/>
        <v>Angela Bremner</v>
      </c>
      <c r="DB11" s="13">
        <f t="shared" si="47"/>
        <v>2.8281778576689256E-2</v>
      </c>
      <c r="DC11" s="13">
        <f>SMALL($DO11:DP11,1)/(60*60*24)</f>
        <v>2.8281778576689259E-2</v>
      </c>
      <c r="DD11" s="13">
        <f>SMALL($DO11:DQ11,1)/(60*60*24)</f>
        <v>2.8281778576689259E-2</v>
      </c>
      <c r="DE11" s="13">
        <f>SMALL($DO11:DR11,1)/(60*60*24)</f>
        <v>2.8281778576689259E-2</v>
      </c>
      <c r="DF11" s="13">
        <f>SMALL($DO11:DS11,1)/(60*60*24)</f>
        <v>2.8281778576689259E-2</v>
      </c>
      <c r="DG11" s="13">
        <f>SMALL($DO11:DT11,1)/(60*60*24)</f>
        <v>2.8281778576689259E-2</v>
      </c>
      <c r="DH11" s="45">
        <f t="shared" si="48"/>
        <v>2.1734860574173114E-2</v>
      </c>
      <c r="DI11" s="13">
        <f>SMALL($DU11:DV11,1)/(60*60*24)</f>
        <v>2.1734860574173114E-2</v>
      </c>
      <c r="DJ11" s="53">
        <f>SMALL($DW11:DW11,1)/(60*60*24)</f>
        <v>0.11572916666666666</v>
      </c>
      <c r="DK11" s="53">
        <f>SMALL($DW11:DX11,1)/(60*60*24)</f>
        <v>0.11572916666666666</v>
      </c>
      <c r="DL11" s="53">
        <f>SMALL($DW11:DY11,1)/(60*60*24)</f>
        <v>0.11572916666666666</v>
      </c>
      <c r="DM11" s="53">
        <f>SMALL($DW11:DZ11,1)/(60*60*24)</f>
        <v>0.11572916666666666</v>
      </c>
      <c r="DO11" s="6">
        <f t="shared" si="49"/>
        <v>2443.5456690259521</v>
      </c>
      <c r="DP11" s="1">
        <f t="shared" si="50"/>
        <v>9999</v>
      </c>
      <c r="DQ11" s="1">
        <f t="shared" si="51"/>
        <v>9999</v>
      </c>
      <c r="DR11" s="1">
        <f t="shared" si="52"/>
        <v>9999</v>
      </c>
      <c r="DS11" s="1">
        <f t="shared" si="53"/>
        <v>9999</v>
      </c>
      <c r="DT11" s="1">
        <f t="shared" si="54"/>
        <v>9999</v>
      </c>
      <c r="DU11" s="6">
        <f t="shared" si="55"/>
        <v>1877.8919536085571</v>
      </c>
      <c r="DV11" s="1">
        <f t="shared" si="56"/>
        <v>9999</v>
      </c>
      <c r="DW11" s="55">
        <f t="shared" si="57"/>
        <v>9999</v>
      </c>
      <c r="DX11" s="1">
        <f t="shared" si="58"/>
        <v>9999</v>
      </c>
      <c r="DY11" s="1">
        <f t="shared" si="59"/>
        <v>9999</v>
      </c>
      <c r="DZ11" s="1">
        <f t="shared" si="60"/>
        <v>9999</v>
      </c>
    </row>
    <row r="12" spans="1:134" x14ac:dyDescent="0.2">
      <c r="A12" s="1" t="s">
        <v>21</v>
      </c>
      <c r="B12" s="54">
        <v>1.6516203703703703E-2</v>
      </c>
      <c r="C12" s="11">
        <v>42339</v>
      </c>
      <c r="E12" s="53">
        <v>2.1747685185185186E-2</v>
      </c>
      <c r="H12" s="3">
        <v>1.7384259259259259E-2</v>
      </c>
      <c r="I12" s="3">
        <v>2.1747685185185189E-2</v>
      </c>
      <c r="M12" s="8">
        <f t="shared" si="2"/>
        <v>2.1919283413848627E-2</v>
      </c>
      <c r="N12" s="6">
        <f t="shared" si="3"/>
        <v>1893.8260869565211</v>
      </c>
      <c r="O12" s="8">
        <f t="shared" si="65"/>
        <v>1.4236111111111111E-2</v>
      </c>
      <c r="Q12" s="8">
        <f t="shared" si="4"/>
        <v>2.2326388888888889E-2</v>
      </c>
      <c r="R12" s="8">
        <f t="shared" si="5"/>
        <v>0</v>
      </c>
      <c r="S12" s="8">
        <f t="shared" si="6"/>
        <v>1.4236111111111111E-2</v>
      </c>
      <c r="T12" s="8"/>
      <c r="U12" s="8">
        <f>IF(A12&lt;&gt;"",IF(VLOOKUP(A12,Apr!A$4:F$202,6)&gt;0,VLOOKUP(A12,Apr!A$4:F$202,6),0),0)</f>
        <v>2.2326388888888889E-2</v>
      </c>
      <c r="V12" s="8">
        <f>IF(A12&lt;&gt;"",IF(VLOOKUP(A12,May!A$3:F$201,6)&gt;0,VLOOKUP(A12,May!A$3:F$201,6),0),0)</f>
        <v>0</v>
      </c>
      <c r="W12" s="8">
        <f>IF(A12&lt;&gt;"",IF(VLOOKUP(A12,Jun!A$3:F$201,6)&gt;0,VLOOKUP(A12,Jun!A$3:F$201,6),0),0)</f>
        <v>0</v>
      </c>
      <c r="X12" s="8">
        <f>IF(A12&lt;&gt;"",IF(VLOOKUP(A12,Jul!A$3:F$201,6)&gt;0,VLOOKUP(A12,Jul!A$3:F$201,6),0),0)</f>
        <v>0</v>
      </c>
      <c r="Y12" s="8">
        <f>IF(A12&lt;&gt;"",IF(VLOOKUP(A12,Aug!A$3:F$201,6)&gt;0,VLOOKUP(A12,Aug!A$3:F$201,6),0),0)</f>
        <v>0</v>
      </c>
      <c r="Z12" s="8">
        <f>IF(A12&lt;&gt;"",IF(VLOOKUP(A12,Sep!A$3:F$201,6)&gt;0,VLOOKUP(A12,Sep!A$3:F$201,6),0),0)</f>
        <v>0</v>
      </c>
      <c r="AA12" s="6">
        <f t="shared" si="7"/>
        <v>1482.4578989574982</v>
      </c>
      <c r="AB12" s="8">
        <f t="shared" si="8"/>
        <v>1.0763888888888891E-2</v>
      </c>
      <c r="AC12" s="8">
        <f>IF(A12&lt;&gt;"",IF(VLOOKUP(A12,Oct!A$3:F$201,6)&gt;0,VLOOKUP(A12,Oct!A$3:F$201,6),0),0)</f>
        <v>0</v>
      </c>
      <c r="AD12" s="8">
        <f>IF(A12&lt;&gt;"",IF(VLOOKUP(A12,Nov!A$3:F$201,6)&gt;0,VLOOKUP(A12,Nov!A$3:F$201,6),0),0)</f>
        <v>0</v>
      </c>
      <c r="AE12" s="8">
        <f>IF(A12&lt;&gt;"",IF(VLOOKUP(A12,Dec!A$3:F$201,6)&gt;0,VLOOKUP(A12,Dec!A$3:F$201,6),0),0)</f>
        <v>0</v>
      </c>
      <c r="AF12" s="8">
        <f>IF(A12&lt;&gt;"",IF(VLOOKUP(A12,Jan!A$3:F$201,6)&gt;0,VLOOKUP(A12,Jan!A$3:F$201,6),0),0)</f>
        <v>0</v>
      </c>
      <c r="AG12" s="8">
        <f>IF(A12&lt;&gt;"",IF(VLOOKUP(A12,Feb!A$3:F$201,6)&gt;0,VLOOKUP(A12,Feb!A$3:F$201,6),0),0)</f>
        <v>0</v>
      </c>
      <c r="AH12" s="8">
        <f>IF(A12&lt;&gt;"",IF(VLOOKUP(A12,Mar!A$3:F$201,6)&gt;0,VLOOKUP(A12,Mar!A$3:F$201,6),0),0)</f>
        <v>0</v>
      </c>
      <c r="AJ12" s="8">
        <f>LARGE($BH12:BI12,1)</f>
        <v>1.4236111111111111E-2</v>
      </c>
      <c r="AK12" s="8">
        <f>LARGE($BH12:BJ12,1)</f>
        <v>1.4236111111111111E-2</v>
      </c>
      <c r="AL12" s="8">
        <f>LARGE($BH12:BK12,1)</f>
        <v>1.4236111111111111E-2</v>
      </c>
      <c r="AM12" s="8">
        <f>LARGE($BH12:BL12,1)</f>
        <v>1.4236111111111111E-2</v>
      </c>
      <c r="AN12" s="8">
        <f>LARGE($BH12:BM12,1)</f>
        <v>1.4236111111111111E-2</v>
      </c>
      <c r="AO12" s="8">
        <f>LARGE($BN12:BO12,1)</f>
        <v>1.0763888888888891E-2</v>
      </c>
      <c r="AP12" s="8">
        <f>LARGE($BN12:BP12,1)</f>
        <v>1.2847222222222223E-2</v>
      </c>
      <c r="AQ12" s="8">
        <f>LARGE($BN12:BQ12,1)</f>
        <v>1.2847222222222223E-2</v>
      </c>
      <c r="AR12" s="8">
        <f>LARGE($BN12:BR12,1)</f>
        <v>1.2847222222222223E-2</v>
      </c>
      <c r="AS12" s="8">
        <f>LARGE($BN12:BS12,1)</f>
        <v>1.2847222222222223E-2</v>
      </c>
      <c r="AV12" s="6">
        <f t="shared" si="9"/>
        <v>1929</v>
      </c>
      <c r="AW12" s="6">
        <f t="shared" si="10"/>
        <v>0</v>
      </c>
      <c r="AX12" s="6">
        <f t="shared" si="11"/>
        <v>0</v>
      </c>
      <c r="AY12" s="6">
        <f t="shared" si="12"/>
        <v>0</v>
      </c>
      <c r="AZ12" s="6">
        <f t="shared" si="13"/>
        <v>0</v>
      </c>
      <c r="BA12" s="6">
        <f t="shared" si="14"/>
        <v>0</v>
      </c>
      <c r="BB12" s="6">
        <f t="shared" si="15"/>
        <v>0</v>
      </c>
      <c r="BC12" s="6">
        <f t="shared" si="16"/>
        <v>0</v>
      </c>
      <c r="BD12" s="6">
        <f t="shared" si="17"/>
        <v>0</v>
      </c>
      <c r="BE12" s="6">
        <f t="shared" si="18"/>
        <v>0</v>
      </c>
      <c r="BF12" s="6">
        <f t="shared" si="19"/>
        <v>0</v>
      </c>
      <c r="BH12" s="8">
        <f t="shared" si="20"/>
        <v>1.4236111111111111E-2</v>
      </c>
      <c r="BI12" s="8">
        <f t="shared" si="21"/>
        <v>1.3888888888888888E-2</v>
      </c>
      <c r="BJ12" s="8">
        <f t="shared" si="22"/>
        <v>0</v>
      </c>
      <c r="BK12" s="8">
        <f t="shared" si="23"/>
        <v>0</v>
      </c>
      <c r="BL12" s="8">
        <f t="shared" si="24"/>
        <v>0</v>
      </c>
      <c r="BM12" s="8">
        <f t="shared" si="25"/>
        <v>0</v>
      </c>
      <c r="BN12" s="8">
        <f t="shared" si="26"/>
        <v>1.0763888888888891E-2</v>
      </c>
      <c r="BO12" s="8">
        <f t="shared" si="27"/>
        <v>0</v>
      </c>
      <c r="BP12" s="8">
        <f t="shared" si="61"/>
        <v>1.2847222222222223E-2</v>
      </c>
      <c r="BQ12" s="8">
        <f t="shared" si="62"/>
        <v>0</v>
      </c>
      <c r="BR12" s="8">
        <f t="shared" si="63"/>
        <v>0</v>
      </c>
      <c r="BS12" s="8">
        <f t="shared" si="64"/>
        <v>0</v>
      </c>
      <c r="BV12" s="8">
        <f t="shared" si="28"/>
        <v>2.2326388888888889E-2</v>
      </c>
      <c r="BW12" s="8" t="str">
        <f t="shared" si="29"/>
        <v/>
      </c>
      <c r="BX12" s="8" t="str">
        <f t="shared" si="30"/>
        <v/>
      </c>
      <c r="BY12" s="8" t="str">
        <f t="shared" si="31"/>
        <v/>
      </c>
      <c r="BZ12" s="8" t="str">
        <f t="shared" si="32"/>
        <v/>
      </c>
      <c r="CA12" s="8" t="str">
        <f t="shared" si="33"/>
        <v/>
      </c>
      <c r="CB12" s="8" t="str">
        <f t="shared" si="34"/>
        <v/>
      </c>
      <c r="CC12" s="8" t="str">
        <f t="shared" si="35"/>
        <v/>
      </c>
      <c r="CD12" s="8" t="str">
        <f t="shared" si="36"/>
        <v/>
      </c>
      <c r="CE12" s="8" t="str">
        <f t="shared" si="37"/>
        <v/>
      </c>
      <c r="CF12" s="8" t="str">
        <f t="shared" si="38"/>
        <v/>
      </c>
      <c r="CG12" s="8" t="str">
        <f t="shared" si="39"/>
        <v/>
      </c>
      <c r="CI12" s="13">
        <v>2.1747685185185186E-2</v>
      </c>
      <c r="CJ12" s="8">
        <f t="shared" si="40"/>
        <v>2.2326388888888889E-2</v>
      </c>
      <c r="CK12" s="8">
        <f>IF(COUNT($BV12:BW12)&gt;0,SMALL($BV12:BW12,1),$CI12)</f>
        <v>2.2326388888888889E-2</v>
      </c>
      <c r="CL12" s="8">
        <f>IF(COUNT($BV12:BX12)&gt;0,SMALL($BV12:BX12,1),$CI12)</f>
        <v>2.2326388888888889E-2</v>
      </c>
      <c r="CM12" s="8">
        <f>IF(COUNT($BV12:BY12)&gt;0,SMALL($BV12:BY12,1),$CI12)</f>
        <v>2.2326388888888889E-2</v>
      </c>
      <c r="CN12" s="8">
        <f>IF(COUNT($BV12:BZ12)&gt;0,SMALL($BV12:BZ12,1),$CI12)</f>
        <v>2.2326388888888889E-2</v>
      </c>
      <c r="CO12" s="3">
        <v>1.6516203703703703E-2</v>
      </c>
      <c r="CP12" s="8">
        <f t="shared" si="41"/>
        <v>1.6516203703703703E-2</v>
      </c>
      <c r="CQ12" s="8">
        <f>IF(COUNT($CB12:CC12)&gt;0,SMALL($CB12:CC12,1),$CP12)</f>
        <v>1.6516203703703703E-2</v>
      </c>
      <c r="CR12" s="8">
        <f>IF(COUNT($CB12:CD12)&gt;0,SMALL($CB12:CD12,1),$CP12)</f>
        <v>1.6516203703703703E-2</v>
      </c>
      <c r="CS12" s="8">
        <f>IF(COUNT($CB12:CE12)&gt;0,SMALL($CB12:CE12,1),$CP12)</f>
        <v>1.6516203703703703E-2</v>
      </c>
      <c r="CT12" s="8">
        <f>IF(COUNT($CB12:CF12)&gt;0,SMALL($CB12:CF12,1),$CP12)</f>
        <v>1.6516203703703703E-2</v>
      </c>
      <c r="CV12" s="8">
        <f t="shared" si="42"/>
        <v>1.4236342592592592E-2</v>
      </c>
      <c r="CW12" s="8">
        <f t="shared" si="43"/>
        <v>1.2847453703703705E-2</v>
      </c>
      <c r="CX12" s="1">
        <f t="shared" si="44"/>
        <v>10</v>
      </c>
      <c r="CY12" s="8">
        <f t="shared" si="45"/>
        <v>2.3148148148148148E-7</v>
      </c>
      <c r="CZ12" s="1" t="str">
        <f t="shared" si="46"/>
        <v>Barbara Holmes</v>
      </c>
      <c r="DB12" s="13">
        <f t="shared" si="47"/>
        <v>2.1919283413848627E-2</v>
      </c>
      <c r="DC12" s="13">
        <f>SMALL($DO12:DP12,1)/(60*60*24)</f>
        <v>2.1919283413848623E-2</v>
      </c>
      <c r="DD12" s="13">
        <f>SMALL($DO12:DQ12,1)/(60*60*24)</f>
        <v>2.1919283413848623E-2</v>
      </c>
      <c r="DE12" s="13">
        <f>SMALL($DO12:DR12,1)/(60*60*24)</f>
        <v>2.1919283413848623E-2</v>
      </c>
      <c r="DF12" s="13">
        <f>SMALL($DO12:DS12,1)/(60*60*24)</f>
        <v>2.1919283413848623E-2</v>
      </c>
      <c r="DG12" s="13">
        <f>SMALL($DO12:DT12,1)/(60*60*24)</f>
        <v>2.1919283413848623E-2</v>
      </c>
      <c r="DH12" s="45">
        <f t="shared" si="48"/>
        <v>1.7158077534230303E-2</v>
      </c>
      <c r="DI12" s="13">
        <f>SMALL($DU12:DV12,1)/(60*60*24)</f>
        <v>1.7158077534230303E-2</v>
      </c>
      <c r="DJ12" s="53">
        <f>SMALL($DW12:DW12,1)/(60*60*24)</f>
        <v>0.11572916666666666</v>
      </c>
      <c r="DK12" s="53">
        <f>SMALL($DW12:DX12,1)/(60*60*24)</f>
        <v>0.11572916666666666</v>
      </c>
      <c r="DL12" s="53">
        <f>SMALL($DW12:DY12,1)/(60*60*24)</f>
        <v>0.11572916666666666</v>
      </c>
      <c r="DM12" s="53">
        <f>SMALL($DW12:DZ12,1)/(60*60*24)</f>
        <v>0.11572916666666666</v>
      </c>
      <c r="DO12" s="6">
        <f t="shared" si="49"/>
        <v>1893.8260869565211</v>
      </c>
      <c r="DP12" s="1">
        <f t="shared" si="50"/>
        <v>1929</v>
      </c>
      <c r="DQ12" s="1">
        <f t="shared" si="51"/>
        <v>9999</v>
      </c>
      <c r="DR12" s="1">
        <f t="shared" si="52"/>
        <v>9999</v>
      </c>
      <c r="DS12" s="1">
        <f t="shared" si="53"/>
        <v>9999</v>
      </c>
      <c r="DT12" s="1">
        <f t="shared" si="54"/>
        <v>9999</v>
      </c>
      <c r="DU12" s="6">
        <f t="shared" si="55"/>
        <v>1482.4578989574982</v>
      </c>
      <c r="DV12" s="1">
        <f t="shared" si="56"/>
        <v>9999</v>
      </c>
      <c r="DW12" s="55">
        <f t="shared" si="57"/>
        <v>9999</v>
      </c>
      <c r="DX12" s="1">
        <f t="shared" si="58"/>
        <v>9999</v>
      </c>
      <c r="DY12" s="1">
        <f t="shared" si="59"/>
        <v>9999</v>
      </c>
      <c r="DZ12" s="1">
        <f t="shared" si="60"/>
        <v>9999</v>
      </c>
      <c r="EB12" s="8"/>
      <c r="EC12" s="8"/>
      <c r="ED12" s="8"/>
    </row>
    <row r="13" spans="1:134" x14ac:dyDescent="0.2">
      <c r="A13" s="1" t="s">
        <v>208</v>
      </c>
      <c r="B13" s="3">
        <v>2.1747685185185186E-2</v>
      </c>
      <c r="C13" s="11">
        <v>44501</v>
      </c>
      <c r="E13" s="13">
        <v>2.613425925925926E-2</v>
      </c>
      <c r="F13" s="11">
        <v>44378</v>
      </c>
      <c r="H13" s="8">
        <v>0</v>
      </c>
      <c r="I13" s="8">
        <v>2.6250000000000002E-2</v>
      </c>
      <c r="K13" s="8">
        <v>1.7118055555555556E-2</v>
      </c>
      <c r="M13" s="8">
        <f t="shared" si="2"/>
        <v>2.6250000000000002E-2</v>
      </c>
      <c r="N13" s="6">
        <f t="shared" si="3"/>
        <v>2268.0000000000005</v>
      </c>
      <c r="O13" s="8">
        <f t="shared" si="65"/>
        <v>9.8958333333333329E-3</v>
      </c>
      <c r="Q13" s="8">
        <f t="shared" si="4"/>
        <v>2.613425925925926E-2</v>
      </c>
      <c r="R13" s="8">
        <f t="shared" si="5"/>
        <v>2.1747685185185189E-2</v>
      </c>
      <c r="S13" s="8">
        <f t="shared" si="6"/>
        <v>9.8958333333333329E-3</v>
      </c>
      <c r="T13" s="8"/>
      <c r="U13" s="8">
        <f>IF(A13&lt;&gt;"",IF(VLOOKUP(A13,Apr!A$4:F$202,6)&gt;0,VLOOKUP(A13,Apr!A$4:F$202,6),0),0)</f>
        <v>2.6168981481481481E-2</v>
      </c>
      <c r="V13" s="8">
        <f>IF(A13&lt;&gt;"",IF(VLOOKUP(A13,May!A$3:F$201,6)&gt;0,VLOOKUP(A13,May!A$3:F$201,6),0),0)</f>
        <v>0</v>
      </c>
      <c r="W13" s="8">
        <f>IF(A13&lt;&gt;"",IF(VLOOKUP(A13,Jun!A$3:F$201,6)&gt;0,VLOOKUP(A13,Jun!A$3:F$201,6),0),0)</f>
        <v>0</v>
      </c>
      <c r="X13" s="8">
        <f>IF(A13&lt;&gt;"",IF(VLOOKUP(A13,Jul!A$3:F$201,6)&gt;0,VLOOKUP(A13,Jul!A$3:F$201,6),0),0)</f>
        <v>2.613425925925926E-2</v>
      </c>
      <c r="Y13" s="8">
        <f>IF(A13&lt;&gt;"",IF(VLOOKUP(A13,Aug!A$3:F$201,6)&gt;0,VLOOKUP(A13,Aug!A$3:F$201,6),0),0)</f>
        <v>0</v>
      </c>
      <c r="Z13" s="8">
        <f>IF(A13&lt;&gt;"",IF(VLOOKUP(A13,Sep!A$3:F$201,6)&gt;0,VLOOKUP(A13,Sep!A$3:F$201,6),0),0)</f>
        <v>0</v>
      </c>
      <c r="AA13" s="6">
        <f t="shared" si="7"/>
        <v>1735.2980486500937</v>
      </c>
      <c r="AB13" s="8">
        <f t="shared" si="8"/>
        <v>7.8125E-3</v>
      </c>
      <c r="AC13" s="8">
        <f>IF(A13&lt;&gt;"",IF(VLOOKUP(A13,Oct!A$3:F$201,6)&gt;0,VLOOKUP(A13,Oct!A$3:F$201,6),0),0)</f>
        <v>0</v>
      </c>
      <c r="AD13" s="8">
        <f>IF(A13&lt;&gt;"",IF(VLOOKUP(A13,Nov!A$3:F$201,6)&gt;0,VLOOKUP(A13,Nov!A$3:F$201,6),0),0)</f>
        <v>2.1747685185185189E-2</v>
      </c>
      <c r="AE13" s="8">
        <f>IF(A13&lt;&gt;"",IF(VLOOKUP(A13,Dec!A$3:F$201,6)&gt;0,VLOOKUP(A13,Dec!A$3:F$201,6),0),0)</f>
        <v>0</v>
      </c>
      <c r="AF13" s="8">
        <f>IF(A13&lt;&gt;"",IF(VLOOKUP(A13,Jan!A$3:F$201,6)&gt;0,VLOOKUP(A13,Jan!A$3:F$201,6),0),0)</f>
        <v>2.3518518518518515E-2</v>
      </c>
      <c r="AG13" s="8">
        <f>IF(A13&lt;&gt;"",IF(VLOOKUP(A13,Feb!A$3:F$201,6)&gt;0,VLOOKUP(A13,Feb!A$3:F$201,6),0),0)</f>
        <v>0</v>
      </c>
      <c r="AH13" s="8">
        <f>IF(A13&lt;&gt;"",IF(VLOOKUP(A13,Mar!A$3:F$201,6)&gt;0,VLOOKUP(A13,Mar!A$3:F$201,6),0),0)</f>
        <v>0</v>
      </c>
      <c r="AJ13" s="8">
        <f>LARGE($BH13:BI13,1)</f>
        <v>1.0069444444444445E-2</v>
      </c>
      <c r="AK13" s="8">
        <f>LARGE($BH13:BJ13,1)</f>
        <v>1.0069444444444445E-2</v>
      </c>
      <c r="AL13" s="8">
        <f>LARGE($BH13:BK13,1)</f>
        <v>1.0069444444444445E-2</v>
      </c>
      <c r="AM13" s="8">
        <f>LARGE($BH13:BL13,1)</f>
        <v>1.0069444444444445E-2</v>
      </c>
      <c r="AN13" s="8">
        <f>LARGE($BH13:BM13,1)</f>
        <v>1.0069444444444445E-2</v>
      </c>
      <c r="AO13" s="8">
        <f>LARGE($BN13:BO13,1)</f>
        <v>7.8125E-3</v>
      </c>
      <c r="AP13" s="8">
        <f>LARGE($BN13:BP13,1)</f>
        <v>7.8125E-3</v>
      </c>
      <c r="AQ13" s="8">
        <f>LARGE($BN13:BQ13,1)</f>
        <v>7.8125E-3</v>
      </c>
      <c r="AR13" s="8">
        <f>LARGE($BN13:BR13,1)</f>
        <v>7.8125E-3</v>
      </c>
      <c r="AS13" s="8">
        <f>LARGE($BN13:BS13,1)</f>
        <v>7.8125E-3</v>
      </c>
      <c r="AV13" s="6">
        <f t="shared" si="9"/>
        <v>2261</v>
      </c>
      <c r="AW13" s="6">
        <f t="shared" si="10"/>
        <v>0</v>
      </c>
      <c r="AX13" s="6">
        <f t="shared" si="11"/>
        <v>0</v>
      </c>
      <c r="AY13" s="6">
        <f t="shared" si="12"/>
        <v>2258</v>
      </c>
      <c r="AZ13" s="6">
        <f t="shared" si="13"/>
        <v>0</v>
      </c>
      <c r="BA13" s="6">
        <f t="shared" si="14"/>
        <v>0</v>
      </c>
      <c r="BB13" s="6">
        <f t="shared" si="15"/>
        <v>0</v>
      </c>
      <c r="BC13" s="6">
        <f t="shared" si="16"/>
        <v>1879</v>
      </c>
      <c r="BD13" s="6">
        <f t="shared" si="17"/>
        <v>0</v>
      </c>
      <c r="BE13" s="6">
        <f t="shared" si="18"/>
        <v>2031.9999999999998</v>
      </c>
      <c r="BF13" s="6">
        <f t="shared" si="19"/>
        <v>0</v>
      </c>
      <c r="BH13" s="8">
        <f t="shared" si="20"/>
        <v>9.8958333333333329E-3</v>
      </c>
      <c r="BI13" s="8">
        <f t="shared" si="21"/>
        <v>1.0069444444444445E-2</v>
      </c>
      <c r="BJ13" s="8">
        <f t="shared" si="22"/>
        <v>0</v>
      </c>
      <c r="BK13" s="8">
        <f t="shared" si="23"/>
        <v>0</v>
      </c>
      <c r="BL13" s="8">
        <f t="shared" si="24"/>
        <v>1.0069444444444445E-2</v>
      </c>
      <c r="BM13" s="8">
        <f t="shared" si="25"/>
        <v>0</v>
      </c>
      <c r="BN13" s="8">
        <f t="shared" si="26"/>
        <v>7.8125E-3</v>
      </c>
      <c r="BO13" s="8">
        <f t="shared" si="27"/>
        <v>0</v>
      </c>
      <c r="BP13" s="8">
        <f t="shared" si="61"/>
        <v>7.2916666666666668E-3</v>
      </c>
      <c r="BQ13" s="8">
        <f t="shared" si="62"/>
        <v>0</v>
      </c>
      <c r="BR13" s="8">
        <f t="shared" si="63"/>
        <v>4.340277777777778E-3</v>
      </c>
      <c r="BS13" s="8">
        <f t="shared" si="64"/>
        <v>0</v>
      </c>
      <c r="BV13" s="8">
        <f t="shared" si="28"/>
        <v>2.6168981481481481E-2</v>
      </c>
      <c r="BW13" s="8" t="str">
        <f t="shared" si="29"/>
        <v/>
      </c>
      <c r="BX13" s="8" t="str">
        <f t="shared" si="30"/>
        <v/>
      </c>
      <c r="BY13" s="8">
        <f t="shared" si="31"/>
        <v>2.613425925925926E-2</v>
      </c>
      <c r="BZ13" s="8" t="str">
        <f t="shared" si="32"/>
        <v/>
      </c>
      <c r="CA13" s="8" t="str">
        <f t="shared" si="33"/>
        <v/>
      </c>
      <c r="CB13" s="8" t="str">
        <f t="shared" si="34"/>
        <v/>
      </c>
      <c r="CC13" s="8">
        <f t="shared" si="35"/>
        <v>2.1747685185185189E-2</v>
      </c>
      <c r="CD13" s="8" t="str">
        <f t="shared" si="36"/>
        <v/>
      </c>
      <c r="CE13" s="8">
        <f t="shared" si="37"/>
        <v>2.3518518518518515E-2</v>
      </c>
      <c r="CF13" s="8" t="str">
        <f t="shared" si="38"/>
        <v/>
      </c>
      <c r="CG13" s="8" t="str">
        <f t="shared" si="39"/>
        <v/>
      </c>
      <c r="CI13" s="13">
        <v>2.6249999999999999E-2</v>
      </c>
      <c r="CJ13" s="8">
        <f t="shared" si="40"/>
        <v>2.6168981481481481E-2</v>
      </c>
      <c r="CK13" s="8">
        <f>IF(COUNT($BV13:BW13)&gt;0,SMALL($BV13:BW13,1),$CI13)</f>
        <v>2.6168981481481481E-2</v>
      </c>
      <c r="CL13" s="8">
        <f>IF(COUNT($BV13:BX13)&gt;0,SMALL($BV13:BX13,1),$CI13)</f>
        <v>2.6168981481481481E-2</v>
      </c>
      <c r="CM13" s="8">
        <f>IF(COUNT($BV13:BY13)&gt;0,SMALL($BV13:BY13,1),$CI13)</f>
        <v>2.613425925925926E-2</v>
      </c>
      <c r="CN13" s="8">
        <f>IF(COUNT($BV13:BZ13)&gt;0,SMALL($BV13:BZ13,1),$CI13)</f>
        <v>2.613425925925926E-2</v>
      </c>
      <c r="CP13" s="8">
        <f t="shared" si="41"/>
        <v>0</v>
      </c>
      <c r="CQ13" s="8">
        <f>IF(COUNT($CB13:CC13)&gt;0,SMALL($CB13:CC13,1),$CP13)</f>
        <v>2.1747685185185189E-2</v>
      </c>
      <c r="CR13" s="8">
        <f>IF(COUNT($CB13:CD13)&gt;0,SMALL($CB13:CD13,1),$CP13)</f>
        <v>2.1747685185185189E-2</v>
      </c>
      <c r="CS13" s="8">
        <f>IF(COUNT($CB13:CE13)&gt;0,SMALL($CB13:CE13,1),$CP13)</f>
        <v>2.1747685185185189E-2</v>
      </c>
      <c r="CT13" s="8">
        <f>IF(COUNT($CB13:CF13)&gt;0,SMALL($CB13:CF13,1),$CP13)</f>
        <v>2.1747685185185189E-2</v>
      </c>
      <c r="CV13" s="8">
        <f t="shared" si="42"/>
        <v>1.0069699074074075E-2</v>
      </c>
      <c r="CW13" s="8">
        <f t="shared" si="43"/>
        <v>7.8127546296296296E-3</v>
      </c>
      <c r="CX13" s="1">
        <f t="shared" si="44"/>
        <v>11</v>
      </c>
      <c r="CY13" s="8">
        <f t="shared" si="45"/>
        <v>2.5462962962962963E-7</v>
      </c>
      <c r="CZ13" s="1" t="str">
        <f t="shared" si="46"/>
        <v>Barry Broughton</v>
      </c>
      <c r="DB13" s="13">
        <f t="shared" si="47"/>
        <v>2.6250000000000002E-2</v>
      </c>
      <c r="DC13" s="13">
        <f>SMALL($DO13:DP13,1)/(60*60*24)</f>
        <v>2.6168981481481481E-2</v>
      </c>
      <c r="DD13" s="13">
        <f>SMALL($DO13:DQ13,1)/(60*60*24)</f>
        <v>2.6168981481481481E-2</v>
      </c>
      <c r="DE13" s="13">
        <f>SMALL($DO13:DR13,1)/(60*60*24)</f>
        <v>2.6168981481481481E-2</v>
      </c>
      <c r="DF13" s="13">
        <f>SMALL($DO13:DS13,1)/(60*60*24)</f>
        <v>2.613425925925926E-2</v>
      </c>
      <c r="DG13" s="13">
        <f>SMALL($DO13:DT13,1)/(60*60*24)</f>
        <v>2.613425925925926E-2</v>
      </c>
      <c r="DH13" s="45">
        <f t="shared" si="48"/>
        <v>2.0084468155672382E-2</v>
      </c>
      <c r="DI13" s="13">
        <f>SMALL($DU13:DV13,1)/(60*60*24)</f>
        <v>2.0084468155672382E-2</v>
      </c>
      <c r="DJ13" s="53">
        <f>SMALL($DW13:DW13,1)/(60*60*24)</f>
        <v>2.6065622835648148E-2</v>
      </c>
      <c r="DK13" s="53">
        <f>SMALL($DW13:DX13,1)/(60*60*24)</f>
        <v>2.6065622835648148E-2</v>
      </c>
      <c r="DL13" s="53">
        <f>SMALL($DW13:DY13,1)/(60*60*24)</f>
        <v>2.3518518518518515E-2</v>
      </c>
      <c r="DM13" s="53">
        <f>SMALL($DW13:DZ13,1)/(60*60*24)</f>
        <v>2.3518518518518515E-2</v>
      </c>
      <c r="DO13" s="6">
        <f t="shared" si="49"/>
        <v>2268.0000000000005</v>
      </c>
      <c r="DP13" s="1">
        <f t="shared" si="50"/>
        <v>2261</v>
      </c>
      <c r="DQ13" s="1">
        <f t="shared" si="51"/>
        <v>9999</v>
      </c>
      <c r="DR13" s="1">
        <f t="shared" si="52"/>
        <v>9999</v>
      </c>
      <c r="DS13" s="1">
        <f t="shared" si="53"/>
        <v>2258</v>
      </c>
      <c r="DT13" s="1">
        <f t="shared" si="54"/>
        <v>9999</v>
      </c>
      <c r="DU13" s="6">
        <f t="shared" si="55"/>
        <v>1735.2980486500937</v>
      </c>
      <c r="DV13" s="1">
        <f t="shared" si="56"/>
        <v>9999</v>
      </c>
      <c r="DW13" s="55">
        <f t="shared" si="57"/>
        <v>2252.0698130000001</v>
      </c>
      <c r="DX13" s="1">
        <f t="shared" si="58"/>
        <v>9999</v>
      </c>
      <c r="DY13" s="1">
        <f t="shared" si="59"/>
        <v>2031.9999999999998</v>
      </c>
      <c r="DZ13" s="1">
        <f t="shared" si="60"/>
        <v>9999</v>
      </c>
    </row>
    <row r="14" spans="1:134" x14ac:dyDescent="0.2">
      <c r="A14" s="1" t="s">
        <v>32</v>
      </c>
      <c r="B14" s="3">
        <v>1.849537037037037E-2</v>
      </c>
      <c r="C14" s="11">
        <v>40544</v>
      </c>
      <c r="E14" s="13">
        <v>2.3252314814814812E-2</v>
      </c>
      <c r="F14" s="11">
        <v>40422</v>
      </c>
      <c r="H14" s="3">
        <v>0</v>
      </c>
      <c r="I14" s="3">
        <v>0</v>
      </c>
      <c r="L14" s="8">
        <v>3.8842592592592588E-2</v>
      </c>
      <c r="M14" s="8">
        <f t="shared" si="2"/>
        <v>2.6364902473158095E-2</v>
      </c>
      <c r="N14" s="6">
        <f t="shared" si="3"/>
        <v>2277.9275736808595</v>
      </c>
      <c r="O14" s="8">
        <f t="shared" si="65"/>
        <v>9.8958333333333329E-3</v>
      </c>
      <c r="Q14" s="8">
        <f t="shared" si="4"/>
        <v>0</v>
      </c>
      <c r="R14" s="8">
        <f t="shared" si="5"/>
        <v>0</v>
      </c>
      <c r="S14" s="8">
        <f t="shared" si="6"/>
        <v>9.8958333333333329E-3</v>
      </c>
      <c r="T14" s="8"/>
      <c r="U14" s="8">
        <f>IF(A14&lt;&gt;"",IF(VLOOKUP(A14,Apr!A$4:F$202,6)&gt;0,VLOOKUP(A14,Apr!A$4:F$202,6),0),0)</f>
        <v>0</v>
      </c>
      <c r="V14" s="8">
        <f>IF(A14&lt;&gt;"",IF(VLOOKUP(A14,May!A$3:F$201,6)&gt;0,VLOOKUP(A14,May!A$3:F$201,6),0),0)</f>
        <v>0</v>
      </c>
      <c r="W14" s="8">
        <f>IF(A14&lt;&gt;"",IF(VLOOKUP(A14,Jun!A$3:F$201,6)&gt;0,VLOOKUP(A14,Jun!A$3:F$201,6),0),0)</f>
        <v>0</v>
      </c>
      <c r="X14" s="8">
        <f>IF(A14&lt;&gt;"",IF(VLOOKUP(A14,Jul!A$3:F$201,6)&gt;0,VLOOKUP(A14,Jul!A$3:F$201,6),0),0)</f>
        <v>0</v>
      </c>
      <c r="Y14" s="8">
        <f>IF(A14&lt;&gt;"",IF(VLOOKUP(A14,Aug!A$3:F$201,6)&gt;0,VLOOKUP(A14,Aug!A$3:F$201,6),0),0)</f>
        <v>0</v>
      </c>
      <c r="Z14" s="8">
        <f>IF(A14&lt;&gt;"",IF(VLOOKUP(A14,Sep!A$3:F$201,6)&gt;0,VLOOKUP(A14,Sep!A$3:F$201,6),0),0)</f>
        <v>0</v>
      </c>
      <c r="AA14" s="6">
        <f t="shared" si="7"/>
        <v>1750.6126100861993</v>
      </c>
      <c r="AB14" s="8">
        <f t="shared" si="8"/>
        <v>7.6388888888888886E-3</v>
      </c>
      <c r="AC14" s="8">
        <f>IF(A14&lt;&gt;"",IF(VLOOKUP(A14,Oct!A$3:F$201,6)&gt;0,VLOOKUP(A14,Oct!A$3:F$201,6),0),0)</f>
        <v>0</v>
      </c>
      <c r="AD14" s="8">
        <f>IF(A14&lt;&gt;"",IF(VLOOKUP(A14,Nov!A$3:F$201,6)&gt;0,VLOOKUP(A14,Nov!A$3:F$201,6),0),0)</f>
        <v>0</v>
      </c>
      <c r="AE14" s="8">
        <f>IF(A14&lt;&gt;"",IF(VLOOKUP(A14,Dec!A$3:F$201,6)&gt;0,VLOOKUP(A14,Dec!A$3:F$201,6),0),0)</f>
        <v>0</v>
      </c>
      <c r="AF14" s="8">
        <f>IF(A14&lt;&gt;"",IF(VLOOKUP(A14,Jan!A$3:F$201,6)&gt;0,VLOOKUP(A14,Jan!A$3:F$201,6),0),0)</f>
        <v>0</v>
      </c>
      <c r="AG14" s="8">
        <f>IF(A14&lt;&gt;"",IF(VLOOKUP(A14,Feb!A$3:F$201,6)&gt;0,VLOOKUP(A14,Feb!A$3:F$201,6),0),0)</f>
        <v>0</v>
      </c>
      <c r="AH14" s="8">
        <f>IF(A14&lt;&gt;"",IF(VLOOKUP(A14,Mar!A$3:F$201,6)&gt;0,VLOOKUP(A14,Mar!A$3:F$201,6),0),0)</f>
        <v>0</v>
      </c>
      <c r="AJ14" s="8">
        <f>LARGE($BH14:BI14,1)</f>
        <v>9.8958333333333329E-3</v>
      </c>
      <c r="AK14" s="8">
        <f>LARGE($BH14:BJ14,1)</f>
        <v>9.8958333333333329E-3</v>
      </c>
      <c r="AL14" s="8">
        <f>LARGE($BH14:BK14,1)</f>
        <v>9.8958333333333329E-3</v>
      </c>
      <c r="AM14" s="8">
        <f>LARGE($BH14:BL14,1)</f>
        <v>9.8958333333333329E-3</v>
      </c>
      <c r="AN14" s="8">
        <f>LARGE($BH14:BM14,1)</f>
        <v>9.8958333333333329E-3</v>
      </c>
      <c r="AO14" s="8">
        <f>LARGE($BN14:BO14,1)</f>
        <v>7.6388888888888886E-3</v>
      </c>
      <c r="AP14" s="8">
        <f>LARGE($BN14:BP14,1)</f>
        <v>9.2013888888888892E-3</v>
      </c>
      <c r="AQ14" s="8">
        <f>LARGE($BN14:BQ14,1)</f>
        <v>9.2013888888888892E-3</v>
      </c>
      <c r="AR14" s="8">
        <f>LARGE($BN14:BR14,1)</f>
        <v>9.2013888888888892E-3</v>
      </c>
      <c r="AS14" s="8">
        <f>LARGE($BN14:BS14,1)</f>
        <v>9.2013888888888892E-3</v>
      </c>
      <c r="AV14" s="6">
        <f t="shared" si="9"/>
        <v>0</v>
      </c>
      <c r="AW14" s="6">
        <f t="shared" si="10"/>
        <v>0</v>
      </c>
      <c r="AX14" s="6">
        <f t="shared" si="11"/>
        <v>0</v>
      </c>
      <c r="AY14" s="6">
        <f t="shared" si="12"/>
        <v>0</v>
      </c>
      <c r="AZ14" s="6">
        <f t="shared" si="13"/>
        <v>0</v>
      </c>
      <c r="BA14" s="6">
        <f t="shared" si="14"/>
        <v>0</v>
      </c>
      <c r="BB14" s="6">
        <f t="shared" si="15"/>
        <v>0</v>
      </c>
      <c r="BC14" s="6">
        <f t="shared" si="16"/>
        <v>0</v>
      </c>
      <c r="BD14" s="6">
        <f t="shared" si="17"/>
        <v>0</v>
      </c>
      <c r="BE14" s="6">
        <f t="shared" si="18"/>
        <v>0</v>
      </c>
      <c r="BF14" s="6">
        <f t="shared" si="19"/>
        <v>0</v>
      </c>
      <c r="BH14" s="8">
        <f t="shared" si="20"/>
        <v>9.8958333333333329E-3</v>
      </c>
      <c r="BI14" s="8">
        <f t="shared" si="21"/>
        <v>0</v>
      </c>
      <c r="BJ14" s="8">
        <f t="shared" si="22"/>
        <v>0</v>
      </c>
      <c r="BK14" s="8">
        <f t="shared" si="23"/>
        <v>0</v>
      </c>
      <c r="BL14" s="8">
        <f t="shared" si="24"/>
        <v>0</v>
      </c>
      <c r="BM14" s="8">
        <f t="shared" si="25"/>
        <v>0</v>
      </c>
      <c r="BN14" s="8">
        <f t="shared" si="26"/>
        <v>7.6388888888888886E-3</v>
      </c>
      <c r="BO14" s="8">
        <f t="shared" si="27"/>
        <v>0</v>
      </c>
      <c r="BP14" s="8">
        <f t="shared" si="61"/>
        <v>9.2013888888888892E-3</v>
      </c>
      <c r="BQ14" s="8">
        <f t="shared" si="62"/>
        <v>0</v>
      </c>
      <c r="BR14" s="8">
        <f t="shared" si="63"/>
        <v>0</v>
      </c>
      <c r="BS14" s="8">
        <f t="shared" si="64"/>
        <v>0</v>
      </c>
      <c r="BV14" s="8" t="str">
        <f t="shared" si="28"/>
        <v/>
      </c>
      <c r="BW14" s="8" t="str">
        <f t="shared" si="29"/>
        <v/>
      </c>
      <c r="BX14" s="8" t="str">
        <f t="shared" si="30"/>
        <v/>
      </c>
      <c r="BY14" s="8" t="str">
        <f t="shared" si="31"/>
        <v/>
      </c>
      <c r="BZ14" s="8" t="str">
        <f t="shared" si="32"/>
        <v/>
      </c>
      <c r="CA14" s="8" t="str">
        <f t="shared" si="33"/>
        <v/>
      </c>
      <c r="CB14" s="8" t="str">
        <f t="shared" si="34"/>
        <v/>
      </c>
      <c r="CC14" s="8" t="str">
        <f t="shared" si="35"/>
        <v/>
      </c>
      <c r="CD14" s="8" t="str">
        <f t="shared" si="36"/>
        <v/>
      </c>
      <c r="CE14" s="8" t="str">
        <f t="shared" si="37"/>
        <v/>
      </c>
      <c r="CF14" s="8" t="str">
        <f t="shared" si="38"/>
        <v/>
      </c>
      <c r="CG14" s="8" t="str">
        <f t="shared" si="39"/>
        <v/>
      </c>
      <c r="CI14" s="13">
        <v>2.3252314814814812E-2</v>
      </c>
      <c r="CJ14" s="8">
        <f t="shared" si="40"/>
        <v>2.3252314814814812E-2</v>
      </c>
      <c r="CK14" s="8">
        <f>IF(COUNT($BV14:BW14)&gt;0,SMALL($BV14:BW14,1),$CI14)</f>
        <v>2.3252314814814812E-2</v>
      </c>
      <c r="CL14" s="8">
        <f>IF(COUNT($BV14:BX14)&gt;0,SMALL($BV14:BX14,1),$CI14)</f>
        <v>2.3252314814814812E-2</v>
      </c>
      <c r="CM14" s="8">
        <f>IF(COUNT($BV14:BY14)&gt;0,SMALL($BV14:BY14,1),$CI14)</f>
        <v>2.3252314814814812E-2</v>
      </c>
      <c r="CN14" s="8">
        <f>IF(COUNT($BV14:BZ14)&gt;0,SMALL($BV14:BZ14,1),$CI14)</f>
        <v>2.3252314814814812E-2</v>
      </c>
      <c r="CO14" s="3">
        <v>1.849537037037037E-2</v>
      </c>
      <c r="CP14" s="8">
        <f t="shared" si="41"/>
        <v>1.849537037037037E-2</v>
      </c>
      <c r="CQ14" s="8">
        <f>IF(COUNT($CB14:CC14)&gt;0,SMALL($CB14:CC14,1),$CP14)</f>
        <v>1.849537037037037E-2</v>
      </c>
      <c r="CR14" s="8">
        <f>IF(COUNT($CB14:CD14)&gt;0,SMALL($CB14:CD14,1),$CP14)</f>
        <v>1.849537037037037E-2</v>
      </c>
      <c r="CS14" s="8">
        <f>IF(COUNT($CB14:CE14)&gt;0,SMALL($CB14:CE14,1),$CP14)</f>
        <v>1.849537037037037E-2</v>
      </c>
      <c r="CT14" s="8">
        <f>IF(COUNT($CB14:CF14)&gt;0,SMALL($CB14:CF14,1),$CP14)</f>
        <v>1.849537037037037E-2</v>
      </c>
      <c r="CV14" s="8">
        <f t="shared" si="42"/>
        <v>9.8961111111111107E-3</v>
      </c>
      <c r="CW14" s="8">
        <f t="shared" si="43"/>
        <v>9.201666666666667E-3</v>
      </c>
      <c r="CX14" s="1">
        <f t="shared" si="44"/>
        <v>12</v>
      </c>
      <c r="CY14" s="8">
        <f t="shared" si="45"/>
        <v>2.7777777777777776E-7</v>
      </c>
      <c r="CZ14" s="1" t="str">
        <f t="shared" si="46"/>
        <v>Bec Willetts</v>
      </c>
      <c r="DB14" s="13">
        <f t="shared" si="47"/>
        <v>2.6364902473158095E-2</v>
      </c>
      <c r="DC14" s="13">
        <f>SMALL($DO14:DP14,1)/(60*60*24)</f>
        <v>2.6364902473158095E-2</v>
      </c>
      <c r="DD14" s="13">
        <f>SMALL($DO14:DQ14,1)/(60*60*24)</f>
        <v>2.6364902473158095E-2</v>
      </c>
      <c r="DE14" s="13">
        <f>SMALL($DO14:DR14,1)/(60*60*24)</f>
        <v>2.6364902473158095E-2</v>
      </c>
      <c r="DF14" s="13">
        <f>SMALL($DO14:DS14,1)/(60*60*24)</f>
        <v>2.6364902473158095E-2</v>
      </c>
      <c r="DG14" s="13">
        <f>SMALL($DO14:DT14,1)/(60*60*24)</f>
        <v>2.6364902473158095E-2</v>
      </c>
      <c r="DH14" s="45">
        <f t="shared" si="48"/>
        <v>2.0261720024145825E-2</v>
      </c>
      <c r="DI14" s="13">
        <f>SMALL($DU14:DV14,1)/(60*60*24)</f>
        <v>2.0261720024145825E-2</v>
      </c>
      <c r="DJ14" s="53">
        <f>SMALL($DW14:DW14,1)/(60*60*24)</f>
        <v>0.11572916666666666</v>
      </c>
      <c r="DK14" s="53">
        <f>SMALL($DW14:DX14,1)/(60*60*24)</f>
        <v>0.11572916666666666</v>
      </c>
      <c r="DL14" s="53">
        <f>SMALL($DW14:DY14,1)/(60*60*24)</f>
        <v>0.11572916666666666</v>
      </c>
      <c r="DM14" s="53">
        <f>SMALL($DW14:DZ14,1)/(60*60*24)</f>
        <v>0.11572916666666666</v>
      </c>
      <c r="DO14" s="6">
        <f t="shared" si="49"/>
        <v>2277.9275736808595</v>
      </c>
      <c r="DP14" s="1">
        <f t="shared" si="50"/>
        <v>9999</v>
      </c>
      <c r="DQ14" s="1">
        <f t="shared" si="51"/>
        <v>9999</v>
      </c>
      <c r="DR14" s="1">
        <f t="shared" si="52"/>
        <v>9999</v>
      </c>
      <c r="DS14" s="1">
        <f t="shared" si="53"/>
        <v>9999</v>
      </c>
      <c r="DT14" s="1">
        <f t="shared" si="54"/>
        <v>9999</v>
      </c>
      <c r="DU14" s="6">
        <f t="shared" si="55"/>
        <v>1750.6126100861993</v>
      </c>
      <c r="DV14" s="1">
        <f t="shared" si="56"/>
        <v>9999</v>
      </c>
      <c r="DW14" s="55">
        <f t="shared" si="57"/>
        <v>9999</v>
      </c>
      <c r="DX14" s="1">
        <f t="shared" si="58"/>
        <v>9999</v>
      </c>
      <c r="DY14" s="1">
        <f t="shared" si="59"/>
        <v>9999</v>
      </c>
      <c r="DZ14" s="1">
        <f t="shared" si="60"/>
        <v>9999</v>
      </c>
      <c r="EB14" s="8"/>
      <c r="EC14" s="8"/>
      <c r="ED14" s="8"/>
    </row>
    <row r="15" spans="1:134" x14ac:dyDescent="0.2">
      <c r="A15" s="1" t="s">
        <v>156</v>
      </c>
      <c r="B15" s="3">
        <v>1.8541666666666668E-2</v>
      </c>
      <c r="C15" s="11">
        <v>43160</v>
      </c>
      <c r="E15" s="53">
        <v>2.3229166666666665E-2</v>
      </c>
      <c r="H15" s="3">
        <v>0</v>
      </c>
      <c r="I15" s="3">
        <v>2.3229166666666665E-2</v>
      </c>
      <c r="K15" s="8">
        <v>1.6666666666666666E-2</v>
      </c>
      <c r="M15" s="8">
        <f t="shared" si="2"/>
        <v>2.3229166666666665E-2</v>
      </c>
      <c r="N15" s="6">
        <f t="shared" si="3"/>
        <v>2006.9999999999995</v>
      </c>
      <c r="O15" s="8">
        <f t="shared" si="65"/>
        <v>1.3020833333333334E-2</v>
      </c>
      <c r="Q15" s="8">
        <f t="shared" si="4"/>
        <v>0</v>
      </c>
      <c r="R15" s="8">
        <f t="shared" si="5"/>
        <v>0</v>
      </c>
      <c r="S15" s="8">
        <f t="shared" si="6"/>
        <v>1.3020833333333334E-2</v>
      </c>
      <c r="T15" s="8"/>
      <c r="U15" s="8">
        <f>IF(A15&lt;&gt;"",IF(VLOOKUP(A15,Apr!A$4:F$202,6)&gt;0,VLOOKUP(A15,Apr!A$4:F$202,6),0),0)</f>
        <v>0</v>
      </c>
      <c r="V15" s="8">
        <f>IF(A15&lt;&gt;"",IF(VLOOKUP(A15,May!A$3:F$201,6)&gt;0,VLOOKUP(A15,May!A$3:F$201,6),0),0)</f>
        <v>0</v>
      </c>
      <c r="W15" s="8">
        <f>IF(A15&lt;&gt;"",IF(VLOOKUP(A15,Jun!A$3:F$201,6)&gt;0,VLOOKUP(A15,Jun!A$3:F$201,6),0),0)</f>
        <v>0</v>
      </c>
      <c r="X15" s="8">
        <f>IF(A15&lt;&gt;"",IF(VLOOKUP(A15,Jul!A$3:F$201,6)&gt;0,VLOOKUP(A15,Jul!A$3:F$201,6),0),0)</f>
        <v>0</v>
      </c>
      <c r="Y15" s="8">
        <f>IF(A15&lt;&gt;"",IF(VLOOKUP(A15,Aug!A$3:F$201,6)&gt;0,VLOOKUP(A15,Aug!A$3:F$201,6),0),0)</f>
        <v>0</v>
      </c>
      <c r="Z15" s="8">
        <f>IF(A15&lt;&gt;"",IF(VLOOKUP(A15,Sep!A$3:F$201,6)&gt;0,VLOOKUP(A15,Sep!A$3:F$201,6),0),0)</f>
        <v>0</v>
      </c>
      <c r="AA15" s="6">
        <f t="shared" si="7"/>
        <v>1542.4017642341616</v>
      </c>
      <c r="AB15" s="8">
        <f t="shared" si="8"/>
        <v>1.0069444444444445E-2</v>
      </c>
      <c r="AC15" s="8">
        <f>IF(A15&lt;&gt;"",IF(VLOOKUP(A15,Oct!A$3:F$201,6)&gt;0,VLOOKUP(A15,Oct!A$3:F$201,6),0),0)</f>
        <v>0</v>
      </c>
      <c r="AD15" s="8">
        <f>IF(A15&lt;&gt;"",IF(VLOOKUP(A15,Nov!A$3:F$201,6)&gt;0,VLOOKUP(A15,Nov!A$3:F$201,6),0),0)</f>
        <v>0</v>
      </c>
      <c r="AE15" s="8">
        <f>IF(A15&lt;&gt;"",IF(VLOOKUP(A15,Dec!A$3:F$201,6)&gt;0,VLOOKUP(A15,Dec!A$3:F$201,6),0),0)</f>
        <v>0</v>
      </c>
      <c r="AF15" s="8">
        <f>IF(A15&lt;&gt;"",IF(VLOOKUP(A15,Jan!A$3:F$201,6)&gt;0,VLOOKUP(A15,Jan!A$3:F$201,6),0),0)</f>
        <v>0</v>
      </c>
      <c r="AG15" s="8">
        <f>IF(A15&lt;&gt;"",IF(VLOOKUP(A15,Feb!A$3:F$201,6)&gt;0,VLOOKUP(A15,Feb!A$3:F$201,6),0),0)</f>
        <v>0</v>
      </c>
      <c r="AH15" s="8">
        <f>IF(A15&lt;&gt;"",IF(VLOOKUP(A15,Mar!A$3:F$201,6)&gt;0,VLOOKUP(A15,Mar!A$3:F$201,6),0),0)</f>
        <v>0</v>
      </c>
      <c r="AJ15" s="8">
        <f>LARGE($BH15:BI15,1)</f>
        <v>1.3020833333333334E-2</v>
      </c>
      <c r="AK15" s="8">
        <f>LARGE($BH15:BJ15,1)</f>
        <v>1.3020833333333334E-2</v>
      </c>
      <c r="AL15" s="8">
        <f>LARGE($BH15:BK15,1)</f>
        <v>1.3020833333333334E-2</v>
      </c>
      <c r="AM15" s="8">
        <f>LARGE($BH15:BL15,1)</f>
        <v>1.3020833333333334E-2</v>
      </c>
      <c r="AN15" s="8">
        <f>LARGE($BH15:BM15,1)</f>
        <v>1.3020833333333334E-2</v>
      </c>
      <c r="AO15" s="8">
        <f>LARGE($BN15:BO15,1)</f>
        <v>1.0069444444444445E-2</v>
      </c>
      <c r="AP15" s="8">
        <f>LARGE($BN15:BP15,1)</f>
        <v>1.1979166666666667E-2</v>
      </c>
      <c r="AQ15" s="8">
        <f>LARGE($BN15:BQ15,1)</f>
        <v>1.1979166666666667E-2</v>
      </c>
      <c r="AR15" s="8">
        <f>LARGE($BN15:BR15,1)</f>
        <v>1.1979166666666667E-2</v>
      </c>
      <c r="AS15" s="8">
        <f>LARGE($BN15:BS15,1)</f>
        <v>1.1979166666666667E-2</v>
      </c>
      <c r="AV15" s="6">
        <f t="shared" si="9"/>
        <v>0</v>
      </c>
      <c r="AW15" s="6">
        <f t="shared" si="10"/>
        <v>0</v>
      </c>
      <c r="AX15" s="6">
        <f t="shared" si="11"/>
        <v>0</v>
      </c>
      <c r="AY15" s="6">
        <f t="shared" si="12"/>
        <v>0</v>
      </c>
      <c r="AZ15" s="6">
        <f t="shared" si="13"/>
        <v>0</v>
      </c>
      <c r="BA15" s="6">
        <f t="shared" si="14"/>
        <v>0</v>
      </c>
      <c r="BB15" s="6">
        <f t="shared" si="15"/>
        <v>0</v>
      </c>
      <c r="BC15" s="6">
        <f t="shared" si="16"/>
        <v>0</v>
      </c>
      <c r="BD15" s="6">
        <f t="shared" si="17"/>
        <v>0</v>
      </c>
      <c r="BE15" s="6">
        <f t="shared" si="18"/>
        <v>0</v>
      </c>
      <c r="BF15" s="6">
        <f t="shared" si="19"/>
        <v>0</v>
      </c>
      <c r="BH15" s="8">
        <f t="shared" si="20"/>
        <v>1.3020833333333334E-2</v>
      </c>
      <c r="BI15" s="8">
        <f t="shared" si="21"/>
        <v>0</v>
      </c>
      <c r="BJ15" s="8">
        <f t="shared" si="22"/>
        <v>0</v>
      </c>
      <c r="BK15" s="8">
        <f t="shared" si="23"/>
        <v>0</v>
      </c>
      <c r="BL15" s="8">
        <f t="shared" si="24"/>
        <v>0</v>
      </c>
      <c r="BM15" s="8">
        <f t="shared" si="25"/>
        <v>0</v>
      </c>
      <c r="BN15" s="8">
        <f t="shared" si="26"/>
        <v>1.0069444444444445E-2</v>
      </c>
      <c r="BO15" s="8">
        <f t="shared" si="27"/>
        <v>0</v>
      </c>
      <c r="BP15" s="8">
        <f t="shared" si="61"/>
        <v>1.1979166666666667E-2</v>
      </c>
      <c r="BQ15" s="8">
        <f t="shared" si="62"/>
        <v>0</v>
      </c>
      <c r="BR15" s="8">
        <f t="shared" si="63"/>
        <v>0</v>
      </c>
      <c r="BS15" s="8">
        <f t="shared" si="64"/>
        <v>0</v>
      </c>
      <c r="BV15" s="8" t="str">
        <f t="shared" si="28"/>
        <v/>
      </c>
      <c r="BW15" s="8" t="str">
        <f t="shared" si="29"/>
        <v/>
      </c>
      <c r="BX15" s="8" t="str">
        <f t="shared" si="30"/>
        <v/>
      </c>
      <c r="BY15" s="8" t="str">
        <f t="shared" si="31"/>
        <v/>
      </c>
      <c r="BZ15" s="8" t="str">
        <f t="shared" si="32"/>
        <v/>
      </c>
      <c r="CA15" s="8" t="str">
        <f t="shared" si="33"/>
        <v/>
      </c>
      <c r="CB15" s="8" t="str">
        <f t="shared" si="34"/>
        <v/>
      </c>
      <c r="CC15" s="8" t="str">
        <f t="shared" si="35"/>
        <v/>
      </c>
      <c r="CD15" s="8" t="str">
        <f t="shared" si="36"/>
        <v/>
      </c>
      <c r="CE15" s="8" t="str">
        <f t="shared" si="37"/>
        <v/>
      </c>
      <c r="CF15" s="8" t="str">
        <f t="shared" si="38"/>
        <v/>
      </c>
      <c r="CG15" s="8" t="str">
        <f t="shared" si="39"/>
        <v/>
      </c>
      <c r="CI15" s="13">
        <v>2.3229166666666665E-2</v>
      </c>
      <c r="CJ15" s="8">
        <f t="shared" si="40"/>
        <v>2.3229166666666665E-2</v>
      </c>
      <c r="CK15" s="8">
        <f>IF(COUNT($BV15:BW15)&gt;0,SMALL($BV15:BW15,1),$CI15)</f>
        <v>2.3229166666666665E-2</v>
      </c>
      <c r="CL15" s="8">
        <f>IF(COUNT($BV15:BX15)&gt;0,SMALL($BV15:BX15,1),$CI15)</f>
        <v>2.3229166666666665E-2</v>
      </c>
      <c r="CM15" s="8">
        <f>IF(COUNT($BV15:BY15)&gt;0,SMALL($BV15:BY15,1),$CI15)</f>
        <v>2.3229166666666665E-2</v>
      </c>
      <c r="CN15" s="8">
        <f>IF(COUNT($BV15:BZ15)&gt;0,SMALL($BV15:BZ15,1),$CI15)</f>
        <v>2.3229166666666665E-2</v>
      </c>
      <c r="CO15" s="3">
        <v>1.8541666666666668E-2</v>
      </c>
      <c r="CP15" s="8">
        <f t="shared" si="41"/>
        <v>1.8541666666666668E-2</v>
      </c>
      <c r="CQ15" s="8">
        <f>IF(COUNT($CB15:CC15)&gt;0,SMALL($CB15:CC15,1),$CP15)</f>
        <v>1.8541666666666668E-2</v>
      </c>
      <c r="CR15" s="8">
        <f>IF(COUNT($CB15:CD15)&gt;0,SMALL($CB15:CD15,1),$CP15)</f>
        <v>1.8541666666666668E-2</v>
      </c>
      <c r="CS15" s="8">
        <f>IF(COUNT($CB15:CE15)&gt;0,SMALL($CB15:CE15,1),$CP15)</f>
        <v>1.8541666666666668E-2</v>
      </c>
      <c r="CT15" s="8">
        <f>IF(COUNT($CB15:CF15)&gt;0,SMALL($CB15:CF15,1),$CP15)</f>
        <v>1.8541666666666668E-2</v>
      </c>
      <c r="CV15" s="8">
        <f t="shared" si="42"/>
        <v>1.302113425925926E-2</v>
      </c>
      <c r="CW15" s="8">
        <f t="shared" si="43"/>
        <v>1.1979467592592594E-2</v>
      </c>
      <c r="CX15" s="1">
        <f t="shared" si="44"/>
        <v>13</v>
      </c>
      <c r="CY15" s="8">
        <f t="shared" si="45"/>
        <v>3.0092592592592594E-7</v>
      </c>
      <c r="CZ15" s="1" t="str">
        <f t="shared" si="46"/>
        <v>Ben McCabe</v>
      </c>
      <c r="DB15" s="13">
        <f t="shared" si="47"/>
        <v>2.3229166666666665E-2</v>
      </c>
      <c r="DC15" s="13">
        <f>SMALL($DO15:DP15,1)/(60*60*24)</f>
        <v>2.3229166666666662E-2</v>
      </c>
      <c r="DD15" s="13">
        <f>SMALL($DO15:DQ15,1)/(60*60*24)</f>
        <v>2.3229166666666662E-2</v>
      </c>
      <c r="DE15" s="13">
        <f>SMALL($DO15:DR15,1)/(60*60*24)</f>
        <v>2.3229166666666662E-2</v>
      </c>
      <c r="DF15" s="13">
        <f>SMALL($DO15:DS15,1)/(60*60*24)</f>
        <v>2.3229166666666662E-2</v>
      </c>
      <c r="DG15" s="13">
        <f>SMALL($DO15:DT15,1)/(60*60*24)</f>
        <v>2.3229166666666662E-2</v>
      </c>
      <c r="DH15" s="45">
        <f t="shared" si="48"/>
        <v>1.7851872271228721E-2</v>
      </c>
      <c r="DI15" s="13">
        <f>SMALL($DU15:DV15,1)/(60*60*24)</f>
        <v>1.7851872271228721E-2</v>
      </c>
      <c r="DJ15" s="53">
        <f>SMALL($DW15:DW15,1)/(60*60*24)</f>
        <v>0.11572916666666666</v>
      </c>
      <c r="DK15" s="53">
        <f>SMALL($DW15:DX15,1)/(60*60*24)</f>
        <v>0.11572916666666666</v>
      </c>
      <c r="DL15" s="53">
        <f>SMALL($DW15:DY15,1)/(60*60*24)</f>
        <v>0.11572916666666666</v>
      </c>
      <c r="DM15" s="53">
        <f>SMALL($DW15:DZ15,1)/(60*60*24)</f>
        <v>0.11572916666666666</v>
      </c>
      <c r="DO15" s="6">
        <f t="shared" si="49"/>
        <v>2006.9999999999995</v>
      </c>
      <c r="DP15" s="1">
        <f t="shared" si="50"/>
        <v>9999</v>
      </c>
      <c r="DQ15" s="1">
        <f t="shared" si="51"/>
        <v>9999</v>
      </c>
      <c r="DR15" s="1">
        <f t="shared" si="52"/>
        <v>9999</v>
      </c>
      <c r="DS15" s="1">
        <f t="shared" si="53"/>
        <v>9999</v>
      </c>
      <c r="DT15" s="1">
        <f t="shared" si="54"/>
        <v>9999</v>
      </c>
      <c r="DU15" s="6">
        <f t="shared" si="55"/>
        <v>1542.4017642341616</v>
      </c>
      <c r="DV15" s="1">
        <f t="shared" si="56"/>
        <v>9999</v>
      </c>
      <c r="DW15" s="55">
        <f t="shared" si="57"/>
        <v>9999</v>
      </c>
      <c r="DX15" s="1">
        <f t="shared" si="58"/>
        <v>9999</v>
      </c>
      <c r="DY15" s="1">
        <f t="shared" si="59"/>
        <v>9999</v>
      </c>
      <c r="DZ15" s="1">
        <f t="shared" si="60"/>
        <v>9999</v>
      </c>
    </row>
    <row r="16" spans="1:134" x14ac:dyDescent="0.2">
      <c r="A16" s="1" t="s">
        <v>20</v>
      </c>
      <c r="B16" s="3">
        <v>2.2118055555555557E-2</v>
      </c>
      <c r="C16" s="11">
        <v>42675</v>
      </c>
      <c r="E16" s="13">
        <v>2.7152777777777779E-2</v>
      </c>
      <c r="F16" s="11">
        <v>43556</v>
      </c>
      <c r="H16" s="3">
        <v>2.2928240740740739E-2</v>
      </c>
      <c r="I16" s="3">
        <v>2.8726851851851847E-2</v>
      </c>
      <c r="M16" s="8">
        <f t="shared" si="2"/>
        <v>2.8909520933977449E-2</v>
      </c>
      <c r="N16" s="6">
        <f t="shared" si="3"/>
        <v>2497.7826086956516</v>
      </c>
      <c r="O16" s="8">
        <f t="shared" si="65"/>
        <v>7.2916666666666668E-3</v>
      </c>
      <c r="Q16" s="8">
        <f t="shared" si="4"/>
        <v>0</v>
      </c>
      <c r="R16" s="8">
        <f t="shared" si="5"/>
        <v>2.3807870370370365E-2</v>
      </c>
      <c r="S16" s="8">
        <f t="shared" si="6"/>
        <v>7.2916666666666668E-3</v>
      </c>
      <c r="T16" s="8"/>
      <c r="U16" s="8">
        <f>IF(A16&lt;&gt;"",IF(VLOOKUP(A16,Apr!A$4:F$202,6)&gt;0,VLOOKUP(A16,Apr!A$4:F$202,6),0),0)</f>
        <v>0</v>
      </c>
      <c r="V16" s="8">
        <f>IF(A16&lt;&gt;"",IF(VLOOKUP(A16,May!A$3:F$201,6)&gt;0,VLOOKUP(A16,May!A$3:F$201,6),0),0)</f>
        <v>0</v>
      </c>
      <c r="W16" s="8">
        <f>IF(A16&lt;&gt;"",IF(VLOOKUP(A16,Jun!A$3:F$201,6)&gt;0,VLOOKUP(A16,Jun!A$3:F$201,6),0),0)</f>
        <v>0</v>
      </c>
      <c r="X16" s="8">
        <f>IF(A16&lt;&gt;"",IF(VLOOKUP(A16,Jul!A$3:F$201,6)&gt;0,VLOOKUP(A16,Jul!A$3:F$201,6),0),0)</f>
        <v>0</v>
      </c>
      <c r="Y16" s="8">
        <f>IF(A16&lt;&gt;"",IF(VLOOKUP(A16,Aug!A$3:F$201,6)&gt;0,VLOOKUP(A16,Aug!A$3:F$201,6),0),0)</f>
        <v>0</v>
      </c>
      <c r="Z16" s="8">
        <f>IF(A16&lt;&gt;"",IF(VLOOKUP(A16,Sep!A$3:F$201,6)&gt;0,VLOOKUP(A16,Sep!A$3:F$201,6),0),0)</f>
        <v>0</v>
      </c>
      <c r="AA16" s="6">
        <f t="shared" si="7"/>
        <v>1919.5736434108524</v>
      </c>
      <c r="AB16" s="8">
        <f t="shared" si="8"/>
        <v>5.5555555555555558E-3</v>
      </c>
      <c r="AC16" s="8">
        <f>IF(A16&lt;&gt;"",IF(VLOOKUP(A16,Oct!A$3:F$201,6)&gt;0,VLOOKUP(A16,Oct!A$3:F$201,6),0),0)</f>
        <v>2.3807870370370365E-2</v>
      </c>
      <c r="AD16" s="8">
        <f>IF(A16&lt;&gt;"",IF(VLOOKUP(A16,Nov!A$3:F$201,6)&gt;0,VLOOKUP(A16,Nov!A$3:F$201,6),0),0)</f>
        <v>0</v>
      </c>
      <c r="AE16" s="8">
        <f>IF(A16&lt;&gt;"",IF(VLOOKUP(A16,Dec!A$3:F$201,6)&gt;0,VLOOKUP(A16,Dec!A$3:F$201,6),0),0)</f>
        <v>0</v>
      </c>
      <c r="AF16" s="8">
        <f>IF(A16&lt;&gt;"",IF(VLOOKUP(A16,Jan!A$3:F$201,6)&gt;0,VLOOKUP(A16,Jan!A$3:F$201,6),0),0)</f>
        <v>0</v>
      </c>
      <c r="AG16" s="8">
        <f>IF(A16&lt;&gt;"",IF(VLOOKUP(A16,Feb!A$3:F$201,6)&gt;0,VLOOKUP(A16,Feb!A$3:F$201,6),0),0)</f>
        <v>0</v>
      </c>
      <c r="AH16" s="8">
        <f>IF(A16&lt;&gt;"",IF(VLOOKUP(A16,Mar!A$3:F$201,6)&gt;0,VLOOKUP(A16,Mar!A$3:F$201,6),0),0)</f>
        <v>0</v>
      </c>
      <c r="AJ16" s="8">
        <f>LARGE($BH16:BI16,1)</f>
        <v>7.2916666666666668E-3</v>
      </c>
      <c r="AK16" s="8">
        <f>LARGE($BH16:BJ16,1)</f>
        <v>7.2916666666666668E-3</v>
      </c>
      <c r="AL16" s="8">
        <f>LARGE($BH16:BK16,1)</f>
        <v>7.2916666666666668E-3</v>
      </c>
      <c r="AM16" s="8">
        <f>LARGE($BH16:BL16,1)</f>
        <v>7.2916666666666668E-3</v>
      </c>
      <c r="AN16" s="8">
        <f>LARGE($BH16:BM16,1)</f>
        <v>7.2916666666666668E-3</v>
      </c>
      <c r="AO16" s="8">
        <f>LARGE($BN16:BO16,1)</f>
        <v>5.5555555555555558E-3</v>
      </c>
      <c r="AP16" s="8">
        <f>LARGE($BN16:BP16,1)</f>
        <v>6.5972222222222222E-3</v>
      </c>
      <c r="AQ16" s="8">
        <f>LARGE($BN16:BQ16,1)</f>
        <v>6.5972222222222222E-3</v>
      </c>
      <c r="AR16" s="8">
        <f>LARGE($BN16:BR16,1)</f>
        <v>6.5972222222222222E-3</v>
      </c>
      <c r="AS16" s="8">
        <f>LARGE($BN16:BS16,1)</f>
        <v>6.5972222222222222E-3</v>
      </c>
      <c r="AV16" s="6">
        <f t="shared" si="9"/>
        <v>0</v>
      </c>
      <c r="AW16" s="6">
        <f t="shared" si="10"/>
        <v>0</v>
      </c>
      <c r="AX16" s="6">
        <f t="shared" si="11"/>
        <v>0</v>
      </c>
      <c r="AY16" s="6">
        <f t="shared" si="12"/>
        <v>0</v>
      </c>
      <c r="AZ16" s="6">
        <f t="shared" si="13"/>
        <v>0</v>
      </c>
      <c r="BA16" s="6">
        <f t="shared" si="14"/>
        <v>0</v>
      </c>
      <c r="BB16" s="6">
        <f t="shared" si="15"/>
        <v>2056.9999999999995</v>
      </c>
      <c r="BC16" s="6">
        <f t="shared" si="16"/>
        <v>0</v>
      </c>
      <c r="BD16" s="6">
        <f t="shared" si="17"/>
        <v>0</v>
      </c>
      <c r="BE16" s="6">
        <f t="shared" si="18"/>
        <v>0</v>
      </c>
      <c r="BF16" s="6">
        <f t="shared" si="19"/>
        <v>0</v>
      </c>
      <c r="BH16" s="8">
        <f t="shared" si="20"/>
        <v>7.2916666666666668E-3</v>
      </c>
      <c r="BI16" s="8">
        <f t="shared" si="21"/>
        <v>0</v>
      </c>
      <c r="BJ16" s="8">
        <f t="shared" si="22"/>
        <v>0</v>
      </c>
      <c r="BK16" s="8">
        <f t="shared" si="23"/>
        <v>0</v>
      </c>
      <c r="BL16" s="8">
        <f t="shared" si="24"/>
        <v>0</v>
      </c>
      <c r="BM16" s="8">
        <f t="shared" si="25"/>
        <v>0</v>
      </c>
      <c r="BN16" s="8">
        <f t="shared" si="26"/>
        <v>5.5555555555555558E-3</v>
      </c>
      <c r="BO16" s="8">
        <f t="shared" si="27"/>
        <v>3.9930555555555552E-3</v>
      </c>
      <c r="BP16" s="8">
        <f t="shared" si="61"/>
        <v>6.5972222222222222E-3</v>
      </c>
      <c r="BQ16" s="8">
        <f t="shared" si="62"/>
        <v>0</v>
      </c>
      <c r="BR16" s="8">
        <f t="shared" si="63"/>
        <v>0</v>
      </c>
      <c r="BS16" s="8">
        <f t="shared" si="64"/>
        <v>0</v>
      </c>
      <c r="BV16" s="8" t="str">
        <f t="shared" si="28"/>
        <v/>
      </c>
      <c r="BW16" s="8" t="str">
        <f t="shared" si="29"/>
        <v/>
      </c>
      <c r="BX16" s="8" t="str">
        <f t="shared" si="30"/>
        <v/>
      </c>
      <c r="BY16" s="8" t="str">
        <f t="shared" si="31"/>
        <v/>
      </c>
      <c r="BZ16" s="8" t="str">
        <f t="shared" si="32"/>
        <v/>
      </c>
      <c r="CA16" s="8" t="str">
        <f t="shared" si="33"/>
        <v/>
      </c>
      <c r="CB16" s="8">
        <f t="shared" si="34"/>
        <v>2.3807870370370365E-2</v>
      </c>
      <c r="CC16" s="8" t="str">
        <f t="shared" si="35"/>
        <v/>
      </c>
      <c r="CD16" s="8" t="str">
        <f t="shared" si="36"/>
        <v/>
      </c>
      <c r="CE16" s="8" t="str">
        <f t="shared" si="37"/>
        <v/>
      </c>
      <c r="CF16" s="8" t="str">
        <f t="shared" si="38"/>
        <v/>
      </c>
      <c r="CG16" s="8" t="str">
        <f t="shared" si="39"/>
        <v/>
      </c>
      <c r="CI16" s="13">
        <v>2.7152777777777779E-2</v>
      </c>
      <c r="CJ16" s="8">
        <f t="shared" si="40"/>
        <v>2.7152777777777779E-2</v>
      </c>
      <c r="CK16" s="8">
        <f>IF(COUNT($BV16:BW16)&gt;0,SMALL($BV16:BW16,1),$CI16)</f>
        <v>2.7152777777777779E-2</v>
      </c>
      <c r="CL16" s="8">
        <f>IF(COUNT($BV16:BX16)&gt;0,SMALL($BV16:BX16,1),$CI16)</f>
        <v>2.7152777777777779E-2</v>
      </c>
      <c r="CM16" s="8">
        <f>IF(COUNT($BV16:BY16)&gt;0,SMALL($BV16:BY16,1),$CI16)</f>
        <v>2.7152777777777779E-2</v>
      </c>
      <c r="CN16" s="8">
        <f>IF(COUNT($BV16:BZ16)&gt;0,SMALL($BV16:BZ16,1),$CI16)</f>
        <v>2.7152777777777779E-2</v>
      </c>
      <c r="CO16" s="3">
        <v>2.2118055555555557E-2</v>
      </c>
      <c r="CP16" s="8">
        <f t="shared" si="41"/>
        <v>2.3807870370370365E-2</v>
      </c>
      <c r="CQ16" s="8">
        <f>IF(COUNT($CB16:CC16)&gt;0,SMALL($CB16:CC16,1),$CP16)</f>
        <v>2.3807870370370365E-2</v>
      </c>
      <c r="CR16" s="8">
        <f>IF(COUNT($CB16:CD16)&gt;0,SMALL($CB16:CD16,1),$CP16)</f>
        <v>2.3807870370370365E-2</v>
      </c>
      <c r="CS16" s="8">
        <f>IF(COUNT($CB16:CE16)&gt;0,SMALL($CB16:CE16,1),$CP16)</f>
        <v>2.3807870370370365E-2</v>
      </c>
      <c r="CT16" s="8">
        <f>IF(COUNT($CB16:CF16)&gt;0,SMALL($CB16:CF16,1),$CP16)</f>
        <v>2.3807870370370365E-2</v>
      </c>
      <c r="CV16" s="8">
        <f t="shared" si="42"/>
        <v>7.2919907407407412E-3</v>
      </c>
      <c r="CW16" s="8">
        <f t="shared" si="43"/>
        <v>6.5975462962962967E-3</v>
      </c>
      <c r="CX16" s="1">
        <f t="shared" si="44"/>
        <v>14</v>
      </c>
      <c r="CY16" s="8">
        <f t="shared" si="45"/>
        <v>3.2407407407407406E-7</v>
      </c>
      <c r="CZ16" s="1" t="str">
        <f t="shared" si="46"/>
        <v>Bob Clough</v>
      </c>
      <c r="DB16" s="13">
        <f t="shared" si="47"/>
        <v>2.8909520933977449E-2</v>
      </c>
      <c r="DC16" s="13">
        <f>SMALL($DO16:DP16,1)/(60*60*24)</f>
        <v>2.8909520933977449E-2</v>
      </c>
      <c r="DD16" s="13">
        <f>SMALL($DO16:DQ16,1)/(60*60*24)</f>
        <v>2.8909520933977449E-2</v>
      </c>
      <c r="DE16" s="13">
        <f>SMALL($DO16:DR16,1)/(60*60*24)</f>
        <v>2.8909520933977449E-2</v>
      </c>
      <c r="DF16" s="13">
        <f>SMALL($DO16:DS16,1)/(60*60*24)</f>
        <v>2.8909520933977449E-2</v>
      </c>
      <c r="DG16" s="13">
        <f>SMALL($DO16:DT16,1)/(60*60*24)</f>
        <v>2.8909520933977449E-2</v>
      </c>
      <c r="DH16" s="45">
        <f t="shared" si="48"/>
        <v>2.2217287539477458E-2</v>
      </c>
      <c r="DI16" s="13">
        <f>SMALL($DU16:DV16,1)/(60*60*24)</f>
        <v>2.2217287539477458E-2</v>
      </c>
      <c r="DJ16" s="53">
        <f>SMALL($DW16:DW16,1)/(60*60*24)</f>
        <v>0.11572916666666666</v>
      </c>
      <c r="DK16" s="53">
        <f>SMALL($DW16:DX16,1)/(60*60*24)</f>
        <v>0.11572916666666666</v>
      </c>
      <c r="DL16" s="53">
        <f>SMALL($DW16:DY16,1)/(60*60*24)</f>
        <v>0.11572916666666666</v>
      </c>
      <c r="DM16" s="53">
        <f>SMALL($DW16:DZ16,1)/(60*60*24)</f>
        <v>0.11572916666666666</v>
      </c>
      <c r="DO16" s="6">
        <f t="shared" si="49"/>
        <v>2497.7826086956516</v>
      </c>
      <c r="DP16" s="1">
        <f t="shared" si="50"/>
        <v>9999</v>
      </c>
      <c r="DQ16" s="1">
        <f t="shared" si="51"/>
        <v>9999</v>
      </c>
      <c r="DR16" s="1">
        <f t="shared" si="52"/>
        <v>9999</v>
      </c>
      <c r="DS16" s="1">
        <f t="shared" si="53"/>
        <v>9999</v>
      </c>
      <c r="DT16" s="1">
        <f t="shared" si="54"/>
        <v>9999</v>
      </c>
      <c r="DU16" s="6">
        <f t="shared" si="55"/>
        <v>1919.5736434108524</v>
      </c>
      <c r="DV16" s="1">
        <f t="shared" si="56"/>
        <v>2056.9999999999995</v>
      </c>
      <c r="DW16" s="55">
        <f t="shared" si="57"/>
        <v>9999</v>
      </c>
      <c r="DX16" s="1">
        <f t="shared" si="58"/>
        <v>9999</v>
      </c>
      <c r="DY16" s="1">
        <f t="shared" si="59"/>
        <v>9999</v>
      </c>
      <c r="DZ16" s="1">
        <f t="shared" si="60"/>
        <v>9999</v>
      </c>
      <c r="EB16" s="8"/>
      <c r="EC16" s="8"/>
      <c r="ED16" s="8"/>
    </row>
    <row r="17" spans="1:134" x14ac:dyDescent="0.2">
      <c r="A17" s="1" t="s">
        <v>193</v>
      </c>
      <c r="B17" s="54">
        <v>2.119212962962963E-2</v>
      </c>
      <c r="C17" s="11">
        <v>43831</v>
      </c>
      <c r="E17" s="53">
        <v>2.7581018518518519E-2</v>
      </c>
      <c r="H17" s="8">
        <v>2.119212962962963E-2</v>
      </c>
      <c r="I17" s="8">
        <v>2.7581018518518519E-2</v>
      </c>
      <c r="L17" s="8">
        <v>4.1666666666666664E-2</v>
      </c>
      <c r="M17" s="8">
        <f t="shared" si="2"/>
        <v>2.6720511272141707E-2</v>
      </c>
      <c r="N17" s="6">
        <f t="shared" si="3"/>
        <v>2308.652173913044</v>
      </c>
      <c r="O17" s="8">
        <f t="shared" si="65"/>
        <v>9.5486111111111119E-3</v>
      </c>
      <c r="Q17" s="8">
        <f t="shared" si="4"/>
        <v>0</v>
      </c>
      <c r="R17" s="8">
        <f t="shared" si="5"/>
        <v>0</v>
      </c>
      <c r="S17" s="8">
        <f t="shared" si="6"/>
        <v>9.5486111111111119E-3</v>
      </c>
      <c r="T17" s="8"/>
      <c r="U17" s="8">
        <f>IF(A17&lt;&gt;"",IF(VLOOKUP(A17,Apr!A$4:F$202,6)&gt;0,VLOOKUP(A17,Apr!A$4:F$202,6),0),0)</f>
        <v>0</v>
      </c>
      <c r="V17" s="8">
        <f>IF(A17&lt;&gt;"",IF(VLOOKUP(A17,May!A$3:F$201,6)&gt;0,VLOOKUP(A17,May!A$3:F$201,6),0),0)</f>
        <v>0</v>
      </c>
      <c r="W17" s="8">
        <f>IF(A17&lt;&gt;"",IF(VLOOKUP(A17,Jun!A$3:F$201,6)&gt;0,VLOOKUP(A17,Jun!A$3:F$201,6),0),0)</f>
        <v>0</v>
      </c>
      <c r="X17" s="8">
        <f>IF(A17&lt;&gt;"",IF(VLOOKUP(A17,Jul!A$3:F$201,6)&gt;0,VLOOKUP(A17,Jul!A$3:F$201,6),0),0)</f>
        <v>0</v>
      </c>
      <c r="Y17" s="8">
        <f>IF(A17&lt;&gt;"",IF(VLOOKUP(A17,Aug!A$3:F$201,6)&gt;0,VLOOKUP(A17,Aug!A$3:F$201,6),0),0)</f>
        <v>0</v>
      </c>
      <c r="Z17" s="8">
        <f>IF(A17&lt;&gt;"",IF(VLOOKUP(A17,Sep!A$3:F$201,6)&gt;0,VLOOKUP(A17,Sep!A$3:F$201,6),0),0)</f>
        <v>0</v>
      </c>
      <c r="AA17" s="6">
        <f t="shared" si="7"/>
        <v>1774.224806201551</v>
      </c>
      <c r="AB17" s="8">
        <f t="shared" si="8"/>
        <v>7.2916666666666659E-3</v>
      </c>
      <c r="AC17" s="8">
        <f>IF(A17&lt;&gt;"",IF(VLOOKUP(A17,Oct!A$3:F$201,6)&gt;0,VLOOKUP(A17,Oct!A$3:F$201,6),0),0)</f>
        <v>0</v>
      </c>
      <c r="AD17" s="8">
        <f>IF(A17&lt;&gt;"",IF(VLOOKUP(A17,Nov!A$3:F$201,6)&gt;0,VLOOKUP(A17,Nov!A$3:F$201,6),0),0)</f>
        <v>0</v>
      </c>
      <c r="AE17" s="8">
        <f>IF(A17&lt;&gt;"",IF(VLOOKUP(A17,Dec!A$3:F$201,6)&gt;0,VLOOKUP(A17,Dec!A$3:F$201,6),0),0)</f>
        <v>0</v>
      </c>
      <c r="AF17" s="8">
        <f>IF(A17&lt;&gt;"",IF(VLOOKUP(A17,Jan!A$3:F$201,6)&gt;0,VLOOKUP(A17,Jan!A$3:F$201,6),0),0)</f>
        <v>0</v>
      </c>
      <c r="AG17" s="8">
        <f>IF(A17&lt;&gt;"",IF(VLOOKUP(A17,Feb!A$3:F$201,6)&gt;0,VLOOKUP(A17,Feb!A$3:F$201,6),0),0)</f>
        <v>0</v>
      </c>
      <c r="AH17" s="8">
        <f>IF(A17&lt;&gt;"",IF(VLOOKUP(A17,Mar!A$3:F$201,6)&gt;0,VLOOKUP(A17,Mar!A$3:F$201,6),0),0)</f>
        <v>0</v>
      </c>
      <c r="AJ17" s="8">
        <f>LARGE($BH17:BI17,1)</f>
        <v>9.5486111111111119E-3</v>
      </c>
      <c r="AK17" s="8">
        <f>LARGE($BH17:BJ17,1)</f>
        <v>9.5486111111111119E-3</v>
      </c>
      <c r="AL17" s="8">
        <f>LARGE($BH17:BK17,1)</f>
        <v>9.5486111111111119E-3</v>
      </c>
      <c r="AM17" s="8">
        <f>LARGE($BH17:BL17,1)</f>
        <v>9.5486111111111119E-3</v>
      </c>
      <c r="AN17" s="8">
        <f>LARGE($BH17:BM17,1)</f>
        <v>9.5486111111111119E-3</v>
      </c>
      <c r="AO17" s="8">
        <f>LARGE($BN17:BO17,1)</f>
        <v>7.2916666666666659E-3</v>
      </c>
      <c r="AP17" s="8">
        <f>LARGE($BN17:BP17,1)</f>
        <v>8.6805555555555559E-3</v>
      </c>
      <c r="AQ17" s="8">
        <f>LARGE($BN17:BQ17,1)</f>
        <v>8.6805555555555559E-3</v>
      </c>
      <c r="AR17" s="8">
        <f>LARGE($BN17:BR17,1)</f>
        <v>8.6805555555555559E-3</v>
      </c>
      <c r="AS17" s="8">
        <f>LARGE($BN17:BS17,1)</f>
        <v>8.6805555555555559E-3</v>
      </c>
      <c r="AV17" s="6">
        <f t="shared" si="9"/>
        <v>0</v>
      </c>
      <c r="AW17" s="6">
        <f t="shared" si="10"/>
        <v>0</v>
      </c>
      <c r="AX17" s="6">
        <f t="shared" si="11"/>
        <v>0</v>
      </c>
      <c r="AY17" s="6">
        <f t="shared" si="12"/>
        <v>0</v>
      </c>
      <c r="AZ17" s="6">
        <f t="shared" si="13"/>
        <v>0</v>
      </c>
      <c r="BA17" s="6">
        <f t="shared" si="14"/>
        <v>0</v>
      </c>
      <c r="BB17" s="6">
        <f t="shared" si="15"/>
        <v>0</v>
      </c>
      <c r="BC17" s="6">
        <f t="shared" si="16"/>
        <v>0</v>
      </c>
      <c r="BD17" s="6">
        <f t="shared" si="17"/>
        <v>0</v>
      </c>
      <c r="BE17" s="6">
        <f t="shared" si="18"/>
        <v>0</v>
      </c>
      <c r="BF17" s="6">
        <f t="shared" si="19"/>
        <v>0</v>
      </c>
      <c r="BH17" s="8">
        <f t="shared" si="20"/>
        <v>9.5486111111111119E-3</v>
      </c>
      <c r="BI17" s="8">
        <f t="shared" si="21"/>
        <v>0</v>
      </c>
      <c r="BJ17" s="8">
        <f t="shared" si="22"/>
        <v>0</v>
      </c>
      <c r="BK17" s="8">
        <f t="shared" si="23"/>
        <v>0</v>
      </c>
      <c r="BL17" s="8">
        <f t="shared" si="24"/>
        <v>0</v>
      </c>
      <c r="BM17" s="8">
        <f t="shared" si="25"/>
        <v>0</v>
      </c>
      <c r="BN17" s="8">
        <f t="shared" si="26"/>
        <v>7.2916666666666659E-3</v>
      </c>
      <c r="BO17" s="8">
        <f t="shared" si="27"/>
        <v>0</v>
      </c>
      <c r="BP17" s="8">
        <f t="shared" si="61"/>
        <v>8.6805555555555559E-3</v>
      </c>
      <c r="BQ17" s="8">
        <f t="shared" si="62"/>
        <v>0</v>
      </c>
      <c r="BR17" s="8">
        <f t="shared" si="63"/>
        <v>0</v>
      </c>
      <c r="BS17" s="8">
        <f t="shared" si="64"/>
        <v>0</v>
      </c>
      <c r="BV17" s="8" t="str">
        <f t="shared" si="28"/>
        <v/>
      </c>
      <c r="BW17" s="8" t="str">
        <f t="shared" si="29"/>
        <v/>
      </c>
      <c r="BX17" s="8" t="str">
        <f t="shared" si="30"/>
        <v/>
      </c>
      <c r="BY17" s="8" t="str">
        <f t="shared" si="31"/>
        <v/>
      </c>
      <c r="BZ17" s="8" t="str">
        <f t="shared" si="32"/>
        <v/>
      </c>
      <c r="CA17" s="8" t="str">
        <f t="shared" si="33"/>
        <v/>
      </c>
      <c r="CB17" s="8" t="str">
        <f t="shared" si="34"/>
        <v/>
      </c>
      <c r="CC17" s="8" t="str">
        <f t="shared" si="35"/>
        <v/>
      </c>
      <c r="CD17" s="8" t="str">
        <f t="shared" si="36"/>
        <v/>
      </c>
      <c r="CE17" s="8" t="str">
        <f t="shared" si="37"/>
        <v/>
      </c>
      <c r="CF17" s="8" t="str">
        <f t="shared" si="38"/>
        <v/>
      </c>
      <c r="CG17" s="8" t="str">
        <f t="shared" si="39"/>
        <v/>
      </c>
      <c r="CI17" s="13">
        <v>2.7581018518518519E-2</v>
      </c>
      <c r="CJ17" s="8">
        <f t="shared" si="40"/>
        <v>2.7581018518518519E-2</v>
      </c>
      <c r="CK17" s="8">
        <f>IF(COUNT($BV17:BW17)&gt;0,SMALL($BV17:BW17,1),$CI17)</f>
        <v>2.7581018518518519E-2</v>
      </c>
      <c r="CL17" s="8">
        <f>IF(COUNT($BV17:BX17)&gt;0,SMALL($BV17:BX17,1),$CI17)</f>
        <v>2.7581018518518519E-2</v>
      </c>
      <c r="CM17" s="8">
        <f>IF(COUNT($BV17:BY17)&gt;0,SMALL($BV17:BY17,1),$CI17)</f>
        <v>2.7581018518518519E-2</v>
      </c>
      <c r="CN17" s="8">
        <f>IF(COUNT($BV17:BZ17)&gt;0,SMALL($BV17:BZ17,1),$CI17)</f>
        <v>2.7581018518518519E-2</v>
      </c>
      <c r="CO17" s="3">
        <v>2.119212962962963E-2</v>
      </c>
      <c r="CP17" s="8">
        <f t="shared" si="41"/>
        <v>2.119212962962963E-2</v>
      </c>
      <c r="CQ17" s="8">
        <f>IF(COUNT($CB17:CC17)&gt;0,SMALL($CB17:CC17,1),$CP17)</f>
        <v>2.119212962962963E-2</v>
      </c>
      <c r="CR17" s="8">
        <f>IF(COUNT($CB17:CD17)&gt;0,SMALL($CB17:CD17,1),$CP17)</f>
        <v>2.119212962962963E-2</v>
      </c>
      <c r="CS17" s="8">
        <f>IF(COUNT($CB17:CE17)&gt;0,SMALL($CB17:CE17,1),$CP17)</f>
        <v>2.119212962962963E-2</v>
      </c>
      <c r="CT17" s="8">
        <f>IF(COUNT($CB17:CF17)&gt;0,SMALL($CB17:CF17,1),$CP17)</f>
        <v>2.119212962962963E-2</v>
      </c>
      <c r="CV17" s="8">
        <f t="shared" si="42"/>
        <v>9.5489583333333346E-3</v>
      </c>
      <c r="CW17" s="8">
        <f t="shared" si="43"/>
        <v>8.6809027777777787E-3</v>
      </c>
      <c r="CX17" s="1">
        <f t="shared" si="44"/>
        <v>15</v>
      </c>
      <c r="CY17" s="8">
        <f t="shared" si="45"/>
        <v>3.4722222222222224E-7</v>
      </c>
      <c r="CZ17" s="1" t="str">
        <f t="shared" si="46"/>
        <v>Carolyn Melvyn</v>
      </c>
      <c r="DB17" s="13">
        <f t="shared" si="47"/>
        <v>2.6720511272141707E-2</v>
      </c>
      <c r="DC17" s="13">
        <f>SMALL($DO17:DP17,1)/(60*60*24)</f>
        <v>2.6720511272141711E-2</v>
      </c>
      <c r="DD17" s="13">
        <f>SMALL($DO17:DQ17,1)/(60*60*24)</f>
        <v>2.6720511272141711E-2</v>
      </c>
      <c r="DE17" s="13">
        <f>SMALL($DO17:DR17,1)/(60*60*24)</f>
        <v>2.6720511272141711E-2</v>
      </c>
      <c r="DF17" s="13">
        <f>SMALL($DO17:DS17,1)/(60*60*24)</f>
        <v>2.6720511272141711E-2</v>
      </c>
      <c r="DG17" s="13">
        <f>SMALL($DO17:DT17,1)/(60*60*24)</f>
        <v>2.6720511272141711E-2</v>
      </c>
      <c r="DH17" s="45">
        <f t="shared" si="48"/>
        <v>2.0535009331036469E-2</v>
      </c>
      <c r="DI17" s="13">
        <f>SMALL($DU17:DV17,1)/(60*60*24)</f>
        <v>2.0535009331036469E-2</v>
      </c>
      <c r="DJ17" s="53">
        <f>SMALL($DW17:DW17,1)/(60*60*24)</f>
        <v>0.11572916666666666</v>
      </c>
      <c r="DK17" s="53">
        <f>SMALL($DW17:DX17,1)/(60*60*24)</f>
        <v>0.11572916666666666</v>
      </c>
      <c r="DL17" s="53">
        <f>SMALL($DW17:DY17,1)/(60*60*24)</f>
        <v>0.11572916666666666</v>
      </c>
      <c r="DM17" s="53">
        <f>SMALL($DW17:DZ17,1)/(60*60*24)</f>
        <v>0.11572916666666666</v>
      </c>
      <c r="DO17" s="6">
        <f t="shared" si="49"/>
        <v>2308.652173913044</v>
      </c>
      <c r="DP17" s="1">
        <f t="shared" si="50"/>
        <v>9999</v>
      </c>
      <c r="DQ17" s="1">
        <f t="shared" si="51"/>
        <v>9999</v>
      </c>
      <c r="DR17" s="1">
        <f t="shared" si="52"/>
        <v>9999</v>
      </c>
      <c r="DS17" s="1">
        <f t="shared" si="53"/>
        <v>9999</v>
      </c>
      <c r="DT17" s="1">
        <f t="shared" si="54"/>
        <v>9999</v>
      </c>
      <c r="DU17" s="6">
        <f t="shared" si="55"/>
        <v>1774.224806201551</v>
      </c>
      <c r="DV17" s="1">
        <f t="shared" si="56"/>
        <v>9999</v>
      </c>
      <c r="DW17" s="55">
        <f t="shared" si="57"/>
        <v>9999</v>
      </c>
      <c r="DX17" s="1">
        <f t="shared" si="58"/>
        <v>9999</v>
      </c>
      <c r="DY17" s="1">
        <f t="shared" si="59"/>
        <v>9999</v>
      </c>
      <c r="DZ17" s="1">
        <f t="shared" si="60"/>
        <v>9999</v>
      </c>
    </row>
    <row r="18" spans="1:134" x14ac:dyDescent="0.2">
      <c r="A18" s="1" t="s">
        <v>134</v>
      </c>
      <c r="B18" s="3">
        <v>1.5300925925925926E-2</v>
      </c>
      <c r="C18" s="11">
        <v>43132</v>
      </c>
      <c r="E18" s="13">
        <v>1.8738425925925926E-2</v>
      </c>
      <c r="F18" s="11">
        <v>42948</v>
      </c>
      <c r="H18" s="3">
        <v>1.5439814814814816E-2</v>
      </c>
      <c r="I18" s="3">
        <v>1.8912037037037033E-2</v>
      </c>
      <c r="K18" s="8">
        <v>1.4236111111111111E-2</v>
      </c>
      <c r="M18" s="8">
        <f t="shared" si="2"/>
        <v>1.9467592592592592E-2</v>
      </c>
      <c r="N18" s="6">
        <f t="shared" si="3"/>
        <v>1682.0000000000002</v>
      </c>
      <c r="O18" s="8">
        <f t="shared" si="65"/>
        <v>1.6840277777777777E-2</v>
      </c>
      <c r="Q18" s="8">
        <f t="shared" si="4"/>
        <v>0</v>
      </c>
      <c r="R18" s="8">
        <f t="shared" si="5"/>
        <v>0</v>
      </c>
      <c r="S18" s="8">
        <f t="shared" si="6"/>
        <v>1.6840277777777777E-2</v>
      </c>
      <c r="T18" s="8"/>
      <c r="U18" s="8">
        <f>IF(A18&lt;&gt;"",IF(VLOOKUP(A18,Apr!A$4:F$202,6)&gt;0,VLOOKUP(A18,Apr!A$4:F$202,6),0),0)</f>
        <v>0</v>
      </c>
      <c r="V18" s="8">
        <f>IF(A18&lt;&gt;"",IF(VLOOKUP(A18,May!A$3:F$201,6)&gt;0,VLOOKUP(A18,May!A$3:F$201,6),0),0)</f>
        <v>0</v>
      </c>
      <c r="W18" s="8">
        <f>IF(A18&lt;&gt;"",IF(VLOOKUP(A18,Jun!A$3:F$201,6)&gt;0,VLOOKUP(A18,Jun!A$3:F$201,6),0),0)</f>
        <v>0</v>
      </c>
      <c r="X18" s="8">
        <f>IF(A18&lt;&gt;"",IF(VLOOKUP(A18,Jul!A$3:F$201,6)&gt;0,VLOOKUP(A18,Jul!A$3:F$201,6),0),0)</f>
        <v>0</v>
      </c>
      <c r="Y18" s="8">
        <f>IF(A18&lt;&gt;"",IF(VLOOKUP(A18,Aug!A$3:F$201,6)&gt;0,VLOOKUP(A18,Aug!A$3:F$201,6),0),0)</f>
        <v>0</v>
      </c>
      <c r="Z18" s="8">
        <f>IF(A18&lt;&gt;"",IF(VLOOKUP(A18,Sep!A$3:F$201,6)&gt;0,VLOOKUP(A18,Sep!A$3:F$201,6),0),0)</f>
        <v>0</v>
      </c>
      <c r="AA18" s="6">
        <f t="shared" si="7"/>
        <v>1292.6356589147288</v>
      </c>
      <c r="AB18" s="8">
        <f t="shared" si="8"/>
        <v>1.2847222222222223E-2</v>
      </c>
      <c r="AC18" s="8">
        <f>IF(A18&lt;&gt;"",IF(VLOOKUP(A18,Oct!A$3:F$201,6)&gt;0,VLOOKUP(A18,Oct!A$3:F$201,6),0),0)</f>
        <v>0</v>
      </c>
      <c r="AD18" s="8">
        <f>IF(A18&lt;&gt;"",IF(VLOOKUP(A18,Nov!A$3:F$201,6)&gt;0,VLOOKUP(A18,Nov!A$3:F$201,6),0),0)</f>
        <v>0</v>
      </c>
      <c r="AE18" s="8">
        <f>IF(A18&lt;&gt;"",IF(VLOOKUP(A18,Dec!A$3:F$201,6)&gt;0,VLOOKUP(A18,Dec!A$3:F$201,6),0),0)</f>
        <v>0</v>
      </c>
      <c r="AF18" s="8">
        <f>IF(A18&lt;&gt;"",IF(VLOOKUP(A18,Jan!A$3:F$201,6)&gt;0,VLOOKUP(A18,Jan!A$3:F$201,6),0),0)</f>
        <v>0</v>
      </c>
      <c r="AG18" s="8">
        <f>IF(A18&lt;&gt;"",IF(VLOOKUP(A18,Feb!A$3:F$201,6)&gt;0,VLOOKUP(A18,Feb!A$3:F$201,6),0),0)</f>
        <v>0</v>
      </c>
      <c r="AH18" s="8">
        <f>IF(A18&lt;&gt;"",IF(VLOOKUP(A18,Mar!A$3:F$201,6)&gt;0,VLOOKUP(A18,Mar!A$3:F$201,6),0),0)</f>
        <v>0</v>
      </c>
      <c r="AJ18" s="8">
        <f>LARGE($BH18:BI18,1)</f>
        <v>1.6840277777777777E-2</v>
      </c>
      <c r="AK18" s="8">
        <f>LARGE($BH18:BJ18,1)</f>
        <v>1.6840277777777777E-2</v>
      </c>
      <c r="AL18" s="8">
        <f>LARGE($BH18:BK18,1)</f>
        <v>1.6840277777777777E-2</v>
      </c>
      <c r="AM18" s="8">
        <f>LARGE($BH18:BL18,1)</f>
        <v>1.6840277777777777E-2</v>
      </c>
      <c r="AN18" s="8">
        <f>LARGE($BH18:BM18,1)</f>
        <v>1.6840277777777777E-2</v>
      </c>
      <c r="AO18" s="8">
        <f>LARGE($BN18:BO18,1)</f>
        <v>1.2847222222222223E-2</v>
      </c>
      <c r="AP18" s="8">
        <f>LARGE($BN18:BP18,1)</f>
        <v>1.545138888888889E-2</v>
      </c>
      <c r="AQ18" s="8">
        <f>LARGE($BN18:BQ18,1)</f>
        <v>1.545138888888889E-2</v>
      </c>
      <c r="AR18" s="8">
        <f>LARGE($BN18:BR18,1)</f>
        <v>1.545138888888889E-2</v>
      </c>
      <c r="AS18" s="8">
        <f>LARGE($BN18:BS18,1)</f>
        <v>1.545138888888889E-2</v>
      </c>
      <c r="AV18" s="6">
        <f t="shared" si="9"/>
        <v>0</v>
      </c>
      <c r="AW18" s="6">
        <f t="shared" si="10"/>
        <v>0</v>
      </c>
      <c r="AX18" s="6">
        <f t="shared" si="11"/>
        <v>0</v>
      </c>
      <c r="AY18" s="6">
        <f t="shared" si="12"/>
        <v>0</v>
      </c>
      <c r="AZ18" s="6">
        <f t="shared" si="13"/>
        <v>0</v>
      </c>
      <c r="BA18" s="6">
        <f t="shared" si="14"/>
        <v>0</v>
      </c>
      <c r="BB18" s="6">
        <f t="shared" si="15"/>
        <v>0</v>
      </c>
      <c r="BC18" s="6">
        <f t="shared" si="16"/>
        <v>0</v>
      </c>
      <c r="BD18" s="6">
        <f t="shared" si="17"/>
        <v>0</v>
      </c>
      <c r="BE18" s="6">
        <f t="shared" si="18"/>
        <v>0</v>
      </c>
      <c r="BF18" s="6">
        <f t="shared" si="19"/>
        <v>0</v>
      </c>
      <c r="BH18" s="8">
        <f t="shared" si="20"/>
        <v>1.6840277777777777E-2</v>
      </c>
      <c r="BI18" s="8">
        <f t="shared" si="21"/>
        <v>0</v>
      </c>
      <c r="BJ18" s="8">
        <f t="shared" si="22"/>
        <v>0</v>
      </c>
      <c r="BK18" s="8">
        <f t="shared" si="23"/>
        <v>0</v>
      </c>
      <c r="BL18" s="8">
        <f t="shared" si="24"/>
        <v>0</v>
      </c>
      <c r="BM18" s="8">
        <f t="shared" si="25"/>
        <v>0</v>
      </c>
      <c r="BN18" s="8">
        <f t="shared" si="26"/>
        <v>1.2847222222222223E-2</v>
      </c>
      <c r="BO18" s="8">
        <f t="shared" si="27"/>
        <v>0</v>
      </c>
      <c r="BP18" s="8">
        <f t="shared" si="61"/>
        <v>1.545138888888889E-2</v>
      </c>
      <c r="BQ18" s="8">
        <f t="shared" si="62"/>
        <v>0</v>
      </c>
      <c r="BR18" s="8">
        <f t="shared" si="63"/>
        <v>0</v>
      </c>
      <c r="BS18" s="8">
        <f t="shared" si="64"/>
        <v>0</v>
      </c>
      <c r="BV18" s="8" t="str">
        <f t="shared" si="28"/>
        <v/>
      </c>
      <c r="BW18" s="8" t="str">
        <f t="shared" si="29"/>
        <v/>
      </c>
      <c r="BX18" s="8" t="str">
        <f t="shared" si="30"/>
        <v/>
      </c>
      <c r="BY18" s="8" t="str">
        <f t="shared" si="31"/>
        <v/>
      </c>
      <c r="BZ18" s="8" t="str">
        <f t="shared" si="32"/>
        <v/>
      </c>
      <c r="CA18" s="8" t="str">
        <f t="shared" si="33"/>
        <v/>
      </c>
      <c r="CB18" s="8" t="str">
        <f t="shared" si="34"/>
        <v/>
      </c>
      <c r="CC18" s="8" t="str">
        <f t="shared" si="35"/>
        <v/>
      </c>
      <c r="CD18" s="8" t="str">
        <f t="shared" si="36"/>
        <v/>
      </c>
      <c r="CE18" s="8" t="str">
        <f t="shared" si="37"/>
        <v/>
      </c>
      <c r="CF18" s="8" t="str">
        <f t="shared" si="38"/>
        <v/>
      </c>
      <c r="CG18" s="8" t="str">
        <f t="shared" si="39"/>
        <v/>
      </c>
      <c r="CI18" s="13">
        <v>1.8738425925925926E-2</v>
      </c>
      <c r="CJ18" s="8">
        <f t="shared" si="40"/>
        <v>1.8738425925925926E-2</v>
      </c>
      <c r="CK18" s="8">
        <f>IF(COUNT($BV18:BW18)&gt;0,SMALL($BV18:BW18,1),$CI18)</f>
        <v>1.8738425925925926E-2</v>
      </c>
      <c r="CL18" s="8">
        <f>IF(COUNT($BV18:BX18)&gt;0,SMALL($BV18:BX18,1),$CI18)</f>
        <v>1.8738425925925926E-2</v>
      </c>
      <c r="CM18" s="8">
        <f>IF(COUNT($BV18:BY18)&gt;0,SMALL($BV18:BY18,1),$CI18)</f>
        <v>1.8738425925925926E-2</v>
      </c>
      <c r="CN18" s="8">
        <f>IF(COUNT($BV18:BZ18)&gt;0,SMALL($BV18:BZ18,1),$CI18)</f>
        <v>1.8738425925925926E-2</v>
      </c>
      <c r="CO18" s="3">
        <v>1.5300925925925926E-2</v>
      </c>
      <c r="CP18" s="8">
        <f t="shared" si="41"/>
        <v>1.5300925925925926E-2</v>
      </c>
      <c r="CQ18" s="8">
        <f>IF(COUNT($CB18:CC18)&gt;0,SMALL($CB18:CC18,1),$CP18)</f>
        <v>1.5300925925925926E-2</v>
      </c>
      <c r="CR18" s="8">
        <f>IF(COUNT($CB18:CD18)&gt;0,SMALL($CB18:CD18,1),$CP18)</f>
        <v>1.5300925925925926E-2</v>
      </c>
      <c r="CS18" s="8">
        <f>IF(COUNT($CB18:CE18)&gt;0,SMALL($CB18:CE18,1),$CP18)</f>
        <v>1.5300925925925926E-2</v>
      </c>
      <c r="CT18" s="8">
        <f>IF(COUNT($CB18:CF18)&gt;0,SMALL($CB18:CF18,1),$CP18)</f>
        <v>1.5300925925925926E-2</v>
      </c>
      <c r="CV18" s="8">
        <f t="shared" si="42"/>
        <v>1.6840648148148146E-2</v>
      </c>
      <c r="CW18" s="8">
        <f t="shared" si="43"/>
        <v>1.5451759259259261E-2</v>
      </c>
      <c r="CX18" s="1">
        <f t="shared" si="44"/>
        <v>16</v>
      </c>
      <c r="CY18" s="8">
        <f t="shared" si="45"/>
        <v>3.7037037037037036E-7</v>
      </c>
      <c r="CZ18" s="1" t="str">
        <f t="shared" si="46"/>
        <v>Catherine Carrdus</v>
      </c>
      <c r="DB18" s="13">
        <f t="shared" si="47"/>
        <v>1.9467592592592592E-2</v>
      </c>
      <c r="DC18" s="13">
        <f>SMALL($DO18:DP18,1)/(60*60*24)</f>
        <v>1.9467592592592595E-2</v>
      </c>
      <c r="DD18" s="13">
        <f>SMALL($DO18:DQ18,1)/(60*60*24)</f>
        <v>1.9467592592592595E-2</v>
      </c>
      <c r="DE18" s="13">
        <f>SMALL($DO18:DR18,1)/(60*60*24)</f>
        <v>1.9467592592592595E-2</v>
      </c>
      <c r="DF18" s="13">
        <f>SMALL($DO18:DS18,1)/(60*60*24)</f>
        <v>1.9467592592592595E-2</v>
      </c>
      <c r="DG18" s="13">
        <f>SMALL($DO18:DT18,1)/(60*60*24)</f>
        <v>1.9467592592592595E-2</v>
      </c>
      <c r="DH18" s="45">
        <f t="shared" si="48"/>
        <v>1.496106086706862E-2</v>
      </c>
      <c r="DI18" s="13">
        <f>SMALL($DU18:DV18,1)/(60*60*24)</f>
        <v>1.496106086706862E-2</v>
      </c>
      <c r="DJ18" s="53">
        <f>SMALL($DW18:DW18,1)/(60*60*24)</f>
        <v>0.11572916666666666</v>
      </c>
      <c r="DK18" s="53">
        <f>SMALL($DW18:DX18,1)/(60*60*24)</f>
        <v>0.11572916666666666</v>
      </c>
      <c r="DL18" s="53">
        <f>SMALL($DW18:DY18,1)/(60*60*24)</f>
        <v>0.11572916666666666</v>
      </c>
      <c r="DM18" s="53">
        <f>SMALL($DW18:DZ18,1)/(60*60*24)</f>
        <v>0.11572916666666666</v>
      </c>
      <c r="DO18" s="6">
        <f t="shared" si="49"/>
        <v>1682.0000000000002</v>
      </c>
      <c r="DP18" s="1">
        <f t="shared" si="50"/>
        <v>9999</v>
      </c>
      <c r="DQ18" s="1">
        <f t="shared" si="51"/>
        <v>9999</v>
      </c>
      <c r="DR18" s="1">
        <f t="shared" si="52"/>
        <v>9999</v>
      </c>
      <c r="DS18" s="1">
        <f t="shared" si="53"/>
        <v>9999</v>
      </c>
      <c r="DT18" s="1">
        <f t="shared" si="54"/>
        <v>9999</v>
      </c>
      <c r="DU18" s="6">
        <f t="shared" si="55"/>
        <v>1292.6356589147288</v>
      </c>
      <c r="DV18" s="1">
        <f t="shared" si="56"/>
        <v>9999</v>
      </c>
      <c r="DW18" s="55">
        <f t="shared" si="57"/>
        <v>9999</v>
      </c>
      <c r="DX18" s="1">
        <f t="shared" si="58"/>
        <v>9999</v>
      </c>
      <c r="DY18" s="1">
        <f t="shared" si="59"/>
        <v>9999</v>
      </c>
      <c r="DZ18" s="1">
        <f t="shared" si="60"/>
        <v>9999</v>
      </c>
      <c r="EB18" s="8"/>
      <c r="EC18" s="8"/>
      <c r="ED18" s="8"/>
    </row>
    <row r="19" spans="1:134" x14ac:dyDescent="0.2">
      <c r="A19" s="1" t="s">
        <v>184</v>
      </c>
      <c r="B19" s="3">
        <v>2.2812499999999999E-2</v>
      </c>
      <c r="C19" s="11">
        <v>43862</v>
      </c>
      <c r="E19" s="13">
        <v>2.8194444444444442E-2</v>
      </c>
      <c r="F19" s="11">
        <v>43586</v>
      </c>
      <c r="H19" s="3">
        <v>0</v>
      </c>
      <c r="I19" s="3">
        <v>3.0833333333333331E-2</v>
      </c>
      <c r="L19" s="8">
        <v>4.1666666666666664E-2</v>
      </c>
      <c r="M19" s="8">
        <f t="shared" si="2"/>
        <v>3.0833333333333331E-2</v>
      </c>
      <c r="N19" s="6">
        <f t="shared" si="3"/>
        <v>2663.9999999999995</v>
      </c>
      <c r="O19" s="8">
        <f t="shared" si="65"/>
        <v>5.3819444444444444E-3</v>
      </c>
      <c r="Q19" s="8">
        <f t="shared" si="4"/>
        <v>2.9189814814814807E-2</v>
      </c>
      <c r="R19" s="8">
        <f t="shared" si="5"/>
        <v>0</v>
      </c>
      <c r="S19" s="8">
        <f t="shared" si="6"/>
        <v>5.3819444444444444E-3</v>
      </c>
      <c r="T19" s="8"/>
      <c r="U19" s="8">
        <f>IF(A19&lt;&gt;"",IF(VLOOKUP(A19,Apr!A$4:F$202,6)&gt;0,VLOOKUP(A19,Apr!A$4:F$202,6),0),0)</f>
        <v>0</v>
      </c>
      <c r="V19" s="8">
        <f>IF(A19&lt;&gt;"",IF(VLOOKUP(A19,May!A$3:F$201,6)&gt;0,VLOOKUP(A19,May!A$3:F$201,6),0),0)</f>
        <v>0</v>
      </c>
      <c r="W19" s="8">
        <f>IF(A19&lt;&gt;"",IF(VLOOKUP(A19,Jun!A$3:F$201,6)&gt;0,VLOOKUP(A19,Jun!A$3:F$201,6),0),0)</f>
        <v>2.9189814814814807E-2</v>
      </c>
      <c r="X19" s="8">
        <f>IF(A19&lt;&gt;"",IF(VLOOKUP(A19,Jul!A$3:F$201,6)&gt;0,VLOOKUP(A19,Jul!A$3:F$201,6),0),0)</f>
        <v>0</v>
      </c>
      <c r="Y19" s="8">
        <f>IF(A19&lt;&gt;"",IF(VLOOKUP(A19,Aug!A$3:F$201,6)&gt;0,VLOOKUP(A19,Aug!A$3:F$201,6),0),0)</f>
        <v>0</v>
      </c>
      <c r="Z19" s="8">
        <f>IF(A19&lt;&gt;"",IF(VLOOKUP(A19,Sep!A$3:F$201,6)&gt;0,VLOOKUP(A19,Sep!A$3:F$201,6),0),0)</f>
        <v>0</v>
      </c>
      <c r="AA19" s="6">
        <f t="shared" si="7"/>
        <v>1938.1849772788019</v>
      </c>
      <c r="AB19" s="8">
        <f t="shared" si="8"/>
        <v>5.3819444444444453E-3</v>
      </c>
      <c r="AC19" s="8">
        <f>IF(A19&lt;&gt;"",IF(VLOOKUP(A19,Oct!A$3:F$201,6)&gt;0,VLOOKUP(A19,Oct!A$3:F$201,6),0),0)</f>
        <v>0</v>
      </c>
      <c r="AD19" s="8">
        <f>IF(A19&lt;&gt;"",IF(VLOOKUP(A19,Nov!A$3:F$201,6)&gt;0,VLOOKUP(A19,Nov!A$3:F$201,6),0),0)</f>
        <v>0</v>
      </c>
      <c r="AE19" s="8">
        <f>IF(A19&lt;&gt;"",IF(VLOOKUP(A19,Dec!A$3:F$201,6)&gt;0,VLOOKUP(A19,Dec!A$3:F$201,6),0),0)</f>
        <v>0</v>
      </c>
      <c r="AF19" s="8">
        <f>IF(A19&lt;&gt;"",IF(VLOOKUP(A19,Jan!A$3:F$201,6)&gt;0,VLOOKUP(A19,Jan!A$3:F$201,6),0),0)</f>
        <v>0</v>
      </c>
      <c r="AG19" s="8">
        <f>IF(A19&lt;&gt;"",IF(VLOOKUP(A19,Feb!A$3:F$201,6)&gt;0,VLOOKUP(A19,Feb!A$3:F$201,6),0),0)</f>
        <v>0</v>
      </c>
      <c r="AH19" s="8">
        <f>IF(A19&lt;&gt;"",IF(VLOOKUP(A19,Mar!A$3:F$201,6)&gt;0,VLOOKUP(A19,Mar!A$3:F$201,6),0),0)</f>
        <v>0</v>
      </c>
      <c r="AJ19" s="8">
        <f>LARGE($BH19:BI19,1)</f>
        <v>5.3819444444444444E-3</v>
      </c>
      <c r="AK19" s="8">
        <f>LARGE($BH19:BJ19,1)</f>
        <v>5.3819444444444444E-3</v>
      </c>
      <c r="AL19" s="8">
        <f>LARGE($BH19:BK19,1)</f>
        <v>7.1180555555555554E-3</v>
      </c>
      <c r="AM19" s="8">
        <f>LARGE($BH19:BL19,1)</f>
        <v>7.1180555555555554E-3</v>
      </c>
      <c r="AN19" s="8">
        <f>LARGE($BH19:BM19,1)</f>
        <v>7.1180555555555554E-3</v>
      </c>
      <c r="AO19" s="8">
        <f>LARGE($BN19:BO19,1)</f>
        <v>5.3819444444444453E-3</v>
      </c>
      <c r="AP19" s="8">
        <f>LARGE($BN19:BP19,1)</f>
        <v>6.4236111111111117E-3</v>
      </c>
      <c r="AQ19" s="8">
        <f>LARGE($BN19:BQ19,1)</f>
        <v>6.4236111111111117E-3</v>
      </c>
      <c r="AR19" s="8">
        <f>LARGE($BN19:BR19,1)</f>
        <v>6.4236111111111117E-3</v>
      </c>
      <c r="AS19" s="8">
        <f>LARGE($BN19:BS19,1)</f>
        <v>6.4236111111111117E-3</v>
      </c>
      <c r="AV19" s="6">
        <f t="shared" si="9"/>
        <v>0</v>
      </c>
      <c r="AW19" s="6">
        <f t="shared" si="10"/>
        <v>0</v>
      </c>
      <c r="AX19" s="6">
        <f t="shared" si="11"/>
        <v>2521.9999999999991</v>
      </c>
      <c r="AY19" s="6">
        <f t="shared" si="12"/>
        <v>0</v>
      </c>
      <c r="AZ19" s="6">
        <f t="shared" si="13"/>
        <v>0</v>
      </c>
      <c r="BA19" s="6">
        <f t="shared" si="14"/>
        <v>0</v>
      </c>
      <c r="BB19" s="6">
        <f t="shared" si="15"/>
        <v>0</v>
      </c>
      <c r="BC19" s="6">
        <f t="shared" si="16"/>
        <v>0</v>
      </c>
      <c r="BD19" s="6">
        <f t="shared" si="17"/>
        <v>0</v>
      </c>
      <c r="BE19" s="6">
        <f t="shared" si="18"/>
        <v>0</v>
      </c>
      <c r="BF19" s="6">
        <f t="shared" si="19"/>
        <v>0</v>
      </c>
      <c r="BH19" s="8">
        <f t="shared" si="20"/>
        <v>5.3819444444444444E-3</v>
      </c>
      <c r="BI19" s="8">
        <f t="shared" si="21"/>
        <v>0</v>
      </c>
      <c r="BJ19" s="8">
        <f t="shared" si="22"/>
        <v>0</v>
      </c>
      <c r="BK19" s="8">
        <f t="shared" si="23"/>
        <v>7.1180555555555554E-3</v>
      </c>
      <c r="BL19" s="8">
        <f t="shared" si="24"/>
        <v>0</v>
      </c>
      <c r="BM19" s="8">
        <f t="shared" si="25"/>
        <v>0</v>
      </c>
      <c r="BN19" s="8">
        <f t="shared" si="26"/>
        <v>5.3819444444444453E-3</v>
      </c>
      <c r="BO19" s="8">
        <f t="shared" si="27"/>
        <v>0</v>
      </c>
      <c r="BP19" s="8">
        <f t="shared" si="61"/>
        <v>6.4236111111111117E-3</v>
      </c>
      <c r="BQ19" s="8">
        <f t="shared" si="62"/>
        <v>0</v>
      </c>
      <c r="BR19" s="8">
        <f t="shared" si="63"/>
        <v>0</v>
      </c>
      <c r="BS19" s="8">
        <f t="shared" si="64"/>
        <v>0</v>
      </c>
      <c r="BV19" s="8" t="str">
        <f t="shared" si="28"/>
        <v/>
      </c>
      <c r="BW19" s="8" t="str">
        <f t="shared" si="29"/>
        <v/>
      </c>
      <c r="BX19" s="8">
        <f t="shared" si="30"/>
        <v>2.9189814814814807E-2</v>
      </c>
      <c r="BY19" s="8" t="str">
        <f t="shared" si="31"/>
        <v/>
      </c>
      <c r="BZ19" s="8" t="str">
        <f t="shared" si="32"/>
        <v/>
      </c>
      <c r="CA19" s="8" t="str">
        <f t="shared" si="33"/>
        <v/>
      </c>
      <c r="CB19" s="8" t="str">
        <f t="shared" si="34"/>
        <v/>
      </c>
      <c r="CC19" s="8" t="str">
        <f t="shared" si="35"/>
        <v/>
      </c>
      <c r="CD19" s="8" t="str">
        <f t="shared" si="36"/>
        <v/>
      </c>
      <c r="CE19" s="8" t="str">
        <f t="shared" si="37"/>
        <v/>
      </c>
      <c r="CF19" s="8" t="str">
        <f t="shared" si="38"/>
        <v/>
      </c>
      <c r="CG19" s="8" t="str">
        <f t="shared" si="39"/>
        <v/>
      </c>
      <c r="CI19" s="13">
        <v>2.8194444444444442E-2</v>
      </c>
      <c r="CJ19" s="8">
        <f t="shared" si="40"/>
        <v>2.8194444444444442E-2</v>
      </c>
      <c r="CK19" s="8">
        <f>IF(COUNT($BV19:BW19)&gt;0,SMALL($BV19:BW19,1),$CI19)</f>
        <v>2.8194444444444442E-2</v>
      </c>
      <c r="CL19" s="8">
        <f>IF(COUNT($BV19:BX19)&gt;0,SMALL($BV19:BX19,1),$CI19)</f>
        <v>2.9189814814814807E-2</v>
      </c>
      <c r="CM19" s="8">
        <f>IF(COUNT($BV19:BY19)&gt;0,SMALL($BV19:BY19,1),$CI19)</f>
        <v>2.9189814814814807E-2</v>
      </c>
      <c r="CN19" s="8">
        <f>IF(COUNT($BV19:BZ19)&gt;0,SMALL($BV19:BZ19,1),$CI19)</f>
        <v>2.9189814814814807E-2</v>
      </c>
      <c r="CO19" s="3">
        <v>2.2812499999999999E-2</v>
      </c>
      <c r="CP19" s="8">
        <f t="shared" si="41"/>
        <v>2.2812499999999999E-2</v>
      </c>
      <c r="CQ19" s="8">
        <f>IF(COUNT($CB19:CC19)&gt;0,SMALL($CB19:CC19,1),$CP19)</f>
        <v>2.2812499999999999E-2</v>
      </c>
      <c r="CR19" s="8">
        <f>IF(COUNT($CB19:CD19)&gt;0,SMALL($CB19:CD19,1),$CP19)</f>
        <v>2.2812499999999999E-2</v>
      </c>
      <c r="CS19" s="8">
        <f>IF(COUNT($CB19:CE19)&gt;0,SMALL($CB19:CE19,1),$CP19)</f>
        <v>2.2812499999999999E-2</v>
      </c>
      <c r="CT19" s="8">
        <f>IF(COUNT($CB19:CF19)&gt;0,SMALL($CB19:CF19,1),$CP19)</f>
        <v>2.2812499999999999E-2</v>
      </c>
      <c r="CV19" s="8">
        <f t="shared" si="42"/>
        <v>7.1184490740740739E-3</v>
      </c>
      <c r="CW19" s="8">
        <f t="shared" si="43"/>
        <v>6.4240046296296302E-3</v>
      </c>
      <c r="CX19" s="1">
        <f t="shared" si="44"/>
        <v>17</v>
      </c>
      <c r="CY19" s="8">
        <f t="shared" si="45"/>
        <v>3.9351851851851854E-7</v>
      </c>
      <c r="CZ19" s="1" t="str">
        <f t="shared" si="46"/>
        <v>Catherine MacLachlan</v>
      </c>
      <c r="DB19" s="13">
        <f t="shared" si="47"/>
        <v>3.0833333333333331E-2</v>
      </c>
      <c r="DC19" s="13">
        <f>SMALL($DO19:DP19,1)/(60*60*24)</f>
        <v>3.0833333333333327E-2</v>
      </c>
      <c r="DD19" s="13">
        <f>SMALL($DO19:DQ19,1)/(60*60*24)</f>
        <v>3.0833333333333327E-2</v>
      </c>
      <c r="DE19" s="13">
        <f>SMALL($DO19:DR19,1)/(60*60*24)</f>
        <v>2.9189814814814804E-2</v>
      </c>
      <c r="DF19" s="13">
        <f>SMALL($DO19:DS19,1)/(60*60*24)</f>
        <v>2.9189814814814804E-2</v>
      </c>
      <c r="DG19" s="13">
        <f>SMALL($DO19:DT19,1)/(60*60*24)</f>
        <v>2.9189814814814804E-2</v>
      </c>
      <c r="DH19" s="45">
        <f t="shared" si="48"/>
        <v>2.243269649628243E-2</v>
      </c>
      <c r="DI19" s="13">
        <f>SMALL($DU19:DV19,1)/(60*60*24)</f>
        <v>2.243269649628243E-2</v>
      </c>
      <c r="DJ19" s="53">
        <f>SMALL($DW19:DW19,1)/(60*60*24)</f>
        <v>0.11572916666666666</v>
      </c>
      <c r="DK19" s="53">
        <f>SMALL($DW19:DX19,1)/(60*60*24)</f>
        <v>0.11572916666666666</v>
      </c>
      <c r="DL19" s="53">
        <f>SMALL($DW19:DY19,1)/(60*60*24)</f>
        <v>0.11572916666666666</v>
      </c>
      <c r="DM19" s="53">
        <f>SMALL($DW19:DZ19,1)/(60*60*24)</f>
        <v>0.11572916666666666</v>
      </c>
      <c r="DO19" s="6">
        <f t="shared" si="49"/>
        <v>2663.9999999999995</v>
      </c>
      <c r="DP19" s="1">
        <f t="shared" si="50"/>
        <v>9999</v>
      </c>
      <c r="DQ19" s="1">
        <f t="shared" si="51"/>
        <v>9999</v>
      </c>
      <c r="DR19" s="1">
        <f t="shared" si="52"/>
        <v>2521.9999999999991</v>
      </c>
      <c r="DS19" s="1">
        <f t="shared" si="53"/>
        <v>9999</v>
      </c>
      <c r="DT19" s="1">
        <f t="shared" si="54"/>
        <v>9999</v>
      </c>
      <c r="DU19" s="6">
        <f t="shared" si="55"/>
        <v>1938.1849772788019</v>
      </c>
      <c r="DV19" s="1">
        <f t="shared" si="56"/>
        <v>9999</v>
      </c>
      <c r="DW19" s="55">
        <f t="shared" si="57"/>
        <v>9999</v>
      </c>
      <c r="DX19" s="1">
        <f t="shared" si="58"/>
        <v>9999</v>
      </c>
      <c r="DY19" s="1">
        <f t="shared" si="59"/>
        <v>9999</v>
      </c>
      <c r="DZ19" s="1">
        <f t="shared" si="60"/>
        <v>9999</v>
      </c>
      <c r="EB19" s="8"/>
      <c r="EC19" s="8"/>
      <c r="ED19" s="8"/>
    </row>
    <row r="20" spans="1:134" x14ac:dyDescent="0.2">
      <c r="A20" s="1" t="s">
        <v>146</v>
      </c>
      <c r="B20" s="3">
        <v>1.7175925925925924E-2</v>
      </c>
      <c r="C20" s="11">
        <v>43739</v>
      </c>
      <c r="E20" s="53">
        <v>2.0358796296296295E-2</v>
      </c>
      <c r="F20" s="11">
        <v>42979</v>
      </c>
      <c r="H20" s="3">
        <v>0</v>
      </c>
      <c r="I20" s="3">
        <v>2.0358796296296302E-2</v>
      </c>
      <c r="K20" s="8">
        <v>1.7939814814814815E-2</v>
      </c>
      <c r="M20" s="8">
        <f t="shared" si="2"/>
        <v>2.0358796296296302E-2</v>
      </c>
      <c r="N20" s="6">
        <f t="shared" si="3"/>
        <v>1759.0000000000005</v>
      </c>
      <c r="O20" s="8">
        <f t="shared" si="65"/>
        <v>1.579861111111111E-2</v>
      </c>
      <c r="Q20" s="8">
        <f t="shared" si="4"/>
        <v>0</v>
      </c>
      <c r="R20" s="8">
        <f t="shared" si="5"/>
        <v>0</v>
      </c>
      <c r="S20" s="8">
        <f t="shared" si="6"/>
        <v>1.579861111111111E-2</v>
      </c>
      <c r="T20" s="8"/>
      <c r="U20" s="8">
        <f>IF(A20&lt;&gt;"",IF(VLOOKUP(A20,Apr!A$4:F$202,6)&gt;0,VLOOKUP(A20,Apr!A$4:F$202,6),0),0)</f>
        <v>0</v>
      </c>
      <c r="V20" s="8">
        <f>IF(A20&lt;&gt;"",IF(VLOOKUP(A20,May!A$3:F$201,6)&gt;0,VLOOKUP(A20,May!A$3:F$201,6),0),0)</f>
        <v>0</v>
      </c>
      <c r="W20" s="8">
        <f>IF(A20&lt;&gt;"",IF(VLOOKUP(A20,Jun!A$3:F$201,6)&gt;0,VLOOKUP(A20,Jun!A$3:F$201,6),0),0)</f>
        <v>0</v>
      </c>
      <c r="X20" s="8">
        <f>IF(A20&lt;&gt;"",IF(VLOOKUP(A20,Jul!A$3:F$201,6)&gt;0,VLOOKUP(A20,Jul!A$3:F$201,6),0),0)</f>
        <v>0</v>
      </c>
      <c r="Y20" s="8">
        <f>IF(A20&lt;&gt;"",IF(VLOOKUP(A20,Aug!A$3:F$201,6)&gt;0,VLOOKUP(A20,Aug!A$3:F$201,6),0),0)</f>
        <v>0</v>
      </c>
      <c r="Z20" s="8">
        <f>IF(A20&lt;&gt;"",IF(VLOOKUP(A20,Sep!A$3:F$201,6)&gt;0,VLOOKUP(A20,Sep!A$3:F$201,6),0),0)</f>
        <v>0</v>
      </c>
      <c r="AA20" s="6">
        <f t="shared" si="7"/>
        <v>1351.8110130981026</v>
      </c>
      <c r="AB20" s="8">
        <f t="shared" si="8"/>
        <v>1.2152777777777778E-2</v>
      </c>
      <c r="AC20" s="8">
        <f>IF(A20&lt;&gt;"",IF(VLOOKUP(A20,Oct!A$3:F$201,6)&gt;0,VLOOKUP(A20,Oct!A$3:F$201,6),0),0)</f>
        <v>0</v>
      </c>
      <c r="AD20" s="8">
        <f>IF(A20&lt;&gt;"",IF(VLOOKUP(A20,Nov!A$3:F$201,6)&gt;0,VLOOKUP(A20,Nov!A$3:F$201,6),0),0)</f>
        <v>0</v>
      </c>
      <c r="AE20" s="8">
        <f>IF(A20&lt;&gt;"",IF(VLOOKUP(A20,Dec!A$3:F$201,6)&gt;0,VLOOKUP(A20,Dec!A$3:F$201,6),0),0)</f>
        <v>0</v>
      </c>
      <c r="AF20" s="8">
        <f>IF(A20&lt;&gt;"",IF(VLOOKUP(A20,Jan!A$3:F$201,6)&gt;0,VLOOKUP(A20,Jan!A$3:F$201,6),0),0)</f>
        <v>0</v>
      </c>
      <c r="AG20" s="8">
        <f>IF(A20&lt;&gt;"",IF(VLOOKUP(A20,Feb!A$3:F$201,6)&gt;0,VLOOKUP(A20,Feb!A$3:F$201,6),0),0)</f>
        <v>0</v>
      </c>
      <c r="AH20" s="8">
        <f>IF(A20&lt;&gt;"",IF(VLOOKUP(A20,Mar!A$3:F$201,6)&gt;0,VLOOKUP(A20,Mar!A$3:F$201,6),0),0)</f>
        <v>0</v>
      </c>
      <c r="AJ20" s="8">
        <f>LARGE($BH20:BI20,1)</f>
        <v>1.579861111111111E-2</v>
      </c>
      <c r="AK20" s="8">
        <f>LARGE($BH20:BJ20,1)</f>
        <v>1.579861111111111E-2</v>
      </c>
      <c r="AL20" s="8">
        <f>LARGE($BH20:BK20,1)</f>
        <v>1.579861111111111E-2</v>
      </c>
      <c r="AM20" s="8">
        <f>LARGE($BH20:BL20,1)</f>
        <v>1.579861111111111E-2</v>
      </c>
      <c r="AN20" s="8">
        <f>LARGE($BH20:BM20,1)</f>
        <v>1.579861111111111E-2</v>
      </c>
      <c r="AO20" s="8">
        <f>LARGE($BN20:BO20,1)</f>
        <v>1.2152777777777778E-2</v>
      </c>
      <c r="AP20" s="8">
        <f>LARGE($BN20:BP20,1)</f>
        <v>1.4583333333333334E-2</v>
      </c>
      <c r="AQ20" s="8">
        <f>LARGE($BN20:BQ20,1)</f>
        <v>1.4583333333333334E-2</v>
      </c>
      <c r="AR20" s="8">
        <f>LARGE($BN20:BR20,1)</f>
        <v>1.4583333333333334E-2</v>
      </c>
      <c r="AS20" s="8">
        <f>LARGE($BN20:BS20,1)</f>
        <v>1.4583333333333334E-2</v>
      </c>
      <c r="AV20" s="6">
        <f t="shared" si="9"/>
        <v>0</v>
      </c>
      <c r="AW20" s="6">
        <f t="shared" si="10"/>
        <v>0</v>
      </c>
      <c r="AX20" s="6">
        <f t="shared" si="11"/>
        <v>0</v>
      </c>
      <c r="AY20" s="6">
        <f t="shared" si="12"/>
        <v>0</v>
      </c>
      <c r="AZ20" s="6">
        <f t="shared" si="13"/>
        <v>0</v>
      </c>
      <c r="BA20" s="6">
        <f t="shared" si="14"/>
        <v>0</v>
      </c>
      <c r="BB20" s="6">
        <f t="shared" si="15"/>
        <v>0</v>
      </c>
      <c r="BC20" s="6">
        <f t="shared" si="16"/>
        <v>0</v>
      </c>
      <c r="BD20" s="6">
        <f t="shared" si="17"/>
        <v>0</v>
      </c>
      <c r="BE20" s="6">
        <f t="shared" si="18"/>
        <v>0</v>
      </c>
      <c r="BF20" s="6">
        <f t="shared" si="19"/>
        <v>0</v>
      </c>
      <c r="BH20" s="8">
        <f t="shared" si="20"/>
        <v>1.579861111111111E-2</v>
      </c>
      <c r="BI20" s="8">
        <f t="shared" si="21"/>
        <v>0</v>
      </c>
      <c r="BJ20" s="8">
        <f t="shared" si="22"/>
        <v>0</v>
      </c>
      <c r="BK20" s="8">
        <f t="shared" si="23"/>
        <v>0</v>
      </c>
      <c r="BL20" s="8">
        <f t="shared" si="24"/>
        <v>0</v>
      </c>
      <c r="BM20" s="8">
        <f t="shared" si="25"/>
        <v>0</v>
      </c>
      <c r="BN20" s="8">
        <f t="shared" si="26"/>
        <v>1.2152777777777778E-2</v>
      </c>
      <c r="BO20" s="8">
        <f t="shared" si="27"/>
        <v>0</v>
      </c>
      <c r="BP20" s="8">
        <f t="shared" si="61"/>
        <v>1.4583333333333334E-2</v>
      </c>
      <c r="BQ20" s="8">
        <f t="shared" si="62"/>
        <v>0</v>
      </c>
      <c r="BR20" s="8">
        <f t="shared" si="63"/>
        <v>0</v>
      </c>
      <c r="BS20" s="8">
        <f t="shared" si="64"/>
        <v>0</v>
      </c>
      <c r="BV20" s="8" t="str">
        <f t="shared" si="28"/>
        <v/>
      </c>
      <c r="BW20" s="8" t="str">
        <f t="shared" si="29"/>
        <v/>
      </c>
      <c r="BX20" s="8" t="str">
        <f t="shared" si="30"/>
        <v/>
      </c>
      <c r="BY20" s="8" t="str">
        <f t="shared" si="31"/>
        <v/>
      </c>
      <c r="BZ20" s="8" t="str">
        <f t="shared" si="32"/>
        <v/>
      </c>
      <c r="CA20" s="8" t="str">
        <f t="shared" si="33"/>
        <v/>
      </c>
      <c r="CB20" s="8" t="str">
        <f t="shared" si="34"/>
        <v/>
      </c>
      <c r="CC20" s="8" t="str">
        <f t="shared" si="35"/>
        <v/>
      </c>
      <c r="CD20" s="8" t="str">
        <f t="shared" si="36"/>
        <v/>
      </c>
      <c r="CE20" s="8" t="str">
        <f t="shared" si="37"/>
        <v/>
      </c>
      <c r="CF20" s="8" t="str">
        <f t="shared" si="38"/>
        <v/>
      </c>
      <c r="CG20" s="8" t="str">
        <f t="shared" si="39"/>
        <v/>
      </c>
      <c r="CI20" s="13">
        <v>2.0358796296296295E-2</v>
      </c>
      <c r="CJ20" s="8">
        <f t="shared" si="40"/>
        <v>2.0358796296296295E-2</v>
      </c>
      <c r="CK20" s="8">
        <f>IF(COUNT($BV20:BW20)&gt;0,SMALL($BV20:BW20,1),$CI20)</f>
        <v>2.0358796296296295E-2</v>
      </c>
      <c r="CL20" s="8">
        <f>IF(COUNT($BV20:BX20)&gt;0,SMALL($BV20:BX20,1),$CI20)</f>
        <v>2.0358796296296295E-2</v>
      </c>
      <c r="CM20" s="8">
        <f>IF(COUNT($BV20:BY20)&gt;0,SMALL($BV20:BY20,1),$CI20)</f>
        <v>2.0358796296296295E-2</v>
      </c>
      <c r="CN20" s="8">
        <f>IF(COUNT($BV20:BZ20)&gt;0,SMALL($BV20:BZ20,1),$CI20)</f>
        <v>2.0358796296296295E-2</v>
      </c>
      <c r="CO20" s="3">
        <v>1.7175925925925924E-2</v>
      </c>
      <c r="CP20" s="8">
        <f t="shared" si="41"/>
        <v>1.7175925925925924E-2</v>
      </c>
      <c r="CQ20" s="8">
        <f>IF(COUNT($CB20:CC20)&gt;0,SMALL($CB20:CC20,1),$CP20)</f>
        <v>1.7175925925925924E-2</v>
      </c>
      <c r="CR20" s="8">
        <f>IF(COUNT($CB20:CD20)&gt;0,SMALL($CB20:CD20,1),$CP20)</f>
        <v>1.7175925925925924E-2</v>
      </c>
      <c r="CS20" s="8">
        <f>IF(COUNT($CB20:CE20)&gt;0,SMALL($CB20:CE20,1),$CP20)</f>
        <v>1.7175925925925924E-2</v>
      </c>
      <c r="CT20" s="8">
        <f>IF(COUNT($CB20:CF20)&gt;0,SMALL($CB20:CF20,1),$CP20)</f>
        <v>1.7175925925925924E-2</v>
      </c>
      <c r="CV20" s="8">
        <f t="shared" si="42"/>
        <v>1.5799027777777776E-2</v>
      </c>
      <c r="CW20" s="8">
        <f t="shared" si="43"/>
        <v>1.4583749999999999E-2</v>
      </c>
      <c r="CX20" s="1">
        <f t="shared" si="44"/>
        <v>18</v>
      </c>
      <c r="CY20" s="8">
        <f t="shared" si="45"/>
        <v>4.1666666666666667E-7</v>
      </c>
      <c r="CZ20" s="1" t="str">
        <f t="shared" si="46"/>
        <v>Chris Bowker</v>
      </c>
      <c r="DB20" s="13">
        <f t="shared" si="47"/>
        <v>2.0358796296296302E-2</v>
      </c>
      <c r="DC20" s="13">
        <f>SMALL($DO20:DP20,1)/(60*60*24)</f>
        <v>2.0358796296296302E-2</v>
      </c>
      <c r="DD20" s="13">
        <f>SMALL($DO20:DQ20,1)/(60*60*24)</f>
        <v>2.0358796296296302E-2</v>
      </c>
      <c r="DE20" s="13">
        <f>SMALL($DO20:DR20,1)/(60*60*24)</f>
        <v>2.0358796296296302E-2</v>
      </c>
      <c r="DF20" s="13">
        <f>SMALL($DO20:DS20,1)/(60*60*24)</f>
        <v>2.0358796296296302E-2</v>
      </c>
      <c r="DG20" s="13">
        <f>SMALL($DO20:DT20,1)/(60*60*24)</f>
        <v>2.0358796296296302E-2</v>
      </c>
      <c r="DH20" s="45">
        <f t="shared" si="48"/>
        <v>1.5645960799746558E-2</v>
      </c>
      <c r="DI20" s="13">
        <f>SMALL($DU20:DV20,1)/(60*60*24)</f>
        <v>1.5645960799746558E-2</v>
      </c>
      <c r="DJ20" s="53">
        <f>SMALL($DW20:DW20,1)/(60*60*24)</f>
        <v>0.11572916666666666</v>
      </c>
      <c r="DK20" s="53">
        <f>SMALL($DW20:DX20,1)/(60*60*24)</f>
        <v>0.11572916666666666</v>
      </c>
      <c r="DL20" s="53">
        <f>SMALL($DW20:DY20,1)/(60*60*24)</f>
        <v>0.11572916666666666</v>
      </c>
      <c r="DM20" s="53">
        <f>SMALL($DW20:DZ20,1)/(60*60*24)</f>
        <v>0.11572916666666666</v>
      </c>
      <c r="DO20" s="6">
        <f t="shared" si="49"/>
        <v>1759.0000000000005</v>
      </c>
      <c r="DP20" s="1">
        <f t="shared" si="50"/>
        <v>9999</v>
      </c>
      <c r="DQ20" s="1">
        <f t="shared" si="51"/>
        <v>9999</v>
      </c>
      <c r="DR20" s="1">
        <f t="shared" si="52"/>
        <v>9999</v>
      </c>
      <c r="DS20" s="1">
        <f t="shared" si="53"/>
        <v>9999</v>
      </c>
      <c r="DT20" s="1">
        <f t="shared" si="54"/>
        <v>9999</v>
      </c>
      <c r="DU20" s="6">
        <f t="shared" si="55"/>
        <v>1351.8110130981026</v>
      </c>
      <c r="DV20" s="1">
        <f t="shared" si="56"/>
        <v>9999</v>
      </c>
      <c r="DW20" s="55">
        <f t="shared" si="57"/>
        <v>9999</v>
      </c>
      <c r="DX20" s="1">
        <f t="shared" si="58"/>
        <v>9999</v>
      </c>
      <c r="DY20" s="1">
        <f t="shared" si="59"/>
        <v>9999</v>
      </c>
      <c r="DZ20" s="1">
        <f t="shared" si="60"/>
        <v>9999</v>
      </c>
      <c r="EB20" s="8"/>
      <c r="EC20" s="8"/>
      <c r="ED20" s="8"/>
    </row>
    <row r="21" spans="1:134" x14ac:dyDescent="0.2">
      <c r="A21" s="1" t="s">
        <v>207</v>
      </c>
      <c r="B21" s="54">
        <v>1.5879629629629629E-2</v>
      </c>
      <c r="C21" s="11">
        <v>43831</v>
      </c>
      <c r="E21" s="13">
        <v>2.207175925925926E-2</v>
      </c>
      <c r="F21" s="11">
        <v>44378</v>
      </c>
      <c r="H21" s="8">
        <v>1.5879629629629632E-2</v>
      </c>
      <c r="I21" s="8">
        <v>2.2523148148148146E-2</v>
      </c>
      <c r="L21" s="8">
        <v>3.1597222222222221E-2</v>
      </c>
      <c r="M21" s="8">
        <f t="shared" si="2"/>
        <v>2.0022141706924314E-2</v>
      </c>
      <c r="N21" s="6">
        <f t="shared" si="3"/>
        <v>1729.9130434782608</v>
      </c>
      <c r="O21" s="8">
        <f t="shared" si="65"/>
        <v>1.6145833333333335E-2</v>
      </c>
      <c r="Q21" s="8">
        <f t="shared" si="4"/>
        <v>2.2071759259259253E-2</v>
      </c>
      <c r="R21" s="8">
        <f t="shared" si="5"/>
        <v>1.7071759259259259E-2</v>
      </c>
      <c r="S21" s="8">
        <f t="shared" si="6"/>
        <v>1.6145833333333335E-2</v>
      </c>
      <c r="T21" s="8"/>
      <c r="U21" s="8">
        <f>IF(A21&lt;&gt;"",IF(VLOOKUP(A21,Apr!A$4:F$202,6)&gt;0,VLOOKUP(A21,Apr!A$4:F$202,6),0),0)</f>
        <v>2.2453703703703701E-2</v>
      </c>
      <c r="V21" s="8">
        <f>IF(A21&lt;&gt;"",IF(VLOOKUP(A21,May!A$3:F$201,6)&gt;0,VLOOKUP(A21,May!A$3:F$201,6),0),0)</f>
        <v>2.2650462962962959E-2</v>
      </c>
      <c r="W21" s="8">
        <f>IF(A21&lt;&gt;"",IF(VLOOKUP(A21,Jun!A$3:F$201,6)&gt;0,VLOOKUP(A21,Jun!A$3:F$201,6),0),0)</f>
        <v>2.238425925925926E-2</v>
      </c>
      <c r="X21" s="8">
        <f>IF(A21&lt;&gt;"",IF(VLOOKUP(A21,Jul!A$3:F$201,6)&gt;0,VLOOKUP(A21,Jul!A$3:F$201,6),0),0)</f>
        <v>2.2071759259259253E-2</v>
      </c>
      <c r="Y21" s="8">
        <f>IF(A21&lt;&gt;"",IF(VLOOKUP(A21,Aug!A$3:F$201,6)&gt;0,VLOOKUP(A21,Aug!A$3:F$201,6),0),0)</f>
        <v>2.2696759259259253E-2</v>
      </c>
      <c r="Z21" s="8">
        <f>IF(A21&lt;&gt;"",IF(VLOOKUP(A21,Sep!A$3:F$201,6)&gt;0,VLOOKUP(A21,Sep!A$3:F$201,6),0),0)</f>
        <v>2.3749999999999997E-2</v>
      </c>
      <c r="AA21" s="6">
        <f t="shared" si="7"/>
        <v>1465.5506549051051</v>
      </c>
      <c r="AB21" s="8">
        <f t="shared" si="8"/>
        <v>1.0937500000000001E-2</v>
      </c>
      <c r="AC21" s="8">
        <f>IF(A21&lt;&gt;"",IF(VLOOKUP(A21,Oct!A$3:F$201,6)&gt;0,VLOOKUP(A21,Oct!A$3:F$201,6),0),0)</f>
        <v>1.7326388888888891E-2</v>
      </c>
      <c r="AD21" s="8">
        <f>IF(A21&lt;&gt;"",IF(VLOOKUP(A21,Nov!A$3:F$201,6)&gt;0,VLOOKUP(A21,Nov!A$3:F$201,6),0),0)</f>
        <v>1.7071759259259259E-2</v>
      </c>
      <c r="AE21" s="8">
        <f>IF(A21&lt;&gt;"",IF(VLOOKUP(A21,Dec!A$3:F$201,6)&gt;0,VLOOKUP(A21,Dec!A$3:F$201,6),0),0)</f>
        <v>2.0313657407407409E-2</v>
      </c>
      <c r="AF21" s="8">
        <f>IF(A21&lt;&gt;"",IF(VLOOKUP(A21,Jan!A$3:F$201,6)&gt;0,VLOOKUP(A21,Jan!A$3:F$201,6),0),0)</f>
        <v>0</v>
      </c>
      <c r="AG21" s="8">
        <f>IF(A21&lt;&gt;"",IF(VLOOKUP(A21,Feb!A$3:F$201,6)&gt;0,VLOOKUP(A21,Feb!A$3:F$201,6),0),0)</f>
        <v>0</v>
      </c>
      <c r="AH21" s="8">
        <f>IF(A21&lt;&gt;"",IF(VLOOKUP(A21,Mar!A$3:F$201,6)&gt;0,VLOOKUP(A21,Mar!A$3:F$201,6),0),0)</f>
        <v>1.9039351851851852E-2</v>
      </c>
      <c r="AJ21" s="8">
        <f>LARGE($BH21:BI21,1)</f>
        <v>1.6145833333333335E-2</v>
      </c>
      <c r="AK21" s="8">
        <f>LARGE($BH21:BJ21,1)</f>
        <v>1.6145833333333335E-2</v>
      </c>
      <c r="AL21" s="8">
        <f>LARGE($BH21:BK21,1)</f>
        <v>1.6145833333333335E-2</v>
      </c>
      <c r="AM21" s="8">
        <f>LARGE($BH21:BL21,1)</f>
        <v>1.6145833333333335E-2</v>
      </c>
      <c r="AN21" s="8">
        <f>LARGE($BH21:BM21,1)</f>
        <v>1.6145833333333335E-2</v>
      </c>
      <c r="AO21" s="8">
        <f>LARGE($BN21:BO21,1)</f>
        <v>1.0937500000000001E-2</v>
      </c>
      <c r="AP21" s="8">
        <f>LARGE($BN21:BP21,1)</f>
        <v>1.2847222222222222E-2</v>
      </c>
      <c r="AQ21" s="8">
        <f>LARGE($BN21:BQ21,1)</f>
        <v>1.2847222222222222E-2</v>
      </c>
      <c r="AR21" s="8">
        <f>LARGE($BN21:BR21,1)</f>
        <v>1.2847222222222222E-2</v>
      </c>
      <c r="AS21" s="8">
        <f>LARGE($BN21:BS21,1)</f>
        <v>1.2847222222222222E-2</v>
      </c>
      <c r="AV21" s="6">
        <f t="shared" si="9"/>
        <v>1940</v>
      </c>
      <c r="AW21" s="6">
        <f t="shared" si="10"/>
        <v>1956.9999999999998</v>
      </c>
      <c r="AX21" s="6">
        <f t="shared" si="11"/>
        <v>1934.0000000000002</v>
      </c>
      <c r="AY21" s="6">
        <f t="shared" si="12"/>
        <v>1906.9999999999995</v>
      </c>
      <c r="AZ21" s="6">
        <f t="shared" si="13"/>
        <v>1960.9999999999995</v>
      </c>
      <c r="BA21" s="6">
        <f t="shared" si="14"/>
        <v>2051.9999999999995</v>
      </c>
      <c r="BB21" s="6">
        <f t="shared" si="15"/>
        <v>1497.0000000000005</v>
      </c>
      <c r="BC21" s="6">
        <f t="shared" si="16"/>
        <v>1475</v>
      </c>
      <c r="BD21" s="6">
        <f t="shared" si="17"/>
        <v>1755.1</v>
      </c>
      <c r="BE21" s="6">
        <f t="shared" si="18"/>
        <v>0</v>
      </c>
      <c r="BF21" s="6">
        <f t="shared" si="19"/>
        <v>0</v>
      </c>
      <c r="BH21" s="8">
        <f t="shared" si="20"/>
        <v>1.6145833333333335E-2</v>
      </c>
      <c r="BI21" s="8">
        <f t="shared" si="21"/>
        <v>1.3715277777777778E-2</v>
      </c>
      <c r="BJ21" s="8">
        <f t="shared" si="22"/>
        <v>1.3541666666666667E-2</v>
      </c>
      <c r="BK21" s="8">
        <f t="shared" si="23"/>
        <v>1.3888888888888888E-2</v>
      </c>
      <c r="BL21" s="8">
        <f t="shared" si="24"/>
        <v>1.4236111111111111E-2</v>
      </c>
      <c r="BM21" s="8">
        <f t="shared" si="25"/>
        <v>1.3541666666666667E-2</v>
      </c>
      <c r="BN21" s="8">
        <f t="shared" si="26"/>
        <v>1.0937500000000001E-2</v>
      </c>
      <c r="BO21" s="8">
        <f t="shared" si="27"/>
        <v>1.0590277777777778E-2</v>
      </c>
      <c r="BP21" s="8">
        <f t="shared" si="61"/>
        <v>1.2847222222222222E-2</v>
      </c>
      <c r="BQ21" s="8">
        <f t="shared" si="62"/>
        <v>7.4652777777777781E-3</v>
      </c>
      <c r="BR21" s="8">
        <f t="shared" si="63"/>
        <v>0</v>
      </c>
      <c r="BS21" s="8">
        <f t="shared" si="64"/>
        <v>0</v>
      </c>
      <c r="BV21" s="8">
        <f t="shared" si="28"/>
        <v>2.2453703703703701E-2</v>
      </c>
      <c r="BW21" s="8">
        <f t="shared" si="29"/>
        <v>2.2650462962962959E-2</v>
      </c>
      <c r="BX21" s="8">
        <f t="shared" si="30"/>
        <v>2.238425925925926E-2</v>
      </c>
      <c r="BY21" s="8">
        <f t="shared" si="31"/>
        <v>2.2071759259259253E-2</v>
      </c>
      <c r="BZ21" s="8">
        <f t="shared" si="32"/>
        <v>2.2696759259259253E-2</v>
      </c>
      <c r="CA21" s="8">
        <f t="shared" si="33"/>
        <v>2.3749999999999997E-2</v>
      </c>
      <c r="CB21" s="8">
        <f t="shared" si="34"/>
        <v>1.7326388888888891E-2</v>
      </c>
      <c r="CC21" s="8">
        <f t="shared" si="35"/>
        <v>1.7071759259259259E-2</v>
      </c>
      <c r="CD21" s="8">
        <f t="shared" si="36"/>
        <v>2.0313657407407409E-2</v>
      </c>
      <c r="CE21" s="8" t="str">
        <f t="shared" si="37"/>
        <v/>
      </c>
      <c r="CF21" s="8" t="str">
        <f t="shared" si="38"/>
        <v/>
      </c>
      <c r="CG21" s="8">
        <f t="shared" si="39"/>
        <v>1.9039351851851852E-2</v>
      </c>
      <c r="CI21" s="13">
        <v>2.2523148148148143E-2</v>
      </c>
      <c r="CJ21" s="8">
        <f t="shared" si="40"/>
        <v>2.2453703703703701E-2</v>
      </c>
      <c r="CK21" s="8">
        <f>IF(COUNT($BV21:BW21)&gt;0,SMALL($BV21:BW21,1),$CI21)</f>
        <v>2.2453703703703701E-2</v>
      </c>
      <c r="CL21" s="8">
        <f>IF(COUNT($BV21:BX21)&gt;0,SMALL($BV21:BX21,1),$CI21)</f>
        <v>2.238425925925926E-2</v>
      </c>
      <c r="CM21" s="8">
        <f>IF(COUNT($BV21:BY21)&gt;0,SMALL($BV21:BY21,1),$CI21)</f>
        <v>2.2071759259259253E-2</v>
      </c>
      <c r="CN21" s="8">
        <f>IF(COUNT($BV21:BZ21)&gt;0,SMALL($BV21:BZ21,1),$CI21)</f>
        <v>2.2071759259259253E-2</v>
      </c>
      <c r="CO21" s="3">
        <v>1.5879629629629629E-2</v>
      </c>
      <c r="CP21" s="8">
        <f t="shared" si="41"/>
        <v>1.7326388888888891E-2</v>
      </c>
      <c r="CQ21" s="8">
        <f>IF(COUNT($CB21:CC21)&gt;0,SMALL($CB21:CC21,1),$CP21)</f>
        <v>1.7071759259259259E-2</v>
      </c>
      <c r="CR21" s="8">
        <f>IF(COUNT($CB21:CD21)&gt;0,SMALL($CB21:CD21,1),$CP21)</f>
        <v>1.7071759259259259E-2</v>
      </c>
      <c r="CS21" s="8">
        <f>IF(COUNT($CB21:CE21)&gt;0,SMALL($CB21:CE21,1),$CP21)</f>
        <v>1.7071759259259259E-2</v>
      </c>
      <c r="CT21" s="8">
        <f>IF(COUNT($CB21:CF21)&gt;0,SMALL($CB21:CF21,1),$CP21)</f>
        <v>1.7071759259259259E-2</v>
      </c>
      <c r="CV21" s="8">
        <f t="shared" si="42"/>
        <v>1.6146273148148149E-2</v>
      </c>
      <c r="CW21" s="8">
        <f t="shared" si="43"/>
        <v>1.2847662037037036E-2</v>
      </c>
      <c r="CX21" s="1">
        <f t="shared" si="44"/>
        <v>19</v>
      </c>
      <c r="CY21" s="8">
        <f t="shared" si="45"/>
        <v>4.3981481481481479E-7</v>
      </c>
      <c r="CZ21" s="1" t="str">
        <f t="shared" si="46"/>
        <v>Chris Cottam</v>
      </c>
      <c r="DB21" s="13">
        <f t="shared" si="47"/>
        <v>2.0022141706924314E-2</v>
      </c>
      <c r="DC21" s="13">
        <f>SMALL($DO21:DP21,1)/(60*60*24)</f>
        <v>2.0022141706924314E-2</v>
      </c>
      <c r="DD21" s="13">
        <f>SMALL($DO21:DQ21,1)/(60*60*24)</f>
        <v>2.0022141706924314E-2</v>
      </c>
      <c r="DE21" s="13">
        <f>SMALL($DO21:DR21,1)/(60*60*24)</f>
        <v>2.0022141706924314E-2</v>
      </c>
      <c r="DF21" s="13">
        <f>SMALL($DO21:DS21,1)/(60*60*24)</f>
        <v>2.0022141706924314E-2</v>
      </c>
      <c r="DG21" s="13">
        <f>SMALL($DO21:DT21,1)/(60*60*24)</f>
        <v>2.0022141706924314E-2</v>
      </c>
      <c r="DH21" s="45">
        <f t="shared" si="48"/>
        <v>1.6962391839179459E-2</v>
      </c>
      <c r="DI21" s="13">
        <f>SMALL($DU21:DV21,1)/(60*60*24)</f>
        <v>1.6962391839179459E-2</v>
      </c>
      <c r="DJ21" s="53">
        <f>SMALL($DW21:DW21,1)/(60*60*24)</f>
        <v>2.0461305844907407E-2</v>
      </c>
      <c r="DK21" s="53">
        <f>SMALL($DW21:DX21,1)/(60*60*24)</f>
        <v>2.0313657407407405E-2</v>
      </c>
      <c r="DL21" s="53">
        <f>SMALL($DW21:DY21,1)/(60*60*24)</f>
        <v>2.0313657407407405E-2</v>
      </c>
      <c r="DM21" s="53">
        <f>SMALL($DW21:DZ21,1)/(60*60*24)</f>
        <v>2.0313657407407405E-2</v>
      </c>
      <c r="DO21" s="6">
        <f t="shared" si="49"/>
        <v>1729.9130434782608</v>
      </c>
      <c r="DP21" s="1">
        <f t="shared" si="50"/>
        <v>1940</v>
      </c>
      <c r="DQ21" s="1">
        <f t="shared" si="51"/>
        <v>1956.9999999999998</v>
      </c>
      <c r="DR21" s="1">
        <f t="shared" si="52"/>
        <v>1934.0000000000002</v>
      </c>
      <c r="DS21" s="1">
        <f t="shared" si="53"/>
        <v>1906.9999999999995</v>
      </c>
      <c r="DT21" s="1">
        <f t="shared" si="54"/>
        <v>1960.9999999999995</v>
      </c>
      <c r="DU21" s="6">
        <f t="shared" si="55"/>
        <v>1465.5506549051051</v>
      </c>
      <c r="DV21" s="1">
        <f t="shared" si="56"/>
        <v>1497.0000000000005</v>
      </c>
      <c r="DW21" s="55">
        <f t="shared" si="57"/>
        <v>1767.8568250000001</v>
      </c>
      <c r="DX21" s="1">
        <f t="shared" si="58"/>
        <v>1755.1</v>
      </c>
      <c r="DY21" s="1">
        <f t="shared" si="59"/>
        <v>9999</v>
      </c>
      <c r="DZ21" s="1">
        <f t="shared" si="60"/>
        <v>9999</v>
      </c>
    </row>
    <row r="22" spans="1:134" x14ac:dyDescent="0.2">
      <c r="A22" s="1" t="s">
        <v>194</v>
      </c>
      <c r="B22" s="54">
        <v>2.1828703703703701E-2</v>
      </c>
      <c r="C22" s="11">
        <v>43831</v>
      </c>
      <c r="E22" s="13">
        <v>2.6608796296296297E-2</v>
      </c>
      <c r="F22" s="11">
        <v>44287</v>
      </c>
      <c r="H22" s="8">
        <v>2.1828703703703701E-2</v>
      </c>
      <c r="I22" s="8">
        <v>2.7628472222222221E-2</v>
      </c>
      <c r="L22" s="8">
        <v>4.1666666666666664E-2</v>
      </c>
      <c r="M22" s="8">
        <f t="shared" si="2"/>
        <v>2.752314814814814E-2</v>
      </c>
      <c r="N22" s="6">
        <f t="shared" si="3"/>
        <v>2377.9999999999991</v>
      </c>
      <c r="O22" s="8">
        <f t="shared" si="65"/>
        <v>8.6805555555555559E-3</v>
      </c>
      <c r="Q22" s="8">
        <f t="shared" si="4"/>
        <v>2.6608796296296301E-2</v>
      </c>
      <c r="R22" s="8">
        <f t="shared" si="5"/>
        <v>0</v>
      </c>
      <c r="S22" s="8">
        <f t="shared" si="6"/>
        <v>8.6805555555555559E-3</v>
      </c>
      <c r="T22" s="8"/>
      <c r="U22" s="8">
        <f>IF(A22&lt;&gt;"",IF(VLOOKUP(A22,Apr!A$4:F$202,6)&gt;0,VLOOKUP(A22,Apr!A$4:F$202,6),0),0)</f>
        <v>2.6608796296296301E-2</v>
      </c>
      <c r="V22" s="8">
        <f>IF(A22&lt;&gt;"",IF(VLOOKUP(A22,May!A$3:F$201,6)&gt;0,VLOOKUP(A22,May!A$3:F$201,6),0),0)</f>
        <v>0</v>
      </c>
      <c r="W22" s="8">
        <f>IF(A22&lt;&gt;"",IF(VLOOKUP(A22,Jun!A$3:F$201,6)&gt;0,VLOOKUP(A22,Jun!A$3:F$201,6),0),0)</f>
        <v>2.731481481481482E-2</v>
      </c>
      <c r="X22" s="8">
        <f>IF(A22&lt;&gt;"",IF(VLOOKUP(A22,Jul!A$3:F$201,6)&gt;0,VLOOKUP(A22,Jul!A$3:F$201,6),0),0)</f>
        <v>0</v>
      </c>
      <c r="Y22" s="8">
        <f>IF(A22&lt;&gt;"",IF(VLOOKUP(A22,Aug!A$3:F$201,6)&gt;0,VLOOKUP(A22,Aug!A$3:F$201,6),0),0)</f>
        <v>0</v>
      </c>
      <c r="Z22" s="8">
        <f>IF(A22&lt;&gt;"",IF(VLOOKUP(A22,Sep!A$3:F$201,6)&gt;0,VLOOKUP(A22,Sep!A$3:F$201,6),0),0)</f>
        <v>0</v>
      </c>
      <c r="AA22" s="6">
        <f t="shared" si="7"/>
        <v>1766.8070034750071</v>
      </c>
      <c r="AB22" s="8">
        <f t="shared" si="8"/>
        <v>7.4652777777777781E-3</v>
      </c>
      <c r="AC22" s="8">
        <f>IF(A22&lt;&gt;"",IF(VLOOKUP(A22,Oct!A$3:F$201,6)&gt;0,VLOOKUP(A22,Oct!A$3:F$201,6),0),0)</f>
        <v>0</v>
      </c>
      <c r="AD22" s="8">
        <f>IF(A22&lt;&gt;"",IF(VLOOKUP(A22,Nov!A$3:F$201,6)&gt;0,VLOOKUP(A22,Nov!A$3:F$201,6),0),0)</f>
        <v>0</v>
      </c>
      <c r="AE22" s="8">
        <f>IF(A22&lt;&gt;"",IF(VLOOKUP(A22,Dec!A$3:F$201,6)&gt;0,VLOOKUP(A22,Dec!A$3:F$201,6),0),0)</f>
        <v>0</v>
      </c>
      <c r="AF22" s="8">
        <f>IF(A22&lt;&gt;"",IF(VLOOKUP(A22,Jan!A$3:F$201,6)&gt;0,VLOOKUP(A22,Jan!A$3:F$201,6),0),0)</f>
        <v>0</v>
      </c>
      <c r="AG22" s="8">
        <f>IF(A22&lt;&gt;"",IF(VLOOKUP(A22,Feb!A$3:F$201,6)&gt;0,VLOOKUP(A22,Feb!A$3:F$201,6),0),0)</f>
        <v>0</v>
      </c>
      <c r="AH22" s="8">
        <f>IF(A22&lt;&gt;"",IF(VLOOKUP(A22,Mar!A$3:F$201,6)&gt;0,VLOOKUP(A22,Mar!A$3:F$201,6),0),0)</f>
        <v>0</v>
      </c>
      <c r="AJ22" s="8">
        <f>LARGE($BH22:BI22,1)</f>
        <v>9.5486111111111119E-3</v>
      </c>
      <c r="AK22" s="8">
        <f>LARGE($BH22:BJ22,1)</f>
        <v>9.5486111111111119E-3</v>
      </c>
      <c r="AL22" s="8">
        <f>LARGE($BH22:BK22,1)</f>
        <v>9.5486111111111119E-3</v>
      </c>
      <c r="AM22" s="8">
        <f>LARGE($BH22:BL22,1)</f>
        <v>9.5486111111111119E-3</v>
      </c>
      <c r="AN22" s="8">
        <f>LARGE($BH22:BM22,1)</f>
        <v>9.5486111111111119E-3</v>
      </c>
      <c r="AO22" s="8">
        <f>LARGE($BN22:BO22,1)</f>
        <v>7.4652777777777781E-3</v>
      </c>
      <c r="AP22" s="8">
        <f>LARGE($BN22:BP22,1)</f>
        <v>9.0277777777777787E-3</v>
      </c>
      <c r="AQ22" s="8">
        <f>LARGE($BN22:BQ22,1)</f>
        <v>9.0277777777777787E-3</v>
      </c>
      <c r="AR22" s="8">
        <f>LARGE($BN22:BR22,1)</f>
        <v>9.0277777777777787E-3</v>
      </c>
      <c r="AS22" s="8">
        <f>LARGE($BN22:BS22,1)</f>
        <v>9.0277777777777787E-3</v>
      </c>
      <c r="AV22" s="6">
        <f t="shared" si="9"/>
        <v>2299.0000000000005</v>
      </c>
      <c r="AW22" s="6">
        <f t="shared" si="10"/>
        <v>0</v>
      </c>
      <c r="AX22" s="6">
        <f t="shared" si="11"/>
        <v>2360.0000000000005</v>
      </c>
      <c r="AY22" s="6">
        <f t="shared" si="12"/>
        <v>0</v>
      </c>
      <c r="AZ22" s="6">
        <f t="shared" si="13"/>
        <v>0</v>
      </c>
      <c r="BA22" s="6">
        <f t="shared" si="14"/>
        <v>0</v>
      </c>
      <c r="BB22" s="6">
        <f t="shared" si="15"/>
        <v>0</v>
      </c>
      <c r="BC22" s="6">
        <f t="shared" si="16"/>
        <v>0</v>
      </c>
      <c r="BD22" s="6">
        <f t="shared" si="17"/>
        <v>0</v>
      </c>
      <c r="BE22" s="6">
        <f t="shared" si="18"/>
        <v>0</v>
      </c>
      <c r="BF22" s="6">
        <f t="shared" si="19"/>
        <v>0</v>
      </c>
      <c r="BH22" s="8">
        <f t="shared" si="20"/>
        <v>8.6805555555555559E-3</v>
      </c>
      <c r="BI22" s="8">
        <f t="shared" si="21"/>
        <v>9.5486111111111119E-3</v>
      </c>
      <c r="BJ22" s="8">
        <f t="shared" si="22"/>
        <v>0</v>
      </c>
      <c r="BK22" s="8">
        <f t="shared" si="23"/>
        <v>8.8541666666666664E-3</v>
      </c>
      <c r="BL22" s="8">
        <f t="shared" si="24"/>
        <v>0</v>
      </c>
      <c r="BM22" s="8">
        <f t="shared" si="25"/>
        <v>0</v>
      </c>
      <c r="BN22" s="8">
        <f t="shared" si="26"/>
        <v>7.4652777777777781E-3</v>
      </c>
      <c r="BO22" s="8">
        <f t="shared" si="27"/>
        <v>0</v>
      </c>
      <c r="BP22" s="8">
        <f t="shared" si="61"/>
        <v>9.0277777777777787E-3</v>
      </c>
      <c r="BQ22" s="8">
        <f t="shared" si="62"/>
        <v>0</v>
      </c>
      <c r="BR22" s="8">
        <f t="shared" si="63"/>
        <v>0</v>
      </c>
      <c r="BS22" s="8">
        <f t="shared" si="64"/>
        <v>0</v>
      </c>
      <c r="BV22" s="8">
        <f t="shared" si="28"/>
        <v>2.6608796296296301E-2</v>
      </c>
      <c r="BW22" s="8" t="str">
        <f t="shared" si="29"/>
        <v/>
      </c>
      <c r="BX22" s="8">
        <f t="shared" si="30"/>
        <v>2.731481481481482E-2</v>
      </c>
      <c r="BY22" s="8" t="str">
        <f t="shared" si="31"/>
        <v/>
      </c>
      <c r="BZ22" s="8" t="str">
        <f t="shared" si="32"/>
        <v/>
      </c>
      <c r="CA22" s="8" t="str">
        <f t="shared" si="33"/>
        <v/>
      </c>
      <c r="CB22" s="8" t="str">
        <f t="shared" si="34"/>
        <v/>
      </c>
      <c r="CC22" s="8" t="str">
        <f t="shared" si="35"/>
        <v/>
      </c>
      <c r="CD22" s="8" t="str">
        <f t="shared" si="36"/>
        <v/>
      </c>
      <c r="CE22" s="8" t="str">
        <f t="shared" si="37"/>
        <v/>
      </c>
      <c r="CF22" s="8" t="str">
        <f t="shared" si="38"/>
        <v/>
      </c>
      <c r="CG22" s="8" t="str">
        <f t="shared" si="39"/>
        <v/>
      </c>
      <c r="CI22" s="13">
        <v>2.7627314814814813E-2</v>
      </c>
      <c r="CJ22" s="8">
        <f t="shared" si="40"/>
        <v>2.6608796296296301E-2</v>
      </c>
      <c r="CK22" s="8">
        <f>IF(COUNT($BV22:BW22)&gt;0,SMALL($BV22:BW22,1),$CI22)</f>
        <v>2.6608796296296301E-2</v>
      </c>
      <c r="CL22" s="8">
        <f>IF(COUNT($BV22:BX22)&gt;0,SMALL($BV22:BX22,1),$CI22)</f>
        <v>2.6608796296296301E-2</v>
      </c>
      <c r="CM22" s="8">
        <f>IF(COUNT($BV22:BY22)&gt;0,SMALL($BV22:BY22,1),$CI22)</f>
        <v>2.6608796296296301E-2</v>
      </c>
      <c r="CN22" s="8">
        <f>IF(COUNT($BV22:BZ22)&gt;0,SMALL($BV22:BZ22,1),$CI22)</f>
        <v>2.6608796296296301E-2</v>
      </c>
      <c r="CO22" s="3">
        <v>2.1828703703703701E-2</v>
      </c>
      <c r="CP22" s="8">
        <f t="shared" si="41"/>
        <v>2.1828703703703701E-2</v>
      </c>
      <c r="CQ22" s="8">
        <f>IF(COUNT($CB22:CC22)&gt;0,SMALL($CB22:CC22,1),$CP22)</f>
        <v>2.1828703703703701E-2</v>
      </c>
      <c r="CR22" s="8">
        <f>IF(COUNT($CB22:CD22)&gt;0,SMALL($CB22:CD22,1),$CP22)</f>
        <v>2.1828703703703701E-2</v>
      </c>
      <c r="CS22" s="8">
        <f>IF(COUNT($CB22:CE22)&gt;0,SMALL($CB22:CE22,1),$CP22)</f>
        <v>2.1828703703703701E-2</v>
      </c>
      <c r="CT22" s="8">
        <f>IF(COUNT($CB22:CF22)&gt;0,SMALL($CB22:CF22,1),$CP22)</f>
        <v>2.1828703703703701E-2</v>
      </c>
      <c r="CV22" s="8">
        <f t="shared" si="42"/>
        <v>9.5490740740740744E-3</v>
      </c>
      <c r="CW22" s="8">
        <f t="shared" si="43"/>
        <v>9.0282407407407412E-3</v>
      </c>
      <c r="CX22" s="1">
        <f t="shared" si="44"/>
        <v>20</v>
      </c>
      <c r="CY22" s="8">
        <f t="shared" si="45"/>
        <v>4.6296296296296297E-7</v>
      </c>
      <c r="CZ22" s="1" t="str">
        <f t="shared" si="46"/>
        <v>Christine Rouse</v>
      </c>
      <c r="DB22" s="13">
        <f t="shared" si="47"/>
        <v>2.752314814814814E-2</v>
      </c>
      <c r="DC22" s="13">
        <f>SMALL($DO22:DP22,1)/(60*60*24)</f>
        <v>2.6608796296296301E-2</v>
      </c>
      <c r="DD22" s="13">
        <f>SMALL($DO22:DQ22,1)/(60*60*24)</f>
        <v>2.6608796296296301E-2</v>
      </c>
      <c r="DE22" s="13">
        <f>SMALL($DO22:DR22,1)/(60*60*24)</f>
        <v>2.6608796296296301E-2</v>
      </c>
      <c r="DF22" s="13">
        <f>SMALL($DO22:DS22,1)/(60*60*24)</f>
        <v>2.6608796296296301E-2</v>
      </c>
      <c r="DG22" s="13">
        <f>SMALL($DO22:DT22,1)/(60*60*24)</f>
        <v>2.6608796296296301E-2</v>
      </c>
      <c r="DH22" s="45">
        <f t="shared" si="48"/>
        <v>2.0449155132812584E-2</v>
      </c>
      <c r="DI22" s="13">
        <f>SMALL($DU22:DV22,1)/(60*60*24)</f>
        <v>2.0449155132812584E-2</v>
      </c>
      <c r="DJ22" s="53">
        <f>SMALL($DW22:DW22,1)/(60*60*24)</f>
        <v>0.11572916666666666</v>
      </c>
      <c r="DK22" s="53">
        <f>SMALL($DW22:DX22,1)/(60*60*24)</f>
        <v>0.11572916666666666</v>
      </c>
      <c r="DL22" s="53">
        <f>SMALL($DW22:DY22,1)/(60*60*24)</f>
        <v>0.11572916666666666</v>
      </c>
      <c r="DM22" s="53">
        <f>SMALL($DW22:DZ22,1)/(60*60*24)</f>
        <v>0.11572916666666666</v>
      </c>
      <c r="DO22" s="6">
        <f t="shared" si="49"/>
        <v>2377.9999999999991</v>
      </c>
      <c r="DP22" s="1">
        <f t="shared" si="50"/>
        <v>2299.0000000000005</v>
      </c>
      <c r="DQ22" s="1">
        <f t="shared" si="51"/>
        <v>9999</v>
      </c>
      <c r="DR22" s="1">
        <f t="shared" si="52"/>
        <v>2360.0000000000005</v>
      </c>
      <c r="DS22" s="1">
        <f t="shared" si="53"/>
        <v>9999</v>
      </c>
      <c r="DT22" s="1">
        <f t="shared" si="54"/>
        <v>9999</v>
      </c>
      <c r="DU22" s="6">
        <f t="shared" si="55"/>
        <v>1766.8070034750071</v>
      </c>
      <c r="DV22" s="1">
        <f t="shared" si="56"/>
        <v>9999</v>
      </c>
      <c r="DW22" s="55">
        <f t="shared" si="57"/>
        <v>9999</v>
      </c>
      <c r="DX22" s="1">
        <f t="shared" si="58"/>
        <v>9999</v>
      </c>
      <c r="DY22" s="1">
        <f t="shared" si="59"/>
        <v>9999</v>
      </c>
      <c r="DZ22" s="1">
        <f t="shared" si="60"/>
        <v>9999</v>
      </c>
    </row>
    <row r="23" spans="1:134" x14ac:dyDescent="0.2">
      <c r="A23" s="1" t="s">
        <v>170</v>
      </c>
      <c r="B23" s="3">
        <v>1.8194444444444444E-2</v>
      </c>
      <c r="C23" s="11">
        <v>43510</v>
      </c>
      <c r="E23" s="13">
        <v>2.3067129629629632E-2</v>
      </c>
      <c r="F23" s="11">
        <v>43556</v>
      </c>
      <c r="H23" s="8">
        <v>1.8831018518518518E-2</v>
      </c>
      <c r="I23" s="8">
        <v>2.3912037037037037E-2</v>
      </c>
      <c r="L23" s="8">
        <v>3.8194444444444441E-2</v>
      </c>
      <c r="M23" s="8">
        <f t="shared" si="2"/>
        <v>2.3743458132045085E-2</v>
      </c>
      <c r="N23" s="6">
        <f t="shared" si="3"/>
        <v>2051.4347826086951</v>
      </c>
      <c r="O23" s="8">
        <f t="shared" si="65"/>
        <v>1.2500000000000001E-2</v>
      </c>
      <c r="Q23" s="8">
        <f t="shared" si="4"/>
        <v>2.4699074074074071E-2</v>
      </c>
      <c r="R23" s="8">
        <f t="shared" si="5"/>
        <v>1.9745370370370368E-2</v>
      </c>
      <c r="S23" s="8">
        <f t="shared" si="6"/>
        <v>1.2500000000000001E-2</v>
      </c>
      <c r="T23" s="8"/>
      <c r="U23" s="8">
        <f>IF(A23&lt;&gt;"",IF(VLOOKUP(A23,Apr!A$4:F$202,6)&gt;0,VLOOKUP(A23,Apr!A$4:F$202,6),0),0)</f>
        <v>2.4699074074074071E-2</v>
      </c>
      <c r="V23" s="8">
        <f>IF(A23&lt;&gt;"",IF(VLOOKUP(A23,May!A$3:F$201,6)&gt;0,VLOOKUP(A23,May!A$3:F$201,6),0),0)</f>
        <v>0</v>
      </c>
      <c r="W23" s="8">
        <f>IF(A23&lt;&gt;"",IF(VLOOKUP(A23,Jun!A$3:F$201,6)&gt;0,VLOOKUP(A23,Jun!A$3:F$201,6),0),0)</f>
        <v>0</v>
      </c>
      <c r="X23" s="8">
        <f>IF(A23&lt;&gt;"",IF(VLOOKUP(A23,Jul!A$3:F$201,6)&gt;0,VLOOKUP(A23,Jul!A$3:F$201,6),0),0)</f>
        <v>0</v>
      </c>
      <c r="Y23" s="8">
        <f>IF(A23&lt;&gt;"",IF(VLOOKUP(A23,Aug!A$3:F$201,6)&gt;0,VLOOKUP(A23,Aug!A$3:F$201,6),0),0)</f>
        <v>3.0046296296296297E-2</v>
      </c>
      <c r="Z23" s="8">
        <f>IF(A23&lt;&gt;"",IF(VLOOKUP(A23,Sep!A$3:F$201,6)&gt;0,VLOOKUP(A23,Sep!A$3:F$201,6),0),0)</f>
        <v>2.6412037037037036E-2</v>
      </c>
      <c r="AA23" s="6">
        <f t="shared" si="7"/>
        <v>1640.0026730820639</v>
      </c>
      <c r="AB23" s="8">
        <f t="shared" si="8"/>
        <v>8.8541666666666664E-3</v>
      </c>
      <c r="AC23" s="8">
        <f>IF(A23&lt;&gt;"",IF(VLOOKUP(A23,Oct!A$3:F$201,6)&gt;0,VLOOKUP(A23,Oct!A$3:F$201,6),0),0)</f>
        <v>1.9745370370370368E-2</v>
      </c>
      <c r="AD23" s="8">
        <f>IF(A23&lt;&gt;"",IF(VLOOKUP(A23,Nov!A$3:F$201,6)&gt;0,VLOOKUP(A23,Nov!A$3:F$201,6),0),0)</f>
        <v>0</v>
      </c>
      <c r="AE23" s="8">
        <f>IF(A23&lt;&gt;"",IF(VLOOKUP(A23,Dec!A$3:F$201,6)&gt;0,VLOOKUP(A23,Dec!A$3:F$201,6),0),0)</f>
        <v>0</v>
      </c>
      <c r="AF23" s="8">
        <f>IF(A23&lt;&gt;"",IF(VLOOKUP(A23,Jan!A$3:F$201,6)&gt;0,VLOOKUP(A23,Jan!A$3:F$201,6),0),0)</f>
        <v>0</v>
      </c>
      <c r="AG23" s="8">
        <f>IF(A23&lt;&gt;"",IF(VLOOKUP(A23,Feb!A$3:F$201,6)&gt;0,VLOOKUP(A23,Feb!A$3:F$201,6),0),0)</f>
        <v>0</v>
      </c>
      <c r="AH23" s="8">
        <f>IF(A23&lt;&gt;"",IF(VLOOKUP(A23,Mar!A$3:F$201,6)&gt;0,VLOOKUP(A23,Mar!A$3:F$201,6),0),0)</f>
        <v>2.2187500000000002E-2</v>
      </c>
      <c r="AJ23" s="8">
        <f>LARGE($BH23:BI23,1)</f>
        <v>1.2500000000000001E-2</v>
      </c>
      <c r="AK23" s="8">
        <f>LARGE($BH23:BJ23,1)</f>
        <v>1.2500000000000001E-2</v>
      </c>
      <c r="AL23" s="8">
        <f>LARGE($BH23:BK23,1)</f>
        <v>1.2500000000000001E-2</v>
      </c>
      <c r="AM23" s="8">
        <f>LARGE($BH23:BL23,1)</f>
        <v>1.2500000000000001E-2</v>
      </c>
      <c r="AN23" s="8">
        <f>LARGE($BH23:BM23,1)</f>
        <v>1.2500000000000001E-2</v>
      </c>
      <c r="AO23" s="8">
        <f>LARGE($BN23:BO23,1)</f>
        <v>8.8541666666666664E-3</v>
      </c>
      <c r="AP23" s="8">
        <f>LARGE($BN23:BP23,1)</f>
        <v>1.0590277777777778E-2</v>
      </c>
      <c r="AQ23" s="8">
        <f>LARGE($BN23:BQ23,1)</f>
        <v>1.0590277777777778E-2</v>
      </c>
      <c r="AR23" s="8">
        <f>LARGE($BN23:BR23,1)</f>
        <v>1.0590277777777778E-2</v>
      </c>
      <c r="AS23" s="8">
        <f>LARGE($BN23:BS23,1)</f>
        <v>1.0590277777777778E-2</v>
      </c>
      <c r="AV23" s="6">
        <f t="shared" si="9"/>
        <v>2134</v>
      </c>
      <c r="AW23" s="6">
        <f t="shared" si="10"/>
        <v>0</v>
      </c>
      <c r="AX23" s="6">
        <f t="shared" si="11"/>
        <v>0</v>
      </c>
      <c r="AY23" s="6">
        <f t="shared" si="12"/>
        <v>0</v>
      </c>
      <c r="AZ23" s="6">
        <f t="shared" si="13"/>
        <v>2596</v>
      </c>
      <c r="BA23" s="6">
        <f t="shared" si="14"/>
        <v>2282</v>
      </c>
      <c r="BB23" s="6">
        <f t="shared" si="15"/>
        <v>1705.9999999999995</v>
      </c>
      <c r="BC23" s="6">
        <f t="shared" si="16"/>
        <v>0</v>
      </c>
      <c r="BD23" s="6">
        <f t="shared" si="17"/>
        <v>0</v>
      </c>
      <c r="BE23" s="6">
        <f t="shared" si="18"/>
        <v>0</v>
      </c>
      <c r="BF23" s="6">
        <f t="shared" si="19"/>
        <v>0</v>
      </c>
      <c r="BH23" s="8">
        <f t="shared" si="20"/>
        <v>1.2500000000000001E-2</v>
      </c>
      <c r="BI23" s="8">
        <f t="shared" si="21"/>
        <v>1.1458333333333333E-2</v>
      </c>
      <c r="BJ23" s="8">
        <f t="shared" si="22"/>
        <v>0</v>
      </c>
      <c r="BK23" s="8">
        <f t="shared" si="23"/>
        <v>0</v>
      </c>
      <c r="BL23" s="8">
        <f t="shared" si="24"/>
        <v>0</v>
      </c>
      <c r="BM23" s="8">
        <f t="shared" si="25"/>
        <v>6.2500000000000003E-3</v>
      </c>
      <c r="BN23" s="8">
        <f t="shared" si="26"/>
        <v>8.8541666666666664E-3</v>
      </c>
      <c r="BO23" s="8">
        <f t="shared" si="27"/>
        <v>8.1597222222222227E-3</v>
      </c>
      <c r="BP23" s="8">
        <f t="shared" si="61"/>
        <v>1.0590277777777778E-2</v>
      </c>
      <c r="BQ23" s="8">
        <f t="shared" si="62"/>
        <v>0</v>
      </c>
      <c r="BR23" s="8">
        <f t="shared" si="63"/>
        <v>0</v>
      </c>
      <c r="BS23" s="8">
        <f t="shared" si="64"/>
        <v>0</v>
      </c>
      <c r="BV23" s="8">
        <f t="shared" si="28"/>
        <v>2.4699074074074071E-2</v>
      </c>
      <c r="BW23" s="8" t="str">
        <f t="shared" si="29"/>
        <v/>
      </c>
      <c r="BX23" s="8" t="str">
        <f t="shared" si="30"/>
        <v/>
      </c>
      <c r="BY23" s="8" t="str">
        <f t="shared" si="31"/>
        <v/>
      </c>
      <c r="BZ23" s="8">
        <f t="shared" si="32"/>
        <v>3.0046296296296297E-2</v>
      </c>
      <c r="CA23" s="8">
        <f t="shared" si="33"/>
        <v>2.6412037037037036E-2</v>
      </c>
      <c r="CB23" s="8">
        <f t="shared" si="34"/>
        <v>1.9745370370370368E-2</v>
      </c>
      <c r="CC23" s="8" t="str">
        <f t="shared" si="35"/>
        <v/>
      </c>
      <c r="CD23" s="8" t="str">
        <f t="shared" si="36"/>
        <v/>
      </c>
      <c r="CE23" s="8" t="str">
        <f t="shared" si="37"/>
        <v/>
      </c>
      <c r="CF23" s="8" t="str">
        <f t="shared" si="38"/>
        <v/>
      </c>
      <c r="CG23" s="8">
        <f t="shared" si="39"/>
        <v>2.2187500000000002E-2</v>
      </c>
      <c r="CI23" s="13">
        <v>2.3067129629629632E-2</v>
      </c>
      <c r="CJ23" s="8">
        <f t="shared" si="40"/>
        <v>2.4699074074074071E-2</v>
      </c>
      <c r="CK23" s="8">
        <f>IF(COUNT($BV23:BW23)&gt;0,SMALL($BV23:BW23,1),$CI23)</f>
        <v>2.4699074074074071E-2</v>
      </c>
      <c r="CL23" s="8">
        <f>IF(COUNT($BV23:BX23)&gt;0,SMALL($BV23:BX23,1),$CI23)</f>
        <v>2.4699074074074071E-2</v>
      </c>
      <c r="CM23" s="8">
        <f>IF(COUNT($BV23:BY23)&gt;0,SMALL($BV23:BY23,1),$CI23)</f>
        <v>2.4699074074074071E-2</v>
      </c>
      <c r="CN23" s="8">
        <f>IF(COUNT($BV23:BZ23)&gt;0,SMALL($BV23:BZ23,1),$CI23)</f>
        <v>2.4699074074074071E-2</v>
      </c>
      <c r="CO23" s="3">
        <v>1.8194444444444444E-2</v>
      </c>
      <c r="CP23" s="8">
        <f t="shared" si="41"/>
        <v>1.9745370370370368E-2</v>
      </c>
      <c r="CQ23" s="8">
        <f>IF(COUNT($CB23:CC23)&gt;0,SMALL($CB23:CC23,1),$CP23)</f>
        <v>1.9745370370370368E-2</v>
      </c>
      <c r="CR23" s="8">
        <f>IF(COUNT($CB23:CD23)&gt;0,SMALL($CB23:CD23,1),$CP23)</f>
        <v>1.9745370370370368E-2</v>
      </c>
      <c r="CS23" s="8">
        <f>IF(COUNT($CB23:CE23)&gt;0,SMALL($CB23:CE23,1),$CP23)</f>
        <v>1.9745370370370368E-2</v>
      </c>
      <c r="CT23" s="8">
        <f>IF(COUNT($CB23:CF23)&gt;0,SMALL($CB23:CF23,1),$CP23)</f>
        <v>1.9745370370370368E-2</v>
      </c>
      <c r="CV23" s="8">
        <f t="shared" si="42"/>
        <v>1.2500486111111112E-2</v>
      </c>
      <c r="CW23" s="8">
        <f t="shared" si="43"/>
        <v>1.0590763888888889E-2</v>
      </c>
      <c r="CX23" s="1">
        <f t="shared" si="44"/>
        <v>21</v>
      </c>
      <c r="CY23" s="8">
        <f t="shared" si="45"/>
        <v>4.8611111111111109E-7</v>
      </c>
      <c r="CZ23" s="1" t="str">
        <f t="shared" si="46"/>
        <v>Claire Markham</v>
      </c>
      <c r="DB23" s="13">
        <f t="shared" si="47"/>
        <v>2.3743458132045085E-2</v>
      </c>
      <c r="DC23" s="13">
        <f>SMALL($DO23:DP23,1)/(60*60*24)</f>
        <v>2.3743458132045082E-2</v>
      </c>
      <c r="DD23" s="13">
        <f>SMALL($DO23:DQ23,1)/(60*60*24)</f>
        <v>2.3743458132045082E-2</v>
      </c>
      <c r="DE23" s="13">
        <f>SMALL($DO23:DR23,1)/(60*60*24)</f>
        <v>2.3743458132045082E-2</v>
      </c>
      <c r="DF23" s="13">
        <f>SMALL($DO23:DS23,1)/(60*60*24)</f>
        <v>2.3743458132045082E-2</v>
      </c>
      <c r="DG23" s="13">
        <f>SMALL($DO23:DT23,1)/(60*60*24)</f>
        <v>2.3743458132045082E-2</v>
      </c>
      <c r="DH23" s="45">
        <f t="shared" si="48"/>
        <v>1.8981512419931294E-2</v>
      </c>
      <c r="DI23" s="13">
        <f>SMALL($DU23:DV23,1)/(60*60*24)</f>
        <v>1.8981512419931294E-2</v>
      </c>
      <c r="DJ23" s="53">
        <f>SMALL($DW23:DW23,1)/(60*60*24)</f>
        <v>0.11572916666666666</v>
      </c>
      <c r="DK23" s="53">
        <f>SMALL($DW23:DX23,1)/(60*60*24)</f>
        <v>0.11572916666666666</v>
      </c>
      <c r="DL23" s="53">
        <f>SMALL($DW23:DY23,1)/(60*60*24)</f>
        <v>0.11572916666666666</v>
      </c>
      <c r="DM23" s="53">
        <f>SMALL($DW23:DZ23,1)/(60*60*24)</f>
        <v>0.11572916666666666</v>
      </c>
      <c r="DO23" s="6">
        <f t="shared" si="49"/>
        <v>2051.4347826086951</v>
      </c>
      <c r="DP23" s="1">
        <f t="shared" si="50"/>
        <v>2134</v>
      </c>
      <c r="DQ23" s="1">
        <f t="shared" si="51"/>
        <v>9999</v>
      </c>
      <c r="DR23" s="1">
        <f t="shared" si="52"/>
        <v>9999</v>
      </c>
      <c r="DS23" s="1">
        <f t="shared" si="53"/>
        <v>9999</v>
      </c>
      <c r="DT23" s="1">
        <f t="shared" si="54"/>
        <v>2596</v>
      </c>
      <c r="DU23" s="6">
        <f t="shared" si="55"/>
        <v>1640.0026730820639</v>
      </c>
      <c r="DV23" s="1">
        <f t="shared" si="56"/>
        <v>1705.9999999999995</v>
      </c>
      <c r="DW23" s="55">
        <f t="shared" si="57"/>
        <v>9999</v>
      </c>
      <c r="DX23" s="1">
        <f t="shared" si="58"/>
        <v>9999</v>
      </c>
      <c r="DY23" s="1">
        <f t="shared" si="59"/>
        <v>9999</v>
      </c>
      <c r="DZ23" s="1">
        <f t="shared" si="60"/>
        <v>9999</v>
      </c>
    </row>
    <row r="24" spans="1:134" x14ac:dyDescent="0.2">
      <c r="A24" s="1" t="s">
        <v>213</v>
      </c>
      <c r="E24" s="13">
        <v>2.1898148148148149E-2</v>
      </c>
      <c r="F24" s="11">
        <v>44348</v>
      </c>
      <c r="H24" s="8">
        <v>0</v>
      </c>
      <c r="I24" s="8">
        <v>0</v>
      </c>
      <c r="L24" s="8">
        <v>3.1944444444444449E-2</v>
      </c>
      <c r="M24" s="8">
        <f t="shared" si="2"/>
        <v>2.1682696908795103E-2</v>
      </c>
      <c r="N24" s="6">
        <f t="shared" si="3"/>
        <v>1873.3850129198968</v>
      </c>
      <c r="O24" s="8">
        <f t="shared" si="65"/>
        <v>1.4583333333333334E-2</v>
      </c>
      <c r="Q24" s="8">
        <f t="shared" si="4"/>
        <v>2.1898148148148149E-2</v>
      </c>
      <c r="R24" s="8">
        <f t="shared" si="5"/>
        <v>0</v>
      </c>
      <c r="S24" s="8">
        <f t="shared" si="6"/>
        <v>1.4583333333333334E-2</v>
      </c>
      <c r="T24" s="8"/>
      <c r="U24" s="8">
        <f>IF(A24&lt;&gt;"",IF(VLOOKUP(A24,Apr!A$4:F$202,6)&gt;0,VLOOKUP(A24,Apr!A$4:F$202,6),0),0)</f>
        <v>0</v>
      </c>
      <c r="V24" s="8">
        <f>IF(A24&lt;&gt;"",IF(VLOOKUP(A24,May!A$3:F$201,6)&gt;0,VLOOKUP(A24,May!A$3:F$201,6),0),0)</f>
        <v>0</v>
      </c>
      <c r="W24" s="8">
        <f>IF(A24&lt;&gt;"",IF(VLOOKUP(A24,Jun!A$3:F$201,6)&gt;0,VLOOKUP(A24,Jun!A$3:F$201,6),0),0)</f>
        <v>2.1898148148148149E-2</v>
      </c>
      <c r="X24" s="8">
        <f>IF(A24&lt;&gt;"",IF(VLOOKUP(A24,Jul!A$3:F$201,6)&gt;0,VLOOKUP(A24,Jul!A$3:F$201,6),0),0)</f>
        <v>0</v>
      </c>
      <c r="Y24" s="8">
        <f>IF(A24&lt;&gt;"",IF(VLOOKUP(A24,Aug!A$3:F$201,6)&gt;0,VLOOKUP(A24,Aug!A$3:F$201,6),0),0)</f>
        <v>0</v>
      </c>
      <c r="Z24" s="8">
        <f>IF(A24&lt;&gt;"",IF(VLOOKUP(A24,Sep!A$3:F$201,6)&gt;0,VLOOKUP(A24,Sep!A$3:F$201,6),0),0)</f>
        <v>0</v>
      </c>
      <c r="AA24" s="6">
        <f t="shared" si="7"/>
        <v>1454.0229885057472</v>
      </c>
      <c r="AB24" s="8">
        <f t="shared" si="8"/>
        <v>1.0937500000000001E-2</v>
      </c>
      <c r="AC24" s="8">
        <f>IF(A24&lt;&gt;"",IF(VLOOKUP(A24,Oct!A$3:F$201,6)&gt;0,VLOOKUP(A24,Oct!A$3:F$201,6),0),0)</f>
        <v>0</v>
      </c>
      <c r="AD24" s="8">
        <f>IF(A24&lt;&gt;"",IF(VLOOKUP(A24,Nov!A$3:F$201,6)&gt;0,VLOOKUP(A24,Nov!A$3:F$201,6),0),0)</f>
        <v>0</v>
      </c>
      <c r="AE24" s="8">
        <f>IF(A24&lt;&gt;"",IF(VLOOKUP(A24,Dec!A$3:F$201,6)&gt;0,VLOOKUP(A24,Dec!A$3:F$201,6),0),0)</f>
        <v>0</v>
      </c>
      <c r="AF24" s="8">
        <f>IF(A24&lt;&gt;"",IF(VLOOKUP(A24,Jan!A$3:F$201,6)&gt;0,VLOOKUP(A24,Jan!A$3:F$201,6),0),0)</f>
        <v>0</v>
      </c>
      <c r="AG24" s="8">
        <f>IF(A24&lt;&gt;"",IF(VLOOKUP(A24,Feb!A$3:F$201,6)&gt;0,VLOOKUP(A24,Feb!A$3:F$201,6),0),0)</f>
        <v>0</v>
      </c>
      <c r="AH24" s="8">
        <f>IF(A24&lt;&gt;"",IF(VLOOKUP(A24,Mar!A$3:F$201,6)&gt;0,VLOOKUP(A24,Mar!A$3:F$201,6),0),0)</f>
        <v>0</v>
      </c>
      <c r="AJ24" s="8">
        <f>LARGE($BH24:BI24,1)</f>
        <v>1.4583333333333334E-2</v>
      </c>
      <c r="AK24" s="8">
        <f>LARGE($BH24:BJ24,1)</f>
        <v>1.4583333333333334E-2</v>
      </c>
      <c r="AL24" s="8">
        <f>LARGE($BH24:BK24,1)</f>
        <v>1.4583333333333334E-2</v>
      </c>
      <c r="AM24" s="8">
        <f>LARGE($BH24:BL24,1)</f>
        <v>1.4583333333333334E-2</v>
      </c>
      <c r="AN24" s="8">
        <f>LARGE($BH24:BM24,1)</f>
        <v>1.4583333333333334E-2</v>
      </c>
      <c r="AO24" s="8">
        <f>LARGE($BN24:BO24,1)</f>
        <v>1.0937500000000001E-2</v>
      </c>
      <c r="AP24" s="8">
        <f>LARGE($BN24:BP24,1)</f>
        <v>1.3020833333333334E-2</v>
      </c>
      <c r="AQ24" s="8">
        <f>LARGE($BN24:BQ24,1)</f>
        <v>1.3020833333333334E-2</v>
      </c>
      <c r="AR24" s="8">
        <f>LARGE($BN24:BR24,1)</f>
        <v>1.3020833333333334E-2</v>
      </c>
      <c r="AS24" s="8">
        <f>LARGE($BN24:BS24,1)</f>
        <v>1.3020833333333334E-2</v>
      </c>
      <c r="AV24" s="6">
        <f t="shared" si="9"/>
        <v>0</v>
      </c>
      <c r="AW24" s="6">
        <f t="shared" si="10"/>
        <v>0</v>
      </c>
      <c r="AX24" s="6">
        <f t="shared" si="11"/>
        <v>1892</v>
      </c>
      <c r="AY24" s="6">
        <f t="shared" si="12"/>
        <v>0</v>
      </c>
      <c r="AZ24" s="6">
        <f t="shared" si="13"/>
        <v>0</v>
      </c>
      <c r="BA24" s="6">
        <f t="shared" si="14"/>
        <v>0</v>
      </c>
      <c r="BB24" s="6">
        <f t="shared" si="15"/>
        <v>0</v>
      </c>
      <c r="BC24" s="6">
        <f t="shared" si="16"/>
        <v>0</v>
      </c>
      <c r="BD24" s="6">
        <f t="shared" si="17"/>
        <v>0</v>
      </c>
      <c r="BE24" s="6">
        <f t="shared" si="18"/>
        <v>0</v>
      </c>
      <c r="BF24" s="6">
        <f t="shared" si="19"/>
        <v>0</v>
      </c>
      <c r="BH24" s="8">
        <f t="shared" si="20"/>
        <v>1.4583333333333334E-2</v>
      </c>
      <c r="BI24" s="8">
        <f t="shared" si="21"/>
        <v>0</v>
      </c>
      <c r="BJ24" s="8">
        <f t="shared" si="22"/>
        <v>0</v>
      </c>
      <c r="BK24" s="8">
        <f t="shared" si="23"/>
        <v>1.4409722222222223E-2</v>
      </c>
      <c r="BL24" s="8">
        <f t="shared" si="24"/>
        <v>0</v>
      </c>
      <c r="BM24" s="8">
        <f t="shared" si="25"/>
        <v>0</v>
      </c>
      <c r="BN24" s="8">
        <f t="shared" si="26"/>
        <v>1.0937500000000001E-2</v>
      </c>
      <c r="BO24" s="8">
        <f t="shared" si="27"/>
        <v>0</v>
      </c>
      <c r="BP24" s="8">
        <f t="shared" si="61"/>
        <v>1.3020833333333334E-2</v>
      </c>
      <c r="BQ24" s="8">
        <f t="shared" si="62"/>
        <v>0</v>
      </c>
      <c r="BR24" s="8">
        <f t="shared" si="63"/>
        <v>0</v>
      </c>
      <c r="BS24" s="8">
        <f t="shared" si="64"/>
        <v>0</v>
      </c>
      <c r="BV24" s="8" t="str">
        <f t="shared" si="28"/>
        <v/>
      </c>
      <c r="BW24" s="8" t="str">
        <f t="shared" si="29"/>
        <v/>
      </c>
      <c r="BX24" s="8">
        <f t="shared" si="30"/>
        <v>2.1898148148148149E-2</v>
      </c>
      <c r="BY24" s="8" t="str">
        <f t="shared" si="31"/>
        <v/>
      </c>
      <c r="BZ24" s="8" t="str">
        <f t="shared" si="32"/>
        <v/>
      </c>
      <c r="CA24" s="8" t="str">
        <f t="shared" si="33"/>
        <v/>
      </c>
      <c r="CB24" s="8" t="str">
        <f t="shared" si="34"/>
        <v/>
      </c>
      <c r="CC24" s="8" t="str">
        <f t="shared" si="35"/>
        <v/>
      </c>
      <c r="CD24" s="8" t="str">
        <f t="shared" si="36"/>
        <v/>
      </c>
      <c r="CE24" s="8" t="str">
        <f t="shared" si="37"/>
        <v/>
      </c>
      <c r="CF24" s="8" t="str">
        <f t="shared" si="38"/>
        <v/>
      </c>
      <c r="CG24" s="8" t="str">
        <f t="shared" si="39"/>
        <v/>
      </c>
      <c r="CI24" s="13"/>
      <c r="CJ24" s="8">
        <f t="shared" si="40"/>
        <v>0</v>
      </c>
      <c r="CK24" s="8">
        <f>IF(COUNT($BV24:BW24)&gt;0,SMALL($BV24:BW24,1),$CI24)</f>
        <v>0</v>
      </c>
      <c r="CL24" s="8">
        <f>IF(COUNT($BV24:BX24)&gt;0,SMALL($BV24:BX24,1),$CI24)</f>
        <v>2.1898148148148149E-2</v>
      </c>
      <c r="CM24" s="8">
        <f>IF(COUNT($BV24:BY24)&gt;0,SMALL($BV24:BY24,1),$CI24)</f>
        <v>2.1898148148148149E-2</v>
      </c>
      <c r="CN24" s="8">
        <f>IF(COUNT($BV24:BZ24)&gt;0,SMALL($BV24:BZ24,1),$CI24)</f>
        <v>2.1898148148148149E-2</v>
      </c>
      <c r="CP24" s="8">
        <f t="shared" si="41"/>
        <v>0</v>
      </c>
      <c r="CQ24" s="8">
        <f>IF(COUNT($CB24:CC24)&gt;0,SMALL($CB24:CC24,1),$CP24)</f>
        <v>0</v>
      </c>
      <c r="CR24" s="8">
        <f>IF(COUNT($CB24:CD24)&gt;0,SMALL($CB24:CD24,1),$CP24)</f>
        <v>0</v>
      </c>
      <c r="CS24" s="8">
        <f>IF(COUNT($CB24:CE24)&gt;0,SMALL($CB24:CE24,1),$CP24)</f>
        <v>0</v>
      </c>
      <c r="CT24" s="8">
        <f>IF(COUNT($CB24:CF24)&gt;0,SMALL($CB24:CF24,1),$CP24)</f>
        <v>0</v>
      </c>
      <c r="CV24" s="8">
        <f t="shared" si="42"/>
        <v>1.4583842592592593E-2</v>
      </c>
      <c r="CW24" s="8">
        <f t="shared" si="43"/>
        <v>1.3021342592592593E-2</v>
      </c>
      <c r="CX24" s="1">
        <f t="shared" si="44"/>
        <v>22</v>
      </c>
      <c r="CY24" s="8">
        <f t="shared" si="45"/>
        <v>5.0925925925925927E-7</v>
      </c>
      <c r="CZ24" s="1" t="str">
        <f t="shared" si="46"/>
        <v>Clare Taylor</v>
      </c>
      <c r="DB24" s="13">
        <f t="shared" si="47"/>
        <v>2.1682696908795103E-2</v>
      </c>
      <c r="DC24" s="13">
        <f>SMALL($DO24:DP24,1)/(60*60*24)</f>
        <v>2.1682696908795103E-2</v>
      </c>
      <c r="DD24" s="13">
        <f>SMALL($DO24:DQ24,1)/(60*60*24)</f>
        <v>2.1682696908795103E-2</v>
      </c>
      <c r="DE24" s="13">
        <f>SMALL($DO24:DR24,1)/(60*60*24)</f>
        <v>2.1682696908795103E-2</v>
      </c>
      <c r="DF24" s="13">
        <f>SMALL($DO24:DS24,1)/(60*60*24)</f>
        <v>2.1682696908795103E-2</v>
      </c>
      <c r="DG24" s="13">
        <f>SMALL($DO24:DT24,1)/(60*60*24)</f>
        <v>2.1682696908795103E-2</v>
      </c>
      <c r="DH24" s="45">
        <f t="shared" si="48"/>
        <v>1.6828969774372073E-2</v>
      </c>
      <c r="DI24" s="13">
        <f>SMALL($DU24:DV24,1)/(60*60*24)</f>
        <v>1.6828969774372073E-2</v>
      </c>
      <c r="DJ24" s="53">
        <f>SMALL($DW24:DW24,1)/(60*60*24)</f>
        <v>0.11572916666666666</v>
      </c>
      <c r="DK24" s="53">
        <f>SMALL($DW24:DX24,1)/(60*60*24)</f>
        <v>0.11572916666666666</v>
      </c>
      <c r="DL24" s="53">
        <f>SMALL($DW24:DY24,1)/(60*60*24)</f>
        <v>0.11572916666666666</v>
      </c>
      <c r="DM24" s="53">
        <f>SMALL($DW24:DZ24,1)/(60*60*24)</f>
        <v>0.11572916666666666</v>
      </c>
      <c r="DO24" s="6">
        <f t="shared" si="49"/>
        <v>1873.3850129198968</v>
      </c>
      <c r="DP24" s="1">
        <f t="shared" si="50"/>
        <v>9999</v>
      </c>
      <c r="DQ24" s="1">
        <f t="shared" si="51"/>
        <v>9999</v>
      </c>
      <c r="DR24" s="1">
        <f t="shared" si="52"/>
        <v>1892</v>
      </c>
      <c r="DS24" s="1">
        <f t="shared" si="53"/>
        <v>9999</v>
      </c>
      <c r="DT24" s="1">
        <f t="shared" si="54"/>
        <v>9999</v>
      </c>
      <c r="DU24" s="6">
        <f t="shared" si="55"/>
        <v>1454.0229885057472</v>
      </c>
      <c r="DV24" s="1">
        <f t="shared" si="56"/>
        <v>9999</v>
      </c>
      <c r="DW24" s="55">
        <f t="shared" si="57"/>
        <v>9999</v>
      </c>
      <c r="DX24" s="1">
        <f t="shared" si="58"/>
        <v>9999</v>
      </c>
      <c r="DY24" s="1">
        <f t="shared" si="59"/>
        <v>9999</v>
      </c>
      <c r="DZ24" s="1">
        <f t="shared" si="60"/>
        <v>9999</v>
      </c>
    </row>
    <row r="25" spans="1:134" x14ac:dyDescent="0.2">
      <c r="A25" s="1" t="s">
        <v>173</v>
      </c>
      <c r="B25" s="54">
        <v>1.7256944444444446E-2</v>
      </c>
      <c r="C25" s="11">
        <v>43525</v>
      </c>
      <c r="E25" s="13">
        <v>2.1365740740740741E-2</v>
      </c>
      <c r="F25" s="11">
        <v>44287</v>
      </c>
      <c r="H25" s="8">
        <v>1.7256944444444443E-2</v>
      </c>
      <c r="I25" s="8">
        <v>2.2997685185185184E-2</v>
      </c>
      <c r="L25" s="8">
        <v>3.4722222222222224E-2</v>
      </c>
      <c r="M25" s="8">
        <f t="shared" si="2"/>
        <v>2.1758756038647339E-2</v>
      </c>
      <c r="N25" s="6">
        <f t="shared" si="3"/>
        <v>1879.95652173913</v>
      </c>
      <c r="O25" s="8">
        <f t="shared" si="65"/>
        <v>1.4409722222222223E-2</v>
      </c>
      <c r="Q25" s="8">
        <f t="shared" si="4"/>
        <v>2.1365740740740737E-2</v>
      </c>
      <c r="R25" s="8">
        <f t="shared" si="5"/>
        <v>1.7349537037037038E-2</v>
      </c>
      <c r="S25" s="8">
        <f t="shared" si="6"/>
        <v>1.4409722222222223E-2</v>
      </c>
      <c r="T25" s="8"/>
      <c r="U25" s="8">
        <f>IF(A25&lt;&gt;"",IF(VLOOKUP(A25,Apr!A$4:F$202,6)&gt;0,VLOOKUP(A25,Apr!A$4:F$202,6),0),0)</f>
        <v>2.1365740740740737E-2</v>
      </c>
      <c r="V25" s="8">
        <f>IF(A25&lt;&gt;"",IF(VLOOKUP(A25,May!A$3:F$201,6)&gt;0,VLOOKUP(A25,May!A$3:F$201,6),0),0)</f>
        <v>2.1851851851851851E-2</v>
      </c>
      <c r="W25" s="8">
        <f>IF(A25&lt;&gt;"",IF(VLOOKUP(A25,Jun!A$3:F$201,6)&gt;0,VLOOKUP(A25,Jun!A$3:F$201,6),0),0)</f>
        <v>0</v>
      </c>
      <c r="X25" s="8">
        <f>IF(A25&lt;&gt;"",IF(VLOOKUP(A25,Jul!A$3:F$201,6)&gt;0,VLOOKUP(A25,Jul!A$3:F$201,6),0),0)</f>
        <v>2.1886574074074072E-2</v>
      </c>
      <c r="Y25" s="8">
        <f>IF(A25&lt;&gt;"",IF(VLOOKUP(A25,Aug!A$3:F$201,6)&gt;0,VLOOKUP(A25,Aug!A$3:F$201,6),0),0)</f>
        <v>0</v>
      </c>
      <c r="Z25" s="8">
        <f>IF(A25&lt;&gt;"",IF(VLOOKUP(A25,Sep!A$3:F$201,6)&gt;0,VLOOKUP(A25,Sep!A$3:F$201,6),0),0)</f>
        <v>2.2662037037037036E-2</v>
      </c>
      <c r="AA25" s="6">
        <f t="shared" si="7"/>
        <v>1418.6714782143813</v>
      </c>
      <c r="AB25" s="8">
        <f t="shared" si="8"/>
        <v>1.1458333333333334E-2</v>
      </c>
      <c r="AC25" s="8">
        <f>IF(A25&lt;&gt;"",IF(VLOOKUP(A25,Oct!A$3:F$201,6)&gt;0,VLOOKUP(A25,Oct!A$3:F$201,6),0),0)</f>
        <v>1.7349537037037038E-2</v>
      </c>
      <c r="AD25" s="8">
        <f>IF(A25&lt;&gt;"",IF(VLOOKUP(A25,Nov!A$3:F$201,6)&gt;0,VLOOKUP(A25,Nov!A$3:F$201,6),0),0)</f>
        <v>1.7442129629629627E-2</v>
      </c>
      <c r="AE25" s="8">
        <f>IF(A25&lt;&gt;"",IF(VLOOKUP(A25,Dec!A$3:F$201,6)&gt;0,VLOOKUP(A25,Dec!A$3:F$201,6),0),0)</f>
        <v>2.0046296296296295E-2</v>
      </c>
      <c r="AF25" s="8">
        <f>IF(A25&lt;&gt;"",IF(VLOOKUP(A25,Jan!A$3:F$201,6)&gt;0,VLOOKUP(A25,Jan!A$3:F$201,6),0),0)</f>
        <v>2.045138888888889E-2</v>
      </c>
      <c r="AG25" s="8">
        <f>IF(A25&lt;&gt;"",IF(VLOOKUP(A25,Feb!A$3:F$201,6)&gt;0,VLOOKUP(A25,Feb!A$3:F$201,6),0),0)</f>
        <v>2.1759259259259259E-2</v>
      </c>
      <c r="AH25" s="8">
        <f>IF(A25&lt;&gt;"",IF(VLOOKUP(A25,Mar!A$3:F$201,6)&gt;0,VLOOKUP(A25,Mar!A$3:F$201,6),0),0)</f>
        <v>2.0046296296296295E-2</v>
      </c>
      <c r="AJ25" s="8">
        <f>LARGE($BH25:BI25,1)</f>
        <v>1.4930555555555556E-2</v>
      </c>
      <c r="AK25" s="8">
        <f>LARGE($BH25:BJ25,1)</f>
        <v>1.4930555555555556E-2</v>
      </c>
      <c r="AL25" s="8">
        <f>LARGE($BH25:BK25,1)</f>
        <v>1.4930555555555556E-2</v>
      </c>
      <c r="AM25" s="8">
        <f>LARGE($BH25:BL25,1)</f>
        <v>1.4930555555555556E-2</v>
      </c>
      <c r="AN25" s="8">
        <f>LARGE($BH25:BM25,1)</f>
        <v>1.4930555555555556E-2</v>
      </c>
      <c r="AO25" s="8">
        <f>LARGE($BN25:BO25,1)</f>
        <v>1.1458333333333334E-2</v>
      </c>
      <c r="AP25" s="8">
        <f>LARGE($BN25:BP25,1)</f>
        <v>1.2500000000000001E-2</v>
      </c>
      <c r="AQ25" s="8">
        <f>LARGE($BN25:BQ25,1)</f>
        <v>1.2500000000000001E-2</v>
      </c>
      <c r="AR25" s="8">
        <f>LARGE($BN25:BR25,1)</f>
        <v>1.2500000000000001E-2</v>
      </c>
      <c r="AS25" s="8">
        <f>LARGE($BN25:BS25,1)</f>
        <v>1.2500000000000001E-2</v>
      </c>
      <c r="AV25" s="6">
        <f t="shared" si="9"/>
        <v>1845.9999999999998</v>
      </c>
      <c r="AW25" s="6">
        <f t="shared" si="10"/>
        <v>1888</v>
      </c>
      <c r="AX25" s="6">
        <f t="shared" si="11"/>
        <v>0</v>
      </c>
      <c r="AY25" s="6">
        <f t="shared" si="12"/>
        <v>1890.9999999999998</v>
      </c>
      <c r="AZ25" s="6">
        <f t="shared" si="13"/>
        <v>0</v>
      </c>
      <c r="BA25" s="6">
        <f t="shared" si="14"/>
        <v>1958</v>
      </c>
      <c r="BB25" s="6">
        <f t="shared" si="15"/>
        <v>1499.0000000000002</v>
      </c>
      <c r="BC25" s="6">
        <f t="shared" si="16"/>
        <v>1506.9999999999995</v>
      </c>
      <c r="BD25" s="6">
        <f t="shared" si="17"/>
        <v>1731.9999999999998</v>
      </c>
      <c r="BE25" s="6">
        <f t="shared" si="18"/>
        <v>1767.0000000000005</v>
      </c>
      <c r="BF25" s="6">
        <f t="shared" si="19"/>
        <v>1880</v>
      </c>
      <c r="BH25" s="8">
        <f t="shared" si="20"/>
        <v>1.4409722222222223E-2</v>
      </c>
      <c r="BI25" s="8">
        <f t="shared" si="21"/>
        <v>1.4930555555555556E-2</v>
      </c>
      <c r="BJ25" s="8">
        <f t="shared" si="22"/>
        <v>1.4409722222222223E-2</v>
      </c>
      <c r="BK25" s="8">
        <f t="shared" si="23"/>
        <v>0</v>
      </c>
      <c r="BL25" s="8">
        <f t="shared" si="24"/>
        <v>1.4409722222222223E-2</v>
      </c>
      <c r="BM25" s="8">
        <f t="shared" si="25"/>
        <v>0</v>
      </c>
      <c r="BN25" s="8">
        <f t="shared" si="26"/>
        <v>1.1458333333333334E-2</v>
      </c>
      <c r="BO25" s="8">
        <f t="shared" si="27"/>
        <v>1.0416666666666666E-2</v>
      </c>
      <c r="BP25" s="8">
        <f t="shared" si="61"/>
        <v>1.2500000000000001E-2</v>
      </c>
      <c r="BQ25" s="8">
        <f t="shared" si="62"/>
        <v>7.8125E-3</v>
      </c>
      <c r="BR25" s="8">
        <f t="shared" si="63"/>
        <v>7.4652777777777781E-3</v>
      </c>
      <c r="BS25" s="8">
        <f t="shared" si="64"/>
        <v>6.076388888888889E-3</v>
      </c>
      <c r="BV25" s="8">
        <f t="shared" si="28"/>
        <v>2.1365740740740737E-2</v>
      </c>
      <c r="BW25" s="8">
        <f t="shared" si="29"/>
        <v>2.1851851851851851E-2</v>
      </c>
      <c r="BX25" s="8" t="str">
        <f t="shared" si="30"/>
        <v/>
      </c>
      <c r="BY25" s="8">
        <f t="shared" si="31"/>
        <v>2.1886574074074072E-2</v>
      </c>
      <c r="BZ25" s="8" t="str">
        <f t="shared" si="32"/>
        <v/>
      </c>
      <c r="CA25" s="8">
        <f t="shared" si="33"/>
        <v>2.2662037037037036E-2</v>
      </c>
      <c r="CB25" s="8">
        <f t="shared" si="34"/>
        <v>1.7349537037037038E-2</v>
      </c>
      <c r="CC25" s="8">
        <f t="shared" si="35"/>
        <v>1.7442129629629627E-2</v>
      </c>
      <c r="CD25" s="8">
        <f t="shared" si="36"/>
        <v>2.0046296296296295E-2</v>
      </c>
      <c r="CE25" s="8">
        <f t="shared" si="37"/>
        <v>2.045138888888889E-2</v>
      </c>
      <c r="CF25" s="8">
        <f t="shared" si="38"/>
        <v>2.1759259259259259E-2</v>
      </c>
      <c r="CG25" s="8">
        <f t="shared" si="39"/>
        <v>2.0046296296296295E-2</v>
      </c>
      <c r="CI25" s="13">
        <v>2.2546296296296297E-2</v>
      </c>
      <c r="CJ25" s="8">
        <f t="shared" si="40"/>
        <v>2.1365740740740737E-2</v>
      </c>
      <c r="CK25" s="8">
        <f>IF(COUNT($BV25:BW25)&gt;0,SMALL($BV25:BW25,1),$CI25)</f>
        <v>2.1365740740740737E-2</v>
      </c>
      <c r="CL25" s="8">
        <f>IF(COUNT($BV25:BX25)&gt;0,SMALL($BV25:BX25,1),$CI25)</f>
        <v>2.1365740740740737E-2</v>
      </c>
      <c r="CM25" s="8">
        <f>IF(COUNT($BV25:BY25)&gt;0,SMALL($BV25:BY25,1),$CI25)</f>
        <v>2.1365740740740737E-2</v>
      </c>
      <c r="CN25" s="8">
        <f>IF(COUNT($BV25:BZ25)&gt;0,SMALL($BV25:BZ25,1),$CI25)</f>
        <v>2.1365740740740737E-2</v>
      </c>
      <c r="CO25" s="3">
        <v>1.7256944444444446E-2</v>
      </c>
      <c r="CP25" s="8">
        <f t="shared" si="41"/>
        <v>1.7349537037037038E-2</v>
      </c>
      <c r="CQ25" s="8">
        <f>IF(COUNT($CB25:CC25)&gt;0,SMALL($CB25:CC25,1),$CP25)</f>
        <v>1.7349537037037038E-2</v>
      </c>
      <c r="CR25" s="8">
        <f>IF(COUNT($CB25:CD25)&gt;0,SMALL($CB25:CD25,1),$CP25)</f>
        <v>1.7349537037037038E-2</v>
      </c>
      <c r="CS25" s="8">
        <f>IF(COUNT($CB25:CE25)&gt;0,SMALL($CB25:CE25,1),$CP25)</f>
        <v>1.7349537037037038E-2</v>
      </c>
      <c r="CT25" s="8">
        <f>IF(COUNT($CB25:CF25)&gt;0,SMALL($CB25:CF25,1),$CP25)</f>
        <v>1.7349537037037038E-2</v>
      </c>
      <c r="CV25" s="8">
        <f t="shared" si="42"/>
        <v>1.4931087962962964E-2</v>
      </c>
      <c r="CW25" s="8">
        <f t="shared" si="43"/>
        <v>1.2500532407407408E-2</v>
      </c>
      <c r="CX25" s="1">
        <f t="shared" si="44"/>
        <v>23</v>
      </c>
      <c r="CY25" s="8">
        <f t="shared" si="45"/>
        <v>5.3240740740740745E-7</v>
      </c>
      <c r="CZ25" s="1" t="str">
        <f t="shared" si="46"/>
        <v>Dan Gregson</v>
      </c>
      <c r="DB25" s="13">
        <f t="shared" si="47"/>
        <v>2.1758756038647339E-2</v>
      </c>
      <c r="DC25" s="13">
        <f>SMALL($DO25:DP25,1)/(60*60*24)</f>
        <v>2.1365740740740737E-2</v>
      </c>
      <c r="DD25" s="13">
        <f>SMALL($DO25:DQ25,1)/(60*60*24)</f>
        <v>2.1365740740740737E-2</v>
      </c>
      <c r="DE25" s="13">
        <f>SMALL($DO25:DR25,1)/(60*60*24)</f>
        <v>2.1365740740740737E-2</v>
      </c>
      <c r="DF25" s="13">
        <f>SMALL($DO25:DS25,1)/(60*60*24)</f>
        <v>2.1365740740740737E-2</v>
      </c>
      <c r="DG25" s="13">
        <f>SMALL($DO25:DT25,1)/(60*60*24)</f>
        <v>2.1365740740740737E-2</v>
      </c>
      <c r="DH25" s="45">
        <f t="shared" si="48"/>
        <v>1.6419808775629412E-2</v>
      </c>
      <c r="DI25" s="13">
        <f>SMALL($DU25:DV25,1)/(60*60*24)</f>
        <v>1.6419808775629412E-2</v>
      </c>
      <c r="DJ25" s="53">
        <f>SMALL($DW25:DW25,1)/(60*60*24)</f>
        <v>2.0905212141203697E-2</v>
      </c>
      <c r="DK25" s="53">
        <f>SMALL($DW25:DX25,1)/(60*60*24)</f>
        <v>2.0046296296296295E-2</v>
      </c>
      <c r="DL25" s="53">
        <f>SMALL($DW25:DY25,1)/(60*60*24)</f>
        <v>2.0046296296296295E-2</v>
      </c>
      <c r="DM25" s="53">
        <f>SMALL($DW25:DZ25,1)/(60*60*24)</f>
        <v>2.0046296296296295E-2</v>
      </c>
      <c r="DO25" s="6">
        <f t="shared" si="49"/>
        <v>1879.95652173913</v>
      </c>
      <c r="DP25" s="1">
        <f t="shared" si="50"/>
        <v>1845.9999999999998</v>
      </c>
      <c r="DQ25" s="1">
        <f t="shared" si="51"/>
        <v>1888</v>
      </c>
      <c r="DR25" s="1">
        <f t="shared" si="52"/>
        <v>9999</v>
      </c>
      <c r="DS25" s="1">
        <f t="shared" si="53"/>
        <v>1890.9999999999998</v>
      </c>
      <c r="DT25" s="1">
        <f t="shared" si="54"/>
        <v>9999</v>
      </c>
      <c r="DU25" s="6">
        <f t="shared" si="55"/>
        <v>1418.6714782143813</v>
      </c>
      <c r="DV25" s="1">
        <f t="shared" si="56"/>
        <v>1499.0000000000002</v>
      </c>
      <c r="DW25" s="55">
        <f t="shared" si="57"/>
        <v>1806.2103289999995</v>
      </c>
      <c r="DX25" s="1">
        <f t="shared" si="58"/>
        <v>1731.9999999999998</v>
      </c>
      <c r="DY25" s="1">
        <f t="shared" si="59"/>
        <v>1767.0000000000005</v>
      </c>
      <c r="DZ25" s="1">
        <f t="shared" si="60"/>
        <v>1880</v>
      </c>
    </row>
    <row r="26" spans="1:134" x14ac:dyDescent="0.2">
      <c r="A26" s="1" t="s">
        <v>144</v>
      </c>
      <c r="B26" s="3">
        <v>1.6550925925925924E-2</v>
      </c>
      <c r="C26" s="11">
        <v>43405</v>
      </c>
      <c r="E26" s="13">
        <v>2.0405092592592593E-2</v>
      </c>
      <c r="F26" s="11">
        <v>43313</v>
      </c>
      <c r="H26" s="3">
        <v>1.7291666666666664E-2</v>
      </c>
      <c r="I26" s="3">
        <v>2.1886574074074072E-2</v>
      </c>
      <c r="K26" s="8">
        <v>1.5358796296296296E-2</v>
      </c>
      <c r="M26" s="8">
        <f t="shared" si="2"/>
        <v>2.1802536231884051E-2</v>
      </c>
      <c r="N26" s="6">
        <f t="shared" si="3"/>
        <v>1883.7391304347821</v>
      </c>
      <c r="O26" s="8">
        <f t="shared" si="65"/>
        <v>1.4409722222222223E-2</v>
      </c>
      <c r="Q26" s="8">
        <f t="shared" si="4"/>
        <v>2.1331018518518523E-2</v>
      </c>
      <c r="R26" s="8">
        <f t="shared" si="5"/>
        <v>1.950231481481482E-2</v>
      </c>
      <c r="S26" s="8">
        <f t="shared" si="6"/>
        <v>1.4409722222222223E-2</v>
      </c>
      <c r="T26" s="8"/>
      <c r="U26" s="8">
        <f>IF(A26&lt;&gt;"",IF(VLOOKUP(A26,Apr!A$4:F$202,6)&gt;0,VLOOKUP(A26,Apr!A$4:F$202,6),0),0)</f>
        <v>2.1770833333333333E-2</v>
      </c>
      <c r="V26" s="8">
        <f>IF(A26&lt;&gt;"",IF(VLOOKUP(A26,May!A$3:F$201,6)&gt;0,VLOOKUP(A26,May!A$3:F$201,6),0),0)</f>
        <v>2.1736111111111105E-2</v>
      </c>
      <c r="W26" s="8">
        <f>IF(A26&lt;&gt;"",IF(VLOOKUP(A26,Jun!A$3:F$201,6)&gt;0,VLOOKUP(A26,Jun!A$3:F$201,6),0),0)</f>
        <v>0</v>
      </c>
      <c r="X26" s="8">
        <f>IF(A26&lt;&gt;"",IF(VLOOKUP(A26,Jul!A$3:F$201,6)&gt;0,VLOOKUP(A26,Jul!A$3:F$201,6),0),0)</f>
        <v>0</v>
      </c>
      <c r="Y26" s="8">
        <f>IF(A26&lt;&gt;"",IF(VLOOKUP(A26,Aug!A$3:F$201,6)&gt;0,VLOOKUP(A26,Aug!A$3:F$201,6),0),0)</f>
        <v>0</v>
      </c>
      <c r="Z26" s="8">
        <f>IF(A26&lt;&gt;"",IF(VLOOKUP(A26,Sep!A$3:F$201,6)&gt;0,VLOOKUP(A26,Sep!A$3:F$201,6),0),0)</f>
        <v>2.1331018518518523E-2</v>
      </c>
      <c r="AA26" s="6">
        <f t="shared" si="7"/>
        <v>1416.36594493451</v>
      </c>
      <c r="AB26" s="8">
        <f t="shared" si="8"/>
        <v>1.1458333333333334E-2</v>
      </c>
      <c r="AC26" s="8">
        <f>IF(A26&lt;&gt;"",IF(VLOOKUP(A26,Oct!A$3:F$201,6)&gt;0,VLOOKUP(A26,Oct!A$3:F$201,6),0),0)</f>
        <v>0</v>
      </c>
      <c r="AD26" s="8">
        <f>IF(A26&lt;&gt;"",IF(VLOOKUP(A26,Nov!A$3:F$201,6)&gt;0,VLOOKUP(A26,Nov!A$3:F$201,6),0),0)</f>
        <v>0</v>
      </c>
      <c r="AE26" s="8">
        <f>IF(A26&lt;&gt;"",IF(VLOOKUP(A26,Dec!A$3:F$201,6)&gt;0,VLOOKUP(A26,Dec!A$3:F$201,6),0),0)</f>
        <v>1.950231481481482E-2</v>
      </c>
      <c r="AF26" s="8">
        <f>IF(A26&lt;&gt;"",IF(VLOOKUP(A26,Jan!A$3:F$201,6)&gt;0,VLOOKUP(A26,Jan!A$3:F$201,6),0),0)</f>
        <v>0</v>
      </c>
      <c r="AG26" s="8">
        <f>IF(A26&lt;&gt;"",IF(VLOOKUP(A26,Feb!A$3:F$201,6)&gt;0,VLOOKUP(A26,Feb!A$3:F$201,6),0),0)</f>
        <v>0</v>
      </c>
      <c r="AH26" s="8">
        <f>IF(A26&lt;&gt;"",IF(VLOOKUP(A26,Mar!A$3:F$201,6)&gt;0,VLOOKUP(A26,Mar!A$3:F$201,6),0),0)</f>
        <v>0</v>
      </c>
      <c r="AJ26" s="8">
        <f>LARGE($BH26:BI26,1)</f>
        <v>1.4409722222222223E-2</v>
      </c>
      <c r="AK26" s="8">
        <f>LARGE($BH26:BJ26,1)</f>
        <v>1.4409722222222223E-2</v>
      </c>
      <c r="AL26" s="8">
        <f>LARGE($BH26:BK26,1)</f>
        <v>1.4409722222222223E-2</v>
      </c>
      <c r="AM26" s="8">
        <f>LARGE($BH26:BL26,1)</f>
        <v>1.4409722222222223E-2</v>
      </c>
      <c r="AN26" s="8">
        <f>LARGE($BH26:BM26,1)</f>
        <v>1.4409722222222223E-2</v>
      </c>
      <c r="AO26" s="8">
        <f>LARGE($BN26:BO26,1)</f>
        <v>1.1458333333333334E-2</v>
      </c>
      <c r="AP26" s="8">
        <f>LARGE($BN26:BP26,1)</f>
        <v>1.3715277777777778E-2</v>
      </c>
      <c r="AQ26" s="8">
        <f>LARGE($BN26:BQ26,1)</f>
        <v>1.3715277777777778E-2</v>
      </c>
      <c r="AR26" s="8">
        <f>LARGE($BN26:BR26,1)</f>
        <v>1.3715277777777778E-2</v>
      </c>
      <c r="AS26" s="8">
        <f>LARGE($BN26:BS26,1)</f>
        <v>1.3715277777777778E-2</v>
      </c>
      <c r="AV26" s="6">
        <f t="shared" si="9"/>
        <v>1881</v>
      </c>
      <c r="AW26" s="6">
        <f t="shared" si="10"/>
        <v>1877.9999999999993</v>
      </c>
      <c r="AX26" s="6">
        <f t="shared" si="11"/>
        <v>0</v>
      </c>
      <c r="AY26" s="6">
        <f t="shared" si="12"/>
        <v>0</v>
      </c>
      <c r="AZ26" s="6">
        <f t="shared" si="13"/>
        <v>0</v>
      </c>
      <c r="BA26" s="6">
        <f t="shared" si="14"/>
        <v>1843.0000000000005</v>
      </c>
      <c r="BB26" s="6">
        <f t="shared" si="15"/>
        <v>0</v>
      </c>
      <c r="BC26" s="6">
        <f t="shared" si="16"/>
        <v>0</v>
      </c>
      <c r="BD26" s="6">
        <f t="shared" si="17"/>
        <v>1685.0000000000005</v>
      </c>
      <c r="BE26" s="6">
        <f t="shared" si="18"/>
        <v>0</v>
      </c>
      <c r="BF26" s="6">
        <f t="shared" si="19"/>
        <v>0</v>
      </c>
      <c r="BH26" s="8">
        <f t="shared" si="20"/>
        <v>1.4409722222222223E-2</v>
      </c>
      <c r="BI26" s="8">
        <f t="shared" si="21"/>
        <v>1.4409722222222223E-2</v>
      </c>
      <c r="BJ26" s="8">
        <f t="shared" si="22"/>
        <v>1.4409722222222223E-2</v>
      </c>
      <c r="BK26" s="8">
        <f t="shared" si="23"/>
        <v>0</v>
      </c>
      <c r="BL26" s="8">
        <f t="shared" si="24"/>
        <v>0</v>
      </c>
      <c r="BM26" s="8">
        <f t="shared" si="25"/>
        <v>0</v>
      </c>
      <c r="BN26" s="8">
        <f t="shared" si="26"/>
        <v>1.1458333333333334E-2</v>
      </c>
      <c r="BO26" s="8">
        <f t="shared" si="27"/>
        <v>0</v>
      </c>
      <c r="BP26" s="8">
        <f t="shared" si="61"/>
        <v>1.3715277777777778E-2</v>
      </c>
      <c r="BQ26" s="8">
        <f t="shared" si="62"/>
        <v>8.3333333333333332E-3</v>
      </c>
      <c r="BR26" s="8">
        <f t="shared" si="63"/>
        <v>0</v>
      </c>
      <c r="BS26" s="8">
        <f t="shared" si="64"/>
        <v>0</v>
      </c>
      <c r="BV26" s="8">
        <f t="shared" si="28"/>
        <v>2.1770833333333333E-2</v>
      </c>
      <c r="BW26" s="8">
        <f t="shared" si="29"/>
        <v>2.1736111111111105E-2</v>
      </c>
      <c r="BX26" s="8" t="str">
        <f t="shared" si="30"/>
        <v/>
      </c>
      <c r="BY26" s="8" t="str">
        <f t="shared" si="31"/>
        <v/>
      </c>
      <c r="BZ26" s="8" t="str">
        <f t="shared" si="32"/>
        <v/>
      </c>
      <c r="CA26" s="8">
        <f t="shared" si="33"/>
        <v>2.1331018518518523E-2</v>
      </c>
      <c r="CB26" s="8" t="str">
        <f t="shared" si="34"/>
        <v/>
      </c>
      <c r="CC26" s="8" t="str">
        <f t="shared" si="35"/>
        <v/>
      </c>
      <c r="CD26" s="8">
        <f t="shared" si="36"/>
        <v>1.950231481481482E-2</v>
      </c>
      <c r="CE26" s="8" t="str">
        <f t="shared" si="37"/>
        <v/>
      </c>
      <c r="CF26" s="8" t="str">
        <f t="shared" si="38"/>
        <v/>
      </c>
      <c r="CG26" s="8" t="str">
        <f t="shared" si="39"/>
        <v/>
      </c>
      <c r="CI26" s="13">
        <v>2.0405092592592593E-2</v>
      </c>
      <c r="CJ26" s="8">
        <f t="shared" si="40"/>
        <v>2.1770833333333333E-2</v>
      </c>
      <c r="CK26" s="8">
        <f>IF(COUNT($BV26:BW26)&gt;0,SMALL($BV26:BW26,1),$CI26)</f>
        <v>2.1736111111111105E-2</v>
      </c>
      <c r="CL26" s="8">
        <f>IF(COUNT($BV26:BX26)&gt;0,SMALL($BV26:BX26,1),$CI26)</f>
        <v>2.1736111111111105E-2</v>
      </c>
      <c r="CM26" s="8">
        <f>IF(COUNT($BV26:BY26)&gt;0,SMALL($BV26:BY26,1),$CI26)</f>
        <v>2.1736111111111105E-2</v>
      </c>
      <c r="CN26" s="8">
        <f>IF(COUNT($BV26:BZ26)&gt;0,SMALL($BV26:BZ26,1),$CI26)</f>
        <v>2.1736111111111105E-2</v>
      </c>
      <c r="CO26" s="3">
        <v>1.6550925925925924E-2</v>
      </c>
      <c r="CP26" s="8">
        <f t="shared" si="41"/>
        <v>1.6550925925925924E-2</v>
      </c>
      <c r="CQ26" s="8">
        <f>IF(COUNT($CB26:CC26)&gt;0,SMALL($CB26:CC26,1),$CP26)</f>
        <v>1.6550925925925924E-2</v>
      </c>
      <c r="CR26" s="8">
        <f>IF(COUNT($CB26:CD26)&gt;0,SMALL($CB26:CD26,1),$CP26)</f>
        <v>1.950231481481482E-2</v>
      </c>
      <c r="CS26" s="8">
        <f>IF(COUNT($CB26:CE26)&gt;0,SMALL($CB26:CE26,1),$CP26)</f>
        <v>1.950231481481482E-2</v>
      </c>
      <c r="CT26" s="8">
        <f>IF(COUNT($CB26:CF26)&gt;0,SMALL($CB26:CF26,1),$CP26)</f>
        <v>1.950231481481482E-2</v>
      </c>
      <c r="CV26" s="8">
        <f t="shared" si="42"/>
        <v>1.4410277777777779E-2</v>
      </c>
      <c r="CW26" s="8">
        <f t="shared" si="43"/>
        <v>1.3715833333333333E-2</v>
      </c>
      <c r="CX26" s="1">
        <f t="shared" si="44"/>
        <v>24</v>
      </c>
      <c r="CY26" s="8">
        <f t="shared" si="45"/>
        <v>5.5555555555555552E-7</v>
      </c>
      <c r="CZ26" s="1" t="str">
        <f t="shared" si="46"/>
        <v>Darran Ames</v>
      </c>
      <c r="DB26" s="13">
        <f t="shared" si="47"/>
        <v>2.1802536231884051E-2</v>
      </c>
      <c r="DC26" s="13">
        <f>SMALL($DO26:DP26,1)/(60*60*24)</f>
        <v>2.1770833333333333E-2</v>
      </c>
      <c r="DD26" s="13">
        <f>SMALL($DO26:DQ26,1)/(60*60*24)</f>
        <v>2.1736111111111102E-2</v>
      </c>
      <c r="DE26" s="13">
        <f>SMALL($DO26:DR26,1)/(60*60*24)</f>
        <v>2.1736111111111102E-2</v>
      </c>
      <c r="DF26" s="13">
        <f>SMALL($DO26:DS26,1)/(60*60*24)</f>
        <v>2.1736111111111102E-2</v>
      </c>
      <c r="DG26" s="13">
        <f>SMALL($DO26:DT26,1)/(60*60*24)</f>
        <v>2.1736111111111102E-2</v>
      </c>
      <c r="DH26" s="45">
        <f t="shared" si="48"/>
        <v>1.6393124362667939E-2</v>
      </c>
      <c r="DI26" s="13">
        <f>SMALL($DU26:DV26,1)/(60*60*24)</f>
        <v>1.6393124362667939E-2</v>
      </c>
      <c r="DJ26" s="53">
        <f>SMALL($DW26:DW26,1)/(60*60*24)</f>
        <v>0.11572916666666666</v>
      </c>
      <c r="DK26" s="53">
        <f>SMALL($DW26:DX26,1)/(60*60*24)</f>
        <v>1.950231481481482E-2</v>
      </c>
      <c r="DL26" s="53">
        <f>SMALL($DW26:DY26,1)/(60*60*24)</f>
        <v>1.950231481481482E-2</v>
      </c>
      <c r="DM26" s="53">
        <f>SMALL($DW26:DZ26,1)/(60*60*24)</f>
        <v>1.950231481481482E-2</v>
      </c>
      <c r="DO26" s="6">
        <f t="shared" si="49"/>
        <v>1883.7391304347821</v>
      </c>
      <c r="DP26" s="1">
        <f t="shared" si="50"/>
        <v>1881</v>
      </c>
      <c r="DQ26" s="1">
        <f t="shared" si="51"/>
        <v>1877.9999999999993</v>
      </c>
      <c r="DR26" s="1">
        <f t="shared" si="52"/>
        <v>9999</v>
      </c>
      <c r="DS26" s="1">
        <f t="shared" si="53"/>
        <v>9999</v>
      </c>
      <c r="DT26" s="1">
        <f t="shared" si="54"/>
        <v>9999</v>
      </c>
      <c r="DU26" s="6">
        <f t="shared" si="55"/>
        <v>1416.36594493451</v>
      </c>
      <c r="DV26" s="1">
        <f t="shared" si="56"/>
        <v>9999</v>
      </c>
      <c r="DW26" s="55">
        <f t="shared" si="57"/>
        <v>9999</v>
      </c>
      <c r="DX26" s="1">
        <f t="shared" si="58"/>
        <v>1685.0000000000005</v>
      </c>
      <c r="DY26" s="1">
        <f t="shared" si="59"/>
        <v>9999</v>
      </c>
      <c r="DZ26" s="1">
        <f t="shared" si="60"/>
        <v>9999</v>
      </c>
      <c r="EB26" s="8"/>
      <c r="EC26" s="8"/>
      <c r="ED26" s="8"/>
    </row>
    <row r="27" spans="1:134" x14ac:dyDescent="0.2">
      <c r="A27" s="1" t="s">
        <v>172</v>
      </c>
      <c r="B27" s="3">
        <v>1.6192129629629629E-2</v>
      </c>
      <c r="C27" s="11">
        <v>43344</v>
      </c>
      <c r="E27" s="13">
        <v>1.9710648148148147E-2</v>
      </c>
      <c r="F27" s="11">
        <v>43586</v>
      </c>
      <c r="H27" s="8">
        <v>1.9872685185185188E-2</v>
      </c>
      <c r="I27" s="8">
        <v>2.162037037037037E-2</v>
      </c>
      <c r="L27" s="8">
        <v>3.107638888888889E-2</v>
      </c>
      <c r="M27" s="8">
        <f t="shared" si="2"/>
        <v>2.5056863929146536E-2</v>
      </c>
      <c r="N27" s="6">
        <f t="shared" si="3"/>
        <v>2164.913043478261</v>
      </c>
      <c r="O27" s="8">
        <f t="shared" si="65"/>
        <v>1.1111111111111112E-2</v>
      </c>
      <c r="Q27" s="8">
        <f t="shared" si="4"/>
        <v>2.087962962962963E-2</v>
      </c>
      <c r="R27" s="8">
        <f t="shared" si="5"/>
        <v>1.7314814814814811E-2</v>
      </c>
      <c r="S27" s="8">
        <f t="shared" si="6"/>
        <v>1.1111111111111112E-2</v>
      </c>
      <c r="T27" s="8"/>
      <c r="U27" s="8">
        <f>IF(A27&lt;&gt;"",IF(VLOOKUP(A27,Apr!A$4:F$202,6)&gt;0,VLOOKUP(A27,Apr!A$4:F$202,6),0),0)</f>
        <v>0</v>
      </c>
      <c r="V27" s="8">
        <f>IF(A27&lt;&gt;"",IF(VLOOKUP(A27,May!A$3:F$201,6)&gt;0,VLOOKUP(A27,May!A$3:F$201,6),0),0)</f>
        <v>2.1574074074074072E-2</v>
      </c>
      <c r="W27" s="8">
        <f>IF(A27&lt;&gt;"",IF(VLOOKUP(A27,Jun!A$3:F$201,6)&gt;0,VLOOKUP(A27,Jun!A$3:F$201,6),0),0)</f>
        <v>2.1284722222222222E-2</v>
      </c>
      <c r="X27" s="8">
        <f>IF(A27&lt;&gt;"",IF(VLOOKUP(A27,Jul!A$3:F$201,6)&gt;0,VLOOKUP(A27,Jul!A$3:F$201,6),0),0)</f>
        <v>2.087962962962963E-2</v>
      </c>
      <c r="Y27" s="8">
        <f>IF(A27&lt;&gt;"",IF(VLOOKUP(A27,Aug!A$3:F$201,6)&gt;0,VLOOKUP(A27,Aug!A$3:F$201,6),0),0)</f>
        <v>2.225694444444444E-2</v>
      </c>
      <c r="Z27" s="8">
        <f>IF(A27&lt;&gt;"",IF(VLOOKUP(A27,Sep!A$3:F$201,6)&gt;0,VLOOKUP(A27,Sep!A$3:F$201,6),0),0)</f>
        <v>0</v>
      </c>
      <c r="AA27" s="6">
        <f t="shared" si="7"/>
        <v>1386.3940122961776</v>
      </c>
      <c r="AB27" s="8">
        <f t="shared" si="8"/>
        <v>1.1805555555555555E-2</v>
      </c>
      <c r="AC27" s="8">
        <f>IF(A27&lt;&gt;"",IF(VLOOKUP(A27,Oct!A$3:F$201,6)&gt;0,VLOOKUP(A27,Oct!A$3:F$201,6),0),0)</f>
        <v>1.7314814814814811E-2</v>
      </c>
      <c r="AD27" s="8">
        <f>IF(A27&lt;&gt;"",IF(VLOOKUP(A27,Nov!A$3:F$201,6)&gt;0,VLOOKUP(A27,Nov!A$3:F$201,6),0),0)</f>
        <v>0</v>
      </c>
      <c r="AE27" s="8">
        <f>IF(A27&lt;&gt;"",IF(VLOOKUP(A27,Dec!A$3:F$201,6)&gt;0,VLOOKUP(A27,Dec!A$3:F$201,6),0),0)</f>
        <v>0</v>
      </c>
      <c r="AF27" s="8">
        <f>IF(A27&lt;&gt;"",IF(VLOOKUP(A27,Jan!A$3:F$201,6)&gt;0,VLOOKUP(A27,Jan!A$3:F$201,6),0),0)</f>
        <v>0</v>
      </c>
      <c r="AG27" s="8">
        <f>IF(A27&lt;&gt;"",IF(VLOOKUP(A27,Feb!A$3:F$201,6)&gt;0,VLOOKUP(A27,Feb!A$3:F$201,6),0),0)</f>
        <v>0</v>
      </c>
      <c r="AH27" s="8">
        <f>IF(A27&lt;&gt;"",IF(VLOOKUP(A27,Mar!A$3:F$201,6)&gt;0,VLOOKUP(A27,Mar!A$3:F$201,6),0),0)</f>
        <v>0</v>
      </c>
      <c r="AJ27" s="8">
        <f>LARGE($BH27:BI27,1)</f>
        <v>1.1111111111111112E-2</v>
      </c>
      <c r="AK27" s="8">
        <f>LARGE($BH27:BJ27,1)</f>
        <v>1.4583333333333334E-2</v>
      </c>
      <c r="AL27" s="8">
        <f>LARGE($BH27:BK27,1)</f>
        <v>1.4930555555555556E-2</v>
      </c>
      <c r="AM27" s="8">
        <f>LARGE($BH27:BL27,1)</f>
        <v>1.5277777777777777E-2</v>
      </c>
      <c r="AN27" s="8">
        <f>LARGE($BH27:BM27,1)</f>
        <v>1.5277777777777777E-2</v>
      </c>
      <c r="AO27" s="8">
        <f>LARGE($BN27:BO27,1)</f>
        <v>1.1805555555555555E-2</v>
      </c>
      <c r="AP27" s="8">
        <f>LARGE($BN27:BP27,1)</f>
        <v>1.40625E-2</v>
      </c>
      <c r="AQ27" s="8">
        <f>LARGE($BN27:BQ27,1)</f>
        <v>1.40625E-2</v>
      </c>
      <c r="AR27" s="8">
        <f>LARGE($BN27:BR27,1)</f>
        <v>1.40625E-2</v>
      </c>
      <c r="AS27" s="8">
        <f>LARGE($BN27:BS27,1)</f>
        <v>1.40625E-2</v>
      </c>
      <c r="AV27" s="6">
        <f t="shared" si="9"/>
        <v>0</v>
      </c>
      <c r="AW27" s="6">
        <f t="shared" si="10"/>
        <v>1863.9999999999998</v>
      </c>
      <c r="AX27" s="6">
        <f t="shared" si="11"/>
        <v>1839</v>
      </c>
      <c r="AY27" s="6">
        <f t="shared" si="12"/>
        <v>1804</v>
      </c>
      <c r="AZ27" s="6">
        <f t="shared" si="13"/>
        <v>1922.9999999999995</v>
      </c>
      <c r="BA27" s="6">
        <f t="shared" si="14"/>
        <v>0</v>
      </c>
      <c r="BB27" s="6">
        <f t="shared" si="15"/>
        <v>1496</v>
      </c>
      <c r="BC27" s="6">
        <f t="shared" si="16"/>
        <v>0</v>
      </c>
      <c r="BD27" s="6">
        <f t="shared" si="17"/>
        <v>0</v>
      </c>
      <c r="BE27" s="6">
        <f t="shared" si="18"/>
        <v>0</v>
      </c>
      <c r="BF27" s="6">
        <f t="shared" si="19"/>
        <v>0</v>
      </c>
      <c r="BH27" s="8">
        <f t="shared" si="20"/>
        <v>1.1111111111111112E-2</v>
      </c>
      <c r="BI27" s="8">
        <f t="shared" si="21"/>
        <v>0</v>
      </c>
      <c r="BJ27" s="8">
        <f t="shared" si="22"/>
        <v>1.4583333333333334E-2</v>
      </c>
      <c r="BK27" s="8">
        <f t="shared" si="23"/>
        <v>1.4930555555555556E-2</v>
      </c>
      <c r="BL27" s="8">
        <f t="shared" si="24"/>
        <v>1.5277777777777777E-2</v>
      </c>
      <c r="BM27" s="8">
        <f t="shared" si="25"/>
        <v>1.3888888888888888E-2</v>
      </c>
      <c r="BN27" s="8">
        <f t="shared" si="26"/>
        <v>1.1805555555555555E-2</v>
      </c>
      <c r="BO27" s="8">
        <f t="shared" si="27"/>
        <v>1.0590277777777778E-2</v>
      </c>
      <c r="BP27" s="8">
        <f t="shared" si="61"/>
        <v>1.40625E-2</v>
      </c>
      <c r="BQ27" s="8">
        <f t="shared" si="62"/>
        <v>0</v>
      </c>
      <c r="BR27" s="8">
        <f t="shared" si="63"/>
        <v>0</v>
      </c>
      <c r="BS27" s="8">
        <f t="shared" si="64"/>
        <v>0</v>
      </c>
      <c r="BV27" s="8" t="str">
        <f t="shared" si="28"/>
        <v/>
      </c>
      <c r="BW27" s="8">
        <f t="shared" si="29"/>
        <v>2.1574074074074072E-2</v>
      </c>
      <c r="BX27" s="8">
        <f t="shared" si="30"/>
        <v>2.1284722222222222E-2</v>
      </c>
      <c r="BY27" s="8">
        <f t="shared" si="31"/>
        <v>2.087962962962963E-2</v>
      </c>
      <c r="BZ27" s="8">
        <f t="shared" si="32"/>
        <v>2.225694444444444E-2</v>
      </c>
      <c r="CA27" s="8" t="str">
        <f t="shared" si="33"/>
        <v/>
      </c>
      <c r="CB27" s="8">
        <f t="shared" si="34"/>
        <v>1.7314814814814811E-2</v>
      </c>
      <c r="CC27" s="8" t="str">
        <f t="shared" si="35"/>
        <v/>
      </c>
      <c r="CD27" s="8" t="str">
        <f t="shared" si="36"/>
        <v/>
      </c>
      <c r="CE27" s="8" t="str">
        <f t="shared" si="37"/>
        <v/>
      </c>
      <c r="CF27" s="8" t="str">
        <f t="shared" si="38"/>
        <v/>
      </c>
      <c r="CG27" s="8" t="str">
        <f t="shared" si="39"/>
        <v/>
      </c>
      <c r="CI27" s="13">
        <v>1.9710648148148147E-2</v>
      </c>
      <c r="CJ27" s="8">
        <f t="shared" si="40"/>
        <v>1.9710648148148147E-2</v>
      </c>
      <c r="CK27" s="8">
        <f>IF(COUNT($BV27:BW27)&gt;0,SMALL($BV27:BW27,1),$CI27)</f>
        <v>2.1574074074074072E-2</v>
      </c>
      <c r="CL27" s="8">
        <f>IF(COUNT($BV27:BX27)&gt;0,SMALL($BV27:BX27,1),$CI27)</f>
        <v>2.1284722222222222E-2</v>
      </c>
      <c r="CM27" s="8">
        <f>IF(COUNT($BV27:BY27)&gt;0,SMALL($BV27:BY27,1),$CI27)</f>
        <v>2.087962962962963E-2</v>
      </c>
      <c r="CN27" s="8">
        <f>IF(COUNT($BV27:BZ27)&gt;0,SMALL($BV27:BZ27,1),$CI27)</f>
        <v>2.087962962962963E-2</v>
      </c>
      <c r="CO27" s="3">
        <v>1.6192129629629629E-2</v>
      </c>
      <c r="CP27" s="8">
        <f t="shared" si="41"/>
        <v>1.7314814814814811E-2</v>
      </c>
      <c r="CQ27" s="8">
        <f>IF(COUNT($CB27:CC27)&gt;0,SMALL($CB27:CC27,1),$CP27)</f>
        <v>1.7314814814814811E-2</v>
      </c>
      <c r="CR27" s="8">
        <f>IF(COUNT($CB27:CD27)&gt;0,SMALL($CB27:CD27,1),$CP27)</f>
        <v>1.7314814814814811E-2</v>
      </c>
      <c r="CS27" s="8">
        <f>IF(COUNT($CB27:CE27)&gt;0,SMALL($CB27:CE27,1),$CP27)</f>
        <v>1.7314814814814811E-2</v>
      </c>
      <c r="CT27" s="8">
        <f>IF(COUNT($CB27:CF27)&gt;0,SMALL($CB27:CF27,1),$CP27)</f>
        <v>1.7314814814814811E-2</v>
      </c>
      <c r="CV27" s="8">
        <f t="shared" si="42"/>
        <v>1.5278356481481481E-2</v>
      </c>
      <c r="CW27" s="8">
        <f t="shared" si="43"/>
        <v>1.4063078703703704E-2</v>
      </c>
      <c r="CX27" s="1">
        <f t="shared" si="44"/>
        <v>25</v>
      </c>
      <c r="CY27" s="8">
        <f t="shared" si="45"/>
        <v>5.787037037037037E-7</v>
      </c>
      <c r="CZ27" s="1" t="str">
        <f t="shared" si="46"/>
        <v>Daryl Bentley</v>
      </c>
      <c r="DB27" s="13">
        <f t="shared" si="47"/>
        <v>2.5056863929146536E-2</v>
      </c>
      <c r="DC27" s="13">
        <f>SMALL($DO27:DP27,1)/(60*60*24)</f>
        <v>2.505686392914654E-2</v>
      </c>
      <c r="DD27" s="13">
        <f>SMALL($DO27:DQ27,1)/(60*60*24)</f>
        <v>2.1574074074074072E-2</v>
      </c>
      <c r="DE27" s="13">
        <f>SMALL($DO27:DR27,1)/(60*60*24)</f>
        <v>2.1284722222222222E-2</v>
      </c>
      <c r="DF27" s="13">
        <f>SMALL($DO27:DS27,1)/(60*60*24)</f>
        <v>2.087962962962963E-2</v>
      </c>
      <c r="DG27" s="13">
        <f>SMALL($DO27:DT27,1)/(60*60*24)</f>
        <v>2.087962962962963E-2</v>
      </c>
      <c r="DH27" s="45">
        <f t="shared" si="48"/>
        <v>1.6046226994168723E-2</v>
      </c>
      <c r="DI27" s="13">
        <f>SMALL($DU27:DV27,1)/(60*60*24)</f>
        <v>1.6046226994168723E-2</v>
      </c>
      <c r="DJ27" s="53">
        <f>SMALL($DW27:DW27,1)/(60*60*24)</f>
        <v>0.11572916666666666</v>
      </c>
      <c r="DK27" s="53">
        <f>SMALL($DW27:DX27,1)/(60*60*24)</f>
        <v>0.11572916666666666</v>
      </c>
      <c r="DL27" s="53">
        <f>SMALL($DW27:DY27,1)/(60*60*24)</f>
        <v>0.11572916666666666</v>
      </c>
      <c r="DM27" s="53">
        <f>SMALL($DW27:DZ27,1)/(60*60*24)</f>
        <v>0.11572916666666666</v>
      </c>
      <c r="DO27" s="6">
        <f t="shared" si="49"/>
        <v>2164.913043478261</v>
      </c>
      <c r="DP27" s="1">
        <f t="shared" si="50"/>
        <v>9999</v>
      </c>
      <c r="DQ27" s="1">
        <f t="shared" si="51"/>
        <v>1863.9999999999998</v>
      </c>
      <c r="DR27" s="1">
        <f t="shared" si="52"/>
        <v>1839</v>
      </c>
      <c r="DS27" s="1">
        <f t="shared" si="53"/>
        <v>1804</v>
      </c>
      <c r="DT27" s="1">
        <f t="shared" si="54"/>
        <v>1922.9999999999995</v>
      </c>
      <c r="DU27" s="6">
        <f t="shared" si="55"/>
        <v>1386.3940122961776</v>
      </c>
      <c r="DV27" s="1">
        <f t="shared" si="56"/>
        <v>1496</v>
      </c>
      <c r="DW27" s="55">
        <f t="shared" si="57"/>
        <v>9999</v>
      </c>
      <c r="DX27" s="1">
        <f t="shared" si="58"/>
        <v>9999</v>
      </c>
      <c r="DY27" s="1">
        <f t="shared" si="59"/>
        <v>9999</v>
      </c>
      <c r="DZ27" s="1">
        <f t="shared" si="60"/>
        <v>9999</v>
      </c>
    </row>
    <row r="28" spans="1:134" x14ac:dyDescent="0.2">
      <c r="A28" s="1" t="s">
        <v>182</v>
      </c>
      <c r="B28" s="54">
        <v>1.636574074074074E-2</v>
      </c>
      <c r="E28" s="13">
        <v>1.9675925925925927E-2</v>
      </c>
      <c r="F28" s="11">
        <v>43556</v>
      </c>
      <c r="H28" s="3">
        <v>1.6365740740740743E-2</v>
      </c>
      <c r="I28" s="3">
        <v>2.0254629629629626E-2</v>
      </c>
      <c r="L28" s="8">
        <v>2.9513888888888892E-2</v>
      </c>
      <c r="M28" s="8">
        <f t="shared" si="2"/>
        <v>2.0635064412238325E-2</v>
      </c>
      <c r="N28" s="6">
        <f t="shared" si="3"/>
        <v>1782.8695652173913</v>
      </c>
      <c r="O28" s="8">
        <f t="shared" si="65"/>
        <v>1.5625E-2</v>
      </c>
      <c r="Q28" s="8">
        <f t="shared" si="4"/>
        <v>0</v>
      </c>
      <c r="R28" s="8">
        <f t="shared" si="5"/>
        <v>0</v>
      </c>
      <c r="S28" s="8">
        <f t="shared" si="6"/>
        <v>1.5625E-2</v>
      </c>
      <c r="T28" s="8"/>
      <c r="U28" s="8">
        <f>IF(A28&lt;&gt;"",IF(VLOOKUP(A28,Apr!A$4:F$202,6)&gt;0,VLOOKUP(A28,Apr!A$4:F$202,6),0),0)</f>
        <v>0</v>
      </c>
      <c r="V28" s="8">
        <f>IF(A28&lt;&gt;"",IF(VLOOKUP(A28,May!A$3:F$201,6)&gt;0,VLOOKUP(A28,May!A$3:F$201,6),0),0)</f>
        <v>0</v>
      </c>
      <c r="W28" s="8">
        <f>IF(A28&lt;&gt;"",IF(VLOOKUP(A28,Jun!A$3:F$201,6)&gt;0,VLOOKUP(A28,Jun!A$3:F$201,6),0),0)</f>
        <v>0</v>
      </c>
      <c r="X28" s="8">
        <f>IF(A28&lt;&gt;"",IF(VLOOKUP(A28,Jul!A$3:F$201,6)&gt;0,VLOOKUP(A28,Jul!A$3:F$201,6),0),0)</f>
        <v>0</v>
      </c>
      <c r="Y28" s="8">
        <f>IF(A28&lt;&gt;"",IF(VLOOKUP(A28,Aug!A$3:F$201,6)&gt;0,VLOOKUP(A28,Aug!A$3:F$201,6),0),0)</f>
        <v>0</v>
      </c>
      <c r="Z28" s="8">
        <f>IF(A28&lt;&gt;"",IF(VLOOKUP(A28,Sep!A$3:F$201,6)&gt;0,VLOOKUP(A28,Sep!A$3:F$201,6),0),0)</f>
        <v>0</v>
      </c>
      <c r="AA28" s="6">
        <f t="shared" si="7"/>
        <v>1370.1550387596899</v>
      </c>
      <c r="AB28" s="8">
        <f t="shared" si="8"/>
        <v>1.1979166666666666E-2</v>
      </c>
      <c r="AC28" s="8">
        <f>IF(A28&lt;&gt;"",IF(VLOOKUP(A28,Oct!A$3:F$201,6)&gt;0,VLOOKUP(A28,Oct!A$3:F$201,6),0),0)</f>
        <v>0</v>
      </c>
      <c r="AD28" s="8">
        <f>IF(A28&lt;&gt;"",IF(VLOOKUP(A28,Nov!A$3:F$201,6)&gt;0,VLOOKUP(A28,Nov!A$3:F$201,6),0),0)</f>
        <v>0</v>
      </c>
      <c r="AE28" s="8">
        <f>IF(A28&lt;&gt;"",IF(VLOOKUP(A28,Dec!A$3:F$201,6)&gt;0,VLOOKUP(A28,Dec!A$3:F$201,6),0),0)</f>
        <v>0</v>
      </c>
      <c r="AF28" s="8">
        <f>IF(A28&lt;&gt;"",IF(VLOOKUP(A28,Jan!A$3:F$201,6)&gt;0,VLOOKUP(A28,Jan!A$3:F$201,6),0),0)</f>
        <v>0</v>
      </c>
      <c r="AG28" s="8">
        <f>IF(A28&lt;&gt;"",IF(VLOOKUP(A28,Feb!A$3:F$201,6)&gt;0,VLOOKUP(A28,Feb!A$3:F$201,6),0),0)</f>
        <v>0</v>
      </c>
      <c r="AH28" s="8">
        <f>IF(A28&lt;&gt;"",IF(VLOOKUP(A28,Mar!A$3:F$201,6)&gt;0,VLOOKUP(A28,Mar!A$3:F$201,6),0),0)</f>
        <v>0</v>
      </c>
      <c r="AJ28" s="8">
        <f>LARGE($BH28:BI28,1)</f>
        <v>1.5625E-2</v>
      </c>
      <c r="AK28" s="8">
        <f>LARGE($BH28:BJ28,1)</f>
        <v>1.5625E-2</v>
      </c>
      <c r="AL28" s="8">
        <f>LARGE($BH28:BK28,1)</f>
        <v>1.5625E-2</v>
      </c>
      <c r="AM28" s="8">
        <f>LARGE($BH28:BL28,1)</f>
        <v>1.5625E-2</v>
      </c>
      <c r="AN28" s="8">
        <f>LARGE($BH28:BM28,1)</f>
        <v>1.5625E-2</v>
      </c>
      <c r="AO28" s="8">
        <f>LARGE($BN28:BO28,1)</f>
        <v>1.1979166666666666E-2</v>
      </c>
      <c r="AP28" s="8">
        <f>LARGE($BN28:BP28,1)</f>
        <v>1.4409722222222223E-2</v>
      </c>
      <c r="AQ28" s="8">
        <f>LARGE($BN28:BQ28,1)</f>
        <v>1.4409722222222223E-2</v>
      </c>
      <c r="AR28" s="8">
        <f>LARGE($BN28:BR28,1)</f>
        <v>1.4409722222222223E-2</v>
      </c>
      <c r="AS28" s="8">
        <f>LARGE($BN28:BS28,1)</f>
        <v>1.4409722222222223E-2</v>
      </c>
      <c r="AV28" s="6">
        <f t="shared" si="9"/>
        <v>0</v>
      </c>
      <c r="AW28" s="6">
        <f t="shared" si="10"/>
        <v>0</v>
      </c>
      <c r="AX28" s="6">
        <f t="shared" si="11"/>
        <v>0</v>
      </c>
      <c r="AY28" s="6">
        <f t="shared" si="12"/>
        <v>0</v>
      </c>
      <c r="AZ28" s="6">
        <f t="shared" si="13"/>
        <v>0</v>
      </c>
      <c r="BA28" s="6">
        <f t="shared" si="14"/>
        <v>0</v>
      </c>
      <c r="BB28" s="6">
        <f t="shared" si="15"/>
        <v>0</v>
      </c>
      <c r="BC28" s="6">
        <f t="shared" si="16"/>
        <v>0</v>
      </c>
      <c r="BD28" s="6">
        <f t="shared" si="17"/>
        <v>0</v>
      </c>
      <c r="BE28" s="6">
        <f t="shared" si="18"/>
        <v>0</v>
      </c>
      <c r="BF28" s="6">
        <f t="shared" si="19"/>
        <v>0</v>
      </c>
      <c r="BH28" s="8">
        <f t="shared" si="20"/>
        <v>1.5625E-2</v>
      </c>
      <c r="BI28" s="8">
        <f t="shared" si="21"/>
        <v>0</v>
      </c>
      <c r="BJ28" s="8">
        <f t="shared" si="22"/>
        <v>0</v>
      </c>
      <c r="BK28" s="8">
        <f t="shared" si="23"/>
        <v>0</v>
      </c>
      <c r="BL28" s="8">
        <f t="shared" si="24"/>
        <v>0</v>
      </c>
      <c r="BM28" s="8">
        <f t="shared" si="25"/>
        <v>0</v>
      </c>
      <c r="BN28" s="8">
        <f t="shared" si="26"/>
        <v>1.1979166666666666E-2</v>
      </c>
      <c r="BO28" s="8">
        <f t="shared" si="27"/>
        <v>0</v>
      </c>
      <c r="BP28" s="8">
        <f t="shared" si="61"/>
        <v>1.4409722222222223E-2</v>
      </c>
      <c r="BQ28" s="8">
        <f t="shared" si="62"/>
        <v>0</v>
      </c>
      <c r="BR28" s="8">
        <f t="shared" si="63"/>
        <v>0</v>
      </c>
      <c r="BS28" s="8">
        <f t="shared" si="64"/>
        <v>0</v>
      </c>
      <c r="BV28" s="8" t="str">
        <f t="shared" si="28"/>
        <v/>
      </c>
      <c r="BW28" s="8" t="str">
        <f t="shared" si="29"/>
        <v/>
      </c>
      <c r="BX28" s="8" t="str">
        <f t="shared" si="30"/>
        <v/>
      </c>
      <c r="BY28" s="8" t="str">
        <f t="shared" si="31"/>
        <v/>
      </c>
      <c r="BZ28" s="8" t="str">
        <f t="shared" si="32"/>
        <v/>
      </c>
      <c r="CA28" s="8" t="str">
        <f t="shared" si="33"/>
        <v/>
      </c>
      <c r="CB28" s="8" t="str">
        <f t="shared" si="34"/>
        <v/>
      </c>
      <c r="CC28" s="8" t="str">
        <f t="shared" si="35"/>
        <v/>
      </c>
      <c r="CD28" s="8" t="str">
        <f t="shared" si="36"/>
        <v/>
      </c>
      <c r="CE28" s="8" t="str">
        <f t="shared" si="37"/>
        <v/>
      </c>
      <c r="CF28" s="8" t="str">
        <f t="shared" si="38"/>
        <v/>
      </c>
      <c r="CG28" s="8" t="str">
        <f t="shared" si="39"/>
        <v/>
      </c>
      <c r="CI28" s="13">
        <v>1.9675925925925927E-2</v>
      </c>
      <c r="CJ28" s="8">
        <f t="shared" si="40"/>
        <v>1.9675925925925927E-2</v>
      </c>
      <c r="CK28" s="8">
        <f>IF(COUNT($BV28:BW28)&gt;0,SMALL($BV28:BW28,1),$CI28)</f>
        <v>1.9675925925925927E-2</v>
      </c>
      <c r="CL28" s="8">
        <f>IF(COUNT($BV28:BX28)&gt;0,SMALL($BV28:BX28,1),$CI28)</f>
        <v>1.9675925925925927E-2</v>
      </c>
      <c r="CM28" s="8">
        <f>IF(COUNT($BV28:BY28)&gt;0,SMALL($BV28:BY28,1),$CI28)</f>
        <v>1.9675925925925927E-2</v>
      </c>
      <c r="CN28" s="8">
        <f>IF(COUNT($BV28:BZ28)&gt;0,SMALL($BV28:BZ28,1),$CI28)</f>
        <v>1.9675925925925927E-2</v>
      </c>
      <c r="CO28" s="3">
        <v>1.636574074074074E-2</v>
      </c>
      <c r="CP28" s="8">
        <f t="shared" si="41"/>
        <v>1.636574074074074E-2</v>
      </c>
      <c r="CQ28" s="8">
        <f>IF(COUNT($CB28:CC28)&gt;0,SMALL($CB28:CC28,1),$CP28)</f>
        <v>1.636574074074074E-2</v>
      </c>
      <c r="CR28" s="8">
        <f>IF(COUNT($CB28:CD28)&gt;0,SMALL($CB28:CD28,1),$CP28)</f>
        <v>1.636574074074074E-2</v>
      </c>
      <c r="CS28" s="8">
        <f>IF(COUNT($CB28:CE28)&gt;0,SMALL($CB28:CE28,1),$CP28)</f>
        <v>1.636574074074074E-2</v>
      </c>
      <c r="CT28" s="8">
        <f>IF(COUNT($CB28:CF28)&gt;0,SMALL($CB28:CF28,1),$CP28)</f>
        <v>1.636574074074074E-2</v>
      </c>
      <c r="CV28" s="8">
        <f t="shared" si="42"/>
        <v>1.5625601851851852E-2</v>
      </c>
      <c r="CW28" s="8">
        <f t="shared" si="43"/>
        <v>1.4410324074074075E-2</v>
      </c>
      <c r="CX28" s="1">
        <f t="shared" si="44"/>
        <v>26</v>
      </c>
      <c r="CY28" s="8">
        <f t="shared" si="45"/>
        <v>6.0185185185185187E-7</v>
      </c>
      <c r="CZ28" s="1" t="str">
        <f t="shared" si="46"/>
        <v>David Butler</v>
      </c>
      <c r="DB28" s="13">
        <f t="shared" si="47"/>
        <v>2.0635064412238325E-2</v>
      </c>
      <c r="DC28" s="13">
        <f>SMALL($DO28:DP28,1)/(60*60*24)</f>
        <v>2.0635064412238325E-2</v>
      </c>
      <c r="DD28" s="13">
        <f>SMALL($DO28:DQ28,1)/(60*60*24)</f>
        <v>2.0635064412238325E-2</v>
      </c>
      <c r="DE28" s="13">
        <f>SMALL($DO28:DR28,1)/(60*60*24)</f>
        <v>2.0635064412238325E-2</v>
      </c>
      <c r="DF28" s="13">
        <f>SMALL($DO28:DS28,1)/(60*60*24)</f>
        <v>2.0635064412238325E-2</v>
      </c>
      <c r="DG28" s="13">
        <f>SMALL($DO28:DT28,1)/(60*60*24)</f>
        <v>2.0635064412238325E-2</v>
      </c>
      <c r="DH28" s="45">
        <f t="shared" si="48"/>
        <v>1.5858275911570484E-2</v>
      </c>
      <c r="DI28" s="13">
        <f>SMALL($DU28:DV28,1)/(60*60*24)</f>
        <v>1.5858275911570484E-2</v>
      </c>
      <c r="DJ28" s="53">
        <f>SMALL($DW28:DW28,1)/(60*60*24)</f>
        <v>0.11572916666666666</v>
      </c>
      <c r="DK28" s="53">
        <f>SMALL($DW28:DX28,1)/(60*60*24)</f>
        <v>0.11572916666666666</v>
      </c>
      <c r="DL28" s="53">
        <f>SMALL($DW28:DY28,1)/(60*60*24)</f>
        <v>0.11572916666666666</v>
      </c>
      <c r="DM28" s="53">
        <f>SMALL($DW28:DZ28,1)/(60*60*24)</f>
        <v>0.11572916666666666</v>
      </c>
      <c r="DO28" s="6">
        <f t="shared" si="49"/>
        <v>1782.8695652173913</v>
      </c>
      <c r="DP28" s="1">
        <f t="shared" si="50"/>
        <v>9999</v>
      </c>
      <c r="DQ28" s="1">
        <f t="shared" si="51"/>
        <v>9999</v>
      </c>
      <c r="DR28" s="1">
        <f t="shared" si="52"/>
        <v>9999</v>
      </c>
      <c r="DS28" s="1">
        <f t="shared" si="53"/>
        <v>9999</v>
      </c>
      <c r="DT28" s="1">
        <f t="shared" si="54"/>
        <v>9999</v>
      </c>
      <c r="DU28" s="6">
        <f t="shared" si="55"/>
        <v>1370.1550387596899</v>
      </c>
      <c r="DV28" s="1">
        <f t="shared" si="56"/>
        <v>9999</v>
      </c>
      <c r="DW28" s="55">
        <f t="shared" si="57"/>
        <v>9999</v>
      </c>
      <c r="DX28" s="1">
        <f t="shared" si="58"/>
        <v>9999</v>
      </c>
      <c r="DY28" s="1">
        <f t="shared" si="59"/>
        <v>9999</v>
      </c>
      <c r="DZ28" s="1">
        <f t="shared" si="60"/>
        <v>9999</v>
      </c>
    </row>
    <row r="29" spans="1:134" x14ac:dyDescent="0.2">
      <c r="A29" s="1" t="s">
        <v>10</v>
      </c>
      <c r="B29" s="3">
        <v>1.8159722222222219E-2</v>
      </c>
      <c r="C29" s="11">
        <v>39417</v>
      </c>
      <c r="E29" s="13">
        <v>2.2708333333333334E-2</v>
      </c>
      <c r="F29" s="11">
        <v>42522</v>
      </c>
      <c r="H29" s="3">
        <v>1.9768518518518519E-2</v>
      </c>
      <c r="I29" s="3">
        <v>2.5416666666666664E-2</v>
      </c>
      <c r="M29" s="8">
        <f t="shared" si="2"/>
        <v>2.4925523349436391E-2</v>
      </c>
      <c r="N29" s="6">
        <f t="shared" si="3"/>
        <v>2153.5652173913045</v>
      </c>
      <c r="O29" s="8">
        <f t="shared" si="65"/>
        <v>1.1284722222222222E-2</v>
      </c>
      <c r="Q29" s="8">
        <f t="shared" si="4"/>
        <v>2.4247685185185185E-2</v>
      </c>
      <c r="R29" s="8">
        <f t="shared" si="5"/>
        <v>1.9432870370370371E-2</v>
      </c>
      <c r="S29" s="8">
        <f t="shared" si="6"/>
        <v>1.1284722222222222E-2</v>
      </c>
      <c r="T29" s="8"/>
      <c r="U29" s="8">
        <f>IF(A29&lt;&gt;"",IF(VLOOKUP(A29,Apr!A$4:F$202,6)&gt;0,VLOOKUP(A29,Apr!A$4:F$202,6),0),0)</f>
        <v>0</v>
      </c>
      <c r="V29" s="8">
        <f>IF(A29&lt;&gt;"",IF(VLOOKUP(A29,May!A$3:F$201,6)&gt;0,VLOOKUP(A29,May!A$3:F$201,6),0),0)</f>
        <v>2.481481481481481E-2</v>
      </c>
      <c r="W29" s="8">
        <f>IF(A29&lt;&gt;"",IF(VLOOKUP(A29,Jun!A$3:F$201,6)&gt;0,VLOOKUP(A29,Jun!A$3:F$201,6),0),0)</f>
        <v>2.4247685185185185E-2</v>
      </c>
      <c r="X29" s="8">
        <f>IF(A29&lt;&gt;"",IF(VLOOKUP(A29,Jul!A$3:F$201,6)&gt;0,VLOOKUP(A29,Jul!A$3:F$201,6),0),0)</f>
        <v>2.447916666666667E-2</v>
      </c>
      <c r="Y29" s="8">
        <f>IF(A29&lt;&gt;"",IF(VLOOKUP(A29,Aug!A$3:F$201,6)&gt;0,VLOOKUP(A29,Aug!A$3:F$201,6),0),0)</f>
        <v>0</v>
      </c>
      <c r="Z29" s="8">
        <f>IF(A29&lt;&gt;"",IF(VLOOKUP(A29,Sep!A$3:F$201,6)&gt;0,VLOOKUP(A29,Sep!A$3:F$201,6),0),0)</f>
        <v>0</v>
      </c>
      <c r="AA29" s="6">
        <f t="shared" si="7"/>
        <v>1610.0307404437317</v>
      </c>
      <c r="AB29" s="8">
        <f t="shared" si="8"/>
        <v>9.2013888888888892E-3</v>
      </c>
      <c r="AC29" s="8">
        <f>IF(A29&lt;&gt;"",IF(VLOOKUP(A29,Oct!A$3:F$201,6)&gt;0,VLOOKUP(A29,Oct!A$3:F$201,6),0),0)</f>
        <v>1.9432870370370371E-2</v>
      </c>
      <c r="AD29" s="8">
        <f>IF(A29&lt;&gt;"",IF(VLOOKUP(A29,Nov!A$3:F$201,6)&gt;0,VLOOKUP(A29,Nov!A$3:F$201,6),0),0)</f>
        <v>0</v>
      </c>
      <c r="AE29" s="8">
        <f>IF(A29&lt;&gt;"",IF(VLOOKUP(A29,Dec!A$3:F$201,6)&gt;0,VLOOKUP(A29,Dec!A$3:F$201,6),0),0)</f>
        <v>0</v>
      </c>
      <c r="AF29" s="8">
        <f>IF(A29&lt;&gt;"",IF(VLOOKUP(A29,Jan!A$3:F$201,6)&gt;0,VLOOKUP(A29,Jan!A$3:F$201,6),0),0)</f>
        <v>0</v>
      </c>
      <c r="AG29" s="8">
        <f>IF(A29&lt;&gt;"",IF(VLOOKUP(A29,Feb!A$3:F$201,6)&gt;0,VLOOKUP(A29,Feb!A$3:F$201,6),0),0)</f>
        <v>0</v>
      </c>
      <c r="AH29" s="8">
        <f>IF(A29&lt;&gt;"",IF(VLOOKUP(A29,Mar!A$3:F$201,6)&gt;0,VLOOKUP(A29,Mar!A$3:F$201,6),0),0)</f>
        <v>0</v>
      </c>
      <c r="AJ29" s="8">
        <f>LARGE($BH29:BI29,1)</f>
        <v>1.1284722222222222E-2</v>
      </c>
      <c r="AK29" s="8">
        <f>LARGE($BH29:BJ29,1)</f>
        <v>1.1458333333333333E-2</v>
      </c>
      <c r="AL29" s="8">
        <f>LARGE($BH29:BK29,1)</f>
        <v>1.1979166666666667E-2</v>
      </c>
      <c r="AM29" s="8">
        <f>LARGE($BH29:BL29,1)</f>
        <v>1.1979166666666667E-2</v>
      </c>
      <c r="AN29" s="8">
        <f>LARGE($BH29:BM29,1)</f>
        <v>1.1979166666666667E-2</v>
      </c>
      <c r="AO29" s="8">
        <f>LARGE($BN29:BO29,1)</f>
        <v>9.2013888888888892E-3</v>
      </c>
      <c r="AP29" s="8">
        <f>LARGE($BN29:BP29,1)</f>
        <v>1.1111111111111112E-2</v>
      </c>
      <c r="AQ29" s="8">
        <f>LARGE($BN29:BQ29,1)</f>
        <v>1.1111111111111112E-2</v>
      </c>
      <c r="AR29" s="8">
        <f>LARGE($BN29:BR29,1)</f>
        <v>1.1111111111111112E-2</v>
      </c>
      <c r="AS29" s="8">
        <f>LARGE($BN29:BS29,1)</f>
        <v>1.1111111111111112E-2</v>
      </c>
      <c r="AV29" s="6">
        <f t="shared" si="9"/>
        <v>0</v>
      </c>
      <c r="AW29" s="6">
        <f t="shared" si="10"/>
        <v>2144</v>
      </c>
      <c r="AX29" s="6">
        <f t="shared" si="11"/>
        <v>2095</v>
      </c>
      <c r="AY29" s="6">
        <f t="shared" si="12"/>
        <v>2115.0000000000005</v>
      </c>
      <c r="AZ29" s="6">
        <f t="shared" si="13"/>
        <v>0</v>
      </c>
      <c r="BA29" s="6">
        <f t="shared" si="14"/>
        <v>0</v>
      </c>
      <c r="BB29" s="6">
        <f t="shared" si="15"/>
        <v>1679</v>
      </c>
      <c r="BC29" s="6">
        <f t="shared" si="16"/>
        <v>0</v>
      </c>
      <c r="BD29" s="6">
        <f t="shared" si="17"/>
        <v>0</v>
      </c>
      <c r="BE29" s="6">
        <f t="shared" si="18"/>
        <v>0</v>
      </c>
      <c r="BF29" s="6">
        <f t="shared" si="19"/>
        <v>0</v>
      </c>
      <c r="BH29" s="8">
        <f t="shared" si="20"/>
        <v>1.1284722222222222E-2</v>
      </c>
      <c r="BI29" s="8">
        <f t="shared" si="21"/>
        <v>0</v>
      </c>
      <c r="BJ29" s="8">
        <f t="shared" si="22"/>
        <v>1.1458333333333333E-2</v>
      </c>
      <c r="BK29" s="8">
        <f t="shared" si="23"/>
        <v>1.1979166666666667E-2</v>
      </c>
      <c r="BL29" s="8">
        <f t="shared" si="24"/>
        <v>1.1805555555555555E-2</v>
      </c>
      <c r="BM29" s="8">
        <f t="shared" si="25"/>
        <v>0</v>
      </c>
      <c r="BN29" s="8">
        <f t="shared" si="26"/>
        <v>9.2013888888888892E-3</v>
      </c>
      <c r="BO29" s="8">
        <f t="shared" si="27"/>
        <v>8.3333333333333332E-3</v>
      </c>
      <c r="BP29" s="8">
        <f t="shared" si="61"/>
        <v>1.1111111111111112E-2</v>
      </c>
      <c r="BQ29" s="8">
        <f t="shared" si="62"/>
        <v>0</v>
      </c>
      <c r="BR29" s="8">
        <f t="shared" si="63"/>
        <v>0</v>
      </c>
      <c r="BS29" s="8">
        <f t="shared" si="64"/>
        <v>0</v>
      </c>
      <c r="BV29" s="8" t="str">
        <f t="shared" si="28"/>
        <v/>
      </c>
      <c r="BW29" s="8">
        <f t="shared" si="29"/>
        <v>2.481481481481481E-2</v>
      </c>
      <c r="BX29" s="8">
        <f t="shared" si="30"/>
        <v>2.4247685185185185E-2</v>
      </c>
      <c r="BY29" s="8">
        <f t="shared" si="31"/>
        <v>2.447916666666667E-2</v>
      </c>
      <c r="BZ29" s="8" t="str">
        <f t="shared" si="32"/>
        <v/>
      </c>
      <c r="CA29" s="8" t="str">
        <f t="shared" si="33"/>
        <v/>
      </c>
      <c r="CB29" s="8">
        <f t="shared" si="34"/>
        <v>1.9432870370370371E-2</v>
      </c>
      <c r="CC29" s="8" t="str">
        <f t="shared" si="35"/>
        <v/>
      </c>
      <c r="CD29" s="8" t="str">
        <f t="shared" si="36"/>
        <v/>
      </c>
      <c r="CE29" s="8" t="str">
        <f t="shared" si="37"/>
        <v/>
      </c>
      <c r="CF29" s="8" t="str">
        <f t="shared" si="38"/>
        <v/>
      </c>
      <c r="CG29" s="8" t="str">
        <f t="shared" si="39"/>
        <v/>
      </c>
      <c r="CI29" s="13">
        <v>2.2708333333333334E-2</v>
      </c>
      <c r="CJ29" s="8">
        <f t="shared" si="40"/>
        <v>2.2708333333333334E-2</v>
      </c>
      <c r="CK29" s="8">
        <f>IF(COUNT($BV29:BW29)&gt;0,SMALL($BV29:BW29,1),$CI29)</f>
        <v>2.481481481481481E-2</v>
      </c>
      <c r="CL29" s="8">
        <f>IF(COUNT($BV29:BX29)&gt;0,SMALL($BV29:BX29,1),$CI29)</f>
        <v>2.4247685185185185E-2</v>
      </c>
      <c r="CM29" s="8">
        <f>IF(COUNT($BV29:BY29)&gt;0,SMALL($BV29:BY29,1),$CI29)</f>
        <v>2.4247685185185185E-2</v>
      </c>
      <c r="CN29" s="8">
        <f>IF(COUNT($BV29:BZ29)&gt;0,SMALL($BV29:BZ29,1),$CI29)</f>
        <v>2.4247685185185185E-2</v>
      </c>
      <c r="CO29" s="3">
        <v>1.8159722222222219E-2</v>
      </c>
      <c r="CP29" s="8">
        <f t="shared" si="41"/>
        <v>1.9432870370370371E-2</v>
      </c>
      <c r="CQ29" s="8">
        <f>IF(COUNT($CB29:CC29)&gt;0,SMALL($CB29:CC29,1),$CP29)</f>
        <v>1.9432870370370371E-2</v>
      </c>
      <c r="CR29" s="8">
        <f>IF(COUNT($CB29:CD29)&gt;0,SMALL($CB29:CD29,1),$CP29)</f>
        <v>1.9432870370370371E-2</v>
      </c>
      <c r="CS29" s="8">
        <f>IF(COUNT($CB29:CE29)&gt;0,SMALL($CB29:CE29,1),$CP29)</f>
        <v>1.9432870370370371E-2</v>
      </c>
      <c r="CT29" s="8">
        <f>IF(COUNT($CB29:CF29)&gt;0,SMALL($CB29:CF29,1),$CP29)</f>
        <v>1.9432870370370371E-2</v>
      </c>
      <c r="CV29" s="8">
        <f t="shared" si="42"/>
        <v>1.1979791666666668E-2</v>
      </c>
      <c r="CW29" s="8">
        <f t="shared" si="43"/>
        <v>1.1111736111111112E-2</v>
      </c>
      <c r="CX29" s="1">
        <f t="shared" si="44"/>
        <v>27</v>
      </c>
      <c r="CY29" s="8">
        <f t="shared" si="45"/>
        <v>6.2500000000000005E-7</v>
      </c>
      <c r="CZ29" s="1" t="str">
        <f t="shared" si="46"/>
        <v>Debbie Cooper</v>
      </c>
      <c r="DB29" s="13">
        <f t="shared" si="47"/>
        <v>2.4925523349436391E-2</v>
      </c>
      <c r="DC29" s="13">
        <f>SMALL($DO29:DP29,1)/(60*60*24)</f>
        <v>2.4925523349436395E-2</v>
      </c>
      <c r="DD29" s="13">
        <f>SMALL($DO29:DQ29,1)/(60*60*24)</f>
        <v>2.4814814814814814E-2</v>
      </c>
      <c r="DE29" s="13">
        <f>SMALL($DO29:DR29,1)/(60*60*24)</f>
        <v>2.4247685185185185E-2</v>
      </c>
      <c r="DF29" s="13">
        <f>SMALL($DO29:DS29,1)/(60*60*24)</f>
        <v>2.4247685185185185E-2</v>
      </c>
      <c r="DG29" s="13">
        <f>SMALL($DO29:DT29,1)/(60*60*24)</f>
        <v>2.4247685185185185E-2</v>
      </c>
      <c r="DH29" s="45">
        <f t="shared" si="48"/>
        <v>1.8634615051432081E-2</v>
      </c>
      <c r="DI29" s="13">
        <f>SMALL($DU29:DV29,1)/(60*60*24)</f>
        <v>1.8634615051432081E-2</v>
      </c>
      <c r="DJ29" s="53">
        <f>SMALL($DW29:DW29,1)/(60*60*24)</f>
        <v>0.11572916666666666</v>
      </c>
      <c r="DK29" s="53">
        <f>SMALL($DW29:DX29,1)/(60*60*24)</f>
        <v>0.11572916666666666</v>
      </c>
      <c r="DL29" s="53">
        <f>SMALL($DW29:DY29,1)/(60*60*24)</f>
        <v>0.11572916666666666</v>
      </c>
      <c r="DM29" s="53">
        <f>SMALL($DW29:DZ29,1)/(60*60*24)</f>
        <v>0.11572916666666666</v>
      </c>
      <c r="DO29" s="6">
        <f t="shared" si="49"/>
        <v>2153.5652173913045</v>
      </c>
      <c r="DP29" s="1">
        <f t="shared" si="50"/>
        <v>9999</v>
      </c>
      <c r="DQ29" s="1">
        <f t="shared" si="51"/>
        <v>2144</v>
      </c>
      <c r="DR29" s="1">
        <f t="shared" si="52"/>
        <v>2095</v>
      </c>
      <c r="DS29" s="1">
        <f t="shared" si="53"/>
        <v>2115.0000000000005</v>
      </c>
      <c r="DT29" s="1">
        <f t="shared" si="54"/>
        <v>9999</v>
      </c>
      <c r="DU29" s="6">
        <f t="shared" si="55"/>
        <v>1610.0307404437317</v>
      </c>
      <c r="DV29" s="1">
        <f t="shared" si="56"/>
        <v>1679</v>
      </c>
      <c r="DW29" s="55">
        <f t="shared" si="57"/>
        <v>9999</v>
      </c>
      <c r="DX29" s="1">
        <f t="shared" si="58"/>
        <v>9999</v>
      </c>
      <c r="DY29" s="1">
        <f t="shared" si="59"/>
        <v>9999</v>
      </c>
      <c r="DZ29" s="1">
        <f t="shared" si="60"/>
        <v>9999</v>
      </c>
    </row>
    <row r="30" spans="1:134" x14ac:dyDescent="0.2">
      <c r="A30" s="1" t="s">
        <v>179</v>
      </c>
      <c r="B30" s="3">
        <v>2.2569444444444444E-2</v>
      </c>
      <c r="C30" s="11">
        <v>43525</v>
      </c>
      <c r="E30" s="13">
        <v>2.7418981481481485E-2</v>
      </c>
      <c r="F30" s="11">
        <v>43556</v>
      </c>
      <c r="H30" s="8">
        <v>2.4918981481481483E-2</v>
      </c>
      <c r="I30" s="8">
        <v>3.1400462962962963E-2</v>
      </c>
      <c r="M30" s="8">
        <f t="shared" si="2"/>
        <v>3.1419585346215778E-2</v>
      </c>
      <c r="N30" s="6">
        <f t="shared" si="3"/>
        <v>2714.652173913043</v>
      </c>
      <c r="O30" s="8">
        <f t="shared" si="65"/>
        <v>4.8611111111111112E-3</v>
      </c>
      <c r="Q30" s="8">
        <f t="shared" si="4"/>
        <v>3.0277777777777782E-2</v>
      </c>
      <c r="R30" s="8">
        <f t="shared" si="5"/>
        <v>0</v>
      </c>
      <c r="S30" s="8">
        <f t="shared" si="6"/>
        <v>4.8611111111111112E-3</v>
      </c>
      <c r="T30" s="8"/>
      <c r="U30" s="8">
        <f>IF(A30&lt;&gt;"",IF(VLOOKUP(A30,Apr!A$4:F$202,6)&gt;0,VLOOKUP(A30,Apr!A$4:F$202,6),0),0)</f>
        <v>3.0277777777777782E-2</v>
      </c>
      <c r="V30" s="8">
        <f>IF(A30&lt;&gt;"",IF(VLOOKUP(A30,May!A$3:F$201,6)&gt;0,VLOOKUP(A30,May!A$3:F$201,6),0),0)</f>
        <v>0</v>
      </c>
      <c r="W30" s="8">
        <f>IF(A30&lt;&gt;"",IF(VLOOKUP(A30,Jun!A$3:F$201,6)&gt;0,VLOOKUP(A30,Jun!A$3:F$201,6),0),0)</f>
        <v>0</v>
      </c>
      <c r="X30" s="8">
        <f>IF(A30&lt;&gt;"",IF(VLOOKUP(A30,Jul!A$3:F$201,6)&gt;0,VLOOKUP(A30,Jul!A$3:F$201,6),0),0)</f>
        <v>0</v>
      </c>
      <c r="Y30" s="8">
        <f>IF(A30&lt;&gt;"",IF(VLOOKUP(A30,Aug!A$3:F$201,6)&gt;0,VLOOKUP(A30,Aug!A$3:F$201,6),0),0)</f>
        <v>0</v>
      </c>
      <c r="Z30" s="8">
        <f>IF(A30&lt;&gt;"",IF(VLOOKUP(A30,Sep!A$3:F$201,6)&gt;0,VLOOKUP(A30,Sep!A$3:F$201,6),0),0)</f>
        <v>0</v>
      </c>
      <c r="AA30" s="6">
        <f t="shared" si="7"/>
        <v>2010.4250200481156</v>
      </c>
      <c r="AB30" s="8">
        <f t="shared" si="8"/>
        <v>4.5138888888888893E-3</v>
      </c>
      <c r="AC30" s="8">
        <f>IF(A30&lt;&gt;"",IF(VLOOKUP(A30,Oct!A$3:F$201,6)&gt;0,VLOOKUP(A30,Oct!A$3:F$201,6),0),0)</f>
        <v>0</v>
      </c>
      <c r="AD30" s="8">
        <f>IF(A30&lt;&gt;"",IF(VLOOKUP(A30,Nov!A$3:F$201,6)&gt;0,VLOOKUP(A30,Nov!A$3:F$201,6),0),0)</f>
        <v>0</v>
      </c>
      <c r="AE30" s="8">
        <f>IF(A30&lt;&gt;"",IF(VLOOKUP(A30,Dec!A$3:F$201,6)&gt;0,VLOOKUP(A30,Dec!A$3:F$201,6),0),0)</f>
        <v>0</v>
      </c>
      <c r="AF30" s="8">
        <f>IF(A30&lt;&gt;"",IF(VLOOKUP(A30,Jan!A$3:F$201,6)&gt;0,VLOOKUP(A30,Jan!A$3:F$201,6),0),0)</f>
        <v>0</v>
      </c>
      <c r="AG30" s="8">
        <f>IF(A30&lt;&gt;"",IF(VLOOKUP(A30,Feb!A$3:F$201,6)&gt;0,VLOOKUP(A30,Feb!A$3:F$201,6),0),0)</f>
        <v>0</v>
      </c>
      <c r="AH30" s="8">
        <f>IF(A30&lt;&gt;"",IF(VLOOKUP(A30,Mar!A$3:F$201,6)&gt;0,VLOOKUP(A30,Mar!A$3:F$201,6),0),0)</f>
        <v>0</v>
      </c>
      <c r="AJ30" s="8">
        <f>LARGE($BH30:BI30,1)</f>
        <v>5.9027777777777776E-3</v>
      </c>
      <c r="AK30" s="8">
        <f>LARGE($BH30:BJ30,1)</f>
        <v>5.9027777777777776E-3</v>
      </c>
      <c r="AL30" s="8">
        <f>LARGE($BH30:BK30,1)</f>
        <v>5.9027777777777776E-3</v>
      </c>
      <c r="AM30" s="8">
        <f>LARGE($BH30:BL30,1)</f>
        <v>5.9027777777777776E-3</v>
      </c>
      <c r="AN30" s="8">
        <f>LARGE($BH30:BM30,1)</f>
        <v>5.9027777777777776E-3</v>
      </c>
      <c r="AO30" s="8">
        <f>LARGE($BN30:BO30,1)</f>
        <v>4.5138888888888893E-3</v>
      </c>
      <c r="AP30" s="8">
        <f>LARGE($BN30:BP30,1)</f>
        <v>5.3819444444444444E-3</v>
      </c>
      <c r="AQ30" s="8">
        <f>LARGE($BN30:BQ30,1)</f>
        <v>5.3819444444444444E-3</v>
      </c>
      <c r="AR30" s="8">
        <f>LARGE($BN30:BR30,1)</f>
        <v>5.3819444444444444E-3</v>
      </c>
      <c r="AS30" s="8">
        <f>LARGE($BN30:BS30,1)</f>
        <v>5.3819444444444444E-3</v>
      </c>
      <c r="AV30" s="6">
        <f t="shared" si="9"/>
        <v>2616.0000000000005</v>
      </c>
      <c r="AW30" s="6">
        <f t="shared" si="10"/>
        <v>0</v>
      </c>
      <c r="AX30" s="6">
        <f t="shared" si="11"/>
        <v>0</v>
      </c>
      <c r="AY30" s="6">
        <f t="shared" si="12"/>
        <v>0</v>
      </c>
      <c r="AZ30" s="6">
        <f t="shared" si="13"/>
        <v>0</v>
      </c>
      <c r="BA30" s="6">
        <f t="shared" si="14"/>
        <v>0</v>
      </c>
      <c r="BB30" s="6">
        <f t="shared" si="15"/>
        <v>0</v>
      </c>
      <c r="BC30" s="6">
        <f t="shared" si="16"/>
        <v>0</v>
      </c>
      <c r="BD30" s="6">
        <f t="shared" si="17"/>
        <v>0</v>
      </c>
      <c r="BE30" s="6">
        <f t="shared" si="18"/>
        <v>0</v>
      </c>
      <c r="BF30" s="6">
        <f t="shared" si="19"/>
        <v>0</v>
      </c>
      <c r="BH30" s="8">
        <f t="shared" si="20"/>
        <v>4.8611111111111112E-3</v>
      </c>
      <c r="BI30" s="8">
        <f t="shared" si="21"/>
        <v>5.9027777777777776E-3</v>
      </c>
      <c r="BJ30" s="8">
        <f t="shared" si="22"/>
        <v>0</v>
      </c>
      <c r="BK30" s="8">
        <f t="shared" si="23"/>
        <v>0</v>
      </c>
      <c r="BL30" s="8">
        <f t="shared" si="24"/>
        <v>0</v>
      </c>
      <c r="BM30" s="8">
        <f t="shared" si="25"/>
        <v>0</v>
      </c>
      <c r="BN30" s="8">
        <f t="shared" si="26"/>
        <v>4.5138888888888893E-3</v>
      </c>
      <c r="BO30" s="8">
        <f t="shared" si="27"/>
        <v>0</v>
      </c>
      <c r="BP30" s="8">
        <f t="shared" si="61"/>
        <v>5.3819444444444444E-3</v>
      </c>
      <c r="BQ30" s="8">
        <f t="shared" si="62"/>
        <v>0</v>
      </c>
      <c r="BR30" s="8">
        <f t="shared" si="63"/>
        <v>0</v>
      </c>
      <c r="BS30" s="8">
        <f t="shared" si="64"/>
        <v>0</v>
      </c>
      <c r="BV30" s="8">
        <f t="shared" si="28"/>
        <v>3.0277777777777782E-2</v>
      </c>
      <c r="BW30" s="8" t="str">
        <f t="shared" si="29"/>
        <v/>
      </c>
      <c r="BX30" s="8" t="str">
        <f t="shared" si="30"/>
        <v/>
      </c>
      <c r="BY30" s="8" t="str">
        <f t="shared" si="31"/>
        <v/>
      </c>
      <c r="BZ30" s="8" t="str">
        <f t="shared" si="32"/>
        <v/>
      </c>
      <c r="CA30" s="8" t="str">
        <f t="shared" si="33"/>
        <v/>
      </c>
      <c r="CB30" s="8" t="str">
        <f t="shared" si="34"/>
        <v/>
      </c>
      <c r="CC30" s="8" t="str">
        <f t="shared" si="35"/>
        <v/>
      </c>
      <c r="CD30" s="8" t="str">
        <f t="shared" si="36"/>
        <v/>
      </c>
      <c r="CE30" s="8" t="str">
        <f t="shared" si="37"/>
        <v/>
      </c>
      <c r="CF30" s="8" t="str">
        <f t="shared" si="38"/>
        <v/>
      </c>
      <c r="CG30" s="8" t="str">
        <f t="shared" si="39"/>
        <v/>
      </c>
      <c r="CI30" s="13">
        <v>2.7418981481481485E-2</v>
      </c>
      <c r="CJ30" s="8">
        <f t="shared" si="40"/>
        <v>3.0277777777777782E-2</v>
      </c>
      <c r="CK30" s="8">
        <f>IF(COUNT($BV30:BW30)&gt;0,SMALL($BV30:BW30,1),$CI30)</f>
        <v>3.0277777777777782E-2</v>
      </c>
      <c r="CL30" s="8">
        <f>IF(COUNT($BV30:BX30)&gt;0,SMALL($BV30:BX30,1),$CI30)</f>
        <v>3.0277777777777782E-2</v>
      </c>
      <c r="CM30" s="8">
        <f>IF(COUNT($BV30:BY30)&gt;0,SMALL($BV30:BY30,1),$CI30)</f>
        <v>3.0277777777777782E-2</v>
      </c>
      <c r="CN30" s="8">
        <f>IF(COUNT($BV30:BZ30)&gt;0,SMALL($BV30:BZ30,1),$CI30)</f>
        <v>3.0277777777777782E-2</v>
      </c>
      <c r="CO30" s="3">
        <v>2.2569444444444444E-2</v>
      </c>
      <c r="CP30" s="8">
        <f t="shared" si="41"/>
        <v>2.2569444444444444E-2</v>
      </c>
      <c r="CQ30" s="8">
        <f>IF(COUNT($CB30:CC30)&gt;0,SMALL($CB30:CC30,1),$CP30)</f>
        <v>2.2569444444444444E-2</v>
      </c>
      <c r="CR30" s="8">
        <f>IF(COUNT($CB30:CD30)&gt;0,SMALL($CB30:CD30,1),$CP30)</f>
        <v>2.2569444444444444E-2</v>
      </c>
      <c r="CS30" s="8">
        <f>IF(COUNT($CB30:CE30)&gt;0,SMALL($CB30:CE30,1),$CP30)</f>
        <v>2.2569444444444444E-2</v>
      </c>
      <c r="CT30" s="8">
        <f>IF(COUNT($CB30:CF30)&gt;0,SMALL($CB30:CF30,1),$CP30)</f>
        <v>2.2569444444444444E-2</v>
      </c>
      <c r="CV30" s="8">
        <f t="shared" si="42"/>
        <v>5.9034259259259257E-3</v>
      </c>
      <c r="CW30" s="8">
        <f t="shared" si="43"/>
        <v>5.3825925925925925E-3</v>
      </c>
      <c r="CX30" s="1">
        <f t="shared" si="44"/>
        <v>28</v>
      </c>
      <c r="CY30" s="8">
        <f t="shared" si="45"/>
        <v>6.4814814814814812E-7</v>
      </c>
      <c r="CZ30" s="1" t="str">
        <f t="shared" si="46"/>
        <v>Debbie Francis</v>
      </c>
      <c r="DB30" s="13">
        <f t="shared" si="47"/>
        <v>3.1419585346215778E-2</v>
      </c>
      <c r="DC30" s="13">
        <f>SMALL($DO30:DP30,1)/(60*60*24)</f>
        <v>3.0277777777777782E-2</v>
      </c>
      <c r="DD30" s="13">
        <f>SMALL($DO30:DQ30,1)/(60*60*24)</f>
        <v>3.0277777777777782E-2</v>
      </c>
      <c r="DE30" s="13">
        <f>SMALL($DO30:DR30,1)/(60*60*24)</f>
        <v>3.0277777777777782E-2</v>
      </c>
      <c r="DF30" s="13">
        <f>SMALL($DO30:DS30,1)/(60*60*24)</f>
        <v>3.0277777777777782E-2</v>
      </c>
      <c r="DG30" s="13">
        <f>SMALL($DO30:DT30,1)/(60*60*24)</f>
        <v>3.0277777777777782E-2</v>
      </c>
      <c r="DH30" s="45">
        <f t="shared" si="48"/>
        <v>2.3268808102408747E-2</v>
      </c>
      <c r="DI30" s="13">
        <f>SMALL($DU30:DV30,1)/(60*60*24)</f>
        <v>2.3268808102408747E-2</v>
      </c>
      <c r="DJ30" s="53">
        <f>SMALL($DW30:DW30,1)/(60*60*24)</f>
        <v>0.11572916666666666</v>
      </c>
      <c r="DK30" s="53">
        <f>SMALL($DW30:DX30,1)/(60*60*24)</f>
        <v>0.11572916666666666</v>
      </c>
      <c r="DL30" s="53">
        <f>SMALL($DW30:DY30,1)/(60*60*24)</f>
        <v>0.11572916666666666</v>
      </c>
      <c r="DM30" s="53">
        <f>SMALL($DW30:DZ30,1)/(60*60*24)</f>
        <v>0.11572916666666666</v>
      </c>
      <c r="DO30" s="6">
        <f t="shared" si="49"/>
        <v>2714.652173913043</v>
      </c>
      <c r="DP30" s="1">
        <f t="shared" si="50"/>
        <v>2616.0000000000005</v>
      </c>
      <c r="DQ30" s="1">
        <f t="shared" si="51"/>
        <v>9999</v>
      </c>
      <c r="DR30" s="1">
        <f t="shared" si="52"/>
        <v>9999</v>
      </c>
      <c r="DS30" s="1">
        <f t="shared" si="53"/>
        <v>9999</v>
      </c>
      <c r="DT30" s="1">
        <f t="shared" si="54"/>
        <v>9999</v>
      </c>
      <c r="DU30" s="6">
        <f t="shared" si="55"/>
        <v>2010.4250200481156</v>
      </c>
      <c r="DV30" s="1">
        <f t="shared" si="56"/>
        <v>9999</v>
      </c>
      <c r="DW30" s="55">
        <f t="shared" si="57"/>
        <v>9999</v>
      </c>
      <c r="DX30" s="1">
        <f t="shared" si="58"/>
        <v>9999</v>
      </c>
      <c r="DY30" s="1">
        <f t="shared" si="59"/>
        <v>9999</v>
      </c>
      <c r="DZ30" s="1">
        <f t="shared" si="60"/>
        <v>9999</v>
      </c>
    </row>
    <row r="31" spans="1:134" x14ac:dyDescent="0.2">
      <c r="A31" s="1" t="s">
        <v>166</v>
      </c>
      <c r="B31" s="3">
        <v>1.7511574074074072E-2</v>
      </c>
      <c r="C31" s="11">
        <v>43525</v>
      </c>
      <c r="E31" s="13">
        <v>2.1006944444444443E-2</v>
      </c>
      <c r="F31" s="11">
        <v>43191</v>
      </c>
      <c r="H31" s="8">
        <v>0</v>
      </c>
      <c r="I31" s="8">
        <v>0</v>
      </c>
      <c r="L31" s="8">
        <v>3.125E-2</v>
      </c>
      <c r="M31" s="8">
        <f t="shared" si="2"/>
        <v>2.1211333932516941E-2</v>
      </c>
      <c r="N31" s="6">
        <f t="shared" si="3"/>
        <v>1832.6592517694637</v>
      </c>
      <c r="O31" s="8">
        <f t="shared" si="65"/>
        <v>1.4930555555555556E-2</v>
      </c>
      <c r="Q31" s="8">
        <f t="shared" si="4"/>
        <v>0</v>
      </c>
      <c r="R31" s="8">
        <f t="shared" si="5"/>
        <v>0</v>
      </c>
      <c r="S31" s="8">
        <f t="shared" si="6"/>
        <v>1.4930555555555556E-2</v>
      </c>
      <c r="T31" s="8"/>
      <c r="U31" s="8">
        <f>IF(A31&lt;&gt;"",IF(VLOOKUP(A31,Apr!A$4:F$202,6)&gt;0,VLOOKUP(A31,Apr!A$4:F$202,6),0),0)</f>
        <v>0</v>
      </c>
      <c r="V31" s="8">
        <f>IF(A31&lt;&gt;"",IF(VLOOKUP(A31,May!A$3:F$201,6)&gt;0,VLOOKUP(A31,May!A$3:F$201,6),0),0)</f>
        <v>0</v>
      </c>
      <c r="W31" s="8">
        <f>IF(A31&lt;&gt;"",IF(VLOOKUP(A31,Jun!A$3:F$201,6)&gt;0,VLOOKUP(A31,Jun!A$3:F$201,6),0),0)</f>
        <v>0</v>
      </c>
      <c r="X31" s="8">
        <f>IF(A31&lt;&gt;"",IF(VLOOKUP(A31,Jul!A$3:F$201,6)&gt;0,VLOOKUP(A31,Jul!A$3:F$201,6),0),0)</f>
        <v>0</v>
      </c>
      <c r="Y31" s="8">
        <f>IF(A31&lt;&gt;"",IF(VLOOKUP(A31,Aug!A$3:F$201,6)&gt;0,VLOOKUP(A31,Aug!A$3:F$201,6),0),0)</f>
        <v>0</v>
      </c>
      <c r="Z31" s="8">
        <f>IF(A31&lt;&gt;"",IF(VLOOKUP(A31,Sep!A$3:F$201,6)&gt;0,VLOOKUP(A31,Sep!A$3:F$201,6),0),0)</f>
        <v>0</v>
      </c>
      <c r="AA31" s="6">
        <f t="shared" si="7"/>
        <v>1408.4189652064176</v>
      </c>
      <c r="AB31" s="8">
        <f t="shared" si="8"/>
        <v>1.1458333333333334E-2</v>
      </c>
      <c r="AC31" s="8">
        <f>IF(A31&lt;&gt;"",IF(VLOOKUP(A31,Oct!A$3:F$201,6)&gt;0,VLOOKUP(A31,Oct!A$3:F$201,6),0),0)</f>
        <v>0</v>
      </c>
      <c r="AD31" s="8">
        <f>IF(A31&lt;&gt;"",IF(VLOOKUP(A31,Nov!A$3:F$201,6)&gt;0,VLOOKUP(A31,Nov!A$3:F$201,6),0),0)</f>
        <v>0</v>
      </c>
      <c r="AE31" s="8">
        <f>IF(A31&lt;&gt;"",IF(VLOOKUP(A31,Dec!A$3:F$201,6)&gt;0,VLOOKUP(A31,Dec!A$3:F$201,6),0),0)</f>
        <v>0</v>
      </c>
      <c r="AF31" s="8">
        <f>IF(A31&lt;&gt;"",IF(VLOOKUP(A31,Jan!A$3:F$201,6)&gt;0,VLOOKUP(A31,Jan!A$3:F$201,6),0),0)</f>
        <v>0</v>
      </c>
      <c r="AG31" s="8">
        <f>IF(A31&lt;&gt;"",IF(VLOOKUP(A31,Feb!A$3:F$201,6)&gt;0,VLOOKUP(A31,Feb!A$3:F$201,6),0),0)</f>
        <v>0</v>
      </c>
      <c r="AH31" s="8">
        <f>IF(A31&lt;&gt;"",IF(VLOOKUP(A31,Mar!A$3:F$201,6)&gt;0,VLOOKUP(A31,Mar!A$3:F$201,6),0),0)</f>
        <v>0</v>
      </c>
      <c r="AJ31" s="8">
        <f>LARGE($BH31:BI31,1)</f>
        <v>1.4930555555555556E-2</v>
      </c>
      <c r="AK31" s="8">
        <f>LARGE($BH31:BJ31,1)</f>
        <v>1.4930555555555556E-2</v>
      </c>
      <c r="AL31" s="8">
        <f>LARGE($BH31:BK31,1)</f>
        <v>1.4930555555555556E-2</v>
      </c>
      <c r="AM31" s="8">
        <f>LARGE($BH31:BL31,1)</f>
        <v>1.4930555555555556E-2</v>
      </c>
      <c r="AN31" s="8">
        <f>LARGE($BH31:BM31,1)</f>
        <v>1.4930555555555556E-2</v>
      </c>
      <c r="AO31" s="8">
        <f>LARGE($BN31:BO31,1)</f>
        <v>1.1458333333333334E-2</v>
      </c>
      <c r="AP31" s="8">
        <f>LARGE($BN31:BP31,1)</f>
        <v>1.3715277777777778E-2</v>
      </c>
      <c r="AQ31" s="8">
        <f>LARGE($BN31:BQ31,1)</f>
        <v>1.3715277777777778E-2</v>
      </c>
      <c r="AR31" s="8">
        <f>LARGE($BN31:BR31,1)</f>
        <v>1.3715277777777778E-2</v>
      </c>
      <c r="AS31" s="8">
        <f>LARGE($BN31:BS31,1)</f>
        <v>1.3715277777777778E-2</v>
      </c>
      <c r="AV31" s="6">
        <f t="shared" si="9"/>
        <v>0</v>
      </c>
      <c r="AW31" s="6">
        <f t="shared" si="10"/>
        <v>0</v>
      </c>
      <c r="AX31" s="6">
        <f t="shared" si="11"/>
        <v>0</v>
      </c>
      <c r="AY31" s="6">
        <f t="shared" si="12"/>
        <v>0</v>
      </c>
      <c r="AZ31" s="6">
        <f t="shared" si="13"/>
        <v>0</v>
      </c>
      <c r="BA31" s="6">
        <f t="shared" si="14"/>
        <v>0</v>
      </c>
      <c r="BB31" s="6">
        <f t="shared" si="15"/>
        <v>0</v>
      </c>
      <c r="BC31" s="6">
        <f t="shared" si="16"/>
        <v>0</v>
      </c>
      <c r="BD31" s="6">
        <f t="shared" si="17"/>
        <v>0</v>
      </c>
      <c r="BE31" s="6">
        <f t="shared" si="18"/>
        <v>0</v>
      </c>
      <c r="BF31" s="6">
        <f t="shared" si="19"/>
        <v>0</v>
      </c>
      <c r="BH31" s="8">
        <f t="shared" si="20"/>
        <v>1.4930555555555556E-2</v>
      </c>
      <c r="BI31" s="8">
        <f t="shared" si="21"/>
        <v>0</v>
      </c>
      <c r="BJ31" s="8">
        <f t="shared" si="22"/>
        <v>0</v>
      </c>
      <c r="BK31" s="8">
        <f t="shared" si="23"/>
        <v>0</v>
      </c>
      <c r="BL31" s="8">
        <f t="shared" si="24"/>
        <v>0</v>
      </c>
      <c r="BM31" s="8">
        <f t="shared" si="25"/>
        <v>0</v>
      </c>
      <c r="BN31" s="8">
        <f t="shared" si="26"/>
        <v>1.1458333333333334E-2</v>
      </c>
      <c r="BO31" s="8">
        <f t="shared" si="27"/>
        <v>0</v>
      </c>
      <c r="BP31" s="8">
        <f t="shared" si="61"/>
        <v>1.3715277777777778E-2</v>
      </c>
      <c r="BQ31" s="8">
        <f t="shared" si="62"/>
        <v>0</v>
      </c>
      <c r="BR31" s="8">
        <f t="shared" si="63"/>
        <v>0</v>
      </c>
      <c r="BS31" s="8">
        <f t="shared" si="64"/>
        <v>0</v>
      </c>
      <c r="BV31" s="8" t="str">
        <f t="shared" si="28"/>
        <v/>
      </c>
      <c r="BW31" s="8" t="str">
        <f t="shared" si="29"/>
        <v/>
      </c>
      <c r="BX31" s="8" t="str">
        <f t="shared" si="30"/>
        <v/>
      </c>
      <c r="BY31" s="8" t="str">
        <f t="shared" si="31"/>
        <v/>
      </c>
      <c r="BZ31" s="8" t="str">
        <f t="shared" si="32"/>
        <v/>
      </c>
      <c r="CA31" s="8" t="str">
        <f t="shared" si="33"/>
        <v/>
      </c>
      <c r="CB31" s="8" t="str">
        <f t="shared" si="34"/>
        <v/>
      </c>
      <c r="CC31" s="8" t="str">
        <f t="shared" si="35"/>
        <v/>
      </c>
      <c r="CD31" s="8" t="str">
        <f t="shared" si="36"/>
        <v/>
      </c>
      <c r="CE31" s="8" t="str">
        <f t="shared" si="37"/>
        <v/>
      </c>
      <c r="CF31" s="8" t="str">
        <f t="shared" si="38"/>
        <v/>
      </c>
      <c r="CG31" s="8" t="str">
        <f t="shared" si="39"/>
        <v/>
      </c>
      <c r="CI31" s="13">
        <v>2.1006944444444443E-2</v>
      </c>
      <c r="CJ31" s="8">
        <f t="shared" si="40"/>
        <v>2.1006944444444443E-2</v>
      </c>
      <c r="CK31" s="8">
        <f>IF(COUNT($BV31:BW31)&gt;0,SMALL($BV31:BW31,1),$CI31)</f>
        <v>2.1006944444444443E-2</v>
      </c>
      <c r="CL31" s="8">
        <f>IF(COUNT($BV31:BX31)&gt;0,SMALL($BV31:BX31,1),$CI31)</f>
        <v>2.1006944444444443E-2</v>
      </c>
      <c r="CM31" s="8">
        <f>IF(COUNT($BV31:BY31)&gt;0,SMALL($BV31:BY31,1),$CI31)</f>
        <v>2.1006944444444443E-2</v>
      </c>
      <c r="CN31" s="8">
        <f>IF(COUNT($BV31:BZ31)&gt;0,SMALL($BV31:BZ31,1),$CI31)</f>
        <v>2.1006944444444443E-2</v>
      </c>
      <c r="CO31" s="3">
        <v>1.7511574074074072E-2</v>
      </c>
      <c r="CP31" s="8">
        <f t="shared" si="41"/>
        <v>1.7511574074074072E-2</v>
      </c>
      <c r="CQ31" s="8">
        <f>IF(COUNT($CB31:CC31)&gt;0,SMALL($CB31:CC31,1),$CP31)</f>
        <v>1.7511574074074072E-2</v>
      </c>
      <c r="CR31" s="8">
        <f>IF(COUNT($CB31:CD31)&gt;0,SMALL($CB31:CD31,1),$CP31)</f>
        <v>1.7511574074074072E-2</v>
      </c>
      <c r="CS31" s="8">
        <f>IF(COUNT($CB31:CE31)&gt;0,SMALL($CB31:CE31,1),$CP31)</f>
        <v>1.7511574074074072E-2</v>
      </c>
      <c r="CT31" s="8">
        <f>IF(COUNT($CB31:CF31)&gt;0,SMALL($CB31:CF31,1),$CP31)</f>
        <v>1.7511574074074072E-2</v>
      </c>
      <c r="CV31" s="8">
        <f t="shared" si="42"/>
        <v>1.4931226851851852E-2</v>
      </c>
      <c r="CW31" s="8">
        <f t="shared" si="43"/>
        <v>1.3715949074074073E-2</v>
      </c>
      <c r="CX31" s="1">
        <f t="shared" si="44"/>
        <v>29</v>
      </c>
      <c r="CY31" s="8">
        <f t="shared" si="45"/>
        <v>6.712962962962963E-7</v>
      </c>
      <c r="CZ31" s="1" t="str">
        <f t="shared" si="46"/>
        <v>Dez Appleton</v>
      </c>
      <c r="DB31" s="13">
        <f t="shared" si="47"/>
        <v>2.1211333932516941E-2</v>
      </c>
      <c r="DC31" s="13">
        <f>SMALL($DO31:DP31,1)/(60*60*24)</f>
        <v>2.1211333932516941E-2</v>
      </c>
      <c r="DD31" s="13">
        <f>SMALL($DO31:DQ31,1)/(60*60*24)</f>
        <v>2.1211333932516941E-2</v>
      </c>
      <c r="DE31" s="13">
        <f>SMALL($DO31:DR31,1)/(60*60*24)</f>
        <v>2.1211333932516941E-2</v>
      </c>
      <c r="DF31" s="13">
        <f>SMALL($DO31:DS31,1)/(60*60*24)</f>
        <v>2.1211333932516941E-2</v>
      </c>
      <c r="DG31" s="13">
        <f>SMALL($DO31:DT31,1)/(60*60*24)</f>
        <v>2.1211333932516941E-2</v>
      </c>
      <c r="DH31" s="45">
        <f t="shared" si="48"/>
        <v>1.6301145430629833E-2</v>
      </c>
      <c r="DI31" s="13">
        <f>SMALL($DU31:DV31,1)/(60*60*24)</f>
        <v>1.6301145430629833E-2</v>
      </c>
      <c r="DJ31" s="53">
        <f>SMALL($DW31:DW31,1)/(60*60*24)</f>
        <v>0.11572916666666666</v>
      </c>
      <c r="DK31" s="53">
        <f>SMALL($DW31:DX31,1)/(60*60*24)</f>
        <v>0.11572916666666666</v>
      </c>
      <c r="DL31" s="53">
        <f>SMALL($DW31:DY31,1)/(60*60*24)</f>
        <v>0.11572916666666666</v>
      </c>
      <c r="DM31" s="53">
        <f>SMALL($DW31:DZ31,1)/(60*60*24)</f>
        <v>0.11572916666666666</v>
      </c>
      <c r="DO31" s="6">
        <f t="shared" si="49"/>
        <v>1832.6592517694637</v>
      </c>
      <c r="DP31" s="1">
        <f t="shared" si="50"/>
        <v>9999</v>
      </c>
      <c r="DQ31" s="1">
        <f t="shared" si="51"/>
        <v>9999</v>
      </c>
      <c r="DR31" s="1">
        <f t="shared" si="52"/>
        <v>9999</v>
      </c>
      <c r="DS31" s="1">
        <f t="shared" si="53"/>
        <v>9999</v>
      </c>
      <c r="DT31" s="1">
        <f t="shared" si="54"/>
        <v>9999</v>
      </c>
      <c r="DU31" s="6">
        <f t="shared" si="55"/>
        <v>1408.4189652064176</v>
      </c>
      <c r="DV31" s="1">
        <f t="shared" si="56"/>
        <v>9999</v>
      </c>
      <c r="DW31" s="55">
        <f t="shared" si="57"/>
        <v>9999</v>
      </c>
      <c r="DX31" s="1">
        <f t="shared" si="58"/>
        <v>9999</v>
      </c>
      <c r="DY31" s="1">
        <f t="shared" si="59"/>
        <v>9999</v>
      </c>
      <c r="DZ31" s="1">
        <f t="shared" si="60"/>
        <v>9999</v>
      </c>
    </row>
    <row r="32" spans="1:134" x14ac:dyDescent="0.2">
      <c r="A32" s="1" t="s">
        <v>229</v>
      </c>
      <c r="B32" s="3">
        <v>1.5219907407407409E-2</v>
      </c>
      <c r="C32" s="11">
        <v>43862</v>
      </c>
      <c r="E32" s="13">
        <v>1.9409722222222221E-2</v>
      </c>
      <c r="F32" s="11">
        <v>44409</v>
      </c>
      <c r="H32" s="3">
        <v>1.5383101851851851E-2</v>
      </c>
      <c r="I32" s="3">
        <v>1.9791666666666669E-2</v>
      </c>
      <c r="L32" s="8">
        <v>3.125E-2</v>
      </c>
      <c r="M32" s="8">
        <f t="shared" si="2"/>
        <v>1.9396084943639289E-2</v>
      </c>
      <c r="N32" s="6">
        <f t="shared" si="3"/>
        <v>1675.8217391304347</v>
      </c>
      <c r="O32" s="8">
        <f t="shared" si="65"/>
        <v>1.6840277777777777E-2</v>
      </c>
      <c r="Q32" s="8">
        <f t="shared" si="4"/>
        <v>1.9410879629629636E-2</v>
      </c>
      <c r="R32" s="8">
        <f t="shared" si="5"/>
        <v>1.5289351851851851E-2</v>
      </c>
      <c r="S32" s="8">
        <f t="shared" si="6"/>
        <v>1.6840277777777777E-2</v>
      </c>
      <c r="T32" s="8"/>
      <c r="U32" s="8">
        <f>IF(A32&lt;&gt;"",IF(VLOOKUP(A32,Apr!A$4:F$202,6)&gt;0,VLOOKUP(A32,Apr!A$4:F$202,6),0),0)</f>
        <v>1.9918981481481478E-2</v>
      </c>
      <c r="V32" s="8">
        <f>IF(A32&lt;&gt;"",IF(VLOOKUP(A32,May!A$3:F$201,6)&gt;0,VLOOKUP(A32,May!A$3:F$201,6),0),0)</f>
        <v>1.9837962962962963E-2</v>
      </c>
      <c r="W32" s="8">
        <f>IF(A32&lt;&gt;"",IF(VLOOKUP(A32,Jun!A$3:F$201,6)&gt;0,VLOOKUP(A32,Jun!A$3:F$201,6),0),0)</f>
        <v>0.02</v>
      </c>
      <c r="X32" s="8">
        <f>IF(A32&lt;&gt;"",IF(VLOOKUP(A32,Jul!A$3:F$201,6)&gt;0,VLOOKUP(A32,Jul!A$3:F$201,6),0),0)</f>
        <v>2.0798611111111118E-2</v>
      </c>
      <c r="Y32" s="8">
        <f>IF(A32&lt;&gt;"",IF(VLOOKUP(A32,Aug!A$3:F$201,6)&gt;0,VLOOKUP(A32,Aug!A$3:F$201,6),0),0)</f>
        <v>1.9410879629629636E-2</v>
      </c>
      <c r="Z32" s="8">
        <f>IF(A32&lt;&gt;"",IF(VLOOKUP(A32,Sep!A$3:F$201,6)&gt;0,VLOOKUP(A32,Sep!A$3:F$201,6),0),0)</f>
        <v>1.9606481481481485E-2</v>
      </c>
      <c r="AA32" s="6">
        <f t="shared" si="7"/>
        <v>1288.8699545576053</v>
      </c>
      <c r="AB32" s="8">
        <f t="shared" si="8"/>
        <v>1.2847222222222223E-2</v>
      </c>
      <c r="AC32" s="8">
        <f>IF(A32&lt;&gt;"",IF(VLOOKUP(A32,Oct!A$3:F$201,6)&gt;0,VLOOKUP(A32,Oct!A$3:F$201,6),0),0)</f>
        <v>1.5289351851851851E-2</v>
      </c>
      <c r="AD32" s="8">
        <f>IF(A32&lt;&gt;"",IF(VLOOKUP(A32,Nov!A$3:F$201,6)&gt;0,VLOOKUP(A32,Nov!A$3:F$201,6),0),0)</f>
        <v>0</v>
      </c>
      <c r="AE32" s="8">
        <f>IF(A32&lt;&gt;"",IF(VLOOKUP(A32,Dec!A$3:F$201,6)&gt;0,VLOOKUP(A32,Dec!A$3:F$201,6),0),0)</f>
        <v>1.7708333333333333E-2</v>
      </c>
      <c r="AF32" s="8">
        <f>IF(A32&lt;&gt;"",IF(VLOOKUP(A32,Jan!A$3:F$201,6)&gt;0,VLOOKUP(A32,Jan!A$3:F$201,6),0),0)</f>
        <v>0</v>
      </c>
      <c r="AG32" s="8">
        <f>IF(A32&lt;&gt;"",IF(VLOOKUP(A32,Feb!A$3:F$201,6)&gt;0,VLOOKUP(A32,Feb!A$3:F$201,6),0),0)</f>
        <v>1.9004629629629628E-2</v>
      </c>
      <c r="AH32" s="8">
        <f>IF(A32&lt;&gt;"",IF(VLOOKUP(A32,Mar!A$3:F$201,6)&gt;0,VLOOKUP(A32,Mar!A$3:F$201,6),0),0)</f>
        <v>1.8854166666666665E-2</v>
      </c>
      <c r="AJ32" s="8">
        <f>LARGE($BH32:BI32,1)</f>
        <v>1.6840277777777777E-2</v>
      </c>
      <c r="AK32" s="8">
        <f>LARGE($BH32:BJ32,1)</f>
        <v>1.6840277777777777E-2</v>
      </c>
      <c r="AL32" s="8">
        <f>LARGE($BH32:BK32,1)</f>
        <v>1.6840277777777777E-2</v>
      </c>
      <c r="AM32" s="8">
        <f>LARGE($BH32:BL32,1)</f>
        <v>1.6840277777777777E-2</v>
      </c>
      <c r="AN32" s="8">
        <f>LARGE($BH32:BM32,1)</f>
        <v>1.6840277777777777E-2</v>
      </c>
      <c r="AO32" s="8">
        <f>LARGE($BN32:BO32,1)</f>
        <v>1.2847222222222223E-2</v>
      </c>
      <c r="AP32" s="8">
        <f>LARGE($BN32:BP32,1)</f>
        <v>1.545138888888889E-2</v>
      </c>
      <c r="AQ32" s="8">
        <f>LARGE($BN32:BQ32,1)</f>
        <v>1.545138888888889E-2</v>
      </c>
      <c r="AR32" s="8">
        <f>LARGE($BN32:BR32,1)</f>
        <v>1.545138888888889E-2</v>
      </c>
      <c r="AS32" s="8">
        <f>LARGE($BN32:BS32,1)</f>
        <v>1.545138888888889E-2</v>
      </c>
      <c r="AV32" s="6">
        <f t="shared" si="9"/>
        <v>1721</v>
      </c>
      <c r="AW32" s="6">
        <f t="shared" si="10"/>
        <v>1714</v>
      </c>
      <c r="AX32" s="6">
        <f t="shared" si="11"/>
        <v>1728</v>
      </c>
      <c r="AY32" s="6">
        <f t="shared" si="12"/>
        <v>1797.0000000000005</v>
      </c>
      <c r="AZ32" s="6">
        <f t="shared" si="13"/>
        <v>1677.1000000000006</v>
      </c>
      <c r="BA32" s="6">
        <f t="shared" si="14"/>
        <v>1694.0000000000002</v>
      </c>
      <c r="BB32" s="6">
        <f t="shared" si="15"/>
        <v>1321</v>
      </c>
      <c r="BC32" s="6">
        <f t="shared" si="16"/>
        <v>0</v>
      </c>
      <c r="BD32" s="6">
        <f t="shared" si="17"/>
        <v>1530</v>
      </c>
      <c r="BE32" s="6">
        <f t="shared" si="18"/>
        <v>0</v>
      </c>
      <c r="BF32" s="6">
        <f t="shared" si="19"/>
        <v>1641.9999999999998</v>
      </c>
      <c r="BH32" s="8">
        <f t="shared" si="20"/>
        <v>1.6840277777777777E-2</v>
      </c>
      <c r="BI32" s="8">
        <f t="shared" si="21"/>
        <v>1.6319444444444445E-2</v>
      </c>
      <c r="BJ32" s="8">
        <f t="shared" si="22"/>
        <v>1.6319444444444445E-2</v>
      </c>
      <c r="BK32" s="8">
        <f t="shared" si="23"/>
        <v>1.6145833333333335E-2</v>
      </c>
      <c r="BL32" s="8">
        <f t="shared" si="24"/>
        <v>1.545138888888889E-2</v>
      </c>
      <c r="BM32" s="8">
        <f t="shared" si="25"/>
        <v>1.6840277777777777E-2</v>
      </c>
      <c r="BN32" s="8">
        <f t="shared" si="26"/>
        <v>1.2847222222222223E-2</v>
      </c>
      <c r="BO32" s="8">
        <f t="shared" si="27"/>
        <v>1.2500000000000001E-2</v>
      </c>
      <c r="BP32" s="8">
        <f t="shared" si="61"/>
        <v>1.545138888888889E-2</v>
      </c>
      <c r="BQ32" s="8">
        <f t="shared" si="62"/>
        <v>1.0069444444444445E-2</v>
      </c>
      <c r="BR32" s="8">
        <f t="shared" si="63"/>
        <v>0</v>
      </c>
      <c r="BS32" s="8">
        <f t="shared" si="64"/>
        <v>8.8541666666666664E-3</v>
      </c>
      <c r="BV32" s="8">
        <f t="shared" si="28"/>
        <v>1.9918981481481478E-2</v>
      </c>
      <c r="BW32" s="8">
        <f t="shared" si="29"/>
        <v>1.9837962962962963E-2</v>
      </c>
      <c r="BX32" s="8">
        <f t="shared" si="30"/>
        <v>0.02</v>
      </c>
      <c r="BY32" s="8">
        <f t="shared" si="31"/>
        <v>2.0798611111111118E-2</v>
      </c>
      <c r="BZ32" s="8">
        <f t="shared" si="32"/>
        <v>1.9410879629629636E-2</v>
      </c>
      <c r="CA32" s="8">
        <f t="shared" si="33"/>
        <v>1.9606481481481485E-2</v>
      </c>
      <c r="CB32" s="8">
        <f t="shared" si="34"/>
        <v>1.5289351851851851E-2</v>
      </c>
      <c r="CC32" s="8" t="str">
        <f t="shared" si="35"/>
        <v/>
      </c>
      <c r="CD32" s="8">
        <f t="shared" si="36"/>
        <v>1.7708333333333333E-2</v>
      </c>
      <c r="CE32" s="8" t="str">
        <f t="shared" si="37"/>
        <v/>
      </c>
      <c r="CF32" s="8">
        <f t="shared" si="38"/>
        <v>1.9004629629629628E-2</v>
      </c>
      <c r="CG32" s="8">
        <f t="shared" si="39"/>
        <v>1.8854166666666665E-2</v>
      </c>
      <c r="CI32" s="13">
        <v>1.9791666666666666E-2</v>
      </c>
      <c r="CJ32" s="8">
        <f t="shared" si="40"/>
        <v>1.9918981481481478E-2</v>
      </c>
      <c r="CK32" s="8">
        <f>IF(COUNT($BV32:BW32)&gt;0,SMALL($BV32:BW32,1),$CI32)</f>
        <v>1.9837962962962963E-2</v>
      </c>
      <c r="CL32" s="8">
        <f>IF(COUNT($BV32:BX32)&gt;0,SMALL($BV32:BX32,1),$CI32)</f>
        <v>1.9837962962962963E-2</v>
      </c>
      <c r="CM32" s="8">
        <f>IF(COUNT($BV32:BY32)&gt;0,SMALL($BV32:BY32,1),$CI32)</f>
        <v>1.9837962962962963E-2</v>
      </c>
      <c r="CN32" s="8">
        <f>IF(COUNT($BV32:BZ32)&gt;0,SMALL($BV32:BZ32,1),$CI32)</f>
        <v>1.9410879629629636E-2</v>
      </c>
      <c r="CO32" s="3">
        <v>1.5219907407407409E-2</v>
      </c>
      <c r="CP32" s="8">
        <f t="shared" si="41"/>
        <v>1.5289351851851851E-2</v>
      </c>
      <c r="CQ32" s="8">
        <f>IF(COUNT($CB32:CC32)&gt;0,SMALL($CB32:CC32,1),$CP32)</f>
        <v>1.5289351851851851E-2</v>
      </c>
      <c r="CR32" s="8">
        <f>IF(COUNT($CB32:CD32)&gt;0,SMALL($CB32:CD32,1),$CP32)</f>
        <v>1.5289351851851851E-2</v>
      </c>
      <c r="CS32" s="8">
        <f>IF(COUNT($CB32:CE32)&gt;0,SMALL($CB32:CE32,1),$CP32)</f>
        <v>1.5289351851851851E-2</v>
      </c>
      <c r="CT32" s="8">
        <f>IF(COUNT($CB32:CF32)&gt;0,SMALL($CB32:CF32,1),$CP32)</f>
        <v>1.5289351851851851E-2</v>
      </c>
      <c r="CV32" s="8">
        <f t="shared" si="42"/>
        <v>1.6840972222222222E-2</v>
      </c>
      <c r="CW32" s="8">
        <f t="shared" si="43"/>
        <v>1.5452083333333333E-2</v>
      </c>
      <c r="CX32" s="1">
        <f t="shared" si="44"/>
        <v>30</v>
      </c>
      <c r="CY32" s="8">
        <f t="shared" si="45"/>
        <v>6.9444444444444448E-7</v>
      </c>
      <c r="CZ32" s="1" t="str">
        <f t="shared" si="46"/>
        <v>Dom Kirby</v>
      </c>
      <c r="DB32" s="13">
        <f t="shared" si="47"/>
        <v>1.9396084943639289E-2</v>
      </c>
      <c r="DC32" s="13">
        <f>SMALL($DO32:DP32,1)/(60*60*24)</f>
        <v>1.9396084943639289E-2</v>
      </c>
      <c r="DD32" s="13">
        <f>SMALL($DO32:DQ32,1)/(60*60*24)</f>
        <v>1.9396084943639289E-2</v>
      </c>
      <c r="DE32" s="13">
        <f>SMALL($DO32:DR32,1)/(60*60*24)</f>
        <v>1.9396084943639289E-2</v>
      </c>
      <c r="DF32" s="13">
        <f>SMALL($DO32:DS32,1)/(60*60*24)</f>
        <v>1.9396084943639289E-2</v>
      </c>
      <c r="DG32" s="13">
        <f>SMALL($DO32:DT32,1)/(60*60*24)</f>
        <v>1.9396084943639289E-2</v>
      </c>
      <c r="DH32" s="45">
        <f t="shared" si="48"/>
        <v>1.491747632589821E-2</v>
      </c>
      <c r="DI32" s="13">
        <f>SMALL($DU32:DV32,1)/(60*60*24)</f>
        <v>1.491747632589821E-2</v>
      </c>
      <c r="DJ32" s="53">
        <f>SMALL($DW32:DW32,1)/(60*60*24)</f>
        <v>0.11572916666666666</v>
      </c>
      <c r="DK32" s="53">
        <f>SMALL($DW32:DX32,1)/(60*60*24)</f>
        <v>1.7708333333333333E-2</v>
      </c>
      <c r="DL32" s="53">
        <f>SMALL($DW32:DY32,1)/(60*60*24)</f>
        <v>1.7708333333333333E-2</v>
      </c>
      <c r="DM32" s="53">
        <f>SMALL($DW32:DZ32,1)/(60*60*24)</f>
        <v>1.7708333333333333E-2</v>
      </c>
      <c r="DO32" s="6">
        <f t="shared" si="49"/>
        <v>1675.8217391304347</v>
      </c>
      <c r="DP32" s="1">
        <f t="shared" si="50"/>
        <v>1721</v>
      </c>
      <c r="DQ32" s="1">
        <f t="shared" si="51"/>
        <v>1714</v>
      </c>
      <c r="DR32" s="1">
        <f t="shared" si="52"/>
        <v>1728</v>
      </c>
      <c r="DS32" s="1">
        <f t="shared" si="53"/>
        <v>1797.0000000000005</v>
      </c>
      <c r="DT32" s="1">
        <f t="shared" si="54"/>
        <v>1677.1000000000006</v>
      </c>
      <c r="DU32" s="6">
        <f t="shared" si="55"/>
        <v>1288.8699545576053</v>
      </c>
      <c r="DV32" s="1">
        <f t="shared" si="56"/>
        <v>1321</v>
      </c>
      <c r="DW32" s="55">
        <f t="shared" si="57"/>
        <v>9999</v>
      </c>
      <c r="DX32" s="1">
        <f t="shared" si="58"/>
        <v>1530</v>
      </c>
      <c r="DY32" s="1">
        <f t="shared" si="59"/>
        <v>9999</v>
      </c>
      <c r="DZ32" s="1">
        <f t="shared" si="60"/>
        <v>1641.9999999999998</v>
      </c>
    </row>
    <row r="33" spans="1:130" x14ac:dyDescent="0.2">
      <c r="A33" s="1" t="s">
        <v>171</v>
      </c>
      <c r="B33" s="3">
        <v>1.4050925925925927E-2</v>
      </c>
      <c r="C33" s="11">
        <v>43497</v>
      </c>
      <c r="E33" s="53">
        <v>1.9178240740740742E-2</v>
      </c>
      <c r="F33" s="11">
        <v>43647</v>
      </c>
      <c r="H33" s="8">
        <v>1.5162037037037038E-2</v>
      </c>
      <c r="I33" s="8">
        <v>1.9178240740740746E-2</v>
      </c>
      <c r="L33" s="8">
        <v>2.9513888888888892E-2</v>
      </c>
      <c r="M33" s="8">
        <f t="shared" si="2"/>
        <v>1.9117351046698872E-2</v>
      </c>
      <c r="N33" s="6">
        <f t="shared" si="3"/>
        <v>1651.7391304347825</v>
      </c>
      <c r="O33" s="8">
        <f t="shared" si="65"/>
        <v>1.7187500000000001E-2</v>
      </c>
      <c r="Q33" s="8">
        <f t="shared" si="4"/>
        <v>0</v>
      </c>
      <c r="R33" s="8">
        <f t="shared" si="5"/>
        <v>1.7905092592592591E-2</v>
      </c>
      <c r="S33" s="8">
        <f t="shared" si="6"/>
        <v>1.7187500000000001E-2</v>
      </c>
      <c r="T33" s="8"/>
      <c r="U33" s="8">
        <f>IF(A33&lt;&gt;"",IF(VLOOKUP(A33,Apr!A$4:F$202,6)&gt;0,VLOOKUP(A33,Apr!A$4:F$202,6),0),0)</f>
        <v>0</v>
      </c>
      <c r="V33" s="8">
        <f>IF(A33&lt;&gt;"",IF(VLOOKUP(A33,May!A$3:F$201,6)&gt;0,VLOOKUP(A33,May!A$3:F$201,6),0),0)</f>
        <v>0</v>
      </c>
      <c r="W33" s="8">
        <f>IF(A33&lt;&gt;"",IF(VLOOKUP(A33,Jun!A$3:F$201,6)&gt;0,VLOOKUP(A33,Jun!A$3:F$201,6),0),0)</f>
        <v>0</v>
      </c>
      <c r="X33" s="8">
        <f>IF(A33&lt;&gt;"",IF(VLOOKUP(A33,Jul!A$3:F$201,6)&gt;0,VLOOKUP(A33,Jul!A$3:F$201,6),0),0)</f>
        <v>0</v>
      </c>
      <c r="Y33" s="8">
        <f>IF(A33&lt;&gt;"",IF(VLOOKUP(A33,Aug!A$3:F$201,6)&gt;0,VLOOKUP(A33,Aug!A$3:F$201,6),0),0)</f>
        <v>0</v>
      </c>
      <c r="Z33" s="8">
        <f>IF(A33&lt;&gt;"",IF(VLOOKUP(A33,Sep!A$3:F$201,6)&gt;0,VLOOKUP(A33,Sep!A$3:F$201,6),0),0)</f>
        <v>0</v>
      </c>
      <c r="AA33" s="6">
        <f t="shared" si="7"/>
        <v>1269.3798449612405</v>
      </c>
      <c r="AB33" s="8">
        <f t="shared" si="8"/>
        <v>1.3194444444444444E-2</v>
      </c>
      <c r="AC33" s="8">
        <f>IF(A33&lt;&gt;"",IF(VLOOKUP(A33,Oct!A$3:F$201,6)&gt;0,VLOOKUP(A33,Oct!A$3:F$201,6),0),0)</f>
        <v>0</v>
      </c>
      <c r="AD33" s="8">
        <f>IF(A33&lt;&gt;"",IF(VLOOKUP(A33,Nov!A$3:F$201,6)&gt;0,VLOOKUP(A33,Nov!A$3:F$201,6),0),0)</f>
        <v>0</v>
      </c>
      <c r="AE33" s="8">
        <f>IF(A33&lt;&gt;"",IF(VLOOKUP(A33,Dec!A$3:F$201,6)&gt;0,VLOOKUP(A33,Dec!A$3:F$201,6),0),0)</f>
        <v>1.7905092592592591E-2</v>
      </c>
      <c r="AF33" s="8">
        <f>IF(A33&lt;&gt;"",IF(VLOOKUP(A33,Jan!A$3:F$201,6)&gt;0,VLOOKUP(A33,Jan!A$3:F$201,6),0),0)</f>
        <v>0</v>
      </c>
      <c r="AG33" s="8">
        <f>IF(A33&lt;&gt;"",IF(VLOOKUP(A33,Feb!A$3:F$201,6)&gt;0,VLOOKUP(A33,Feb!A$3:F$201,6),0),0)</f>
        <v>0</v>
      </c>
      <c r="AH33" s="8">
        <f>IF(A33&lt;&gt;"",IF(VLOOKUP(A33,Mar!A$3:F$201,6)&gt;0,VLOOKUP(A33,Mar!A$3:F$201,6),0),0)</f>
        <v>0</v>
      </c>
      <c r="AJ33" s="8">
        <f>LARGE($BH33:BI33,1)</f>
        <v>1.7187500000000001E-2</v>
      </c>
      <c r="AK33" s="8">
        <f>LARGE($BH33:BJ33,1)</f>
        <v>1.7187500000000001E-2</v>
      </c>
      <c r="AL33" s="8">
        <f>LARGE($BH33:BK33,1)</f>
        <v>1.7187500000000001E-2</v>
      </c>
      <c r="AM33" s="8">
        <f>LARGE($BH33:BL33,1)</f>
        <v>1.7187500000000001E-2</v>
      </c>
      <c r="AN33" s="8">
        <f>LARGE($BH33:BM33,1)</f>
        <v>1.7187500000000001E-2</v>
      </c>
      <c r="AO33" s="8">
        <f>LARGE($BN33:BO33,1)</f>
        <v>1.3194444444444444E-2</v>
      </c>
      <c r="AP33" s="8">
        <f>LARGE($BN33:BP33,1)</f>
        <v>1.579861111111111E-2</v>
      </c>
      <c r="AQ33" s="8">
        <f>LARGE($BN33:BQ33,1)</f>
        <v>1.579861111111111E-2</v>
      </c>
      <c r="AR33" s="8">
        <f>LARGE($BN33:BR33,1)</f>
        <v>1.579861111111111E-2</v>
      </c>
      <c r="AS33" s="8">
        <f>LARGE($BN33:BS33,1)</f>
        <v>1.579861111111111E-2</v>
      </c>
      <c r="AV33" s="6">
        <f t="shared" si="9"/>
        <v>0</v>
      </c>
      <c r="AW33" s="6">
        <f t="shared" si="10"/>
        <v>0</v>
      </c>
      <c r="AX33" s="6">
        <f t="shared" si="11"/>
        <v>0</v>
      </c>
      <c r="AY33" s="6">
        <f t="shared" si="12"/>
        <v>0</v>
      </c>
      <c r="AZ33" s="6">
        <f t="shared" si="13"/>
        <v>0</v>
      </c>
      <c r="BA33" s="6">
        <f t="shared" si="14"/>
        <v>0</v>
      </c>
      <c r="BB33" s="6">
        <f t="shared" si="15"/>
        <v>0</v>
      </c>
      <c r="BC33" s="6">
        <f t="shared" si="16"/>
        <v>0</v>
      </c>
      <c r="BD33" s="6">
        <f t="shared" si="17"/>
        <v>1547</v>
      </c>
      <c r="BE33" s="6">
        <f t="shared" si="18"/>
        <v>0</v>
      </c>
      <c r="BF33" s="6">
        <f t="shared" si="19"/>
        <v>0</v>
      </c>
      <c r="BH33" s="8">
        <f t="shared" si="20"/>
        <v>1.7187500000000001E-2</v>
      </c>
      <c r="BI33" s="8">
        <f t="shared" si="21"/>
        <v>0</v>
      </c>
      <c r="BJ33" s="8">
        <f t="shared" si="22"/>
        <v>0</v>
      </c>
      <c r="BK33" s="8">
        <f t="shared" si="23"/>
        <v>0</v>
      </c>
      <c r="BL33" s="8">
        <f t="shared" si="24"/>
        <v>0</v>
      </c>
      <c r="BM33" s="8">
        <f t="shared" si="25"/>
        <v>0</v>
      </c>
      <c r="BN33" s="8">
        <f t="shared" si="26"/>
        <v>1.3194444444444444E-2</v>
      </c>
      <c r="BO33" s="8">
        <f t="shared" si="27"/>
        <v>0</v>
      </c>
      <c r="BP33" s="8">
        <f t="shared" si="61"/>
        <v>1.579861111111111E-2</v>
      </c>
      <c r="BQ33" s="8">
        <f t="shared" si="62"/>
        <v>9.8958333333333329E-3</v>
      </c>
      <c r="BR33" s="8">
        <f t="shared" si="63"/>
        <v>0</v>
      </c>
      <c r="BS33" s="8">
        <f t="shared" si="64"/>
        <v>0</v>
      </c>
      <c r="BV33" s="8" t="str">
        <f t="shared" si="28"/>
        <v/>
      </c>
      <c r="BW33" s="8" t="str">
        <f t="shared" si="29"/>
        <v/>
      </c>
      <c r="BX33" s="8" t="str">
        <f t="shared" si="30"/>
        <v/>
      </c>
      <c r="BY33" s="8" t="str">
        <f t="shared" si="31"/>
        <v/>
      </c>
      <c r="BZ33" s="8" t="str">
        <f t="shared" si="32"/>
        <v/>
      </c>
      <c r="CA33" s="8" t="str">
        <f t="shared" si="33"/>
        <v/>
      </c>
      <c r="CB33" s="8" t="str">
        <f t="shared" si="34"/>
        <v/>
      </c>
      <c r="CC33" s="8" t="str">
        <f t="shared" si="35"/>
        <v/>
      </c>
      <c r="CD33" s="8">
        <f t="shared" si="36"/>
        <v>1.7905092592592591E-2</v>
      </c>
      <c r="CE33" s="8" t="str">
        <f t="shared" si="37"/>
        <v/>
      </c>
      <c r="CF33" s="8" t="str">
        <f t="shared" si="38"/>
        <v/>
      </c>
      <c r="CG33" s="8" t="str">
        <f t="shared" si="39"/>
        <v/>
      </c>
      <c r="CI33" s="13">
        <v>1.9178240740740742E-2</v>
      </c>
      <c r="CJ33" s="8">
        <f t="shared" si="40"/>
        <v>1.9178240740740742E-2</v>
      </c>
      <c r="CK33" s="8">
        <f>IF(COUNT($BV33:BW33)&gt;0,SMALL($BV33:BW33,1),$CI33)</f>
        <v>1.9178240740740742E-2</v>
      </c>
      <c r="CL33" s="8">
        <f>IF(COUNT($BV33:BX33)&gt;0,SMALL($BV33:BX33,1),$CI33)</f>
        <v>1.9178240740740742E-2</v>
      </c>
      <c r="CM33" s="8">
        <f>IF(COUNT($BV33:BY33)&gt;0,SMALL($BV33:BY33,1),$CI33)</f>
        <v>1.9178240740740742E-2</v>
      </c>
      <c r="CN33" s="8">
        <f>IF(COUNT($BV33:BZ33)&gt;0,SMALL($BV33:BZ33,1),$CI33)</f>
        <v>1.9178240740740742E-2</v>
      </c>
      <c r="CO33" s="3">
        <v>1.4050925925925927E-2</v>
      </c>
      <c r="CP33" s="8">
        <f t="shared" si="41"/>
        <v>1.4050925925925927E-2</v>
      </c>
      <c r="CQ33" s="8">
        <f>IF(COUNT($CB33:CC33)&gt;0,SMALL($CB33:CC33,1),$CP33)</f>
        <v>1.4050925925925927E-2</v>
      </c>
      <c r="CR33" s="8">
        <f>IF(COUNT($CB33:CD33)&gt;0,SMALL($CB33:CD33,1),$CP33)</f>
        <v>1.7905092592592591E-2</v>
      </c>
      <c r="CS33" s="8">
        <f>IF(COUNT($CB33:CE33)&gt;0,SMALL($CB33:CE33,1),$CP33)</f>
        <v>1.7905092592592591E-2</v>
      </c>
      <c r="CT33" s="8">
        <f>IF(COUNT($CB33:CF33)&gt;0,SMALL($CB33:CF33,1),$CP33)</f>
        <v>1.7905092592592591E-2</v>
      </c>
      <c r="CV33" s="8">
        <f t="shared" si="42"/>
        <v>1.7188217592592595E-2</v>
      </c>
      <c r="CW33" s="8">
        <f t="shared" si="43"/>
        <v>1.5799328703703704E-2</v>
      </c>
      <c r="CX33" s="1">
        <f t="shared" si="44"/>
        <v>31</v>
      </c>
      <c r="CY33" s="8">
        <f t="shared" si="45"/>
        <v>7.1759259259259255E-7</v>
      </c>
      <c r="CZ33" s="1" t="str">
        <f t="shared" si="46"/>
        <v>Dominic Garrett</v>
      </c>
      <c r="DB33" s="13">
        <f t="shared" si="47"/>
        <v>1.9117351046698872E-2</v>
      </c>
      <c r="DC33" s="13">
        <f>SMALL($DO33:DP33,1)/(60*60*24)</f>
        <v>1.9117351046698872E-2</v>
      </c>
      <c r="DD33" s="13">
        <f>SMALL($DO33:DQ33,1)/(60*60*24)</f>
        <v>1.9117351046698872E-2</v>
      </c>
      <c r="DE33" s="13">
        <f>SMALL($DO33:DR33,1)/(60*60*24)</f>
        <v>1.9117351046698872E-2</v>
      </c>
      <c r="DF33" s="13">
        <f>SMALL($DO33:DS33,1)/(60*60*24)</f>
        <v>1.9117351046698872E-2</v>
      </c>
      <c r="DG33" s="13">
        <f>SMALL($DO33:DT33,1)/(60*60*24)</f>
        <v>1.9117351046698872E-2</v>
      </c>
      <c r="DH33" s="45">
        <f t="shared" si="48"/>
        <v>1.4691896353718061E-2</v>
      </c>
      <c r="DI33" s="13">
        <f>SMALL($DU33:DV33,1)/(60*60*24)</f>
        <v>1.4691896353718061E-2</v>
      </c>
      <c r="DJ33" s="53">
        <f>SMALL($DW33:DW33,1)/(60*60*24)</f>
        <v>0.11572916666666666</v>
      </c>
      <c r="DK33" s="53">
        <f>SMALL($DW33:DX33,1)/(60*60*24)</f>
        <v>1.7905092592592594E-2</v>
      </c>
      <c r="DL33" s="53">
        <f>SMALL($DW33:DY33,1)/(60*60*24)</f>
        <v>1.7905092592592594E-2</v>
      </c>
      <c r="DM33" s="53">
        <f>SMALL($DW33:DZ33,1)/(60*60*24)</f>
        <v>1.7905092592592594E-2</v>
      </c>
      <c r="DO33" s="6">
        <f t="shared" si="49"/>
        <v>1651.7391304347825</v>
      </c>
      <c r="DP33" s="1">
        <f t="shared" si="50"/>
        <v>9999</v>
      </c>
      <c r="DQ33" s="1">
        <f t="shared" si="51"/>
        <v>9999</v>
      </c>
      <c r="DR33" s="1">
        <f t="shared" si="52"/>
        <v>9999</v>
      </c>
      <c r="DS33" s="1">
        <f t="shared" si="53"/>
        <v>9999</v>
      </c>
      <c r="DT33" s="1">
        <f t="shared" si="54"/>
        <v>9999</v>
      </c>
      <c r="DU33" s="6">
        <f t="shared" si="55"/>
        <v>1269.3798449612405</v>
      </c>
      <c r="DV33" s="1">
        <f t="shared" si="56"/>
        <v>9999</v>
      </c>
      <c r="DW33" s="55">
        <f t="shared" si="57"/>
        <v>9999</v>
      </c>
      <c r="DX33" s="1">
        <f t="shared" si="58"/>
        <v>1547</v>
      </c>
      <c r="DY33" s="1">
        <f t="shared" si="59"/>
        <v>9999</v>
      </c>
      <c r="DZ33" s="1">
        <f t="shared" si="60"/>
        <v>9999</v>
      </c>
    </row>
    <row r="34" spans="1:130" x14ac:dyDescent="0.2">
      <c r="A34" s="1" t="s">
        <v>189</v>
      </c>
      <c r="B34" s="3">
        <v>2.0069444444444442E-2</v>
      </c>
      <c r="C34" s="11">
        <v>43739</v>
      </c>
      <c r="E34" s="13">
        <v>2.5324074074074079E-2</v>
      </c>
      <c r="F34" s="11">
        <v>44044</v>
      </c>
      <c r="H34" s="3">
        <v>2.0138888888888887E-2</v>
      </c>
      <c r="I34" s="3">
        <v>2.5324074074074079E-2</v>
      </c>
      <c r="L34" s="8">
        <v>3.8194444444444441E-2</v>
      </c>
      <c r="M34" s="8">
        <f t="shared" si="2"/>
        <v>2.539251207729468E-2</v>
      </c>
      <c r="N34" s="6">
        <f t="shared" si="3"/>
        <v>2193.9130434782601</v>
      </c>
      <c r="O34" s="8">
        <f t="shared" si="65"/>
        <v>1.0763888888888889E-2</v>
      </c>
      <c r="Q34" s="8">
        <f t="shared" si="4"/>
        <v>2.7916666666666669E-2</v>
      </c>
      <c r="R34" s="8">
        <f t="shared" si="5"/>
        <v>2.3124999999999996E-2</v>
      </c>
      <c r="S34" s="8">
        <f t="shared" si="6"/>
        <v>1.0763888888888889E-2</v>
      </c>
      <c r="T34" s="8"/>
      <c r="U34" s="8">
        <f>IF(A34&lt;&gt;"",IF(VLOOKUP(A34,Apr!A$4:F$202,6)&gt;0,VLOOKUP(A34,Apr!A$4:F$202,6),0),0)</f>
        <v>0</v>
      </c>
      <c r="V34" s="8">
        <f>IF(A34&lt;&gt;"",IF(VLOOKUP(A34,May!A$3:F$201,6)&gt;0,VLOOKUP(A34,May!A$3:F$201,6),0),0)</f>
        <v>0</v>
      </c>
      <c r="W34" s="8">
        <f>IF(A34&lt;&gt;"",IF(VLOOKUP(A34,Jun!A$3:F$201,6)&gt;0,VLOOKUP(A34,Jun!A$3:F$201,6),0),0)</f>
        <v>2.9664351851851855E-2</v>
      </c>
      <c r="X34" s="8">
        <f>IF(A34&lt;&gt;"",IF(VLOOKUP(A34,Jul!A$3:F$201,6)&gt;0,VLOOKUP(A34,Jul!A$3:F$201,6),0),0)</f>
        <v>2.7916666666666669E-2</v>
      </c>
      <c r="Y34" s="8">
        <f>IF(A34&lt;&gt;"",IF(VLOOKUP(A34,Aug!A$3:F$201,6)&gt;0,VLOOKUP(A34,Aug!A$3:F$201,6),0),0)</f>
        <v>0</v>
      </c>
      <c r="Z34" s="8">
        <f>IF(A34&lt;&gt;"",IF(VLOOKUP(A34,Sep!A$3:F$201,6)&gt;0,VLOOKUP(A34,Sep!A$3:F$201,6),0),0)</f>
        <v>0</v>
      </c>
      <c r="AA34" s="6">
        <f t="shared" si="7"/>
        <v>1853.648757016841</v>
      </c>
      <c r="AB34" s="8">
        <f t="shared" si="8"/>
        <v>6.4236111111111117E-3</v>
      </c>
      <c r="AC34" s="8">
        <f>IF(A34&lt;&gt;"",IF(VLOOKUP(A34,Oct!A$3:F$201,6)&gt;0,VLOOKUP(A34,Oct!A$3:F$201,6),0),0)</f>
        <v>2.3124999999999996E-2</v>
      </c>
      <c r="AD34" s="8">
        <f>IF(A34&lt;&gt;"",IF(VLOOKUP(A34,Nov!A$3:F$201,6)&gt;0,VLOOKUP(A34,Nov!A$3:F$201,6),0),0)</f>
        <v>0</v>
      </c>
      <c r="AE34" s="8">
        <f>IF(A34&lt;&gt;"",IF(VLOOKUP(A34,Dec!A$3:F$201,6)&gt;0,VLOOKUP(A34,Dec!A$3:F$201,6),0),0)</f>
        <v>0</v>
      </c>
      <c r="AF34" s="8">
        <f>IF(A34&lt;&gt;"",IF(VLOOKUP(A34,Jan!A$3:F$201,6)&gt;0,VLOOKUP(A34,Jan!A$3:F$201,6),0),0)</f>
        <v>0</v>
      </c>
      <c r="AG34" s="8">
        <f>IF(A34&lt;&gt;"",IF(VLOOKUP(A34,Feb!A$3:F$201,6)&gt;0,VLOOKUP(A34,Feb!A$3:F$201,6),0),0)</f>
        <v>2.6736111111111106E-2</v>
      </c>
      <c r="AH34" s="8">
        <f>IF(A34&lt;&gt;"",IF(VLOOKUP(A34,Mar!A$3:F$201,6)&gt;0,VLOOKUP(A34,Mar!A$3:F$201,6),0),0)</f>
        <v>0</v>
      </c>
      <c r="AJ34" s="8">
        <f>LARGE($BH34:BI34,1)</f>
        <v>1.0763888888888889E-2</v>
      </c>
      <c r="AK34" s="8">
        <f>LARGE($BH34:BJ34,1)</f>
        <v>1.0763888888888889E-2</v>
      </c>
      <c r="AL34" s="8">
        <f>LARGE($BH34:BK34,1)</f>
        <v>1.0763888888888889E-2</v>
      </c>
      <c r="AM34" s="8">
        <f>LARGE($BH34:BL34,1)</f>
        <v>1.0763888888888889E-2</v>
      </c>
      <c r="AN34" s="8">
        <f>LARGE($BH34:BM34,1)</f>
        <v>1.0763888888888889E-2</v>
      </c>
      <c r="AO34" s="8">
        <f>LARGE($BN34:BO34,1)</f>
        <v>6.4236111111111117E-3</v>
      </c>
      <c r="AP34" s="8">
        <f>LARGE($BN34:BP34,1)</f>
        <v>7.6388888888888895E-3</v>
      </c>
      <c r="AQ34" s="8">
        <f>LARGE($BN34:BQ34,1)</f>
        <v>7.6388888888888895E-3</v>
      </c>
      <c r="AR34" s="8">
        <f>LARGE($BN34:BR34,1)</f>
        <v>7.6388888888888895E-3</v>
      </c>
      <c r="AS34" s="8">
        <f>LARGE($BN34:BS34,1)</f>
        <v>7.6388888888888895E-3</v>
      </c>
      <c r="AV34" s="6">
        <f t="shared" si="9"/>
        <v>0</v>
      </c>
      <c r="AW34" s="6">
        <f t="shared" si="10"/>
        <v>0</v>
      </c>
      <c r="AX34" s="6">
        <f t="shared" si="11"/>
        <v>2563.0000000000005</v>
      </c>
      <c r="AY34" s="6">
        <f t="shared" si="12"/>
        <v>2412.0000000000005</v>
      </c>
      <c r="AZ34" s="6">
        <f t="shared" si="13"/>
        <v>0</v>
      </c>
      <c r="BA34" s="6">
        <f t="shared" si="14"/>
        <v>0</v>
      </c>
      <c r="BB34" s="6">
        <f t="shared" si="15"/>
        <v>1997.9999999999995</v>
      </c>
      <c r="BC34" s="6">
        <f t="shared" si="16"/>
        <v>0</v>
      </c>
      <c r="BD34" s="6">
        <f t="shared" si="17"/>
        <v>0</v>
      </c>
      <c r="BE34" s="6">
        <f t="shared" si="18"/>
        <v>0</v>
      </c>
      <c r="BF34" s="6">
        <f t="shared" si="19"/>
        <v>2309.9999999999991</v>
      </c>
      <c r="BH34" s="8">
        <f t="shared" si="20"/>
        <v>1.0763888888888889E-2</v>
      </c>
      <c r="BI34" s="8">
        <f t="shared" si="21"/>
        <v>0</v>
      </c>
      <c r="BJ34" s="8">
        <f t="shared" si="22"/>
        <v>0</v>
      </c>
      <c r="BK34" s="8">
        <f t="shared" si="23"/>
        <v>6.5972222222222222E-3</v>
      </c>
      <c r="BL34" s="8">
        <f t="shared" si="24"/>
        <v>8.3333333333333332E-3</v>
      </c>
      <c r="BM34" s="8">
        <f t="shared" si="25"/>
        <v>0</v>
      </c>
      <c r="BN34" s="8">
        <f t="shared" si="26"/>
        <v>6.4236111111111117E-3</v>
      </c>
      <c r="BO34" s="8">
        <f t="shared" si="27"/>
        <v>4.6874999999999998E-3</v>
      </c>
      <c r="BP34" s="8">
        <f t="shared" si="61"/>
        <v>7.6388888888888895E-3</v>
      </c>
      <c r="BQ34" s="8">
        <f t="shared" si="62"/>
        <v>0</v>
      </c>
      <c r="BR34" s="8">
        <f t="shared" si="63"/>
        <v>0</v>
      </c>
      <c r="BS34" s="8">
        <f t="shared" si="64"/>
        <v>1.0416666666666667E-3</v>
      </c>
      <c r="BV34" s="8" t="str">
        <f t="shared" si="28"/>
        <v/>
      </c>
      <c r="BW34" s="8" t="str">
        <f t="shared" si="29"/>
        <v/>
      </c>
      <c r="BX34" s="8">
        <f t="shared" si="30"/>
        <v>2.9664351851851855E-2</v>
      </c>
      <c r="BY34" s="8">
        <f t="shared" si="31"/>
        <v>2.7916666666666669E-2</v>
      </c>
      <c r="BZ34" s="8" t="str">
        <f t="shared" si="32"/>
        <v/>
      </c>
      <c r="CA34" s="8" t="str">
        <f t="shared" si="33"/>
        <v/>
      </c>
      <c r="CB34" s="8">
        <f t="shared" si="34"/>
        <v>2.3124999999999996E-2</v>
      </c>
      <c r="CC34" s="8" t="str">
        <f t="shared" si="35"/>
        <v/>
      </c>
      <c r="CD34" s="8" t="str">
        <f t="shared" si="36"/>
        <v/>
      </c>
      <c r="CE34" s="8" t="str">
        <f t="shared" si="37"/>
        <v/>
      </c>
      <c r="CF34" s="8">
        <f t="shared" si="38"/>
        <v>2.6736111111111106E-2</v>
      </c>
      <c r="CG34" s="8" t="str">
        <f t="shared" si="39"/>
        <v/>
      </c>
      <c r="CI34" s="13">
        <v>2.5324074074074079E-2</v>
      </c>
      <c r="CJ34" s="8">
        <f t="shared" si="40"/>
        <v>2.5324074074074079E-2</v>
      </c>
      <c r="CK34" s="8">
        <f>IF(COUNT($BV34:BW34)&gt;0,SMALL($BV34:BW34,1),$CI34)</f>
        <v>2.5324074074074079E-2</v>
      </c>
      <c r="CL34" s="8">
        <f>IF(COUNT($BV34:BX34)&gt;0,SMALL($BV34:BX34,1),$CI34)</f>
        <v>2.9664351851851855E-2</v>
      </c>
      <c r="CM34" s="8">
        <f>IF(COUNT($BV34:BY34)&gt;0,SMALL($BV34:BY34,1),$CI34)</f>
        <v>2.7916666666666669E-2</v>
      </c>
      <c r="CN34" s="8">
        <f>IF(COUNT($BV34:BZ34)&gt;0,SMALL($BV34:BZ34,1),$CI34)</f>
        <v>2.7916666666666669E-2</v>
      </c>
      <c r="CO34" s="3">
        <v>2.0069444444444442E-2</v>
      </c>
      <c r="CP34" s="8">
        <f t="shared" si="41"/>
        <v>2.3124999999999996E-2</v>
      </c>
      <c r="CQ34" s="8">
        <f>IF(COUNT($CB34:CC34)&gt;0,SMALL($CB34:CC34,1),$CP34)</f>
        <v>2.3124999999999996E-2</v>
      </c>
      <c r="CR34" s="8">
        <f>IF(COUNT($CB34:CD34)&gt;0,SMALL($CB34:CD34,1),$CP34)</f>
        <v>2.3124999999999996E-2</v>
      </c>
      <c r="CS34" s="8">
        <f>IF(COUNT($CB34:CE34)&gt;0,SMALL($CB34:CE34,1),$CP34)</f>
        <v>2.3124999999999996E-2</v>
      </c>
      <c r="CT34" s="8">
        <f>IF(COUNT($CB34:CF34)&gt;0,SMALL($CB34:CF34,1),$CP34)</f>
        <v>2.3124999999999996E-2</v>
      </c>
      <c r="CV34" s="8">
        <f t="shared" si="42"/>
        <v>1.0764629629629629E-2</v>
      </c>
      <c r="CW34" s="8">
        <f t="shared" si="43"/>
        <v>7.6396296296296299E-3</v>
      </c>
      <c r="CX34" s="1">
        <f t="shared" si="44"/>
        <v>32</v>
      </c>
      <c r="CY34" s="8">
        <f t="shared" si="45"/>
        <v>7.4074074074074073E-7</v>
      </c>
      <c r="CZ34" s="1" t="str">
        <f t="shared" si="46"/>
        <v>Emma Johnston</v>
      </c>
      <c r="DB34" s="13">
        <f t="shared" si="47"/>
        <v>2.539251207729468E-2</v>
      </c>
      <c r="DC34" s="13">
        <f>SMALL($DO34:DP34,1)/(60*60*24)</f>
        <v>2.5392512077294677E-2</v>
      </c>
      <c r="DD34" s="13">
        <f>SMALL($DO34:DQ34,1)/(60*60*24)</f>
        <v>2.5392512077294677E-2</v>
      </c>
      <c r="DE34" s="13">
        <f>SMALL($DO34:DR34,1)/(60*60*24)</f>
        <v>2.5392512077294677E-2</v>
      </c>
      <c r="DF34" s="13">
        <f>SMALL($DO34:DS34,1)/(60*60*24)</f>
        <v>2.5392512077294677E-2</v>
      </c>
      <c r="DG34" s="13">
        <f>SMALL($DO34:DT34,1)/(60*60*24)</f>
        <v>2.5392512077294677E-2</v>
      </c>
      <c r="DH34" s="45">
        <f t="shared" si="48"/>
        <v>2.1454268021028254E-2</v>
      </c>
      <c r="DI34" s="13">
        <f>SMALL($DU34:DV34,1)/(60*60*24)</f>
        <v>2.1454268021028254E-2</v>
      </c>
      <c r="DJ34" s="53">
        <f>SMALL($DW34:DW34,1)/(60*60*24)</f>
        <v>0.11572916666666666</v>
      </c>
      <c r="DK34" s="53">
        <f>SMALL($DW34:DX34,1)/(60*60*24)</f>
        <v>0.11572916666666666</v>
      </c>
      <c r="DL34" s="53">
        <f>SMALL($DW34:DY34,1)/(60*60*24)</f>
        <v>0.11572916666666666</v>
      </c>
      <c r="DM34" s="53">
        <f>SMALL($DW34:DZ34,1)/(60*60*24)</f>
        <v>2.6736111111111099E-2</v>
      </c>
      <c r="DO34" s="6">
        <f t="shared" si="49"/>
        <v>2193.9130434782601</v>
      </c>
      <c r="DP34" s="1">
        <f t="shared" si="50"/>
        <v>9999</v>
      </c>
      <c r="DQ34" s="1">
        <f t="shared" si="51"/>
        <v>9999</v>
      </c>
      <c r="DR34" s="1">
        <f t="shared" si="52"/>
        <v>2563.0000000000005</v>
      </c>
      <c r="DS34" s="1">
        <f t="shared" si="53"/>
        <v>2412.0000000000005</v>
      </c>
      <c r="DT34" s="1">
        <f t="shared" si="54"/>
        <v>9999</v>
      </c>
      <c r="DU34" s="6">
        <f t="shared" si="55"/>
        <v>1853.648757016841</v>
      </c>
      <c r="DV34" s="1">
        <f t="shared" si="56"/>
        <v>1997.9999999999995</v>
      </c>
      <c r="DW34" s="55">
        <f t="shared" si="57"/>
        <v>9999</v>
      </c>
      <c r="DX34" s="1">
        <f t="shared" si="58"/>
        <v>9999</v>
      </c>
      <c r="DY34" s="1">
        <f t="shared" si="59"/>
        <v>9999</v>
      </c>
      <c r="DZ34" s="1">
        <f t="shared" si="60"/>
        <v>2309.9999999999991</v>
      </c>
    </row>
    <row r="35" spans="1:130" x14ac:dyDescent="0.2">
      <c r="A35" s="1" t="s">
        <v>226</v>
      </c>
      <c r="B35" s="3">
        <v>1.5000000000000001E-2</v>
      </c>
      <c r="C35" s="11">
        <v>44470</v>
      </c>
      <c r="E35" s="53"/>
      <c r="L35" s="8">
        <v>2.7777777777777776E-2</v>
      </c>
      <c r="M35" s="8">
        <f t="shared" ref="M35:M67" si="66">IF(A35&lt;&gt;"",IF(H35&gt;0,H35/3.45*4.35,IF(I35&gt;0,I35,IF(K35&gt;0,K35/3.11*4.35,IF(L35&gt;0,L35/6.21*4.35/1.032,IF(E35&gt;0,E35,IF(B35&gt;0,B35/3.45*4.35,0.0292)))))),0)</f>
        <v>1.8854519051126169E-2</v>
      </c>
      <c r="N35" s="6">
        <f t="shared" ref="N35:N67" si="67">M35*60*60*24</f>
        <v>1629.0304460173008</v>
      </c>
      <c r="O35" s="8">
        <f t="shared" si="65"/>
        <v>1.7361111111111112E-2</v>
      </c>
      <c r="Q35" s="8">
        <f t="shared" ref="Q35:Q67" si="68">IF(COUNT(BV35:CA35)&gt;0,SMALL(BV35:CA35,1),0)</f>
        <v>0</v>
      </c>
      <c r="R35" s="8">
        <f t="shared" ref="R35:R67" si="69">IF(COUNT(CB35:CG35)&gt;0,SMALL(CB35:CG35,1),0)</f>
        <v>1.5000000000000003E-2</v>
      </c>
      <c r="S35" s="8">
        <f t="shared" ref="S35:S67" si="70">O35</f>
        <v>1.7361111111111112E-2</v>
      </c>
      <c r="T35" s="8"/>
      <c r="U35" s="8">
        <f>IF(A35&lt;&gt;"",IF(VLOOKUP(A35,Apr!A$4:F$202,6)&gt;0,VLOOKUP(A35,Apr!A$4:F$202,6),0),0)</f>
        <v>0</v>
      </c>
      <c r="V35" s="8">
        <f>IF(A35&lt;&gt;"",IF(VLOOKUP(A35,May!A$3:F$201,6)&gt;0,VLOOKUP(A35,May!A$3:F$201,6),0),0)</f>
        <v>0</v>
      </c>
      <c r="W35" s="8">
        <f>IF(A35&lt;&gt;"",IF(VLOOKUP(A35,Jun!A$3:F$201,6)&gt;0,VLOOKUP(A35,Jun!A$3:F$201,6),0),0)</f>
        <v>0</v>
      </c>
      <c r="X35" s="8">
        <f>IF(A35&lt;&gt;"",IF(VLOOKUP(A35,Jul!A$3:F$201,6)&gt;0,VLOOKUP(A35,Jul!A$3:F$201,6),0),0)</f>
        <v>0</v>
      </c>
      <c r="Y35" s="8">
        <f>IF(A35&lt;&gt;"",IF(VLOOKUP(A35,Aug!A$3:F$201,6)&gt;0,VLOOKUP(A35,Aug!A$3:F$201,6),0),0)</f>
        <v>0</v>
      </c>
      <c r="Z35" s="8">
        <f>IF(A35&lt;&gt;"",IF(VLOOKUP(A35,Sep!A$3:F$201,6)&gt;0,VLOOKUP(A35,Sep!A$3:F$201,6),0),0)</f>
        <v>0</v>
      </c>
      <c r="AA35" s="6">
        <f t="shared" ref="AA35:AA67" si="71">IF(Q35&gt;0,Q35/4.35*3.45/1.032*60*60*24,N35/4.35*3.45/1.032)</f>
        <v>1251.9279690723711</v>
      </c>
      <c r="AB35" s="8">
        <f t="shared" ref="AB35:AB67" si="72">IF(AA$2&gt;AA35,(MROUND(AA$2-AA35,15)/60/60/24),0.1/60/60/24)</f>
        <v>1.3368055555555557E-2</v>
      </c>
      <c r="AC35" s="8">
        <f>IF(A35&lt;&gt;"",IF(VLOOKUP(A35,Oct!A$3:F$201,6)&gt;0,VLOOKUP(A35,Oct!A$3:F$201,6),0),0)</f>
        <v>1.5000000000000003E-2</v>
      </c>
      <c r="AD35" s="8">
        <f>IF(A35&lt;&gt;"",IF(VLOOKUP(A35,Nov!A$3:F$201,6)&gt;0,VLOOKUP(A35,Nov!A$3:F$201,6),0),0)</f>
        <v>0</v>
      </c>
      <c r="AE35" s="8">
        <f>IF(A35&lt;&gt;"",IF(VLOOKUP(A35,Dec!A$3:F$201,6)&gt;0,VLOOKUP(A35,Dec!A$3:F$201,6),0),0)</f>
        <v>0</v>
      </c>
      <c r="AF35" s="8">
        <f>IF(A35&lt;&gt;"",IF(VLOOKUP(A35,Jan!A$3:F$201,6)&gt;0,VLOOKUP(A35,Jan!A$3:F$201,6),0),0)</f>
        <v>0</v>
      </c>
      <c r="AG35" s="8">
        <f>IF(A35&lt;&gt;"",IF(VLOOKUP(A35,Feb!A$3:F$201,6)&gt;0,VLOOKUP(A35,Feb!A$3:F$201,6),0),0)</f>
        <v>0</v>
      </c>
      <c r="AH35" s="8">
        <f>IF(A35&lt;&gt;"",IF(VLOOKUP(A35,Mar!A$3:F$201,6)&gt;0,VLOOKUP(A35,Mar!A$3:F$201,6),0),0)</f>
        <v>0</v>
      </c>
      <c r="AJ35" s="8">
        <f>LARGE($BH35:BI35,1)</f>
        <v>1.7361111111111112E-2</v>
      </c>
      <c r="AK35" s="8">
        <f>LARGE($BH35:BJ35,1)</f>
        <v>1.7361111111111112E-2</v>
      </c>
      <c r="AL35" s="8">
        <f>LARGE($BH35:BK35,1)</f>
        <v>1.7361111111111112E-2</v>
      </c>
      <c r="AM35" s="8">
        <f>LARGE($BH35:BL35,1)</f>
        <v>1.7361111111111112E-2</v>
      </c>
      <c r="AN35" s="8">
        <f>LARGE($BH35:BM35,1)</f>
        <v>1.7361111111111112E-2</v>
      </c>
      <c r="AO35" s="8">
        <f>LARGE($BN35:BO35,1)</f>
        <v>1.3368055555555557E-2</v>
      </c>
      <c r="AP35" s="8">
        <f>LARGE($BN35:BP35,1)</f>
        <v>1.5972222222222224E-2</v>
      </c>
      <c r="AQ35" s="8">
        <f>LARGE($BN35:BQ35,1)</f>
        <v>1.5972222222222224E-2</v>
      </c>
      <c r="AR35" s="8">
        <f>LARGE($BN35:BR35,1)</f>
        <v>1.5972222222222224E-2</v>
      </c>
      <c r="AS35" s="8">
        <f>LARGE($BN35:BS35,1)</f>
        <v>1.5972222222222224E-2</v>
      </c>
      <c r="AV35" s="6">
        <f t="shared" ref="AV35:AV67" si="73">IF(U35&gt;0,U35*60*60*24,0)</f>
        <v>0</v>
      </c>
      <c r="AW35" s="6">
        <f t="shared" ref="AW35:AW67" si="74">IF(V35&gt;0,V35*60*60*24,0)</f>
        <v>0</v>
      </c>
      <c r="AX35" s="6">
        <f t="shared" ref="AX35:AX67" si="75">IF(W35&gt;0,W35*60*60*24,0)</f>
        <v>0</v>
      </c>
      <c r="AY35" s="6">
        <f t="shared" ref="AY35:AY67" si="76">IF(X35&gt;0,X35*60*60*24,0)</f>
        <v>0</v>
      </c>
      <c r="AZ35" s="6">
        <f t="shared" ref="AZ35:AZ67" si="77">IF(Y35&gt;0,Y35*60*60*24,0)</f>
        <v>0</v>
      </c>
      <c r="BA35" s="6">
        <f t="shared" ref="BA35:BA67" si="78">IF(Z35&gt;0,Z35*60*60*24,0)</f>
        <v>0</v>
      </c>
      <c r="BB35" s="6">
        <f t="shared" ref="BB35:BB67" si="79">IF(AC35&gt;0,AC35*60*60*24,0)</f>
        <v>1296.0000000000002</v>
      </c>
      <c r="BC35" s="6">
        <f t="shared" ref="BC35:BC67" si="80">IF(AD35&gt;0,AD35*60*60*24,0)</f>
        <v>0</v>
      </c>
      <c r="BD35" s="6">
        <f t="shared" ref="BD35:BD67" si="81">IF(AE35&gt;0,AE35*60*60*24,0)</f>
        <v>0</v>
      </c>
      <c r="BE35" s="6">
        <f t="shared" ref="BE35:BE67" si="82">IF(AF35&gt;0,AF35*60*60*24,0)</f>
        <v>0</v>
      </c>
      <c r="BF35" s="6">
        <f t="shared" ref="BF35:BF67" si="83">IF(AG35&gt;0,AG35*60*60*24,0)</f>
        <v>0</v>
      </c>
      <c r="BH35" s="8">
        <f t="shared" ref="BH35:BH67" si="84">S35</f>
        <v>1.7361111111111112E-2</v>
      </c>
      <c r="BI35" s="8">
        <f t="shared" ref="BI35:BI67" si="85">IF(AV35&gt;0,IF($N$2&gt;AV35,(MROUND($N$2-AV35,15)/(60*60*24)),0),0)</f>
        <v>0</v>
      </c>
      <c r="BJ35" s="8">
        <f t="shared" ref="BJ35:BJ67" si="86">IF(AW35&gt;0,IF($N$2&gt;AW35,(MROUND($N$2-AW35,15)/(60*60*24)),0),0)</f>
        <v>0</v>
      </c>
      <c r="BK35" s="8">
        <f t="shared" ref="BK35:BK67" si="87">IF(AX35&gt;0,IF($N$2&gt;AX35,(MROUND($N$2-AX35,15)/(60*60*24)),0),0)</f>
        <v>0</v>
      </c>
      <c r="BL35" s="8">
        <f t="shared" ref="BL35:BL67" si="88">IF(AY35&gt;0,IF($N$2&gt;AY35,(MROUND($N$2-AY35,15)/(60*60*24)),0),0)</f>
        <v>0</v>
      </c>
      <c r="BM35" s="8">
        <f t="shared" ref="BM35:BM67" si="89">IF(AZ35&gt;0,IF($N$2&gt;AZ35,(MROUND($N$2-AZ35,15)/(60*60*24)),0),0)</f>
        <v>0</v>
      </c>
      <c r="BN35" s="8">
        <f t="shared" ref="BN35:BN67" si="90">IF(AB35&gt;0,AB35,0)</f>
        <v>1.3368055555555557E-2</v>
      </c>
      <c r="BO35" s="8">
        <f t="shared" ref="BO35:BO67" si="91">IF(BB35&gt;0,IF($AA$2&gt;BB35,(MROUND($AA$2-BB35,15)/(60*60*24)),0),0)</f>
        <v>1.2847222222222222E-2</v>
      </c>
      <c r="BP35" s="8">
        <f t="shared" si="61"/>
        <v>1.5972222222222224E-2</v>
      </c>
      <c r="BQ35" s="8">
        <f t="shared" si="62"/>
        <v>0</v>
      </c>
      <c r="BR35" s="8">
        <f t="shared" si="63"/>
        <v>0</v>
      </c>
      <c r="BS35" s="8">
        <f t="shared" si="64"/>
        <v>0</v>
      </c>
      <c r="BV35" s="8" t="str">
        <f t="shared" ref="BV35:BV67" si="92">IF(U35&gt;0,U35,"")</f>
        <v/>
      </c>
      <c r="BW35" s="8" t="str">
        <f t="shared" ref="BW35:BW67" si="93">IF(V35&gt;0,V35,"")</f>
        <v/>
      </c>
      <c r="BX35" s="8" t="str">
        <f t="shared" ref="BX35:BX67" si="94">IF(W35&gt;0,W35,"")</f>
        <v/>
      </c>
      <c r="BY35" s="8" t="str">
        <f t="shared" ref="BY35:BY67" si="95">IF(X35&gt;0,X35,"")</f>
        <v/>
      </c>
      <c r="BZ35" s="8" t="str">
        <f t="shared" ref="BZ35:BZ67" si="96">IF(Y35&gt;0,Y35,"")</f>
        <v/>
      </c>
      <c r="CA35" s="8" t="str">
        <f t="shared" ref="CA35:CA67" si="97">IF(Z35&gt;0,Z35,"")</f>
        <v/>
      </c>
      <c r="CB35" s="8">
        <f t="shared" ref="CB35:CB67" si="98">IF(AC35&gt;0,AC35,"")</f>
        <v>1.5000000000000003E-2</v>
      </c>
      <c r="CC35" s="8" t="str">
        <f t="shared" ref="CC35:CC67" si="99">IF(AD35&gt;0,AD35,"")</f>
        <v/>
      </c>
      <c r="CD35" s="8" t="str">
        <f t="shared" ref="CD35:CD67" si="100">IF(AE35&gt;0,AE35,"")</f>
        <v/>
      </c>
      <c r="CE35" s="8" t="str">
        <f t="shared" ref="CE35:CE67" si="101">IF(AF35&gt;0,AF35,"")</f>
        <v/>
      </c>
      <c r="CF35" s="8" t="str">
        <f t="shared" ref="CF35:CF67" si="102">IF(AG35&gt;0,AG35,"")</f>
        <v/>
      </c>
      <c r="CG35" s="8" t="str">
        <f t="shared" ref="CG35:CG67" si="103">IF(AH35&gt;0,AH35,"")</f>
        <v/>
      </c>
      <c r="CI35" s="13">
        <v>0.317465277777778</v>
      </c>
      <c r="CJ35" s="8">
        <f t="shared" ref="CJ35:CJ67" si="104">IF(BV35&lt;&gt;"",BV35,CI35)</f>
        <v>0.317465277777778</v>
      </c>
      <c r="CK35" s="8">
        <f>IF(COUNT($BV35:BW35)&gt;0,SMALL($BV35:BW35,1),$CI35)</f>
        <v>0.317465277777778</v>
      </c>
      <c r="CL35" s="8">
        <f>IF(COUNT($BV35:BX35)&gt;0,SMALL($BV35:BX35,1),$CI35)</f>
        <v>0.317465277777778</v>
      </c>
      <c r="CM35" s="8">
        <f>IF(COUNT($BV35:BY35)&gt;0,SMALL($BV35:BY35,1),$CI35)</f>
        <v>0.317465277777778</v>
      </c>
      <c r="CN35" s="8">
        <f>IF(COUNT($BV35:BZ35)&gt;0,SMALL($BV35:BZ35,1),$CI35)</f>
        <v>0.317465277777778</v>
      </c>
      <c r="CP35" s="8">
        <f t="shared" ref="CP35:CP67" si="105">IF(CB35&lt;&gt;"",CB35,CO35)</f>
        <v>1.5000000000000003E-2</v>
      </c>
      <c r="CQ35" s="8">
        <f>IF(COUNT($CB35:CC35)&gt;0,SMALL($CB35:CC35,1),$CP35)</f>
        <v>1.5000000000000003E-2</v>
      </c>
      <c r="CR35" s="8">
        <f>IF(COUNT($CB35:CD35)&gt;0,SMALL($CB35:CD35,1),$CP35)</f>
        <v>1.5000000000000003E-2</v>
      </c>
      <c r="CS35" s="8">
        <f>IF(COUNT($CB35:CE35)&gt;0,SMALL($CB35:CE35,1),$CP35)</f>
        <v>1.5000000000000003E-2</v>
      </c>
      <c r="CT35" s="8">
        <f>IF(COUNT($CB35:CF35)&gt;0,SMALL($CB35:CF35,1),$CP35)</f>
        <v>1.5000000000000003E-2</v>
      </c>
      <c r="CV35" s="8">
        <f t="shared" ref="CV35:CV67" si="106">IF(A35&lt;&gt;"",LARGE(BH35:BM35,1)+CY35,"")</f>
        <v>1.7361875000000002E-2</v>
      </c>
      <c r="CW35" s="8">
        <f t="shared" ref="CW35:CW67" si="107">IF(A35&lt;&gt;"",LARGE(BN35:BS35,1)+CY35,"")</f>
        <v>1.5972986111111115E-2</v>
      </c>
      <c r="CX35" s="1">
        <f t="shared" ref="CX35:CX67" si="108">IF(A35&lt;&gt;"",CX34+1,0)</f>
        <v>33</v>
      </c>
      <c r="CY35" s="8">
        <f t="shared" ref="CY35:CY67" si="109">IF(A35&lt;&gt;"",CX35/(60*60*24*500),"")</f>
        <v>7.638888888888889E-7</v>
      </c>
      <c r="CZ35" s="1" t="str">
        <f t="shared" ref="CZ35:CZ67" si="110">A35</f>
        <v>Ethan McAvoy</v>
      </c>
      <c r="DB35" s="13">
        <f t="shared" ref="DB35:DB67" si="111">M35</f>
        <v>1.8854519051126169E-2</v>
      </c>
      <c r="DC35" s="13">
        <f>SMALL($DO35:DP35,1)/(60*60*24)</f>
        <v>1.8854519051126166E-2</v>
      </c>
      <c r="DD35" s="13">
        <f>SMALL($DO35:DQ35,1)/(60*60*24)</f>
        <v>1.8854519051126166E-2</v>
      </c>
      <c r="DE35" s="13">
        <f>SMALL($DO35:DR35,1)/(60*60*24)</f>
        <v>1.8854519051126166E-2</v>
      </c>
      <c r="DF35" s="13">
        <f>SMALL($DO35:DS35,1)/(60*60*24)</f>
        <v>1.8854519051126166E-2</v>
      </c>
      <c r="DG35" s="13">
        <f>SMALL($DO35:DT35,1)/(60*60*24)</f>
        <v>1.8854519051126166E-2</v>
      </c>
      <c r="DH35" s="45">
        <f t="shared" ref="DH35:DH67" si="112">AA35/(60*60*24)</f>
        <v>1.448990704944874E-2</v>
      </c>
      <c r="DI35" s="13">
        <f>SMALL($DU35:DV35,1)/(60*60*24)</f>
        <v>1.448990704944874E-2</v>
      </c>
      <c r="DJ35" s="53">
        <f>SMALL($DW35:DW35,1)/(60*60*24)</f>
        <v>0.11572916666666666</v>
      </c>
      <c r="DK35" s="53">
        <f>SMALL($DW35:DX35,1)/(60*60*24)</f>
        <v>0.11572916666666666</v>
      </c>
      <c r="DL35" s="53">
        <f>SMALL($DW35:DY35,1)/(60*60*24)</f>
        <v>0.11572916666666666</v>
      </c>
      <c r="DM35" s="53">
        <f>SMALL($DW35:DZ35,1)/(60*60*24)</f>
        <v>0.11572916666666666</v>
      </c>
      <c r="DO35" s="6">
        <f t="shared" ref="DO35:DO67" si="113">M35*60*60*24</f>
        <v>1629.0304460173008</v>
      </c>
      <c r="DP35" s="1">
        <f t="shared" ref="DP35:DP67" si="114">IF(AV35&gt;0,AV35,9999)</f>
        <v>9999</v>
      </c>
      <c r="DQ35" s="1">
        <f t="shared" ref="DQ35:DQ67" si="115">IF(AW35&gt;0,AW35,9999)</f>
        <v>9999</v>
      </c>
      <c r="DR35" s="1">
        <f t="shared" ref="DR35:DR67" si="116">IF(AX35&gt;0,AX35,9999)</f>
        <v>9999</v>
      </c>
      <c r="DS35" s="1">
        <f t="shared" ref="DS35:DS67" si="117">IF(AY35&gt;0,AY35,9999)</f>
        <v>9999</v>
      </c>
      <c r="DT35" s="1">
        <f t="shared" ref="DT35:DT67" si="118">IF(AZ35&gt;0,AZ35,9999)</f>
        <v>9999</v>
      </c>
      <c r="DU35" s="6">
        <f t="shared" ref="DU35:DU67" si="119">AA35</f>
        <v>1251.9279690723711</v>
      </c>
      <c r="DV35" s="1">
        <f t="shared" ref="DV35:DV67" si="120">IF(BB35&gt;0,BB35,9999)</f>
        <v>1296.0000000000002</v>
      </c>
      <c r="DW35" s="55">
        <f t="shared" ref="DW35:DW67" si="121">IF(BC35&gt;0,BC35*1.198547,9999)</f>
        <v>9999</v>
      </c>
      <c r="DX35" s="1">
        <f t="shared" ref="DX35:DX67" si="122">IF(BD35&gt;0,BD35,9999)</f>
        <v>9999</v>
      </c>
      <c r="DY35" s="1">
        <f t="shared" ref="DY35:DY67" si="123">IF(BE35&gt;0,BE35,9999)</f>
        <v>9999</v>
      </c>
      <c r="DZ35" s="1">
        <f t="shared" ref="DZ35:DZ67" si="124">IF(BF35&gt;0,BF35,9999)</f>
        <v>9999</v>
      </c>
    </row>
    <row r="36" spans="1:130" x14ac:dyDescent="0.2">
      <c r="A36" s="1" t="s">
        <v>200</v>
      </c>
      <c r="B36" s="3">
        <v>1.6898148148148148E-2</v>
      </c>
      <c r="C36" s="11">
        <v>43862</v>
      </c>
      <c r="E36" s="13"/>
      <c r="H36" s="8">
        <v>0</v>
      </c>
      <c r="I36" s="8">
        <v>0</v>
      </c>
      <c r="L36" s="8">
        <v>3.0555555555555555E-2</v>
      </c>
      <c r="M36" s="8">
        <f t="shared" si="66"/>
        <v>2.0739970956238789E-2</v>
      </c>
      <c r="N36" s="6">
        <f t="shared" si="67"/>
        <v>1791.9334906190311</v>
      </c>
      <c r="O36" s="8">
        <f t="shared" si="65"/>
        <v>1.545138888888889E-2</v>
      </c>
      <c r="Q36" s="8">
        <f t="shared" si="68"/>
        <v>0</v>
      </c>
      <c r="R36" s="8">
        <f t="shared" si="69"/>
        <v>0</v>
      </c>
      <c r="S36" s="8">
        <f t="shared" si="70"/>
        <v>1.545138888888889E-2</v>
      </c>
      <c r="T36" s="8"/>
      <c r="U36" s="8">
        <f>IF(A36&lt;&gt;"",IF(VLOOKUP(A36,Apr!A$4:F$202,6)&gt;0,VLOOKUP(A36,Apr!A$4:F$202,6),0),0)</f>
        <v>0</v>
      </c>
      <c r="V36" s="8">
        <f>IF(A36&lt;&gt;"",IF(VLOOKUP(A36,May!A$3:F$201,6)&gt;0,VLOOKUP(A36,May!A$3:F$201,6),0),0)</f>
        <v>0</v>
      </c>
      <c r="W36" s="8">
        <f>IF(A36&lt;&gt;"",IF(VLOOKUP(A36,Jun!A$3:F$201,6)&gt;0,VLOOKUP(A36,Jun!A$3:F$201,6),0),0)</f>
        <v>0</v>
      </c>
      <c r="X36" s="8">
        <f>IF(A36&lt;&gt;"",IF(VLOOKUP(A36,Jul!A$3:F$201,6)&gt;0,VLOOKUP(A36,Jul!A$3:F$201,6),0),0)</f>
        <v>0</v>
      </c>
      <c r="Y36" s="8">
        <f>IF(A36&lt;&gt;"",IF(VLOOKUP(A36,Aug!A$3:F$201,6)&gt;0,VLOOKUP(A36,Aug!A$3:F$201,6),0),0)</f>
        <v>0</v>
      </c>
      <c r="Z36" s="8">
        <f>IF(A36&lt;&gt;"",IF(VLOOKUP(A36,Sep!A$3:F$201,6)&gt;0,VLOOKUP(A36,Sep!A$3:F$201,6),0),0)</f>
        <v>0</v>
      </c>
      <c r="AA36" s="6">
        <f t="shared" si="71"/>
        <v>1377.1207659796082</v>
      </c>
      <c r="AB36" s="8">
        <f t="shared" si="72"/>
        <v>1.1979166666666666E-2</v>
      </c>
      <c r="AC36" s="8">
        <f>IF(A36&lt;&gt;"",IF(VLOOKUP(A36,Oct!A$3:F$201,6)&gt;0,VLOOKUP(A36,Oct!A$3:F$201,6),0),0)</f>
        <v>0</v>
      </c>
      <c r="AD36" s="8">
        <f>IF(A36&lt;&gt;"",IF(VLOOKUP(A36,Nov!A$3:F$201,6)&gt;0,VLOOKUP(A36,Nov!A$3:F$201,6),0),0)</f>
        <v>0</v>
      </c>
      <c r="AE36" s="8">
        <f>IF(A36&lt;&gt;"",IF(VLOOKUP(A36,Dec!A$3:F$201,6)&gt;0,VLOOKUP(A36,Dec!A$3:F$201,6),0),0)</f>
        <v>0</v>
      </c>
      <c r="AF36" s="8">
        <f>IF(A36&lt;&gt;"",IF(VLOOKUP(A36,Jan!A$3:F$201,6)&gt;0,VLOOKUP(A36,Jan!A$3:F$201,6),0),0)</f>
        <v>0</v>
      </c>
      <c r="AG36" s="8">
        <f>IF(A36&lt;&gt;"",IF(VLOOKUP(A36,Feb!A$3:F$201,6)&gt;0,VLOOKUP(A36,Feb!A$3:F$201,6),0),0)</f>
        <v>0</v>
      </c>
      <c r="AH36" s="8">
        <f>IF(A36&lt;&gt;"",IF(VLOOKUP(A36,Mar!A$3:F$201,6)&gt;0,VLOOKUP(A36,Mar!A$3:F$201,6),0),0)</f>
        <v>0</v>
      </c>
      <c r="AJ36" s="8">
        <f>LARGE($BH36:BI36,1)</f>
        <v>1.545138888888889E-2</v>
      </c>
      <c r="AK36" s="8">
        <f>LARGE($BH36:BJ36,1)</f>
        <v>1.545138888888889E-2</v>
      </c>
      <c r="AL36" s="8">
        <f>LARGE($BH36:BK36,1)</f>
        <v>1.545138888888889E-2</v>
      </c>
      <c r="AM36" s="8">
        <f>LARGE($BH36:BL36,1)</f>
        <v>1.545138888888889E-2</v>
      </c>
      <c r="AN36" s="8">
        <f>LARGE($BH36:BM36,1)</f>
        <v>1.545138888888889E-2</v>
      </c>
      <c r="AO36" s="8">
        <f>LARGE($BN36:BO36,1)</f>
        <v>1.1979166666666666E-2</v>
      </c>
      <c r="AP36" s="8">
        <f>LARGE($BN36:BP36,1)</f>
        <v>1.4409722222222223E-2</v>
      </c>
      <c r="AQ36" s="8">
        <f>LARGE($BN36:BQ36,1)</f>
        <v>1.4409722222222223E-2</v>
      </c>
      <c r="AR36" s="8">
        <f>LARGE($BN36:BR36,1)</f>
        <v>1.4409722222222223E-2</v>
      </c>
      <c r="AS36" s="8">
        <f>LARGE($BN36:BS36,1)</f>
        <v>1.4409722222222223E-2</v>
      </c>
      <c r="AV36" s="6">
        <f t="shared" si="73"/>
        <v>0</v>
      </c>
      <c r="AW36" s="6">
        <f t="shared" si="74"/>
        <v>0</v>
      </c>
      <c r="AX36" s="6">
        <f t="shared" si="75"/>
        <v>0</v>
      </c>
      <c r="AY36" s="6">
        <f t="shared" si="76"/>
        <v>0</v>
      </c>
      <c r="AZ36" s="6">
        <f t="shared" si="77"/>
        <v>0</v>
      </c>
      <c r="BA36" s="6">
        <f t="shared" si="78"/>
        <v>0</v>
      </c>
      <c r="BB36" s="6">
        <f t="shared" si="79"/>
        <v>0</v>
      </c>
      <c r="BC36" s="6">
        <f t="shared" si="80"/>
        <v>0</v>
      </c>
      <c r="BD36" s="6">
        <f t="shared" si="81"/>
        <v>0</v>
      </c>
      <c r="BE36" s="6">
        <f t="shared" si="82"/>
        <v>0</v>
      </c>
      <c r="BF36" s="6">
        <f t="shared" si="83"/>
        <v>0</v>
      </c>
      <c r="BH36" s="8">
        <f t="shared" si="84"/>
        <v>1.545138888888889E-2</v>
      </c>
      <c r="BI36" s="8">
        <f t="shared" si="85"/>
        <v>0</v>
      </c>
      <c r="BJ36" s="8">
        <f t="shared" si="86"/>
        <v>0</v>
      </c>
      <c r="BK36" s="8">
        <f t="shared" si="87"/>
        <v>0</v>
      </c>
      <c r="BL36" s="8">
        <f t="shared" si="88"/>
        <v>0</v>
      </c>
      <c r="BM36" s="8">
        <f t="shared" si="89"/>
        <v>0</v>
      </c>
      <c r="BN36" s="8">
        <f t="shared" si="90"/>
        <v>1.1979166666666666E-2</v>
      </c>
      <c r="BO36" s="8">
        <f t="shared" si="91"/>
        <v>0</v>
      </c>
      <c r="BP36" s="8">
        <f t="shared" si="61"/>
        <v>1.4409722222222223E-2</v>
      </c>
      <c r="BQ36" s="8">
        <f t="shared" si="62"/>
        <v>0</v>
      </c>
      <c r="BR36" s="8">
        <f t="shared" si="63"/>
        <v>0</v>
      </c>
      <c r="BS36" s="8">
        <f t="shared" si="64"/>
        <v>0</v>
      </c>
      <c r="BV36" s="8" t="str">
        <f t="shared" si="92"/>
        <v/>
      </c>
      <c r="BW36" s="8" t="str">
        <f t="shared" si="93"/>
        <v/>
      </c>
      <c r="BX36" s="8" t="str">
        <f t="shared" si="94"/>
        <v/>
      </c>
      <c r="BY36" s="8" t="str">
        <f t="shared" si="95"/>
        <v/>
      </c>
      <c r="BZ36" s="8" t="str">
        <f t="shared" si="96"/>
        <v/>
      </c>
      <c r="CA36" s="8" t="str">
        <f t="shared" si="97"/>
        <v/>
      </c>
      <c r="CB36" s="8" t="str">
        <f t="shared" si="98"/>
        <v/>
      </c>
      <c r="CC36" s="8" t="str">
        <f t="shared" si="99"/>
        <v/>
      </c>
      <c r="CD36" s="8" t="str">
        <f t="shared" si="100"/>
        <v/>
      </c>
      <c r="CE36" s="8" t="str">
        <f t="shared" si="101"/>
        <v/>
      </c>
      <c r="CF36" s="8" t="str">
        <f t="shared" si="102"/>
        <v/>
      </c>
      <c r="CG36" s="8" t="str">
        <f t="shared" si="103"/>
        <v/>
      </c>
      <c r="CI36" s="13"/>
      <c r="CJ36" s="8">
        <f t="shared" si="104"/>
        <v>0</v>
      </c>
      <c r="CK36" s="8">
        <f>IF(COUNT($BV36:BW36)&gt;0,SMALL($BV36:BW36,1),$CI36)</f>
        <v>0</v>
      </c>
      <c r="CL36" s="8">
        <f>IF(COUNT($BV36:BX36)&gt;0,SMALL($BV36:BX36,1),$CI36)</f>
        <v>0</v>
      </c>
      <c r="CM36" s="8">
        <f>IF(COUNT($BV36:BY36)&gt;0,SMALL($BV36:BY36,1),$CI36)</f>
        <v>0</v>
      </c>
      <c r="CN36" s="8">
        <f>IF(COUNT($BV36:BZ36)&gt;0,SMALL($BV36:BZ36,1),$CI36)</f>
        <v>0</v>
      </c>
      <c r="CO36" s="3">
        <v>1.6898148148148148E-2</v>
      </c>
      <c r="CP36" s="8">
        <f t="shared" si="105"/>
        <v>1.6898148148148148E-2</v>
      </c>
      <c r="CQ36" s="8">
        <f>IF(COUNT($CB36:CC36)&gt;0,SMALL($CB36:CC36,1),$CP36)</f>
        <v>1.6898148148148148E-2</v>
      </c>
      <c r="CR36" s="8">
        <f>IF(COUNT($CB36:CD36)&gt;0,SMALL($CB36:CD36,1),$CP36)</f>
        <v>1.6898148148148148E-2</v>
      </c>
      <c r="CS36" s="8">
        <f>IF(COUNT($CB36:CE36)&gt;0,SMALL($CB36:CE36,1),$CP36)</f>
        <v>1.6898148148148148E-2</v>
      </c>
      <c r="CT36" s="8">
        <f>IF(COUNT($CB36:CF36)&gt;0,SMALL($CB36:CF36,1),$CP36)</f>
        <v>1.6898148148148148E-2</v>
      </c>
      <c r="CV36" s="8">
        <f t="shared" si="106"/>
        <v>1.5452175925925926E-2</v>
      </c>
      <c r="CW36" s="8">
        <f t="shared" si="107"/>
        <v>1.441050925925926E-2</v>
      </c>
      <c r="CX36" s="1">
        <f t="shared" si="108"/>
        <v>34</v>
      </c>
      <c r="CY36" s="8">
        <f t="shared" si="109"/>
        <v>7.8703703703703708E-7</v>
      </c>
      <c r="CZ36" s="1" t="str">
        <f t="shared" si="110"/>
        <v>George Thomson</v>
      </c>
      <c r="DB36" s="13">
        <f t="shared" si="111"/>
        <v>2.0739970956238789E-2</v>
      </c>
      <c r="DC36" s="13">
        <f>SMALL($DO36:DP36,1)/(60*60*24)</f>
        <v>2.0739970956238786E-2</v>
      </c>
      <c r="DD36" s="13">
        <f>SMALL($DO36:DQ36,1)/(60*60*24)</f>
        <v>2.0739970956238786E-2</v>
      </c>
      <c r="DE36" s="13">
        <f>SMALL($DO36:DR36,1)/(60*60*24)</f>
        <v>2.0739970956238786E-2</v>
      </c>
      <c r="DF36" s="13">
        <f>SMALL($DO36:DS36,1)/(60*60*24)</f>
        <v>2.0739970956238786E-2</v>
      </c>
      <c r="DG36" s="13">
        <f>SMALL($DO36:DT36,1)/(60*60*24)</f>
        <v>2.0739970956238786E-2</v>
      </c>
      <c r="DH36" s="45">
        <f t="shared" si="112"/>
        <v>1.5938897754393614E-2</v>
      </c>
      <c r="DI36" s="13">
        <f>SMALL($DU36:DV36,1)/(60*60*24)</f>
        <v>1.5938897754393614E-2</v>
      </c>
      <c r="DJ36" s="53">
        <f>SMALL($DW36:DW36,1)/(60*60*24)</f>
        <v>0.11572916666666666</v>
      </c>
      <c r="DK36" s="53">
        <f>SMALL($DW36:DX36,1)/(60*60*24)</f>
        <v>0.11572916666666666</v>
      </c>
      <c r="DL36" s="53">
        <f>SMALL($DW36:DY36,1)/(60*60*24)</f>
        <v>0.11572916666666666</v>
      </c>
      <c r="DM36" s="53">
        <f>SMALL($DW36:DZ36,1)/(60*60*24)</f>
        <v>0.11572916666666666</v>
      </c>
      <c r="DO36" s="6">
        <f t="shared" si="113"/>
        <v>1791.9334906190311</v>
      </c>
      <c r="DP36" s="1">
        <f t="shared" si="114"/>
        <v>9999</v>
      </c>
      <c r="DQ36" s="1">
        <f t="shared" si="115"/>
        <v>9999</v>
      </c>
      <c r="DR36" s="1">
        <f t="shared" si="116"/>
        <v>9999</v>
      </c>
      <c r="DS36" s="1">
        <f t="shared" si="117"/>
        <v>9999</v>
      </c>
      <c r="DT36" s="1">
        <f t="shared" si="118"/>
        <v>9999</v>
      </c>
      <c r="DU36" s="6">
        <f t="shared" si="119"/>
        <v>1377.1207659796082</v>
      </c>
      <c r="DV36" s="1">
        <f t="shared" si="120"/>
        <v>9999</v>
      </c>
      <c r="DW36" s="55">
        <f t="shared" si="121"/>
        <v>9999</v>
      </c>
      <c r="DX36" s="1">
        <f t="shared" si="122"/>
        <v>9999</v>
      </c>
      <c r="DY36" s="1">
        <f t="shared" si="123"/>
        <v>9999</v>
      </c>
      <c r="DZ36" s="1">
        <f t="shared" si="124"/>
        <v>9999</v>
      </c>
    </row>
    <row r="37" spans="1:130" x14ac:dyDescent="0.2">
      <c r="A37" s="1" t="s">
        <v>205</v>
      </c>
      <c r="B37" s="54">
        <v>1.9930555555555556E-2</v>
      </c>
      <c r="E37" s="53">
        <v>2.2465277777777778E-2</v>
      </c>
      <c r="H37" s="8">
        <v>1.9931712962962964E-2</v>
      </c>
      <c r="I37" s="8">
        <v>2.2465277777777782E-2</v>
      </c>
      <c r="L37" s="8">
        <v>3.4722222222222224E-2</v>
      </c>
      <c r="M37" s="8">
        <f t="shared" si="66"/>
        <v>2.5131290257648951E-2</v>
      </c>
      <c r="N37" s="6">
        <f t="shared" si="67"/>
        <v>2171.3434782608697</v>
      </c>
      <c r="O37" s="8">
        <f t="shared" si="65"/>
        <v>1.1111111111111112E-2</v>
      </c>
      <c r="Q37" s="8">
        <f t="shared" si="68"/>
        <v>0</v>
      </c>
      <c r="R37" s="8">
        <f t="shared" si="69"/>
        <v>0</v>
      </c>
      <c r="S37" s="8">
        <f t="shared" si="70"/>
        <v>1.1111111111111112E-2</v>
      </c>
      <c r="T37" s="8"/>
      <c r="U37" s="8">
        <f>IF(A37&lt;&gt;"",IF(VLOOKUP(A37,Apr!A$4:F$202,6)&gt;0,VLOOKUP(A37,Apr!A$4:F$202,6),0),0)</f>
        <v>0</v>
      </c>
      <c r="V37" s="8">
        <f>IF(A37&lt;&gt;"",IF(VLOOKUP(A37,May!A$3:F$201,6)&gt;0,VLOOKUP(A37,May!A$3:F$201,6),0),0)</f>
        <v>0</v>
      </c>
      <c r="W37" s="8">
        <f>IF(A37&lt;&gt;"",IF(VLOOKUP(A37,Jun!A$3:F$201,6)&gt;0,VLOOKUP(A37,Jun!A$3:F$201,6),0),0)</f>
        <v>0</v>
      </c>
      <c r="X37" s="8">
        <f>IF(A37&lt;&gt;"",IF(VLOOKUP(A37,Jul!A$3:F$201,6)&gt;0,VLOOKUP(A37,Jul!A$3:F$201,6),0),0)</f>
        <v>0</v>
      </c>
      <c r="Y37" s="8">
        <f>IF(A37&lt;&gt;"",IF(VLOOKUP(A37,Aug!A$3:F$201,6)&gt;0,VLOOKUP(A37,Aug!A$3:F$201,6),0),0)</f>
        <v>0</v>
      </c>
      <c r="Z37" s="8">
        <f>IF(A37&lt;&gt;"",IF(VLOOKUP(A37,Sep!A$3:F$201,6)&gt;0,VLOOKUP(A37,Sep!A$3:F$201,6),0),0)</f>
        <v>0</v>
      </c>
      <c r="AA37" s="6">
        <f t="shared" si="71"/>
        <v>1668.7015503875973</v>
      </c>
      <c r="AB37" s="8">
        <f t="shared" si="72"/>
        <v>8.5069444444444437E-3</v>
      </c>
      <c r="AC37" s="8">
        <f>IF(A37&lt;&gt;"",IF(VLOOKUP(A37,Oct!A$3:F$201,6)&gt;0,VLOOKUP(A37,Oct!A$3:F$201,6),0),0)</f>
        <v>0</v>
      </c>
      <c r="AD37" s="8">
        <f>IF(A37&lt;&gt;"",IF(VLOOKUP(A37,Nov!A$3:F$201,6)&gt;0,VLOOKUP(A37,Nov!A$3:F$201,6),0),0)</f>
        <v>0</v>
      </c>
      <c r="AE37" s="8">
        <f>IF(A37&lt;&gt;"",IF(VLOOKUP(A37,Dec!A$3:F$201,6)&gt;0,VLOOKUP(A37,Dec!A$3:F$201,6),0),0)</f>
        <v>0</v>
      </c>
      <c r="AF37" s="8">
        <f>IF(A37&lt;&gt;"",IF(VLOOKUP(A37,Jan!A$3:F$201,6)&gt;0,VLOOKUP(A37,Jan!A$3:F$201,6),0),0)</f>
        <v>0</v>
      </c>
      <c r="AG37" s="8">
        <f>IF(A37&lt;&gt;"",IF(VLOOKUP(A37,Feb!A$3:F$201,6)&gt;0,VLOOKUP(A37,Feb!A$3:F$201,6),0),0)</f>
        <v>0</v>
      </c>
      <c r="AH37" s="8">
        <f>IF(A37&lt;&gt;"",IF(VLOOKUP(A37,Mar!A$3:F$201,6)&gt;0,VLOOKUP(A37,Mar!A$3:F$201,6),0),0)</f>
        <v>0</v>
      </c>
      <c r="AJ37" s="8">
        <f>LARGE($BH37:BI37,1)</f>
        <v>1.1111111111111112E-2</v>
      </c>
      <c r="AK37" s="8">
        <f>LARGE($BH37:BJ37,1)</f>
        <v>1.1111111111111112E-2</v>
      </c>
      <c r="AL37" s="8">
        <f>LARGE($BH37:BK37,1)</f>
        <v>1.1111111111111112E-2</v>
      </c>
      <c r="AM37" s="8">
        <f>LARGE($BH37:BL37,1)</f>
        <v>1.1111111111111112E-2</v>
      </c>
      <c r="AN37" s="8">
        <f>LARGE($BH37:BM37,1)</f>
        <v>1.1111111111111112E-2</v>
      </c>
      <c r="AO37" s="8">
        <f>LARGE($BN37:BO37,1)</f>
        <v>8.5069444444444437E-3</v>
      </c>
      <c r="AP37" s="8">
        <f>LARGE($BN37:BP37,1)</f>
        <v>1.0243055555555556E-2</v>
      </c>
      <c r="AQ37" s="8">
        <f>LARGE($BN37:BQ37,1)</f>
        <v>1.0243055555555556E-2</v>
      </c>
      <c r="AR37" s="8">
        <f>LARGE($BN37:BR37,1)</f>
        <v>1.0243055555555556E-2</v>
      </c>
      <c r="AS37" s="8">
        <f>LARGE($BN37:BS37,1)</f>
        <v>1.0243055555555556E-2</v>
      </c>
      <c r="AV37" s="6">
        <f t="shared" si="73"/>
        <v>0</v>
      </c>
      <c r="AW37" s="6">
        <f t="shared" si="74"/>
        <v>0</v>
      </c>
      <c r="AX37" s="6">
        <f t="shared" si="75"/>
        <v>0</v>
      </c>
      <c r="AY37" s="6">
        <f t="shared" si="76"/>
        <v>0</v>
      </c>
      <c r="AZ37" s="6">
        <f t="shared" si="77"/>
        <v>0</v>
      </c>
      <c r="BA37" s="6">
        <f t="shared" si="78"/>
        <v>0</v>
      </c>
      <c r="BB37" s="6">
        <f t="shared" si="79"/>
        <v>0</v>
      </c>
      <c r="BC37" s="6">
        <f t="shared" si="80"/>
        <v>0</v>
      </c>
      <c r="BD37" s="6">
        <f t="shared" si="81"/>
        <v>0</v>
      </c>
      <c r="BE37" s="6">
        <f t="shared" si="82"/>
        <v>0</v>
      </c>
      <c r="BF37" s="6">
        <f t="shared" si="83"/>
        <v>0</v>
      </c>
      <c r="BH37" s="8">
        <f t="shared" si="84"/>
        <v>1.1111111111111112E-2</v>
      </c>
      <c r="BI37" s="8">
        <f t="shared" si="85"/>
        <v>0</v>
      </c>
      <c r="BJ37" s="8">
        <f t="shared" si="86"/>
        <v>0</v>
      </c>
      <c r="BK37" s="8">
        <f t="shared" si="87"/>
        <v>0</v>
      </c>
      <c r="BL37" s="8">
        <f t="shared" si="88"/>
        <v>0</v>
      </c>
      <c r="BM37" s="8">
        <f t="shared" si="89"/>
        <v>0</v>
      </c>
      <c r="BN37" s="8">
        <f t="shared" si="90"/>
        <v>8.5069444444444437E-3</v>
      </c>
      <c r="BO37" s="8">
        <f t="shared" si="91"/>
        <v>0</v>
      </c>
      <c r="BP37" s="8">
        <f t="shared" si="61"/>
        <v>1.0243055555555556E-2</v>
      </c>
      <c r="BQ37" s="8">
        <f t="shared" si="62"/>
        <v>0</v>
      </c>
      <c r="BR37" s="8">
        <f t="shared" si="63"/>
        <v>0</v>
      </c>
      <c r="BS37" s="8">
        <f t="shared" si="64"/>
        <v>0</v>
      </c>
      <c r="BV37" s="8" t="str">
        <f t="shared" si="92"/>
        <v/>
      </c>
      <c r="BW37" s="8" t="str">
        <f t="shared" si="93"/>
        <v/>
      </c>
      <c r="BX37" s="8" t="str">
        <f t="shared" si="94"/>
        <v/>
      </c>
      <c r="BY37" s="8" t="str">
        <f t="shared" si="95"/>
        <v/>
      </c>
      <c r="BZ37" s="8" t="str">
        <f t="shared" si="96"/>
        <v/>
      </c>
      <c r="CA37" s="8" t="str">
        <f t="shared" si="97"/>
        <v/>
      </c>
      <c r="CB37" s="8" t="str">
        <f t="shared" si="98"/>
        <v/>
      </c>
      <c r="CC37" s="8" t="str">
        <f t="shared" si="99"/>
        <v/>
      </c>
      <c r="CD37" s="8" t="str">
        <f t="shared" si="100"/>
        <v/>
      </c>
      <c r="CE37" s="8" t="str">
        <f t="shared" si="101"/>
        <v/>
      </c>
      <c r="CF37" s="8" t="str">
        <f t="shared" si="102"/>
        <v/>
      </c>
      <c r="CG37" s="8" t="str">
        <f t="shared" si="103"/>
        <v/>
      </c>
      <c r="CI37" s="13">
        <v>2.2465277777777778E-2</v>
      </c>
      <c r="CJ37" s="8">
        <f t="shared" si="104"/>
        <v>2.2465277777777778E-2</v>
      </c>
      <c r="CK37" s="8">
        <f>IF(COUNT($BV37:BW37)&gt;0,SMALL($BV37:BW37,1),$CI37)</f>
        <v>2.2465277777777778E-2</v>
      </c>
      <c r="CL37" s="8">
        <f>IF(COUNT($BV37:BX37)&gt;0,SMALL($BV37:BX37,1),$CI37)</f>
        <v>2.2465277777777778E-2</v>
      </c>
      <c r="CM37" s="8">
        <f>IF(COUNT($BV37:BY37)&gt;0,SMALL($BV37:BY37,1),$CI37)</f>
        <v>2.2465277777777778E-2</v>
      </c>
      <c r="CN37" s="8">
        <f>IF(COUNT($BV37:BZ37)&gt;0,SMALL($BV37:BZ37,1),$CI37)</f>
        <v>2.2465277777777778E-2</v>
      </c>
      <c r="CO37" s="3">
        <v>1.9930555555555556E-2</v>
      </c>
      <c r="CP37" s="8">
        <f t="shared" si="105"/>
        <v>1.9930555555555556E-2</v>
      </c>
      <c r="CQ37" s="8">
        <f>IF(COUNT($CB37:CC37)&gt;0,SMALL($CB37:CC37,1),$CP37)</f>
        <v>1.9930555555555556E-2</v>
      </c>
      <c r="CR37" s="8">
        <f>IF(COUNT($CB37:CD37)&gt;0,SMALL($CB37:CD37,1),$CP37)</f>
        <v>1.9930555555555556E-2</v>
      </c>
      <c r="CS37" s="8">
        <f>IF(COUNT($CB37:CE37)&gt;0,SMALL($CB37:CE37,1),$CP37)</f>
        <v>1.9930555555555556E-2</v>
      </c>
      <c r="CT37" s="8">
        <f>IF(COUNT($CB37:CF37)&gt;0,SMALL($CB37:CF37,1),$CP37)</f>
        <v>1.9930555555555556E-2</v>
      </c>
      <c r="CV37" s="8">
        <f t="shared" si="106"/>
        <v>1.1111921296296297E-2</v>
      </c>
      <c r="CW37" s="8">
        <f t="shared" si="107"/>
        <v>1.0243865740740741E-2</v>
      </c>
      <c r="CX37" s="1">
        <f t="shared" si="108"/>
        <v>35</v>
      </c>
      <c r="CY37" s="8">
        <f t="shared" si="109"/>
        <v>8.1018518518518515E-7</v>
      </c>
      <c r="CZ37" s="1" t="str">
        <f t="shared" si="110"/>
        <v>Georgina Read</v>
      </c>
      <c r="DB37" s="13">
        <f t="shared" si="111"/>
        <v>2.5131290257648951E-2</v>
      </c>
      <c r="DC37" s="13">
        <f>SMALL($DO37:DP37,1)/(60*60*24)</f>
        <v>2.5131290257648955E-2</v>
      </c>
      <c r="DD37" s="13">
        <f>SMALL($DO37:DQ37,1)/(60*60*24)</f>
        <v>2.5131290257648955E-2</v>
      </c>
      <c r="DE37" s="13">
        <f>SMALL($DO37:DR37,1)/(60*60*24)</f>
        <v>2.5131290257648955E-2</v>
      </c>
      <c r="DF37" s="13">
        <f>SMALL($DO37:DS37,1)/(60*60*24)</f>
        <v>2.5131290257648955E-2</v>
      </c>
      <c r="DG37" s="13">
        <f>SMALL($DO37:DT37,1)/(60*60*24)</f>
        <v>2.5131290257648955E-2</v>
      </c>
      <c r="DH37" s="45">
        <f t="shared" si="112"/>
        <v>1.9313675351708304E-2</v>
      </c>
      <c r="DI37" s="13">
        <f>SMALL($DU37:DV37,1)/(60*60*24)</f>
        <v>1.9313675351708304E-2</v>
      </c>
      <c r="DJ37" s="53">
        <f>SMALL($DW37:DW37,1)/(60*60*24)</f>
        <v>0.11572916666666666</v>
      </c>
      <c r="DK37" s="53">
        <f>SMALL($DW37:DX37,1)/(60*60*24)</f>
        <v>0.11572916666666666</v>
      </c>
      <c r="DL37" s="53">
        <f>SMALL($DW37:DY37,1)/(60*60*24)</f>
        <v>0.11572916666666666</v>
      </c>
      <c r="DM37" s="53">
        <f>SMALL($DW37:DZ37,1)/(60*60*24)</f>
        <v>0.11572916666666666</v>
      </c>
      <c r="DO37" s="6">
        <f t="shared" si="113"/>
        <v>2171.3434782608697</v>
      </c>
      <c r="DP37" s="1">
        <f t="shared" si="114"/>
        <v>9999</v>
      </c>
      <c r="DQ37" s="1">
        <f t="shared" si="115"/>
        <v>9999</v>
      </c>
      <c r="DR37" s="1">
        <f t="shared" si="116"/>
        <v>9999</v>
      </c>
      <c r="DS37" s="1">
        <f t="shared" si="117"/>
        <v>9999</v>
      </c>
      <c r="DT37" s="1">
        <f t="shared" si="118"/>
        <v>9999</v>
      </c>
      <c r="DU37" s="6">
        <f t="shared" si="119"/>
        <v>1668.7015503875973</v>
      </c>
      <c r="DV37" s="1">
        <f t="shared" si="120"/>
        <v>9999</v>
      </c>
      <c r="DW37" s="55">
        <f t="shared" si="121"/>
        <v>9999</v>
      </c>
      <c r="DX37" s="1">
        <f t="shared" si="122"/>
        <v>9999</v>
      </c>
      <c r="DY37" s="1">
        <f t="shared" si="123"/>
        <v>9999</v>
      </c>
      <c r="DZ37" s="1">
        <f t="shared" si="124"/>
        <v>9999</v>
      </c>
    </row>
    <row r="38" spans="1:130" x14ac:dyDescent="0.2">
      <c r="A38" s="1" t="s">
        <v>54</v>
      </c>
      <c r="B38" s="54">
        <v>1.5381944444444443E-2</v>
      </c>
      <c r="C38" s="11">
        <v>43070</v>
      </c>
      <c r="E38" s="53">
        <v>1.9756944444444445E-2</v>
      </c>
      <c r="F38" s="11">
        <v>44044</v>
      </c>
      <c r="H38" s="3">
        <v>1.5381944444444446E-2</v>
      </c>
      <c r="I38" s="3">
        <v>1.9756944444444442E-2</v>
      </c>
      <c r="K38" s="8">
        <v>1.5011574074074075E-2</v>
      </c>
      <c r="L38" s="8">
        <v>2.9409722222222223E-2</v>
      </c>
      <c r="M38" s="8">
        <f t="shared" si="66"/>
        <v>1.9394625603864731E-2</v>
      </c>
      <c r="N38" s="6">
        <f t="shared" si="67"/>
        <v>1675.6956521739128</v>
      </c>
      <c r="O38" s="8">
        <f t="shared" si="65"/>
        <v>1.6840277777777777E-2</v>
      </c>
      <c r="Q38" s="8">
        <f t="shared" si="68"/>
        <v>0</v>
      </c>
      <c r="R38" s="8">
        <f t="shared" si="69"/>
        <v>0</v>
      </c>
      <c r="S38" s="8">
        <f t="shared" si="70"/>
        <v>1.6840277777777777E-2</v>
      </c>
      <c r="T38" s="8"/>
      <c r="U38" s="8">
        <f>IF(A38&lt;&gt;"",IF(VLOOKUP(A38,Apr!A$4:F$202,6)&gt;0,VLOOKUP(A38,Apr!A$4:F$202,6),0),0)</f>
        <v>0</v>
      </c>
      <c r="V38" s="8">
        <f>IF(A38&lt;&gt;"",IF(VLOOKUP(A38,May!A$3:F$201,6)&gt;0,VLOOKUP(A38,May!A$3:F$201,6),0),0)</f>
        <v>0</v>
      </c>
      <c r="W38" s="8">
        <f>IF(A38&lt;&gt;"",IF(VLOOKUP(A38,Jun!A$3:F$201,6)&gt;0,VLOOKUP(A38,Jun!A$3:F$201,6),0),0)</f>
        <v>0</v>
      </c>
      <c r="X38" s="8">
        <f>IF(A38&lt;&gt;"",IF(VLOOKUP(A38,Jul!A$3:F$201,6)&gt;0,VLOOKUP(A38,Jul!A$3:F$201,6),0),0)</f>
        <v>0</v>
      </c>
      <c r="Y38" s="8">
        <f>IF(A38&lt;&gt;"",IF(VLOOKUP(A38,Aug!A$3:F$201,6)&gt;0,VLOOKUP(A38,Aug!A$3:F$201,6),0),0)</f>
        <v>0</v>
      </c>
      <c r="Z38" s="8">
        <f>IF(A38&lt;&gt;"",IF(VLOOKUP(A38,Sep!A$3:F$201,6)&gt;0,VLOOKUP(A38,Sep!A$3:F$201,6),0),0)</f>
        <v>0</v>
      </c>
      <c r="AA38" s="6">
        <f t="shared" si="71"/>
        <v>1287.7906976744187</v>
      </c>
      <c r="AB38" s="8">
        <f t="shared" si="72"/>
        <v>1.3020833333333334E-2</v>
      </c>
      <c r="AC38" s="8">
        <f>IF(A38&lt;&gt;"",IF(VLOOKUP(A38,Oct!A$3:F$201,6)&gt;0,VLOOKUP(A38,Oct!A$3:F$201,6),0),0)</f>
        <v>0</v>
      </c>
      <c r="AD38" s="8">
        <f>IF(A38&lt;&gt;"",IF(VLOOKUP(A38,Nov!A$3:F$201,6)&gt;0,VLOOKUP(A38,Nov!A$3:F$201,6),0),0)</f>
        <v>0</v>
      </c>
      <c r="AE38" s="8">
        <f>IF(A38&lt;&gt;"",IF(VLOOKUP(A38,Dec!A$3:F$201,6)&gt;0,VLOOKUP(A38,Dec!A$3:F$201,6),0),0)</f>
        <v>0</v>
      </c>
      <c r="AF38" s="8">
        <f>IF(A38&lt;&gt;"",IF(VLOOKUP(A38,Jan!A$3:F$201,6)&gt;0,VLOOKUP(A38,Jan!A$3:F$201,6),0),0)</f>
        <v>0</v>
      </c>
      <c r="AG38" s="8">
        <f>IF(A38&lt;&gt;"",IF(VLOOKUP(A38,Feb!A$3:F$201,6)&gt;0,VLOOKUP(A38,Feb!A$3:F$201,6),0),0)</f>
        <v>0</v>
      </c>
      <c r="AH38" s="8">
        <f>IF(A38&lt;&gt;"",IF(VLOOKUP(A38,Mar!A$3:F$201,6)&gt;0,VLOOKUP(A38,Mar!A$3:F$201,6),0),0)</f>
        <v>0</v>
      </c>
      <c r="AJ38" s="8">
        <f>LARGE($BH38:BI38,1)</f>
        <v>1.6840277777777777E-2</v>
      </c>
      <c r="AK38" s="8">
        <f>LARGE($BH38:BJ38,1)</f>
        <v>1.6840277777777777E-2</v>
      </c>
      <c r="AL38" s="8">
        <f>LARGE($BH38:BK38,1)</f>
        <v>1.6840277777777777E-2</v>
      </c>
      <c r="AM38" s="8">
        <f>LARGE($BH38:BL38,1)</f>
        <v>1.6840277777777777E-2</v>
      </c>
      <c r="AN38" s="8">
        <f>LARGE($BH38:BM38,1)</f>
        <v>1.6840277777777777E-2</v>
      </c>
      <c r="AO38" s="8">
        <f>LARGE($BN38:BO38,1)</f>
        <v>1.3020833333333334E-2</v>
      </c>
      <c r="AP38" s="8">
        <f>LARGE($BN38:BP38,1)</f>
        <v>1.5625E-2</v>
      </c>
      <c r="AQ38" s="8">
        <f>LARGE($BN38:BQ38,1)</f>
        <v>1.5625E-2</v>
      </c>
      <c r="AR38" s="8">
        <f>LARGE($BN38:BR38,1)</f>
        <v>1.5625E-2</v>
      </c>
      <c r="AS38" s="8">
        <f>LARGE($BN38:BS38,1)</f>
        <v>1.5625E-2</v>
      </c>
      <c r="AV38" s="6">
        <f t="shared" si="73"/>
        <v>0</v>
      </c>
      <c r="AW38" s="6">
        <f t="shared" si="74"/>
        <v>0</v>
      </c>
      <c r="AX38" s="6">
        <f t="shared" si="75"/>
        <v>0</v>
      </c>
      <c r="AY38" s="6">
        <f t="shared" si="76"/>
        <v>0</v>
      </c>
      <c r="AZ38" s="6">
        <f t="shared" si="77"/>
        <v>0</v>
      </c>
      <c r="BA38" s="6">
        <f t="shared" si="78"/>
        <v>0</v>
      </c>
      <c r="BB38" s="6">
        <f t="shared" si="79"/>
        <v>0</v>
      </c>
      <c r="BC38" s="6">
        <f t="shared" si="80"/>
        <v>0</v>
      </c>
      <c r="BD38" s="6">
        <f t="shared" si="81"/>
        <v>0</v>
      </c>
      <c r="BE38" s="6">
        <f t="shared" si="82"/>
        <v>0</v>
      </c>
      <c r="BF38" s="6">
        <f t="shared" si="83"/>
        <v>0</v>
      </c>
      <c r="BH38" s="8">
        <f t="shared" si="84"/>
        <v>1.6840277777777777E-2</v>
      </c>
      <c r="BI38" s="8">
        <f t="shared" si="85"/>
        <v>0</v>
      </c>
      <c r="BJ38" s="8">
        <f t="shared" si="86"/>
        <v>0</v>
      </c>
      <c r="BK38" s="8">
        <f t="shared" si="87"/>
        <v>0</v>
      </c>
      <c r="BL38" s="8">
        <f t="shared" si="88"/>
        <v>0</v>
      </c>
      <c r="BM38" s="8">
        <f t="shared" si="89"/>
        <v>0</v>
      </c>
      <c r="BN38" s="8">
        <f t="shared" si="90"/>
        <v>1.3020833333333334E-2</v>
      </c>
      <c r="BO38" s="8">
        <f t="shared" si="91"/>
        <v>0</v>
      </c>
      <c r="BP38" s="8">
        <f t="shared" si="61"/>
        <v>1.5625E-2</v>
      </c>
      <c r="BQ38" s="8">
        <f t="shared" si="62"/>
        <v>0</v>
      </c>
      <c r="BR38" s="8">
        <f t="shared" si="63"/>
        <v>0</v>
      </c>
      <c r="BS38" s="8">
        <f t="shared" si="64"/>
        <v>0</v>
      </c>
      <c r="BV38" s="8" t="str">
        <f t="shared" si="92"/>
        <v/>
      </c>
      <c r="BW38" s="8" t="str">
        <f t="shared" si="93"/>
        <v/>
      </c>
      <c r="BX38" s="8" t="str">
        <f t="shared" si="94"/>
        <v/>
      </c>
      <c r="BY38" s="8" t="str">
        <f t="shared" si="95"/>
        <v/>
      </c>
      <c r="BZ38" s="8" t="str">
        <f t="shared" si="96"/>
        <v/>
      </c>
      <c r="CA38" s="8" t="str">
        <f t="shared" si="97"/>
        <v/>
      </c>
      <c r="CB38" s="8" t="str">
        <f t="shared" si="98"/>
        <v/>
      </c>
      <c r="CC38" s="8" t="str">
        <f t="shared" si="99"/>
        <v/>
      </c>
      <c r="CD38" s="8" t="str">
        <f t="shared" si="100"/>
        <v/>
      </c>
      <c r="CE38" s="8" t="str">
        <f t="shared" si="101"/>
        <v/>
      </c>
      <c r="CF38" s="8" t="str">
        <f t="shared" si="102"/>
        <v/>
      </c>
      <c r="CG38" s="8" t="str">
        <f t="shared" si="103"/>
        <v/>
      </c>
      <c r="CI38" s="13">
        <v>1.9756944444444445E-2</v>
      </c>
      <c r="CJ38" s="8">
        <f t="shared" si="104"/>
        <v>1.9756944444444445E-2</v>
      </c>
      <c r="CK38" s="8">
        <f>IF(COUNT($BV38:BW38)&gt;0,SMALL($BV38:BW38,1),$CI38)</f>
        <v>1.9756944444444445E-2</v>
      </c>
      <c r="CL38" s="8">
        <f>IF(COUNT($BV38:BX38)&gt;0,SMALL($BV38:BX38,1),$CI38)</f>
        <v>1.9756944444444445E-2</v>
      </c>
      <c r="CM38" s="8">
        <f>IF(COUNT($BV38:BY38)&gt;0,SMALL($BV38:BY38,1),$CI38)</f>
        <v>1.9756944444444445E-2</v>
      </c>
      <c r="CN38" s="8">
        <f>IF(COUNT($BV38:BZ38)&gt;0,SMALL($BV38:BZ38,1),$CI38)</f>
        <v>1.9756944444444445E-2</v>
      </c>
      <c r="CO38" s="3">
        <v>1.5381944444444443E-2</v>
      </c>
      <c r="CP38" s="8">
        <f t="shared" si="105"/>
        <v>1.5381944444444443E-2</v>
      </c>
      <c r="CQ38" s="8">
        <f>IF(COUNT($CB38:CC38)&gt;0,SMALL($CB38:CC38,1),$CP38)</f>
        <v>1.5381944444444443E-2</v>
      </c>
      <c r="CR38" s="8">
        <f>IF(COUNT($CB38:CD38)&gt;0,SMALL($CB38:CD38,1),$CP38)</f>
        <v>1.5381944444444443E-2</v>
      </c>
      <c r="CS38" s="8">
        <f>IF(COUNT($CB38:CE38)&gt;0,SMALL($CB38:CE38,1),$CP38)</f>
        <v>1.5381944444444443E-2</v>
      </c>
      <c r="CT38" s="8">
        <f>IF(COUNT($CB38:CF38)&gt;0,SMALL($CB38:CF38,1),$CP38)</f>
        <v>1.5381944444444443E-2</v>
      </c>
      <c r="CV38" s="8">
        <f t="shared" si="106"/>
        <v>1.6841111111111109E-2</v>
      </c>
      <c r="CW38" s="8">
        <f t="shared" si="107"/>
        <v>1.5625833333333332E-2</v>
      </c>
      <c r="CX38" s="1">
        <f t="shared" si="108"/>
        <v>36</v>
      </c>
      <c r="CY38" s="8">
        <f t="shared" si="109"/>
        <v>8.3333333333333333E-7</v>
      </c>
      <c r="CZ38" s="1" t="str">
        <f t="shared" si="110"/>
        <v>Gill Draper</v>
      </c>
      <c r="DB38" s="13">
        <f t="shared" si="111"/>
        <v>1.9394625603864731E-2</v>
      </c>
      <c r="DC38" s="13">
        <f>SMALL($DO38:DP38,1)/(60*60*24)</f>
        <v>1.9394625603864731E-2</v>
      </c>
      <c r="DD38" s="13">
        <f>SMALL($DO38:DQ38,1)/(60*60*24)</f>
        <v>1.9394625603864731E-2</v>
      </c>
      <c r="DE38" s="13">
        <f>SMALL($DO38:DR38,1)/(60*60*24)</f>
        <v>1.9394625603864731E-2</v>
      </c>
      <c r="DF38" s="13">
        <f>SMALL($DO38:DS38,1)/(60*60*24)</f>
        <v>1.9394625603864731E-2</v>
      </c>
      <c r="DG38" s="13">
        <f>SMALL($DO38:DT38,1)/(60*60*24)</f>
        <v>1.9394625603864731E-2</v>
      </c>
      <c r="DH38" s="45">
        <f t="shared" si="112"/>
        <v>1.4904984926787252E-2</v>
      </c>
      <c r="DI38" s="13">
        <f>SMALL($DU38:DV38,1)/(60*60*24)</f>
        <v>1.4904984926787252E-2</v>
      </c>
      <c r="DJ38" s="53">
        <f>SMALL($DW38:DW38,1)/(60*60*24)</f>
        <v>0.11572916666666666</v>
      </c>
      <c r="DK38" s="53">
        <f>SMALL($DW38:DX38,1)/(60*60*24)</f>
        <v>0.11572916666666666</v>
      </c>
      <c r="DL38" s="53">
        <f>SMALL($DW38:DY38,1)/(60*60*24)</f>
        <v>0.11572916666666666</v>
      </c>
      <c r="DM38" s="53">
        <f>SMALL($DW38:DZ38,1)/(60*60*24)</f>
        <v>0.11572916666666666</v>
      </c>
      <c r="DO38" s="6">
        <f t="shared" si="113"/>
        <v>1675.6956521739128</v>
      </c>
      <c r="DP38" s="1">
        <f t="shared" si="114"/>
        <v>9999</v>
      </c>
      <c r="DQ38" s="1">
        <f t="shared" si="115"/>
        <v>9999</v>
      </c>
      <c r="DR38" s="1">
        <f t="shared" si="116"/>
        <v>9999</v>
      </c>
      <c r="DS38" s="1">
        <f t="shared" si="117"/>
        <v>9999</v>
      </c>
      <c r="DT38" s="1">
        <f t="shared" si="118"/>
        <v>9999</v>
      </c>
      <c r="DU38" s="6">
        <f t="shared" si="119"/>
        <v>1287.7906976744187</v>
      </c>
      <c r="DV38" s="1">
        <f t="shared" si="120"/>
        <v>9999</v>
      </c>
      <c r="DW38" s="55">
        <f t="shared" si="121"/>
        <v>9999</v>
      </c>
      <c r="DX38" s="1">
        <f t="shared" si="122"/>
        <v>9999</v>
      </c>
      <c r="DY38" s="1">
        <f t="shared" si="123"/>
        <v>9999</v>
      </c>
      <c r="DZ38" s="1">
        <f t="shared" si="124"/>
        <v>9999</v>
      </c>
    </row>
    <row r="39" spans="1:130" x14ac:dyDescent="0.2">
      <c r="A39" s="1" t="s">
        <v>3</v>
      </c>
      <c r="B39" s="3">
        <v>1.4421296296296295E-2</v>
      </c>
      <c r="C39" s="11">
        <v>40817</v>
      </c>
      <c r="E39" s="13">
        <v>1.7766203703703704E-2</v>
      </c>
      <c r="F39" s="11">
        <v>37712</v>
      </c>
      <c r="H39" s="3">
        <v>2.1087962962962961E-2</v>
      </c>
      <c r="I39" s="3">
        <v>0</v>
      </c>
      <c r="M39" s="8">
        <f t="shared" si="66"/>
        <v>2.6589170692431555E-2</v>
      </c>
      <c r="N39" s="6">
        <f t="shared" si="67"/>
        <v>2297.3043478260861</v>
      </c>
      <c r="O39" s="8">
        <f t="shared" ref="O39:O71" si="125">IF(A39&lt;&gt;"",(MROUND(N$2-N39,15)/(60*60*24)),"")</f>
        <v>9.7222222222222224E-3</v>
      </c>
      <c r="Q39" s="8">
        <f t="shared" si="68"/>
        <v>2.4409722222222222E-2</v>
      </c>
      <c r="R39" s="8">
        <f t="shared" si="69"/>
        <v>1.7511574074074075E-2</v>
      </c>
      <c r="S39" s="8">
        <f t="shared" si="70"/>
        <v>9.7222222222222224E-3</v>
      </c>
      <c r="T39" s="8"/>
      <c r="U39" s="8">
        <f>IF(A39&lt;&gt;"",IF(VLOOKUP(A39,Apr!A$4:F$202,6)&gt;0,VLOOKUP(A39,Apr!A$4:F$202,6),0),0)</f>
        <v>2.4409722222222222E-2</v>
      </c>
      <c r="V39" s="8">
        <f>IF(A39&lt;&gt;"",IF(VLOOKUP(A39,May!A$3:F$201,6)&gt;0,VLOOKUP(A39,May!A$3:F$201,6),0),0)</f>
        <v>0</v>
      </c>
      <c r="W39" s="8">
        <f>IF(A39&lt;&gt;"",IF(VLOOKUP(A39,Jun!A$3:F$201,6)&gt;0,VLOOKUP(A39,Jun!A$3:F$201,6),0),0)</f>
        <v>0</v>
      </c>
      <c r="X39" s="8">
        <f>IF(A39&lt;&gt;"",IF(VLOOKUP(A39,Jul!A$3:F$201,6)&gt;0,VLOOKUP(A39,Jul!A$3:F$201,6),0),0)</f>
        <v>0</v>
      </c>
      <c r="Y39" s="8">
        <f>IF(A39&lt;&gt;"",IF(VLOOKUP(A39,Aug!A$3:F$201,6)&gt;0,VLOOKUP(A39,Aug!A$3:F$201,6),0),0)</f>
        <v>0</v>
      </c>
      <c r="Z39" s="8">
        <f>IF(A39&lt;&gt;"",IF(VLOOKUP(A39,Sep!A$3:F$201,6)&gt;0,VLOOKUP(A39,Sep!A$3:F$201,6),0),0)</f>
        <v>0</v>
      </c>
      <c r="AA39" s="6">
        <f t="shared" si="71"/>
        <v>1620.7898957497996</v>
      </c>
      <c r="AB39" s="8">
        <f t="shared" si="72"/>
        <v>9.0277777777777787E-3</v>
      </c>
      <c r="AC39" s="8">
        <f>IF(A39&lt;&gt;"",IF(VLOOKUP(A39,Oct!A$3:F$201,6)&gt;0,VLOOKUP(A39,Oct!A$3:F$201,6),0),0)</f>
        <v>1.832175925925926E-2</v>
      </c>
      <c r="AD39" s="8">
        <f>IF(A39&lt;&gt;"",IF(VLOOKUP(A39,Nov!A$3:F$201,6)&gt;0,VLOOKUP(A39,Nov!A$3:F$201,6),0),0)</f>
        <v>1.7511574074074075E-2</v>
      </c>
      <c r="AE39" s="8">
        <f>IF(A39&lt;&gt;"",IF(VLOOKUP(A39,Dec!A$3:F$201,6)&gt;0,VLOOKUP(A39,Dec!A$3:F$201,6),0),0)</f>
        <v>2.0081018518518519E-2</v>
      </c>
      <c r="AF39" s="8">
        <f>IF(A39&lt;&gt;"",IF(VLOOKUP(A39,Jan!A$3:F$201,6)&gt;0,VLOOKUP(A39,Jan!A$3:F$201,6),0),0)</f>
        <v>0</v>
      </c>
      <c r="AG39" s="8">
        <f>IF(A39&lt;&gt;"",IF(VLOOKUP(A39,Feb!A$3:F$201,6)&gt;0,VLOOKUP(A39,Feb!A$3:F$201,6),0),0)</f>
        <v>2.1585648148148152E-2</v>
      </c>
      <c r="AH39" s="8">
        <f>IF(A39&lt;&gt;"",IF(VLOOKUP(A39,Mar!A$3:F$201,6)&gt;0,VLOOKUP(A39,Mar!A$3:F$201,6),0),0)</f>
        <v>2.0254629629629629E-2</v>
      </c>
      <c r="AJ39" s="8">
        <f>LARGE($BH39:BI39,1)</f>
        <v>1.1805555555555555E-2</v>
      </c>
      <c r="AK39" s="8">
        <f>LARGE($BH39:BJ39,1)</f>
        <v>1.1805555555555555E-2</v>
      </c>
      <c r="AL39" s="8">
        <f>LARGE($BH39:BK39,1)</f>
        <v>1.1805555555555555E-2</v>
      </c>
      <c r="AM39" s="8">
        <f>LARGE($BH39:BL39,1)</f>
        <v>1.1805555555555555E-2</v>
      </c>
      <c r="AN39" s="8">
        <f>LARGE($BH39:BM39,1)</f>
        <v>1.1805555555555555E-2</v>
      </c>
      <c r="AO39" s="8">
        <f>LARGE($BN39:BO39,1)</f>
        <v>9.5486111111111119E-3</v>
      </c>
      <c r="AP39" s="8">
        <f>LARGE($BN39:BP39,1)</f>
        <v>1.2326388888888888E-2</v>
      </c>
      <c r="AQ39" s="8">
        <f>LARGE($BN39:BQ39,1)</f>
        <v>1.2326388888888888E-2</v>
      </c>
      <c r="AR39" s="8">
        <f>LARGE($BN39:BR39,1)</f>
        <v>1.2326388888888888E-2</v>
      </c>
      <c r="AS39" s="8">
        <f>LARGE($BN39:BS39,1)</f>
        <v>1.2326388888888888E-2</v>
      </c>
      <c r="AV39" s="6">
        <f t="shared" si="73"/>
        <v>2109</v>
      </c>
      <c r="AW39" s="6">
        <f t="shared" si="74"/>
        <v>0</v>
      </c>
      <c r="AX39" s="6">
        <f t="shared" si="75"/>
        <v>0</v>
      </c>
      <c r="AY39" s="6">
        <f t="shared" si="76"/>
        <v>0</v>
      </c>
      <c r="AZ39" s="6">
        <f t="shared" si="77"/>
        <v>0</v>
      </c>
      <c r="BA39" s="6">
        <f t="shared" si="78"/>
        <v>0</v>
      </c>
      <c r="BB39" s="6">
        <f t="shared" si="79"/>
        <v>1583</v>
      </c>
      <c r="BC39" s="6">
        <f t="shared" si="80"/>
        <v>1513.0000000000002</v>
      </c>
      <c r="BD39" s="6">
        <f t="shared" si="81"/>
        <v>1735</v>
      </c>
      <c r="BE39" s="6">
        <f t="shared" si="82"/>
        <v>0</v>
      </c>
      <c r="BF39" s="6">
        <f t="shared" si="83"/>
        <v>1865.0000000000002</v>
      </c>
      <c r="BH39" s="8">
        <f t="shared" si="84"/>
        <v>9.7222222222222224E-3</v>
      </c>
      <c r="BI39" s="8">
        <f t="shared" si="85"/>
        <v>1.1805555555555555E-2</v>
      </c>
      <c r="BJ39" s="8">
        <f t="shared" si="86"/>
        <v>0</v>
      </c>
      <c r="BK39" s="8">
        <f t="shared" si="87"/>
        <v>0</v>
      </c>
      <c r="BL39" s="8">
        <f t="shared" si="88"/>
        <v>0</v>
      </c>
      <c r="BM39" s="8">
        <f t="shared" si="89"/>
        <v>0</v>
      </c>
      <c r="BN39" s="8">
        <f t="shared" si="90"/>
        <v>9.0277777777777787E-3</v>
      </c>
      <c r="BO39" s="8">
        <f t="shared" si="91"/>
        <v>9.5486111111111119E-3</v>
      </c>
      <c r="BP39" s="8">
        <f t="shared" si="61"/>
        <v>1.2326388888888888E-2</v>
      </c>
      <c r="BQ39" s="8">
        <f t="shared" si="62"/>
        <v>7.8125E-3</v>
      </c>
      <c r="BR39" s="8">
        <f t="shared" si="63"/>
        <v>0</v>
      </c>
      <c r="BS39" s="8">
        <f t="shared" si="64"/>
        <v>6.2500000000000003E-3</v>
      </c>
      <c r="BV39" s="8">
        <f t="shared" si="92"/>
        <v>2.4409722222222222E-2</v>
      </c>
      <c r="BW39" s="8" t="str">
        <f t="shared" si="93"/>
        <v/>
      </c>
      <c r="BX39" s="8" t="str">
        <f t="shared" si="94"/>
        <v/>
      </c>
      <c r="BY39" s="8" t="str">
        <f t="shared" si="95"/>
        <v/>
      </c>
      <c r="BZ39" s="8" t="str">
        <f t="shared" si="96"/>
        <v/>
      </c>
      <c r="CA39" s="8" t="str">
        <f t="shared" si="97"/>
        <v/>
      </c>
      <c r="CB39" s="8">
        <f t="shared" si="98"/>
        <v>1.832175925925926E-2</v>
      </c>
      <c r="CC39" s="8">
        <f t="shared" si="99"/>
        <v>1.7511574074074075E-2</v>
      </c>
      <c r="CD39" s="8">
        <f t="shared" si="100"/>
        <v>2.0081018518518519E-2</v>
      </c>
      <c r="CE39" s="8" t="str">
        <f t="shared" si="101"/>
        <v/>
      </c>
      <c r="CF39" s="8">
        <f t="shared" si="102"/>
        <v>2.1585648148148152E-2</v>
      </c>
      <c r="CG39" s="8">
        <f t="shared" si="103"/>
        <v>2.0254629629629629E-2</v>
      </c>
      <c r="CI39" s="13">
        <v>1.7766203703703704E-2</v>
      </c>
      <c r="CJ39" s="8">
        <f t="shared" si="104"/>
        <v>2.4409722222222222E-2</v>
      </c>
      <c r="CK39" s="8">
        <f>IF(COUNT($BV39:BW39)&gt;0,SMALL($BV39:BW39,1),$CI39)</f>
        <v>2.4409722222222222E-2</v>
      </c>
      <c r="CL39" s="8">
        <f>IF(COUNT($BV39:BX39)&gt;0,SMALL($BV39:BX39,1),$CI39)</f>
        <v>2.4409722222222222E-2</v>
      </c>
      <c r="CM39" s="8">
        <f>IF(COUNT($BV39:BY39)&gt;0,SMALL($BV39:BY39,1),$CI39)</f>
        <v>2.4409722222222222E-2</v>
      </c>
      <c r="CN39" s="8">
        <f>IF(COUNT($BV39:BZ39)&gt;0,SMALL($BV39:BZ39,1),$CI39)</f>
        <v>2.4409722222222222E-2</v>
      </c>
      <c r="CO39" s="3">
        <v>1.4421296296296295E-2</v>
      </c>
      <c r="CP39" s="8">
        <f t="shared" si="105"/>
        <v>1.832175925925926E-2</v>
      </c>
      <c r="CQ39" s="8">
        <f>IF(COUNT($CB39:CC39)&gt;0,SMALL($CB39:CC39,1),$CP39)</f>
        <v>1.7511574074074075E-2</v>
      </c>
      <c r="CR39" s="8">
        <f>IF(COUNT($CB39:CD39)&gt;0,SMALL($CB39:CD39,1),$CP39)</f>
        <v>1.7511574074074075E-2</v>
      </c>
      <c r="CS39" s="8">
        <f>IF(COUNT($CB39:CE39)&gt;0,SMALL($CB39:CE39,1),$CP39)</f>
        <v>1.7511574074074075E-2</v>
      </c>
      <c r="CT39" s="8">
        <f>IF(COUNT($CB39:CF39)&gt;0,SMALL($CB39:CF39,1),$CP39)</f>
        <v>1.7511574074074075E-2</v>
      </c>
      <c r="CV39" s="8">
        <f t="shared" si="106"/>
        <v>1.1806412037037037E-2</v>
      </c>
      <c r="CW39" s="8">
        <f t="shared" si="107"/>
        <v>1.232724537037037E-2</v>
      </c>
      <c r="CX39" s="1">
        <f t="shared" si="108"/>
        <v>37</v>
      </c>
      <c r="CY39" s="8">
        <f t="shared" si="109"/>
        <v>8.5648148148148151E-7</v>
      </c>
      <c r="CZ39" s="1" t="str">
        <f t="shared" si="110"/>
        <v>Graham Webster</v>
      </c>
      <c r="DB39" s="13">
        <f t="shared" si="111"/>
        <v>2.6589170692431555E-2</v>
      </c>
      <c r="DC39" s="13">
        <f>SMALL($DO39:DP39,1)/(60*60*24)</f>
        <v>2.4409722222222222E-2</v>
      </c>
      <c r="DD39" s="13">
        <f>SMALL($DO39:DQ39,1)/(60*60*24)</f>
        <v>2.4409722222222222E-2</v>
      </c>
      <c r="DE39" s="13">
        <f>SMALL($DO39:DR39,1)/(60*60*24)</f>
        <v>2.4409722222222222E-2</v>
      </c>
      <c r="DF39" s="13">
        <f>SMALL($DO39:DS39,1)/(60*60*24)</f>
        <v>2.4409722222222222E-2</v>
      </c>
      <c r="DG39" s="13">
        <f>SMALL($DO39:DT39,1)/(60*60*24)</f>
        <v>2.4409722222222222E-2</v>
      </c>
      <c r="DH39" s="45">
        <f t="shared" si="112"/>
        <v>1.8759142311918976E-2</v>
      </c>
      <c r="DI39" s="13">
        <f>SMALL($DU39:DV39,1)/(60*60*24)</f>
        <v>1.832175925925926E-2</v>
      </c>
      <c r="DJ39" s="53">
        <f>SMALL($DW39:DW39,1)/(60*60*24)</f>
        <v>2.0988444571759263E-2</v>
      </c>
      <c r="DK39" s="53">
        <f>SMALL($DW39:DX39,1)/(60*60*24)</f>
        <v>2.0081018518518519E-2</v>
      </c>
      <c r="DL39" s="53">
        <f>SMALL($DW39:DY39,1)/(60*60*24)</f>
        <v>2.0081018518518519E-2</v>
      </c>
      <c r="DM39" s="53">
        <f>SMALL($DW39:DZ39,1)/(60*60*24)</f>
        <v>2.0081018518518519E-2</v>
      </c>
      <c r="DO39" s="6">
        <f t="shared" si="113"/>
        <v>2297.3043478260861</v>
      </c>
      <c r="DP39" s="1">
        <f t="shared" si="114"/>
        <v>2109</v>
      </c>
      <c r="DQ39" s="1">
        <f t="shared" si="115"/>
        <v>9999</v>
      </c>
      <c r="DR39" s="1">
        <f t="shared" si="116"/>
        <v>9999</v>
      </c>
      <c r="DS39" s="1">
        <f t="shared" si="117"/>
        <v>9999</v>
      </c>
      <c r="DT39" s="1">
        <f t="shared" si="118"/>
        <v>9999</v>
      </c>
      <c r="DU39" s="6">
        <f t="shared" si="119"/>
        <v>1620.7898957497996</v>
      </c>
      <c r="DV39" s="1">
        <f t="shared" si="120"/>
        <v>1583</v>
      </c>
      <c r="DW39" s="55">
        <f t="shared" si="121"/>
        <v>1813.4016110000002</v>
      </c>
      <c r="DX39" s="1">
        <f t="shared" si="122"/>
        <v>1735</v>
      </c>
      <c r="DY39" s="1">
        <f t="shared" si="123"/>
        <v>9999</v>
      </c>
      <c r="DZ39" s="1">
        <f t="shared" si="124"/>
        <v>1865.0000000000002</v>
      </c>
    </row>
    <row r="40" spans="1:130" x14ac:dyDescent="0.2">
      <c r="A40" s="1" t="s">
        <v>175</v>
      </c>
      <c r="B40" s="3">
        <v>2.49537037037037E-2</v>
      </c>
      <c r="C40" s="11">
        <v>43405</v>
      </c>
      <c r="E40" s="13"/>
      <c r="H40" s="8">
        <v>0</v>
      </c>
      <c r="I40" s="8">
        <v>0</v>
      </c>
      <c r="L40" s="8">
        <v>4.4097222222222225E-2</v>
      </c>
      <c r="M40" s="8">
        <f t="shared" si="66"/>
        <v>2.99315489936628E-2</v>
      </c>
      <c r="N40" s="6">
        <f t="shared" si="67"/>
        <v>2586.0858330524661</v>
      </c>
      <c r="O40" s="8">
        <f t="shared" si="125"/>
        <v>6.2500000000000003E-3</v>
      </c>
      <c r="Q40" s="8">
        <f t="shared" si="68"/>
        <v>0</v>
      </c>
      <c r="R40" s="8">
        <f t="shared" si="69"/>
        <v>0</v>
      </c>
      <c r="S40" s="8">
        <f t="shared" si="70"/>
        <v>6.2500000000000003E-3</v>
      </c>
      <c r="T40" s="8"/>
      <c r="U40" s="8">
        <f>IF(A40&lt;&gt;"",IF(VLOOKUP(A40,Apr!A$4:F$202,6)&gt;0,VLOOKUP(A40,Apr!A$4:F$202,6),0),0)</f>
        <v>0</v>
      </c>
      <c r="V40" s="8">
        <f>IF(A40&lt;&gt;"",IF(VLOOKUP(A40,May!A$3:F$201,6)&gt;0,VLOOKUP(A40,May!A$3:F$201,6),0),0)</f>
        <v>0</v>
      </c>
      <c r="W40" s="8">
        <f>IF(A40&lt;&gt;"",IF(VLOOKUP(A40,Jun!A$3:F$201,6)&gt;0,VLOOKUP(A40,Jun!A$3:F$201,6),0),0)</f>
        <v>0</v>
      </c>
      <c r="X40" s="8">
        <f>IF(A40&lt;&gt;"",IF(VLOOKUP(A40,Jul!A$3:F$201,6)&gt;0,VLOOKUP(A40,Jul!A$3:F$201,6),0),0)</f>
        <v>0</v>
      </c>
      <c r="Y40" s="8">
        <f>IF(A40&lt;&gt;"",IF(VLOOKUP(A40,Aug!A$3:F$201,6)&gt;0,VLOOKUP(A40,Aug!A$3:F$201,6),0),0)</f>
        <v>0</v>
      </c>
      <c r="Z40" s="8">
        <f>IF(A40&lt;&gt;"",IF(VLOOKUP(A40,Sep!A$3:F$201,6)&gt;0,VLOOKUP(A40,Sep!A$3:F$201,6),0),0)</f>
        <v>0</v>
      </c>
      <c r="AA40" s="6">
        <f t="shared" si="71"/>
        <v>1987.4356509023899</v>
      </c>
      <c r="AB40" s="8">
        <f t="shared" si="72"/>
        <v>4.8611111111111112E-3</v>
      </c>
      <c r="AC40" s="8">
        <f>IF(A40&lt;&gt;"",IF(VLOOKUP(A40,Oct!A$3:F$201,6)&gt;0,VLOOKUP(A40,Oct!A$3:F$201,6),0),0)</f>
        <v>0</v>
      </c>
      <c r="AD40" s="8">
        <f>IF(A40&lt;&gt;"",IF(VLOOKUP(A40,Nov!A$3:F$201,6)&gt;0,VLOOKUP(A40,Nov!A$3:F$201,6),0),0)</f>
        <v>0</v>
      </c>
      <c r="AE40" s="8">
        <f>IF(A40&lt;&gt;"",IF(VLOOKUP(A40,Dec!A$3:F$201,6)&gt;0,VLOOKUP(A40,Dec!A$3:F$201,6),0),0)</f>
        <v>0</v>
      </c>
      <c r="AF40" s="8">
        <f>IF(A40&lt;&gt;"",IF(VLOOKUP(A40,Jan!A$3:F$201,6)&gt;0,VLOOKUP(A40,Jan!A$3:F$201,6),0),0)</f>
        <v>0</v>
      </c>
      <c r="AG40" s="8">
        <f>IF(A40&lt;&gt;"",IF(VLOOKUP(A40,Feb!A$3:F$201,6)&gt;0,VLOOKUP(A40,Feb!A$3:F$201,6),0),0)</f>
        <v>0</v>
      </c>
      <c r="AH40" s="8">
        <f>IF(A40&lt;&gt;"",IF(VLOOKUP(A40,Mar!A$3:F$201,6)&gt;0,VLOOKUP(A40,Mar!A$3:F$201,6),0),0)</f>
        <v>0</v>
      </c>
      <c r="AJ40" s="8">
        <f>LARGE($BH40:BI40,1)</f>
        <v>6.2500000000000003E-3</v>
      </c>
      <c r="AK40" s="8">
        <f>LARGE($BH40:BJ40,1)</f>
        <v>6.2500000000000003E-3</v>
      </c>
      <c r="AL40" s="8">
        <f>LARGE($BH40:BK40,1)</f>
        <v>6.2500000000000003E-3</v>
      </c>
      <c r="AM40" s="8">
        <f>LARGE($BH40:BL40,1)</f>
        <v>6.2500000000000003E-3</v>
      </c>
      <c r="AN40" s="8">
        <f>LARGE($BH40:BM40,1)</f>
        <v>6.2500000000000003E-3</v>
      </c>
      <c r="AO40" s="8">
        <f>LARGE($BN40:BO40,1)</f>
        <v>4.8611111111111112E-3</v>
      </c>
      <c r="AP40" s="8">
        <f>LARGE($BN40:BP40,1)</f>
        <v>5.9027777777777776E-3</v>
      </c>
      <c r="AQ40" s="8">
        <f>LARGE($BN40:BQ40,1)</f>
        <v>5.9027777777777776E-3</v>
      </c>
      <c r="AR40" s="8">
        <f>LARGE($BN40:BR40,1)</f>
        <v>5.9027777777777776E-3</v>
      </c>
      <c r="AS40" s="8">
        <f>LARGE($BN40:BS40,1)</f>
        <v>5.9027777777777776E-3</v>
      </c>
      <c r="AV40" s="6">
        <f t="shared" si="73"/>
        <v>0</v>
      </c>
      <c r="AW40" s="6">
        <f t="shared" si="74"/>
        <v>0</v>
      </c>
      <c r="AX40" s="6">
        <f t="shared" si="75"/>
        <v>0</v>
      </c>
      <c r="AY40" s="6">
        <f t="shared" si="76"/>
        <v>0</v>
      </c>
      <c r="AZ40" s="6">
        <f t="shared" si="77"/>
        <v>0</v>
      </c>
      <c r="BA40" s="6">
        <f t="shared" si="78"/>
        <v>0</v>
      </c>
      <c r="BB40" s="6">
        <f t="shared" si="79"/>
        <v>0</v>
      </c>
      <c r="BC40" s="6">
        <f t="shared" si="80"/>
        <v>0</v>
      </c>
      <c r="BD40" s="6">
        <f t="shared" si="81"/>
        <v>0</v>
      </c>
      <c r="BE40" s="6">
        <f t="shared" si="82"/>
        <v>0</v>
      </c>
      <c r="BF40" s="6">
        <f t="shared" si="83"/>
        <v>0</v>
      </c>
      <c r="BH40" s="8">
        <f t="shared" si="84"/>
        <v>6.2500000000000003E-3</v>
      </c>
      <c r="BI40" s="8">
        <f t="shared" si="85"/>
        <v>0</v>
      </c>
      <c r="BJ40" s="8">
        <f t="shared" si="86"/>
        <v>0</v>
      </c>
      <c r="BK40" s="8">
        <f t="shared" si="87"/>
        <v>0</v>
      </c>
      <c r="BL40" s="8">
        <f t="shared" si="88"/>
        <v>0</v>
      </c>
      <c r="BM40" s="8">
        <f t="shared" si="89"/>
        <v>0</v>
      </c>
      <c r="BN40" s="8">
        <f t="shared" si="90"/>
        <v>4.8611111111111112E-3</v>
      </c>
      <c r="BO40" s="8">
        <f t="shared" si="91"/>
        <v>0</v>
      </c>
      <c r="BP40" s="8">
        <f t="shared" si="61"/>
        <v>5.9027777777777776E-3</v>
      </c>
      <c r="BQ40" s="8">
        <f t="shared" si="62"/>
        <v>0</v>
      </c>
      <c r="BR40" s="8">
        <f t="shared" si="63"/>
        <v>0</v>
      </c>
      <c r="BS40" s="8">
        <f t="shared" si="64"/>
        <v>0</v>
      </c>
      <c r="BV40" s="8" t="str">
        <f t="shared" si="92"/>
        <v/>
      </c>
      <c r="BW40" s="8" t="str">
        <f t="shared" si="93"/>
        <v/>
      </c>
      <c r="BX40" s="8" t="str">
        <f t="shared" si="94"/>
        <v/>
      </c>
      <c r="BY40" s="8" t="str">
        <f t="shared" si="95"/>
        <v/>
      </c>
      <c r="BZ40" s="8" t="str">
        <f t="shared" si="96"/>
        <v/>
      </c>
      <c r="CA40" s="8" t="str">
        <f t="shared" si="97"/>
        <v/>
      </c>
      <c r="CB40" s="8" t="str">
        <f t="shared" si="98"/>
        <v/>
      </c>
      <c r="CC40" s="8" t="str">
        <f t="shared" si="99"/>
        <v/>
      </c>
      <c r="CD40" s="8" t="str">
        <f t="shared" si="100"/>
        <v/>
      </c>
      <c r="CE40" s="8" t="str">
        <f t="shared" si="101"/>
        <v/>
      </c>
      <c r="CF40" s="8" t="str">
        <f t="shared" si="102"/>
        <v/>
      </c>
      <c r="CG40" s="8" t="str">
        <f t="shared" si="103"/>
        <v/>
      </c>
      <c r="CI40" s="13"/>
      <c r="CJ40" s="8">
        <f t="shared" si="104"/>
        <v>0</v>
      </c>
      <c r="CK40" s="8">
        <f>IF(COUNT($BV40:BW40)&gt;0,SMALL($BV40:BW40,1),$CI40)</f>
        <v>0</v>
      </c>
      <c r="CL40" s="8">
        <f>IF(COUNT($BV40:BX40)&gt;0,SMALL($BV40:BX40,1),$CI40)</f>
        <v>0</v>
      </c>
      <c r="CM40" s="8">
        <f>IF(COUNT($BV40:BY40)&gt;0,SMALL($BV40:BY40,1),$CI40)</f>
        <v>0</v>
      </c>
      <c r="CN40" s="8">
        <f>IF(COUNT($BV40:BZ40)&gt;0,SMALL($BV40:BZ40,1),$CI40)</f>
        <v>0</v>
      </c>
      <c r="CO40" s="3">
        <v>2.49537037037037E-2</v>
      </c>
      <c r="CP40" s="8">
        <f t="shared" si="105"/>
        <v>2.49537037037037E-2</v>
      </c>
      <c r="CQ40" s="8">
        <f>IF(COUNT($CB40:CC40)&gt;0,SMALL($CB40:CC40,1),$CP40)</f>
        <v>2.49537037037037E-2</v>
      </c>
      <c r="CR40" s="8">
        <f>IF(COUNT($CB40:CD40)&gt;0,SMALL($CB40:CD40,1),$CP40)</f>
        <v>2.49537037037037E-2</v>
      </c>
      <c r="CS40" s="8">
        <f>IF(COUNT($CB40:CE40)&gt;0,SMALL($CB40:CE40,1),$CP40)</f>
        <v>2.49537037037037E-2</v>
      </c>
      <c r="CT40" s="8">
        <f>IF(COUNT($CB40:CF40)&gt;0,SMALL($CB40:CF40,1),$CP40)</f>
        <v>2.49537037037037E-2</v>
      </c>
      <c r="CV40" s="8">
        <f t="shared" si="106"/>
        <v>6.2508796296296297E-3</v>
      </c>
      <c r="CW40" s="8">
        <f t="shared" si="107"/>
        <v>5.9036574074074069E-3</v>
      </c>
      <c r="CX40" s="1">
        <f t="shared" si="108"/>
        <v>38</v>
      </c>
      <c r="CY40" s="8">
        <f t="shared" si="109"/>
        <v>8.7962962962962958E-7</v>
      </c>
      <c r="CZ40" s="1" t="str">
        <f t="shared" si="110"/>
        <v>Graham Young</v>
      </c>
      <c r="DB40" s="13">
        <f t="shared" si="111"/>
        <v>2.99315489936628E-2</v>
      </c>
      <c r="DC40" s="13">
        <f>SMALL($DO40:DP40,1)/(60*60*24)</f>
        <v>2.9931548993662804E-2</v>
      </c>
      <c r="DD40" s="13">
        <f>SMALL($DO40:DQ40,1)/(60*60*24)</f>
        <v>2.9931548993662804E-2</v>
      </c>
      <c r="DE40" s="13">
        <f>SMALL($DO40:DR40,1)/(60*60*24)</f>
        <v>2.9931548993662804E-2</v>
      </c>
      <c r="DF40" s="13">
        <f>SMALL($DO40:DS40,1)/(60*60*24)</f>
        <v>2.9931548993662804E-2</v>
      </c>
      <c r="DG40" s="13">
        <f>SMALL($DO40:DT40,1)/(60*60*24)</f>
        <v>2.9931548993662804E-2</v>
      </c>
      <c r="DH40" s="45">
        <f t="shared" si="112"/>
        <v>2.3002727440999883E-2</v>
      </c>
      <c r="DI40" s="13">
        <f>SMALL($DU40:DV40,1)/(60*60*24)</f>
        <v>2.3002727440999883E-2</v>
      </c>
      <c r="DJ40" s="53">
        <f>SMALL($DW40:DW40,1)/(60*60*24)</f>
        <v>0.11572916666666666</v>
      </c>
      <c r="DK40" s="53">
        <f>SMALL($DW40:DX40,1)/(60*60*24)</f>
        <v>0.11572916666666666</v>
      </c>
      <c r="DL40" s="53">
        <f>SMALL($DW40:DY40,1)/(60*60*24)</f>
        <v>0.11572916666666666</v>
      </c>
      <c r="DM40" s="53">
        <f>SMALL($DW40:DZ40,1)/(60*60*24)</f>
        <v>0.11572916666666666</v>
      </c>
      <c r="DO40" s="6">
        <f t="shared" si="113"/>
        <v>2586.0858330524661</v>
      </c>
      <c r="DP40" s="1">
        <f t="shared" si="114"/>
        <v>9999</v>
      </c>
      <c r="DQ40" s="1">
        <f t="shared" si="115"/>
        <v>9999</v>
      </c>
      <c r="DR40" s="1">
        <f t="shared" si="116"/>
        <v>9999</v>
      </c>
      <c r="DS40" s="1">
        <f t="shared" si="117"/>
        <v>9999</v>
      </c>
      <c r="DT40" s="1">
        <f t="shared" si="118"/>
        <v>9999</v>
      </c>
      <c r="DU40" s="6">
        <f t="shared" si="119"/>
        <v>1987.4356509023899</v>
      </c>
      <c r="DV40" s="1">
        <f t="shared" si="120"/>
        <v>9999</v>
      </c>
      <c r="DW40" s="55">
        <f t="shared" si="121"/>
        <v>9999</v>
      </c>
      <c r="DX40" s="1">
        <f t="shared" si="122"/>
        <v>9999</v>
      </c>
      <c r="DY40" s="1">
        <f t="shared" si="123"/>
        <v>9999</v>
      </c>
      <c r="DZ40" s="1">
        <f t="shared" si="124"/>
        <v>9999</v>
      </c>
    </row>
    <row r="41" spans="1:130" x14ac:dyDescent="0.2">
      <c r="A41" s="1" t="s">
        <v>7</v>
      </c>
      <c r="B41" s="3">
        <v>1.8356481481481481E-2</v>
      </c>
      <c r="C41" s="11">
        <v>41671</v>
      </c>
      <c r="E41" s="13">
        <v>2.3321759259259261E-2</v>
      </c>
      <c r="F41" s="11">
        <v>41730</v>
      </c>
      <c r="H41" s="3">
        <v>2.1087962962962965E-2</v>
      </c>
      <c r="I41" s="3">
        <v>2.8958333333333336E-2</v>
      </c>
      <c r="M41" s="8">
        <f t="shared" si="66"/>
        <v>2.6589170692431559E-2</v>
      </c>
      <c r="N41" s="6">
        <f t="shared" si="67"/>
        <v>2297.3043478260865</v>
      </c>
      <c r="O41" s="8">
        <f t="shared" si="125"/>
        <v>9.7222222222222224E-3</v>
      </c>
      <c r="Q41" s="8">
        <f t="shared" si="68"/>
        <v>2.5046296296296299E-2</v>
      </c>
      <c r="R41" s="8">
        <f t="shared" si="69"/>
        <v>2.0682870370370365E-2</v>
      </c>
      <c r="S41" s="8">
        <f t="shared" si="70"/>
        <v>9.7222222222222224E-3</v>
      </c>
      <c r="T41" s="8"/>
      <c r="U41" s="8">
        <f>IF(A41&lt;&gt;"",IF(VLOOKUP(A41,Apr!A$4:F$202,6)&gt;0,VLOOKUP(A41,Apr!A$4:F$202,6),0),0)</f>
        <v>2.5844907407407407E-2</v>
      </c>
      <c r="V41" s="8">
        <f>IF(A41&lt;&gt;"",IF(VLOOKUP(A41,May!A$3:F$201,6)&gt;0,VLOOKUP(A41,May!A$3:F$201,6),0),0)</f>
        <v>2.5277777777777781E-2</v>
      </c>
      <c r="W41" s="8">
        <f>IF(A41&lt;&gt;"",IF(VLOOKUP(A41,Jun!A$3:F$201,6)&gt;0,VLOOKUP(A41,Jun!A$3:F$201,6),0),0)</f>
        <v>2.5046296296296299E-2</v>
      </c>
      <c r="X41" s="8">
        <f>IF(A41&lt;&gt;"",IF(VLOOKUP(A41,Jul!A$3:F$201,6)&gt;0,VLOOKUP(A41,Jul!A$3:F$201,6),0),0)</f>
        <v>0</v>
      </c>
      <c r="Y41" s="8">
        <f>IF(A41&lt;&gt;"",IF(VLOOKUP(A41,Aug!A$3:F$201,6)&gt;0,VLOOKUP(A41,Aug!A$3:F$201,6),0),0)</f>
        <v>0</v>
      </c>
      <c r="Z41" s="8">
        <f>IF(A41&lt;&gt;"",IF(VLOOKUP(A41,Sep!A$3:F$201,6)&gt;0,VLOOKUP(A41,Sep!A$3:F$201,6),0),0)</f>
        <v>2.6215277777777775E-2</v>
      </c>
      <c r="AA41" s="6">
        <f t="shared" si="71"/>
        <v>1663.0580058807809</v>
      </c>
      <c r="AB41" s="8">
        <f t="shared" si="72"/>
        <v>8.5069444444444437E-3</v>
      </c>
      <c r="AC41" s="8">
        <f>IF(A41&lt;&gt;"",IF(VLOOKUP(A41,Oct!A$3:F$201,6)&gt;0,VLOOKUP(A41,Oct!A$3:F$201,6),0),0)</f>
        <v>2.0682870370370365E-2</v>
      </c>
      <c r="AD41" s="8">
        <f>IF(A41&lt;&gt;"",IF(VLOOKUP(A41,Nov!A$3:F$201,6)&gt;0,VLOOKUP(A41,Nov!A$3:F$201,6),0),0)</f>
        <v>0</v>
      </c>
      <c r="AE41" s="8">
        <f>IF(A41&lt;&gt;"",IF(VLOOKUP(A41,Dec!A$3:F$201,6)&gt;0,VLOOKUP(A41,Dec!A$3:F$201,6),0),0)</f>
        <v>2.4282407407407412E-2</v>
      </c>
      <c r="AF41" s="8">
        <f>IF(A41&lt;&gt;"",IF(VLOOKUP(A41,Jan!A$3:F$201,6)&gt;0,VLOOKUP(A41,Jan!A$3:F$201,6),0),0)</f>
        <v>2.4259259259259258E-2</v>
      </c>
      <c r="AG41" s="8">
        <f>IF(A41&lt;&gt;"",IF(VLOOKUP(A41,Feb!A$3:F$201,6)&gt;0,VLOOKUP(A41,Feb!A$3:F$201,6),0),0)</f>
        <v>0</v>
      </c>
      <c r="AH41" s="8">
        <f>IF(A41&lt;&gt;"",IF(VLOOKUP(A41,Mar!A$3:F$201,6)&gt;0,VLOOKUP(A41,Mar!A$3:F$201,6),0),0)</f>
        <v>0</v>
      </c>
      <c r="AJ41" s="8">
        <f>LARGE($BH41:BI41,1)</f>
        <v>1.0416666666666666E-2</v>
      </c>
      <c r="AK41" s="8">
        <f>LARGE($BH41:BJ41,1)</f>
        <v>1.0937499999999999E-2</v>
      </c>
      <c r="AL41" s="8">
        <f>LARGE($BH41:BK41,1)</f>
        <v>1.1111111111111112E-2</v>
      </c>
      <c r="AM41" s="8">
        <f>LARGE($BH41:BL41,1)</f>
        <v>1.1111111111111112E-2</v>
      </c>
      <c r="AN41" s="8">
        <f>LARGE($BH41:BM41,1)</f>
        <v>1.1111111111111112E-2</v>
      </c>
      <c r="AO41" s="8">
        <f>LARGE($BN41:BO41,1)</f>
        <v>8.5069444444444437E-3</v>
      </c>
      <c r="AP41" s="8">
        <f>LARGE($BN41:BP41,1)</f>
        <v>1.0243055555555556E-2</v>
      </c>
      <c r="AQ41" s="8">
        <f>LARGE($BN41:BQ41,1)</f>
        <v>1.0243055555555556E-2</v>
      </c>
      <c r="AR41" s="8">
        <f>LARGE($BN41:BR41,1)</f>
        <v>1.0243055555555556E-2</v>
      </c>
      <c r="AS41" s="8">
        <f>LARGE($BN41:BS41,1)</f>
        <v>1.0243055555555556E-2</v>
      </c>
      <c r="AV41" s="6">
        <f t="shared" si="73"/>
        <v>2233</v>
      </c>
      <c r="AW41" s="6">
        <f t="shared" si="74"/>
        <v>2184.0000000000005</v>
      </c>
      <c r="AX41" s="6">
        <f t="shared" si="75"/>
        <v>2164.0000000000005</v>
      </c>
      <c r="AY41" s="6">
        <f t="shared" si="76"/>
        <v>0</v>
      </c>
      <c r="AZ41" s="6">
        <f t="shared" si="77"/>
        <v>0</v>
      </c>
      <c r="BA41" s="6">
        <f t="shared" si="78"/>
        <v>2264.9999999999995</v>
      </c>
      <c r="BB41" s="6">
        <f t="shared" si="79"/>
        <v>1786.9999999999995</v>
      </c>
      <c r="BC41" s="6">
        <f t="shared" si="80"/>
        <v>0</v>
      </c>
      <c r="BD41" s="6">
        <f t="shared" si="81"/>
        <v>2098.0000000000005</v>
      </c>
      <c r="BE41" s="6">
        <f t="shared" si="82"/>
        <v>2096</v>
      </c>
      <c r="BF41" s="6">
        <f t="shared" si="83"/>
        <v>0</v>
      </c>
      <c r="BH41" s="8">
        <f t="shared" si="84"/>
        <v>9.7222222222222224E-3</v>
      </c>
      <c r="BI41" s="8">
        <f t="shared" si="85"/>
        <v>1.0416666666666666E-2</v>
      </c>
      <c r="BJ41" s="8">
        <f t="shared" si="86"/>
        <v>1.0937499999999999E-2</v>
      </c>
      <c r="BK41" s="8">
        <f t="shared" si="87"/>
        <v>1.1111111111111112E-2</v>
      </c>
      <c r="BL41" s="8">
        <f t="shared" si="88"/>
        <v>0</v>
      </c>
      <c r="BM41" s="8">
        <f t="shared" si="89"/>
        <v>0</v>
      </c>
      <c r="BN41" s="8">
        <f t="shared" si="90"/>
        <v>8.5069444444444437E-3</v>
      </c>
      <c r="BO41" s="8">
        <f t="shared" si="91"/>
        <v>7.1180555555555554E-3</v>
      </c>
      <c r="BP41" s="8">
        <f t="shared" si="61"/>
        <v>1.0243055555555556E-2</v>
      </c>
      <c r="BQ41" s="8">
        <f t="shared" si="62"/>
        <v>3.472222222222222E-3</v>
      </c>
      <c r="BR41" s="8">
        <f t="shared" si="63"/>
        <v>3.6458333333333334E-3</v>
      </c>
      <c r="BS41" s="8">
        <f t="shared" si="64"/>
        <v>0</v>
      </c>
      <c r="BV41" s="8">
        <f t="shared" si="92"/>
        <v>2.5844907407407407E-2</v>
      </c>
      <c r="BW41" s="8">
        <f t="shared" si="93"/>
        <v>2.5277777777777781E-2</v>
      </c>
      <c r="BX41" s="8">
        <f t="shared" si="94"/>
        <v>2.5046296296296299E-2</v>
      </c>
      <c r="BY41" s="8" t="str">
        <f t="shared" si="95"/>
        <v/>
      </c>
      <c r="BZ41" s="8" t="str">
        <f t="shared" si="96"/>
        <v/>
      </c>
      <c r="CA41" s="8">
        <f t="shared" si="97"/>
        <v>2.6215277777777775E-2</v>
      </c>
      <c r="CB41" s="8">
        <f t="shared" si="98"/>
        <v>2.0682870370370365E-2</v>
      </c>
      <c r="CC41" s="8" t="str">
        <f t="shared" si="99"/>
        <v/>
      </c>
      <c r="CD41" s="8">
        <f t="shared" si="100"/>
        <v>2.4282407407407412E-2</v>
      </c>
      <c r="CE41" s="8">
        <f t="shared" si="101"/>
        <v>2.4259259259259258E-2</v>
      </c>
      <c r="CF41" s="8" t="str">
        <f t="shared" si="102"/>
        <v/>
      </c>
      <c r="CG41" s="8" t="str">
        <f t="shared" si="103"/>
        <v/>
      </c>
      <c r="CI41" s="13">
        <v>2.3321759259259261E-2</v>
      </c>
      <c r="CJ41" s="8">
        <f t="shared" si="104"/>
        <v>2.5844907407407407E-2</v>
      </c>
      <c r="CK41" s="8">
        <f>IF(COUNT($BV41:BW41)&gt;0,SMALL($BV41:BW41,1),$CI41)</f>
        <v>2.5277777777777781E-2</v>
      </c>
      <c r="CL41" s="8">
        <f>IF(COUNT($BV41:BX41)&gt;0,SMALL($BV41:BX41,1),$CI41)</f>
        <v>2.5046296296296299E-2</v>
      </c>
      <c r="CM41" s="8">
        <f>IF(COUNT($BV41:BY41)&gt;0,SMALL($BV41:BY41,1),$CI41)</f>
        <v>2.5046296296296299E-2</v>
      </c>
      <c r="CN41" s="8">
        <f>IF(COUNT($BV41:BZ41)&gt;0,SMALL($BV41:BZ41,1),$CI41)</f>
        <v>2.5046296296296299E-2</v>
      </c>
      <c r="CO41" s="3">
        <v>1.8356481481481481E-2</v>
      </c>
      <c r="CP41" s="8">
        <f t="shared" si="105"/>
        <v>2.0682870370370365E-2</v>
      </c>
      <c r="CQ41" s="8">
        <f>IF(COUNT($CB41:CC41)&gt;0,SMALL($CB41:CC41,1),$CP41)</f>
        <v>2.0682870370370365E-2</v>
      </c>
      <c r="CR41" s="8">
        <f>IF(COUNT($CB41:CD41)&gt;0,SMALL($CB41:CD41,1),$CP41)</f>
        <v>2.0682870370370365E-2</v>
      </c>
      <c r="CS41" s="8">
        <f>IF(COUNT($CB41:CE41)&gt;0,SMALL($CB41:CE41,1),$CP41)</f>
        <v>2.0682870370370365E-2</v>
      </c>
      <c r="CT41" s="8">
        <f>IF(COUNT($CB41:CF41)&gt;0,SMALL($CB41:CF41,1),$CP41)</f>
        <v>2.0682870370370365E-2</v>
      </c>
      <c r="CV41" s="8">
        <f t="shared" si="106"/>
        <v>1.111201388888889E-2</v>
      </c>
      <c r="CW41" s="8">
        <f t="shared" si="107"/>
        <v>1.0243958333333334E-2</v>
      </c>
      <c r="CX41" s="1">
        <f t="shared" si="108"/>
        <v>39</v>
      </c>
      <c r="CY41" s="8">
        <f t="shared" si="109"/>
        <v>9.0277777777777776E-7</v>
      </c>
      <c r="CZ41" s="1" t="str">
        <f t="shared" si="110"/>
        <v>Greg Oulton</v>
      </c>
      <c r="DB41" s="13">
        <f t="shared" si="111"/>
        <v>2.6589170692431559E-2</v>
      </c>
      <c r="DC41" s="13">
        <f>SMALL($DO41:DP41,1)/(60*60*24)</f>
        <v>2.5844907407407407E-2</v>
      </c>
      <c r="DD41" s="13">
        <f>SMALL($DO41:DQ41,1)/(60*60*24)</f>
        <v>2.5277777777777784E-2</v>
      </c>
      <c r="DE41" s="13">
        <f>SMALL($DO41:DR41,1)/(60*60*24)</f>
        <v>2.5046296296296303E-2</v>
      </c>
      <c r="DF41" s="13">
        <f>SMALL($DO41:DS41,1)/(60*60*24)</f>
        <v>2.5046296296296303E-2</v>
      </c>
      <c r="DG41" s="13">
        <f>SMALL($DO41:DT41,1)/(60*60*24)</f>
        <v>2.5046296296296303E-2</v>
      </c>
      <c r="DH41" s="45">
        <f t="shared" si="112"/>
        <v>1.9248356549546076E-2</v>
      </c>
      <c r="DI41" s="13">
        <f>SMALL($DU41:DV41,1)/(60*60*24)</f>
        <v>1.9248356549546076E-2</v>
      </c>
      <c r="DJ41" s="53">
        <f>SMALL($DW41:DW41,1)/(60*60*24)</f>
        <v>0.11572916666666666</v>
      </c>
      <c r="DK41" s="53">
        <f>SMALL($DW41:DX41,1)/(60*60*24)</f>
        <v>2.4282407407407412E-2</v>
      </c>
      <c r="DL41" s="53">
        <f>SMALL($DW41:DY41,1)/(60*60*24)</f>
        <v>2.4259259259259258E-2</v>
      </c>
      <c r="DM41" s="53">
        <f>SMALL($DW41:DZ41,1)/(60*60*24)</f>
        <v>2.4259259259259258E-2</v>
      </c>
      <c r="DO41" s="6">
        <f t="shared" si="113"/>
        <v>2297.3043478260865</v>
      </c>
      <c r="DP41" s="1">
        <f t="shared" si="114"/>
        <v>2233</v>
      </c>
      <c r="DQ41" s="1">
        <f t="shared" si="115"/>
        <v>2184.0000000000005</v>
      </c>
      <c r="DR41" s="1">
        <f t="shared" si="116"/>
        <v>2164.0000000000005</v>
      </c>
      <c r="DS41" s="1">
        <f t="shared" si="117"/>
        <v>9999</v>
      </c>
      <c r="DT41" s="1">
        <f t="shared" si="118"/>
        <v>9999</v>
      </c>
      <c r="DU41" s="6">
        <f t="shared" si="119"/>
        <v>1663.0580058807809</v>
      </c>
      <c r="DV41" s="1">
        <f t="shared" si="120"/>
        <v>1786.9999999999995</v>
      </c>
      <c r="DW41" s="55">
        <f t="shared" si="121"/>
        <v>9999</v>
      </c>
      <c r="DX41" s="1">
        <f t="shared" si="122"/>
        <v>2098.0000000000005</v>
      </c>
      <c r="DY41" s="1">
        <f t="shared" si="123"/>
        <v>2096</v>
      </c>
      <c r="DZ41" s="1">
        <f t="shared" si="124"/>
        <v>9999</v>
      </c>
    </row>
    <row r="42" spans="1:130" x14ac:dyDescent="0.2">
      <c r="A42" s="1" t="s">
        <v>177</v>
      </c>
      <c r="E42" s="13"/>
      <c r="H42" s="8">
        <v>0</v>
      </c>
      <c r="I42" s="8">
        <v>0</v>
      </c>
      <c r="L42" s="8">
        <v>2.4305555555555556E-2</v>
      </c>
      <c r="M42" s="8">
        <f t="shared" si="66"/>
        <v>1.6497704169735401E-2</v>
      </c>
      <c r="N42" s="6">
        <f t="shared" si="67"/>
        <v>1425.4016402651387</v>
      </c>
      <c r="O42" s="8">
        <f t="shared" si="125"/>
        <v>1.9791666666666666E-2</v>
      </c>
      <c r="Q42" s="8">
        <f t="shared" si="68"/>
        <v>0</v>
      </c>
      <c r="R42" s="8">
        <f t="shared" si="69"/>
        <v>0</v>
      </c>
      <c r="S42" s="8">
        <f t="shared" si="70"/>
        <v>1.9791666666666666E-2</v>
      </c>
      <c r="T42" s="8"/>
      <c r="U42" s="8">
        <f>IF(A42&lt;&gt;"",IF(VLOOKUP(A42,Apr!A$4:F$202,6)&gt;0,VLOOKUP(A42,Apr!A$4:F$202,6),0),0)</f>
        <v>0</v>
      </c>
      <c r="V42" s="8">
        <f>IF(A42&lt;&gt;"",IF(VLOOKUP(A42,May!A$3:F$201,6)&gt;0,VLOOKUP(A42,May!A$3:F$201,6),0),0)</f>
        <v>0</v>
      </c>
      <c r="W42" s="8">
        <f>IF(A42&lt;&gt;"",IF(VLOOKUP(A42,Jun!A$3:F$201,6)&gt;0,VLOOKUP(A42,Jun!A$3:F$201,6),0),0)</f>
        <v>0</v>
      </c>
      <c r="X42" s="8">
        <f>IF(A42&lt;&gt;"",IF(VLOOKUP(A42,Jul!A$3:F$201,6)&gt;0,VLOOKUP(A42,Jul!A$3:F$201,6),0),0)</f>
        <v>0</v>
      </c>
      <c r="Y42" s="8">
        <f>IF(A42&lt;&gt;"",IF(VLOOKUP(A42,Aug!A$3:F$201,6)&gt;0,VLOOKUP(A42,Aug!A$3:F$201,6),0),0)</f>
        <v>0</v>
      </c>
      <c r="Z42" s="8">
        <f>IF(A42&lt;&gt;"",IF(VLOOKUP(A42,Sep!A$3:F$201,6)&gt;0,VLOOKUP(A42,Sep!A$3:F$201,6),0),0)</f>
        <v>0</v>
      </c>
      <c r="AA42" s="6">
        <f t="shared" si="71"/>
        <v>1095.4369729383252</v>
      </c>
      <c r="AB42" s="8">
        <f t="shared" si="72"/>
        <v>1.5104166666666667E-2</v>
      </c>
      <c r="AC42" s="8">
        <f>IF(A42&lt;&gt;"",IF(VLOOKUP(A42,Oct!A$3:F$201,6)&gt;0,VLOOKUP(A42,Oct!A$3:F$201,6),0),0)</f>
        <v>0</v>
      </c>
      <c r="AD42" s="8">
        <f>IF(A42&lt;&gt;"",IF(VLOOKUP(A42,Nov!A$3:F$201,6)&gt;0,VLOOKUP(A42,Nov!A$3:F$201,6),0),0)</f>
        <v>0</v>
      </c>
      <c r="AE42" s="8">
        <f>IF(A42&lt;&gt;"",IF(VLOOKUP(A42,Dec!A$3:F$201,6)&gt;0,VLOOKUP(A42,Dec!A$3:F$201,6),0),0)</f>
        <v>0</v>
      </c>
      <c r="AF42" s="8">
        <f>IF(A42&lt;&gt;"",IF(VLOOKUP(A42,Jan!A$3:F$201,6)&gt;0,VLOOKUP(A42,Jan!A$3:F$201,6),0),0)</f>
        <v>0</v>
      </c>
      <c r="AG42" s="8">
        <f>IF(A42&lt;&gt;"",IF(VLOOKUP(A42,Feb!A$3:F$201,6)&gt;0,VLOOKUP(A42,Feb!A$3:F$201,6),0),0)</f>
        <v>0</v>
      </c>
      <c r="AH42" s="8">
        <f>IF(A42&lt;&gt;"",IF(VLOOKUP(A42,Mar!A$3:F$201,6)&gt;0,VLOOKUP(A42,Mar!A$3:F$201,6),0),0)</f>
        <v>0</v>
      </c>
      <c r="AJ42" s="8">
        <f>LARGE($BH42:BI42,1)</f>
        <v>1.9791666666666666E-2</v>
      </c>
      <c r="AK42" s="8">
        <f>LARGE($BH42:BJ42,1)</f>
        <v>1.9791666666666666E-2</v>
      </c>
      <c r="AL42" s="8">
        <f>LARGE($BH42:BK42,1)</f>
        <v>1.9791666666666666E-2</v>
      </c>
      <c r="AM42" s="8">
        <f>LARGE($BH42:BL42,1)</f>
        <v>1.9791666666666666E-2</v>
      </c>
      <c r="AN42" s="8">
        <f>LARGE($BH42:BM42,1)</f>
        <v>1.9791666666666666E-2</v>
      </c>
      <c r="AO42" s="8">
        <f>LARGE($BN42:BO42,1)</f>
        <v>1.5104166666666667E-2</v>
      </c>
      <c r="AP42" s="8">
        <f>LARGE($BN42:BP42,1)</f>
        <v>1.8055555555555557E-2</v>
      </c>
      <c r="AQ42" s="8">
        <f>LARGE($BN42:BQ42,1)</f>
        <v>1.8055555555555557E-2</v>
      </c>
      <c r="AR42" s="8">
        <f>LARGE($BN42:BR42,1)</f>
        <v>1.8055555555555557E-2</v>
      </c>
      <c r="AS42" s="8">
        <f>LARGE($BN42:BS42,1)</f>
        <v>1.8055555555555557E-2</v>
      </c>
      <c r="AV42" s="6">
        <f t="shared" si="73"/>
        <v>0</v>
      </c>
      <c r="AW42" s="6">
        <f t="shared" si="74"/>
        <v>0</v>
      </c>
      <c r="AX42" s="6">
        <f t="shared" si="75"/>
        <v>0</v>
      </c>
      <c r="AY42" s="6">
        <f t="shared" si="76"/>
        <v>0</v>
      </c>
      <c r="AZ42" s="6">
        <f t="shared" si="77"/>
        <v>0</v>
      </c>
      <c r="BA42" s="6">
        <f t="shared" si="78"/>
        <v>0</v>
      </c>
      <c r="BB42" s="6">
        <f t="shared" si="79"/>
        <v>0</v>
      </c>
      <c r="BC42" s="6">
        <f t="shared" si="80"/>
        <v>0</v>
      </c>
      <c r="BD42" s="6">
        <f t="shared" si="81"/>
        <v>0</v>
      </c>
      <c r="BE42" s="6">
        <f t="shared" si="82"/>
        <v>0</v>
      </c>
      <c r="BF42" s="6">
        <f t="shared" si="83"/>
        <v>0</v>
      </c>
      <c r="BH42" s="8">
        <f t="shared" si="84"/>
        <v>1.9791666666666666E-2</v>
      </c>
      <c r="BI42" s="8">
        <f t="shared" si="85"/>
        <v>0</v>
      </c>
      <c r="BJ42" s="8">
        <f t="shared" si="86"/>
        <v>0</v>
      </c>
      <c r="BK42" s="8">
        <f t="shared" si="87"/>
        <v>0</v>
      </c>
      <c r="BL42" s="8">
        <f t="shared" si="88"/>
        <v>0</v>
      </c>
      <c r="BM42" s="8">
        <f t="shared" si="89"/>
        <v>0</v>
      </c>
      <c r="BN42" s="8">
        <f t="shared" si="90"/>
        <v>1.5104166666666667E-2</v>
      </c>
      <c r="BO42" s="8">
        <f t="shared" si="91"/>
        <v>0</v>
      </c>
      <c r="BP42" s="8">
        <f t="shared" si="61"/>
        <v>1.8055555555555557E-2</v>
      </c>
      <c r="BQ42" s="8">
        <f t="shared" si="62"/>
        <v>0</v>
      </c>
      <c r="BR42" s="8">
        <f t="shared" si="63"/>
        <v>0</v>
      </c>
      <c r="BS42" s="8">
        <f t="shared" si="64"/>
        <v>0</v>
      </c>
      <c r="BV42" s="8" t="str">
        <f t="shared" si="92"/>
        <v/>
      </c>
      <c r="BW42" s="8" t="str">
        <f t="shared" si="93"/>
        <v/>
      </c>
      <c r="BX42" s="8" t="str">
        <f t="shared" si="94"/>
        <v/>
      </c>
      <c r="BY42" s="8" t="str">
        <f t="shared" si="95"/>
        <v/>
      </c>
      <c r="BZ42" s="8" t="str">
        <f t="shared" si="96"/>
        <v/>
      </c>
      <c r="CA42" s="8" t="str">
        <f t="shared" si="97"/>
        <v/>
      </c>
      <c r="CB42" s="8" t="str">
        <f t="shared" si="98"/>
        <v/>
      </c>
      <c r="CC42" s="8" t="str">
        <f t="shared" si="99"/>
        <v/>
      </c>
      <c r="CD42" s="8" t="str">
        <f t="shared" si="100"/>
        <v/>
      </c>
      <c r="CE42" s="8" t="str">
        <f t="shared" si="101"/>
        <v/>
      </c>
      <c r="CF42" s="8" t="str">
        <f t="shared" si="102"/>
        <v/>
      </c>
      <c r="CG42" s="8" t="str">
        <f t="shared" si="103"/>
        <v/>
      </c>
      <c r="CI42" s="13"/>
      <c r="CJ42" s="8">
        <f t="shared" si="104"/>
        <v>0</v>
      </c>
      <c r="CK42" s="8">
        <f>IF(COUNT($BV42:BW42)&gt;0,SMALL($BV42:BW42,1),$CI42)</f>
        <v>0</v>
      </c>
      <c r="CL42" s="8">
        <f>IF(COUNT($BV42:BX42)&gt;0,SMALL($BV42:BX42,1),$CI42)</f>
        <v>0</v>
      </c>
      <c r="CM42" s="8">
        <f>IF(COUNT($BV42:BY42)&gt;0,SMALL($BV42:BY42,1),$CI42)</f>
        <v>0</v>
      </c>
      <c r="CN42" s="8">
        <f>IF(COUNT($BV42:BZ42)&gt;0,SMALL($BV42:BZ42,1),$CI42)</f>
        <v>0</v>
      </c>
      <c r="CP42" s="8">
        <f t="shared" si="105"/>
        <v>0</v>
      </c>
      <c r="CQ42" s="8">
        <f>IF(COUNT($CB42:CC42)&gt;0,SMALL($CB42:CC42,1),$CP42)</f>
        <v>0</v>
      </c>
      <c r="CR42" s="8">
        <f>IF(COUNT($CB42:CD42)&gt;0,SMALL($CB42:CD42,1),$CP42)</f>
        <v>0</v>
      </c>
      <c r="CS42" s="8">
        <f>IF(COUNT($CB42:CE42)&gt;0,SMALL($CB42:CE42,1),$CP42)</f>
        <v>0</v>
      </c>
      <c r="CT42" s="8">
        <f>IF(COUNT($CB42:CF42)&gt;0,SMALL($CB42:CF42,1),$CP42)</f>
        <v>0</v>
      </c>
      <c r="CV42" s="8">
        <f t="shared" si="106"/>
        <v>1.9792592592592591E-2</v>
      </c>
      <c r="CW42" s="8">
        <f t="shared" si="107"/>
        <v>1.8056481481481482E-2</v>
      </c>
      <c r="CX42" s="1">
        <f t="shared" si="108"/>
        <v>40</v>
      </c>
      <c r="CY42" s="8">
        <f t="shared" si="109"/>
        <v>9.2592592592592594E-7</v>
      </c>
      <c r="CZ42" s="1" t="str">
        <f t="shared" si="110"/>
        <v>Guest 35:00</v>
      </c>
      <c r="DB42" s="13">
        <f t="shared" si="111"/>
        <v>1.6497704169735401E-2</v>
      </c>
      <c r="DC42" s="13">
        <f>SMALL($DO42:DP42,1)/(60*60*24)</f>
        <v>1.6497704169735401E-2</v>
      </c>
      <c r="DD42" s="13">
        <f>SMALL($DO42:DQ42,1)/(60*60*24)</f>
        <v>1.6497704169735401E-2</v>
      </c>
      <c r="DE42" s="13">
        <f>SMALL($DO42:DR42,1)/(60*60*24)</f>
        <v>1.6497704169735401E-2</v>
      </c>
      <c r="DF42" s="13">
        <f>SMALL($DO42:DS42,1)/(60*60*24)</f>
        <v>1.6497704169735401E-2</v>
      </c>
      <c r="DG42" s="13">
        <f>SMALL($DO42:DT42,1)/(60*60*24)</f>
        <v>1.6497704169735401E-2</v>
      </c>
      <c r="DH42" s="45">
        <f t="shared" si="112"/>
        <v>1.2678668668267654E-2</v>
      </c>
      <c r="DI42" s="13">
        <f>SMALL($DU42:DV42,1)/(60*60*24)</f>
        <v>1.2678668668267654E-2</v>
      </c>
      <c r="DJ42" s="53">
        <f>SMALL($DW42:DW42,1)/(60*60*24)</f>
        <v>0.11572916666666666</v>
      </c>
      <c r="DK42" s="53">
        <f>SMALL($DW42:DX42,1)/(60*60*24)</f>
        <v>0.11572916666666666</v>
      </c>
      <c r="DL42" s="53">
        <f>SMALL($DW42:DY42,1)/(60*60*24)</f>
        <v>0.11572916666666666</v>
      </c>
      <c r="DM42" s="53">
        <f>SMALL($DW42:DZ42,1)/(60*60*24)</f>
        <v>0.11572916666666666</v>
      </c>
      <c r="DO42" s="6">
        <f t="shared" si="113"/>
        <v>1425.4016402651387</v>
      </c>
      <c r="DP42" s="1">
        <f t="shared" si="114"/>
        <v>9999</v>
      </c>
      <c r="DQ42" s="1">
        <f t="shared" si="115"/>
        <v>9999</v>
      </c>
      <c r="DR42" s="1">
        <f t="shared" si="116"/>
        <v>9999</v>
      </c>
      <c r="DS42" s="1">
        <f t="shared" si="117"/>
        <v>9999</v>
      </c>
      <c r="DT42" s="1">
        <f t="shared" si="118"/>
        <v>9999</v>
      </c>
      <c r="DU42" s="6">
        <f t="shared" si="119"/>
        <v>1095.4369729383252</v>
      </c>
      <c r="DV42" s="1">
        <f t="shared" si="120"/>
        <v>9999</v>
      </c>
      <c r="DW42" s="55">
        <f t="shared" si="121"/>
        <v>9999</v>
      </c>
      <c r="DX42" s="1">
        <f t="shared" si="122"/>
        <v>9999</v>
      </c>
      <c r="DY42" s="1">
        <f t="shared" si="123"/>
        <v>9999</v>
      </c>
      <c r="DZ42" s="1">
        <f t="shared" si="124"/>
        <v>9999</v>
      </c>
    </row>
    <row r="43" spans="1:130" x14ac:dyDescent="0.2">
      <c r="A43" s="1" t="s">
        <v>176</v>
      </c>
      <c r="E43" s="13"/>
      <c r="H43" s="8">
        <v>0</v>
      </c>
      <c r="I43" s="8">
        <v>0</v>
      </c>
      <c r="L43" s="8">
        <v>2.6041666666666668E-2</v>
      </c>
      <c r="M43" s="8">
        <f t="shared" si="66"/>
        <v>1.7676111610430787E-2</v>
      </c>
      <c r="N43" s="6">
        <f t="shared" si="67"/>
        <v>1527.2160431412199</v>
      </c>
      <c r="O43" s="8">
        <f t="shared" si="125"/>
        <v>1.8576388888888889E-2</v>
      </c>
      <c r="Q43" s="8">
        <f t="shared" si="68"/>
        <v>0</v>
      </c>
      <c r="R43" s="8">
        <f t="shared" si="69"/>
        <v>0</v>
      </c>
      <c r="S43" s="8">
        <f t="shared" si="70"/>
        <v>1.8576388888888889E-2</v>
      </c>
      <c r="T43" s="8"/>
      <c r="U43" s="8">
        <f>IF(A43&lt;&gt;"",IF(VLOOKUP(A43,Apr!A$4:F$202,6)&gt;0,VLOOKUP(A43,Apr!A$4:F$202,6),0),0)</f>
        <v>0</v>
      </c>
      <c r="V43" s="8">
        <f>IF(A43&lt;&gt;"",IF(VLOOKUP(A43,May!A$3:F$201,6)&gt;0,VLOOKUP(A43,May!A$3:F$201,6),0),0)</f>
        <v>0</v>
      </c>
      <c r="W43" s="8">
        <f>IF(A43&lt;&gt;"",IF(VLOOKUP(A43,Jun!A$3:F$201,6)&gt;0,VLOOKUP(A43,Jun!A$3:F$201,6),0),0)</f>
        <v>0</v>
      </c>
      <c r="X43" s="8">
        <f>IF(A43&lt;&gt;"",IF(VLOOKUP(A43,Jul!A$3:F$201,6)&gt;0,VLOOKUP(A43,Jul!A$3:F$201,6),0),0)</f>
        <v>0</v>
      </c>
      <c r="Y43" s="8">
        <f>IF(A43&lt;&gt;"",IF(VLOOKUP(A43,Aug!A$3:F$201,6)&gt;0,VLOOKUP(A43,Aug!A$3:F$201,6),0),0)</f>
        <v>0</v>
      </c>
      <c r="Z43" s="8">
        <f>IF(A43&lt;&gt;"",IF(VLOOKUP(A43,Sep!A$3:F$201,6)&gt;0,VLOOKUP(A43,Sep!A$3:F$201,6),0),0)</f>
        <v>0</v>
      </c>
      <c r="AA43" s="6">
        <f t="shared" si="71"/>
        <v>1173.6824710053481</v>
      </c>
      <c r="AB43" s="8">
        <f t="shared" si="72"/>
        <v>1.4236111111111111E-2</v>
      </c>
      <c r="AC43" s="8">
        <f>IF(A43&lt;&gt;"",IF(VLOOKUP(A43,Oct!A$3:F$201,6)&gt;0,VLOOKUP(A43,Oct!A$3:F$201,6),0),0)</f>
        <v>0</v>
      </c>
      <c r="AD43" s="8">
        <f>IF(A43&lt;&gt;"",IF(VLOOKUP(A43,Nov!A$3:F$201,6)&gt;0,VLOOKUP(A43,Nov!A$3:F$201,6),0),0)</f>
        <v>0</v>
      </c>
      <c r="AE43" s="8">
        <f>IF(A43&lt;&gt;"",IF(VLOOKUP(A43,Dec!A$3:F$201,6)&gt;0,VLOOKUP(A43,Dec!A$3:F$201,6),0),0)</f>
        <v>0</v>
      </c>
      <c r="AF43" s="8">
        <f>IF(A43&lt;&gt;"",IF(VLOOKUP(A43,Jan!A$3:F$201,6)&gt;0,VLOOKUP(A43,Jan!A$3:F$201,6),0),0)</f>
        <v>0</v>
      </c>
      <c r="AG43" s="8">
        <f>IF(A43&lt;&gt;"",IF(VLOOKUP(A43,Feb!A$3:F$201,6)&gt;0,VLOOKUP(A43,Feb!A$3:F$201,6),0),0)</f>
        <v>0</v>
      </c>
      <c r="AH43" s="8">
        <f>IF(A43&lt;&gt;"",IF(VLOOKUP(A43,Mar!A$3:F$201,6)&gt;0,VLOOKUP(A43,Mar!A$3:F$201,6),0),0)</f>
        <v>0</v>
      </c>
      <c r="AJ43" s="8">
        <f>LARGE($BH43:BI43,1)</f>
        <v>1.8576388888888889E-2</v>
      </c>
      <c r="AK43" s="8">
        <f>LARGE($BH43:BJ43,1)</f>
        <v>1.8576388888888889E-2</v>
      </c>
      <c r="AL43" s="8">
        <f>LARGE($BH43:BK43,1)</f>
        <v>1.8576388888888889E-2</v>
      </c>
      <c r="AM43" s="8">
        <f>LARGE($BH43:BL43,1)</f>
        <v>1.8576388888888889E-2</v>
      </c>
      <c r="AN43" s="8">
        <f>LARGE($BH43:BM43,1)</f>
        <v>1.8576388888888889E-2</v>
      </c>
      <c r="AO43" s="8">
        <f>LARGE($BN43:BO43,1)</f>
        <v>1.4236111111111111E-2</v>
      </c>
      <c r="AP43" s="8">
        <f>LARGE($BN43:BP43,1)</f>
        <v>1.7013888888888891E-2</v>
      </c>
      <c r="AQ43" s="8">
        <f>LARGE($BN43:BQ43,1)</f>
        <v>1.7013888888888891E-2</v>
      </c>
      <c r="AR43" s="8">
        <f>LARGE($BN43:BR43,1)</f>
        <v>1.7013888888888891E-2</v>
      </c>
      <c r="AS43" s="8">
        <f>LARGE($BN43:BS43,1)</f>
        <v>1.7013888888888891E-2</v>
      </c>
      <c r="AV43" s="6">
        <f t="shared" si="73"/>
        <v>0</v>
      </c>
      <c r="AW43" s="6">
        <f t="shared" si="74"/>
        <v>0</v>
      </c>
      <c r="AX43" s="6">
        <f t="shared" si="75"/>
        <v>0</v>
      </c>
      <c r="AY43" s="6">
        <f t="shared" si="76"/>
        <v>0</v>
      </c>
      <c r="AZ43" s="6">
        <f t="shared" si="77"/>
        <v>0</v>
      </c>
      <c r="BA43" s="6">
        <f t="shared" si="78"/>
        <v>0</v>
      </c>
      <c r="BB43" s="6">
        <f t="shared" si="79"/>
        <v>0</v>
      </c>
      <c r="BC43" s="6">
        <f t="shared" si="80"/>
        <v>0</v>
      </c>
      <c r="BD43" s="6">
        <f t="shared" si="81"/>
        <v>0</v>
      </c>
      <c r="BE43" s="6">
        <f t="shared" si="82"/>
        <v>0</v>
      </c>
      <c r="BF43" s="6">
        <f t="shared" si="83"/>
        <v>0</v>
      </c>
      <c r="BH43" s="8">
        <f t="shared" si="84"/>
        <v>1.8576388888888889E-2</v>
      </c>
      <c r="BI43" s="8">
        <f t="shared" si="85"/>
        <v>0</v>
      </c>
      <c r="BJ43" s="8">
        <f t="shared" si="86"/>
        <v>0</v>
      </c>
      <c r="BK43" s="8">
        <f t="shared" si="87"/>
        <v>0</v>
      </c>
      <c r="BL43" s="8">
        <f t="shared" si="88"/>
        <v>0</v>
      </c>
      <c r="BM43" s="8">
        <f t="shared" si="89"/>
        <v>0</v>
      </c>
      <c r="BN43" s="8">
        <f t="shared" si="90"/>
        <v>1.4236111111111111E-2</v>
      </c>
      <c r="BO43" s="8">
        <f t="shared" si="91"/>
        <v>0</v>
      </c>
      <c r="BP43" s="8">
        <f t="shared" si="61"/>
        <v>1.7013888888888891E-2</v>
      </c>
      <c r="BQ43" s="8">
        <f t="shared" si="62"/>
        <v>0</v>
      </c>
      <c r="BR43" s="8">
        <f t="shared" si="63"/>
        <v>0</v>
      </c>
      <c r="BS43" s="8">
        <f t="shared" si="64"/>
        <v>0</v>
      </c>
      <c r="BV43" s="8" t="str">
        <f t="shared" si="92"/>
        <v/>
      </c>
      <c r="BW43" s="8" t="str">
        <f t="shared" si="93"/>
        <v/>
      </c>
      <c r="BX43" s="8" t="str">
        <f t="shared" si="94"/>
        <v/>
      </c>
      <c r="BY43" s="8" t="str">
        <f t="shared" si="95"/>
        <v/>
      </c>
      <c r="BZ43" s="8" t="str">
        <f t="shared" si="96"/>
        <v/>
      </c>
      <c r="CA43" s="8" t="str">
        <f t="shared" si="97"/>
        <v/>
      </c>
      <c r="CB43" s="8" t="str">
        <f t="shared" si="98"/>
        <v/>
      </c>
      <c r="CC43" s="8" t="str">
        <f t="shared" si="99"/>
        <v/>
      </c>
      <c r="CD43" s="8" t="str">
        <f t="shared" si="100"/>
        <v/>
      </c>
      <c r="CE43" s="8" t="str">
        <f t="shared" si="101"/>
        <v/>
      </c>
      <c r="CF43" s="8" t="str">
        <f t="shared" si="102"/>
        <v/>
      </c>
      <c r="CG43" s="8" t="str">
        <f t="shared" si="103"/>
        <v/>
      </c>
      <c r="CI43" s="13"/>
      <c r="CJ43" s="8">
        <f t="shared" si="104"/>
        <v>0</v>
      </c>
      <c r="CK43" s="8">
        <f>IF(COUNT($BV43:BW43)&gt;0,SMALL($BV43:BW43,1),$CI43)</f>
        <v>0</v>
      </c>
      <c r="CL43" s="8">
        <f>IF(COUNT($BV43:BX43)&gt;0,SMALL($BV43:BX43,1),$CI43)</f>
        <v>0</v>
      </c>
      <c r="CM43" s="8">
        <f>IF(COUNT($BV43:BY43)&gt;0,SMALL($BV43:BY43,1),$CI43)</f>
        <v>0</v>
      </c>
      <c r="CN43" s="8">
        <f>IF(COUNT($BV43:BZ43)&gt;0,SMALL($BV43:BZ43,1),$CI43)</f>
        <v>0</v>
      </c>
      <c r="CP43" s="8">
        <f t="shared" si="105"/>
        <v>0</v>
      </c>
      <c r="CQ43" s="8">
        <f>IF(COUNT($CB43:CC43)&gt;0,SMALL($CB43:CC43,1),$CP43)</f>
        <v>0</v>
      </c>
      <c r="CR43" s="8">
        <f>IF(COUNT($CB43:CD43)&gt;0,SMALL($CB43:CD43,1),$CP43)</f>
        <v>0</v>
      </c>
      <c r="CS43" s="8">
        <f>IF(COUNT($CB43:CE43)&gt;0,SMALL($CB43:CE43,1),$CP43)</f>
        <v>0</v>
      </c>
      <c r="CT43" s="8">
        <f>IF(COUNT($CB43:CF43)&gt;0,SMALL($CB43:CF43,1),$CP43)</f>
        <v>0</v>
      </c>
      <c r="CV43" s="8">
        <f t="shared" si="106"/>
        <v>1.8577337962962962E-2</v>
      </c>
      <c r="CW43" s="8">
        <f t="shared" si="107"/>
        <v>1.7014837962962964E-2</v>
      </c>
      <c r="CX43" s="1">
        <f t="shared" si="108"/>
        <v>41</v>
      </c>
      <c r="CY43" s="8">
        <f t="shared" si="109"/>
        <v>9.4907407407407411E-7</v>
      </c>
      <c r="CZ43" s="1" t="str">
        <f t="shared" si="110"/>
        <v>Guest 37:30</v>
      </c>
      <c r="DB43" s="13">
        <f t="shared" si="111"/>
        <v>1.7676111610430787E-2</v>
      </c>
      <c r="DC43" s="13">
        <f>SMALL($DO43:DP43,1)/(60*60*24)</f>
        <v>1.7676111610430787E-2</v>
      </c>
      <c r="DD43" s="13">
        <f>SMALL($DO43:DQ43,1)/(60*60*24)</f>
        <v>1.7676111610430787E-2</v>
      </c>
      <c r="DE43" s="13">
        <f>SMALL($DO43:DR43,1)/(60*60*24)</f>
        <v>1.7676111610430787E-2</v>
      </c>
      <c r="DF43" s="13">
        <f>SMALL($DO43:DS43,1)/(60*60*24)</f>
        <v>1.7676111610430787E-2</v>
      </c>
      <c r="DG43" s="13">
        <f>SMALL($DO43:DT43,1)/(60*60*24)</f>
        <v>1.7676111610430787E-2</v>
      </c>
      <c r="DH43" s="45">
        <f t="shared" si="112"/>
        <v>1.3584287858858197E-2</v>
      </c>
      <c r="DI43" s="13">
        <f>SMALL($DU43:DV43,1)/(60*60*24)</f>
        <v>1.3584287858858197E-2</v>
      </c>
      <c r="DJ43" s="53">
        <f>SMALL($DW43:DW43,1)/(60*60*24)</f>
        <v>0.11572916666666666</v>
      </c>
      <c r="DK43" s="53">
        <f>SMALL($DW43:DX43,1)/(60*60*24)</f>
        <v>0.11572916666666666</v>
      </c>
      <c r="DL43" s="53">
        <f>SMALL($DW43:DY43,1)/(60*60*24)</f>
        <v>0.11572916666666666</v>
      </c>
      <c r="DM43" s="53">
        <f>SMALL($DW43:DZ43,1)/(60*60*24)</f>
        <v>0.11572916666666666</v>
      </c>
      <c r="DO43" s="6">
        <f t="shared" si="113"/>
        <v>1527.2160431412199</v>
      </c>
      <c r="DP43" s="1">
        <f t="shared" si="114"/>
        <v>9999</v>
      </c>
      <c r="DQ43" s="1">
        <f t="shared" si="115"/>
        <v>9999</v>
      </c>
      <c r="DR43" s="1">
        <f t="shared" si="116"/>
        <v>9999</v>
      </c>
      <c r="DS43" s="1">
        <f t="shared" si="117"/>
        <v>9999</v>
      </c>
      <c r="DT43" s="1">
        <f t="shared" si="118"/>
        <v>9999</v>
      </c>
      <c r="DU43" s="6">
        <f t="shared" si="119"/>
        <v>1173.6824710053481</v>
      </c>
      <c r="DV43" s="1">
        <f t="shared" si="120"/>
        <v>9999</v>
      </c>
      <c r="DW43" s="55">
        <f t="shared" si="121"/>
        <v>9999</v>
      </c>
      <c r="DX43" s="1">
        <f t="shared" si="122"/>
        <v>9999</v>
      </c>
      <c r="DY43" s="1">
        <f t="shared" si="123"/>
        <v>9999</v>
      </c>
      <c r="DZ43" s="1">
        <f t="shared" si="124"/>
        <v>9999</v>
      </c>
    </row>
    <row r="44" spans="1:130" x14ac:dyDescent="0.2">
      <c r="A44" s="1" t="s">
        <v>158</v>
      </c>
      <c r="E44" s="13"/>
      <c r="H44" s="8">
        <v>0</v>
      </c>
      <c r="I44" s="8">
        <v>0</v>
      </c>
      <c r="L44" s="8">
        <v>2.7777777777777776E-2</v>
      </c>
      <c r="M44" s="8">
        <f t="shared" si="66"/>
        <v>1.8854519051126169E-2</v>
      </c>
      <c r="N44" s="6">
        <f t="shared" si="67"/>
        <v>1629.0304460173008</v>
      </c>
      <c r="O44" s="8">
        <f t="shared" si="125"/>
        <v>1.7361111111111112E-2</v>
      </c>
      <c r="Q44" s="8">
        <f t="shared" si="68"/>
        <v>0</v>
      </c>
      <c r="R44" s="8">
        <f t="shared" si="69"/>
        <v>0</v>
      </c>
      <c r="S44" s="8">
        <f t="shared" si="70"/>
        <v>1.7361111111111112E-2</v>
      </c>
      <c r="T44" s="8"/>
      <c r="U44" s="8">
        <f>IF(A44&lt;&gt;"",IF(VLOOKUP(A44,Apr!A$4:F$202,6)&gt;0,VLOOKUP(A44,Apr!A$4:F$202,6),0),0)</f>
        <v>0</v>
      </c>
      <c r="V44" s="8">
        <f>IF(A44&lt;&gt;"",IF(VLOOKUP(A44,May!A$3:F$201,6)&gt;0,VLOOKUP(A44,May!A$3:F$201,6),0),0)</f>
        <v>0</v>
      </c>
      <c r="W44" s="8">
        <f>IF(A44&lt;&gt;"",IF(VLOOKUP(A44,Jun!A$3:F$201,6)&gt;0,VLOOKUP(A44,Jun!A$3:F$201,6),0),0)</f>
        <v>0</v>
      </c>
      <c r="X44" s="8">
        <f>IF(A44&lt;&gt;"",IF(VLOOKUP(A44,Jul!A$3:F$201,6)&gt;0,VLOOKUP(A44,Jul!A$3:F$201,6),0),0)</f>
        <v>0</v>
      </c>
      <c r="Y44" s="8">
        <f>IF(A44&lt;&gt;"",IF(VLOOKUP(A44,Aug!A$3:F$201,6)&gt;0,VLOOKUP(A44,Aug!A$3:F$201,6),0),0)</f>
        <v>0</v>
      </c>
      <c r="Z44" s="8">
        <f>IF(A44&lt;&gt;"",IF(VLOOKUP(A44,Sep!A$3:F$201,6)&gt;0,VLOOKUP(A44,Sep!A$3:F$201,6),0),0)</f>
        <v>0</v>
      </c>
      <c r="AA44" s="6">
        <f t="shared" si="71"/>
        <v>1251.9279690723711</v>
      </c>
      <c r="AB44" s="8">
        <f t="shared" si="72"/>
        <v>1.3368055555555557E-2</v>
      </c>
      <c r="AC44" s="8">
        <f>IF(A44&lt;&gt;"",IF(VLOOKUP(A44,Oct!A$3:F$201,6)&gt;0,VLOOKUP(A44,Oct!A$3:F$201,6),0),0)</f>
        <v>0</v>
      </c>
      <c r="AD44" s="8">
        <f>IF(A44&lt;&gt;"",IF(VLOOKUP(A44,Nov!A$3:F$201,6)&gt;0,VLOOKUP(A44,Nov!A$3:F$201,6),0),0)</f>
        <v>0</v>
      </c>
      <c r="AE44" s="8">
        <f>IF(A44&lt;&gt;"",IF(VLOOKUP(A44,Dec!A$3:F$201,6)&gt;0,VLOOKUP(A44,Dec!A$3:F$201,6),0),0)</f>
        <v>0</v>
      </c>
      <c r="AF44" s="8">
        <f>IF(A44&lt;&gt;"",IF(VLOOKUP(A44,Jan!A$3:F$201,6)&gt;0,VLOOKUP(A44,Jan!A$3:F$201,6),0),0)</f>
        <v>0</v>
      </c>
      <c r="AG44" s="8">
        <f>IF(A44&lt;&gt;"",IF(VLOOKUP(A44,Feb!A$3:F$201,6)&gt;0,VLOOKUP(A44,Feb!A$3:F$201,6),0),0)</f>
        <v>0</v>
      </c>
      <c r="AH44" s="8">
        <f>IF(A44&lt;&gt;"",IF(VLOOKUP(A44,Mar!A$3:F$201,6)&gt;0,VLOOKUP(A44,Mar!A$3:F$201,6),0),0)</f>
        <v>0</v>
      </c>
      <c r="AJ44" s="8">
        <f>LARGE($BH44:BI44,1)</f>
        <v>1.7361111111111112E-2</v>
      </c>
      <c r="AK44" s="8">
        <f>LARGE($BH44:BJ44,1)</f>
        <v>1.7361111111111112E-2</v>
      </c>
      <c r="AL44" s="8">
        <f>LARGE($BH44:BK44,1)</f>
        <v>1.7361111111111112E-2</v>
      </c>
      <c r="AM44" s="8">
        <f>LARGE($BH44:BL44,1)</f>
        <v>1.7361111111111112E-2</v>
      </c>
      <c r="AN44" s="8">
        <f>LARGE($BH44:BM44,1)</f>
        <v>1.7361111111111112E-2</v>
      </c>
      <c r="AO44" s="8">
        <f>LARGE($BN44:BO44,1)</f>
        <v>1.3368055555555557E-2</v>
      </c>
      <c r="AP44" s="8">
        <f>LARGE($BN44:BP44,1)</f>
        <v>1.5972222222222224E-2</v>
      </c>
      <c r="AQ44" s="8">
        <f>LARGE($BN44:BQ44,1)</f>
        <v>1.5972222222222224E-2</v>
      </c>
      <c r="AR44" s="8">
        <f>LARGE($BN44:BR44,1)</f>
        <v>1.5972222222222224E-2</v>
      </c>
      <c r="AS44" s="8">
        <f>LARGE($BN44:BS44,1)</f>
        <v>1.5972222222222224E-2</v>
      </c>
      <c r="AV44" s="6">
        <f t="shared" si="73"/>
        <v>0</v>
      </c>
      <c r="AW44" s="6">
        <f t="shared" si="74"/>
        <v>0</v>
      </c>
      <c r="AX44" s="6">
        <f t="shared" si="75"/>
        <v>0</v>
      </c>
      <c r="AY44" s="6">
        <f t="shared" si="76"/>
        <v>0</v>
      </c>
      <c r="AZ44" s="6">
        <f t="shared" si="77"/>
        <v>0</v>
      </c>
      <c r="BA44" s="6">
        <f t="shared" si="78"/>
        <v>0</v>
      </c>
      <c r="BB44" s="6">
        <f t="shared" si="79"/>
        <v>0</v>
      </c>
      <c r="BC44" s="6">
        <f t="shared" si="80"/>
        <v>0</v>
      </c>
      <c r="BD44" s="6">
        <f t="shared" si="81"/>
        <v>0</v>
      </c>
      <c r="BE44" s="6">
        <f t="shared" si="82"/>
        <v>0</v>
      </c>
      <c r="BF44" s="6">
        <f t="shared" si="83"/>
        <v>0</v>
      </c>
      <c r="BH44" s="8">
        <f t="shared" si="84"/>
        <v>1.7361111111111112E-2</v>
      </c>
      <c r="BI44" s="8">
        <f t="shared" si="85"/>
        <v>0</v>
      </c>
      <c r="BJ44" s="8">
        <f t="shared" si="86"/>
        <v>0</v>
      </c>
      <c r="BK44" s="8">
        <f t="shared" si="87"/>
        <v>0</v>
      </c>
      <c r="BL44" s="8">
        <f t="shared" si="88"/>
        <v>0</v>
      </c>
      <c r="BM44" s="8">
        <f t="shared" si="89"/>
        <v>0</v>
      </c>
      <c r="BN44" s="8">
        <f t="shared" si="90"/>
        <v>1.3368055555555557E-2</v>
      </c>
      <c r="BO44" s="8">
        <f t="shared" si="91"/>
        <v>0</v>
      </c>
      <c r="BP44" s="8">
        <f t="shared" si="61"/>
        <v>1.5972222222222224E-2</v>
      </c>
      <c r="BQ44" s="8">
        <f t="shared" si="62"/>
        <v>0</v>
      </c>
      <c r="BR44" s="8">
        <f t="shared" si="63"/>
        <v>0</v>
      </c>
      <c r="BS44" s="8">
        <f t="shared" si="64"/>
        <v>0</v>
      </c>
      <c r="BV44" s="8" t="str">
        <f t="shared" si="92"/>
        <v/>
      </c>
      <c r="BW44" s="8" t="str">
        <f t="shared" si="93"/>
        <v/>
      </c>
      <c r="BX44" s="8" t="str">
        <f t="shared" si="94"/>
        <v/>
      </c>
      <c r="BY44" s="8" t="str">
        <f t="shared" si="95"/>
        <v/>
      </c>
      <c r="BZ44" s="8" t="str">
        <f t="shared" si="96"/>
        <v/>
      </c>
      <c r="CA44" s="8" t="str">
        <f t="shared" si="97"/>
        <v/>
      </c>
      <c r="CB44" s="8" t="str">
        <f t="shared" si="98"/>
        <v/>
      </c>
      <c r="CC44" s="8" t="str">
        <f t="shared" si="99"/>
        <v/>
      </c>
      <c r="CD44" s="8" t="str">
        <f t="shared" si="100"/>
        <v/>
      </c>
      <c r="CE44" s="8" t="str">
        <f t="shared" si="101"/>
        <v/>
      </c>
      <c r="CF44" s="8" t="str">
        <f t="shared" si="102"/>
        <v/>
      </c>
      <c r="CG44" s="8" t="str">
        <f t="shared" si="103"/>
        <v/>
      </c>
      <c r="CI44" s="13"/>
      <c r="CJ44" s="8">
        <f t="shared" si="104"/>
        <v>0</v>
      </c>
      <c r="CK44" s="8">
        <f>IF(COUNT($BV44:BW44)&gt;0,SMALL($BV44:BW44,1),$CI44)</f>
        <v>0</v>
      </c>
      <c r="CL44" s="8">
        <f>IF(COUNT($BV44:BX44)&gt;0,SMALL($BV44:BX44,1),$CI44)</f>
        <v>0</v>
      </c>
      <c r="CM44" s="8">
        <f>IF(COUNT($BV44:BY44)&gt;0,SMALL($BV44:BY44,1),$CI44)</f>
        <v>0</v>
      </c>
      <c r="CN44" s="8">
        <f>IF(COUNT($BV44:BZ44)&gt;0,SMALL($BV44:BZ44,1),$CI44)</f>
        <v>0</v>
      </c>
      <c r="CP44" s="8">
        <f t="shared" si="105"/>
        <v>0</v>
      </c>
      <c r="CQ44" s="8">
        <f>IF(COUNT($CB44:CC44)&gt;0,SMALL($CB44:CC44,1),$CP44)</f>
        <v>0</v>
      </c>
      <c r="CR44" s="8">
        <f>IF(COUNT($CB44:CD44)&gt;0,SMALL($CB44:CD44,1),$CP44)</f>
        <v>0</v>
      </c>
      <c r="CS44" s="8">
        <f>IF(COUNT($CB44:CE44)&gt;0,SMALL($CB44:CE44,1),$CP44)</f>
        <v>0</v>
      </c>
      <c r="CT44" s="8">
        <f>IF(COUNT($CB44:CF44)&gt;0,SMALL($CB44:CF44,1),$CP44)</f>
        <v>0</v>
      </c>
      <c r="CV44" s="8">
        <f t="shared" si="106"/>
        <v>1.7362083333333334E-2</v>
      </c>
      <c r="CW44" s="8">
        <f t="shared" si="107"/>
        <v>1.5973194444444446E-2</v>
      </c>
      <c r="CX44" s="1">
        <f t="shared" si="108"/>
        <v>42</v>
      </c>
      <c r="CY44" s="8">
        <f t="shared" si="109"/>
        <v>9.7222222222222218E-7</v>
      </c>
      <c r="CZ44" s="1" t="str">
        <f t="shared" si="110"/>
        <v>Guest 40</v>
      </c>
      <c r="DB44" s="13">
        <f t="shared" si="111"/>
        <v>1.8854519051126169E-2</v>
      </c>
      <c r="DC44" s="13">
        <f>SMALL($DO44:DP44,1)/(60*60*24)</f>
        <v>1.8854519051126166E-2</v>
      </c>
      <c r="DD44" s="13">
        <f>SMALL($DO44:DQ44,1)/(60*60*24)</f>
        <v>1.8854519051126166E-2</v>
      </c>
      <c r="DE44" s="13">
        <f>SMALL($DO44:DR44,1)/(60*60*24)</f>
        <v>1.8854519051126166E-2</v>
      </c>
      <c r="DF44" s="13">
        <f>SMALL($DO44:DS44,1)/(60*60*24)</f>
        <v>1.8854519051126166E-2</v>
      </c>
      <c r="DG44" s="13">
        <f>SMALL($DO44:DT44,1)/(60*60*24)</f>
        <v>1.8854519051126166E-2</v>
      </c>
      <c r="DH44" s="45">
        <f t="shared" si="112"/>
        <v>1.448990704944874E-2</v>
      </c>
      <c r="DI44" s="13">
        <f>SMALL($DU44:DV44,1)/(60*60*24)</f>
        <v>1.448990704944874E-2</v>
      </c>
      <c r="DJ44" s="53">
        <f>SMALL($DW44:DW44,1)/(60*60*24)</f>
        <v>0.11572916666666666</v>
      </c>
      <c r="DK44" s="53">
        <f>SMALL($DW44:DX44,1)/(60*60*24)</f>
        <v>0.11572916666666666</v>
      </c>
      <c r="DL44" s="53">
        <f>SMALL($DW44:DY44,1)/(60*60*24)</f>
        <v>0.11572916666666666</v>
      </c>
      <c r="DM44" s="53">
        <f>SMALL($DW44:DZ44,1)/(60*60*24)</f>
        <v>0.11572916666666666</v>
      </c>
      <c r="DO44" s="6">
        <f t="shared" si="113"/>
        <v>1629.0304460173008</v>
      </c>
      <c r="DP44" s="1">
        <f t="shared" si="114"/>
        <v>9999</v>
      </c>
      <c r="DQ44" s="1">
        <f t="shared" si="115"/>
        <v>9999</v>
      </c>
      <c r="DR44" s="1">
        <f t="shared" si="116"/>
        <v>9999</v>
      </c>
      <c r="DS44" s="1">
        <f t="shared" si="117"/>
        <v>9999</v>
      </c>
      <c r="DT44" s="1">
        <f t="shared" si="118"/>
        <v>9999</v>
      </c>
      <c r="DU44" s="6">
        <f t="shared" si="119"/>
        <v>1251.9279690723711</v>
      </c>
      <c r="DV44" s="1">
        <f t="shared" si="120"/>
        <v>9999</v>
      </c>
      <c r="DW44" s="55">
        <f t="shared" si="121"/>
        <v>9999</v>
      </c>
      <c r="DX44" s="1">
        <f t="shared" si="122"/>
        <v>9999</v>
      </c>
      <c r="DY44" s="1">
        <f t="shared" si="123"/>
        <v>9999</v>
      </c>
      <c r="DZ44" s="1">
        <f t="shared" si="124"/>
        <v>9999</v>
      </c>
    </row>
    <row r="45" spans="1:130" x14ac:dyDescent="0.2">
      <c r="A45" s="1" t="s">
        <v>159</v>
      </c>
      <c r="E45" s="13"/>
      <c r="H45" s="8">
        <v>0</v>
      </c>
      <c r="I45" s="8">
        <v>0</v>
      </c>
      <c r="L45" s="8">
        <v>2.9513888888888892E-2</v>
      </c>
      <c r="M45" s="8">
        <f t="shared" si="66"/>
        <v>2.0032926491821562E-2</v>
      </c>
      <c r="N45" s="6">
        <f t="shared" si="67"/>
        <v>1730.844848893383</v>
      </c>
      <c r="O45" s="8">
        <f t="shared" si="125"/>
        <v>1.6145833333333335E-2</v>
      </c>
      <c r="Q45" s="8">
        <f t="shared" si="68"/>
        <v>0</v>
      </c>
      <c r="R45" s="8">
        <f t="shared" si="69"/>
        <v>0</v>
      </c>
      <c r="S45" s="8">
        <f t="shared" si="70"/>
        <v>1.6145833333333335E-2</v>
      </c>
      <c r="T45" s="8"/>
      <c r="U45" s="8">
        <f>IF(A45&lt;&gt;"",IF(VLOOKUP(A45,Apr!A$4:F$202,6)&gt;0,VLOOKUP(A45,Apr!A$4:F$202,6),0),0)</f>
        <v>0</v>
      </c>
      <c r="V45" s="8">
        <f>IF(A45&lt;&gt;"",IF(VLOOKUP(A45,May!A$3:F$201,6)&gt;0,VLOOKUP(A45,May!A$3:F$201,6),0),0)</f>
        <v>0</v>
      </c>
      <c r="W45" s="8">
        <f>IF(A45&lt;&gt;"",IF(VLOOKUP(A45,Jun!A$3:F$201,6)&gt;0,VLOOKUP(A45,Jun!A$3:F$201,6),0),0)</f>
        <v>0</v>
      </c>
      <c r="X45" s="8">
        <f>IF(A45&lt;&gt;"",IF(VLOOKUP(A45,Jul!A$3:F$201,6)&gt;0,VLOOKUP(A45,Jul!A$3:F$201,6),0),0)</f>
        <v>0</v>
      </c>
      <c r="Y45" s="8">
        <f>IF(A45&lt;&gt;"",IF(VLOOKUP(A45,Aug!A$3:F$201,6)&gt;0,VLOOKUP(A45,Aug!A$3:F$201,6),0),0)</f>
        <v>0</v>
      </c>
      <c r="Z45" s="8">
        <f>IF(A45&lt;&gt;"",IF(VLOOKUP(A45,Sep!A$3:F$201,6)&gt;0,VLOOKUP(A45,Sep!A$3:F$201,6),0),0)</f>
        <v>0</v>
      </c>
      <c r="AA45" s="6">
        <f t="shared" si="71"/>
        <v>1330.1734671393949</v>
      </c>
      <c r="AB45" s="8">
        <f t="shared" si="72"/>
        <v>1.2499999999999999E-2</v>
      </c>
      <c r="AC45" s="8">
        <f>IF(A45&lt;&gt;"",IF(VLOOKUP(A45,Oct!A$3:F$201,6)&gt;0,VLOOKUP(A45,Oct!A$3:F$201,6),0),0)</f>
        <v>0</v>
      </c>
      <c r="AD45" s="8">
        <f>IF(A45&lt;&gt;"",IF(VLOOKUP(A45,Nov!A$3:F$201,6)&gt;0,VLOOKUP(A45,Nov!A$3:F$201,6),0),0)</f>
        <v>0</v>
      </c>
      <c r="AE45" s="8">
        <f>IF(A45&lt;&gt;"",IF(VLOOKUP(A45,Dec!A$3:F$201,6)&gt;0,VLOOKUP(A45,Dec!A$3:F$201,6),0),0)</f>
        <v>0</v>
      </c>
      <c r="AF45" s="8">
        <f>IF(A45&lt;&gt;"",IF(VLOOKUP(A45,Jan!A$3:F$201,6)&gt;0,VLOOKUP(A45,Jan!A$3:F$201,6),0),0)</f>
        <v>0</v>
      </c>
      <c r="AG45" s="8">
        <f>IF(A45&lt;&gt;"",IF(VLOOKUP(A45,Feb!A$3:F$201,6)&gt;0,VLOOKUP(A45,Feb!A$3:F$201,6),0),0)</f>
        <v>0</v>
      </c>
      <c r="AH45" s="8">
        <f>IF(A45&lt;&gt;"",IF(VLOOKUP(A45,Mar!A$3:F$201,6)&gt;0,VLOOKUP(A45,Mar!A$3:F$201,6),0),0)</f>
        <v>0</v>
      </c>
      <c r="AJ45" s="8">
        <f>LARGE($BH45:BI45,1)</f>
        <v>1.6145833333333335E-2</v>
      </c>
      <c r="AK45" s="8">
        <f>LARGE($BH45:BJ45,1)</f>
        <v>1.6145833333333335E-2</v>
      </c>
      <c r="AL45" s="8">
        <f>LARGE($BH45:BK45,1)</f>
        <v>1.6145833333333335E-2</v>
      </c>
      <c r="AM45" s="8">
        <f>LARGE($BH45:BL45,1)</f>
        <v>1.6145833333333335E-2</v>
      </c>
      <c r="AN45" s="8">
        <f>LARGE($BH45:BM45,1)</f>
        <v>1.6145833333333335E-2</v>
      </c>
      <c r="AO45" s="8">
        <f>LARGE($BN45:BO45,1)</f>
        <v>1.2499999999999999E-2</v>
      </c>
      <c r="AP45" s="8">
        <f>LARGE($BN45:BP45,1)</f>
        <v>1.4930555555555556E-2</v>
      </c>
      <c r="AQ45" s="8">
        <f>LARGE($BN45:BQ45,1)</f>
        <v>1.4930555555555556E-2</v>
      </c>
      <c r="AR45" s="8">
        <f>LARGE($BN45:BR45,1)</f>
        <v>1.4930555555555556E-2</v>
      </c>
      <c r="AS45" s="8">
        <f>LARGE($BN45:BS45,1)</f>
        <v>1.4930555555555556E-2</v>
      </c>
      <c r="AV45" s="6">
        <f t="shared" si="73"/>
        <v>0</v>
      </c>
      <c r="AW45" s="6">
        <f t="shared" si="74"/>
        <v>0</v>
      </c>
      <c r="AX45" s="6">
        <f t="shared" si="75"/>
        <v>0</v>
      </c>
      <c r="AY45" s="6">
        <f t="shared" si="76"/>
        <v>0</v>
      </c>
      <c r="AZ45" s="6">
        <f t="shared" si="77"/>
        <v>0</v>
      </c>
      <c r="BA45" s="6">
        <f t="shared" si="78"/>
        <v>0</v>
      </c>
      <c r="BB45" s="6">
        <f t="shared" si="79"/>
        <v>0</v>
      </c>
      <c r="BC45" s="6">
        <f t="shared" si="80"/>
        <v>0</v>
      </c>
      <c r="BD45" s="6">
        <f t="shared" si="81"/>
        <v>0</v>
      </c>
      <c r="BE45" s="6">
        <f t="shared" si="82"/>
        <v>0</v>
      </c>
      <c r="BF45" s="6">
        <f t="shared" si="83"/>
        <v>0</v>
      </c>
      <c r="BH45" s="8">
        <f t="shared" si="84"/>
        <v>1.6145833333333335E-2</v>
      </c>
      <c r="BI45" s="8">
        <f t="shared" si="85"/>
        <v>0</v>
      </c>
      <c r="BJ45" s="8">
        <f t="shared" si="86"/>
        <v>0</v>
      </c>
      <c r="BK45" s="8">
        <f t="shared" si="87"/>
        <v>0</v>
      </c>
      <c r="BL45" s="8">
        <f t="shared" si="88"/>
        <v>0</v>
      </c>
      <c r="BM45" s="8">
        <f t="shared" si="89"/>
        <v>0</v>
      </c>
      <c r="BN45" s="8">
        <f t="shared" si="90"/>
        <v>1.2499999999999999E-2</v>
      </c>
      <c r="BO45" s="8">
        <f t="shared" si="91"/>
        <v>0</v>
      </c>
      <c r="BP45" s="8">
        <f t="shared" si="61"/>
        <v>1.4930555555555556E-2</v>
      </c>
      <c r="BQ45" s="8">
        <f t="shared" si="62"/>
        <v>0</v>
      </c>
      <c r="BR45" s="8">
        <f t="shared" si="63"/>
        <v>0</v>
      </c>
      <c r="BS45" s="8">
        <f t="shared" si="64"/>
        <v>0</v>
      </c>
      <c r="BV45" s="8" t="str">
        <f t="shared" si="92"/>
        <v/>
      </c>
      <c r="BW45" s="8" t="str">
        <f t="shared" si="93"/>
        <v/>
      </c>
      <c r="BX45" s="8" t="str">
        <f t="shared" si="94"/>
        <v/>
      </c>
      <c r="BY45" s="8" t="str">
        <f t="shared" si="95"/>
        <v/>
      </c>
      <c r="BZ45" s="8" t="str">
        <f t="shared" si="96"/>
        <v/>
      </c>
      <c r="CA45" s="8" t="str">
        <f t="shared" si="97"/>
        <v/>
      </c>
      <c r="CB45" s="8" t="str">
        <f t="shared" si="98"/>
        <v/>
      </c>
      <c r="CC45" s="8" t="str">
        <f t="shared" si="99"/>
        <v/>
      </c>
      <c r="CD45" s="8" t="str">
        <f t="shared" si="100"/>
        <v/>
      </c>
      <c r="CE45" s="8" t="str">
        <f t="shared" si="101"/>
        <v/>
      </c>
      <c r="CF45" s="8" t="str">
        <f t="shared" si="102"/>
        <v/>
      </c>
      <c r="CG45" s="8" t="str">
        <f t="shared" si="103"/>
        <v/>
      </c>
      <c r="CI45" s="13"/>
      <c r="CJ45" s="8">
        <f t="shared" si="104"/>
        <v>0</v>
      </c>
      <c r="CK45" s="8">
        <f>IF(COUNT($BV45:BW45)&gt;0,SMALL($BV45:BW45,1),$CI45)</f>
        <v>0</v>
      </c>
      <c r="CL45" s="8">
        <f>IF(COUNT($BV45:BX45)&gt;0,SMALL($BV45:BX45,1),$CI45)</f>
        <v>0</v>
      </c>
      <c r="CM45" s="8">
        <f>IF(COUNT($BV45:BY45)&gt;0,SMALL($BV45:BY45,1),$CI45)</f>
        <v>0</v>
      </c>
      <c r="CN45" s="8">
        <f>IF(COUNT($BV45:BZ45)&gt;0,SMALL($BV45:BZ45,1),$CI45)</f>
        <v>0</v>
      </c>
      <c r="CP45" s="8">
        <f t="shared" si="105"/>
        <v>0</v>
      </c>
      <c r="CQ45" s="8">
        <f>IF(COUNT($CB45:CC45)&gt;0,SMALL($CB45:CC45,1),$CP45)</f>
        <v>0</v>
      </c>
      <c r="CR45" s="8">
        <f>IF(COUNT($CB45:CD45)&gt;0,SMALL($CB45:CD45,1),$CP45)</f>
        <v>0</v>
      </c>
      <c r="CS45" s="8">
        <f>IF(COUNT($CB45:CE45)&gt;0,SMALL($CB45:CE45,1),$CP45)</f>
        <v>0</v>
      </c>
      <c r="CT45" s="8">
        <f>IF(COUNT($CB45:CF45)&gt;0,SMALL($CB45:CF45,1),$CP45)</f>
        <v>0</v>
      </c>
      <c r="CV45" s="8">
        <f t="shared" si="106"/>
        <v>1.6146828703703705E-2</v>
      </c>
      <c r="CW45" s="8">
        <f t="shared" si="107"/>
        <v>1.4931550925925926E-2</v>
      </c>
      <c r="CX45" s="1">
        <f t="shared" si="108"/>
        <v>43</v>
      </c>
      <c r="CY45" s="8">
        <f t="shared" si="109"/>
        <v>9.9537037037037036E-7</v>
      </c>
      <c r="CZ45" s="1" t="str">
        <f t="shared" si="110"/>
        <v>Guest 42:30</v>
      </c>
      <c r="DB45" s="13">
        <f t="shared" si="111"/>
        <v>2.0032926491821562E-2</v>
      </c>
      <c r="DC45" s="13">
        <f>SMALL($DO45:DP45,1)/(60*60*24)</f>
        <v>2.0032926491821562E-2</v>
      </c>
      <c r="DD45" s="13">
        <f>SMALL($DO45:DQ45,1)/(60*60*24)</f>
        <v>2.0032926491821562E-2</v>
      </c>
      <c r="DE45" s="13">
        <f>SMALL($DO45:DR45,1)/(60*60*24)</f>
        <v>2.0032926491821562E-2</v>
      </c>
      <c r="DF45" s="13">
        <f>SMALL($DO45:DS45,1)/(60*60*24)</f>
        <v>2.0032926491821562E-2</v>
      </c>
      <c r="DG45" s="13">
        <f>SMALL($DO45:DT45,1)/(60*60*24)</f>
        <v>2.0032926491821562E-2</v>
      </c>
      <c r="DH45" s="45">
        <f t="shared" si="112"/>
        <v>1.5395526240039294E-2</v>
      </c>
      <c r="DI45" s="13">
        <f>SMALL($DU45:DV45,1)/(60*60*24)</f>
        <v>1.5395526240039294E-2</v>
      </c>
      <c r="DJ45" s="53">
        <f>SMALL($DW45:DW45,1)/(60*60*24)</f>
        <v>0.11572916666666666</v>
      </c>
      <c r="DK45" s="53">
        <f>SMALL($DW45:DX45,1)/(60*60*24)</f>
        <v>0.11572916666666666</v>
      </c>
      <c r="DL45" s="53">
        <f>SMALL($DW45:DY45,1)/(60*60*24)</f>
        <v>0.11572916666666666</v>
      </c>
      <c r="DM45" s="53">
        <f>SMALL($DW45:DZ45,1)/(60*60*24)</f>
        <v>0.11572916666666666</v>
      </c>
      <c r="DO45" s="6">
        <f t="shared" si="113"/>
        <v>1730.844848893383</v>
      </c>
      <c r="DP45" s="1">
        <f t="shared" si="114"/>
        <v>9999</v>
      </c>
      <c r="DQ45" s="1">
        <f t="shared" si="115"/>
        <v>9999</v>
      </c>
      <c r="DR45" s="1">
        <f t="shared" si="116"/>
        <v>9999</v>
      </c>
      <c r="DS45" s="1">
        <f t="shared" si="117"/>
        <v>9999</v>
      </c>
      <c r="DT45" s="1">
        <f t="shared" si="118"/>
        <v>9999</v>
      </c>
      <c r="DU45" s="6">
        <f t="shared" si="119"/>
        <v>1330.1734671393949</v>
      </c>
      <c r="DV45" s="1">
        <f t="shared" si="120"/>
        <v>9999</v>
      </c>
      <c r="DW45" s="55">
        <f t="shared" si="121"/>
        <v>9999</v>
      </c>
      <c r="DX45" s="1">
        <f t="shared" si="122"/>
        <v>9999</v>
      </c>
      <c r="DY45" s="1">
        <f t="shared" si="123"/>
        <v>9999</v>
      </c>
      <c r="DZ45" s="1">
        <f t="shared" si="124"/>
        <v>9999</v>
      </c>
    </row>
    <row r="46" spans="1:130" x14ac:dyDescent="0.2">
      <c r="A46" s="1" t="s">
        <v>160</v>
      </c>
      <c r="E46" s="13"/>
      <c r="H46" s="8">
        <v>0</v>
      </c>
      <c r="I46" s="8">
        <v>0</v>
      </c>
      <c r="L46" s="8">
        <v>3.125E-2</v>
      </c>
      <c r="M46" s="8">
        <f t="shared" si="66"/>
        <v>2.1211333932516941E-2</v>
      </c>
      <c r="N46" s="6">
        <f t="shared" si="67"/>
        <v>1832.6592517694637</v>
      </c>
      <c r="O46" s="8">
        <f t="shared" si="125"/>
        <v>1.4930555555555556E-2</v>
      </c>
      <c r="Q46" s="8">
        <f t="shared" si="68"/>
        <v>0</v>
      </c>
      <c r="R46" s="8">
        <f t="shared" si="69"/>
        <v>0</v>
      </c>
      <c r="S46" s="8">
        <f t="shared" si="70"/>
        <v>1.4930555555555556E-2</v>
      </c>
      <c r="T46" s="8"/>
      <c r="U46" s="8">
        <f>IF(A46&lt;&gt;"",IF(VLOOKUP(A46,Apr!A$4:F$202,6)&gt;0,VLOOKUP(A46,Apr!A$4:F$202,6),0),0)</f>
        <v>0</v>
      </c>
      <c r="V46" s="8">
        <f>IF(A46&lt;&gt;"",IF(VLOOKUP(A46,May!A$3:F$201,6)&gt;0,VLOOKUP(A46,May!A$3:F$201,6),0),0)</f>
        <v>0</v>
      </c>
      <c r="W46" s="8">
        <f>IF(A46&lt;&gt;"",IF(VLOOKUP(A46,Jun!A$3:F$201,6)&gt;0,VLOOKUP(A46,Jun!A$3:F$201,6),0),0)</f>
        <v>0</v>
      </c>
      <c r="X46" s="8">
        <f>IF(A46&lt;&gt;"",IF(VLOOKUP(A46,Jul!A$3:F$201,6)&gt;0,VLOOKUP(A46,Jul!A$3:F$201,6),0),0)</f>
        <v>0</v>
      </c>
      <c r="Y46" s="8">
        <f>IF(A46&lt;&gt;"",IF(VLOOKUP(A46,Aug!A$3:F$201,6)&gt;0,VLOOKUP(A46,Aug!A$3:F$201,6),0),0)</f>
        <v>0</v>
      </c>
      <c r="Z46" s="8">
        <f>IF(A46&lt;&gt;"",IF(VLOOKUP(A46,Sep!A$3:F$201,6)&gt;0,VLOOKUP(A46,Sep!A$3:F$201,6),0),0)</f>
        <v>0</v>
      </c>
      <c r="AA46" s="6">
        <f t="shared" si="71"/>
        <v>1408.4189652064176</v>
      </c>
      <c r="AB46" s="8">
        <f t="shared" si="72"/>
        <v>1.1458333333333334E-2</v>
      </c>
      <c r="AC46" s="8">
        <f>IF(A46&lt;&gt;"",IF(VLOOKUP(A46,Oct!A$3:F$201,6)&gt;0,VLOOKUP(A46,Oct!A$3:F$201,6),0),0)</f>
        <v>0</v>
      </c>
      <c r="AD46" s="8">
        <f>IF(A46&lt;&gt;"",IF(VLOOKUP(A46,Nov!A$3:F$201,6)&gt;0,VLOOKUP(A46,Nov!A$3:F$201,6),0),0)</f>
        <v>0</v>
      </c>
      <c r="AE46" s="8">
        <f>IF(A46&lt;&gt;"",IF(VLOOKUP(A46,Dec!A$3:F$201,6)&gt;0,VLOOKUP(A46,Dec!A$3:F$201,6),0),0)</f>
        <v>0</v>
      </c>
      <c r="AF46" s="8">
        <f>IF(A46&lt;&gt;"",IF(VLOOKUP(A46,Jan!A$3:F$201,6)&gt;0,VLOOKUP(A46,Jan!A$3:F$201,6),0),0)</f>
        <v>0</v>
      </c>
      <c r="AG46" s="8">
        <f>IF(A46&lt;&gt;"",IF(VLOOKUP(A46,Feb!A$3:F$201,6)&gt;0,VLOOKUP(A46,Feb!A$3:F$201,6),0),0)</f>
        <v>0</v>
      </c>
      <c r="AH46" s="8">
        <f>IF(A46&lt;&gt;"",IF(VLOOKUP(A46,Mar!A$3:F$201,6)&gt;0,VLOOKUP(A46,Mar!A$3:F$201,6),0),0)</f>
        <v>0</v>
      </c>
      <c r="AJ46" s="8">
        <f>LARGE($BH46:BI46,1)</f>
        <v>1.4930555555555556E-2</v>
      </c>
      <c r="AK46" s="8">
        <f>LARGE($BH46:BJ46,1)</f>
        <v>1.4930555555555556E-2</v>
      </c>
      <c r="AL46" s="8">
        <f>LARGE($BH46:BK46,1)</f>
        <v>1.4930555555555556E-2</v>
      </c>
      <c r="AM46" s="8">
        <f>LARGE($BH46:BL46,1)</f>
        <v>1.4930555555555556E-2</v>
      </c>
      <c r="AN46" s="8">
        <f>LARGE($BH46:BM46,1)</f>
        <v>1.4930555555555556E-2</v>
      </c>
      <c r="AO46" s="8">
        <f>LARGE($BN46:BO46,1)</f>
        <v>1.1458333333333334E-2</v>
      </c>
      <c r="AP46" s="8">
        <f>LARGE($BN46:BP46,1)</f>
        <v>1.3715277777777778E-2</v>
      </c>
      <c r="AQ46" s="8">
        <f>LARGE($BN46:BQ46,1)</f>
        <v>1.3715277777777778E-2</v>
      </c>
      <c r="AR46" s="8">
        <f>LARGE($BN46:BR46,1)</f>
        <v>1.3715277777777778E-2</v>
      </c>
      <c r="AS46" s="8">
        <f>LARGE($BN46:BS46,1)</f>
        <v>1.3715277777777778E-2</v>
      </c>
      <c r="AV46" s="6">
        <f t="shared" si="73"/>
        <v>0</v>
      </c>
      <c r="AW46" s="6">
        <f t="shared" si="74"/>
        <v>0</v>
      </c>
      <c r="AX46" s="6">
        <f t="shared" si="75"/>
        <v>0</v>
      </c>
      <c r="AY46" s="6">
        <f t="shared" si="76"/>
        <v>0</v>
      </c>
      <c r="AZ46" s="6">
        <f t="shared" si="77"/>
        <v>0</v>
      </c>
      <c r="BA46" s="6">
        <f t="shared" si="78"/>
        <v>0</v>
      </c>
      <c r="BB46" s="6">
        <f t="shared" si="79"/>
        <v>0</v>
      </c>
      <c r="BC46" s="6">
        <f t="shared" si="80"/>
        <v>0</v>
      </c>
      <c r="BD46" s="6">
        <f t="shared" si="81"/>
        <v>0</v>
      </c>
      <c r="BE46" s="6">
        <f t="shared" si="82"/>
        <v>0</v>
      </c>
      <c r="BF46" s="6">
        <f t="shared" si="83"/>
        <v>0</v>
      </c>
      <c r="BH46" s="8">
        <f t="shared" si="84"/>
        <v>1.4930555555555556E-2</v>
      </c>
      <c r="BI46" s="8">
        <f t="shared" si="85"/>
        <v>0</v>
      </c>
      <c r="BJ46" s="8">
        <f t="shared" si="86"/>
        <v>0</v>
      </c>
      <c r="BK46" s="8">
        <f t="shared" si="87"/>
        <v>0</v>
      </c>
      <c r="BL46" s="8">
        <f t="shared" si="88"/>
        <v>0</v>
      </c>
      <c r="BM46" s="8">
        <f t="shared" si="89"/>
        <v>0</v>
      </c>
      <c r="BN46" s="8">
        <f t="shared" si="90"/>
        <v>1.1458333333333334E-2</v>
      </c>
      <c r="BO46" s="8">
        <f t="shared" si="91"/>
        <v>0</v>
      </c>
      <c r="BP46" s="8">
        <f t="shared" si="61"/>
        <v>1.3715277777777778E-2</v>
      </c>
      <c r="BQ46" s="8">
        <f t="shared" si="62"/>
        <v>0</v>
      </c>
      <c r="BR46" s="8">
        <f t="shared" si="63"/>
        <v>0</v>
      </c>
      <c r="BS46" s="8">
        <f t="shared" si="64"/>
        <v>0</v>
      </c>
      <c r="BV46" s="8" t="str">
        <f t="shared" si="92"/>
        <v/>
      </c>
      <c r="BW46" s="8" t="str">
        <f t="shared" si="93"/>
        <v/>
      </c>
      <c r="BX46" s="8" t="str">
        <f t="shared" si="94"/>
        <v/>
      </c>
      <c r="BY46" s="8" t="str">
        <f t="shared" si="95"/>
        <v/>
      </c>
      <c r="BZ46" s="8" t="str">
        <f t="shared" si="96"/>
        <v/>
      </c>
      <c r="CA46" s="8" t="str">
        <f t="shared" si="97"/>
        <v/>
      </c>
      <c r="CB46" s="8" t="str">
        <f t="shared" si="98"/>
        <v/>
      </c>
      <c r="CC46" s="8" t="str">
        <f t="shared" si="99"/>
        <v/>
      </c>
      <c r="CD46" s="8" t="str">
        <f t="shared" si="100"/>
        <v/>
      </c>
      <c r="CE46" s="8" t="str">
        <f t="shared" si="101"/>
        <v/>
      </c>
      <c r="CF46" s="8" t="str">
        <f t="shared" si="102"/>
        <v/>
      </c>
      <c r="CG46" s="8" t="str">
        <f t="shared" si="103"/>
        <v/>
      </c>
      <c r="CI46" s="13"/>
      <c r="CJ46" s="8">
        <f t="shared" si="104"/>
        <v>0</v>
      </c>
      <c r="CK46" s="8">
        <f>IF(COUNT($BV46:BW46)&gt;0,SMALL($BV46:BW46,1),$CI46)</f>
        <v>0</v>
      </c>
      <c r="CL46" s="8">
        <f>IF(COUNT($BV46:BX46)&gt;0,SMALL($BV46:BX46,1),$CI46)</f>
        <v>0</v>
      </c>
      <c r="CM46" s="8">
        <f>IF(COUNT($BV46:BY46)&gt;0,SMALL($BV46:BY46,1),$CI46)</f>
        <v>0</v>
      </c>
      <c r="CN46" s="8">
        <f>IF(COUNT($BV46:BZ46)&gt;0,SMALL($BV46:BZ46,1),$CI46)</f>
        <v>0</v>
      </c>
      <c r="CP46" s="8">
        <f t="shared" si="105"/>
        <v>0</v>
      </c>
      <c r="CQ46" s="8">
        <f>IF(COUNT($CB46:CC46)&gt;0,SMALL($CB46:CC46,1),$CP46)</f>
        <v>0</v>
      </c>
      <c r="CR46" s="8">
        <f>IF(COUNT($CB46:CD46)&gt;0,SMALL($CB46:CD46,1),$CP46)</f>
        <v>0</v>
      </c>
      <c r="CS46" s="8">
        <f>IF(COUNT($CB46:CE46)&gt;0,SMALL($CB46:CE46,1),$CP46)</f>
        <v>0</v>
      </c>
      <c r="CT46" s="8">
        <f>IF(COUNT($CB46:CF46)&gt;0,SMALL($CB46:CF46,1),$CP46)</f>
        <v>0</v>
      </c>
      <c r="CV46" s="8">
        <f t="shared" si="106"/>
        <v>1.4931574074074075E-2</v>
      </c>
      <c r="CW46" s="8">
        <f t="shared" si="107"/>
        <v>1.3716296296296296E-2</v>
      </c>
      <c r="CX46" s="1">
        <f t="shared" si="108"/>
        <v>44</v>
      </c>
      <c r="CY46" s="8">
        <f t="shared" si="109"/>
        <v>1.0185185185185185E-6</v>
      </c>
      <c r="CZ46" s="1" t="str">
        <f t="shared" si="110"/>
        <v>Guest 45</v>
      </c>
      <c r="DB46" s="13">
        <f t="shared" si="111"/>
        <v>2.1211333932516941E-2</v>
      </c>
      <c r="DC46" s="13">
        <f>SMALL($DO46:DP46,1)/(60*60*24)</f>
        <v>2.1211333932516941E-2</v>
      </c>
      <c r="DD46" s="13">
        <f>SMALL($DO46:DQ46,1)/(60*60*24)</f>
        <v>2.1211333932516941E-2</v>
      </c>
      <c r="DE46" s="13">
        <f>SMALL($DO46:DR46,1)/(60*60*24)</f>
        <v>2.1211333932516941E-2</v>
      </c>
      <c r="DF46" s="13">
        <f>SMALL($DO46:DS46,1)/(60*60*24)</f>
        <v>2.1211333932516941E-2</v>
      </c>
      <c r="DG46" s="13">
        <f>SMALL($DO46:DT46,1)/(60*60*24)</f>
        <v>2.1211333932516941E-2</v>
      </c>
      <c r="DH46" s="45">
        <f t="shared" si="112"/>
        <v>1.6301145430629833E-2</v>
      </c>
      <c r="DI46" s="13">
        <f>SMALL($DU46:DV46,1)/(60*60*24)</f>
        <v>1.6301145430629833E-2</v>
      </c>
      <c r="DJ46" s="53">
        <f>SMALL($DW46:DW46,1)/(60*60*24)</f>
        <v>0.11572916666666666</v>
      </c>
      <c r="DK46" s="53">
        <f>SMALL($DW46:DX46,1)/(60*60*24)</f>
        <v>0.11572916666666666</v>
      </c>
      <c r="DL46" s="53">
        <f>SMALL($DW46:DY46,1)/(60*60*24)</f>
        <v>0.11572916666666666</v>
      </c>
      <c r="DM46" s="53">
        <f>SMALL($DW46:DZ46,1)/(60*60*24)</f>
        <v>0.11572916666666666</v>
      </c>
      <c r="DO46" s="6">
        <f t="shared" si="113"/>
        <v>1832.6592517694637</v>
      </c>
      <c r="DP46" s="1">
        <f t="shared" si="114"/>
        <v>9999</v>
      </c>
      <c r="DQ46" s="1">
        <f t="shared" si="115"/>
        <v>9999</v>
      </c>
      <c r="DR46" s="1">
        <f t="shared" si="116"/>
        <v>9999</v>
      </c>
      <c r="DS46" s="1">
        <f t="shared" si="117"/>
        <v>9999</v>
      </c>
      <c r="DT46" s="1">
        <f t="shared" si="118"/>
        <v>9999</v>
      </c>
      <c r="DU46" s="6">
        <f t="shared" si="119"/>
        <v>1408.4189652064176</v>
      </c>
      <c r="DV46" s="1">
        <f t="shared" si="120"/>
        <v>9999</v>
      </c>
      <c r="DW46" s="55">
        <f t="shared" si="121"/>
        <v>9999</v>
      </c>
      <c r="DX46" s="1">
        <f t="shared" si="122"/>
        <v>9999</v>
      </c>
      <c r="DY46" s="1">
        <f t="shared" si="123"/>
        <v>9999</v>
      </c>
      <c r="DZ46" s="1">
        <f t="shared" si="124"/>
        <v>9999</v>
      </c>
    </row>
    <row r="47" spans="1:130" x14ac:dyDescent="0.2">
      <c r="A47" s="1" t="s">
        <v>161</v>
      </c>
      <c r="E47" s="13"/>
      <c r="H47" s="8">
        <v>0</v>
      </c>
      <c r="I47" s="8">
        <v>0</v>
      </c>
      <c r="L47" s="8">
        <v>3.2986111111111112E-2</v>
      </c>
      <c r="M47" s="8">
        <f t="shared" si="66"/>
        <v>2.238974137321233E-2</v>
      </c>
      <c r="N47" s="6">
        <f t="shared" si="67"/>
        <v>1934.4736546455456</v>
      </c>
      <c r="O47" s="8">
        <f t="shared" si="125"/>
        <v>1.3888888888888888E-2</v>
      </c>
      <c r="Q47" s="8">
        <f t="shared" si="68"/>
        <v>0</v>
      </c>
      <c r="R47" s="8">
        <f t="shared" si="69"/>
        <v>0</v>
      </c>
      <c r="S47" s="8">
        <f t="shared" si="70"/>
        <v>1.3888888888888888E-2</v>
      </c>
      <c r="T47" s="8"/>
      <c r="U47" s="8">
        <f>IF(A47&lt;&gt;"",IF(VLOOKUP(A47,Apr!A$4:F$202,6)&gt;0,VLOOKUP(A47,Apr!A$4:F$202,6),0),0)</f>
        <v>0</v>
      </c>
      <c r="V47" s="8">
        <f>IF(A47&lt;&gt;"",IF(VLOOKUP(A47,May!A$3:F$201,6)&gt;0,VLOOKUP(A47,May!A$3:F$201,6),0),0)</f>
        <v>0</v>
      </c>
      <c r="W47" s="8">
        <f>IF(A47&lt;&gt;"",IF(VLOOKUP(A47,Jun!A$3:F$201,6)&gt;0,VLOOKUP(A47,Jun!A$3:F$201,6),0),0)</f>
        <v>0</v>
      </c>
      <c r="X47" s="8">
        <f>IF(A47&lt;&gt;"",IF(VLOOKUP(A47,Jul!A$3:F$201,6)&gt;0,VLOOKUP(A47,Jul!A$3:F$201,6),0),0)</f>
        <v>0</v>
      </c>
      <c r="Y47" s="8">
        <f>IF(A47&lt;&gt;"",IF(VLOOKUP(A47,Aug!A$3:F$201,6)&gt;0,VLOOKUP(A47,Aug!A$3:F$201,6),0),0)</f>
        <v>0</v>
      </c>
      <c r="Z47" s="8">
        <f>IF(A47&lt;&gt;"",IF(VLOOKUP(A47,Sep!A$3:F$201,6)&gt;0,VLOOKUP(A47,Sep!A$3:F$201,6),0),0)</f>
        <v>0</v>
      </c>
      <c r="AA47" s="6">
        <f t="shared" si="71"/>
        <v>1486.6644632734415</v>
      </c>
      <c r="AB47" s="8">
        <f t="shared" si="72"/>
        <v>1.0590277777777777E-2</v>
      </c>
      <c r="AC47" s="8">
        <f>IF(A47&lt;&gt;"",IF(VLOOKUP(A47,Oct!A$3:F$201,6)&gt;0,VLOOKUP(A47,Oct!A$3:F$201,6),0),0)</f>
        <v>0</v>
      </c>
      <c r="AD47" s="8">
        <f>IF(A47&lt;&gt;"",IF(VLOOKUP(A47,Nov!A$3:F$201,6)&gt;0,VLOOKUP(A47,Nov!A$3:F$201,6),0),0)</f>
        <v>0</v>
      </c>
      <c r="AE47" s="8">
        <f>IF(A47&lt;&gt;"",IF(VLOOKUP(A47,Dec!A$3:F$201,6)&gt;0,VLOOKUP(A47,Dec!A$3:F$201,6),0),0)</f>
        <v>0</v>
      </c>
      <c r="AF47" s="8">
        <f>IF(A47&lt;&gt;"",IF(VLOOKUP(A47,Jan!A$3:F$201,6)&gt;0,VLOOKUP(A47,Jan!A$3:F$201,6),0),0)</f>
        <v>0</v>
      </c>
      <c r="AG47" s="8">
        <f>IF(A47&lt;&gt;"",IF(VLOOKUP(A47,Feb!A$3:F$201,6)&gt;0,VLOOKUP(A47,Feb!A$3:F$201,6),0),0)</f>
        <v>0</v>
      </c>
      <c r="AH47" s="8">
        <f>IF(A47&lt;&gt;"",IF(VLOOKUP(A47,Mar!A$3:F$201,6)&gt;0,VLOOKUP(A47,Mar!A$3:F$201,6),0),0)</f>
        <v>0</v>
      </c>
      <c r="AJ47" s="8">
        <f>LARGE($BH47:BI47,1)</f>
        <v>1.3888888888888888E-2</v>
      </c>
      <c r="AK47" s="8">
        <f>LARGE($BH47:BJ47,1)</f>
        <v>1.3888888888888888E-2</v>
      </c>
      <c r="AL47" s="8">
        <f>LARGE($BH47:BK47,1)</f>
        <v>1.3888888888888888E-2</v>
      </c>
      <c r="AM47" s="8">
        <f>LARGE($BH47:BL47,1)</f>
        <v>1.3888888888888888E-2</v>
      </c>
      <c r="AN47" s="8">
        <f>LARGE($BH47:BM47,1)</f>
        <v>1.3888888888888888E-2</v>
      </c>
      <c r="AO47" s="8">
        <f>LARGE($BN47:BO47,1)</f>
        <v>1.0590277777777777E-2</v>
      </c>
      <c r="AP47" s="8">
        <f>LARGE($BN47:BP47,1)</f>
        <v>1.2673611111111111E-2</v>
      </c>
      <c r="AQ47" s="8">
        <f>LARGE($BN47:BQ47,1)</f>
        <v>1.2673611111111111E-2</v>
      </c>
      <c r="AR47" s="8">
        <f>LARGE($BN47:BR47,1)</f>
        <v>1.2673611111111111E-2</v>
      </c>
      <c r="AS47" s="8">
        <f>LARGE($BN47:BS47,1)</f>
        <v>1.2673611111111111E-2</v>
      </c>
      <c r="AV47" s="6">
        <f t="shared" si="73"/>
        <v>0</v>
      </c>
      <c r="AW47" s="6">
        <f t="shared" si="74"/>
        <v>0</v>
      </c>
      <c r="AX47" s="6">
        <f t="shared" si="75"/>
        <v>0</v>
      </c>
      <c r="AY47" s="6">
        <f t="shared" si="76"/>
        <v>0</v>
      </c>
      <c r="AZ47" s="6">
        <f t="shared" si="77"/>
        <v>0</v>
      </c>
      <c r="BA47" s="6">
        <f t="shared" si="78"/>
        <v>0</v>
      </c>
      <c r="BB47" s="6">
        <f t="shared" si="79"/>
        <v>0</v>
      </c>
      <c r="BC47" s="6">
        <f t="shared" si="80"/>
        <v>0</v>
      </c>
      <c r="BD47" s="6">
        <f t="shared" si="81"/>
        <v>0</v>
      </c>
      <c r="BE47" s="6">
        <f t="shared" si="82"/>
        <v>0</v>
      </c>
      <c r="BF47" s="6">
        <f t="shared" si="83"/>
        <v>0</v>
      </c>
      <c r="BH47" s="8">
        <f t="shared" si="84"/>
        <v>1.3888888888888888E-2</v>
      </c>
      <c r="BI47" s="8">
        <f t="shared" si="85"/>
        <v>0</v>
      </c>
      <c r="BJ47" s="8">
        <f t="shared" si="86"/>
        <v>0</v>
      </c>
      <c r="BK47" s="8">
        <f t="shared" si="87"/>
        <v>0</v>
      </c>
      <c r="BL47" s="8">
        <f t="shared" si="88"/>
        <v>0</v>
      </c>
      <c r="BM47" s="8">
        <f t="shared" si="89"/>
        <v>0</v>
      </c>
      <c r="BN47" s="8">
        <f t="shared" si="90"/>
        <v>1.0590277777777777E-2</v>
      </c>
      <c r="BO47" s="8">
        <f t="shared" si="91"/>
        <v>0</v>
      </c>
      <c r="BP47" s="8">
        <f t="shared" si="61"/>
        <v>1.2673611111111111E-2</v>
      </c>
      <c r="BQ47" s="8">
        <f t="shared" si="62"/>
        <v>0</v>
      </c>
      <c r="BR47" s="8">
        <f t="shared" si="63"/>
        <v>0</v>
      </c>
      <c r="BS47" s="8">
        <f t="shared" si="64"/>
        <v>0</v>
      </c>
      <c r="BV47" s="8" t="str">
        <f t="shared" si="92"/>
        <v/>
      </c>
      <c r="BW47" s="8" t="str">
        <f t="shared" si="93"/>
        <v/>
      </c>
      <c r="BX47" s="8" t="str">
        <f t="shared" si="94"/>
        <v/>
      </c>
      <c r="BY47" s="8" t="str">
        <f t="shared" si="95"/>
        <v/>
      </c>
      <c r="BZ47" s="8" t="str">
        <f t="shared" si="96"/>
        <v/>
      </c>
      <c r="CA47" s="8" t="str">
        <f t="shared" si="97"/>
        <v/>
      </c>
      <c r="CB47" s="8" t="str">
        <f t="shared" si="98"/>
        <v/>
      </c>
      <c r="CC47" s="8" t="str">
        <f t="shared" si="99"/>
        <v/>
      </c>
      <c r="CD47" s="8" t="str">
        <f t="shared" si="100"/>
        <v/>
      </c>
      <c r="CE47" s="8" t="str">
        <f t="shared" si="101"/>
        <v/>
      </c>
      <c r="CF47" s="8" t="str">
        <f t="shared" si="102"/>
        <v/>
      </c>
      <c r="CG47" s="8" t="str">
        <f t="shared" si="103"/>
        <v/>
      </c>
      <c r="CI47" s="13"/>
      <c r="CJ47" s="8">
        <f t="shared" si="104"/>
        <v>0</v>
      </c>
      <c r="CK47" s="8">
        <f>IF(COUNT($BV47:BW47)&gt;0,SMALL($BV47:BW47,1),$CI47)</f>
        <v>0</v>
      </c>
      <c r="CL47" s="8">
        <f>IF(COUNT($BV47:BX47)&gt;0,SMALL($BV47:BX47,1),$CI47)</f>
        <v>0</v>
      </c>
      <c r="CM47" s="8">
        <f>IF(COUNT($BV47:BY47)&gt;0,SMALL($BV47:BY47,1),$CI47)</f>
        <v>0</v>
      </c>
      <c r="CN47" s="8">
        <f>IF(COUNT($BV47:BZ47)&gt;0,SMALL($BV47:BZ47,1),$CI47)</f>
        <v>0</v>
      </c>
      <c r="CP47" s="8">
        <f t="shared" si="105"/>
        <v>0</v>
      </c>
      <c r="CQ47" s="8">
        <f>IF(COUNT($CB47:CC47)&gt;0,SMALL($CB47:CC47,1),$CP47)</f>
        <v>0</v>
      </c>
      <c r="CR47" s="8">
        <f>IF(COUNT($CB47:CD47)&gt;0,SMALL($CB47:CD47,1),$CP47)</f>
        <v>0</v>
      </c>
      <c r="CS47" s="8">
        <f>IF(COUNT($CB47:CE47)&gt;0,SMALL($CB47:CE47,1),$CP47)</f>
        <v>0</v>
      </c>
      <c r="CT47" s="8">
        <f>IF(COUNT($CB47:CF47)&gt;0,SMALL($CB47:CF47,1),$CP47)</f>
        <v>0</v>
      </c>
      <c r="CV47" s="8">
        <f t="shared" si="106"/>
        <v>1.3889930555555555E-2</v>
      </c>
      <c r="CW47" s="8">
        <f t="shared" si="107"/>
        <v>1.2674652777777778E-2</v>
      </c>
      <c r="CX47" s="1">
        <f t="shared" si="108"/>
        <v>45</v>
      </c>
      <c r="CY47" s="8">
        <f t="shared" si="109"/>
        <v>1.0416666666666667E-6</v>
      </c>
      <c r="CZ47" s="1" t="str">
        <f t="shared" si="110"/>
        <v>Guest 47:30</v>
      </c>
      <c r="DB47" s="13">
        <f t="shared" si="111"/>
        <v>2.238974137321233E-2</v>
      </c>
      <c r="DC47" s="13">
        <f>SMALL($DO47:DP47,1)/(60*60*24)</f>
        <v>2.2389741373212334E-2</v>
      </c>
      <c r="DD47" s="13">
        <f>SMALL($DO47:DQ47,1)/(60*60*24)</f>
        <v>2.2389741373212334E-2</v>
      </c>
      <c r="DE47" s="13">
        <f>SMALL($DO47:DR47,1)/(60*60*24)</f>
        <v>2.2389741373212334E-2</v>
      </c>
      <c r="DF47" s="13">
        <f>SMALL($DO47:DS47,1)/(60*60*24)</f>
        <v>2.2389741373212334E-2</v>
      </c>
      <c r="DG47" s="13">
        <f>SMALL($DO47:DT47,1)/(60*60*24)</f>
        <v>2.2389741373212334E-2</v>
      </c>
      <c r="DH47" s="45">
        <f t="shared" si="112"/>
        <v>1.7206764621220387E-2</v>
      </c>
      <c r="DI47" s="13">
        <f>SMALL($DU47:DV47,1)/(60*60*24)</f>
        <v>1.7206764621220387E-2</v>
      </c>
      <c r="DJ47" s="53">
        <f>SMALL($DW47:DW47,1)/(60*60*24)</f>
        <v>0.11572916666666666</v>
      </c>
      <c r="DK47" s="53">
        <f>SMALL($DW47:DX47,1)/(60*60*24)</f>
        <v>0.11572916666666666</v>
      </c>
      <c r="DL47" s="53">
        <f>SMALL($DW47:DY47,1)/(60*60*24)</f>
        <v>0.11572916666666666</v>
      </c>
      <c r="DM47" s="53">
        <f>SMALL($DW47:DZ47,1)/(60*60*24)</f>
        <v>0.11572916666666666</v>
      </c>
      <c r="DO47" s="6">
        <f t="shared" si="113"/>
        <v>1934.4736546455456</v>
      </c>
      <c r="DP47" s="1">
        <f t="shared" si="114"/>
        <v>9999</v>
      </c>
      <c r="DQ47" s="1">
        <f t="shared" si="115"/>
        <v>9999</v>
      </c>
      <c r="DR47" s="1">
        <f t="shared" si="116"/>
        <v>9999</v>
      </c>
      <c r="DS47" s="1">
        <f t="shared" si="117"/>
        <v>9999</v>
      </c>
      <c r="DT47" s="1">
        <f t="shared" si="118"/>
        <v>9999</v>
      </c>
      <c r="DU47" s="6">
        <f t="shared" si="119"/>
        <v>1486.6644632734415</v>
      </c>
      <c r="DV47" s="1">
        <f t="shared" si="120"/>
        <v>9999</v>
      </c>
      <c r="DW47" s="55">
        <f t="shared" si="121"/>
        <v>9999</v>
      </c>
      <c r="DX47" s="1">
        <f t="shared" si="122"/>
        <v>9999</v>
      </c>
      <c r="DY47" s="1">
        <f t="shared" si="123"/>
        <v>9999</v>
      </c>
      <c r="DZ47" s="1">
        <f t="shared" si="124"/>
        <v>9999</v>
      </c>
    </row>
    <row r="48" spans="1:130" x14ac:dyDescent="0.2">
      <c r="A48" s="1" t="s">
        <v>162</v>
      </c>
      <c r="E48" s="13"/>
      <c r="H48" s="8">
        <v>0</v>
      </c>
      <c r="I48" s="8">
        <v>0</v>
      </c>
      <c r="L48" s="8">
        <v>3.4722222222222224E-2</v>
      </c>
      <c r="M48" s="8">
        <f t="shared" si="66"/>
        <v>2.3568148813907713E-2</v>
      </c>
      <c r="N48" s="6">
        <f t="shared" si="67"/>
        <v>2036.2880575216263</v>
      </c>
      <c r="O48" s="8">
        <f t="shared" si="125"/>
        <v>1.2673611111111111E-2</v>
      </c>
      <c r="Q48" s="8">
        <f t="shared" si="68"/>
        <v>0</v>
      </c>
      <c r="R48" s="8">
        <f t="shared" si="69"/>
        <v>0</v>
      </c>
      <c r="S48" s="8">
        <f t="shared" si="70"/>
        <v>1.2673611111111111E-2</v>
      </c>
      <c r="T48" s="8"/>
      <c r="U48" s="8">
        <f>IF(A48&lt;&gt;"",IF(VLOOKUP(A48,Apr!A$4:F$202,6)&gt;0,VLOOKUP(A48,Apr!A$4:F$202,6),0),0)</f>
        <v>0</v>
      </c>
      <c r="V48" s="8">
        <f>IF(A48&lt;&gt;"",IF(VLOOKUP(A48,May!A$3:F$201,6)&gt;0,VLOOKUP(A48,May!A$3:F$201,6),0),0)</f>
        <v>0</v>
      </c>
      <c r="W48" s="8">
        <f>IF(A48&lt;&gt;"",IF(VLOOKUP(A48,Jun!A$3:F$201,6)&gt;0,VLOOKUP(A48,Jun!A$3:F$201,6),0),0)</f>
        <v>0</v>
      </c>
      <c r="X48" s="8">
        <f>IF(A48&lt;&gt;"",IF(VLOOKUP(A48,Jul!A$3:F$201,6)&gt;0,VLOOKUP(A48,Jul!A$3:F$201,6),0),0)</f>
        <v>0</v>
      </c>
      <c r="Y48" s="8">
        <f>IF(A48&lt;&gt;"",IF(VLOOKUP(A48,Aug!A$3:F$201,6)&gt;0,VLOOKUP(A48,Aug!A$3:F$201,6),0),0)</f>
        <v>0</v>
      </c>
      <c r="Z48" s="8">
        <f>IF(A48&lt;&gt;"",IF(VLOOKUP(A48,Sep!A$3:F$201,6)&gt;0,VLOOKUP(A48,Sep!A$3:F$201,6),0),0)</f>
        <v>0</v>
      </c>
      <c r="AA48" s="6">
        <f t="shared" si="71"/>
        <v>1564.909961340464</v>
      </c>
      <c r="AB48" s="8">
        <f t="shared" si="72"/>
        <v>9.7222222222222224E-3</v>
      </c>
      <c r="AC48" s="8">
        <f>IF(A48&lt;&gt;"",IF(VLOOKUP(A48,Oct!A$3:F$201,6)&gt;0,VLOOKUP(A48,Oct!A$3:F$201,6),0),0)</f>
        <v>0</v>
      </c>
      <c r="AD48" s="8">
        <f>IF(A48&lt;&gt;"",IF(VLOOKUP(A48,Nov!A$3:F$201,6)&gt;0,VLOOKUP(A48,Nov!A$3:F$201,6),0),0)</f>
        <v>0</v>
      </c>
      <c r="AE48" s="8">
        <f>IF(A48&lt;&gt;"",IF(VLOOKUP(A48,Dec!A$3:F$201,6)&gt;0,VLOOKUP(A48,Dec!A$3:F$201,6),0),0)</f>
        <v>0</v>
      </c>
      <c r="AF48" s="8">
        <f>IF(A48&lt;&gt;"",IF(VLOOKUP(A48,Jan!A$3:F$201,6)&gt;0,VLOOKUP(A48,Jan!A$3:F$201,6),0),0)</f>
        <v>0</v>
      </c>
      <c r="AG48" s="8">
        <f>IF(A48&lt;&gt;"",IF(VLOOKUP(A48,Feb!A$3:F$201,6)&gt;0,VLOOKUP(A48,Feb!A$3:F$201,6),0),0)</f>
        <v>0</v>
      </c>
      <c r="AH48" s="8">
        <f>IF(A48&lt;&gt;"",IF(VLOOKUP(A48,Mar!A$3:F$201,6)&gt;0,VLOOKUP(A48,Mar!A$3:F$201,6),0),0)</f>
        <v>0</v>
      </c>
      <c r="AJ48" s="8">
        <f>LARGE($BH48:BI48,1)</f>
        <v>1.2673611111111111E-2</v>
      </c>
      <c r="AK48" s="8">
        <f>LARGE($BH48:BJ48,1)</f>
        <v>1.2673611111111111E-2</v>
      </c>
      <c r="AL48" s="8">
        <f>LARGE($BH48:BK48,1)</f>
        <v>1.2673611111111111E-2</v>
      </c>
      <c r="AM48" s="8">
        <f>LARGE($BH48:BL48,1)</f>
        <v>1.2673611111111111E-2</v>
      </c>
      <c r="AN48" s="8">
        <f>LARGE($BH48:BM48,1)</f>
        <v>1.2673611111111111E-2</v>
      </c>
      <c r="AO48" s="8">
        <f>LARGE($BN48:BO48,1)</f>
        <v>9.7222222222222224E-3</v>
      </c>
      <c r="AP48" s="8">
        <f>LARGE($BN48:BP48,1)</f>
        <v>1.1631944444444445E-2</v>
      </c>
      <c r="AQ48" s="8">
        <f>LARGE($BN48:BQ48,1)</f>
        <v>1.1631944444444445E-2</v>
      </c>
      <c r="AR48" s="8">
        <f>LARGE($BN48:BR48,1)</f>
        <v>1.1631944444444445E-2</v>
      </c>
      <c r="AS48" s="8">
        <f>LARGE($BN48:BS48,1)</f>
        <v>1.1631944444444445E-2</v>
      </c>
      <c r="AV48" s="6">
        <f t="shared" si="73"/>
        <v>0</v>
      </c>
      <c r="AW48" s="6">
        <f t="shared" si="74"/>
        <v>0</v>
      </c>
      <c r="AX48" s="6">
        <f t="shared" si="75"/>
        <v>0</v>
      </c>
      <c r="AY48" s="6">
        <f t="shared" si="76"/>
        <v>0</v>
      </c>
      <c r="AZ48" s="6">
        <f t="shared" si="77"/>
        <v>0</v>
      </c>
      <c r="BA48" s="6">
        <f t="shared" si="78"/>
        <v>0</v>
      </c>
      <c r="BB48" s="6">
        <f t="shared" si="79"/>
        <v>0</v>
      </c>
      <c r="BC48" s="6">
        <f t="shared" si="80"/>
        <v>0</v>
      </c>
      <c r="BD48" s="6">
        <f t="shared" si="81"/>
        <v>0</v>
      </c>
      <c r="BE48" s="6">
        <f t="shared" si="82"/>
        <v>0</v>
      </c>
      <c r="BF48" s="6">
        <f t="shared" si="83"/>
        <v>0</v>
      </c>
      <c r="BH48" s="8">
        <f t="shared" si="84"/>
        <v>1.2673611111111111E-2</v>
      </c>
      <c r="BI48" s="8">
        <f t="shared" si="85"/>
        <v>0</v>
      </c>
      <c r="BJ48" s="8">
        <f t="shared" si="86"/>
        <v>0</v>
      </c>
      <c r="BK48" s="8">
        <f t="shared" si="87"/>
        <v>0</v>
      </c>
      <c r="BL48" s="8">
        <f t="shared" si="88"/>
        <v>0</v>
      </c>
      <c r="BM48" s="8">
        <f t="shared" si="89"/>
        <v>0</v>
      </c>
      <c r="BN48" s="8">
        <f t="shared" si="90"/>
        <v>9.7222222222222224E-3</v>
      </c>
      <c r="BO48" s="8">
        <f t="shared" si="91"/>
        <v>0</v>
      </c>
      <c r="BP48" s="8">
        <f t="shared" si="61"/>
        <v>1.1631944444444445E-2</v>
      </c>
      <c r="BQ48" s="8">
        <f t="shared" si="62"/>
        <v>0</v>
      </c>
      <c r="BR48" s="8">
        <f t="shared" si="63"/>
        <v>0</v>
      </c>
      <c r="BS48" s="8">
        <f t="shared" si="64"/>
        <v>0</v>
      </c>
      <c r="BV48" s="8" t="str">
        <f t="shared" si="92"/>
        <v/>
      </c>
      <c r="BW48" s="8" t="str">
        <f t="shared" si="93"/>
        <v/>
      </c>
      <c r="BX48" s="8" t="str">
        <f t="shared" si="94"/>
        <v/>
      </c>
      <c r="BY48" s="8" t="str">
        <f t="shared" si="95"/>
        <v/>
      </c>
      <c r="BZ48" s="8" t="str">
        <f t="shared" si="96"/>
        <v/>
      </c>
      <c r="CA48" s="8" t="str">
        <f t="shared" si="97"/>
        <v/>
      </c>
      <c r="CB48" s="8" t="str">
        <f t="shared" si="98"/>
        <v/>
      </c>
      <c r="CC48" s="8" t="str">
        <f t="shared" si="99"/>
        <v/>
      </c>
      <c r="CD48" s="8" t="str">
        <f t="shared" si="100"/>
        <v/>
      </c>
      <c r="CE48" s="8" t="str">
        <f t="shared" si="101"/>
        <v/>
      </c>
      <c r="CF48" s="8" t="str">
        <f t="shared" si="102"/>
        <v/>
      </c>
      <c r="CG48" s="8" t="str">
        <f t="shared" si="103"/>
        <v/>
      </c>
      <c r="CI48" s="13"/>
      <c r="CJ48" s="8">
        <f t="shared" si="104"/>
        <v>0</v>
      </c>
      <c r="CK48" s="8">
        <f>IF(COUNT($BV48:BW48)&gt;0,SMALL($BV48:BW48,1),$CI48)</f>
        <v>0</v>
      </c>
      <c r="CL48" s="8">
        <f>IF(COUNT($BV48:BX48)&gt;0,SMALL($BV48:BX48,1),$CI48)</f>
        <v>0</v>
      </c>
      <c r="CM48" s="8">
        <f>IF(COUNT($BV48:BY48)&gt;0,SMALL($BV48:BY48,1),$CI48)</f>
        <v>0</v>
      </c>
      <c r="CN48" s="8">
        <f>IF(COUNT($BV48:BZ48)&gt;0,SMALL($BV48:BZ48,1),$CI48)</f>
        <v>0</v>
      </c>
      <c r="CP48" s="8">
        <f t="shared" si="105"/>
        <v>0</v>
      </c>
      <c r="CQ48" s="8">
        <f>IF(COUNT($CB48:CC48)&gt;0,SMALL($CB48:CC48,1),$CP48)</f>
        <v>0</v>
      </c>
      <c r="CR48" s="8">
        <f>IF(COUNT($CB48:CD48)&gt;0,SMALL($CB48:CD48,1),$CP48)</f>
        <v>0</v>
      </c>
      <c r="CS48" s="8">
        <f>IF(COUNT($CB48:CE48)&gt;0,SMALL($CB48:CE48,1),$CP48)</f>
        <v>0</v>
      </c>
      <c r="CT48" s="8">
        <f>IF(COUNT($CB48:CF48)&gt;0,SMALL($CB48:CF48,1),$CP48)</f>
        <v>0</v>
      </c>
      <c r="CV48" s="8">
        <f t="shared" si="106"/>
        <v>1.2674675925925926E-2</v>
      </c>
      <c r="CW48" s="8">
        <f t="shared" si="107"/>
        <v>1.163300925925926E-2</v>
      </c>
      <c r="CX48" s="1">
        <f t="shared" si="108"/>
        <v>46</v>
      </c>
      <c r="CY48" s="8">
        <f t="shared" si="109"/>
        <v>1.0648148148148149E-6</v>
      </c>
      <c r="CZ48" s="1" t="str">
        <f t="shared" si="110"/>
        <v>Guest 50</v>
      </c>
      <c r="DB48" s="13">
        <f t="shared" si="111"/>
        <v>2.3568148813907713E-2</v>
      </c>
      <c r="DC48" s="13">
        <f>SMALL($DO48:DP48,1)/(60*60*24)</f>
        <v>2.3568148813907713E-2</v>
      </c>
      <c r="DD48" s="13">
        <f>SMALL($DO48:DQ48,1)/(60*60*24)</f>
        <v>2.3568148813907713E-2</v>
      </c>
      <c r="DE48" s="13">
        <f>SMALL($DO48:DR48,1)/(60*60*24)</f>
        <v>2.3568148813907713E-2</v>
      </c>
      <c r="DF48" s="13">
        <f>SMALL($DO48:DS48,1)/(60*60*24)</f>
        <v>2.3568148813907713E-2</v>
      </c>
      <c r="DG48" s="13">
        <f>SMALL($DO48:DT48,1)/(60*60*24)</f>
        <v>2.3568148813907713E-2</v>
      </c>
      <c r="DH48" s="45">
        <f t="shared" si="112"/>
        <v>1.8112383811810927E-2</v>
      </c>
      <c r="DI48" s="13">
        <f>SMALL($DU48:DV48,1)/(60*60*24)</f>
        <v>1.8112383811810927E-2</v>
      </c>
      <c r="DJ48" s="53">
        <f>SMALL($DW48:DW48,1)/(60*60*24)</f>
        <v>0.11572916666666666</v>
      </c>
      <c r="DK48" s="53">
        <f>SMALL($DW48:DX48,1)/(60*60*24)</f>
        <v>0.11572916666666666</v>
      </c>
      <c r="DL48" s="53">
        <f>SMALL($DW48:DY48,1)/(60*60*24)</f>
        <v>0.11572916666666666</v>
      </c>
      <c r="DM48" s="53">
        <f>SMALL($DW48:DZ48,1)/(60*60*24)</f>
        <v>0.11572916666666666</v>
      </c>
      <c r="DO48" s="6">
        <f t="shared" si="113"/>
        <v>2036.2880575216263</v>
      </c>
      <c r="DP48" s="1">
        <f t="shared" si="114"/>
        <v>9999</v>
      </c>
      <c r="DQ48" s="1">
        <f t="shared" si="115"/>
        <v>9999</v>
      </c>
      <c r="DR48" s="1">
        <f t="shared" si="116"/>
        <v>9999</v>
      </c>
      <c r="DS48" s="1">
        <f t="shared" si="117"/>
        <v>9999</v>
      </c>
      <c r="DT48" s="1">
        <f t="shared" si="118"/>
        <v>9999</v>
      </c>
      <c r="DU48" s="6">
        <f t="shared" si="119"/>
        <v>1564.909961340464</v>
      </c>
      <c r="DV48" s="1">
        <f t="shared" si="120"/>
        <v>9999</v>
      </c>
      <c r="DW48" s="55">
        <f t="shared" si="121"/>
        <v>9999</v>
      </c>
      <c r="DX48" s="1">
        <f t="shared" si="122"/>
        <v>9999</v>
      </c>
      <c r="DY48" s="1">
        <f t="shared" si="123"/>
        <v>9999</v>
      </c>
      <c r="DZ48" s="1">
        <f t="shared" si="124"/>
        <v>9999</v>
      </c>
    </row>
    <row r="49" spans="1:159" x14ac:dyDescent="0.2">
      <c r="A49" s="1" t="s">
        <v>163</v>
      </c>
      <c r="E49" s="13"/>
      <c r="H49" s="8">
        <v>0</v>
      </c>
      <c r="I49" s="8">
        <v>0</v>
      </c>
      <c r="L49" s="8">
        <v>3.8194444444444441E-2</v>
      </c>
      <c r="M49" s="8">
        <f t="shared" si="66"/>
        <v>2.5924963695298484E-2</v>
      </c>
      <c r="N49" s="6">
        <f t="shared" si="67"/>
        <v>2239.9168632737887</v>
      </c>
      <c r="O49" s="8">
        <f t="shared" si="125"/>
        <v>1.0243055555555556E-2</v>
      </c>
      <c r="Q49" s="8">
        <f t="shared" si="68"/>
        <v>0</v>
      </c>
      <c r="R49" s="8">
        <f t="shared" si="69"/>
        <v>0</v>
      </c>
      <c r="S49" s="8">
        <f t="shared" si="70"/>
        <v>1.0243055555555556E-2</v>
      </c>
      <c r="T49" s="8"/>
      <c r="U49" s="8">
        <f>IF(A49&lt;&gt;"",IF(VLOOKUP(A49,Apr!A$4:F$202,6)&gt;0,VLOOKUP(A49,Apr!A$4:F$202,6),0),0)</f>
        <v>0</v>
      </c>
      <c r="V49" s="8">
        <f>IF(A49&lt;&gt;"",IF(VLOOKUP(A49,May!A$3:F$201,6)&gt;0,VLOOKUP(A49,May!A$3:F$201,6),0),0)</f>
        <v>0</v>
      </c>
      <c r="W49" s="8">
        <f>IF(A49&lt;&gt;"",IF(VLOOKUP(A49,Jun!A$3:F$201,6)&gt;0,VLOOKUP(A49,Jun!A$3:F$201,6),0),0)</f>
        <v>0</v>
      </c>
      <c r="X49" s="8">
        <f>IF(A49&lt;&gt;"",IF(VLOOKUP(A49,Jul!A$3:F$201,6)&gt;0,VLOOKUP(A49,Jul!A$3:F$201,6),0),0)</f>
        <v>0</v>
      </c>
      <c r="Y49" s="8">
        <f>IF(A49&lt;&gt;"",IF(VLOOKUP(A49,Aug!A$3:F$201,6)&gt;0,VLOOKUP(A49,Aug!A$3:F$201,6),0),0)</f>
        <v>0</v>
      </c>
      <c r="Z49" s="8">
        <f>IF(A49&lt;&gt;"",IF(VLOOKUP(A49,Sep!A$3:F$201,6)&gt;0,VLOOKUP(A49,Sep!A$3:F$201,6),0),0)</f>
        <v>0</v>
      </c>
      <c r="AA49" s="6">
        <f t="shared" si="71"/>
        <v>1721.4009574745101</v>
      </c>
      <c r="AB49" s="8">
        <f t="shared" si="72"/>
        <v>7.9861111111111122E-3</v>
      </c>
      <c r="AC49" s="8">
        <f>IF(A49&lt;&gt;"",IF(VLOOKUP(A49,Oct!A$3:F$201,6)&gt;0,VLOOKUP(A49,Oct!A$3:F$201,6),0),0)</f>
        <v>0</v>
      </c>
      <c r="AD49" s="8">
        <f>IF(A49&lt;&gt;"",IF(VLOOKUP(A49,Nov!A$3:F$201,6)&gt;0,VLOOKUP(A49,Nov!A$3:F$201,6),0),0)</f>
        <v>0</v>
      </c>
      <c r="AE49" s="8">
        <f>IF(A49&lt;&gt;"",IF(VLOOKUP(A49,Dec!A$3:F$201,6)&gt;0,VLOOKUP(A49,Dec!A$3:F$201,6),0),0)</f>
        <v>0</v>
      </c>
      <c r="AF49" s="8">
        <f>IF(A49&lt;&gt;"",IF(VLOOKUP(A49,Jan!A$3:F$201,6)&gt;0,VLOOKUP(A49,Jan!A$3:F$201,6),0),0)</f>
        <v>0</v>
      </c>
      <c r="AG49" s="8">
        <f>IF(A49&lt;&gt;"",IF(VLOOKUP(A49,Feb!A$3:F$201,6)&gt;0,VLOOKUP(A49,Feb!A$3:F$201,6),0),0)</f>
        <v>0</v>
      </c>
      <c r="AH49" s="8">
        <f>IF(A49&lt;&gt;"",IF(VLOOKUP(A49,Mar!A$3:F$201,6)&gt;0,VLOOKUP(A49,Mar!A$3:F$201,6),0),0)</f>
        <v>0</v>
      </c>
      <c r="AJ49" s="8">
        <f>LARGE($BH49:BI49,1)</f>
        <v>1.0243055555555556E-2</v>
      </c>
      <c r="AK49" s="8">
        <f>LARGE($BH49:BJ49,1)</f>
        <v>1.0243055555555556E-2</v>
      </c>
      <c r="AL49" s="8">
        <f>LARGE($BH49:BK49,1)</f>
        <v>1.0243055555555556E-2</v>
      </c>
      <c r="AM49" s="8">
        <f>LARGE($BH49:BL49,1)</f>
        <v>1.0243055555555556E-2</v>
      </c>
      <c r="AN49" s="8">
        <f>LARGE($BH49:BM49,1)</f>
        <v>1.0243055555555556E-2</v>
      </c>
      <c r="AO49" s="8">
        <f>LARGE($BN49:BO49,1)</f>
        <v>7.9861111111111122E-3</v>
      </c>
      <c r="AP49" s="8">
        <f>LARGE($BN49:BP49,1)</f>
        <v>9.5486111111111119E-3</v>
      </c>
      <c r="AQ49" s="8">
        <f>LARGE($BN49:BQ49,1)</f>
        <v>9.5486111111111119E-3</v>
      </c>
      <c r="AR49" s="8">
        <f>LARGE($BN49:BR49,1)</f>
        <v>9.5486111111111119E-3</v>
      </c>
      <c r="AS49" s="8">
        <f>LARGE($BN49:BS49,1)</f>
        <v>9.5486111111111119E-3</v>
      </c>
      <c r="AV49" s="6">
        <f t="shared" si="73"/>
        <v>0</v>
      </c>
      <c r="AW49" s="6">
        <f t="shared" si="74"/>
        <v>0</v>
      </c>
      <c r="AX49" s="6">
        <f t="shared" si="75"/>
        <v>0</v>
      </c>
      <c r="AY49" s="6">
        <f t="shared" si="76"/>
        <v>0</v>
      </c>
      <c r="AZ49" s="6">
        <f t="shared" si="77"/>
        <v>0</v>
      </c>
      <c r="BA49" s="6">
        <f t="shared" si="78"/>
        <v>0</v>
      </c>
      <c r="BB49" s="6">
        <f t="shared" si="79"/>
        <v>0</v>
      </c>
      <c r="BC49" s="6">
        <f t="shared" si="80"/>
        <v>0</v>
      </c>
      <c r="BD49" s="6">
        <f t="shared" si="81"/>
        <v>0</v>
      </c>
      <c r="BE49" s="6">
        <f t="shared" si="82"/>
        <v>0</v>
      </c>
      <c r="BF49" s="6">
        <f t="shared" si="83"/>
        <v>0</v>
      </c>
      <c r="BH49" s="8">
        <f t="shared" si="84"/>
        <v>1.0243055555555556E-2</v>
      </c>
      <c r="BI49" s="8">
        <f t="shared" si="85"/>
        <v>0</v>
      </c>
      <c r="BJ49" s="8">
        <f t="shared" si="86"/>
        <v>0</v>
      </c>
      <c r="BK49" s="8">
        <f t="shared" si="87"/>
        <v>0</v>
      </c>
      <c r="BL49" s="8">
        <f t="shared" si="88"/>
        <v>0</v>
      </c>
      <c r="BM49" s="8">
        <f t="shared" si="89"/>
        <v>0</v>
      </c>
      <c r="BN49" s="8">
        <f t="shared" si="90"/>
        <v>7.9861111111111122E-3</v>
      </c>
      <c r="BO49" s="8">
        <f t="shared" si="91"/>
        <v>0</v>
      </c>
      <c r="BP49" s="8">
        <f t="shared" si="61"/>
        <v>9.5486111111111119E-3</v>
      </c>
      <c r="BQ49" s="8">
        <f t="shared" si="62"/>
        <v>0</v>
      </c>
      <c r="BR49" s="8">
        <f t="shared" si="63"/>
        <v>0</v>
      </c>
      <c r="BS49" s="8">
        <f t="shared" si="64"/>
        <v>0</v>
      </c>
      <c r="BV49" s="8" t="str">
        <f t="shared" si="92"/>
        <v/>
      </c>
      <c r="BW49" s="8" t="str">
        <f t="shared" si="93"/>
        <v/>
      </c>
      <c r="BX49" s="8" t="str">
        <f t="shared" si="94"/>
        <v/>
      </c>
      <c r="BY49" s="8" t="str">
        <f t="shared" si="95"/>
        <v/>
      </c>
      <c r="BZ49" s="8" t="str">
        <f t="shared" si="96"/>
        <v/>
      </c>
      <c r="CA49" s="8" t="str">
        <f t="shared" si="97"/>
        <v/>
      </c>
      <c r="CB49" s="8" t="str">
        <f t="shared" si="98"/>
        <v/>
      </c>
      <c r="CC49" s="8" t="str">
        <f t="shared" si="99"/>
        <v/>
      </c>
      <c r="CD49" s="8" t="str">
        <f t="shared" si="100"/>
        <v/>
      </c>
      <c r="CE49" s="8" t="str">
        <f t="shared" si="101"/>
        <v/>
      </c>
      <c r="CF49" s="8" t="str">
        <f t="shared" si="102"/>
        <v/>
      </c>
      <c r="CG49" s="8" t="str">
        <f t="shared" si="103"/>
        <v/>
      </c>
      <c r="CI49" s="13"/>
      <c r="CJ49" s="8">
        <f t="shared" si="104"/>
        <v>0</v>
      </c>
      <c r="CK49" s="8">
        <f>IF(COUNT($BV49:BW49)&gt;0,SMALL($BV49:BW49,1),$CI49)</f>
        <v>0</v>
      </c>
      <c r="CL49" s="8">
        <f>IF(COUNT($BV49:BX49)&gt;0,SMALL($BV49:BX49,1),$CI49)</f>
        <v>0</v>
      </c>
      <c r="CM49" s="8">
        <f>IF(COUNT($BV49:BY49)&gt;0,SMALL($BV49:BY49,1),$CI49)</f>
        <v>0</v>
      </c>
      <c r="CN49" s="8">
        <f>IF(COUNT($BV49:BZ49)&gt;0,SMALL($BV49:BZ49,1),$CI49)</f>
        <v>0</v>
      </c>
      <c r="CP49" s="8">
        <f t="shared" si="105"/>
        <v>0</v>
      </c>
      <c r="CQ49" s="8">
        <f>IF(COUNT($CB49:CC49)&gt;0,SMALL($CB49:CC49,1),$CP49)</f>
        <v>0</v>
      </c>
      <c r="CR49" s="8">
        <f>IF(COUNT($CB49:CD49)&gt;0,SMALL($CB49:CD49,1),$CP49)</f>
        <v>0</v>
      </c>
      <c r="CS49" s="8">
        <f>IF(COUNT($CB49:CE49)&gt;0,SMALL($CB49:CE49,1),$CP49)</f>
        <v>0</v>
      </c>
      <c r="CT49" s="8">
        <f>IF(COUNT($CB49:CF49)&gt;0,SMALL($CB49:CF49,1),$CP49)</f>
        <v>0</v>
      </c>
      <c r="CV49" s="8">
        <f t="shared" si="106"/>
        <v>1.0244143518518519E-2</v>
      </c>
      <c r="CW49" s="8">
        <f t="shared" si="107"/>
        <v>9.549699074074075E-3</v>
      </c>
      <c r="CX49" s="1">
        <f t="shared" si="108"/>
        <v>47</v>
      </c>
      <c r="CY49" s="8">
        <f t="shared" si="109"/>
        <v>1.0879629629629629E-6</v>
      </c>
      <c r="CZ49" s="1" t="str">
        <f t="shared" si="110"/>
        <v>Guest 55</v>
      </c>
      <c r="DB49" s="13">
        <f t="shared" si="111"/>
        <v>2.5924963695298484E-2</v>
      </c>
      <c r="DC49" s="13">
        <f>SMALL($DO49:DP49,1)/(60*60*24)</f>
        <v>2.5924963695298481E-2</v>
      </c>
      <c r="DD49" s="13">
        <f>SMALL($DO49:DQ49,1)/(60*60*24)</f>
        <v>2.5924963695298481E-2</v>
      </c>
      <c r="DE49" s="13">
        <f>SMALL($DO49:DR49,1)/(60*60*24)</f>
        <v>2.5924963695298481E-2</v>
      </c>
      <c r="DF49" s="13">
        <f>SMALL($DO49:DS49,1)/(60*60*24)</f>
        <v>2.5924963695298481E-2</v>
      </c>
      <c r="DG49" s="13">
        <f>SMALL($DO49:DT49,1)/(60*60*24)</f>
        <v>2.5924963695298481E-2</v>
      </c>
      <c r="DH49" s="45">
        <f t="shared" si="112"/>
        <v>1.9923622192992013E-2</v>
      </c>
      <c r="DI49" s="13">
        <f>SMALL($DU49:DV49,1)/(60*60*24)</f>
        <v>1.9923622192992013E-2</v>
      </c>
      <c r="DJ49" s="53">
        <f>SMALL($DW49:DW49,1)/(60*60*24)</f>
        <v>0.11572916666666666</v>
      </c>
      <c r="DK49" s="53">
        <f>SMALL($DW49:DX49,1)/(60*60*24)</f>
        <v>0.11572916666666666</v>
      </c>
      <c r="DL49" s="53">
        <f>SMALL($DW49:DY49,1)/(60*60*24)</f>
        <v>0.11572916666666666</v>
      </c>
      <c r="DM49" s="53">
        <f>SMALL($DW49:DZ49,1)/(60*60*24)</f>
        <v>0.11572916666666666</v>
      </c>
      <c r="DO49" s="6">
        <f t="shared" si="113"/>
        <v>2239.9168632737887</v>
      </c>
      <c r="DP49" s="1">
        <f t="shared" si="114"/>
        <v>9999</v>
      </c>
      <c r="DQ49" s="1">
        <f t="shared" si="115"/>
        <v>9999</v>
      </c>
      <c r="DR49" s="1">
        <f t="shared" si="116"/>
        <v>9999</v>
      </c>
      <c r="DS49" s="1">
        <f t="shared" si="117"/>
        <v>9999</v>
      </c>
      <c r="DT49" s="1">
        <f t="shared" si="118"/>
        <v>9999</v>
      </c>
      <c r="DU49" s="6">
        <f t="shared" si="119"/>
        <v>1721.4009574745101</v>
      </c>
      <c r="DV49" s="1">
        <f t="shared" si="120"/>
        <v>9999</v>
      </c>
      <c r="DW49" s="55">
        <f t="shared" si="121"/>
        <v>9999</v>
      </c>
      <c r="DX49" s="1">
        <f t="shared" si="122"/>
        <v>9999</v>
      </c>
      <c r="DY49" s="1">
        <f t="shared" si="123"/>
        <v>9999</v>
      </c>
      <c r="DZ49" s="1">
        <f t="shared" si="124"/>
        <v>9999</v>
      </c>
    </row>
    <row r="50" spans="1:159" x14ac:dyDescent="0.2">
      <c r="A50" s="1" t="s">
        <v>164</v>
      </c>
      <c r="E50" s="13"/>
      <c r="H50" s="8">
        <v>0</v>
      </c>
      <c r="I50" s="8">
        <v>0</v>
      </c>
      <c r="L50" s="8">
        <v>4.1666666666666664E-2</v>
      </c>
      <c r="M50" s="8">
        <f t="shared" si="66"/>
        <v>2.8281778576689256E-2</v>
      </c>
      <c r="N50" s="6">
        <f t="shared" si="67"/>
        <v>2443.5456690259521</v>
      </c>
      <c r="O50" s="8">
        <f t="shared" si="125"/>
        <v>7.9861111111111105E-3</v>
      </c>
      <c r="Q50" s="8">
        <f t="shared" si="68"/>
        <v>0</v>
      </c>
      <c r="R50" s="8">
        <f t="shared" si="69"/>
        <v>0</v>
      </c>
      <c r="S50" s="8">
        <f t="shared" si="70"/>
        <v>7.9861111111111105E-3</v>
      </c>
      <c r="T50" s="8"/>
      <c r="U50" s="8">
        <f>IF(A50&lt;&gt;"",IF(VLOOKUP(A50,Apr!A$4:F$202,6)&gt;0,VLOOKUP(A50,Apr!A$4:F$202,6),0),0)</f>
        <v>0</v>
      </c>
      <c r="V50" s="8">
        <f>IF(A50&lt;&gt;"",IF(VLOOKUP(A50,May!A$3:F$201,6)&gt;0,VLOOKUP(A50,May!A$3:F$201,6),0),0)</f>
        <v>0</v>
      </c>
      <c r="W50" s="8">
        <f>IF(A50&lt;&gt;"",IF(VLOOKUP(A50,Jun!A$3:F$201,6)&gt;0,VLOOKUP(A50,Jun!A$3:F$201,6),0),0)</f>
        <v>0</v>
      </c>
      <c r="X50" s="8">
        <f>IF(A50&lt;&gt;"",IF(VLOOKUP(A50,Jul!A$3:F$201,6)&gt;0,VLOOKUP(A50,Jul!A$3:F$201,6),0),0)</f>
        <v>0</v>
      </c>
      <c r="Y50" s="8">
        <f>IF(A50&lt;&gt;"",IF(VLOOKUP(A50,Aug!A$3:F$201,6)&gt;0,VLOOKUP(A50,Aug!A$3:F$201,6),0),0)</f>
        <v>0</v>
      </c>
      <c r="Z50" s="8">
        <f>IF(A50&lt;&gt;"",IF(VLOOKUP(A50,Sep!A$3:F$201,6)&gt;0,VLOOKUP(A50,Sep!A$3:F$201,6),0),0)</f>
        <v>0</v>
      </c>
      <c r="AA50" s="6">
        <f t="shared" si="71"/>
        <v>1877.8919536085571</v>
      </c>
      <c r="AB50" s="8">
        <f t="shared" si="72"/>
        <v>6.076388888888889E-3</v>
      </c>
      <c r="AC50" s="8">
        <f>IF(A50&lt;&gt;"",IF(VLOOKUP(A50,Oct!A$3:F$201,6)&gt;0,VLOOKUP(A50,Oct!A$3:F$201,6),0),0)</f>
        <v>0</v>
      </c>
      <c r="AD50" s="8">
        <f>IF(A50&lt;&gt;"",IF(VLOOKUP(A50,Nov!A$3:F$201,6)&gt;0,VLOOKUP(A50,Nov!A$3:F$201,6),0),0)</f>
        <v>0</v>
      </c>
      <c r="AE50" s="8">
        <f>IF(A50&lt;&gt;"",IF(VLOOKUP(A50,Dec!A$3:F$201,6)&gt;0,VLOOKUP(A50,Dec!A$3:F$201,6),0),0)</f>
        <v>0</v>
      </c>
      <c r="AF50" s="8">
        <f>IF(A50&lt;&gt;"",IF(VLOOKUP(A50,Jan!A$3:F$201,6)&gt;0,VLOOKUP(A50,Jan!A$3:F$201,6),0),0)</f>
        <v>0</v>
      </c>
      <c r="AG50" s="8">
        <f>IF(A50&lt;&gt;"",IF(VLOOKUP(A50,Feb!A$3:F$201,6)&gt;0,VLOOKUP(A50,Feb!A$3:F$201,6),0),0)</f>
        <v>0</v>
      </c>
      <c r="AH50" s="8">
        <f>IF(A50&lt;&gt;"",IF(VLOOKUP(A50,Mar!A$3:F$201,6)&gt;0,VLOOKUP(A50,Mar!A$3:F$201,6),0),0)</f>
        <v>0</v>
      </c>
      <c r="AJ50" s="8">
        <f>LARGE($BH50:BI50,1)</f>
        <v>7.9861111111111105E-3</v>
      </c>
      <c r="AK50" s="8">
        <f>LARGE($BH50:BJ50,1)</f>
        <v>7.9861111111111105E-3</v>
      </c>
      <c r="AL50" s="8">
        <f>LARGE($BH50:BK50,1)</f>
        <v>7.9861111111111105E-3</v>
      </c>
      <c r="AM50" s="8">
        <f>LARGE($BH50:BL50,1)</f>
        <v>7.9861111111111105E-3</v>
      </c>
      <c r="AN50" s="8">
        <f>LARGE($BH50:BM50,1)</f>
        <v>7.9861111111111105E-3</v>
      </c>
      <c r="AO50" s="8">
        <f>LARGE($BN50:BO50,1)</f>
        <v>6.076388888888889E-3</v>
      </c>
      <c r="AP50" s="8">
        <f>LARGE($BN50:BP50,1)</f>
        <v>7.2916666666666668E-3</v>
      </c>
      <c r="AQ50" s="8">
        <f>LARGE($BN50:BQ50,1)</f>
        <v>7.2916666666666668E-3</v>
      </c>
      <c r="AR50" s="8">
        <f>LARGE($BN50:BR50,1)</f>
        <v>7.2916666666666668E-3</v>
      </c>
      <c r="AS50" s="8">
        <f>LARGE($BN50:BS50,1)</f>
        <v>7.2916666666666668E-3</v>
      </c>
      <c r="AV50" s="6">
        <f t="shared" si="73"/>
        <v>0</v>
      </c>
      <c r="AW50" s="6">
        <f t="shared" si="74"/>
        <v>0</v>
      </c>
      <c r="AX50" s="6">
        <f t="shared" si="75"/>
        <v>0</v>
      </c>
      <c r="AY50" s="6">
        <f t="shared" si="76"/>
        <v>0</v>
      </c>
      <c r="AZ50" s="6">
        <f t="shared" si="77"/>
        <v>0</v>
      </c>
      <c r="BA50" s="6">
        <f t="shared" si="78"/>
        <v>0</v>
      </c>
      <c r="BB50" s="6">
        <f t="shared" si="79"/>
        <v>0</v>
      </c>
      <c r="BC50" s="6">
        <f t="shared" si="80"/>
        <v>0</v>
      </c>
      <c r="BD50" s="6">
        <f t="shared" si="81"/>
        <v>0</v>
      </c>
      <c r="BE50" s="6">
        <f t="shared" si="82"/>
        <v>0</v>
      </c>
      <c r="BF50" s="6">
        <f t="shared" si="83"/>
        <v>0</v>
      </c>
      <c r="BH50" s="8">
        <f t="shared" si="84"/>
        <v>7.9861111111111105E-3</v>
      </c>
      <c r="BI50" s="8">
        <f t="shared" si="85"/>
        <v>0</v>
      </c>
      <c r="BJ50" s="8">
        <f t="shared" si="86"/>
        <v>0</v>
      </c>
      <c r="BK50" s="8">
        <f t="shared" si="87"/>
        <v>0</v>
      </c>
      <c r="BL50" s="8">
        <f t="shared" si="88"/>
        <v>0</v>
      </c>
      <c r="BM50" s="8">
        <f t="shared" si="89"/>
        <v>0</v>
      </c>
      <c r="BN50" s="8">
        <f t="shared" si="90"/>
        <v>6.076388888888889E-3</v>
      </c>
      <c r="BO50" s="8">
        <f t="shared" si="91"/>
        <v>0</v>
      </c>
      <c r="BP50" s="8">
        <f t="shared" si="61"/>
        <v>7.2916666666666668E-3</v>
      </c>
      <c r="BQ50" s="8">
        <f t="shared" si="62"/>
        <v>0</v>
      </c>
      <c r="BR50" s="8">
        <f t="shared" si="63"/>
        <v>0</v>
      </c>
      <c r="BS50" s="8">
        <f t="shared" si="64"/>
        <v>0</v>
      </c>
      <c r="BV50" s="8" t="str">
        <f t="shared" si="92"/>
        <v/>
      </c>
      <c r="BW50" s="8" t="str">
        <f t="shared" si="93"/>
        <v/>
      </c>
      <c r="BX50" s="8" t="str">
        <f t="shared" si="94"/>
        <v/>
      </c>
      <c r="BY50" s="8" t="str">
        <f t="shared" si="95"/>
        <v/>
      </c>
      <c r="BZ50" s="8" t="str">
        <f t="shared" si="96"/>
        <v/>
      </c>
      <c r="CA50" s="8" t="str">
        <f t="shared" si="97"/>
        <v/>
      </c>
      <c r="CB50" s="8" t="str">
        <f t="shared" si="98"/>
        <v/>
      </c>
      <c r="CC50" s="8" t="str">
        <f t="shared" si="99"/>
        <v/>
      </c>
      <c r="CD50" s="8" t="str">
        <f t="shared" si="100"/>
        <v/>
      </c>
      <c r="CE50" s="8" t="str">
        <f t="shared" si="101"/>
        <v/>
      </c>
      <c r="CF50" s="8" t="str">
        <f t="shared" si="102"/>
        <v/>
      </c>
      <c r="CG50" s="8" t="str">
        <f t="shared" si="103"/>
        <v/>
      </c>
      <c r="CI50" s="13"/>
      <c r="CJ50" s="8">
        <f t="shared" si="104"/>
        <v>0</v>
      </c>
      <c r="CK50" s="8">
        <f>IF(COUNT($BV50:BW50)&gt;0,SMALL($BV50:BW50,1),$CI50)</f>
        <v>0</v>
      </c>
      <c r="CL50" s="8">
        <f>IF(COUNT($BV50:BX50)&gt;0,SMALL($BV50:BX50,1),$CI50)</f>
        <v>0</v>
      </c>
      <c r="CM50" s="8">
        <f>IF(COUNT($BV50:BY50)&gt;0,SMALL($BV50:BY50,1),$CI50)</f>
        <v>0</v>
      </c>
      <c r="CN50" s="8">
        <f>IF(COUNT($BV50:BZ50)&gt;0,SMALL($BV50:BZ50,1),$CI50)</f>
        <v>0</v>
      </c>
      <c r="CP50" s="8">
        <f t="shared" si="105"/>
        <v>0</v>
      </c>
      <c r="CQ50" s="8">
        <f>IF(COUNT($CB50:CC50)&gt;0,SMALL($CB50:CC50,1),$CP50)</f>
        <v>0</v>
      </c>
      <c r="CR50" s="8">
        <f>IF(COUNT($CB50:CD50)&gt;0,SMALL($CB50:CD50,1),$CP50)</f>
        <v>0</v>
      </c>
      <c r="CS50" s="8">
        <f>IF(COUNT($CB50:CE50)&gt;0,SMALL($CB50:CE50,1),$CP50)</f>
        <v>0</v>
      </c>
      <c r="CT50" s="8">
        <f>IF(COUNT($CB50:CF50)&gt;0,SMALL($CB50:CF50,1),$CP50)</f>
        <v>0</v>
      </c>
      <c r="CV50" s="8">
        <f t="shared" si="106"/>
        <v>7.9872222222222219E-3</v>
      </c>
      <c r="CW50" s="8">
        <f t="shared" si="107"/>
        <v>7.2927777777777782E-3</v>
      </c>
      <c r="CX50" s="1">
        <f t="shared" si="108"/>
        <v>48</v>
      </c>
      <c r="CY50" s="8">
        <f t="shared" si="109"/>
        <v>1.111111111111111E-6</v>
      </c>
      <c r="CZ50" s="1" t="str">
        <f t="shared" si="110"/>
        <v>Guest 60</v>
      </c>
      <c r="DB50" s="13">
        <f t="shared" si="111"/>
        <v>2.8281778576689256E-2</v>
      </c>
      <c r="DC50" s="13">
        <f>SMALL($DO50:DP50,1)/(60*60*24)</f>
        <v>2.8281778576689259E-2</v>
      </c>
      <c r="DD50" s="13">
        <f>SMALL($DO50:DQ50,1)/(60*60*24)</f>
        <v>2.8281778576689259E-2</v>
      </c>
      <c r="DE50" s="13">
        <f>SMALL($DO50:DR50,1)/(60*60*24)</f>
        <v>2.8281778576689259E-2</v>
      </c>
      <c r="DF50" s="13">
        <f>SMALL($DO50:DS50,1)/(60*60*24)</f>
        <v>2.8281778576689259E-2</v>
      </c>
      <c r="DG50" s="13">
        <f>SMALL($DO50:DT50,1)/(60*60*24)</f>
        <v>2.8281778576689259E-2</v>
      </c>
      <c r="DH50" s="45">
        <f t="shared" si="112"/>
        <v>2.1734860574173114E-2</v>
      </c>
      <c r="DI50" s="13">
        <f>SMALL($DU50:DV50,1)/(60*60*24)</f>
        <v>2.1734860574173114E-2</v>
      </c>
      <c r="DJ50" s="53">
        <f>SMALL($DW50:DW50,1)/(60*60*24)</f>
        <v>0.11572916666666666</v>
      </c>
      <c r="DK50" s="53">
        <f>SMALL($DW50:DX50,1)/(60*60*24)</f>
        <v>0.11572916666666666</v>
      </c>
      <c r="DL50" s="53">
        <f>SMALL($DW50:DY50,1)/(60*60*24)</f>
        <v>0.11572916666666666</v>
      </c>
      <c r="DM50" s="53">
        <f>SMALL($DW50:DZ50,1)/(60*60*24)</f>
        <v>0.11572916666666666</v>
      </c>
      <c r="DO50" s="6">
        <f t="shared" si="113"/>
        <v>2443.5456690259521</v>
      </c>
      <c r="DP50" s="1">
        <f t="shared" si="114"/>
        <v>9999</v>
      </c>
      <c r="DQ50" s="1">
        <f t="shared" si="115"/>
        <v>9999</v>
      </c>
      <c r="DR50" s="1">
        <f t="shared" si="116"/>
        <v>9999</v>
      </c>
      <c r="DS50" s="1">
        <f t="shared" si="117"/>
        <v>9999</v>
      </c>
      <c r="DT50" s="1">
        <f t="shared" si="118"/>
        <v>9999</v>
      </c>
      <c r="DU50" s="6">
        <f t="shared" si="119"/>
        <v>1877.8919536085571</v>
      </c>
      <c r="DV50" s="1">
        <f t="shared" si="120"/>
        <v>9999</v>
      </c>
      <c r="DW50" s="55">
        <f t="shared" si="121"/>
        <v>9999</v>
      </c>
      <c r="DX50" s="1">
        <f t="shared" si="122"/>
        <v>9999</v>
      </c>
      <c r="DY50" s="1">
        <f t="shared" si="123"/>
        <v>9999</v>
      </c>
      <c r="DZ50" s="1">
        <f t="shared" si="124"/>
        <v>9999</v>
      </c>
    </row>
    <row r="51" spans="1:159" x14ac:dyDescent="0.2">
      <c r="A51" s="1" t="s">
        <v>149</v>
      </c>
      <c r="B51" s="3">
        <v>1.5717592592592592E-2</v>
      </c>
      <c r="C51" s="11">
        <v>43070</v>
      </c>
      <c r="E51" s="13">
        <v>2.0057870370370368E-2</v>
      </c>
      <c r="F51" s="11">
        <v>42948</v>
      </c>
      <c r="H51" s="3">
        <v>0</v>
      </c>
      <c r="I51" s="3">
        <v>0</v>
      </c>
      <c r="L51" s="8">
        <v>3.1134259259259261E-2</v>
      </c>
      <c r="M51" s="8">
        <f t="shared" si="66"/>
        <v>2.1132773436470586E-2</v>
      </c>
      <c r="N51" s="6">
        <f t="shared" si="67"/>
        <v>1825.8716249110585</v>
      </c>
      <c r="O51" s="8">
        <f t="shared" si="125"/>
        <v>1.5104166666666667E-2</v>
      </c>
      <c r="Q51" s="8">
        <f t="shared" si="68"/>
        <v>0</v>
      </c>
      <c r="R51" s="8">
        <f t="shared" si="69"/>
        <v>0</v>
      </c>
      <c r="S51" s="8">
        <f t="shared" si="70"/>
        <v>1.5104166666666667E-2</v>
      </c>
      <c r="T51" s="8"/>
      <c r="U51" s="8">
        <f>IF(A51&lt;&gt;"",IF(VLOOKUP(A51,Apr!A$4:F$202,6)&gt;0,VLOOKUP(A51,Apr!A$4:F$202,6),0),0)</f>
        <v>0</v>
      </c>
      <c r="V51" s="8">
        <f>IF(A51&lt;&gt;"",IF(VLOOKUP(A51,May!A$3:F$201,6)&gt;0,VLOOKUP(A51,May!A$3:F$201,6),0),0)</f>
        <v>0</v>
      </c>
      <c r="W51" s="8">
        <f>IF(A51&lt;&gt;"",IF(VLOOKUP(A51,Jun!A$3:F$201,6)&gt;0,VLOOKUP(A51,Jun!A$3:F$201,6),0),0)</f>
        <v>0</v>
      </c>
      <c r="X51" s="8">
        <f>IF(A51&lt;&gt;"",IF(VLOOKUP(A51,Jul!A$3:F$201,6)&gt;0,VLOOKUP(A51,Jul!A$3:F$201,6),0),0)</f>
        <v>0</v>
      </c>
      <c r="Y51" s="8">
        <f>IF(A51&lt;&gt;"",IF(VLOOKUP(A51,Aug!A$3:F$201,6)&gt;0,VLOOKUP(A51,Aug!A$3:F$201,6),0),0)</f>
        <v>0</v>
      </c>
      <c r="Z51" s="8">
        <f>IF(A51&lt;&gt;"",IF(VLOOKUP(A51,Sep!A$3:F$201,6)&gt;0,VLOOKUP(A51,Sep!A$3:F$201,6),0),0)</f>
        <v>0</v>
      </c>
      <c r="AA51" s="6">
        <f t="shared" si="71"/>
        <v>1403.2025986686162</v>
      </c>
      <c r="AB51" s="8">
        <f t="shared" si="72"/>
        <v>1.1631944444444445E-2</v>
      </c>
      <c r="AC51" s="8">
        <f>IF(A51&lt;&gt;"",IF(VLOOKUP(A51,Oct!A$3:F$201,6)&gt;0,VLOOKUP(A51,Oct!A$3:F$201,6),0),0)</f>
        <v>0</v>
      </c>
      <c r="AD51" s="8">
        <f>IF(A51&lt;&gt;"",IF(VLOOKUP(A51,Nov!A$3:F$201,6)&gt;0,VLOOKUP(A51,Nov!A$3:F$201,6),0),0)</f>
        <v>0</v>
      </c>
      <c r="AE51" s="8">
        <f>IF(A51&lt;&gt;"",IF(VLOOKUP(A51,Dec!A$3:F$201,6)&gt;0,VLOOKUP(A51,Dec!A$3:F$201,6),0),0)</f>
        <v>0</v>
      </c>
      <c r="AF51" s="8">
        <f>IF(A51&lt;&gt;"",IF(VLOOKUP(A51,Jan!A$3:F$201,6)&gt;0,VLOOKUP(A51,Jan!A$3:F$201,6),0),0)</f>
        <v>0</v>
      </c>
      <c r="AG51" s="8">
        <f>IF(A51&lt;&gt;"",IF(VLOOKUP(A51,Feb!A$3:F$201,6)&gt;0,VLOOKUP(A51,Feb!A$3:F$201,6),0),0)</f>
        <v>0</v>
      </c>
      <c r="AH51" s="8">
        <f>IF(A51&lt;&gt;"",IF(VLOOKUP(A51,Mar!A$3:F$201,6)&gt;0,VLOOKUP(A51,Mar!A$3:F$201,6),0),0)</f>
        <v>0</v>
      </c>
      <c r="AJ51" s="8">
        <f>LARGE($BH51:BI51,1)</f>
        <v>1.5104166666666667E-2</v>
      </c>
      <c r="AK51" s="8">
        <f>LARGE($BH51:BJ51,1)</f>
        <v>1.5104166666666667E-2</v>
      </c>
      <c r="AL51" s="8">
        <f>LARGE($BH51:BK51,1)</f>
        <v>1.5104166666666667E-2</v>
      </c>
      <c r="AM51" s="8">
        <f>LARGE($BH51:BL51,1)</f>
        <v>1.5104166666666667E-2</v>
      </c>
      <c r="AN51" s="8">
        <f>LARGE($BH51:BM51,1)</f>
        <v>1.5104166666666667E-2</v>
      </c>
      <c r="AO51" s="8">
        <f>LARGE($BN51:BO51,1)</f>
        <v>1.1631944444444445E-2</v>
      </c>
      <c r="AP51" s="8">
        <f>LARGE($BN51:BP51,1)</f>
        <v>1.388888888888889E-2</v>
      </c>
      <c r="AQ51" s="8">
        <f>LARGE($BN51:BQ51,1)</f>
        <v>1.388888888888889E-2</v>
      </c>
      <c r="AR51" s="8">
        <f>LARGE($BN51:BR51,1)</f>
        <v>1.388888888888889E-2</v>
      </c>
      <c r="AS51" s="8">
        <f>LARGE($BN51:BS51,1)</f>
        <v>1.388888888888889E-2</v>
      </c>
      <c r="AV51" s="6">
        <f t="shared" si="73"/>
        <v>0</v>
      </c>
      <c r="AW51" s="6">
        <f t="shared" si="74"/>
        <v>0</v>
      </c>
      <c r="AX51" s="6">
        <f t="shared" si="75"/>
        <v>0</v>
      </c>
      <c r="AY51" s="6">
        <f t="shared" si="76"/>
        <v>0</v>
      </c>
      <c r="AZ51" s="6">
        <f t="shared" si="77"/>
        <v>0</v>
      </c>
      <c r="BA51" s="6">
        <f t="shared" si="78"/>
        <v>0</v>
      </c>
      <c r="BB51" s="6">
        <f t="shared" si="79"/>
        <v>0</v>
      </c>
      <c r="BC51" s="6">
        <f t="shared" si="80"/>
        <v>0</v>
      </c>
      <c r="BD51" s="6">
        <f t="shared" si="81"/>
        <v>0</v>
      </c>
      <c r="BE51" s="6">
        <f t="shared" si="82"/>
        <v>0</v>
      </c>
      <c r="BF51" s="6">
        <f t="shared" si="83"/>
        <v>0</v>
      </c>
      <c r="BH51" s="8">
        <f t="shared" si="84"/>
        <v>1.5104166666666667E-2</v>
      </c>
      <c r="BI51" s="8">
        <f t="shared" si="85"/>
        <v>0</v>
      </c>
      <c r="BJ51" s="8">
        <f t="shared" si="86"/>
        <v>0</v>
      </c>
      <c r="BK51" s="8">
        <f t="shared" si="87"/>
        <v>0</v>
      </c>
      <c r="BL51" s="8">
        <f t="shared" si="88"/>
        <v>0</v>
      </c>
      <c r="BM51" s="8">
        <f t="shared" si="89"/>
        <v>0</v>
      </c>
      <c r="BN51" s="8">
        <f t="shared" si="90"/>
        <v>1.1631944444444445E-2</v>
      </c>
      <c r="BO51" s="8">
        <f t="shared" si="91"/>
        <v>0</v>
      </c>
      <c r="BP51" s="8">
        <f t="shared" si="61"/>
        <v>1.388888888888889E-2</v>
      </c>
      <c r="BQ51" s="8">
        <f t="shared" si="62"/>
        <v>0</v>
      </c>
      <c r="BR51" s="8">
        <f t="shared" si="63"/>
        <v>0</v>
      </c>
      <c r="BS51" s="8">
        <f t="shared" si="64"/>
        <v>0</v>
      </c>
      <c r="BV51" s="8" t="str">
        <f t="shared" si="92"/>
        <v/>
      </c>
      <c r="BW51" s="8" t="str">
        <f t="shared" si="93"/>
        <v/>
      </c>
      <c r="BX51" s="8" t="str">
        <f t="shared" si="94"/>
        <v/>
      </c>
      <c r="BY51" s="8" t="str">
        <f t="shared" si="95"/>
        <v/>
      </c>
      <c r="BZ51" s="8" t="str">
        <f t="shared" si="96"/>
        <v/>
      </c>
      <c r="CA51" s="8" t="str">
        <f t="shared" si="97"/>
        <v/>
      </c>
      <c r="CB51" s="8" t="str">
        <f t="shared" si="98"/>
        <v/>
      </c>
      <c r="CC51" s="8" t="str">
        <f t="shared" si="99"/>
        <v/>
      </c>
      <c r="CD51" s="8" t="str">
        <f t="shared" si="100"/>
        <v/>
      </c>
      <c r="CE51" s="8" t="str">
        <f t="shared" si="101"/>
        <v/>
      </c>
      <c r="CF51" s="8" t="str">
        <f t="shared" si="102"/>
        <v/>
      </c>
      <c r="CG51" s="8" t="str">
        <f t="shared" si="103"/>
        <v/>
      </c>
      <c r="CI51" s="13">
        <v>2.0057870370370368E-2</v>
      </c>
      <c r="CJ51" s="8">
        <f t="shared" si="104"/>
        <v>2.0057870370370368E-2</v>
      </c>
      <c r="CK51" s="8">
        <f>IF(COUNT($BV51:BW51)&gt;0,SMALL($BV51:BW51,1),$CI51)</f>
        <v>2.0057870370370368E-2</v>
      </c>
      <c r="CL51" s="8">
        <f>IF(COUNT($BV51:BX51)&gt;0,SMALL($BV51:BX51,1),$CI51)</f>
        <v>2.0057870370370368E-2</v>
      </c>
      <c r="CM51" s="8">
        <f>IF(COUNT($BV51:BY51)&gt;0,SMALL($BV51:BY51,1),$CI51)</f>
        <v>2.0057870370370368E-2</v>
      </c>
      <c r="CN51" s="8">
        <f>IF(COUNT($BV51:BZ51)&gt;0,SMALL($BV51:BZ51,1),$CI51)</f>
        <v>2.0057870370370368E-2</v>
      </c>
      <c r="CO51" s="3">
        <v>1.5717592592592592E-2</v>
      </c>
      <c r="CP51" s="8">
        <f t="shared" si="105"/>
        <v>1.5717592592592592E-2</v>
      </c>
      <c r="CQ51" s="8">
        <f>IF(COUNT($CB51:CC51)&gt;0,SMALL($CB51:CC51,1),$CP51)</f>
        <v>1.5717592592592592E-2</v>
      </c>
      <c r="CR51" s="8">
        <f>IF(COUNT($CB51:CD51)&gt;0,SMALL($CB51:CD51,1),$CP51)</f>
        <v>1.5717592592592592E-2</v>
      </c>
      <c r="CS51" s="8">
        <f>IF(COUNT($CB51:CE51)&gt;0,SMALL($CB51:CE51,1),$CP51)</f>
        <v>1.5717592592592592E-2</v>
      </c>
      <c r="CT51" s="8">
        <f>IF(COUNT($CB51:CF51)&gt;0,SMALL($CB51:CF51,1),$CP51)</f>
        <v>1.5717592592592592E-2</v>
      </c>
      <c r="CV51" s="8">
        <f t="shared" si="106"/>
        <v>1.5105300925925927E-2</v>
      </c>
      <c r="CW51" s="8">
        <f t="shared" si="107"/>
        <v>1.389002314814815E-2</v>
      </c>
      <c r="CX51" s="1">
        <f t="shared" si="108"/>
        <v>49</v>
      </c>
      <c r="CY51" s="8">
        <f t="shared" si="109"/>
        <v>1.1342592592592592E-6</v>
      </c>
      <c r="CZ51" s="1" t="str">
        <f t="shared" si="110"/>
        <v>Ian Tate</v>
      </c>
      <c r="DB51" s="13">
        <f t="shared" si="111"/>
        <v>2.1132773436470586E-2</v>
      </c>
      <c r="DC51" s="13">
        <f>SMALL($DO51:DP51,1)/(60*60*24)</f>
        <v>2.1132773436470582E-2</v>
      </c>
      <c r="DD51" s="13">
        <f>SMALL($DO51:DQ51,1)/(60*60*24)</f>
        <v>2.1132773436470582E-2</v>
      </c>
      <c r="DE51" s="13">
        <f>SMALL($DO51:DR51,1)/(60*60*24)</f>
        <v>2.1132773436470582E-2</v>
      </c>
      <c r="DF51" s="13">
        <f>SMALL($DO51:DS51,1)/(60*60*24)</f>
        <v>2.1132773436470582E-2</v>
      </c>
      <c r="DG51" s="13">
        <f>SMALL($DO51:DT51,1)/(60*60*24)</f>
        <v>2.1132773436470582E-2</v>
      </c>
      <c r="DH51" s="45">
        <f t="shared" si="112"/>
        <v>1.62407708179238E-2</v>
      </c>
      <c r="DI51" s="13">
        <f>SMALL($DU51:DV51,1)/(60*60*24)</f>
        <v>1.62407708179238E-2</v>
      </c>
      <c r="DJ51" s="53">
        <f>SMALL($DW51:DW51,1)/(60*60*24)</f>
        <v>0.11572916666666666</v>
      </c>
      <c r="DK51" s="53">
        <f>SMALL($DW51:DX51,1)/(60*60*24)</f>
        <v>0.11572916666666666</v>
      </c>
      <c r="DL51" s="53">
        <f>SMALL($DW51:DY51,1)/(60*60*24)</f>
        <v>0.11572916666666666</v>
      </c>
      <c r="DM51" s="53">
        <f>SMALL($DW51:DZ51,1)/(60*60*24)</f>
        <v>0.11572916666666666</v>
      </c>
      <c r="DO51" s="6">
        <f t="shared" si="113"/>
        <v>1825.8716249110585</v>
      </c>
      <c r="DP51" s="1">
        <f t="shared" si="114"/>
        <v>9999</v>
      </c>
      <c r="DQ51" s="1">
        <f t="shared" si="115"/>
        <v>9999</v>
      </c>
      <c r="DR51" s="1">
        <f t="shared" si="116"/>
        <v>9999</v>
      </c>
      <c r="DS51" s="1">
        <f t="shared" si="117"/>
        <v>9999</v>
      </c>
      <c r="DT51" s="1">
        <f t="shared" si="118"/>
        <v>9999</v>
      </c>
      <c r="DU51" s="6">
        <f t="shared" si="119"/>
        <v>1403.2025986686162</v>
      </c>
      <c r="DV51" s="1">
        <f t="shared" si="120"/>
        <v>9999</v>
      </c>
      <c r="DW51" s="55">
        <f t="shared" si="121"/>
        <v>9999</v>
      </c>
      <c r="DX51" s="1">
        <f t="shared" si="122"/>
        <v>9999</v>
      </c>
      <c r="DY51" s="1">
        <f t="shared" si="123"/>
        <v>9999</v>
      </c>
      <c r="DZ51" s="1">
        <f t="shared" si="124"/>
        <v>9999</v>
      </c>
    </row>
    <row r="52" spans="1:159" x14ac:dyDescent="0.2">
      <c r="A52" s="1" t="s">
        <v>203</v>
      </c>
      <c r="E52" s="53">
        <v>2.9039351851851854E-2</v>
      </c>
      <c r="H52" s="8">
        <v>0</v>
      </c>
      <c r="I52" s="8">
        <v>2.9039351851851851E-2</v>
      </c>
      <c r="L52" s="8">
        <v>4.1319444444444443E-2</v>
      </c>
      <c r="M52" s="8">
        <f t="shared" si="66"/>
        <v>2.9039351851851851E-2</v>
      </c>
      <c r="N52" s="6">
        <f t="shared" si="67"/>
        <v>2509</v>
      </c>
      <c r="O52" s="8">
        <f t="shared" si="125"/>
        <v>7.1180555555555554E-3</v>
      </c>
      <c r="Q52" s="8">
        <f t="shared" si="68"/>
        <v>0</v>
      </c>
      <c r="R52" s="8">
        <f t="shared" si="69"/>
        <v>0</v>
      </c>
      <c r="S52" s="8">
        <f t="shared" si="70"/>
        <v>7.1180555555555554E-3</v>
      </c>
      <c r="T52" s="8"/>
      <c r="U52" s="8">
        <f>IF(A52&lt;&gt;"",IF(VLOOKUP(A52,Apr!A$4:F$202,6)&gt;0,VLOOKUP(A52,Apr!A$4:F$202,6),0),0)</f>
        <v>0</v>
      </c>
      <c r="V52" s="8">
        <f>IF(A52&lt;&gt;"",IF(VLOOKUP(A52,May!A$3:F$201,6)&gt;0,VLOOKUP(A52,May!A$3:F$201,6),0),0)</f>
        <v>0</v>
      </c>
      <c r="W52" s="8">
        <f>IF(A52&lt;&gt;"",IF(VLOOKUP(A52,Jun!A$3:F$201,6)&gt;0,VLOOKUP(A52,Jun!A$3:F$201,6),0),0)</f>
        <v>0</v>
      </c>
      <c r="X52" s="8">
        <f>IF(A52&lt;&gt;"",IF(VLOOKUP(A52,Jul!A$3:F$201,6)&gt;0,VLOOKUP(A52,Jul!A$3:F$201,6),0),0)</f>
        <v>0</v>
      </c>
      <c r="Y52" s="8">
        <f>IF(A52&lt;&gt;"",IF(VLOOKUP(A52,Aug!A$3:F$201,6)&gt;0,VLOOKUP(A52,Aug!A$3:F$201,6),0),0)</f>
        <v>0</v>
      </c>
      <c r="Z52" s="8">
        <f>IF(A52&lt;&gt;"",IF(VLOOKUP(A52,Sep!A$3:F$201,6)&gt;0,VLOOKUP(A52,Sep!A$3:F$201,6),0),0)</f>
        <v>0</v>
      </c>
      <c r="AA52" s="6">
        <f t="shared" si="71"/>
        <v>1928.1943330660254</v>
      </c>
      <c r="AB52" s="8">
        <f t="shared" si="72"/>
        <v>5.5555555555555558E-3</v>
      </c>
      <c r="AC52" s="8">
        <f>IF(A52&lt;&gt;"",IF(VLOOKUP(A52,Oct!A$3:F$201,6)&gt;0,VLOOKUP(A52,Oct!A$3:F$201,6),0),0)</f>
        <v>0</v>
      </c>
      <c r="AD52" s="8">
        <f>IF(A52&lt;&gt;"",IF(VLOOKUP(A52,Nov!A$3:F$201,6)&gt;0,VLOOKUP(A52,Nov!A$3:F$201,6),0),0)</f>
        <v>0</v>
      </c>
      <c r="AE52" s="8">
        <f>IF(A52&lt;&gt;"",IF(VLOOKUP(A52,Dec!A$3:F$201,6)&gt;0,VLOOKUP(A52,Dec!A$3:F$201,6),0),0)</f>
        <v>0</v>
      </c>
      <c r="AF52" s="8">
        <f>IF(A52&lt;&gt;"",IF(VLOOKUP(A52,Jan!A$3:F$201,6)&gt;0,VLOOKUP(A52,Jan!A$3:F$201,6),0),0)</f>
        <v>0</v>
      </c>
      <c r="AG52" s="8">
        <f>IF(A52&lt;&gt;"",IF(VLOOKUP(A52,Feb!A$3:F$201,6)&gt;0,VLOOKUP(A52,Feb!A$3:F$201,6),0),0)</f>
        <v>0</v>
      </c>
      <c r="AH52" s="8">
        <f>IF(A52&lt;&gt;"",IF(VLOOKUP(A52,Mar!A$3:F$201,6)&gt;0,VLOOKUP(A52,Mar!A$3:F$201,6),0),0)</f>
        <v>0</v>
      </c>
      <c r="AJ52" s="8">
        <f>LARGE($BH52:BI52,1)</f>
        <v>7.1180555555555554E-3</v>
      </c>
      <c r="AK52" s="8">
        <f>LARGE($BH52:BJ52,1)</f>
        <v>7.1180555555555554E-3</v>
      </c>
      <c r="AL52" s="8">
        <f>LARGE($BH52:BK52,1)</f>
        <v>7.1180555555555554E-3</v>
      </c>
      <c r="AM52" s="8">
        <f>LARGE($BH52:BL52,1)</f>
        <v>7.1180555555555554E-3</v>
      </c>
      <c r="AN52" s="8">
        <f>LARGE($BH52:BM52,1)</f>
        <v>7.1180555555555554E-3</v>
      </c>
      <c r="AO52" s="8">
        <f>LARGE($BN52:BO52,1)</f>
        <v>5.5555555555555558E-3</v>
      </c>
      <c r="AP52" s="8">
        <f>LARGE($BN52:BP52,1)</f>
        <v>6.5972222222222222E-3</v>
      </c>
      <c r="AQ52" s="8">
        <f>LARGE($BN52:BQ52,1)</f>
        <v>6.5972222222222222E-3</v>
      </c>
      <c r="AR52" s="8">
        <f>LARGE($BN52:BR52,1)</f>
        <v>6.5972222222222222E-3</v>
      </c>
      <c r="AS52" s="8">
        <f>LARGE($BN52:BS52,1)</f>
        <v>6.5972222222222222E-3</v>
      </c>
      <c r="AV52" s="6">
        <f t="shared" si="73"/>
        <v>0</v>
      </c>
      <c r="AW52" s="6">
        <f t="shared" si="74"/>
        <v>0</v>
      </c>
      <c r="AX52" s="6">
        <f t="shared" si="75"/>
        <v>0</v>
      </c>
      <c r="AY52" s="6">
        <f t="shared" si="76"/>
        <v>0</v>
      </c>
      <c r="AZ52" s="6">
        <f t="shared" si="77"/>
        <v>0</v>
      </c>
      <c r="BA52" s="6">
        <f t="shared" si="78"/>
        <v>0</v>
      </c>
      <c r="BB52" s="6">
        <f t="shared" si="79"/>
        <v>0</v>
      </c>
      <c r="BC52" s="6">
        <f t="shared" si="80"/>
        <v>0</v>
      </c>
      <c r="BD52" s="6">
        <f t="shared" si="81"/>
        <v>0</v>
      </c>
      <c r="BE52" s="6">
        <f t="shared" si="82"/>
        <v>0</v>
      </c>
      <c r="BF52" s="6">
        <f t="shared" si="83"/>
        <v>0</v>
      </c>
      <c r="BH52" s="8">
        <f t="shared" si="84"/>
        <v>7.1180555555555554E-3</v>
      </c>
      <c r="BI52" s="8">
        <f t="shared" si="85"/>
        <v>0</v>
      </c>
      <c r="BJ52" s="8">
        <f t="shared" si="86"/>
        <v>0</v>
      </c>
      <c r="BK52" s="8">
        <f t="shared" si="87"/>
        <v>0</v>
      </c>
      <c r="BL52" s="8">
        <f t="shared" si="88"/>
        <v>0</v>
      </c>
      <c r="BM52" s="8">
        <f t="shared" si="89"/>
        <v>0</v>
      </c>
      <c r="BN52" s="8">
        <f t="shared" si="90"/>
        <v>5.5555555555555558E-3</v>
      </c>
      <c r="BO52" s="8">
        <f t="shared" si="91"/>
        <v>0</v>
      </c>
      <c r="BP52" s="8">
        <f t="shared" si="61"/>
        <v>6.5972222222222222E-3</v>
      </c>
      <c r="BQ52" s="8">
        <f t="shared" si="62"/>
        <v>0</v>
      </c>
      <c r="BR52" s="8">
        <f t="shared" si="63"/>
        <v>0</v>
      </c>
      <c r="BS52" s="8">
        <f t="shared" si="64"/>
        <v>0</v>
      </c>
      <c r="BV52" s="8" t="str">
        <f t="shared" si="92"/>
        <v/>
      </c>
      <c r="BW52" s="8" t="str">
        <f t="shared" si="93"/>
        <v/>
      </c>
      <c r="BX52" s="8" t="str">
        <f t="shared" si="94"/>
        <v/>
      </c>
      <c r="BY52" s="8" t="str">
        <f t="shared" si="95"/>
        <v/>
      </c>
      <c r="BZ52" s="8" t="str">
        <f t="shared" si="96"/>
        <v/>
      </c>
      <c r="CA52" s="8" t="str">
        <f t="shared" si="97"/>
        <v/>
      </c>
      <c r="CB52" s="8" t="str">
        <f t="shared" si="98"/>
        <v/>
      </c>
      <c r="CC52" s="8" t="str">
        <f t="shared" si="99"/>
        <v/>
      </c>
      <c r="CD52" s="8" t="str">
        <f t="shared" si="100"/>
        <v/>
      </c>
      <c r="CE52" s="8" t="str">
        <f t="shared" si="101"/>
        <v/>
      </c>
      <c r="CF52" s="8" t="str">
        <f t="shared" si="102"/>
        <v/>
      </c>
      <c r="CG52" s="8" t="str">
        <f t="shared" si="103"/>
        <v/>
      </c>
      <c r="CI52" s="13">
        <v>2.9039351851851854E-2</v>
      </c>
      <c r="CJ52" s="8">
        <f t="shared" si="104"/>
        <v>2.9039351851851854E-2</v>
      </c>
      <c r="CK52" s="8">
        <f>IF(COUNT($BV52:BW52)&gt;0,SMALL($BV52:BW52,1),$CI52)</f>
        <v>2.9039351851851854E-2</v>
      </c>
      <c r="CL52" s="8">
        <f>IF(COUNT($BV52:BX52)&gt;0,SMALL($BV52:BX52,1),$CI52)</f>
        <v>2.9039351851851854E-2</v>
      </c>
      <c r="CM52" s="8">
        <f>IF(COUNT($BV52:BY52)&gt;0,SMALL($BV52:BY52,1),$CI52)</f>
        <v>2.9039351851851854E-2</v>
      </c>
      <c r="CN52" s="8">
        <f>IF(COUNT($BV52:BZ52)&gt;0,SMALL($BV52:BZ52,1),$CI52)</f>
        <v>2.9039351851851854E-2</v>
      </c>
      <c r="CP52" s="8">
        <f t="shared" si="105"/>
        <v>0</v>
      </c>
      <c r="CQ52" s="8">
        <f>IF(COUNT($CB52:CC52)&gt;0,SMALL($CB52:CC52,1),$CP52)</f>
        <v>0</v>
      </c>
      <c r="CR52" s="8">
        <f>IF(COUNT($CB52:CD52)&gt;0,SMALL($CB52:CD52,1),$CP52)</f>
        <v>0</v>
      </c>
      <c r="CS52" s="8">
        <f>IF(COUNT($CB52:CE52)&gt;0,SMALL($CB52:CE52,1),$CP52)</f>
        <v>0</v>
      </c>
      <c r="CT52" s="8">
        <f>IF(COUNT($CB52:CF52)&gt;0,SMALL($CB52:CF52,1),$CP52)</f>
        <v>0</v>
      </c>
      <c r="CV52" s="8">
        <f t="shared" si="106"/>
        <v>7.1192129629629626E-3</v>
      </c>
      <c r="CW52" s="8">
        <f t="shared" si="107"/>
        <v>6.5983796296296294E-3</v>
      </c>
      <c r="CX52" s="1">
        <f t="shared" si="108"/>
        <v>50</v>
      </c>
      <c r="CY52" s="8">
        <f t="shared" si="109"/>
        <v>1.1574074074074074E-6</v>
      </c>
      <c r="CZ52" s="1" t="str">
        <f t="shared" si="110"/>
        <v>Jackie Carruthers</v>
      </c>
      <c r="DB52" s="13">
        <f t="shared" si="111"/>
        <v>2.9039351851851851E-2</v>
      </c>
      <c r="DC52" s="13">
        <f>SMALL($DO52:DP52,1)/(60*60*24)</f>
        <v>2.9039351851851851E-2</v>
      </c>
      <c r="DD52" s="13">
        <f>SMALL($DO52:DQ52,1)/(60*60*24)</f>
        <v>2.9039351851851851E-2</v>
      </c>
      <c r="DE52" s="13">
        <f>SMALL($DO52:DR52,1)/(60*60*24)</f>
        <v>2.9039351851851851E-2</v>
      </c>
      <c r="DF52" s="13">
        <f>SMALL($DO52:DS52,1)/(60*60*24)</f>
        <v>2.9039351851851851E-2</v>
      </c>
      <c r="DG52" s="13">
        <f>SMALL($DO52:DT52,1)/(60*60*24)</f>
        <v>2.9039351851851851E-2</v>
      </c>
      <c r="DH52" s="45">
        <f t="shared" si="112"/>
        <v>2.2317064040116033E-2</v>
      </c>
      <c r="DI52" s="13">
        <f>SMALL($DU52:DV52,1)/(60*60*24)</f>
        <v>2.2317064040116033E-2</v>
      </c>
      <c r="DJ52" s="53">
        <f>SMALL($DW52:DW52,1)/(60*60*24)</f>
        <v>0.11572916666666666</v>
      </c>
      <c r="DK52" s="53">
        <f>SMALL($DW52:DX52,1)/(60*60*24)</f>
        <v>0.11572916666666666</v>
      </c>
      <c r="DL52" s="53">
        <f>SMALL($DW52:DY52,1)/(60*60*24)</f>
        <v>0.11572916666666666</v>
      </c>
      <c r="DM52" s="53">
        <f>SMALL($DW52:DZ52,1)/(60*60*24)</f>
        <v>0.11572916666666666</v>
      </c>
      <c r="DO52" s="6">
        <f t="shared" si="113"/>
        <v>2509</v>
      </c>
      <c r="DP52" s="1">
        <f t="shared" si="114"/>
        <v>9999</v>
      </c>
      <c r="DQ52" s="1">
        <f t="shared" si="115"/>
        <v>9999</v>
      </c>
      <c r="DR52" s="1">
        <f t="shared" si="116"/>
        <v>9999</v>
      </c>
      <c r="DS52" s="1">
        <f t="shared" si="117"/>
        <v>9999</v>
      </c>
      <c r="DT52" s="1">
        <f t="shared" si="118"/>
        <v>9999</v>
      </c>
      <c r="DU52" s="6">
        <f t="shared" si="119"/>
        <v>1928.1943330660254</v>
      </c>
      <c r="DV52" s="1">
        <f t="shared" si="120"/>
        <v>9999</v>
      </c>
      <c r="DW52" s="55">
        <f t="shared" si="121"/>
        <v>9999</v>
      </c>
      <c r="DX52" s="1">
        <f t="shared" si="122"/>
        <v>9999</v>
      </c>
      <c r="DY52" s="1">
        <f t="shared" si="123"/>
        <v>9999</v>
      </c>
      <c r="DZ52" s="1">
        <f t="shared" si="124"/>
        <v>9999</v>
      </c>
    </row>
    <row r="53" spans="1:159" x14ac:dyDescent="0.2">
      <c r="A53" s="1" t="s">
        <v>8</v>
      </c>
      <c r="B53" s="3">
        <v>2.0868055555555556E-2</v>
      </c>
      <c r="C53" s="11">
        <v>42736</v>
      </c>
      <c r="E53" s="13">
        <v>2.6886574074074077E-2</v>
      </c>
      <c r="F53" s="11">
        <v>42979</v>
      </c>
      <c r="H53" s="3">
        <v>0</v>
      </c>
      <c r="I53" s="3">
        <v>2.8195601851851847E-2</v>
      </c>
      <c r="M53" s="8">
        <f t="shared" si="66"/>
        <v>2.8195601851851847E-2</v>
      </c>
      <c r="N53" s="6">
        <f t="shared" si="67"/>
        <v>2436.0999999999995</v>
      </c>
      <c r="O53" s="8">
        <f t="shared" si="125"/>
        <v>7.9861111111111105E-3</v>
      </c>
      <c r="Q53" s="8">
        <f t="shared" si="68"/>
        <v>2.9641203703703704E-2</v>
      </c>
      <c r="R53" s="8">
        <f t="shared" si="69"/>
        <v>0</v>
      </c>
      <c r="S53" s="8">
        <f t="shared" si="70"/>
        <v>7.9861111111111105E-3</v>
      </c>
      <c r="T53" s="8"/>
      <c r="U53" s="8">
        <f>IF(A53&lt;&gt;"",IF(VLOOKUP(A53,Apr!A$4:F$202,6)&gt;0,VLOOKUP(A53,Apr!A$4:F$202,6),0),0)</f>
        <v>0</v>
      </c>
      <c r="V53" s="8">
        <f>IF(A53&lt;&gt;"",IF(VLOOKUP(A53,May!A$3:F$201,6)&gt;0,VLOOKUP(A53,May!A$3:F$201,6),0),0)</f>
        <v>2.9641203703703704E-2</v>
      </c>
      <c r="W53" s="8">
        <f>IF(A53&lt;&gt;"",IF(VLOOKUP(A53,Jun!A$3:F$201,6)&gt;0,VLOOKUP(A53,Jun!A$3:F$201,6),0),0)</f>
        <v>0</v>
      </c>
      <c r="X53" s="8">
        <f>IF(A53&lt;&gt;"",IF(VLOOKUP(A53,Jul!A$3:F$201,6)&gt;0,VLOOKUP(A53,Jul!A$3:F$201,6),0),0)</f>
        <v>0</v>
      </c>
      <c r="Y53" s="8">
        <f>IF(A53&lt;&gt;"",IF(VLOOKUP(A53,Aug!A$3:F$201,6)&gt;0,VLOOKUP(A53,Aug!A$3:F$201,6),0),0)</f>
        <v>0</v>
      </c>
      <c r="Z53" s="8">
        <f>IF(A53&lt;&gt;"",IF(VLOOKUP(A53,Sep!A$3:F$201,6)&gt;0,VLOOKUP(A53,Sep!A$3:F$201,6),0),0)</f>
        <v>0</v>
      </c>
      <c r="AA53" s="6">
        <f t="shared" si="71"/>
        <v>1968.1569099171343</v>
      </c>
      <c r="AB53" s="8">
        <f t="shared" si="72"/>
        <v>5.0347222222222225E-3</v>
      </c>
      <c r="AC53" s="8">
        <f>IF(A53&lt;&gt;"",IF(VLOOKUP(A53,Oct!A$3:F$201,6)&gt;0,VLOOKUP(A53,Oct!A$3:F$201,6),0),0)</f>
        <v>0</v>
      </c>
      <c r="AD53" s="8">
        <f>IF(A53&lt;&gt;"",IF(VLOOKUP(A53,Nov!A$3:F$201,6)&gt;0,VLOOKUP(A53,Nov!A$3:F$201,6),0),0)</f>
        <v>0</v>
      </c>
      <c r="AE53" s="8">
        <f>IF(A53&lt;&gt;"",IF(VLOOKUP(A53,Dec!A$3:F$201,6)&gt;0,VLOOKUP(A53,Dec!A$3:F$201,6),0),0)</f>
        <v>0</v>
      </c>
      <c r="AF53" s="8">
        <f>IF(A53&lt;&gt;"",IF(VLOOKUP(A53,Jan!A$3:F$201,6)&gt;0,VLOOKUP(A53,Jan!A$3:F$201,6),0),0)</f>
        <v>0</v>
      </c>
      <c r="AG53" s="8">
        <f>IF(A53&lt;&gt;"",IF(VLOOKUP(A53,Feb!A$3:F$201,6)&gt;0,VLOOKUP(A53,Feb!A$3:F$201,6),0),0)</f>
        <v>0</v>
      </c>
      <c r="AH53" s="8">
        <f>IF(A53&lt;&gt;"",IF(VLOOKUP(A53,Mar!A$3:F$201,6)&gt;0,VLOOKUP(A53,Mar!A$3:F$201,6),0),0)</f>
        <v>0</v>
      </c>
      <c r="AJ53" s="8">
        <f>LARGE($BH53:BI53,1)</f>
        <v>7.9861111111111105E-3</v>
      </c>
      <c r="AK53" s="8">
        <f>LARGE($BH53:BJ53,1)</f>
        <v>7.9861111111111105E-3</v>
      </c>
      <c r="AL53" s="8">
        <f>LARGE($BH53:BK53,1)</f>
        <v>7.9861111111111105E-3</v>
      </c>
      <c r="AM53" s="8">
        <f>LARGE($BH53:BL53,1)</f>
        <v>7.9861111111111105E-3</v>
      </c>
      <c r="AN53" s="8">
        <f>LARGE($BH53:BM53,1)</f>
        <v>7.9861111111111105E-3</v>
      </c>
      <c r="AO53" s="8">
        <f>LARGE($BN53:BO53,1)</f>
        <v>5.0347222222222225E-3</v>
      </c>
      <c r="AP53" s="8">
        <f>LARGE($BN53:BP53,1)</f>
        <v>6.076388888888889E-3</v>
      </c>
      <c r="AQ53" s="8">
        <f>LARGE($BN53:BQ53,1)</f>
        <v>6.076388888888889E-3</v>
      </c>
      <c r="AR53" s="8">
        <f>LARGE($BN53:BR53,1)</f>
        <v>6.076388888888889E-3</v>
      </c>
      <c r="AS53" s="8">
        <f>LARGE($BN53:BS53,1)</f>
        <v>6.076388888888889E-3</v>
      </c>
      <c r="AV53" s="6">
        <f t="shared" si="73"/>
        <v>0</v>
      </c>
      <c r="AW53" s="6">
        <f t="shared" si="74"/>
        <v>2561</v>
      </c>
      <c r="AX53" s="6">
        <f t="shared" si="75"/>
        <v>0</v>
      </c>
      <c r="AY53" s="6">
        <f t="shared" si="76"/>
        <v>0</v>
      </c>
      <c r="AZ53" s="6">
        <f t="shared" si="77"/>
        <v>0</v>
      </c>
      <c r="BA53" s="6">
        <f t="shared" si="78"/>
        <v>0</v>
      </c>
      <c r="BB53" s="6">
        <f t="shared" si="79"/>
        <v>0</v>
      </c>
      <c r="BC53" s="6">
        <f t="shared" si="80"/>
        <v>0</v>
      </c>
      <c r="BD53" s="6">
        <f t="shared" si="81"/>
        <v>0</v>
      </c>
      <c r="BE53" s="6">
        <f t="shared" si="82"/>
        <v>0</v>
      </c>
      <c r="BF53" s="6">
        <f t="shared" si="83"/>
        <v>0</v>
      </c>
      <c r="BH53" s="8">
        <f t="shared" si="84"/>
        <v>7.9861111111111105E-3</v>
      </c>
      <c r="BI53" s="8">
        <f t="shared" si="85"/>
        <v>0</v>
      </c>
      <c r="BJ53" s="8">
        <f t="shared" si="86"/>
        <v>6.5972222222222222E-3</v>
      </c>
      <c r="BK53" s="8">
        <f t="shared" si="87"/>
        <v>0</v>
      </c>
      <c r="BL53" s="8">
        <f t="shared" si="88"/>
        <v>0</v>
      </c>
      <c r="BM53" s="8">
        <f t="shared" si="89"/>
        <v>0</v>
      </c>
      <c r="BN53" s="8">
        <f t="shared" si="90"/>
        <v>5.0347222222222225E-3</v>
      </c>
      <c r="BO53" s="8">
        <f t="shared" si="91"/>
        <v>0</v>
      </c>
      <c r="BP53" s="8">
        <f t="shared" si="61"/>
        <v>6.076388888888889E-3</v>
      </c>
      <c r="BQ53" s="8">
        <f t="shared" si="62"/>
        <v>0</v>
      </c>
      <c r="BR53" s="8">
        <f t="shared" si="63"/>
        <v>0</v>
      </c>
      <c r="BS53" s="8">
        <f t="shared" si="64"/>
        <v>0</v>
      </c>
      <c r="BV53" s="8" t="str">
        <f t="shared" si="92"/>
        <v/>
      </c>
      <c r="BW53" s="8">
        <f t="shared" si="93"/>
        <v>2.9641203703703704E-2</v>
      </c>
      <c r="BX53" s="8" t="str">
        <f t="shared" si="94"/>
        <v/>
      </c>
      <c r="BY53" s="8" t="str">
        <f t="shared" si="95"/>
        <v/>
      </c>
      <c r="BZ53" s="8" t="str">
        <f t="shared" si="96"/>
        <v/>
      </c>
      <c r="CA53" s="8" t="str">
        <f t="shared" si="97"/>
        <v/>
      </c>
      <c r="CB53" s="8" t="str">
        <f t="shared" si="98"/>
        <v/>
      </c>
      <c r="CC53" s="8" t="str">
        <f t="shared" si="99"/>
        <v/>
      </c>
      <c r="CD53" s="8" t="str">
        <f t="shared" si="100"/>
        <v/>
      </c>
      <c r="CE53" s="8" t="str">
        <f t="shared" si="101"/>
        <v/>
      </c>
      <c r="CF53" s="8" t="str">
        <f t="shared" si="102"/>
        <v/>
      </c>
      <c r="CG53" s="8" t="str">
        <f t="shared" si="103"/>
        <v/>
      </c>
      <c r="CI53" s="13">
        <v>2.6886574074074077E-2</v>
      </c>
      <c r="CJ53" s="8">
        <f t="shared" si="104"/>
        <v>2.6886574074074077E-2</v>
      </c>
      <c r="CK53" s="8">
        <f>IF(COUNT($BV53:BW53)&gt;0,SMALL($BV53:BW53,1),$CI53)</f>
        <v>2.9641203703703704E-2</v>
      </c>
      <c r="CL53" s="8">
        <f>IF(COUNT($BV53:BX53)&gt;0,SMALL($BV53:BX53,1),$CI53)</f>
        <v>2.9641203703703704E-2</v>
      </c>
      <c r="CM53" s="8">
        <f>IF(COUNT($BV53:BY53)&gt;0,SMALL($BV53:BY53,1),$CI53)</f>
        <v>2.9641203703703704E-2</v>
      </c>
      <c r="CN53" s="8">
        <f>IF(COUNT($BV53:BZ53)&gt;0,SMALL($BV53:BZ53,1),$CI53)</f>
        <v>2.9641203703703704E-2</v>
      </c>
      <c r="CO53" s="3">
        <v>2.0868055555555556E-2</v>
      </c>
      <c r="CP53" s="8">
        <f t="shared" si="105"/>
        <v>2.0868055555555556E-2</v>
      </c>
      <c r="CQ53" s="8">
        <f>IF(COUNT($CB53:CC53)&gt;0,SMALL($CB53:CC53,1),$CP53)</f>
        <v>2.0868055555555556E-2</v>
      </c>
      <c r="CR53" s="8">
        <f>IF(COUNT($CB53:CD53)&gt;0,SMALL($CB53:CD53,1),$CP53)</f>
        <v>2.0868055555555556E-2</v>
      </c>
      <c r="CS53" s="8">
        <f>IF(COUNT($CB53:CE53)&gt;0,SMALL($CB53:CE53,1),$CP53)</f>
        <v>2.0868055555555556E-2</v>
      </c>
      <c r="CT53" s="8">
        <f>IF(COUNT($CB53:CF53)&gt;0,SMALL($CB53:CF53,1),$CP53)</f>
        <v>2.0868055555555556E-2</v>
      </c>
      <c r="CV53" s="8">
        <f t="shared" si="106"/>
        <v>7.9872916666666668E-3</v>
      </c>
      <c r="CW53" s="8">
        <f t="shared" si="107"/>
        <v>6.0775694444444445E-3</v>
      </c>
      <c r="CX53" s="1">
        <f t="shared" si="108"/>
        <v>51</v>
      </c>
      <c r="CY53" s="8">
        <f t="shared" si="109"/>
        <v>1.1805555555555556E-6</v>
      </c>
      <c r="CZ53" s="1" t="str">
        <f t="shared" si="110"/>
        <v>Jacqui Murray</v>
      </c>
      <c r="DB53" s="13">
        <f t="shared" si="111"/>
        <v>2.8195601851851847E-2</v>
      </c>
      <c r="DC53" s="13">
        <f>SMALL($DO53:DP53,1)/(60*60*24)</f>
        <v>2.8195601851851847E-2</v>
      </c>
      <c r="DD53" s="13">
        <f>SMALL($DO53:DQ53,1)/(60*60*24)</f>
        <v>2.8195601851851847E-2</v>
      </c>
      <c r="DE53" s="13">
        <f>SMALL($DO53:DR53,1)/(60*60*24)</f>
        <v>2.8195601851851847E-2</v>
      </c>
      <c r="DF53" s="13">
        <f>SMALL($DO53:DS53,1)/(60*60*24)</f>
        <v>2.8195601851851847E-2</v>
      </c>
      <c r="DG53" s="13">
        <f>SMALL($DO53:DT53,1)/(60*60*24)</f>
        <v>2.8195601851851847E-2</v>
      </c>
      <c r="DH53" s="45">
        <f t="shared" si="112"/>
        <v>2.2779593864781646E-2</v>
      </c>
      <c r="DI53" s="13">
        <f>SMALL($DU53:DV53,1)/(60*60*24)</f>
        <v>2.2779593864781646E-2</v>
      </c>
      <c r="DJ53" s="53">
        <f>SMALL($DW53:DW53,1)/(60*60*24)</f>
        <v>0.11572916666666666</v>
      </c>
      <c r="DK53" s="53">
        <f>SMALL($DW53:DX53,1)/(60*60*24)</f>
        <v>0.11572916666666666</v>
      </c>
      <c r="DL53" s="53">
        <f>SMALL($DW53:DY53,1)/(60*60*24)</f>
        <v>0.11572916666666666</v>
      </c>
      <c r="DM53" s="53">
        <f>SMALL($DW53:DZ53,1)/(60*60*24)</f>
        <v>0.11572916666666666</v>
      </c>
      <c r="DO53" s="6">
        <f t="shared" si="113"/>
        <v>2436.0999999999995</v>
      </c>
      <c r="DP53" s="1">
        <f t="shared" si="114"/>
        <v>9999</v>
      </c>
      <c r="DQ53" s="1">
        <f t="shared" si="115"/>
        <v>2561</v>
      </c>
      <c r="DR53" s="1">
        <f t="shared" si="116"/>
        <v>9999</v>
      </c>
      <c r="DS53" s="1">
        <f t="shared" si="117"/>
        <v>9999</v>
      </c>
      <c r="DT53" s="1">
        <f t="shared" si="118"/>
        <v>9999</v>
      </c>
      <c r="DU53" s="6">
        <f t="shared" si="119"/>
        <v>1968.1569099171343</v>
      </c>
      <c r="DV53" s="1">
        <f t="shared" si="120"/>
        <v>9999</v>
      </c>
      <c r="DW53" s="55">
        <f t="shared" si="121"/>
        <v>9999</v>
      </c>
      <c r="DX53" s="1">
        <f t="shared" si="122"/>
        <v>9999</v>
      </c>
      <c r="DY53" s="1">
        <f t="shared" si="123"/>
        <v>9999</v>
      </c>
      <c r="DZ53" s="1">
        <f t="shared" si="124"/>
        <v>9999</v>
      </c>
    </row>
    <row r="54" spans="1:159" x14ac:dyDescent="0.2">
      <c r="A54" s="1" t="s">
        <v>230</v>
      </c>
      <c r="E54" s="13"/>
      <c r="H54" s="3">
        <v>0</v>
      </c>
      <c r="I54" s="3"/>
      <c r="K54" s="8">
        <v>1.486111111111111E-2</v>
      </c>
      <c r="M54" s="8">
        <f t="shared" ref="M54" si="126">IF(A54&lt;&gt;"",IF(H54&gt;0,H54/3.45*4.35,IF(I54&gt;0,I54,IF(K54&gt;0,K54/3.11*4.35,IF(L54&gt;0,L54/6.21*4.35/1.032,IF(E54&gt;0,E54,IF(B54&gt;0,B54/3.45*4.35,0.0292)))))),0)</f>
        <v>2.0786441586280811E-2</v>
      </c>
      <c r="N54" s="6">
        <f t="shared" ref="N54" si="127">M54*60*60*24</f>
        <v>1795.9485530546622</v>
      </c>
      <c r="O54" s="8">
        <f t="shared" ref="O54" si="128">IF(A54&lt;&gt;"",(MROUND(N$2-N54,15)/(60*60*24)),"")</f>
        <v>1.545138888888889E-2</v>
      </c>
      <c r="Q54" s="8">
        <f t="shared" ref="Q54" si="129">IF(COUNT(BV54:CA54)&gt;0,SMALL(BV54:CA54,1),0)</f>
        <v>0</v>
      </c>
      <c r="R54" s="8">
        <f t="shared" ref="R54" si="130">IF(COUNT(CB54:CG54)&gt;0,SMALL(CB54:CG54,1),0)</f>
        <v>1.9039351851851849E-2</v>
      </c>
      <c r="S54" s="8">
        <f t="shared" ref="S54" si="131">O54</f>
        <v>1.545138888888889E-2</v>
      </c>
      <c r="T54" s="8"/>
      <c r="U54" s="8">
        <f>IF(A54&lt;&gt;"",IF(VLOOKUP(A54,Apr!A$4:F$202,6)&gt;0,VLOOKUP(A54,Apr!A$4:F$202,6),0),0)</f>
        <v>0</v>
      </c>
      <c r="V54" s="8"/>
      <c r="W54" s="8">
        <f>IF(A54&lt;&gt;"",IF(VLOOKUP(A54,Jun!A$3:F$201,6)&gt;0,VLOOKUP(A54,Jun!A$3:F$201,6),0),0)</f>
        <v>0</v>
      </c>
      <c r="X54" s="8">
        <f>IF(A54&lt;&gt;"",IF(VLOOKUP(A54,Jul!A$3:F$201,6)&gt;0,VLOOKUP(A54,Jul!A$3:F$201,6),0),0)</f>
        <v>0</v>
      </c>
      <c r="Y54" s="8">
        <f>IF(A54&lt;&gt;"",IF(VLOOKUP(A54,Aug!A$3:F$201,6)&gt;0,VLOOKUP(A54,Aug!A$3:F$201,6),0),0)</f>
        <v>0</v>
      </c>
      <c r="Z54" s="8">
        <f>IF(A54&lt;&gt;"",IF(VLOOKUP(A54,Sep!A$3:F$201,6)&gt;0,VLOOKUP(A54,Sep!A$3:F$201,6),0),0)</f>
        <v>0</v>
      </c>
      <c r="AA54" s="6">
        <f t="shared" ref="AA54" si="132">IF(Q54&gt;0,Q54/4.35*3.45/1.032*60*60*24,N54/4.35*3.45/1.032)</f>
        <v>1380.2063860016451</v>
      </c>
      <c r="AB54" s="8">
        <f t="shared" ref="AB54" si="133">IF(AA$2&gt;AA54,(MROUND(AA$2-AA54,15)/60/60/24),0.1/60/60/24)</f>
        <v>1.1805555555555555E-2</v>
      </c>
      <c r="AC54" s="8">
        <f>IF(A54&lt;&gt;"",IF(VLOOKUP(A54,Oct!A$3:F$201,6)&gt;0,VLOOKUP(A54,Oct!A$3:F$201,6),0),0)</f>
        <v>0</v>
      </c>
      <c r="AD54" s="8">
        <f>IF(A54&lt;&gt;"",IF(VLOOKUP(A54,Nov!A$3:F$201,6)&gt;0,VLOOKUP(A54,Nov!A$3:F$201,6),0),0)</f>
        <v>0</v>
      </c>
      <c r="AE54" s="8">
        <f>IF(A54&lt;&gt;"",IF(VLOOKUP(A54,Dec!A$3:F$201,6)&gt;0,VLOOKUP(A54,Dec!A$3:F$201,6),0),0)</f>
        <v>0</v>
      </c>
      <c r="AF54" s="8">
        <f>IF(A54&lt;&gt;"",IF(VLOOKUP(A54,Jan!A$3:F$201,6)&gt;0,VLOOKUP(A54,Jan!A$3:F$201,6),0),0)</f>
        <v>0</v>
      </c>
      <c r="AG54" s="8">
        <f>IF(A54&lt;&gt;"",IF(VLOOKUP(A54,Feb!A$3:F$201,6)&gt;0,VLOOKUP(A54,Feb!A$3:F$201,6),0),0)</f>
        <v>0</v>
      </c>
      <c r="AH54" s="8">
        <f>IF(A54&lt;&gt;"",IF(VLOOKUP(A54,Mar!A$3:F$201,6)&gt;0,VLOOKUP(A54,Mar!A$3:F$201,6),0),0)</f>
        <v>1.9039351851851849E-2</v>
      </c>
      <c r="AJ54" s="8">
        <f>LARGE($BH54:BI54,1)</f>
        <v>1.545138888888889E-2</v>
      </c>
      <c r="AK54" s="8">
        <f>LARGE($BH54:BJ54,1)</f>
        <v>1.545138888888889E-2</v>
      </c>
      <c r="AL54" s="8">
        <f>LARGE($BH54:BK54,1)</f>
        <v>1.545138888888889E-2</v>
      </c>
      <c r="AM54" s="8">
        <f>LARGE($BH54:BL54,1)</f>
        <v>1.545138888888889E-2</v>
      </c>
      <c r="AN54" s="8">
        <f>LARGE($BH54:BM54,1)</f>
        <v>1.545138888888889E-2</v>
      </c>
      <c r="AO54" s="8">
        <f>LARGE($BN54:BO54,1)</f>
        <v>1.1805555555555555E-2</v>
      </c>
      <c r="AP54" s="8">
        <f>LARGE($BN54:BP54,1)</f>
        <v>1.40625E-2</v>
      </c>
      <c r="AQ54" s="8">
        <f>LARGE($BN54:BQ54,1)</f>
        <v>1.40625E-2</v>
      </c>
      <c r="AR54" s="8">
        <f>LARGE($BN54:BR54,1)</f>
        <v>1.40625E-2</v>
      </c>
      <c r="AS54" s="8">
        <f>LARGE($BN54:BS54,1)</f>
        <v>1.40625E-2</v>
      </c>
      <c r="AV54" s="6">
        <f t="shared" ref="AV54" si="134">IF(U54&gt;0,U54*60*60*24,0)</f>
        <v>0</v>
      </c>
      <c r="AW54" s="6">
        <f t="shared" ref="AW54" si="135">IF(V54&gt;0,V54*60*60*24,0)</f>
        <v>0</v>
      </c>
      <c r="AX54" s="6">
        <f t="shared" ref="AX54" si="136">IF(W54&gt;0,W54*60*60*24,0)</f>
        <v>0</v>
      </c>
      <c r="AY54" s="6">
        <f t="shared" ref="AY54" si="137">IF(X54&gt;0,X54*60*60*24,0)</f>
        <v>0</v>
      </c>
      <c r="AZ54" s="6">
        <f t="shared" ref="AZ54" si="138">IF(Y54&gt;0,Y54*60*60*24,0)</f>
        <v>0</v>
      </c>
      <c r="BA54" s="6">
        <f t="shared" ref="BA54" si="139">IF(Z54&gt;0,Z54*60*60*24,0)</f>
        <v>0</v>
      </c>
      <c r="BB54" s="6">
        <f t="shared" ref="BB54" si="140">IF(AC54&gt;0,AC54*60*60*24,0)</f>
        <v>0</v>
      </c>
      <c r="BC54" s="6">
        <f t="shared" ref="BC54" si="141">IF(AD54&gt;0,AD54*60*60*24,0)</f>
        <v>0</v>
      </c>
      <c r="BD54" s="6">
        <f t="shared" ref="BD54" si="142">IF(AE54&gt;0,AE54*60*60*24,0)</f>
        <v>0</v>
      </c>
      <c r="BE54" s="6">
        <f t="shared" ref="BE54" si="143">IF(AF54&gt;0,AF54*60*60*24,0)</f>
        <v>0</v>
      </c>
      <c r="BF54" s="6">
        <f t="shared" ref="BF54" si="144">IF(AG54&gt;0,AG54*60*60*24,0)</f>
        <v>0</v>
      </c>
      <c r="BH54" s="8">
        <f t="shared" ref="BH54" si="145">S54</f>
        <v>1.545138888888889E-2</v>
      </c>
      <c r="BI54" s="8">
        <f t="shared" ref="BI54" si="146">IF(AV54&gt;0,IF($N$2&gt;AV54,(MROUND($N$2-AV54,15)/(60*60*24)),0),0)</f>
        <v>0</v>
      </c>
      <c r="BJ54" s="8">
        <f t="shared" ref="BJ54" si="147">IF(AW54&gt;0,IF($N$2&gt;AW54,(MROUND($N$2-AW54,15)/(60*60*24)),0),0)</f>
        <v>0</v>
      </c>
      <c r="BK54" s="8">
        <f t="shared" ref="BK54" si="148">IF(AX54&gt;0,IF($N$2&gt;AX54,(MROUND($N$2-AX54,15)/(60*60*24)),0),0)</f>
        <v>0</v>
      </c>
      <c r="BL54" s="8">
        <f t="shared" ref="BL54" si="149">IF(AY54&gt;0,IF($N$2&gt;AY54,(MROUND($N$2-AY54,15)/(60*60*24)),0),0)</f>
        <v>0</v>
      </c>
      <c r="BM54" s="8">
        <f t="shared" ref="BM54" si="150">IF(AZ54&gt;0,IF($N$2&gt;AZ54,(MROUND($N$2-AZ54,15)/(60*60*24)),0),0)</f>
        <v>0</v>
      </c>
      <c r="BN54" s="8">
        <f t="shared" ref="BN54" si="151">IF(AB54&gt;0,AB54,0)</f>
        <v>1.1805555555555555E-2</v>
      </c>
      <c r="BO54" s="8">
        <f t="shared" ref="BO54" si="152">IF(BB54&gt;0,IF($AA$2&gt;BB54,(MROUND($AA$2-BB54,15)/(60*60*24)),0),0)</f>
        <v>0</v>
      </c>
      <c r="BP54" s="8">
        <f t="shared" ref="BP54" si="153">IF(BC54&gt;0,IF($AA$2&gt;BC54,(MROUND(($AA$2-BC54)*1.1982547,15)/(60*60*24)),0),MROUND(BN54*1.1982547,(15/60/60/24)))</f>
        <v>1.40625E-2</v>
      </c>
      <c r="BQ54" s="8">
        <f t="shared" ref="BQ54" si="154">IF(BD54&gt;0,IF($AA$2&gt;BD54,(MROUND($AA$2-BD54,15)/(60*60*24)),0),0)</f>
        <v>0</v>
      </c>
      <c r="BR54" s="8">
        <f t="shared" ref="BR54" si="155">IF(BE54&gt;0,IF($AA$2&gt;BE54,(MROUND($AA$2-BE54,15)/(60*60*24)),0),0)</f>
        <v>0</v>
      </c>
      <c r="BS54" s="8">
        <f t="shared" ref="BS54" si="156">IF(BF54&gt;0,IF($AA$2&gt;BF54,(MROUND($AA$2-BF54,15)/(60*60*24)),0),0)</f>
        <v>0</v>
      </c>
      <c r="BV54" s="8" t="str">
        <f t="shared" ref="BV54" si="157">IF(U54&gt;0,U54,"")</f>
        <v/>
      </c>
      <c r="BW54" s="8" t="str">
        <f t="shared" ref="BW54" si="158">IF(V54&gt;0,V54,"")</f>
        <v/>
      </c>
      <c r="BX54" s="8" t="str">
        <f t="shared" ref="BX54" si="159">IF(W54&gt;0,W54,"")</f>
        <v/>
      </c>
      <c r="BY54" s="8" t="str">
        <f t="shared" ref="BY54" si="160">IF(X54&gt;0,X54,"")</f>
        <v/>
      </c>
      <c r="BZ54" s="8" t="str">
        <f t="shared" ref="BZ54" si="161">IF(Y54&gt;0,Y54,"")</f>
        <v/>
      </c>
      <c r="CA54" s="8" t="str">
        <f t="shared" ref="CA54" si="162">IF(Z54&gt;0,Z54,"")</f>
        <v/>
      </c>
      <c r="CB54" s="8" t="str">
        <f t="shared" ref="CB54" si="163">IF(AC54&gt;0,AC54,"")</f>
        <v/>
      </c>
      <c r="CC54" s="8" t="str">
        <f t="shared" ref="CC54" si="164">IF(AD54&gt;0,AD54,"")</f>
        <v/>
      </c>
      <c r="CD54" s="8" t="str">
        <f t="shared" ref="CD54" si="165">IF(AE54&gt;0,AE54,"")</f>
        <v/>
      </c>
      <c r="CE54" s="8" t="str">
        <f t="shared" ref="CE54" si="166">IF(AF54&gt;0,AF54,"")</f>
        <v/>
      </c>
      <c r="CF54" s="8" t="str">
        <f t="shared" ref="CF54" si="167">IF(AG54&gt;0,AG54,"")</f>
        <v/>
      </c>
      <c r="CG54" s="8">
        <f t="shared" ref="CG54" si="168">IF(AH54&gt;0,AH54,"")</f>
        <v>1.9039351851851849E-2</v>
      </c>
      <c r="CI54" s="13"/>
      <c r="CJ54" s="8">
        <f t="shared" ref="CJ54" si="169">IF(BV54&lt;&gt;"",BV54,CI54)</f>
        <v>0</v>
      </c>
      <c r="CK54" s="8">
        <f>IF(COUNT($BV54:BW54)&gt;0,SMALL($BV54:BW54,1),$CI54)</f>
        <v>0</v>
      </c>
      <c r="CL54" s="8">
        <f>IF(COUNT($BV54:BX54)&gt;0,SMALL($BV54:BX54,1),$CI54)</f>
        <v>0</v>
      </c>
      <c r="CM54" s="8">
        <f>IF(COUNT($BV54:BY54)&gt;0,SMALL($BV54:BY54,1),$CI54)</f>
        <v>0</v>
      </c>
      <c r="CN54" s="8">
        <f>IF(COUNT($BV54:BZ54)&gt;0,SMALL($BV54:BZ54,1),$CI54)</f>
        <v>0</v>
      </c>
      <c r="CP54" s="8">
        <f t="shared" ref="CP54" si="170">IF(CB54&lt;&gt;"",CB54,CO54)</f>
        <v>0</v>
      </c>
      <c r="CQ54" s="8">
        <f>IF(COUNT($CB54:CC54)&gt;0,SMALL($CB54:CC54,1),$CP54)</f>
        <v>0</v>
      </c>
      <c r="CR54" s="8">
        <f>IF(COUNT($CB54:CD54)&gt;0,SMALL($CB54:CD54,1),$CP54)</f>
        <v>0</v>
      </c>
      <c r="CS54" s="8">
        <f>IF(COUNT($CB54:CE54)&gt;0,SMALL($CB54:CE54,1),$CP54)</f>
        <v>0</v>
      </c>
      <c r="CT54" s="8">
        <f>IF(COUNT($CB54:CF54)&gt;0,SMALL($CB54:CF54,1),$CP54)</f>
        <v>0</v>
      </c>
      <c r="CV54" s="8">
        <f t="shared" ref="CV54" si="171">IF(A54&lt;&gt;"",LARGE(BH54:BM54,1)+CY54,"")</f>
        <v>1.5452569444444446E-2</v>
      </c>
      <c r="CW54" s="8">
        <f t="shared" ref="CW54" si="172">IF(A54&lt;&gt;"",LARGE(BN54:BS54,1)+CY54,"")</f>
        <v>1.4063680555555557E-2</v>
      </c>
      <c r="CX54" s="1">
        <f>IF(A54&lt;&gt;"",CX52+1,0)</f>
        <v>51</v>
      </c>
      <c r="CY54" s="8">
        <f t="shared" ref="CY54" si="173">IF(A54&lt;&gt;"",CX54/(60*60*24*500),"")</f>
        <v>1.1805555555555556E-6</v>
      </c>
      <c r="CZ54" s="1" t="str">
        <f t="shared" ref="CZ54" si="174">A54</f>
        <v>James Whittle</v>
      </c>
      <c r="DB54" s="13">
        <f t="shared" ref="DB54" si="175">M54</f>
        <v>2.0786441586280811E-2</v>
      </c>
      <c r="DC54" s="13">
        <f>SMALL($DO54:DP54,1)/(60*60*24)</f>
        <v>2.0786441586280811E-2</v>
      </c>
      <c r="DD54" s="13">
        <f>SMALL($DO54:DQ54,1)/(60*60*24)</f>
        <v>2.0786441586280811E-2</v>
      </c>
      <c r="DE54" s="13">
        <f>SMALL($DO54:DR54,1)/(60*60*24)</f>
        <v>2.0786441586280811E-2</v>
      </c>
      <c r="DF54" s="13">
        <f>SMALL($DO54:DS54,1)/(60*60*24)</f>
        <v>2.0786441586280811E-2</v>
      </c>
      <c r="DG54" s="13">
        <f>SMALL($DO54:DT54,1)/(60*60*24)</f>
        <v>2.0786441586280811E-2</v>
      </c>
      <c r="DH54" s="45">
        <f t="shared" ref="DH54" si="176">AA54/(60*60*24)</f>
        <v>1.5974610949093113E-2</v>
      </c>
      <c r="DI54" s="13">
        <f>SMALL($DU54:DV54,1)/(60*60*24)</f>
        <v>1.5974610949093113E-2</v>
      </c>
      <c r="DJ54" s="53">
        <f>SMALL($DW54:DW54,1)/(60*60*24)</f>
        <v>0.11572916666666666</v>
      </c>
      <c r="DK54" s="53">
        <f>SMALL($DW54:DX54,1)/(60*60*24)</f>
        <v>0.11572916666666666</v>
      </c>
      <c r="DL54" s="53">
        <f>SMALL($DW54:DY54,1)/(60*60*24)</f>
        <v>0.11572916666666666</v>
      </c>
      <c r="DM54" s="53">
        <f>SMALL($DW54:DZ54,1)/(60*60*24)</f>
        <v>0.11572916666666666</v>
      </c>
      <c r="DO54" s="6">
        <f t="shared" ref="DO54" si="177">M54*60*60*24</f>
        <v>1795.9485530546622</v>
      </c>
      <c r="DP54" s="1">
        <f t="shared" ref="DP54" si="178">IF(AV54&gt;0,AV54,9999)</f>
        <v>9999</v>
      </c>
      <c r="DQ54" s="1">
        <f t="shared" ref="DQ54" si="179">IF(AW54&gt;0,AW54,9999)</f>
        <v>9999</v>
      </c>
      <c r="DR54" s="1">
        <f t="shared" ref="DR54" si="180">IF(AX54&gt;0,AX54,9999)</f>
        <v>9999</v>
      </c>
      <c r="DS54" s="1">
        <f t="shared" ref="DS54" si="181">IF(AY54&gt;0,AY54,9999)</f>
        <v>9999</v>
      </c>
      <c r="DT54" s="1">
        <f t="shared" ref="DT54" si="182">IF(AZ54&gt;0,AZ54,9999)</f>
        <v>9999</v>
      </c>
      <c r="DU54" s="6">
        <f t="shared" ref="DU54" si="183">AA54</f>
        <v>1380.2063860016451</v>
      </c>
      <c r="DV54" s="1">
        <f t="shared" ref="DV54" si="184">IF(BB54&gt;0,BB54,9999)</f>
        <v>9999</v>
      </c>
      <c r="DW54" s="55">
        <f t="shared" ref="DW54" si="185">IF(BC54&gt;0,BC54*1.198547,9999)</f>
        <v>9999</v>
      </c>
      <c r="DX54" s="1">
        <f t="shared" ref="DX54" si="186">IF(BD54&gt;0,BD54,9999)</f>
        <v>9999</v>
      </c>
      <c r="DY54" s="1">
        <f t="shared" ref="DY54" si="187">IF(BE54&gt;0,BE54,9999)</f>
        <v>9999</v>
      </c>
      <c r="DZ54" s="1">
        <f t="shared" ref="DZ54" si="188">IF(BF54&gt;0,BF54,9999)</f>
        <v>9999</v>
      </c>
    </row>
    <row r="55" spans="1:159" x14ac:dyDescent="0.2">
      <c r="A55" s="1" t="s">
        <v>153</v>
      </c>
      <c r="B55" s="3">
        <v>1.7916666666666668E-2</v>
      </c>
      <c r="C55" s="11">
        <v>43070</v>
      </c>
      <c r="E55" s="13">
        <v>2.3067129629629632E-2</v>
      </c>
      <c r="F55" s="11">
        <v>43556</v>
      </c>
      <c r="H55" s="3">
        <v>0</v>
      </c>
      <c r="I55" s="3">
        <v>2.4606481481481479E-2</v>
      </c>
      <c r="K55" s="8">
        <v>1.7708333333333333E-2</v>
      </c>
      <c r="M55" s="8">
        <f t="shared" si="66"/>
        <v>2.4606481481481479E-2</v>
      </c>
      <c r="N55" s="6">
        <f t="shared" si="67"/>
        <v>2126</v>
      </c>
      <c r="O55" s="8">
        <f t="shared" si="125"/>
        <v>1.1631944444444445E-2</v>
      </c>
      <c r="Q55" s="8">
        <f t="shared" si="68"/>
        <v>0</v>
      </c>
      <c r="R55" s="8">
        <f t="shared" si="69"/>
        <v>0</v>
      </c>
      <c r="S55" s="8">
        <f t="shared" si="70"/>
        <v>1.1631944444444445E-2</v>
      </c>
      <c r="T55" s="8"/>
      <c r="U55" s="8">
        <f>IF(A55&lt;&gt;"",IF(VLOOKUP(A55,Apr!A$4:F$202,6)&gt;0,VLOOKUP(A55,Apr!A$4:F$202,6),0),0)</f>
        <v>0</v>
      </c>
      <c r="V55" s="8">
        <f>IF(A55&lt;&gt;"",IF(VLOOKUP(A55,May!A$3:F$201,6)&gt;0,VLOOKUP(A55,May!A$3:F$201,6),0),0)</f>
        <v>0</v>
      </c>
      <c r="W55" s="8">
        <f>IF(A55&lt;&gt;"",IF(VLOOKUP(A55,Jun!A$3:F$201,6)&gt;0,VLOOKUP(A55,Jun!A$3:F$201,6),0),0)</f>
        <v>0</v>
      </c>
      <c r="X55" s="8">
        <f>IF(A55&lt;&gt;"",IF(VLOOKUP(A55,Jul!A$3:F$201,6)&gt;0,VLOOKUP(A55,Jul!A$3:F$201,6),0),0)</f>
        <v>0</v>
      </c>
      <c r="Y55" s="8">
        <f>IF(A55&lt;&gt;"",IF(VLOOKUP(A55,Aug!A$3:F$201,6)&gt;0,VLOOKUP(A55,Aug!A$3:F$201,6),0),0)</f>
        <v>0</v>
      </c>
      <c r="Z55" s="8">
        <f>IF(A55&lt;&gt;"",IF(VLOOKUP(A55,Sep!A$3:F$201,6)&gt;0,VLOOKUP(A55,Sep!A$3:F$201,6),0),0)</f>
        <v>0</v>
      </c>
      <c r="AA55" s="6">
        <f t="shared" si="71"/>
        <v>1633.8545843357392</v>
      </c>
      <c r="AB55" s="8">
        <f t="shared" si="72"/>
        <v>8.8541666666666664E-3</v>
      </c>
      <c r="AC55" s="8">
        <f>IF(A55&lt;&gt;"",IF(VLOOKUP(A55,Oct!A$3:F$201,6)&gt;0,VLOOKUP(A55,Oct!A$3:F$201,6),0),0)</f>
        <v>0</v>
      </c>
      <c r="AD55" s="8">
        <f>IF(A55&lt;&gt;"",IF(VLOOKUP(A55,Nov!A$3:F$201,6)&gt;0,VLOOKUP(A55,Nov!A$3:F$201,6),0),0)</f>
        <v>0</v>
      </c>
      <c r="AE55" s="8">
        <f>IF(A55&lt;&gt;"",IF(VLOOKUP(A55,Dec!A$3:F$201,6)&gt;0,VLOOKUP(A55,Dec!A$3:F$201,6),0),0)</f>
        <v>0</v>
      </c>
      <c r="AF55" s="8">
        <f>IF(A55&lt;&gt;"",IF(VLOOKUP(A55,Jan!A$3:F$201,6)&gt;0,VLOOKUP(A55,Jan!A$3:F$201,6),0),0)</f>
        <v>0</v>
      </c>
      <c r="AG55" s="8">
        <f>IF(A55&lt;&gt;"",IF(VLOOKUP(A55,Feb!A$3:F$201,6)&gt;0,VLOOKUP(A55,Feb!A$3:F$201,6),0),0)</f>
        <v>0</v>
      </c>
      <c r="AH55" s="8">
        <f>IF(A55&lt;&gt;"",IF(VLOOKUP(A55,Mar!A$3:F$201,6)&gt;0,VLOOKUP(A55,Mar!A$3:F$201,6),0),0)</f>
        <v>0</v>
      </c>
      <c r="AJ55" s="8">
        <f>LARGE($BH55:BI55,1)</f>
        <v>1.1631944444444445E-2</v>
      </c>
      <c r="AK55" s="8">
        <f>LARGE($BH55:BJ55,1)</f>
        <v>1.1631944444444445E-2</v>
      </c>
      <c r="AL55" s="8">
        <f>LARGE($BH55:BK55,1)</f>
        <v>1.1631944444444445E-2</v>
      </c>
      <c r="AM55" s="8">
        <f>LARGE($BH55:BL55,1)</f>
        <v>1.1631944444444445E-2</v>
      </c>
      <c r="AN55" s="8">
        <f>LARGE($BH55:BM55,1)</f>
        <v>1.1631944444444445E-2</v>
      </c>
      <c r="AO55" s="8">
        <f>LARGE($BN55:BO55,1)</f>
        <v>8.8541666666666664E-3</v>
      </c>
      <c r="AP55" s="8">
        <f>LARGE($BN55:BP55,1)</f>
        <v>1.0590277777777778E-2</v>
      </c>
      <c r="AQ55" s="8">
        <f>LARGE($BN55:BQ55,1)</f>
        <v>1.0590277777777778E-2</v>
      </c>
      <c r="AR55" s="8">
        <f>LARGE($BN55:BR55,1)</f>
        <v>1.0590277777777778E-2</v>
      </c>
      <c r="AS55" s="8">
        <f>LARGE($BN55:BS55,1)</f>
        <v>1.0590277777777778E-2</v>
      </c>
      <c r="AV55" s="6">
        <f t="shared" si="73"/>
        <v>0</v>
      </c>
      <c r="AW55" s="6">
        <f t="shared" si="74"/>
        <v>0</v>
      </c>
      <c r="AX55" s="6">
        <f t="shared" si="75"/>
        <v>0</v>
      </c>
      <c r="AY55" s="6">
        <f t="shared" si="76"/>
        <v>0</v>
      </c>
      <c r="AZ55" s="6">
        <f t="shared" si="77"/>
        <v>0</v>
      </c>
      <c r="BA55" s="6">
        <f t="shared" si="78"/>
        <v>0</v>
      </c>
      <c r="BB55" s="6">
        <f t="shared" si="79"/>
        <v>0</v>
      </c>
      <c r="BC55" s="6">
        <f t="shared" si="80"/>
        <v>0</v>
      </c>
      <c r="BD55" s="6">
        <f t="shared" si="81"/>
        <v>0</v>
      </c>
      <c r="BE55" s="6">
        <f t="shared" si="82"/>
        <v>0</v>
      </c>
      <c r="BF55" s="6">
        <f t="shared" si="83"/>
        <v>0</v>
      </c>
      <c r="BH55" s="8">
        <f t="shared" si="84"/>
        <v>1.1631944444444445E-2</v>
      </c>
      <c r="BI55" s="8">
        <f t="shared" si="85"/>
        <v>0</v>
      </c>
      <c r="BJ55" s="8">
        <f t="shared" si="86"/>
        <v>0</v>
      </c>
      <c r="BK55" s="8">
        <f t="shared" si="87"/>
        <v>0</v>
      </c>
      <c r="BL55" s="8">
        <f t="shared" si="88"/>
        <v>0</v>
      </c>
      <c r="BM55" s="8">
        <f t="shared" si="89"/>
        <v>0</v>
      </c>
      <c r="BN55" s="8">
        <f t="shared" si="90"/>
        <v>8.8541666666666664E-3</v>
      </c>
      <c r="BO55" s="8">
        <f t="shared" si="91"/>
        <v>0</v>
      </c>
      <c r="BP55" s="8">
        <f t="shared" si="61"/>
        <v>1.0590277777777778E-2</v>
      </c>
      <c r="BQ55" s="8">
        <f t="shared" si="62"/>
        <v>0</v>
      </c>
      <c r="BR55" s="8">
        <f t="shared" si="63"/>
        <v>0</v>
      </c>
      <c r="BS55" s="8">
        <f t="shared" si="64"/>
        <v>0</v>
      </c>
      <c r="BV55" s="8" t="str">
        <f t="shared" si="92"/>
        <v/>
      </c>
      <c r="BW55" s="8" t="str">
        <f t="shared" si="93"/>
        <v/>
      </c>
      <c r="BX55" s="8" t="str">
        <f t="shared" si="94"/>
        <v/>
      </c>
      <c r="BY55" s="8" t="str">
        <f t="shared" si="95"/>
        <v/>
      </c>
      <c r="BZ55" s="8" t="str">
        <f t="shared" si="96"/>
        <v/>
      </c>
      <c r="CA55" s="8" t="str">
        <f t="shared" si="97"/>
        <v/>
      </c>
      <c r="CB55" s="8" t="str">
        <f t="shared" si="98"/>
        <v/>
      </c>
      <c r="CC55" s="8" t="str">
        <f t="shared" si="99"/>
        <v/>
      </c>
      <c r="CD55" s="8" t="str">
        <f t="shared" si="100"/>
        <v/>
      </c>
      <c r="CE55" s="8" t="str">
        <f t="shared" si="101"/>
        <v/>
      </c>
      <c r="CF55" s="8" t="str">
        <f t="shared" si="102"/>
        <v/>
      </c>
      <c r="CG55" s="8" t="str">
        <f t="shared" si="103"/>
        <v/>
      </c>
      <c r="CI55" s="13">
        <v>2.3067129629629632E-2</v>
      </c>
      <c r="CJ55" s="8">
        <f t="shared" si="104"/>
        <v>2.3067129629629632E-2</v>
      </c>
      <c r="CK55" s="8">
        <f>IF(COUNT($BV55:BW55)&gt;0,SMALL($BV55:BW55,1),$CI55)</f>
        <v>2.3067129629629632E-2</v>
      </c>
      <c r="CL55" s="8">
        <f>IF(COUNT($BV55:BX55)&gt;0,SMALL($BV55:BX55,1),$CI55)</f>
        <v>2.3067129629629632E-2</v>
      </c>
      <c r="CM55" s="8">
        <f>IF(COUNT($BV55:BY55)&gt;0,SMALL($BV55:BY55,1),$CI55)</f>
        <v>2.3067129629629632E-2</v>
      </c>
      <c r="CN55" s="8">
        <f>IF(COUNT($BV55:BZ55)&gt;0,SMALL($BV55:BZ55,1),$CI55)</f>
        <v>2.3067129629629632E-2</v>
      </c>
      <c r="CO55" s="3">
        <v>1.7916666666666668E-2</v>
      </c>
      <c r="CP55" s="8">
        <f t="shared" si="105"/>
        <v>1.7916666666666668E-2</v>
      </c>
      <c r="CQ55" s="8">
        <f>IF(COUNT($CB55:CC55)&gt;0,SMALL($CB55:CC55,1),$CP55)</f>
        <v>1.7916666666666668E-2</v>
      </c>
      <c r="CR55" s="8">
        <f>IF(COUNT($CB55:CD55)&gt;0,SMALL($CB55:CD55,1),$CP55)</f>
        <v>1.7916666666666668E-2</v>
      </c>
      <c r="CS55" s="8">
        <f>IF(COUNT($CB55:CE55)&gt;0,SMALL($CB55:CE55,1),$CP55)</f>
        <v>1.7916666666666668E-2</v>
      </c>
      <c r="CT55" s="8">
        <f>IF(COUNT($CB55:CF55)&gt;0,SMALL($CB55:CF55,1),$CP55)</f>
        <v>1.7916666666666668E-2</v>
      </c>
      <c r="CV55" s="8">
        <f t="shared" si="106"/>
        <v>1.1633148148148148E-2</v>
      </c>
      <c r="CW55" s="8">
        <f t="shared" si="107"/>
        <v>1.0591481481481481E-2</v>
      </c>
      <c r="CX55" s="1">
        <f>IF(A55&lt;&gt;"",CX53+1,0)</f>
        <v>52</v>
      </c>
      <c r="CY55" s="8">
        <f t="shared" si="109"/>
        <v>1.2037037037037037E-6</v>
      </c>
      <c r="CZ55" s="1" t="str">
        <f t="shared" si="110"/>
        <v>Jason Sheridan</v>
      </c>
      <c r="DB55" s="13">
        <f t="shared" si="111"/>
        <v>2.4606481481481479E-2</v>
      </c>
      <c r="DC55" s="13">
        <f>SMALL($DO55:DP55,1)/(60*60*24)</f>
        <v>2.4606481481481483E-2</v>
      </c>
      <c r="DD55" s="13">
        <f>SMALL($DO55:DQ55,1)/(60*60*24)</f>
        <v>2.4606481481481483E-2</v>
      </c>
      <c r="DE55" s="13">
        <f>SMALL($DO55:DR55,1)/(60*60*24)</f>
        <v>2.4606481481481483E-2</v>
      </c>
      <c r="DF55" s="13">
        <f>SMALL($DO55:DS55,1)/(60*60*24)</f>
        <v>2.4606481481481483E-2</v>
      </c>
      <c r="DG55" s="13">
        <f>SMALL($DO55:DT55,1)/(60*60*24)</f>
        <v>2.4606481481481483E-2</v>
      </c>
      <c r="DH55" s="45">
        <f t="shared" si="112"/>
        <v>1.8910353985367351E-2</v>
      </c>
      <c r="DI55" s="13">
        <f>SMALL($DU55:DV55,1)/(60*60*24)</f>
        <v>1.8910353985367351E-2</v>
      </c>
      <c r="DJ55" s="53">
        <f>SMALL($DW55:DW55,1)/(60*60*24)</f>
        <v>0.11572916666666666</v>
      </c>
      <c r="DK55" s="53">
        <f>SMALL($DW55:DX55,1)/(60*60*24)</f>
        <v>0.11572916666666666</v>
      </c>
      <c r="DL55" s="53">
        <f>SMALL($DW55:DY55,1)/(60*60*24)</f>
        <v>0.11572916666666666</v>
      </c>
      <c r="DM55" s="53">
        <f>SMALL($DW55:DZ55,1)/(60*60*24)</f>
        <v>0.11572916666666666</v>
      </c>
      <c r="DO55" s="6">
        <f t="shared" si="113"/>
        <v>2126</v>
      </c>
      <c r="DP55" s="1">
        <f t="shared" si="114"/>
        <v>9999</v>
      </c>
      <c r="DQ55" s="1">
        <f t="shared" si="115"/>
        <v>9999</v>
      </c>
      <c r="DR55" s="1">
        <f t="shared" si="116"/>
        <v>9999</v>
      </c>
      <c r="DS55" s="1">
        <f t="shared" si="117"/>
        <v>9999</v>
      </c>
      <c r="DT55" s="1">
        <f t="shared" si="118"/>
        <v>9999</v>
      </c>
      <c r="DU55" s="6">
        <f t="shared" si="119"/>
        <v>1633.8545843357392</v>
      </c>
      <c r="DV55" s="1">
        <f t="shared" si="120"/>
        <v>9999</v>
      </c>
      <c r="DW55" s="55">
        <f t="shared" si="121"/>
        <v>9999</v>
      </c>
      <c r="DX55" s="1">
        <f t="shared" si="122"/>
        <v>9999</v>
      </c>
      <c r="DY55" s="1">
        <f t="shared" si="123"/>
        <v>9999</v>
      </c>
      <c r="DZ55" s="1">
        <f t="shared" si="124"/>
        <v>9999</v>
      </c>
    </row>
    <row r="56" spans="1:159" x14ac:dyDescent="0.2">
      <c r="A56" s="1" t="s">
        <v>180</v>
      </c>
      <c r="B56" s="3">
        <v>1.8414351851851852E-2</v>
      </c>
      <c r="C56" s="11">
        <v>43525</v>
      </c>
      <c r="E56" s="13">
        <v>2.8067129629629626E-2</v>
      </c>
      <c r="F56" s="11">
        <v>43586</v>
      </c>
      <c r="H56" s="8">
        <v>2.2754629629629632E-2</v>
      </c>
      <c r="I56" s="8">
        <v>0</v>
      </c>
      <c r="M56" s="8">
        <f t="shared" si="66"/>
        <v>2.869061996779388E-2</v>
      </c>
      <c r="N56" s="6">
        <f t="shared" si="67"/>
        <v>2478.869565217391</v>
      </c>
      <c r="O56" s="8">
        <f t="shared" si="125"/>
        <v>7.4652777777777781E-3</v>
      </c>
      <c r="Q56" s="8">
        <f t="shared" si="68"/>
        <v>0</v>
      </c>
      <c r="R56" s="8">
        <f t="shared" si="69"/>
        <v>0</v>
      </c>
      <c r="S56" s="8">
        <f t="shared" si="70"/>
        <v>7.4652777777777781E-3</v>
      </c>
      <c r="T56" s="8"/>
      <c r="U56" s="8">
        <f>IF(A56&lt;&gt;"",IF(VLOOKUP(A56,Apr!A$4:F$202,6)&gt;0,VLOOKUP(A56,Apr!A$4:F$202,6),0),0)</f>
        <v>0</v>
      </c>
      <c r="V56" s="8">
        <f>IF(A56&lt;&gt;"",IF(VLOOKUP(A56,May!A$3:F$201,6)&gt;0,VLOOKUP(A56,May!A$3:F$201,6),0),0)</f>
        <v>0</v>
      </c>
      <c r="W56" s="8">
        <f>IF(A56&lt;&gt;"",IF(VLOOKUP(A56,Jun!A$3:F$201,6)&gt;0,VLOOKUP(A56,Jun!A$3:F$201,6),0),0)</f>
        <v>0</v>
      </c>
      <c r="X56" s="8">
        <f>IF(A56&lt;&gt;"",IF(VLOOKUP(A56,Jul!A$3:F$201,6)&gt;0,VLOOKUP(A56,Jul!A$3:F$201,6),0),0)</f>
        <v>0</v>
      </c>
      <c r="Y56" s="8">
        <f>IF(A56&lt;&gt;"",IF(VLOOKUP(A56,Aug!A$3:F$201,6)&gt;0,VLOOKUP(A56,Aug!A$3:F$201,6),0),0)</f>
        <v>0</v>
      </c>
      <c r="Z56" s="8">
        <f>IF(A56&lt;&gt;"",IF(VLOOKUP(A56,Sep!A$3:F$201,6)&gt;0,VLOOKUP(A56,Sep!A$3:F$201,6),0),0)</f>
        <v>0</v>
      </c>
      <c r="AA56" s="6">
        <f t="shared" si="71"/>
        <v>1905.0387596899227</v>
      </c>
      <c r="AB56" s="8">
        <f t="shared" si="72"/>
        <v>5.7291666666666671E-3</v>
      </c>
      <c r="AC56" s="8">
        <f>IF(A56&lt;&gt;"",IF(VLOOKUP(A56,Oct!A$3:F$201,6)&gt;0,VLOOKUP(A56,Oct!A$3:F$201,6),0),0)</f>
        <v>0</v>
      </c>
      <c r="AD56" s="8">
        <f>IF(A56&lt;&gt;"",IF(VLOOKUP(A56,Nov!A$3:F$201,6)&gt;0,VLOOKUP(A56,Nov!A$3:F$201,6),0),0)</f>
        <v>0</v>
      </c>
      <c r="AE56" s="8">
        <f>IF(A56&lt;&gt;"",IF(VLOOKUP(A56,Dec!A$3:F$201,6)&gt;0,VLOOKUP(A56,Dec!A$3:F$201,6),0),0)</f>
        <v>0</v>
      </c>
      <c r="AF56" s="8">
        <f>IF(A56&lt;&gt;"",IF(VLOOKUP(A56,Jan!A$3:F$201,6)&gt;0,VLOOKUP(A56,Jan!A$3:F$201,6),0),0)</f>
        <v>0</v>
      </c>
      <c r="AG56" s="8">
        <f>IF(A56&lt;&gt;"",IF(VLOOKUP(A56,Feb!A$3:F$201,6)&gt;0,VLOOKUP(A56,Feb!A$3:F$201,6),0),0)</f>
        <v>0</v>
      </c>
      <c r="AH56" s="8">
        <f>IF(A56&lt;&gt;"",IF(VLOOKUP(A56,Mar!A$3:F$201,6)&gt;0,VLOOKUP(A56,Mar!A$3:F$201,6),0),0)</f>
        <v>0</v>
      </c>
      <c r="AJ56" s="8">
        <f>LARGE($BH56:BI56,1)</f>
        <v>7.4652777777777781E-3</v>
      </c>
      <c r="AK56" s="8">
        <f>LARGE($BH56:BJ56,1)</f>
        <v>7.4652777777777781E-3</v>
      </c>
      <c r="AL56" s="8">
        <f>LARGE($BH56:BK56,1)</f>
        <v>7.4652777777777781E-3</v>
      </c>
      <c r="AM56" s="8">
        <f>LARGE($BH56:BL56,1)</f>
        <v>7.4652777777777781E-3</v>
      </c>
      <c r="AN56" s="8">
        <f>LARGE($BH56:BM56,1)</f>
        <v>7.4652777777777781E-3</v>
      </c>
      <c r="AO56" s="8">
        <f>LARGE($BN56:BO56,1)</f>
        <v>5.7291666666666671E-3</v>
      </c>
      <c r="AP56" s="8">
        <f>LARGE($BN56:BP56,1)</f>
        <v>6.9444444444444449E-3</v>
      </c>
      <c r="AQ56" s="8">
        <f>LARGE($BN56:BQ56,1)</f>
        <v>6.9444444444444449E-3</v>
      </c>
      <c r="AR56" s="8">
        <f>LARGE($BN56:BR56,1)</f>
        <v>6.9444444444444449E-3</v>
      </c>
      <c r="AS56" s="8">
        <f>LARGE($BN56:BS56,1)</f>
        <v>6.9444444444444449E-3</v>
      </c>
      <c r="AV56" s="6">
        <f t="shared" si="73"/>
        <v>0</v>
      </c>
      <c r="AW56" s="6">
        <f t="shared" si="74"/>
        <v>0</v>
      </c>
      <c r="AX56" s="6">
        <f t="shared" si="75"/>
        <v>0</v>
      </c>
      <c r="AY56" s="6">
        <f t="shared" si="76"/>
        <v>0</v>
      </c>
      <c r="AZ56" s="6">
        <f t="shared" si="77"/>
        <v>0</v>
      </c>
      <c r="BA56" s="6">
        <f t="shared" si="78"/>
        <v>0</v>
      </c>
      <c r="BB56" s="6">
        <f t="shared" si="79"/>
        <v>0</v>
      </c>
      <c r="BC56" s="6">
        <f t="shared" si="80"/>
        <v>0</v>
      </c>
      <c r="BD56" s="6">
        <f t="shared" si="81"/>
        <v>0</v>
      </c>
      <c r="BE56" s="6">
        <f t="shared" si="82"/>
        <v>0</v>
      </c>
      <c r="BF56" s="6">
        <f t="shared" si="83"/>
        <v>0</v>
      </c>
      <c r="BH56" s="8">
        <f t="shared" si="84"/>
        <v>7.4652777777777781E-3</v>
      </c>
      <c r="BI56" s="8">
        <f t="shared" si="85"/>
        <v>0</v>
      </c>
      <c r="BJ56" s="8">
        <f t="shared" si="86"/>
        <v>0</v>
      </c>
      <c r="BK56" s="8">
        <f t="shared" si="87"/>
        <v>0</v>
      </c>
      <c r="BL56" s="8">
        <f t="shared" si="88"/>
        <v>0</v>
      </c>
      <c r="BM56" s="8">
        <f t="shared" si="89"/>
        <v>0</v>
      </c>
      <c r="BN56" s="8">
        <f t="shared" si="90"/>
        <v>5.7291666666666671E-3</v>
      </c>
      <c r="BO56" s="8">
        <f t="shared" si="91"/>
        <v>0</v>
      </c>
      <c r="BP56" s="8">
        <f t="shared" si="61"/>
        <v>6.9444444444444449E-3</v>
      </c>
      <c r="BQ56" s="8">
        <f t="shared" si="62"/>
        <v>0</v>
      </c>
      <c r="BR56" s="8">
        <f t="shared" si="63"/>
        <v>0</v>
      </c>
      <c r="BS56" s="8">
        <f t="shared" si="64"/>
        <v>0</v>
      </c>
      <c r="BV56" s="8" t="str">
        <f t="shared" si="92"/>
        <v/>
      </c>
      <c r="BW56" s="8" t="str">
        <f t="shared" si="93"/>
        <v/>
      </c>
      <c r="BX56" s="8" t="str">
        <f t="shared" si="94"/>
        <v/>
      </c>
      <c r="BY56" s="8" t="str">
        <f t="shared" si="95"/>
        <v/>
      </c>
      <c r="BZ56" s="8" t="str">
        <f t="shared" si="96"/>
        <v/>
      </c>
      <c r="CA56" s="8" t="str">
        <f t="shared" si="97"/>
        <v/>
      </c>
      <c r="CB56" s="8" t="str">
        <f t="shared" si="98"/>
        <v/>
      </c>
      <c r="CC56" s="8" t="str">
        <f t="shared" si="99"/>
        <v/>
      </c>
      <c r="CD56" s="8" t="str">
        <f t="shared" si="100"/>
        <v/>
      </c>
      <c r="CE56" s="8" t="str">
        <f t="shared" si="101"/>
        <v/>
      </c>
      <c r="CF56" s="8" t="str">
        <f t="shared" si="102"/>
        <v/>
      </c>
      <c r="CG56" s="8" t="str">
        <f t="shared" si="103"/>
        <v/>
      </c>
      <c r="CI56" s="13">
        <v>2.8067129629629626E-2</v>
      </c>
      <c r="CJ56" s="8">
        <f t="shared" si="104"/>
        <v>2.8067129629629626E-2</v>
      </c>
      <c r="CK56" s="8">
        <f>IF(COUNT($BV56:BW56)&gt;0,SMALL($BV56:BW56,1),$CI56)</f>
        <v>2.8067129629629626E-2</v>
      </c>
      <c r="CL56" s="8">
        <f>IF(COUNT($BV56:BX56)&gt;0,SMALL($BV56:BX56,1),$CI56)</f>
        <v>2.8067129629629626E-2</v>
      </c>
      <c r="CM56" s="8">
        <f>IF(COUNT($BV56:BY56)&gt;0,SMALL($BV56:BY56,1),$CI56)</f>
        <v>2.8067129629629626E-2</v>
      </c>
      <c r="CN56" s="8">
        <f>IF(COUNT($BV56:BZ56)&gt;0,SMALL($BV56:BZ56,1),$CI56)</f>
        <v>2.8067129629629626E-2</v>
      </c>
      <c r="CO56" s="3">
        <v>1.8414351851851852E-2</v>
      </c>
      <c r="CP56" s="8">
        <f t="shared" si="105"/>
        <v>1.8414351851851852E-2</v>
      </c>
      <c r="CQ56" s="8">
        <f>IF(COUNT($CB56:CC56)&gt;0,SMALL($CB56:CC56,1),$CP56)</f>
        <v>1.8414351851851852E-2</v>
      </c>
      <c r="CR56" s="8">
        <f>IF(COUNT($CB56:CD56)&gt;0,SMALL($CB56:CD56,1),$CP56)</f>
        <v>1.8414351851851852E-2</v>
      </c>
      <c r="CS56" s="8">
        <f>IF(COUNT($CB56:CE56)&gt;0,SMALL($CB56:CE56,1),$CP56)</f>
        <v>1.8414351851851852E-2</v>
      </c>
      <c r="CT56" s="8">
        <f>IF(COUNT($CB56:CF56)&gt;0,SMALL($CB56:CF56,1),$CP56)</f>
        <v>1.8414351851851852E-2</v>
      </c>
      <c r="CV56" s="8">
        <f t="shared" si="106"/>
        <v>7.4665046296296302E-3</v>
      </c>
      <c r="CW56" s="8">
        <f t="shared" si="107"/>
        <v>6.945671296296297E-3</v>
      </c>
      <c r="CX56" s="1">
        <f t="shared" si="108"/>
        <v>53</v>
      </c>
      <c r="CY56" s="8">
        <f t="shared" si="109"/>
        <v>1.2268518518518519E-6</v>
      </c>
      <c r="CZ56" s="1" t="str">
        <f t="shared" si="110"/>
        <v>Jen Trohear</v>
      </c>
      <c r="DB56" s="13">
        <f t="shared" si="111"/>
        <v>2.869061996779388E-2</v>
      </c>
      <c r="DC56" s="13">
        <f>SMALL($DO56:DP56,1)/(60*60*24)</f>
        <v>2.8690619967793877E-2</v>
      </c>
      <c r="DD56" s="13">
        <f>SMALL($DO56:DQ56,1)/(60*60*24)</f>
        <v>2.8690619967793877E-2</v>
      </c>
      <c r="DE56" s="13">
        <f>SMALL($DO56:DR56,1)/(60*60*24)</f>
        <v>2.8690619967793877E-2</v>
      </c>
      <c r="DF56" s="13">
        <f>SMALL($DO56:DS56,1)/(60*60*24)</f>
        <v>2.8690619967793877E-2</v>
      </c>
      <c r="DG56" s="13">
        <f>SMALL($DO56:DT56,1)/(60*60*24)</f>
        <v>2.8690619967793877E-2</v>
      </c>
      <c r="DH56" s="45">
        <f t="shared" si="112"/>
        <v>2.2049059718633364E-2</v>
      </c>
      <c r="DI56" s="13">
        <f>SMALL($DU56:DV56,1)/(60*60*24)</f>
        <v>2.2049059718633364E-2</v>
      </c>
      <c r="DJ56" s="53">
        <f>SMALL($DW56:DW56,1)/(60*60*24)</f>
        <v>0.11572916666666666</v>
      </c>
      <c r="DK56" s="53">
        <f>SMALL($DW56:DX56,1)/(60*60*24)</f>
        <v>0.11572916666666666</v>
      </c>
      <c r="DL56" s="53">
        <f>SMALL($DW56:DY56,1)/(60*60*24)</f>
        <v>0.11572916666666666</v>
      </c>
      <c r="DM56" s="53">
        <f>SMALL($DW56:DZ56,1)/(60*60*24)</f>
        <v>0.11572916666666666</v>
      </c>
      <c r="DO56" s="6">
        <f t="shared" si="113"/>
        <v>2478.869565217391</v>
      </c>
      <c r="DP56" s="1">
        <f t="shared" si="114"/>
        <v>9999</v>
      </c>
      <c r="DQ56" s="1">
        <f t="shared" si="115"/>
        <v>9999</v>
      </c>
      <c r="DR56" s="1">
        <f t="shared" si="116"/>
        <v>9999</v>
      </c>
      <c r="DS56" s="1">
        <f t="shared" si="117"/>
        <v>9999</v>
      </c>
      <c r="DT56" s="1">
        <f t="shared" si="118"/>
        <v>9999</v>
      </c>
      <c r="DU56" s="6">
        <f t="shared" si="119"/>
        <v>1905.0387596899227</v>
      </c>
      <c r="DV56" s="1">
        <f t="shared" si="120"/>
        <v>9999</v>
      </c>
      <c r="DW56" s="55">
        <f t="shared" si="121"/>
        <v>9999</v>
      </c>
      <c r="DX56" s="1">
        <f t="shared" si="122"/>
        <v>9999</v>
      </c>
      <c r="DY56" s="1">
        <f t="shared" si="123"/>
        <v>9999</v>
      </c>
      <c r="DZ56" s="1">
        <f t="shared" si="124"/>
        <v>9999</v>
      </c>
    </row>
    <row r="57" spans="1:159" x14ac:dyDescent="0.2">
      <c r="A57" s="1" t="s">
        <v>212</v>
      </c>
      <c r="E57" s="13">
        <v>2.1701388888888892E-2</v>
      </c>
      <c r="F57" s="11">
        <v>44317</v>
      </c>
      <c r="H57" s="8">
        <v>0</v>
      </c>
      <c r="I57" s="8">
        <v>0</v>
      </c>
      <c r="L57" s="8">
        <v>3.125E-2</v>
      </c>
      <c r="M57" s="8">
        <f t="shared" si="66"/>
        <v>2.1211333932516941E-2</v>
      </c>
      <c r="N57" s="6">
        <f t="shared" si="67"/>
        <v>1832.6592517694637</v>
      </c>
      <c r="O57" s="8">
        <f t="shared" si="125"/>
        <v>1.4930555555555556E-2</v>
      </c>
      <c r="Q57" s="8">
        <f t="shared" si="68"/>
        <v>2.1701388888888888E-2</v>
      </c>
      <c r="R57" s="8">
        <f t="shared" si="69"/>
        <v>1.9641203703703702E-2</v>
      </c>
      <c r="S57" s="8">
        <f t="shared" si="70"/>
        <v>1.4930555555555556E-2</v>
      </c>
      <c r="T57" s="8"/>
      <c r="U57" s="8">
        <f>IF(A57&lt;&gt;"",IF(VLOOKUP(A57,Apr!A$4:F$202,6)&gt;0,VLOOKUP(A57,Apr!A$4:F$202,6),0),0)</f>
        <v>2.2465277777777778E-2</v>
      </c>
      <c r="V57" s="8">
        <f>IF(A57&lt;&gt;"",IF(VLOOKUP(A57,May!A$3:F$201,6)&gt;0,VLOOKUP(A57,May!A$3:F$201,6),0),0)</f>
        <v>2.1701388888888888E-2</v>
      </c>
      <c r="W57" s="8">
        <f>IF(A57&lt;&gt;"",IF(VLOOKUP(A57,Jun!A$3:F$201,6)&gt;0,VLOOKUP(A57,Jun!A$3:F$201,6),0),0)</f>
        <v>0</v>
      </c>
      <c r="X57" s="8">
        <f>IF(A57&lt;&gt;"",IF(VLOOKUP(A57,Jul!A$3:F$201,6)&gt;0,VLOOKUP(A57,Jul!A$3:F$201,6),0),0)</f>
        <v>0</v>
      </c>
      <c r="Y57" s="8">
        <f>IF(A57&lt;&gt;"",IF(VLOOKUP(A57,Aug!A$3:F$201,6)&gt;0,VLOOKUP(A57,Aug!A$3:F$201,6),0),0)</f>
        <v>0</v>
      </c>
      <c r="Z57" s="8">
        <f>IF(A57&lt;&gt;"",IF(VLOOKUP(A57,Sep!A$3:F$201,6)&gt;0,VLOOKUP(A57,Sep!A$3:F$201,6),0),0)</f>
        <v>2.2071759259259256E-2</v>
      </c>
      <c r="AA57" s="6">
        <f t="shared" si="71"/>
        <v>1440.9582999198078</v>
      </c>
      <c r="AB57" s="8">
        <f t="shared" si="72"/>
        <v>1.1111111111111112E-2</v>
      </c>
      <c r="AC57" s="8">
        <f>IF(A57&lt;&gt;"",IF(VLOOKUP(A57,Oct!A$3:F$201,6)&gt;0,VLOOKUP(A57,Oct!A$3:F$201,6),0),0)</f>
        <v>0</v>
      </c>
      <c r="AD57" s="8">
        <f>IF(A57&lt;&gt;"",IF(VLOOKUP(A57,Nov!A$3:F$201,6)&gt;0,VLOOKUP(A57,Nov!A$3:F$201,6),0),0)</f>
        <v>0</v>
      </c>
      <c r="AE57" s="8">
        <f>IF(A57&lt;&gt;"",IF(VLOOKUP(A57,Dec!A$3:F$201,6)&gt;0,VLOOKUP(A57,Dec!A$3:F$201,6),0),0)</f>
        <v>1.9641203703703702E-2</v>
      </c>
      <c r="AF57" s="8">
        <f>IF(A57&lt;&gt;"",IF(VLOOKUP(A57,Jan!A$3:F$201,6)&gt;0,VLOOKUP(A57,Jan!A$3:F$201,6),0),0)</f>
        <v>2.225694444444444E-2</v>
      </c>
      <c r="AG57" s="8">
        <f>IF(A57&lt;&gt;"",IF(VLOOKUP(A57,Feb!A$3:F$201,6)&gt;0,VLOOKUP(A57,Feb!A$3:F$201,6),0),0)</f>
        <v>0</v>
      </c>
      <c r="AH57" s="8">
        <f>IF(A57&lt;&gt;"",IF(VLOOKUP(A57,Mar!A$3:F$201,6)&gt;0,VLOOKUP(A57,Mar!A$3:F$201,6),0),0)</f>
        <v>0</v>
      </c>
      <c r="AJ57" s="8">
        <f>LARGE($BH57:BI57,1)</f>
        <v>1.4930555555555556E-2</v>
      </c>
      <c r="AK57" s="8">
        <f>LARGE($BH57:BJ57,1)</f>
        <v>1.4930555555555556E-2</v>
      </c>
      <c r="AL57" s="8">
        <f>LARGE($BH57:BK57,1)</f>
        <v>1.4930555555555556E-2</v>
      </c>
      <c r="AM57" s="8">
        <f>LARGE($BH57:BL57,1)</f>
        <v>1.4930555555555556E-2</v>
      </c>
      <c r="AN57" s="8">
        <f>LARGE($BH57:BM57,1)</f>
        <v>1.4930555555555556E-2</v>
      </c>
      <c r="AO57" s="8">
        <f>LARGE($BN57:BO57,1)</f>
        <v>1.1111111111111112E-2</v>
      </c>
      <c r="AP57" s="8">
        <f>LARGE($BN57:BP57,1)</f>
        <v>1.3368055555555557E-2</v>
      </c>
      <c r="AQ57" s="8">
        <f>LARGE($BN57:BQ57,1)</f>
        <v>1.3368055555555557E-2</v>
      </c>
      <c r="AR57" s="8">
        <f>LARGE($BN57:BR57,1)</f>
        <v>1.3368055555555557E-2</v>
      </c>
      <c r="AS57" s="8">
        <f>LARGE($BN57:BS57,1)</f>
        <v>1.3368055555555557E-2</v>
      </c>
      <c r="AV57" s="6">
        <f t="shared" si="73"/>
        <v>1941</v>
      </c>
      <c r="AW57" s="6">
        <f t="shared" si="74"/>
        <v>1875</v>
      </c>
      <c r="AX57" s="6">
        <f t="shared" si="75"/>
        <v>0</v>
      </c>
      <c r="AY57" s="6">
        <f t="shared" si="76"/>
        <v>0</v>
      </c>
      <c r="AZ57" s="6">
        <f t="shared" si="77"/>
        <v>0</v>
      </c>
      <c r="BA57" s="6">
        <f t="shared" si="78"/>
        <v>1907</v>
      </c>
      <c r="BB57" s="6">
        <f t="shared" si="79"/>
        <v>0</v>
      </c>
      <c r="BC57" s="6">
        <f t="shared" si="80"/>
        <v>0</v>
      </c>
      <c r="BD57" s="6">
        <f t="shared" si="81"/>
        <v>1697</v>
      </c>
      <c r="BE57" s="6">
        <f t="shared" si="82"/>
        <v>1922.9999999999995</v>
      </c>
      <c r="BF57" s="6">
        <f t="shared" si="83"/>
        <v>0</v>
      </c>
      <c r="BH57" s="8">
        <f t="shared" si="84"/>
        <v>1.4930555555555556E-2</v>
      </c>
      <c r="BI57" s="8">
        <f t="shared" si="85"/>
        <v>1.3715277777777778E-2</v>
      </c>
      <c r="BJ57" s="8">
        <f t="shared" si="86"/>
        <v>1.4583333333333334E-2</v>
      </c>
      <c r="BK57" s="8">
        <f t="shared" si="87"/>
        <v>0</v>
      </c>
      <c r="BL57" s="8">
        <f t="shared" si="88"/>
        <v>0</v>
      </c>
      <c r="BM57" s="8">
        <f t="shared" si="89"/>
        <v>0</v>
      </c>
      <c r="BN57" s="8">
        <f t="shared" si="90"/>
        <v>1.1111111111111112E-2</v>
      </c>
      <c r="BO57" s="8">
        <f t="shared" si="91"/>
        <v>0</v>
      </c>
      <c r="BP57" s="8">
        <f t="shared" si="61"/>
        <v>1.3368055555555557E-2</v>
      </c>
      <c r="BQ57" s="8">
        <f t="shared" si="62"/>
        <v>8.1597222222222227E-3</v>
      </c>
      <c r="BR57" s="8">
        <f t="shared" si="63"/>
        <v>5.5555555555555558E-3</v>
      </c>
      <c r="BS57" s="8">
        <f t="shared" si="64"/>
        <v>0</v>
      </c>
      <c r="BV57" s="8">
        <f t="shared" si="92"/>
        <v>2.2465277777777778E-2</v>
      </c>
      <c r="BW57" s="8">
        <f t="shared" si="93"/>
        <v>2.1701388888888888E-2</v>
      </c>
      <c r="BX57" s="8" t="str">
        <f t="shared" si="94"/>
        <v/>
      </c>
      <c r="BY57" s="8" t="str">
        <f t="shared" si="95"/>
        <v/>
      </c>
      <c r="BZ57" s="8" t="str">
        <f t="shared" si="96"/>
        <v/>
      </c>
      <c r="CA57" s="8">
        <f t="shared" si="97"/>
        <v>2.2071759259259256E-2</v>
      </c>
      <c r="CB57" s="8" t="str">
        <f t="shared" si="98"/>
        <v/>
      </c>
      <c r="CC57" s="8" t="str">
        <f t="shared" si="99"/>
        <v/>
      </c>
      <c r="CD57" s="8">
        <f t="shared" si="100"/>
        <v>1.9641203703703702E-2</v>
      </c>
      <c r="CE57" s="8">
        <f t="shared" si="101"/>
        <v>2.225694444444444E-2</v>
      </c>
      <c r="CF57" s="8" t="str">
        <f t="shared" si="102"/>
        <v/>
      </c>
      <c r="CG57" s="8" t="str">
        <f t="shared" si="103"/>
        <v/>
      </c>
      <c r="CI57" s="13"/>
      <c r="CJ57" s="8">
        <f t="shared" si="104"/>
        <v>2.2465277777777778E-2</v>
      </c>
      <c r="CK57" s="8">
        <f>IF(COUNT($BV57:BW57)&gt;0,SMALL($BV57:BW57,1),$CI57)</f>
        <v>2.1701388888888888E-2</v>
      </c>
      <c r="CL57" s="8">
        <f>IF(COUNT($BV57:BX57)&gt;0,SMALL($BV57:BX57,1),$CI57)</f>
        <v>2.1701388888888888E-2</v>
      </c>
      <c r="CM57" s="8">
        <f>IF(COUNT($BV57:BY57)&gt;0,SMALL($BV57:BY57,1),$CI57)</f>
        <v>2.1701388888888888E-2</v>
      </c>
      <c r="CN57" s="8">
        <f>IF(COUNT($BV57:BZ57)&gt;0,SMALL($BV57:BZ57,1),$CI57)</f>
        <v>2.1701388888888888E-2</v>
      </c>
      <c r="CP57" s="8">
        <f t="shared" si="105"/>
        <v>0</v>
      </c>
      <c r="CQ57" s="8">
        <f>IF(COUNT($CB57:CC57)&gt;0,SMALL($CB57:CC57,1),$CP57)</f>
        <v>0</v>
      </c>
      <c r="CR57" s="8">
        <f>IF(COUNT($CB57:CD57)&gt;0,SMALL($CB57:CD57,1),$CP57)</f>
        <v>1.9641203703703702E-2</v>
      </c>
      <c r="CS57" s="8">
        <f>IF(COUNT($CB57:CE57)&gt;0,SMALL($CB57:CE57,1),$CP57)</f>
        <v>1.9641203703703702E-2</v>
      </c>
      <c r="CT57" s="8">
        <f>IF(COUNT($CB57:CF57)&gt;0,SMALL($CB57:CF57,1),$CP57)</f>
        <v>1.9641203703703702E-2</v>
      </c>
      <c r="CV57" s="8">
        <f t="shared" si="106"/>
        <v>1.4931805555555556E-2</v>
      </c>
      <c r="CW57" s="8">
        <f t="shared" si="107"/>
        <v>1.3369305555555556E-2</v>
      </c>
      <c r="CX57" s="1">
        <f t="shared" si="108"/>
        <v>54</v>
      </c>
      <c r="CY57" s="8">
        <f t="shared" si="109"/>
        <v>1.2500000000000001E-6</v>
      </c>
      <c r="CZ57" s="1" t="str">
        <f t="shared" si="110"/>
        <v>Jennifer Hill</v>
      </c>
      <c r="DB57" s="13">
        <f t="shared" si="111"/>
        <v>2.1211333932516941E-2</v>
      </c>
      <c r="DC57" s="13">
        <f>SMALL($DO57:DP57,1)/(60*60*24)</f>
        <v>2.1211333932516941E-2</v>
      </c>
      <c r="DD57" s="13">
        <f>SMALL($DO57:DQ57,1)/(60*60*24)</f>
        <v>2.1211333932516941E-2</v>
      </c>
      <c r="DE57" s="13">
        <f>SMALL($DO57:DR57,1)/(60*60*24)</f>
        <v>2.1211333932516941E-2</v>
      </c>
      <c r="DF57" s="13">
        <f>SMALL($DO57:DS57,1)/(60*60*24)</f>
        <v>2.1211333932516941E-2</v>
      </c>
      <c r="DG57" s="13">
        <f>SMALL($DO57:DT57,1)/(60*60*24)</f>
        <v>2.1211333932516941E-2</v>
      </c>
      <c r="DH57" s="45">
        <f t="shared" si="112"/>
        <v>1.6677758100923701E-2</v>
      </c>
      <c r="DI57" s="13">
        <f>SMALL($DU57:DV57,1)/(60*60*24)</f>
        <v>1.6677758100923701E-2</v>
      </c>
      <c r="DJ57" s="53">
        <f>SMALL($DW57:DW57,1)/(60*60*24)</f>
        <v>0.11572916666666666</v>
      </c>
      <c r="DK57" s="53">
        <f>SMALL($DW57:DX57,1)/(60*60*24)</f>
        <v>1.9641203703703702E-2</v>
      </c>
      <c r="DL57" s="53">
        <f>SMALL($DW57:DY57,1)/(60*60*24)</f>
        <v>1.9641203703703702E-2</v>
      </c>
      <c r="DM57" s="53">
        <f>SMALL($DW57:DZ57,1)/(60*60*24)</f>
        <v>1.9641203703703702E-2</v>
      </c>
      <c r="DO57" s="6">
        <f t="shared" si="113"/>
        <v>1832.6592517694637</v>
      </c>
      <c r="DP57" s="1">
        <f t="shared" si="114"/>
        <v>1941</v>
      </c>
      <c r="DQ57" s="1">
        <f t="shared" si="115"/>
        <v>1875</v>
      </c>
      <c r="DR57" s="1">
        <f t="shared" si="116"/>
        <v>9999</v>
      </c>
      <c r="DS57" s="1">
        <f t="shared" si="117"/>
        <v>9999</v>
      </c>
      <c r="DT57" s="1">
        <f t="shared" si="118"/>
        <v>9999</v>
      </c>
      <c r="DU57" s="6">
        <f t="shared" si="119"/>
        <v>1440.9582999198078</v>
      </c>
      <c r="DV57" s="1">
        <f t="shared" si="120"/>
        <v>9999</v>
      </c>
      <c r="DW57" s="55">
        <f t="shared" si="121"/>
        <v>9999</v>
      </c>
      <c r="DX57" s="1">
        <f t="shared" si="122"/>
        <v>1697</v>
      </c>
      <c r="DY57" s="1">
        <f t="shared" si="123"/>
        <v>1922.9999999999995</v>
      </c>
      <c r="DZ57" s="1">
        <f t="shared" si="124"/>
        <v>9999</v>
      </c>
    </row>
    <row r="58" spans="1:159" x14ac:dyDescent="0.2">
      <c r="A58" s="1" t="s">
        <v>6</v>
      </c>
      <c r="B58" s="3">
        <v>2.0393518518518519E-2</v>
      </c>
      <c r="C58" s="11">
        <v>42430</v>
      </c>
      <c r="E58" s="13">
        <v>2.5312500000000002E-2</v>
      </c>
      <c r="F58" s="11">
        <v>42186</v>
      </c>
      <c r="H58" s="3">
        <v>0</v>
      </c>
      <c r="I58" s="3">
        <v>3.425925925925926E-2</v>
      </c>
      <c r="M58" s="8">
        <f t="shared" si="66"/>
        <v>3.425925925925926E-2</v>
      </c>
      <c r="N58" s="6">
        <f t="shared" si="67"/>
        <v>2960</v>
      </c>
      <c r="O58" s="8">
        <f t="shared" si="125"/>
        <v>1.9097222222222222E-3</v>
      </c>
      <c r="Q58" s="8">
        <f t="shared" si="68"/>
        <v>0</v>
      </c>
      <c r="R58" s="8">
        <f t="shared" si="69"/>
        <v>0</v>
      </c>
      <c r="S58" s="8">
        <f t="shared" si="70"/>
        <v>1.9097222222222222E-3</v>
      </c>
      <c r="T58" s="8"/>
      <c r="U58" s="8">
        <f>IF(A58&lt;&gt;"",IF(VLOOKUP(A58,Apr!A$4:F$202,6)&gt;0,VLOOKUP(A58,Apr!A$4:F$202,6),0),0)</f>
        <v>0</v>
      </c>
      <c r="V58" s="8">
        <f>IF(A58&lt;&gt;"",IF(VLOOKUP(A58,May!A$3:F$201,6)&gt;0,VLOOKUP(A58,May!A$3:F$201,6),0),0)</f>
        <v>0</v>
      </c>
      <c r="W58" s="8">
        <f>IF(A58&lt;&gt;"",IF(VLOOKUP(A58,Jun!A$3:F$201,6)&gt;0,VLOOKUP(A58,Jun!A$3:F$201,6),0),0)</f>
        <v>0</v>
      </c>
      <c r="X58" s="8">
        <f>IF(A58&lt;&gt;"",IF(VLOOKUP(A58,Jul!A$3:F$201,6)&gt;0,VLOOKUP(A58,Jul!A$3:F$201,6),0),0)</f>
        <v>0</v>
      </c>
      <c r="Y58" s="8">
        <f>IF(A58&lt;&gt;"",IF(VLOOKUP(A58,Aug!A$3:F$201,6)&gt;0,VLOOKUP(A58,Aug!A$3:F$201,6),0),0)</f>
        <v>0</v>
      </c>
      <c r="Z58" s="8">
        <f>IF(A58&lt;&gt;"",IF(VLOOKUP(A58,Sep!A$3:F$201,6)&gt;0,VLOOKUP(A58,Sep!A$3:F$201,6),0),0)</f>
        <v>0</v>
      </c>
      <c r="AA58" s="6">
        <f t="shared" si="71"/>
        <v>2274.79283614007</v>
      </c>
      <c r="AB58" s="8">
        <f t="shared" si="72"/>
        <v>1.5624999999999999E-3</v>
      </c>
      <c r="AC58" s="8">
        <f>IF(A58&lt;&gt;"",IF(VLOOKUP(A58,Oct!A$3:F$201,6)&gt;0,VLOOKUP(A58,Oct!A$3:F$201,6),0),0)</f>
        <v>0</v>
      </c>
      <c r="AD58" s="8">
        <f>IF(A58&lt;&gt;"",IF(VLOOKUP(A58,Nov!A$3:F$201,6)&gt;0,VLOOKUP(A58,Nov!A$3:F$201,6),0),0)</f>
        <v>0</v>
      </c>
      <c r="AE58" s="8">
        <f>IF(A58&lt;&gt;"",IF(VLOOKUP(A58,Dec!A$3:F$201,6)&gt;0,VLOOKUP(A58,Dec!A$3:F$201,6),0),0)</f>
        <v>0</v>
      </c>
      <c r="AF58" s="8">
        <f>IF(A58&lt;&gt;"",IF(VLOOKUP(A58,Jan!A$3:F$201,6)&gt;0,VLOOKUP(A58,Jan!A$3:F$201,6),0),0)</f>
        <v>0</v>
      </c>
      <c r="AG58" s="8">
        <f>IF(A58&lt;&gt;"",IF(VLOOKUP(A58,Feb!A$3:F$201,6)&gt;0,VLOOKUP(A58,Feb!A$3:F$201,6),0),0)</f>
        <v>0</v>
      </c>
      <c r="AH58" s="8">
        <f>IF(A58&lt;&gt;"",IF(VLOOKUP(A58,Mar!A$3:F$201,6)&gt;0,VLOOKUP(A58,Mar!A$3:F$201,6),0),0)</f>
        <v>0</v>
      </c>
      <c r="AJ58" s="8">
        <f>LARGE($BH58:BI58,1)</f>
        <v>1.9097222222222222E-3</v>
      </c>
      <c r="AK58" s="8">
        <f>LARGE($BH58:BJ58,1)</f>
        <v>1.9097222222222222E-3</v>
      </c>
      <c r="AL58" s="8">
        <f>LARGE($BH58:BK58,1)</f>
        <v>1.9097222222222222E-3</v>
      </c>
      <c r="AM58" s="8">
        <f>LARGE($BH58:BL58,1)</f>
        <v>1.9097222222222222E-3</v>
      </c>
      <c r="AN58" s="8">
        <f>LARGE($BH58:BM58,1)</f>
        <v>1.9097222222222222E-3</v>
      </c>
      <c r="AO58" s="8">
        <f>LARGE($BN58:BO58,1)</f>
        <v>1.5624999999999999E-3</v>
      </c>
      <c r="AP58" s="8">
        <f>LARGE($BN58:BP58,1)</f>
        <v>1.9097222222222224E-3</v>
      </c>
      <c r="AQ58" s="8">
        <f>LARGE($BN58:BQ58,1)</f>
        <v>1.9097222222222224E-3</v>
      </c>
      <c r="AR58" s="8">
        <f>LARGE($BN58:BR58,1)</f>
        <v>1.9097222222222224E-3</v>
      </c>
      <c r="AS58" s="8">
        <f>LARGE($BN58:BS58,1)</f>
        <v>1.9097222222222224E-3</v>
      </c>
      <c r="AV58" s="6">
        <f t="shared" si="73"/>
        <v>0</v>
      </c>
      <c r="AW58" s="6">
        <f t="shared" si="74"/>
        <v>0</v>
      </c>
      <c r="AX58" s="6">
        <f t="shared" si="75"/>
        <v>0</v>
      </c>
      <c r="AY58" s="6">
        <f t="shared" si="76"/>
        <v>0</v>
      </c>
      <c r="AZ58" s="6">
        <f t="shared" si="77"/>
        <v>0</v>
      </c>
      <c r="BA58" s="6">
        <f t="shared" si="78"/>
        <v>0</v>
      </c>
      <c r="BB58" s="6">
        <f t="shared" si="79"/>
        <v>0</v>
      </c>
      <c r="BC58" s="6">
        <f t="shared" si="80"/>
        <v>0</v>
      </c>
      <c r="BD58" s="6">
        <f t="shared" si="81"/>
        <v>0</v>
      </c>
      <c r="BE58" s="6">
        <f t="shared" si="82"/>
        <v>0</v>
      </c>
      <c r="BF58" s="6">
        <f t="shared" si="83"/>
        <v>0</v>
      </c>
      <c r="BH58" s="8">
        <f t="shared" si="84"/>
        <v>1.9097222222222222E-3</v>
      </c>
      <c r="BI58" s="8">
        <f t="shared" si="85"/>
        <v>0</v>
      </c>
      <c r="BJ58" s="8">
        <f t="shared" si="86"/>
        <v>0</v>
      </c>
      <c r="BK58" s="8">
        <f t="shared" si="87"/>
        <v>0</v>
      </c>
      <c r="BL58" s="8">
        <f t="shared" si="88"/>
        <v>0</v>
      </c>
      <c r="BM58" s="8">
        <f t="shared" si="89"/>
        <v>0</v>
      </c>
      <c r="BN58" s="8">
        <f t="shared" si="90"/>
        <v>1.5624999999999999E-3</v>
      </c>
      <c r="BO58" s="8">
        <f t="shared" si="91"/>
        <v>0</v>
      </c>
      <c r="BP58" s="8">
        <f t="shared" si="61"/>
        <v>1.9097222222222224E-3</v>
      </c>
      <c r="BQ58" s="8">
        <f t="shared" si="62"/>
        <v>0</v>
      </c>
      <c r="BR58" s="8">
        <f t="shared" si="63"/>
        <v>0</v>
      </c>
      <c r="BS58" s="8">
        <f t="shared" si="64"/>
        <v>0</v>
      </c>
      <c r="BV58" s="8" t="str">
        <f t="shared" si="92"/>
        <v/>
      </c>
      <c r="BW58" s="8" t="str">
        <f t="shared" si="93"/>
        <v/>
      </c>
      <c r="BX58" s="8" t="str">
        <f t="shared" si="94"/>
        <v/>
      </c>
      <c r="BY58" s="8" t="str">
        <f t="shared" si="95"/>
        <v/>
      </c>
      <c r="BZ58" s="8" t="str">
        <f t="shared" si="96"/>
        <v/>
      </c>
      <c r="CA58" s="8" t="str">
        <f t="shared" si="97"/>
        <v/>
      </c>
      <c r="CB58" s="8" t="str">
        <f t="shared" si="98"/>
        <v/>
      </c>
      <c r="CC58" s="8" t="str">
        <f t="shared" si="99"/>
        <v/>
      </c>
      <c r="CD58" s="8" t="str">
        <f t="shared" si="100"/>
        <v/>
      </c>
      <c r="CE58" s="8" t="str">
        <f t="shared" si="101"/>
        <v/>
      </c>
      <c r="CF58" s="8" t="str">
        <f t="shared" si="102"/>
        <v/>
      </c>
      <c r="CG58" s="8" t="str">
        <f t="shared" si="103"/>
        <v/>
      </c>
      <c r="CI58" s="13">
        <v>2.5312500000000002E-2</v>
      </c>
      <c r="CJ58" s="8">
        <f t="shared" si="104"/>
        <v>2.5312500000000002E-2</v>
      </c>
      <c r="CK58" s="8">
        <f>IF(COUNT($BV58:BW58)&gt;0,SMALL($BV58:BW58,1),$CI58)</f>
        <v>2.5312500000000002E-2</v>
      </c>
      <c r="CL58" s="8">
        <f>IF(COUNT($BV58:BX58)&gt;0,SMALL($BV58:BX58,1),$CI58)</f>
        <v>2.5312500000000002E-2</v>
      </c>
      <c r="CM58" s="8">
        <f>IF(COUNT($BV58:BY58)&gt;0,SMALL($BV58:BY58,1),$CI58)</f>
        <v>2.5312500000000002E-2</v>
      </c>
      <c r="CN58" s="8">
        <f>IF(COUNT($BV58:BZ58)&gt;0,SMALL($BV58:BZ58,1),$CI58)</f>
        <v>2.5312500000000002E-2</v>
      </c>
      <c r="CO58" s="3">
        <v>2.0393518518518519E-2</v>
      </c>
      <c r="CP58" s="8">
        <f t="shared" si="105"/>
        <v>2.0393518518518519E-2</v>
      </c>
      <c r="CQ58" s="8">
        <f>IF(COUNT($CB58:CC58)&gt;0,SMALL($CB58:CC58,1),$CP58)</f>
        <v>2.0393518518518519E-2</v>
      </c>
      <c r="CR58" s="8">
        <f>IF(COUNT($CB58:CD58)&gt;0,SMALL($CB58:CD58,1),$CP58)</f>
        <v>2.0393518518518519E-2</v>
      </c>
      <c r="CS58" s="8">
        <f>IF(COUNT($CB58:CE58)&gt;0,SMALL($CB58:CE58,1),$CP58)</f>
        <v>2.0393518518518519E-2</v>
      </c>
      <c r="CT58" s="8">
        <f>IF(COUNT($CB58:CF58)&gt;0,SMALL($CB58:CF58,1),$CP58)</f>
        <v>2.0393518518518519E-2</v>
      </c>
      <c r="CV58" s="8">
        <f t="shared" si="106"/>
        <v>1.9109953703703704E-3</v>
      </c>
      <c r="CW58" s="8">
        <f t="shared" si="107"/>
        <v>1.9109953703703706E-3</v>
      </c>
      <c r="CX58" s="1">
        <f t="shared" si="108"/>
        <v>55</v>
      </c>
      <c r="CY58" s="8">
        <f t="shared" si="109"/>
        <v>1.2731481481481481E-6</v>
      </c>
      <c r="CZ58" s="1" t="str">
        <f t="shared" si="110"/>
        <v>Jeremy McCandless</v>
      </c>
      <c r="DB58" s="13">
        <f t="shared" si="111"/>
        <v>3.425925925925926E-2</v>
      </c>
      <c r="DC58" s="13">
        <f>SMALL($DO58:DP58,1)/(60*60*24)</f>
        <v>3.425925925925926E-2</v>
      </c>
      <c r="DD58" s="13">
        <f>SMALL($DO58:DQ58,1)/(60*60*24)</f>
        <v>3.425925925925926E-2</v>
      </c>
      <c r="DE58" s="13">
        <f>SMALL($DO58:DR58,1)/(60*60*24)</f>
        <v>3.425925925925926E-2</v>
      </c>
      <c r="DF58" s="13">
        <f>SMALL($DO58:DS58,1)/(60*60*24)</f>
        <v>3.425925925925926E-2</v>
      </c>
      <c r="DG58" s="13">
        <f>SMALL($DO58:DT58,1)/(60*60*24)</f>
        <v>3.425925925925926E-2</v>
      </c>
      <c r="DH58" s="45">
        <f t="shared" si="112"/>
        <v>2.6328620788658219E-2</v>
      </c>
      <c r="DI58" s="13">
        <f>SMALL($DU58:DV58,1)/(60*60*24)</f>
        <v>2.6328620788658219E-2</v>
      </c>
      <c r="DJ58" s="53">
        <f>SMALL($DW58:DW58,1)/(60*60*24)</f>
        <v>0.11572916666666666</v>
      </c>
      <c r="DK58" s="53">
        <f>SMALL($DW58:DX58,1)/(60*60*24)</f>
        <v>0.11572916666666666</v>
      </c>
      <c r="DL58" s="53">
        <f>SMALL($DW58:DY58,1)/(60*60*24)</f>
        <v>0.11572916666666666</v>
      </c>
      <c r="DM58" s="53">
        <f>SMALL($DW58:DZ58,1)/(60*60*24)</f>
        <v>0.11572916666666666</v>
      </c>
      <c r="DO58" s="6">
        <f t="shared" si="113"/>
        <v>2960</v>
      </c>
      <c r="DP58" s="1">
        <f t="shared" si="114"/>
        <v>9999</v>
      </c>
      <c r="DQ58" s="1">
        <f t="shared" si="115"/>
        <v>9999</v>
      </c>
      <c r="DR58" s="1">
        <f t="shared" si="116"/>
        <v>9999</v>
      </c>
      <c r="DS58" s="1">
        <f t="shared" si="117"/>
        <v>9999</v>
      </c>
      <c r="DT58" s="1">
        <f t="shared" si="118"/>
        <v>9999</v>
      </c>
      <c r="DU58" s="6">
        <f t="shared" si="119"/>
        <v>2274.79283614007</v>
      </c>
      <c r="DV58" s="1">
        <f t="shared" si="120"/>
        <v>9999</v>
      </c>
      <c r="DW58" s="55">
        <f t="shared" si="121"/>
        <v>9999</v>
      </c>
      <c r="DX58" s="1">
        <f t="shared" si="122"/>
        <v>9999</v>
      </c>
      <c r="DY58" s="1">
        <f t="shared" si="123"/>
        <v>9999</v>
      </c>
      <c r="DZ58" s="1">
        <f t="shared" si="124"/>
        <v>9999</v>
      </c>
    </row>
    <row r="59" spans="1:159" x14ac:dyDescent="0.2">
      <c r="A59" s="1" t="s">
        <v>19</v>
      </c>
      <c r="B59" s="3">
        <v>1.3275462962962963E-2</v>
      </c>
      <c r="C59" s="11">
        <v>42795</v>
      </c>
      <c r="E59" s="13">
        <v>1.6516203703703703E-2</v>
      </c>
      <c r="F59" s="11">
        <v>43313</v>
      </c>
      <c r="H59" s="3">
        <v>0</v>
      </c>
      <c r="I59" s="3">
        <v>0</v>
      </c>
      <c r="M59" s="8">
        <f t="shared" si="66"/>
        <v>1.6516203703703703E-2</v>
      </c>
      <c r="N59" s="6">
        <f t="shared" si="67"/>
        <v>1427</v>
      </c>
      <c r="O59" s="8">
        <f t="shared" si="125"/>
        <v>1.9791666666666666E-2</v>
      </c>
      <c r="Q59" s="8">
        <f t="shared" si="68"/>
        <v>1.7083333333333332E-2</v>
      </c>
      <c r="R59" s="8">
        <f t="shared" si="69"/>
        <v>1.3854166666666669E-2</v>
      </c>
      <c r="S59" s="8">
        <f t="shared" si="70"/>
        <v>1.9791666666666666E-2</v>
      </c>
      <c r="T59" s="8"/>
      <c r="U59" s="8">
        <f>IF(A59&lt;&gt;"",IF(VLOOKUP(A59,Apr!A$4:F$202,6)&gt;0,VLOOKUP(A59,Apr!A$4:F$202,6),0),0)</f>
        <v>1.7083333333333332E-2</v>
      </c>
      <c r="V59" s="8">
        <f>IF(A59&lt;&gt;"",IF(VLOOKUP(A59,May!A$3:F$201,6)&gt;0,VLOOKUP(A59,May!A$3:F$201,6),0),0)</f>
        <v>1.7384259259259259E-2</v>
      </c>
      <c r="W59" s="8">
        <f>IF(A59&lt;&gt;"",IF(VLOOKUP(A59,Jun!A$3:F$201,6)&gt;0,VLOOKUP(A59,Jun!A$3:F$201,6),0),0)</f>
        <v>1.7361111111111112E-2</v>
      </c>
      <c r="X59" s="8">
        <f>IF(A59&lt;&gt;"",IF(VLOOKUP(A59,Jul!A$3:F$201,6)&gt;0,VLOOKUP(A59,Jul!A$3:F$201,6),0),0)</f>
        <v>1.7106481481481479E-2</v>
      </c>
      <c r="Y59" s="8">
        <f>IF(A59&lt;&gt;"",IF(VLOOKUP(A59,Aug!A$3:F$201,6)&gt;0,VLOOKUP(A59,Aug!A$3:F$201,6),0),0)</f>
        <v>1.7523148148148149E-2</v>
      </c>
      <c r="Z59" s="8">
        <f>IF(A59&lt;&gt;"",IF(VLOOKUP(A59,Sep!A$3:F$201,6)&gt;0,VLOOKUP(A59,Sep!A$3:F$201,6),0),0)</f>
        <v>0</v>
      </c>
      <c r="AA59" s="6">
        <f t="shared" si="71"/>
        <v>1134.3223736968725</v>
      </c>
      <c r="AB59" s="8">
        <f t="shared" si="72"/>
        <v>1.4756944444444446E-2</v>
      </c>
      <c r="AC59" s="8">
        <f>IF(A59&lt;&gt;"",IF(VLOOKUP(A59,Oct!A$3:F$201,6)&gt;0,VLOOKUP(A59,Oct!A$3:F$201,6),0),0)</f>
        <v>1.3854166666666669E-2</v>
      </c>
      <c r="AD59" s="8">
        <f>IF(A59&lt;&gt;"",IF(VLOOKUP(A59,Nov!A$3:F$201,6)&gt;0,VLOOKUP(A59,Nov!A$3:F$201,6),0),0)</f>
        <v>1.449074074074074E-2</v>
      </c>
      <c r="AE59" s="8">
        <f>IF(A59&lt;&gt;"",IF(VLOOKUP(A59,Dec!A$3:F$201,6)&gt;0,VLOOKUP(A59,Dec!A$3:F$201,6),0),0)</f>
        <v>0</v>
      </c>
      <c r="AF59" s="8">
        <f>IF(A59&lt;&gt;"",IF(VLOOKUP(A59,Jan!A$3:F$201,6)&gt;0,VLOOKUP(A59,Jan!A$3:F$201,6),0),0)</f>
        <v>1.6550925925925927E-2</v>
      </c>
      <c r="AG59" s="8">
        <f>IF(A59&lt;&gt;"",IF(VLOOKUP(A59,Feb!A$3:F$201,6)&gt;0,VLOOKUP(A59,Feb!A$3:F$201,6),0),0)</f>
        <v>0</v>
      </c>
      <c r="AH59" s="8">
        <f>IF(A59&lt;&gt;"",IF(VLOOKUP(A59,Mar!A$3:F$201,6)&gt;0,VLOOKUP(A59,Mar!A$3:F$201,6),0),0)</f>
        <v>0</v>
      </c>
      <c r="AJ59" s="8">
        <f>LARGE($BH59:BI59,1)</f>
        <v>1.9791666666666666E-2</v>
      </c>
      <c r="AK59" s="8">
        <f>LARGE($BH59:BJ59,1)</f>
        <v>1.9791666666666666E-2</v>
      </c>
      <c r="AL59" s="8">
        <f>LARGE($BH59:BK59,1)</f>
        <v>1.9791666666666666E-2</v>
      </c>
      <c r="AM59" s="8">
        <f>LARGE($BH59:BL59,1)</f>
        <v>1.9791666666666666E-2</v>
      </c>
      <c r="AN59" s="8">
        <f>LARGE($BH59:BM59,1)</f>
        <v>1.9791666666666666E-2</v>
      </c>
      <c r="AO59" s="8">
        <f>LARGE($BN59:BO59,1)</f>
        <v>1.4756944444444446E-2</v>
      </c>
      <c r="AP59" s="8">
        <f>LARGE($BN59:BP59,1)</f>
        <v>1.5972222222222221E-2</v>
      </c>
      <c r="AQ59" s="8">
        <f>LARGE($BN59:BQ59,1)</f>
        <v>1.5972222222222221E-2</v>
      </c>
      <c r="AR59" s="8">
        <f>LARGE($BN59:BR59,1)</f>
        <v>1.5972222222222221E-2</v>
      </c>
      <c r="AS59" s="8">
        <f>LARGE($BN59:BS59,1)</f>
        <v>1.5972222222222221E-2</v>
      </c>
      <c r="AV59" s="6">
        <f t="shared" si="73"/>
        <v>1475.9999999999998</v>
      </c>
      <c r="AW59" s="6">
        <f t="shared" si="74"/>
        <v>1502</v>
      </c>
      <c r="AX59" s="6">
        <f t="shared" si="75"/>
        <v>1500.0000000000002</v>
      </c>
      <c r="AY59" s="6">
        <f t="shared" si="76"/>
        <v>1478</v>
      </c>
      <c r="AZ59" s="6">
        <f t="shared" si="77"/>
        <v>1514</v>
      </c>
      <c r="BA59" s="6">
        <f t="shared" si="78"/>
        <v>0</v>
      </c>
      <c r="BB59" s="6">
        <f t="shared" si="79"/>
        <v>1197.0000000000002</v>
      </c>
      <c r="BC59" s="6">
        <f t="shared" si="80"/>
        <v>1252</v>
      </c>
      <c r="BD59" s="6">
        <f t="shared" si="81"/>
        <v>0</v>
      </c>
      <c r="BE59" s="6">
        <f t="shared" si="82"/>
        <v>1430</v>
      </c>
      <c r="BF59" s="6">
        <f t="shared" si="83"/>
        <v>0</v>
      </c>
      <c r="BH59" s="8">
        <f t="shared" si="84"/>
        <v>1.9791666666666666E-2</v>
      </c>
      <c r="BI59" s="8">
        <f t="shared" si="85"/>
        <v>1.9097222222222224E-2</v>
      </c>
      <c r="BJ59" s="8">
        <f t="shared" si="86"/>
        <v>1.892361111111111E-2</v>
      </c>
      <c r="BK59" s="8">
        <f t="shared" si="87"/>
        <v>1.892361111111111E-2</v>
      </c>
      <c r="BL59" s="8">
        <f t="shared" si="88"/>
        <v>1.9097222222222224E-2</v>
      </c>
      <c r="BM59" s="8">
        <f t="shared" si="89"/>
        <v>1.8749999999999999E-2</v>
      </c>
      <c r="BN59" s="8">
        <f t="shared" si="90"/>
        <v>1.4756944444444446E-2</v>
      </c>
      <c r="BO59" s="8">
        <f t="shared" si="91"/>
        <v>1.40625E-2</v>
      </c>
      <c r="BP59" s="8">
        <f t="shared" si="61"/>
        <v>1.5972222222222221E-2</v>
      </c>
      <c r="BQ59" s="8">
        <f t="shared" si="62"/>
        <v>0</v>
      </c>
      <c r="BR59" s="8">
        <f t="shared" si="63"/>
        <v>1.1284722222222222E-2</v>
      </c>
      <c r="BS59" s="8">
        <f t="shared" si="64"/>
        <v>0</v>
      </c>
      <c r="BV59" s="8">
        <f t="shared" si="92"/>
        <v>1.7083333333333332E-2</v>
      </c>
      <c r="BW59" s="8">
        <f t="shared" si="93"/>
        <v>1.7384259259259259E-2</v>
      </c>
      <c r="BX59" s="8">
        <f t="shared" si="94"/>
        <v>1.7361111111111112E-2</v>
      </c>
      <c r="BY59" s="8">
        <f t="shared" si="95"/>
        <v>1.7106481481481479E-2</v>
      </c>
      <c r="BZ59" s="8">
        <f t="shared" si="96"/>
        <v>1.7523148148148149E-2</v>
      </c>
      <c r="CA59" s="8" t="str">
        <f t="shared" si="97"/>
        <v/>
      </c>
      <c r="CB59" s="8">
        <f t="shared" si="98"/>
        <v>1.3854166666666669E-2</v>
      </c>
      <c r="CC59" s="8">
        <f t="shared" si="99"/>
        <v>1.449074074074074E-2</v>
      </c>
      <c r="CD59" s="8" t="str">
        <f t="shared" si="100"/>
        <v/>
      </c>
      <c r="CE59" s="8">
        <f t="shared" si="101"/>
        <v>1.6550925925925927E-2</v>
      </c>
      <c r="CF59" s="8" t="str">
        <f t="shared" si="102"/>
        <v/>
      </c>
      <c r="CG59" s="8" t="str">
        <f t="shared" si="103"/>
        <v/>
      </c>
      <c r="CI59" s="13">
        <v>1.6516203703703703E-2</v>
      </c>
      <c r="CJ59" s="8">
        <f t="shared" si="104"/>
        <v>1.7083333333333332E-2</v>
      </c>
      <c r="CK59" s="8">
        <f>IF(COUNT($BV59:BW59)&gt;0,SMALL($BV59:BW59,1),$CI59)</f>
        <v>1.7083333333333332E-2</v>
      </c>
      <c r="CL59" s="8">
        <f>IF(COUNT($BV59:BX59)&gt;0,SMALL($BV59:BX59,1),$CI59)</f>
        <v>1.7083333333333332E-2</v>
      </c>
      <c r="CM59" s="8">
        <f>IF(COUNT($BV59:BY59)&gt;0,SMALL($BV59:BY59,1),$CI59)</f>
        <v>1.7083333333333332E-2</v>
      </c>
      <c r="CN59" s="8">
        <f>IF(COUNT($BV59:BZ59)&gt;0,SMALL($BV59:BZ59,1),$CI59)</f>
        <v>1.7083333333333332E-2</v>
      </c>
      <c r="CO59" s="3">
        <v>1.3275462962962963E-2</v>
      </c>
      <c r="CP59" s="8">
        <f t="shared" si="105"/>
        <v>1.3854166666666669E-2</v>
      </c>
      <c r="CQ59" s="8">
        <f>IF(COUNT($CB59:CC59)&gt;0,SMALL($CB59:CC59,1),$CP59)</f>
        <v>1.3854166666666669E-2</v>
      </c>
      <c r="CR59" s="8">
        <f>IF(COUNT($CB59:CD59)&gt;0,SMALL($CB59:CD59,1),$CP59)</f>
        <v>1.3854166666666669E-2</v>
      </c>
      <c r="CS59" s="8">
        <f>IF(COUNT($CB59:CE59)&gt;0,SMALL($CB59:CE59,1),$CP59)</f>
        <v>1.3854166666666669E-2</v>
      </c>
      <c r="CT59" s="8">
        <f>IF(COUNT($CB59:CF59)&gt;0,SMALL($CB59:CF59,1),$CP59)</f>
        <v>1.3854166666666669E-2</v>
      </c>
      <c r="CV59" s="8">
        <f t="shared" si="106"/>
        <v>1.9792962962962964E-2</v>
      </c>
      <c r="CW59" s="8">
        <f t="shared" si="107"/>
        <v>1.5973518518518519E-2</v>
      </c>
      <c r="CX59" s="1">
        <f t="shared" si="108"/>
        <v>56</v>
      </c>
      <c r="CY59" s="8">
        <f t="shared" si="109"/>
        <v>1.2962962962962962E-6</v>
      </c>
      <c r="CZ59" s="1" t="str">
        <f t="shared" si="110"/>
        <v>Joe Greenwood</v>
      </c>
      <c r="DB59" s="13">
        <f t="shared" si="111"/>
        <v>1.6516203703703703E-2</v>
      </c>
      <c r="DC59" s="13">
        <f>SMALL($DO59:DP59,1)/(60*60*24)</f>
        <v>1.6516203703703703E-2</v>
      </c>
      <c r="DD59" s="13">
        <f>SMALL($DO59:DQ59,1)/(60*60*24)</f>
        <v>1.6516203703703703E-2</v>
      </c>
      <c r="DE59" s="13">
        <f>SMALL($DO59:DR59,1)/(60*60*24)</f>
        <v>1.6516203703703703E-2</v>
      </c>
      <c r="DF59" s="13">
        <f>SMALL($DO59:DS59,1)/(60*60*24)</f>
        <v>1.6516203703703703E-2</v>
      </c>
      <c r="DG59" s="13">
        <f>SMALL($DO59:DT59,1)/(60*60*24)</f>
        <v>1.6516203703703703E-2</v>
      </c>
      <c r="DH59" s="45">
        <f t="shared" si="112"/>
        <v>1.3128731177047137E-2</v>
      </c>
      <c r="DI59" s="13">
        <f>SMALL($DU59:DV59,1)/(60*60*24)</f>
        <v>1.3128731177047137E-2</v>
      </c>
      <c r="DJ59" s="53">
        <f>SMALL($DW59:DW59,1)/(60*60*24)</f>
        <v>1.7367833842592592E-2</v>
      </c>
      <c r="DK59" s="53">
        <f>SMALL($DW59:DX59,1)/(60*60*24)</f>
        <v>1.7367833842592592E-2</v>
      </c>
      <c r="DL59" s="53">
        <f>SMALL($DW59:DY59,1)/(60*60*24)</f>
        <v>1.6550925925925927E-2</v>
      </c>
      <c r="DM59" s="53">
        <f>SMALL($DW59:DZ59,1)/(60*60*24)</f>
        <v>1.6550925925925927E-2</v>
      </c>
      <c r="DO59" s="6">
        <f t="shared" si="113"/>
        <v>1427</v>
      </c>
      <c r="DP59" s="1">
        <f t="shared" si="114"/>
        <v>1475.9999999999998</v>
      </c>
      <c r="DQ59" s="1">
        <f t="shared" si="115"/>
        <v>1502</v>
      </c>
      <c r="DR59" s="1">
        <f t="shared" si="116"/>
        <v>1500.0000000000002</v>
      </c>
      <c r="DS59" s="1">
        <f t="shared" si="117"/>
        <v>1478</v>
      </c>
      <c r="DT59" s="1">
        <f t="shared" si="118"/>
        <v>1514</v>
      </c>
      <c r="DU59" s="6">
        <f t="shared" si="119"/>
        <v>1134.3223736968725</v>
      </c>
      <c r="DV59" s="1">
        <f t="shared" si="120"/>
        <v>1197.0000000000002</v>
      </c>
      <c r="DW59" s="55">
        <f t="shared" si="121"/>
        <v>1500.5808440000001</v>
      </c>
      <c r="DX59" s="1">
        <f t="shared" si="122"/>
        <v>9999</v>
      </c>
      <c r="DY59" s="1">
        <f t="shared" si="123"/>
        <v>1430</v>
      </c>
      <c r="DZ59" s="1">
        <f t="shared" si="124"/>
        <v>9999</v>
      </c>
    </row>
    <row r="60" spans="1:159" x14ac:dyDescent="0.2">
      <c r="A60" s="1" t="s">
        <v>133</v>
      </c>
      <c r="B60" s="3">
        <v>1.6203703703703703E-2</v>
      </c>
      <c r="C60" s="11">
        <v>43070</v>
      </c>
      <c r="E60" s="13">
        <v>2.0902777777777781E-2</v>
      </c>
      <c r="F60" s="11">
        <v>42826</v>
      </c>
      <c r="H60" s="3">
        <v>1.7418981481481487E-2</v>
      </c>
      <c r="I60" s="3">
        <v>2.4560185185185185E-2</v>
      </c>
      <c r="K60" s="8">
        <v>1.4756944444444446E-2</v>
      </c>
      <c r="M60" s="8">
        <f t="shared" si="66"/>
        <v>2.1963063607085352E-2</v>
      </c>
      <c r="N60" s="6">
        <f t="shared" si="67"/>
        <v>1897.6086956521747</v>
      </c>
      <c r="O60" s="8">
        <f t="shared" si="125"/>
        <v>1.4236111111111111E-2</v>
      </c>
      <c r="Q60" s="8">
        <f t="shared" si="68"/>
        <v>0</v>
      </c>
      <c r="R60" s="8">
        <f t="shared" si="69"/>
        <v>0</v>
      </c>
      <c r="S60" s="8">
        <f t="shared" si="70"/>
        <v>1.4236111111111111E-2</v>
      </c>
      <c r="T60" s="8"/>
      <c r="U60" s="8">
        <f>IF(A60&lt;&gt;"",IF(VLOOKUP(A60,Apr!A$4:F$202,6)&gt;0,VLOOKUP(A60,Apr!A$4:F$202,6),0),0)</f>
        <v>0</v>
      </c>
      <c r="V60" s="8">
        <f>IF(A60&lt;&gt;"",IF(VLOOKUP(A60,May!A$3:F$201,6)&gt;0,VLOOKUP(A60,May!A$3:F$201,6),0),0)</f>
        <v>0</v>
      </c>
      <c r="W60" s="8">
        <f>IF(A60&lt;&gt;"",IF(VLOOKUP(A60,Jun!A$3:F$201,6)&gt;0,VLOOKUP(A60,Jun!A$3:F$201,6),0),0)</f>
        <v>0</v>
      </c>
      <c r="X60" s="8">
        <f>IF(A60&lt;&gt;"",IF(VLOOKUP(A60,Jul!A$3:F$201,6)&gt;0,VLOOKUP(A60,Jul!A$3:F$201,6),0),0)</f>
        <v>0</v>
      </c>
      <c r="Y60" s="8">
        <f>IF(A60&lt;&gt;"",IF(VLOOKUP(A60,Aug!A$3:F$201,6)&gt;0,VLOOKUP(A60,Aug!A$3:F$201,6),0),0)</f>
        <v>0</v>
      </c>
      <c r="Z60" s="8">
        <f>IF(A60&lt;&gt;"",IF(VLOOKUP(A60,Sep!A$3:F$201,6)&gt;0,VLOOKUP(A60,Sep!A$3:F$201,6),0),0)</f>
        <v>0</v>
      </c>
      <c r="AA60" s="6">
        <f t="shared" si="71"/>
        <v>1458.3333333333342</v>
      </c>
      <c r="AB60" s="8">
        <f t="shared" si="72"/>
        <v>1.0937500000000001E-2</v>
      </c>
      <c r="AC60" s="8">
        <f>IF(A60&lt;&gt;"",IF(VLOOKUP(A60,Oct!A$3:F$201,6)&gt;0,VLOOKUP(A60,Oct!A$3:F$201,6),0),0)</f>
        <v>0</v>
      </c>
      <c r="AD60" s="8">
        <f>IF(A60&lt;&gt;"",IF(VLOOKUP(A60,Nov!A$3:F$201,6)&gt;0,VLOOKUP(A60,Nov!A$3:F$201,6),0),0)</f>
        <v>0</v>
      </c>
      <c r="AE60" s="8">
        <f>IF(A60&lt;&gt;"",IF(VLOOKUP(A60,Dec!A$3:F$201,6)&gt;0,VLOOKUP(A60,Dec!A$3:F$201,6),0),0)</f>
        <v>0</v>
      </c>
      <c r="AF60" s="8">
        <f>IF(A60&lt;&gt;"",IF(VLOOKUP(A60,Jan!A$3:F$201,6)&gt;0,VLOOKUP(A60,Jan!A$3:F$201,6),0),0)</f>
        <v>0</v>
      </c>
      <c r="AG60" s="8">
        <f>IF(A60&lt;&gt;"",IF(VLOOKUP(A60,Feb!A$3:F$201,6)&gt;0,VLOOKUP(A60,Feb!A$3:F$201,6),0),0)</f>
        <v>0</v>
      </c>
      <c r="AH60" s="8">
        <f>IF(A60&lt;&gt;"",IF(VLOOKUP(A60,Mar!A$3:F$201,6)&gt;0,VLOOKUP(A60,Mar!A$3:F$201,6),0),0)</f>
        <v>0</v>
      </c>
      <c r="AJ60" s="8">
        <f>LARGE($BH60:BI60,1)</f>
        <v>1.4236111111111111E-2</v>
      </c>
      <c r="AK60" s="8">
        <f>LARGE($BH60:BJ60,1)</f>
        <v>1.4236111111111111E-2</v>
      </c>
      <c r="AL60" s="8">
        <f>LARGE($BH60:BK60,1)</f>
        <v>1.4236111111111111E-2</v>
      </c>
      <c r="AM60" s="8">
        <f>LARGE($BH60:BL60,1)</f>
        <v>1.4236111111111111E-2</v>
      </c>
      <c r="AN60" s="8">
        <f>LARGE($BH60:BM60,1)</f>
        <v>1.4236111111111111E-2</v>
      </c>
      <c r="AO60" s="8">
        <f>LARGE($BN60:BO60,1)</f>
        <v>1.0937500000000001E-2</v>
      </c>
      <c r="AP60" s="8">
        <f>LARGE($BN60:BP60,1)</f>
        <v>1.3020833333333334E-2</v>
      </c>
      <c r="AQ60" s="8">
        <f>LARGE($BN60:BQ60,1)</f>
        <v>1.3020833333333334E-2</v>
      </c>
      <c r="AR60" s="8">
        <f>LARGE($BN60:BR60,1)</f>
        <v>1.3020833333333334E-2</v>
      </c>
      <c r="AS60" s="8">
        <f>LARGE($BN60:BS60,1)</f>
        <v>1.3020833333333334E-2</v>
      </c>
      <c r="AV60" s="6">
        <f t="shared" si="73"/>
        <v>0</v>
      </c>
      <c r="AW60" s="6">
        <f t="shared" si="74"/>
        <v>0</v>
      </c>
      <c r="AX60" s="6">
        <f t="shared" si="75"/>
        <v>0</v>
      </c>
      <c r="AY60" s="6">
        <f t="shared" si="76"/>
        <v>0</v>
      </c>
      <c r="AZ60" s="6">
        <f t="shared" si="77"/>
        <v>0</v>
      </c>
      <c r="BA60" s="6">
        <f t="shared" si="78"/>
        <v>0</v>
      </c>
      <c r="BB60" s="6">
        <f t="shared" si="79"/>
        <v>0</v>
      </c>
      <c r="BC60" s="6">
        <f t="shared" si="80"/>
        <v>0</v>
      </c>
      <c r="BD60" s="6">
        <f t="shared" si="81"/>
        <v>0</v>
      </c>
      <c r="BE60" s="6">
        <f t="shared" si="82"/>
        <v>0</v>
      </c>
      <c r="BF60" s="6">
        <f t="shared" si="83"/>
        <v>0</v>
      </c>
      <c r="BH60" s="8">
        <f t="shared" si="84"/>
        <v>1.4236111111111111E-2</v>
      </c>
      <c r="BI60" s="8">
        <f t="shared" si="85"/>
        <v>0</v>
      </c>
      <c r="BJ60" s="8">
        <f t="shared" si="86"/>
        <v>0</v>
      </c>
      <c r="BK60" s="8">
        <f t="shared" si="87"/>
        <v>0</v>
      </c>
      <c r="BL60" s="8">
        <f t="shared" si="88"/>
        <v>0</v>
      </c>
      <c r="BM60" s="8">
        <f t="shared" si="89"/>
        <v>0</v>
      </c>
      <c r="BN60" s="8">
        <f t="shared" si="90"/>
        <v>1.0937500000000001E-2</v>
      </c>
      <c r="BO60" s="8">
        <f t="shared" si="91"/>
        <v>0</v>
      </c>
      <c r="BP60" s="8">
        <f t="shared" si="61"/>
        <v>1.3020833333333334E-2</v>
      </c>
      <c r="BQ60" s="8">
        <f t="shared" si="62"/>
        <v>0</v>
      </c>
      <c r="BR60" s="8">
        <f t="shared" si="63"/>
        <v>0</v>
      </c>
      <c r="BS60" s="8">
        <f t="shared" si="64"/>
        <v>0</v>
      </c>
      <c r="BV60" s="8" t="str">
        <f t="shared" si="92"/>
        <v/>
      </c>
      <c r="BW60" s="8" t="str">
        <f t="shared" si="93"/>
        <v/>
      </c>
      <c r="BX60" s="8" t="str">
        <f t="shared" si="94"/>
        <v/>
      </c>
      <c r="BY60" s="8" t="str">
        <f t="shared" si="95"/>
        <v/>
      </c>
      <c r="BZ60" s="8" t="str">
        <f t="shared" si="96"/>
        <v/>
      </c>
      <c r="CA60" s="8" t="str">
        <f t="shared" si="97"/>
        <v/>
      </c>
      <c r="CB60" s="8" t="str">
        <f t="shared" si="98"/>
        <v/>
      </c>
      <c r="CC60" s="8" t="str">
        <f t="shared" si="99"/>
        <v/>
      </c>
      <c r="CD60" s="8" t="str">
        <f t="shared" si="100"/>
        <v/>
      </c>
      <c r="CE60" s="8" t="str">
        <f t="shared" si="101"/>
        <v/>
      </c>
      <c r="CF60" s="8" t="str">
        <f t="shared" si="102"/>
        <v/>
      </c>
      <c r="CG60" s="8" t="str">
        <f t="shared" si="103"/>
        <v/>
      </c>
      <c r="CI60" s="13">
        <v>2.0902777777777781E-2</v>
      </c>
      <c r="CJ60" s="8">
        <f t="shared" si="104"/>
        <v>2.0902777777777781E-2</v>
      </c>
      <c r="CK60" s="8">
        <f>IF(COUNT($BV60:BW60)&gt;0,SMALL($BV60:BW60,1),$CI60)</f>
        <v>2.0902777777777781E-2</v>
      </c>
      <c r="CL60" s="8">
        <f>IF(COUNT($BV60:BX60)&gt;0,SMALL($BV60:BX60,1),$CI60)</f>
        <v>2.0902777777777781E-2</v>
      </c>
      <c r="CM60" s="8">
        <f>IF(COUNT($BV60:BY60)&gt;0,SMALL($BV60:BY60,1),$CI60)</f>
        <v>2.0902777777777781E-2</v>
      </c>
      <c r="CN60" s="8">
        <f>IF(COUNT($BV60:BZ60)&gt;0,SMALL($BV60:BZ60,1),$CI60)</f>
        <v>2.0902777777777781E-2</v>
      </c>
      <c r="CO60" s="3">
        <v>1.6203703703703703E-2</v>
      </c>
      <c r="CP60" s="8">
        <f t="shared" si="105"/>
        <v>1.6203703703703703E-2</v>
      </c>
      <c r="CQ60" s="8">
        <f>IF(COUNT($CB60:CC60)&gt;0,SMALL($CB60:CC60,1),$CP60)</f>
        <v>1.6203703703703703E-2</v>
      </c>
      <c r="CR60" s="8">
        <f>IF(COUNT($CB60:CD60)&gt;0,SMALL($CB60:CD60,1),$CP60)</f>
        <v>1.6203703703703703E-2</v>
      </c>
      <c r="CS60" s="8">
        <f>IF(COUNT($CB60:CE60)&gt;0,SMALL($CB60:CE60,1),$CP60)</f>
        <v>1.6203703703703703E-2</v>
      </c>
      <c r="CT60" s="8">
        <f>IF(COUNT($CB60:CF60)&gt;0,SMALL($CB60:CF60,1),$CP60)</f>
        <v>1.6203703703703703E-2</v>
      </c>
      <c r="CV60" s="8">
        <f t="shared" si="106"/>
        <v>1.4237430555555555E-2</v>
      </c>
      <c r="CW60" s="8">
        <f t="shared" si="107"/>
        <v>1.3022152777777778E-2</v>
      </c>
      <c r="CX60" s="1">
        <f t="shared" si="108"/>
        <v>57</v>
      </c>
      <c r="CY60" s="8">
        <f t="shared" si="109"/>
        <v>1.3194444444444444E-6</v>
      </c>
      <c r="CZ60" s="1" t="str">
        <f t="shared" si="110"/>
        <v>John Bertenshaw</v>
      </c>
      <c r="DB60" s="13">
        <f t="shared" si="111"/>
        <v>2.1963063607085352E-2</v>
      </c>
      <c r="DC60" s="13">
        <f>SMALL($DO60:DP60,1)/(60*60*24)</f>
        <v>2.1963063607085356E-2</v>
      </c>
      <c r="DD60" s="13">
        <f>SMALL($DO60:DQ60,1)/(60*60*24)</f>
        <v>2.1963063607085356E-2</v>
      </c>
      <c r="DE60" s="13">
        <f>SMALL($DO60:DR60,1)/(60*60*24)</f>
        <v>2.1963063607085356E-2</v>
      </c>
      <c r="DF60" s="13">
        <f>SMALL($DO60:DS60,1)/(60*60*24)</f>
        <v>2.1963063607085356E-2</v>
      </c>
      <c r="DG60" s="13">
        <f>SMALL($DO60:DT60,1)/(60*60*24)</f>
        <v>2.1963063607085356E-2</v>
      </c>
      <c r="DH60" s="45">
        <f t="shared" si="112"/>
        <v>1.6878858024691367E-2</v>
      </c>
      <c r="DI60" s="13">
        <f>SMALL($DU60:DV60,1)/(60*60*24)</f>
        <v>1.6878858024691367E-2</v>
      </c>
      <c r="DJ60" s="53">
        <f>SMALL($DW60:DW60,1)/(60*60*24)</f>
        <v>0.11572916666666666</v>
      </c>
      <c r="DK60" s="53">
        <f>SMALL($DW60:DX60,1)/(60*60*24)</f>
        <v>0.11572916666666666</v>
      </c>
      <c r="DL60" s="53">
        <f>SMALL($DW60:DY60,1)/(60*60*24)</f>
        <v>0.11572916666666666</v>
      </c>
      <c r="DM60" s="53">
        <f>SMALL($DW60:DZ60,1)/(60*60*24)</f>
        <v>0.11572916666666666</v>
      </c>
      <c r="DO60" s="6">
        <f t="shared" si="113"/>
        <v>1897.6086956521747</v>
      </c>
      <c r="DP60" s="1">
        <f t="shared" si="114"/>
        <v>9999</v>
      </c>
      <c r="DQ60" s="1">
        <f t="shared" si="115"/>
        <v>9999</v>
      </c>
      <c r="DR60" s="1">
        <f t="shared" si="116"/>
        <v>9999</v>
      </c>
      <c r="DS60" s="1">
        <f t="shared" si="117"/>
        <v>9999</v>
      </c>
      <c r="DT60" s="1">
        <f t="shared" si="118"/>
        <v>9999</v>
      </c>
      <c r="DU60" s="6">
        <f t="shared" si="119"/>
        <v>1458.3333333333342</v>
      </c>
      <c r="DV60" s="1">
        <f t="shared" si="120"/>
        <v>9999</v>
      </c>
      <c r="DW60" s="55">
        <f t="shared" si="121"/>
        <v>9999</v>
      </c>
      <c r="DX60" s="1">
        <f t="shared" si="122"/>
        <v>9999</v>
      </c>
      <c r="DY60" s="1">
        <f t="shared" si="123"/>
        <v>9999</v>
      </c>
      <c r="DZ60" s="1">
        <f t="shared" si="124"/>
        <v>9999</v>
      </c>
    </row>
    <row r="61" spans="1:159" x14ac:dyDescent="0.2">
      <c r="A61" s="1" t="s">
        <v>152</v>
      </c>
      <c r="B61" s="3">
        <v>1.4074074074074074E-2</v>
      </c>
      <c r="C61" s="11">
        <v>43009</v>
      </c>
      <c r="E61" s="13">
        <v>1.8287037037037036E-2</v>
      </c>
      <c r="F61" s="11">
        <v>43709</v>
      </c>
      <c r="H61" s="3">
        <v>1.4641203703703705E-2</v>
      </c>
      <c r="I61" s="3">
        <v>1.8449074074074076E-2</v>
      </c>
      <c r="K61" s="8">
        <v>1.2499999999999999E-2</v>
      </c>
      <c r="M61" s="8">
        <f t="shared" si="66"/>
        <v>1.8460648148148146E-2</v>
      </c>
      <c r="N61" s="6">
        <f t="shared" si="67"/>
        <v>1595</v>
      </c>
      <c r="O61" s="8">
        <f t="shared" si="125"/>
        <v>1.7708333333333333E-2</v>
      </c>
      <c r="Q61" s="8">
        <f t="shared" si="68"/>
        <v>1.8402777777777782E-2</v>
      </c>
      <c r="R61" s="8">
        <f t="shared" si="69"/>
        <v>1.7222222222222219E-2</v>
      </c>
      <c r="S61" s="8">
        <f t="shared" si="70"/>
        <v>1.7708333333333333E-2</v>
      </c>
      <c r="T61" s="8"/>
      <c r="U61" s="8">
        <f>IF(A61&lt;&gt;"",IF(VLOOKUP(A61,Apr!A$4:F$202,6)&gt;0,VLOOKUP(A61,Apr!A$4:F$202,6),0),0)</f>
        <v>0</v>
      </c>
      <c r="V61" s="8">
        <f>IF(A61&lt;&gt;"",IF(VLOOKUP(A61,May!A$3:F$201,6)&gt;0,VLOOKUP(A61,May!A$3:F$201,6),0),0)</f>
        <v>0</v>
      </c>
      <c r="W61" s="8">
        <f>IF(A61&lt;&gt;"",IF(VLOOKUP(A61,Jun!A$3:F$201,6)&gt;0,VLOOKUP(A61,Jun!A$3:F$201,6),0),0)</f>
        <v>0</v>
      </c>
      <c r="X61" s="8">
        <f>IF(A61&lt;&gt;"",IF(VLOOKUP(A61,Jul!A$3:F$201,6)&gt;0,VLOOKUP(A61,Jul!A$3:F$201,6),0),0)</f>
        <v>0</v>
      </c>
      <c r="Y61" s="8">
        <f>IF(A61&lt;&gt;"",IF(VLOOKUP(A61,Aug!A$3:F$201,6)&gt;0,VLOOKUP(A61,Aug!A$3:F$201,6),0),0)</f>
        <v>2.0023148148148151E-2</v>
      </c>
      <c r="Z61" s="8">
        <f>IF(A61&lt;&gt;"",IF(VLOOKUP(A61,Sep!A$3:F$201,6)&gt;0,VLOOKUP(A61,Sep!A$3:F$201,6),0),0)</f>
        <v>1.8402777777777782E-2</v>
      </c>
      <c r="AA61" s="6">
        <f t="shared" si="71"/>
        <v>1221.9326383319969</v>
      </c>
      <c r="AB61" s="8">
        <f t="shared" si="72"/>
        <v>1.3715277777777778E-2</v>
      </c>
      <c r="AC61" s="8">
        <f>IF(A61&lt;&gt;"",IF(VLOOKUP(A61,Oct!A$3:F$201,6)&gt;0,VLOOKUP(A61,Oct!A$3:F$201,6),0),0)</f>
        <v>0</v>
      </c>
      <c r="AD61" s="8">
        <f>IF(A61&lt;&gt;"",IF(VLOOKUP(A61,Nov!A$3:F$201,6)&gt;0,VLOOKUP(A61,Nov!A$3:F$201,6),0),0)</f>
        <v>0</v>
      </c>
      <c r="AE61" s="8">
        <f>IF(A61&lt;&gt;"",IF(VLOOKUP(A61,Dec!A$3:F$201,6)&gt;0,VLOOKUP(A61,Dec!A$3:F$201,6),0),0)</f>
        <v>1.7222222222222219E-2</v>
      </c>
      <c r="AF61" s="8">
        <f>IF(A61&lt;&gt;"",IF(VLOOKUP(A61,Jan!A$3:F$201,6)&gt;0,VLOOKUP(A61,Jan!A$3:F$201,6),0),0)</f>
        <v>0</v>
      </c>
      <c r="AG61" s="8">
        <f>IF(A61&lt;&gt;"",IF(VLOOKUP(A61,Feb!A$3:F$201,6)&gt;0,VLOOKUP(A61,Feb!A$3:F$201,6),0),0)</f>
        <v>1.9212962962962963E-2</v>
      </c>
      <c r="AH61" s="8">
        <f>IF(A61&lt;&gt;"",IF(VLOOKUP(A61,Mar!A$3:F$201,6)&gt;0,VLOOKUP(A61,Mar!A$3:F$201,6),0),0)</f>
        <v>0</v>
      </c>
      <c r="AJ61" s="8">
        <f>LARGE($BH61:BI61,1)</f>
        <v>1.7708333333333333E-2</v>
      </c>
      <c r="AK61" s="8">
        <f>LARGE($BH61:BJ61,1)</f>
        <v>1.7708333333333333E-2</v>
      </c>
      <c r="AL61" s="8">
        <f>LARGE($BH61:BK61,1)</f>
        <v>1.7708333333333333E-2</v>
      </c>
      <c r="AM61" s="8">
        <f>LARGE($BH61:BL61,1)</f>
        <v>1.7708333333333333E-2</v>
      </c>
      <c r="AN61" s="8">
        <f>LARGE($BH61:BM61,1)</f>
        <v>1.7708333333333333E-2</v>
      </c>
      <c r="AO61" s="8">
        <f>LARGE($BN61:BO61,1)</f>
        <v>1.3715277777777778E-2</v>
      </c>
      <c r="AP61" s="8">
        <f>LARGE($BN61:BP61,1)</f>
        <v>1.6493055555555556E-2</v>
      </c>
      <c r="AQ61" s="8">
        <f>LARGE($BN61:BQ61,1)</f>
        <v>1.6493055555555556E-2</v>
      </c>
      <c r="AR61" s="8">
        <f>LARGE($BN61:BR61,1)</f>
        <v>1.6493055555555556E-2</v>
      </c>
      <c r="AS61" s="8">
        <f>LARGE($BN61:BS61,1)</f>
        <v>1.6493055555555556E-2</v>
      </c>
      <c r="AV61" s="6">
        <f t="shared" si="73"/>
        <v>0</v>
      </c>
      <c r="AW61" s="6">
        <f t="shared" si="74"/>
        <v>0</v>
      </c>
      <c r="AX61" s="6">
        <f t="shared" si="75"/>
        <v>0</v>
      </c>
      <c r="AY61" s="6">
        <f t="shared" si="76"/>
        <v>0</v>
      </c>
      <c r="AZ61" s="6">
        <f t="shared" si="77"/>
        <v>1730.0000000000002</v>
      </c>
      <c r="BA61" s="6">
        <f t="shared" si="78"/>
        <v>1590.0000000000005</v>
      </c>
      <c r="BB61" s="6">
        <f t="shared" si="79"/>
        <v>0</v>
      </c>
      <c r="BC61" s="6">
        <f t="shared" si="80"/>
        <v>0</v>
      </c>
      <c r="BD61" s="6">
        <f t="shared" si="81"/>
        <v>1487.9999999999998</v>
      </c>
      <c r="BE61" s="6">
        <f t="shared" si="82"/>
        <v>0</v>
      </c>
      <c r="BF61" s="6">
        <f t="shared" si="83"/>
        <v>1659.9999999999998</v>
      </c>
      <c r="BH61" s="8">
        <f t="shared" si="84"/>
        <v>1.7708333333333333E-2</v>
      </c>
      <c r="BI61" s="8">
        <f t="shared" si="85"/>
        <v>0</v>
      </c>
      <c r="BJ61" s="8">
        <f t="shared" si="86"/>
        <v>0</v>
      </c>
      <c r="BK61" s="8">
        <f t="shared" si="87"/>
        <v>0</v>
      </c>
      <c r="BL61" s="8">
        <f t="shared" si="88"/>
        <v>0</v>
      </c>
      <c r="BM61" s="8">
        <f t="shared" si="89"/>
        <v>1.6145833333333335E-2</v>
      </c>
      <c r="BN61" s="8">
        <f t="shared" si="90"/>
        <v>1.3715277777777778E-2</v>
      </c>
      <c r="BO61" s="8">
        <f t="shared" si="91"/>
        <v>0</v>
      </c>
      <c r="BP61" s="8">
        <f t="shared" si="61"/>
        <v>1.6493055555555556E-2</v>
      </c>
      <c r="BQ61" s="8">
        <f t="shared" si="62"/>
        <v>1.0590277777777778E-2</v>
      </c>
      <c r="BR61" s="8">
        <f t="shared" si="63"/>
        <v>0</v>
      </c>
      <c r="BS61" s="8">
        <f t="shared" si="64"/>
        <v>8.6805555555555559E-3</v>
      </c>
      <c r="BV61" s="8" t="str">
        <f t="shared" si="92"/>
        <v/>
      </c>
      <c r="BW61" s="8" t="str">
        <f t="shared" si="93"/>
        <v/>
      </c>
      <c r="BX61" s="8" t="str">
        <f t="shared" si="94"/>
        <v/>
      </c>
      <c r="BY61" s="8" t="str">
        <f t="shared" si="95"/>
        <v/>
      </c>
      <c r="BZ61" s="8">
        <f t="shared" si="96"/>
        <v>2.0023148148148151E-2</v>
      </c>
      <c r="CA61" s="8">
        <f t="shared" si="97"/>
        <v>1.8402777777777782E-2</v>
      </c>
      <c r="CB61" s="8" t="str">
        <f t="shared" si="98"/>
        <v/>
      </c>
      <c r="CC61" s="8" t="str">
        <f t="shared" si="99"/>
        <v/>
      </c>
      <c r="CD61" s="8">
        <f t="shared" si="100"/>
        <v>1.7222222222222219E-2</v>
      </c>
      <c r="CE61" s="8" t="str">
        <f t="shared" si="101"/>
        <v/>
      </c>
      <c r="CF61" s="8">
        <f t="shared" si="102"/>
        <v>1.9212962962962963E-2</v>
      </c>
      <c r="CG61" s="8" t="str">
        <f t="shared" si="103"/>
        <v/>
      </c>
      <c r="CI61" s="13">
        <v>1.8287037037037036E-2</v>
      </c>
      <c r="CJ61" s="8">
        <f t="shared" si="104"/>
        <v>1.8287037037037036E-2</v>
      </c>
      <c r="CK61" s="8">
        <f>IF(COUNT($BV61:BW61)&gt;0,SMALL($BV61:BW61,1),$CI61)</f>
        <v>1.8287037037037036E-2</v>
      </c>
      <c r="CL61" s="8">
        <f>IF(COUNT($BV61:BX61)&gt;0,SMALL($BV61:BX61,1),$CI61)</f>
        <v>1.8287037037037036E-2</v>
      </c>
      <c r="CM61" s="8">
        <f>IF(COUNT($BV61:BY61)&gt;0,SMALL($BV61:BY61,1),$CI61)</f>
        <v>1.8287037037037036E-2</v>
      </c>
      <c r="CN61" s="8">
        <f>IF(COUNT($BV61:BZ61)&gt;0,SMALL($BV61:BZ61,1),$CI61)</f>
        <v>2.0023148148148151E-2</v>
      </c>
      <c r="CO61" s="3">
        <v>1.4074074074074074E-2</v>
      </c>
      <c r="CP61" s="8">
        <f t="shared" si="105"/>
        <v>1.4074074074074074E-2</v>
      </c>
      <c r="CQ61" s="8">
        <f>IF(COUNT($CB61:CC61)&gt;0,SMALL($CB61:CC61,1),$CP61)</f>
        <v>1.4074074074074074E-2</v>
      </c>
      <c r="CR61" s="8">
        <f>IF(COUNT($CB61:CD61)&gt;0,SMALL($CB61:CD61,1),$CP61)</f>
        <v>1.7222222222222219E-2</v>
      </c>
      <c r="CS61" s="8">
        <f>IF(COUNT($CB61:CE61)&gt;0,SMALL($CB61:CE61,1),$CP61)</f>
        <v>1.7222222222222219E-2</v>
      </c>
      <c r="CT61" s="8">
        <f>IF(COUNT($CB61:CF61)&gt;0,SMALL($CB61:CF61,1),$CP61)</f>
        <v>1.7222222222222219E-2</v>
      </c>
      <c r="CV61" s="8">
        <f t="shared" si="106"/>
        <v>1.7709675925925924E-2</v>
      </c>
      <c r="CW61" s="8">
        <f t="shared" si="107"/>
        <v>1.6494398148148147E-2</v>
      </c>
      <c r="CX61" s="1">
        <f t="shared" si="108"/>
        <v>58</v>
      </c>
      <c r="CY61" s="8">
        <f t="shared" si="109"/>
        <v>1.3425925925925926E-6</v>
      </c>
      <c r="CZ61" s="1" t="str">
        <f t="shared" si="110"/>
        <v>Jonathan Tuck</v>
      </c>
      <c r="DB61" s="13">
        <f t="shared" si="111"/>
        <v>1.8460648148148146E-2</v>
      </c>
      <c r="DC61" s="13">
        <f>SMALL($DO61:DP61,1)/(60*60*24)</f>
        <v>1.846064814814815E-2</v>
      </c>
      <c r="DD61" s="13">
        <f>SMALL($DO61:DQ61,1)/(60*60*24)</f>
        <v>1.846064814814815E-2</v>
      </c>
      <c r="DE61" s="13">
        <f>SMALL($DO61:DR61,1)/(60*60*24)</f>
        <v>1.846064814814815E-2</v>
      </c>
      <c r="DF61" s="13">
        <f>SMALL($DO61:DS61,1)/(60*60*24)</f>
        <v>1.846064814814815E-2</v>
      </c>
      <c r="DG61" s="13">
        <f>SMALL($DO61:DT61,1)/(60*60*24)</f>
        <v>1.846064814814815E-2</v>
      </c>
      <c r="DH61" s="45">
        <f t="shared" si="112"/>
        <v>1.4142738869583298E-2</v>
      </c>
      <c r="DI61" s="13">
        <f>SMALL($DU61:DV61,1)/(60*60*24)</f>
        <v>1.4142738869583298E-2</v>
      </c>
      <c r="DJ61" s="53">
        <f>SMALL($DW61:DW61,1)/(60*60*24)</f>
        <v>0.11572916666666666</v>
      </c>
      <c r="DK61" s="53">
        <f>SMALL($DW61:DX61,1)/(60*60*24)</f>
        <v>1.7222222222222219E-2</v>
      </c>
      <c r="DL61" s="53">
        <f>SMALL($DW61:DY61,1)/(60*60*24)</f>
        <v>1.7222222222222219E-2</v>
      </c>
      <c r="DM61" s="53">
        <f>SMALL($DW61:DZ61,1)/(60*60*24)</f>
        <v>1.7222222222222219E-2</v>
      </c>
      <c r="DO61" s="6">
        <f t="shared" si="113"/>
        <v>1595</v>
      </c>
      <c r="DP61" s="1">
        <f t="shared" si="114"/>
        <v>9999</v>
      </c>
      <c r="DQ61" s="1">
        <f t="shared" si="115"/>
        <v>9999</v>
      </c>
      <c r="DR61" s="1">
        <f t="shared" si="116"/>
        <v>9999</v>
      </c>
      <c r="DS61" s="1">
        <f t="shared" si="117"/>
        <v>9999</v>
      </c>
      <c r="DT61" s="1">
        <f t="shared" si="118"/>
        <v>1730.0000000000002</v>
      </c>
      <c r="DU61" s="6">
        <f t="shared" si="119"/>
        <v>1221.9326383319969</v>
      </c>
      <c r="DV61" s="1">
        <f t="shared" si="120"/>
        <v>9999</v>
      </c>
      <c r="DW61" s="55">
        <f t="shared" si="121"/>
        <v>9999</v>
      </c>
      <c r="DX61" s="1">
        <f t="shared" si="122"/>
        <v>1487.9999999999998</v>
      </c>
      <c r="DY61" s="1">
        <f t="shared" si="123"/>
        <v>9999</v>
      </c>
      <c r="DZ61" s="1">
        <f t="shared" si="124"/>
        <v>1659.9999999999998</v>
      </c>
    </row>
    <row r="62" spans="1:159" x14ac:dyDescent="0.2">
      <c r="A62" s="1" t="s">
        <v>17</v>
      </c>
      <c r="B62" s="3">
        <v>1.8761574074074073E-2</v>
      </c>
      <c r="C62" s="11">
        <v>39508</v>
      </c>
      <c r="E62" s="13">
        <v>2.3194444444444445E-2</v>
      </c>
      <c r="F62" s="11">
        <v>39934</v>
      </c>
      <c r="H62" s="3">
        <v>2.1250000000000005E-2</v>
      </c>
      <c r="I62" s="3">
        <v>2.6655092592592591E-2</v>
      </c>
      <c r="M62" s="8">
        <f t="shared" si="66"/>
        <v>2.6793478260869568E-2</v>
      </c>
      <c r="N62" s="6">
        <f t="shared" si="67"/>
        <v>2314.9565217391305</v>
      </c>
      <c r="O62" s="8">
        <f t="shared" si="125"/>
        <v>9.3749999999999997E-3</v>
      </c>
      <c r="Q62" s="8">
        <f t="shared" si="68"/>
        <v>0</v>
      </c>
      <c r="R62" s="8">
        <f t="shared" si="69"/>
        <v>0</v>
      </c>
      <c r="S62" s="8">
        <f t="shared" si="70"/>
        <v>9.3749999999999997E-3</v>
      </c>
      <c r="T62" s="8"/>
      <c r="U62" s="8">
        <f>IF(A62&lt;&gt;"",IF(VLOOKUP(A62,Apr!A$4:F$202,6)&gt;0,VLOOKUP(A62,Apr!A$4:F$202,6),0),0)</f>
        <v>0</v>
      </c>
      <c r="V62" s="8">
        <f>IF(A62&lt;&gt;"",IF(VLOOKUP(A62,May!A$3:F$201,6)&gt;0,VLOOKUP(A62,May!A$3:F$201,6),0),0)</f>
        <v>0</v>
      </c>
      <c r="W62" s="8">
        <f>IF(A62&lt;&gt;"",IF(VLOOKUP(A62,Jun!A$3:F$201,6)&gt;0,VLOOKUP(A62,Jun!A$3:F$201,6),0),0)</f>
        <v>0</v>
      </c>
      <c r="X62" s="8">
        <f>IF(A62&lt;&gt;"",IF(VLOOKUP(A62,Jul!A$3:F$201,6)&gt;0,VLOOKUP(A62,Jul!A$3:F$201,6),0),0)</f>
        <v>0</v>
      </c>
      <c r="Y62" s="8">
        <f>IF(A62&lt;&gt;"",IF(VLOOKUP(A62,Aug!A$3:F$201,6)&gt;0,VLOOKUP(A62,Aug!A$3:F$201,6),0),0)</f>
        <v>0</v>
      </c>
      <c r="Z62" s="8">
        <f>IF(A62&lt;&gt;"",IF(VLOOKUP(A62,Sep!A$3:F$201,6)&gt;0,VLOOKUP(A62,Sep!A$3:F$201,6),0),0)</f>
        <v>0</v>
      </c>
      <c r="AA62" s="6">
        <f t="shared" si="71"/>
        <v>1779.0697674418609</v>
      </c>
      <c r="AB62" s="8">
        <f t="shared" si="72"/>
        <v>7.2916666666666659E-3</v>
      </c>
      <c r="AC62" s="8">
        <f>IF(A62&lt;&gt;"",IF(VLOOKUP(A62,Oct!A$3:F$201,6)&gt;0,VLOOKUP(A62,Oct!A$3:F$201,6),0),0)</f>
        <v>0</v>
      </c>
      <c r="AD62" s="8">
        <f>IF(A62&lt;&gt;"",IF(VLOOKUP(A62,Nov!A$3:F$201,6)&gt;0,VLOOKUP(A62,Nov!A$3:F$201,6),0),0)</f>
        <v>0</v>
      </c>
      <c r="AE62" s="8">
        <f>IF(A62&lt;&gt;"",IF(VLOOKUP(A62,Dec!A$3:F$201,6)&gt;0,VLOOKUP(A62,Dec!A$3:F$201,6),0),0)</f>
        <v>0</v>
      </c>
      <c r="AF62" s="8">
        <f>IF(A62&lt;&gt;"",IF(VLOOKUP(A62,Jan!A$3:F$201,6)&gt;0,VLOOKUP(A62,Jan!A$3:F$201,6),0),0)</f>
        <v>0</v>
      </c>
      <c r="AG62" s="8">
        <f>IF(A62&lt;&gt;"",IF(VLOOKUP(A62,Feb!A$3:F$201,6)&gt;0,VLOOKUP(A62,Feb!A$3:F$201,6),0),0)</f>
        <v>0</v>
      </c>
      <c r="AH62" s="8">
        <f>IF(A62&lt;&gt;"",IF(VLOOKUP(A62,Mar!A$3:F$201,6)&gt;0,VLOOKUP(A62,Mar!A$3:F$201,6),0),0)</f>
        <v>0</v>
      </c>
      <c r="AJ62" s="8">
        <f>LARGE($BH62:BI62,1)</f>
        <v>9.3749999999999997E-3</v>
      </c>
      <c r="AK62" s="8">
        <f>LARGE($BH62:BJ62,1)</f>
        <v>9.3749999999999997E-3</v>
      </c>
      <c r="AL62" s="8">
        <f>LARGE($BH62:BK62,1)</f>
        <v>9.3749999999999997E-3</v>
      </c>
      <c r="AM62" s="8">
        <f>LARGE($BH62:BL62,1)</f>
        <v>9.3749999999999997E-3</v>
      </c>
      <c r="AN62" s="8">
        <f>LARGE($BH62:BM62,1)</f>
        <v>9.3749999999999997E-3</v>
      </c>
      <c r="AO62" s="8">
        <f>LARGE($BN62:BO62,1)</f>
        <v>7.2916666666666659E-3</v>
      </c>
      <c r="AP62" s="8">
        <f>LARGE($BN62:BP62,1)</f>
        <v>8.6805555555555559E-3</v>
      </c>
      <c r="AQ62" s="8">
        <f>LARGE($BN62:BQ62,1)</f>
        <v>8.6805555555555559E-3</v>
      </c>
      <c r="AR62" s="8">
        <f>LARGE($BN62:BR62,1)</f>
        <v>8.6805555555555559E-3</v>
      </c>
      <c r="AS62" s="8">
        <f>LARGE($BN62:BS62,1)</f>
        <v>8.6805555555555559E-3</v>
      </c>
      <c r="AV62" s="6">
        <f t="shared" si="73"/>
        <v>0</v>
      </c>
      <c r="AW62" s="6">
        <f t="shared" si="74"/>
        <v>0</v>
      </c>
      <c r="AX62" s="6">
        <f t="shared" si="75"/>
        <v>0</v>
      </c>
      <c r="AY62" s="6">
        <f t="shared" si="76"/>
        <v>0</v>
      </c>
      <c r="AZ62" s="6">
        <f t="shared" si="77"/>
        <v>0</v>
      </c>
      <c r="BA62" s="6">
        <f t="shared" si="78"/>
        <v>0</v>
      </c>
      <c r="BB62" s="6">
        <f t="shared" si="79"/>
        <v>0</v>
      </c>
      <c r="BC62" s="6">
        <f t="shared" si="80"/>
        <v>0</v>
      </c>
      <c r="BD62" s="6">
        <f t="shared" si="81"/>
        <v>0</v>
      </c>
      <c r="BE62" s="6">
        <f t="shared" si="82"/>
        <v>0</v>
      </c>
      <c r="BF62" s="6">
        <f t="shared" si="83"/>
        <v>0</v>
      </c>
      <c r="BH62" s="8">
        <f t="shared" si="84"/>
        <v>9.3749999999999997E-3</v>
      </c>
      <c r="BI62" s="8">
        <f t="shared" si="85"/>
        <v>0</v>
      </c>
      <c r="BJ62" s="8">
        <f t="shared" si="86"/>
        <v>0</v>
      </c>
      <c r="BK62" s="8">
        <f t="shared" si="87"/>
        <v>0</v>
      </c>
      <c r="BL62" s="8">
        <f t="shared" si="88"/>
        <v>0</v>
      </c>
      <c r="BM62" s="8">
        <f t="shared" si="89"/>
        <v>0</v>
      </c>
      <c r="BN62" s="8">
        <f t="shared" si="90"/>
        <v>7.2916666666666659E-3</v>
      </c>
      <c r="BO62" s="8">
        <f t="shared" si="91"/>
        <v>0</v>
      </c>
      <c r="BP62" s="8">
        <f t="shared" si="61"/>
        <v>8.6805555555555559E-3</v>
      </c>
      <c r="BQ62" s="8">
        <f t="shared" si="62"/>
        <v>0</v>
      </c>
      <c r="BR62" s="8">
        <f t="shared" si="63"/>
        <v>0</v>
      </c>
      <c r="BS62" s="8">
        <f t="shared" si="64"/>
        <v>0</v>
      </c>
      <c r="BV62" s="8" t="str">
        <f t="shared" si="92"/>
        <v/>
      </c>
      <c r="BW62" s="8" t="str">
        <f t="shared" si="93"/>
        <v/>
      </c>
      <c r="BX62" s="8" t="str">
        <f t="shared" si="94"/>
        <v/>
      </c>
      <c r="BY62" s="8" t="str">
        <f t="shared" si="95"/>
        <v/>
      </c>
      <c r="BZ62" s="8" t="str">
        <f t="shared" si="96"/>
        <v/>
      </c>
      <c r="CA62" s="8" t="str">
        <f t="shared" si="97"/>
        <v/>
      </c>
      <c r="CB62" s="8" t="str">
        <f t="shared" si="98"/>
        <v/>
      </c>
      <c r="CC62" s="8" t="str">
        <f t="shared" si="99"/>
        <v/>
      </c>
      <c r="CD62" s="8" t="str">
        <f t="shared" si="100"/>
        <v/>
      </c>
      <c r="CE62" s="8" t="str">
        <f t="shared" si="101"/>
        <v/>
      </c>
      <c r="CF62" s="8" t="str">
        <f t="shared" si="102"/>
        <v/>
      </c>
      <c r="CG62" s="8" t="str">
        <f t="shared" si="103"/>
        <v/>
      </c>
      <c r="CI62" s="13">
        <v>2.3194444444444445E-2</v>
      </c>
      <c r="CJ62" s="8">
        <f t="shared" si="104"/>
        <v>2.3194444444444445E-2</v>
      </c>
      <c r="CK62" s="8">
        <f>IF(COUNT($BV62:BW62)&gt;0,SMALL($BV62:BW62,1),$CI62)</f>
        <v>2.3194444444444445E-2</v>
      </c>
      <c r="CL62" s="8">
        <f>IF(COUNT($BV62:BX62)&gt;0,SMALL($BV62:BX62,1),$CI62)</f>
        <v>2.3194444444444445E-2</v>
      </c>
      <c r="CM62" s="8">
        <f>IF(COUNT($BV62:BY62)&gt;0,SMALL($BV62:BY62,1),$CI62)</f>
        <v>2.3194444444444445E-2</v>
      </c>
      <c r="CN62" s="8">
        <f>IF(COUNT($BV62:BZ62)&gt;0,SMALL($BV62:BZ62,1),$CI62)</f>
        <v>2.3194444444444445E-2</v>
      </c>
      <c r="CO62" s="3">
        <v>1.8761574074074073E-2</v>
      </c>
      <c r="CP62" s="8">
        <f t="shared" si="105"/>
        <v>1.8761574074074073E-2</v>
      </c>
      <c r="CQ62" s="8">
        <f>IF(COUNT($CB62:CC62)&gt;0,SMALL($CB62:CC62,1),$CP62)</f>
        <v>1.8761574074074073E-2</v>
      </c>
      <c r="CR62" s="8">
        <f>IF(COUNT($CB62:CD62)&gt;0,SMALL($CB62:CD62,1),$CP62)</f>
        <v>1.8761574074074073E-2</v>
      </c>
      <c r="CS62" s="8">
        <f>IF(COUNT($CB62:CE62)&gt;0,SMALL($CB62:CE62,1),$CP62)</f>
        <v>1.8761574074074073E-2</v>
      </c>
      <c r="CT62" s="8">
        <f>IF(COUNT($CB62:CF62)&gt;0,SMALL($CB62:CF62,1),$CP62)</f>
        <v>1.8761574074074073E-2</v>
      </c>
      <c r="CV62" s="8">
        <f t="shared" si="106"/>
        <v>9.3763657407407407E-3</v>
      </c>
      <c r="CW62" s="8">
        <f t="shared" si="107"/>
        <v>8.681921296296297E-3</v>
      </c>
      <c r="CX62" s="1">
        <f t="shared" si="108"/>
        <v>59</v>
      </c>
      <c r="CY62" s="8">
        <f t="shared" si="109"/>
        <v>1.3657407407407408E-6</v>
      </c>
      <c r="CZ62" s="1" t="str">
        <f t="shared" si="110"/>
        <v>Julia Rolfe</v>
      </c>
      <c r="DB62" s="13">
        <f t="shared" si="111"/>
        <v>2.6793478260869568E-2</v>
      </c>
      <c r="DC62" s="13">
        <f>SMALL($DO62:DP62,1)/(60*60*24)</f>
        <v>2.6793478260869565E-2</v>
      </c>
      <c r="DD62" s="13">
        <f>SMALL($DO62:DQ62,1)/(60*60*24)</f>
        <v>2.6793478260869565E-2</v>
      </c>
      <c r="DE62" s="13">
        <f>SMALL($DO62:DR62,1)/(60*60*24)</f>
        <v>2.6793478260869565E-2</v>
      </c>
      <c r="DF62" s="13">
        <f>SMALL($DO62:DS62,1)/(60*60*24)</f>
        <v>2.6793478260869565E-2</v>
      </c>
      <c r="DG62" s="13">
        <f>SMALL($DO62:DT62,1)/(60*60*24)</f>
        <v>2.6793478260869565E-2</v>
      </c>
      <c r="DH62" s="45">
        <f t="shared" si="112"/>
        <v>2.0591085271317835E-2</v>
      </c>
      <c r="DI62" s="13">
        <f>SMALL($DU62:DV62,1)/(60*60*24)</f>
        <v>2.0591085271317835E-2</v>
      </c>
      <c r="DJ62" s="53">
        <f>SMALL($DW62:DW62,1)/(60*60*24)</f>
        <v>0.11572916666666666</v>
      </c>
      <c r="DK62" s="53">
        <f>SMALL($DW62:DX62,1)/(60*60*24)</f>
        <v>0.11572916666666666</v>
      </c>
      <c r="DL62" s="53">
        <f>SMALL($DW62:DY62,1)/(60*60*24)</f>
        <v>0.11572916666666666</v>
      </c>
      <c r="DM62" s="53">
        <f>SMALL($DW62:DZ62,1)/(60*60*24)</f>
        <v>0.11572916666666666</v>
      </c>
      <c r="DO62" s="6">
        <f t="shared" si="113"/>
        <v>2314.9565217391305</v>
      </c>
      <c r="DP62" s="1">
        <f t="shared" si="114"/>
        <v>9999</v>
      </c>
      <c r="DQ62" s="1">
        <f t="shared" si="115"/>
        <v>9999</v>
      </c>
      <c r="DR62" s="1">
        <f t="shared" si="116"/>
        <v>9999</v>
      </c>
      <c r="DS62" s="1">
        <f t="shared" si="117"/>
        <v>9999</v>
      </c>
      <c r="DT62" s="1">
        <f t="shared" si="118"/>
        <v>9999</v>
      </c>
      <c r="DU62" s="6">
        <f t="shared" si="119"/>
        <v>1779.0697674418609</v>
      </c>
      <c r="DV62" s="1">
        <f t="shared" si="120"/>
        <v>9999</v>
      </c>
      <c r="DW62" s="55">
        <f t="shared" si="121"/>
        <v>9999</v>
      </c>
      <c r="DX62" s="1">
        <f t="shared" si="122"/>
        <v>9999</v>
      </c>
      <c r="DY62" s="1">
        <f t="shared" si="123"/>
        <v>9999</v>
      </c>
      <c r="DZ62" s="1">
        <f t="shared" si="124"/>
        <v>9999</v>
      </c>
    </row>
    <row r="63" spans="1:159" s="41" customFormat="1" x14ac:dyDescent="0.2">
      <c r="A63" s="1" t="s">
        <v>202</v>
      </c>
      <c r="B63" s="54">
        <v>2.6053240740740738E-2</v>
      </c>
      <c r="C63" s="11"/>
      <c r="D63" s="11"/>
      <c r="E63" s="53">
        <v>3.0405092592592591E-2</v>
      </c>
      <c r="F63" s="11"/>
      <c r="G63" s="11"/>
      <c r="H63" s="8">
        <v>2.6053240740740738E-2</v>
      </c>
      <c r="I63" s="8">
        <v>3.0407407407407411E-2</v>
      </c>
      <c r="J63" s="8"/>
      <c r="K63" s="8"/>
      <c r="L63" s="8">
        <v>4.5138888888888888E-2</v>
      </c>
      <c r="M63" s="8">
        <f t="shared" si="66"/>
        <v>3.2849738325281798E-2</v>
      </c>
      <c r="N63" s="6">
        <f t="shared" si="67"/>
        <v>2838.2173913043471</v>
      </c>
      <c r="O63" s="8">
        <f t="shared" si="125"/>
        <v>3.2986111111111111E-3</v>
      </c>
      <c r="P63" s="8"/>
      <c r="Q63" s="8">
        <f t="shared" si="68"/>
        <v>0</v>
      </c>
      <c r="R63" s="8">
        <f t="shared" si="69"/>
        <v>0</v>
      </c>
      <c r="S63" s="8">
        <f t="shared" si="70"/>
        <v>3.2986111111111111E-3</v>
      </c>
      <c r="T63" s="8"/>
      <c r="U63" s="8">
        <f>IF(A63&lt;&gt;"",IF(VLOOKUP(A63,Apr!A$4:F$202,6)&gt;0,VLOOKUP(A63,Apr!A$4:F$202,6),0),0)</f>
        <v>0</v>
      </c>
      <c r="V63" s="8">
        <f>IF(A63&lt;&gt;"",IF(VLOOKUP(A63,May!A$3:F$201,6)&gt;0,VLOOKUP(A63,May!A$3:F$201,6),0),0)</f>
        <v>0</v>
      </c>
      <c r="W63" s="8">
        <f>IF(A63&lt;&gt;"",IF(VLOOKUP(A63,Jun!A$3:F$201,6)&gt;0,VLOOKUP(A63,Jun!A$3:F$201,6),0),0)</f>
        <v>0</v>
      </c>
      <c r="X63" s="8">
        <f>IF(A63&lt;&gt;"",IF(VLOOKUP(A63,Jul!A$3:F$201,6)&gt;0,VLOOKUP(A63,Jul!A$3:F$201,6),0),0)</f>
        <v>0</v>
      </c>
      <c r="Y63" s="8">
        <f>IF(A63&lt;&gt;"",IF(VLOOKUP(A63,Aug!A$3:F$201,6)&gt;0,VLOOKUP(A63,Aug!A$3:F$201,6),0),0)</f>
        <v>0</v>
      </c>
      <c r="Z63" s="8">
        <f>IF(A63&lt;&gt;"",IF(VLOOKUP(A63,Sep!A$3:F$201,6)&gt;0,VLOOKUP(A63,Sep!A$3:F$201,6),0),0)</f>
        <v>0</v>
      </c>
      <c r="AA63" s="6">
        <f t="shared" si="71"/>
        <v>2181.2015503875964</v>
      </c>
      <c r="AB63" s="8">
        <f t="shared" si="72"/>
        <v>2.6041666666666665E-3</v>
      </c>
      <c r="AC63" s="8">
        <f>IF(A63&lt;&gt;"",IF(VLOOKUP(A63,Oct!A$3:F$201,6)&gt;0,VLOOKUP(A63,Oct!A$3:F$201,6),0),0)</f>
        <v>0</v>
      </c>
      <c r="AD63" s="8">
        <f>IF(A63&lt;&gt;"",IF(VLOOKUP(A63,Nov!A$3:F$201,6)&gt;0,VLOOKUP(A63,Nov!A$3:F$201,6),0),0)</f>
        <v>0</v>
      </c>
      <c r="AE63" s="8">
        <f>IF(A63&lt;&gt;"",IF(VLOOKUP(A63,Dec!A$3:F$201,6)&gt;0,VLOOKUP(A63,Dec!A$3:F$201,6),0),0)</f>
        <v>0</v>
      </c>
      <c r="AF63" s="8">
        <f>IF(A63&lt;&gt;"",IF(VLOOKUP(A63,Jan!A$3:F$201,6)&gt;0,VLOOKUP(A63,Jan!A$3:F$201,6),0),0)</f>
        <v>0</v>
      </c>
      <c r="AG63" s="8">
        <f>IF(A63&lt;&gt;"",IF(VLOOKUP(A63,Feb!A$3:F$201,6)&gt;0,VLOOKUP(A63,Feb!A$3:F$201,6),0),0)</f>
        <v>0</v>
      </c>
      <c r="AH63" s="8">
        <f>IF(A63&lt;&gt;"",IF(VLOOKUP(A63,Mar!A$3:F$201,6)&gt;0,VLOOKUP(A63,Mar!A$3:F$201,6),0),0)</f>
        <v>0</v>
      </c>
      <c r="AI63" s="1"/>
      <c r="AJ63" s="8">
        <f>LARGE($BH63:BI63,1)</f>
        <v>3.2986111111111111E-3</v>
      </c>
      <c r="AK63" s="8">
        <f>LARGE($BH63:BJ63,1)</f>
        <v>3.2986111111111111E-3</v>
      </c>
      <c r="AL63" s="8">
        <f>LARGE($BH63:BK63,1)</f>
        <v>3.2986111111111111E-3</v>
      </c>
      <c r="AM63" s="8">
        <f>LARGE($BH63:BL63,1)</f>
        <v>3.2986111111111111E-3</v>
      </c>
      <c r="AN63" s="8">
        <f>LARGE($BH63:BM63,1)</f>
        <v>3.2986111111111111E-3</v>
      </c>
      <c r="AO63" s="8">
        <f>LARGE($BN63:BO63,1)</f>
        <v>2.6041666666666665E-3</v>
      </c>
      <c r="AP63" s="8">
        <f>LARGE($BN63:BP63,1)</f>
        <v>3.1250000000000002E-3</v>
      </c>
      <c r="AQ63" s="8">
        <f>LARGE($BN63:BQ63,1)</f>
        <v>3.1250000000000002E-3</v>
      </c>
      <c r="AR63" s="8">
        <f>LARGE($BN63:BR63,1)</f>
        <v>3.1250000000000002E-3</v>
      </c>
      <c r="AS63" s="8">
        <f>LARGE($BN63:BS63,1)</f>
        <v>3.1250000000000002E-3</v>
      </c>
      <c r="AT63" s="1"/>
      <c r="AU63" s="1"/>
      <c r="AV63" s="6">
        <f t="shared" si="73"/>
        <v>0</v>
      </c>
      <c r="AW63" s="6">
        <f t="shared" si="74"/>
        <v>0</v>
      </c>
      <c r="AX63" s="6">
        <f t="shared" si="75"/>
        <v>0</v>
      </c>
      <c r="AY63" s="6">
        <f t="shared" si="76"/>
        <v>0</v>
      </c>
      <c r="AZ63" s="6">
        <f t="shared" si="77"/>
        <v>0</v>
      </c>
      <c r="BA63" s="6">
        <f t="shared" si="78"/>
        <v>0</v>
      </c>
      <c r="BB63" s="6">
        <f t="shared" si="79"/>
        <v>0</v>
      </c>
      <c r="BC63" s="6">
        <f t="shared" si="80"/>
        <v>0</v>
      </c>
      <c r="BD63" s="6">
        <f t="shared" si="81"/>
        <v>0</v>
      </c>
      <c r="BE63" s="6">
        <f t="shared" si="82"/>
        <v>0</v>
      </c>
      <c r="BF63" s="6">
        <f t="shared" si="83"/>
        <v>0</v>
      </c>
      <c r="BG63" s="1"/>
      <c r="BH63" s="8">
        <f t="shared" si="84"/>
        <v>3.2986111111111111E-3</v>
      </c>
      <c r="BI63" s="8">
        <f t="shared" si="85"/>
        <v>0</v>
      </c>
      <c r="BJ63" s="8">
        <f t="shared" si="86"/>
        <v>0</v>
      </c>
      <c r="BK63" s="8">
        <f t="shared" si="87"/>
        <v>0</v>
      </c>
      <c r="BL63" s="8">
        <f t="shared" si="88"/>
        <v>0</v>
      </c>
      <c r="BM63" s="8">
        <f t="shared" si="89"/>
        <v>0</v>
      </c>
      <c r="BN63" s="8">
        <f t="shared" si="90"/>
        <v>2.6041666666666665E-3</v>
      </c>
      <c r="BO63" s="8">
        <f t="shared" si="91"/>
        <v>0</v>
      </c>
      <c r="BP63" s="8">
        <f t="shared" si="61"/>
        <v>3.1250000000000002E-3</v>
      </c>
      <c r="BQ63" s="8">
        <f t="shared" si="62"/>
        <v>0</v>
      </c>
      <c r="BR63" s="8">
        <f t="shared" si="63"/>
        <v>0</v>
      </c>
      <c r="BS63" s="8">
        <f t="shared" si="64"/>
        <v>0</v>
      </c>
      <c r="BT63" s="1"/>
      <c r="BU63" s="1"/>
      <c r="BV63" s="8" t="str">
        <f t="shared" si="92"/>
        <v/>
      </c>
      <c r="BW63" s="8" t="str">
        <f t="shared" si="93"/>
        <v/>
      </c>
      <c r="BX63" s="8" t="str">
        <f t="shared" si="94"/>
        <v/>
      </c>
      <c r="BY63" s="8" t="str">
        <f t="shared" si="95"/>
        <v/>
      </c>
      <c r="BZ63" s="8" t="str">
        <f t="shared" si="96"/>
        <v/>
      </c>
      <c r="CA63" s="8" t="str">
        <f t="shared" si="97"/>
        <v/>
      </c>
      <c r="CB63" s="8" t="str">
        <f t="shared" si="98"/>
        <v/>
      </c>
      <c r="CC63" s="8" t="str">
        <f t="shared" si="99"/>
        <v/>
      </c>
      <c r="CD63" s="8" t="str">
        <f t="shared" si="100"/>
        <v/>
      </c>
      <c r="CE63" s="8" t="str">
        <f t="shared" si="101"/>
        <v/>
      </c>
      <c r="CF63" s="8" t="str">
        <f t="shared" si="102"/>
        <v/>
      </c>
      <c r="CG63" s="8" t="str">
        <f t="shared" si="103"/>
        <v/>
      </c>
      <c r="CH63" s="8"/>
      <c r="CI63" s="13">
        <v>3.0405092592592591E-2</v>
      </c>
      <c r="CJ63" s="8">
        <f t="shared" si="104"/>
        <v>3.0405092592592591E-2</v>
      </c>
      <c r="CK63" s="8">
        <f>IF(COUNT($BV63:BW63)&gt;0,SMALL($BV63:BW63,1),$CI63)</f>
        <v>3.0405092592592591E-2</v>
      </c>
      <c r="CL63" s="8">
        <f>IF(COUNT($BV63:BX63)&gt;0,SMALL($BV63:BX63,1),$CI63)</f>
        <v>3.0405092592592591E-2</v>
      </c>
      <c r="CM63" s="8">
        <f>IF(COUNT($BV63:BY63)&gt;0,SMALL($BV63:BY63,1),$CI63)</f>
        <v>3.0405092592592591E-2</v>
      </c>
      <c r="CN63" s="8">
        <f>IF(COUNT($BV63:BZ63)&gt;0,SMALL($BV63:BZ63,1),$CI63)</f>
        <v>3.0405092592592591E-2</v>
      </c>
      <c r="CO63" s="3">
        <v>2.6053240740740738E-2</v>
      </c>
      <c r="CP63" s="8">
        <f t="shared" si="105"/>
        <v>2.6053240740740738E-2</v>
      </c>
      <c r="CQ63" s="8">
        <f>IF(COUNT($CB63:CC63)&gt;0,SMALL($CB63:CC63,1),$CP63)</f>
        <v>2.6053240740740738E-2</v>
      </c>
      <c r="CR63" s="8">
        <f>IF(COUNT($CB63:CD63)&gt;0,SMALL($CB63:CD63,1),$CP63)</f>
        <v>2.6053240740740738E-2</v>
      </c>
      <c r="CS63" s="8">
        <f>IF(COUNT($CB63:CE63)&gt;0,SMALL($CB63:CE63,1),$CP63)</f>
        <v>2.6053240740740738E-2</v>
      </c>
      <c r="CT63" s="8">
        <f>IF(COUNT($CB63:CF63)&gt;0,SMALL($CB63:CF63,1),$CP63)</f>
        <v>2.6053240740740738E-2</v>
      </c>
      <c r="CU63" s="1"/>
      <c r="CV63" s="8">
        <f t="shared" si="106"/>
        <v>3.3E-3</v>
      </c>
      <c r="CW63" s="8">
        <f t="shared" si="107"/>
        <v>3.1263888888888891E-3</v>
      </c>
      <c r="CX63" s="1">
        <f t="shared" si="108"/>
        <v>60</v>
      </c>
      <c r="CY63" s="8">
        <f t="shared" si="109"/>
        <v>1.388888888888889E-6</v>
      </c>
      <c r="CZ63" s="1" t="str">
        <f t="shared" si="110"/>
        <v>Julie Brayne</v>
      </c>
      <c r="DA63" s="1"/>
      <c r="DB63" s="13">
        <f t="shared" si="111"/>
        <v>3.2849738325281798E-2</v>
      </c>
      <c r="DC63" s="13">
        <f>SMALL($DO63:DP63,1)/(60*60*24)</f>
        <v>3.2849738325281798E-2</v>
      </c>
      <c r="DD63" s="13">
        <f>SMALL($DO63:DQ63,1)/(60*60*24)</f>
        <v>3.2849738325281798E-2</v>
      </c>
      <c r="DE63" s="13">
        <f>SMALL($DO63:DR63,1)/(60*60*24)</f>
        <v>3.2849738325281798E-2</v>
      </c>
      <c r="DF63" s="13">
        <f>SMALL($DO63:DS63,1)/(60*60*24)</f>
        <v>3.2849738325281798E-2</v>
      </c>
      <c r="DG63" s="13">
        <f>SMALL($DO63:DT63,1)/(60*60*24)</f>
        <v>3.2849738325281798E-2</v>
      </c>
      <c r="DH63" s="45">
        <f t="shared" si="112"/>
        <v>2.5245388314671255E-2</v>
      </c>
      <c r="DI63" s="13">
        <f>SMALL($DU63:DV63,1)/(60*60*24)</f>
        <v>2.5245388314671255E-2</v>
      </c>
      <c r="DJ63" s="53">
        <f>SMALL($DW63:DW63,1)/(60*60*24)</f>
        <v>0.11572916666666666</v>
      </c>
      <c r="DK63" s="53">
        <f>SMALL($DW63:DX63,1)/(60*60*24)</f>
        <v>0.11572916666666666</v>
      </c>
      <c r="DL63" s="53">
        <f>SMALL($DW63:DY63,1)/(60*60*24)</f>
        <v>0.11572916666666666</v>
      </c>
      <c r="DM63" s="53">
        <f>SMALL($DW63:DZ63,1)/(60*60*24)</f>
        <v>0.11572916666666666</v>
      </c>
      <c r="DN63" s="1"/>
      <c r="DO63" s="6">
        <f t="shared" si="113"/>
        <v>2838.2173913043471</v>
      </c>
      <c r="DP63" s="1">
        <f t="shared" si="114"/>
        <v>9999</v>
      </c>
      <c r="DQ63" s="1">
        <f t="shared" si="115"/>
        <v>9999</v>
      </c>
      <c r="DR63" s="1">
        <f t="shared" si="116"/>
        <v>9999</v>
      </c>
      <c r="DS63" s="1">
        <f t="shared" si="117"/>
        <v>9999</v>
      </c>
      <c r="DT63" s="1">
        <f t="shared" si="118"/>
        <v>9999</v>
      </c>
      <c r="DU63" s="6">
        <f t="shared" si="119"/>
        <v>2181.2015503875964</v>
      </c>
      <c r="DV63" s="1">
        <f t="shared" si="120"/>
        <v>9999</v>
      </c>
      <c r="DW63" s="55">
        <f t="shared" si="121"/>
        <v>9999</v>
      </c>
      <c r="DX63" s="1">
        <f t="shared" si="122"/>
        <v>9999</v>
      </c>
      <c r="DY63" s="1">
        <f t="shared" si="123"/>
        <v>9999</v>
      </c>
      <c r="DZ63" s="1">
        <f t="shared" si="124"/>
        <v>9999</v>
      </c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</row>
    <row r="64" spans="1:159" x14ac:dyDescent="0.2">
      <c r="A64" s="1" t="s">
        <v>150</v>
      </c>
      <c r="B64" s="3">
        <v>2.1782407407407407E-2</v>
      </c>
      <c r="C64" s="11">
        <v>43101</v>
      </c>
      <c r="E64" s="13">
        <v>3.0555555555555555E-2</v>
      </c>
      <c r="F64" s="11">
        <v>43556</v>
      </c>
      <c r="H64" s="3">
        <v>2.6076388888888889E-2</v>
      </c>
      <c r="I64" s="3">
        <v>3.3703703703703701E-2</v>
      </c>
      <c r="K64" s="8">
        <v>2.3495370370370371E-2</v>
      </c>
      <c r="M64" s="8">
        <f t="shared" si="66"/>
        <v>3.2878925120772944E-2</v>
      </c>
      <c r="N64" s="6">
        <f t="shared" si="67"/>
        <v>2840.7391304347821</v>
      </c>
      <c r="O64" s="8">
        <f t="shared" si="125"/>
        <v>3.2986111111111111E-3</v>
      </c>
      <c r="Q64" s="8">
        <f t="shared" si="68"/>
        <v>3.2604166666666663E-2</v>
      </c>
      <c r="R64" s="8">
        <f t="shared" si="69"/>
        <v>0</v>
      </c>
      <c r="S64" s="8">
        <f t="shared" si="70"/>
        <v>3.2986111111111111E-3</v>
      </c>
      <c r="T64" s="8"/>
      <c r="U64" s="8">
        <f>IF(A64&lt;&gt;"",IF(VLOOKUP(A64,Apr!A$4:F$202,6)&gt;0,VLOOKUP(A64,Apr!A$4:F$202,6),0),0)</f>
        <v>0</v>
      </c>
      <c r="V64" s="8">
        <f>IF(A64&lt;&gt;"",IF(VLOOKUP(A64,May!A$3:F$201,6)&gt;0,VLOOKUP(A64,May!A$3:F$201,6),0),0)</f>
        <v>3.2604166666666663E-2</v>
      </c>
      <c r="W64" s="8">
        <f>IF(A64&lt;&gt;"",IF(VLOOKUP(A64,Jun!A$3:F$201,6)&gt;0,VLOOKUP(A64,Jun!A$3:F$201,6),0),0)</f>
        <v>0</v>
      </c>
      <c r="X64" s="8">
        <f>IF(A64&lt;&gt;"",IF(VLOOKUP(A64,Jul!A$3:F$201,6)&gt;0,VLOOKUP(A64,Jul!A$3:F$201,6),0),0)</f>
        <v>0</v>
      </c>
      <c r="Y64" s="8">
        <f>IF(A64&lt;&gt;"",IF(VLOOKUP(A64,Aug!A$3:F$201,6)&gt;0,VLOOKUP(A64,Aug!A$3:F$201,6),0),0)</f>
        <v>0</v>
      </c>
      <c r="Z64" s="8">
        <f>IF(A64&lt;&gt;"",IF(VLOOKUP(A64,Sep!A$3:F$201,6)&gt;0,VLOOKUP(A64,Sep!A$3:F$201,6),0),0)</f>
        <v>0</v>
      </c>
      <c r="AA64" s="6">
        <f t="shared" si="71"/>
        <v>2164.8957497995189</v>
      </c>
      <c r="AB64" s="8">
        <f t="shared" si="72"/>
        <v>2.7777777777777779E-3</v>
      </c>
      <c r="AC64" s="8">
        <f>IF(A64&lt;&gt;"",IF(VLOOKUP(A64,Oct!A$3:F$201,6)&gt;0,VLOOKUP(A64,Oct!A$3:F$201,6),0),0)</f>
        <v>0</v>
      </c>
      <c r="AD64" s="8">
        <f>IF(A64&lt;&gt;"",IF(VLOOKUP(A64,Nov!A$3:F$201,6)&gt;0,VLOOKUP(A64,Nov!A$3:F$201,6),0),0)</f>
        <v>0</v>
      </c>
      <c r="AE64" s="8">
        <f>IF(A64&lt;&gt;"",IF(VLOOKUP(A64,Dec!A$3:F$201,6)&gt;0,VLOOKUP(A64,Dec!A$3:F$201,6),0),0)</f>
        <v>0</v>
      </c>
      <c r="AF64" s="8">
        <f>IF(A64&lt;&gt;"",IF(VLOOKUP(A64,Jan!A$3:F$201,6)&gt;0,VLOOKUP(A64,Jan!A$3:F$201,6),0),0)</f>
        <v>0</v>
      </c>
      <c r="AG64" s="8">
        <f>IF(A64&lt;&gt;"",IF(VLOOKUP(A64,Feb!A$3:F$201,6)&gt;0,VLOOKUP(A64,Feb!A$3:F$201,6),0),0)</f>
        <v>0</v>
      </c>
      <c r="AH64" s="8">
        <f>IF(A64&lt;&gt;"",IF(VLOOKUP(A64,Mar!A$3:F$201,6)&gt;0,VLOOKUP(A64,Mar!A$3:F$201,6),0),0)</f>
        <v>0</v>
      </c>
      <c r="AJ64" s="8">
        <f>LARGE($BH64:BI64,1)</f>
        <v>3.2986111111111111E-3</v>
      </c>
      <c r="AK64" s="8">
        <f>LARGE($BH64:BJ64,1)</f>
        <v>3.6458333333333334E-3</v>
      </c>
      <c r="AL64" s="8">
        <f>LARGE($BH64:BK64,1)</f>
        <v>3.6458333333333334E-3</v>
      </c>
      <c r="AM64" s="8">
        <f>LARGE($BH64:BL64,1)</f>
        <v>3.6458333333333334E-3</v>
      </c>
      <c r="AN64" s="8">
        <f>LARGE($BH64:BM64,1)</f>
        <v>3.6458333333333334E-3</v>
      </c>
      <c r="AO64" s="8">
        <f>LARGE($BN64:BO64,1)</f>
        <v>2.7777777777777779E-3</v>
      </c>
      <c r="AP64" s="8">
        <f>LARGE($BN64:BP64,1)</f>
        <v>3.2986111111111111E-3</v>
      </c>
      <c r="AQ64" s="8">
        <f>LARGE($BN64:BQ64,1)</f>
        <v>3.2986111111111111E-3</v>
      </c>
      <c r="AR64" s="8">
        <f>LARGE($BN64:BR64,1)</f>
        <v>3.2986111111111111E-3</v>
      </c>
      <c r="AS64" s="8">
        <f>LARGE($BN64:BS64,1)</f>
        <v>3.2986111111111111E-3</v>
      </c>
      <c r="AV64" s="6">
        <f t="shared" si="73"/>
        <v>0</v>
      </c>
      <c r="AW64" s="6">
        <f t="shared" si="74"/>
        <v>2816.9999999999995</v>
      </c>
      <c r="AX64" s="6">
        <f t="shared" si="75"/>
        <v>0</v>
      </c>
      <c r="AY64" s="6">
        <f t="shared" si="76"/>
        <v>0</v>
      </c>
      <c r="AZ64" s="6">
        <f t="shared" si="77"/>
        <v>0</v>
      </c>
      <c r="BA64" s="6">
        <f t="shared" si="78"/>
        <v>0</v>
      </c>
      <c r="BB64" s="6">
        <f t="shared" si="79"/>
        <v>0</v>
      </c>
      <c r="BC64" s="6">
        <f t="shared" si="80"/>
        <v>0</v>
      </c>
      <c r="BD64" s="6">
        <f t="shared" si="81"/>
        <v>0</v>
      </c>
      <c r="BE64" s="6">
        <f t="shared" si="82"/>
        <v>0</v>
      </c>
      <c r="BF64" s="6">
        <f t="shared" si="83"/>
        <v>0</v>
      </c>
      <c r="BH64" s="8">
        <f t="shared" si="84"/>
        <v>3.2986111111111111E-3</v>
      </c>
      <c r="BI64" s="8">
        <f t="shared" si="85"/>
        <v>0</v>
      </c>
      <c r="BJ64" s="8">
        <f t="shared" si="86"/>
        <v>3.6458333333333334E-3</v>
      </c>
      <c r="BK64" s="8">
        <f t="shared" si="87"/>
        <v>0</v>
      </c>
      <c r="BL64" s="8">
        <f t="shared" si="88"/>
        <v>0</v>
      </c>
      <c r="BM64" s="8">
        <f t="shared" si="89"/>
        <v>0</v>
      </c>
      <c r="BN64" s="8">
        <f t="shared" si="90"/>
        <v>2.7777777777777779E-3</v>
      </c>
      <c r="BO64" s="8">
        <f t="shared" si="91"/>
        <v>0</v>
      </c>
      <c r="BP64" s="8">
        <f t="shared" si="61"/>
        <v>3.2986111111111111E-3</v>
      </c>
      <c r="BQ64" s="8">
        <f t="shared" si="62"/>
        <v>0</v>
      </c>
      <c r="BR64" s="8">
        <f t="shared" si="63"/>
        <v>0</v>
      </c>
      <c r="BS64" s="8">
        <f t="shared" si="64"/>
        <v>0</v>
      </c>
      <c r="BV64" s="8" t="str">
        <f t="shared" si="92"/>
        <v/>
      </c>
      <c r="BW64" s="8">
        <f t="shared" si="93"/>
        <v>3.2604166666666663E-2</v>
      </c>
      <c r="BX64" s="8" t="str">
        <f t="shared" si="94"/>
        <v/>
      </c>
      <c r="BY64" s="8" t="str">
        <f t="shared" si="95"/>
        <v/>
      </c>
      <c r="BZ64" s="8" t="str">
        <f t="shared" si="96"/>
        <v/>
      </c>
      <c r="CA64" s="8" t="str">
        <f t="shared" si="97"/>
        <v/>
      </c>
      <c r="CB64" s="8" t="str">
        <f t="shared" si="98"/>
        <v/>
      </c>
      <c r="CC64" s="8" t="str">
        <f t="shared" si="99"/>
        <v/>
      </c>
      <c r="CD64" s="8" t="str">
        <f t="shared" si="100"/>
        <v/>
      </c>
      <c r="CE64" s="8" t="str">
        <f t="shared" si="101"/>
        <v/>
      </c>
      <c r="CF64" s="8" t="str">
        <f t="shared" si="102"/>
        <v/>
      </c>
      <c r="CG64" s="8" t="str">
        <f t="shared" si="103"/>
        <v/>
      </c>
      <c r="CI64" s="13">
        <v>3.0555555555555555E-2</v>
      </c>
      <c r="CJ64" s="8">
        <f t="shared" si="104"/>
        <v>3.0555555555555555E-2</v>
      </c>
      <c r="CK64" s="8">
        <f>IF(COUNT($BV64:BW64)&gt;0,SMALL($BV64:BW64,1),$CI64)</f>
        <v>3.2604166666666663E-2</v>
      </c>
      <c r="CL64" s="8">
        <f>IF(COUNT($BV64:BX64)&gt;0,SMALL($BV64:BX64,1),$CI64)</f>
        <v>3.2604166666666663E-2</v>
      </c>
      <c r="CM64" s="8">
        <f>IF(COUNT($BV64:BY64)&gt;0,SMALL($BV64:BY64,1),$CI64)</f>
        <v>3.2604166666666663E-2</v>
      </c>
      <c r="CN64" s="8">
        <f>IF(COUNT($BV64:BZ64)&gt;0,SMALL($BV64:BZ64,1),$CI64)</f>
        <v>3.2604166666666663E-2</v>
      </c>
      <c r="CO64" s="3">
        <v>2.1782407407407407E-2</v>
      </c>
      <c r="CP64" s="8">
        <f t="shared" si="105"/>
        <v>2.1782407407407407E-2</v>
      </c>
      <c r="CQ64" s="8">
        <f>IF(COUNT($CB64:CC64)&gt;0,SMALL($CB64:CC64,1),$CP64)</f>
        <v>2.1782407407407407E-2</v>
      </c>
      <c r="CR64" s="8">
        <f>IF(COUNT($CB64:CD64)&gt;0,SMALL($CB64:CD64,1),$CP64)</f>
        <v>2.1782407407407407E-2</v>
      </c>
      <c r="CS64" s="8">
        <f>IF(COUNT($CB64:CE64)&gt;0,SMALL($CB64:CE64,1),$CP64)</f>
        <v>2.1782407407407407E-2</v>
      </c>
      <c r="CT64" s="8">
        <f>IF(COUNT($CB64:CF64)&gt;0,SMALL($CB64:CF64,1),$CP64)</f>
        <v>2.1782407407407407E-2</v>
      </c>
      <c r="CV64" s="8">
        <f t="shared" si="106"/>
        <v>3.6472453703703706E-3</v>
      </c>
      <c r="CW64" s="8">
        <f t="shared" si="107"/>
        <v>3.3000231481481483E-3</v>
      </c>
      <c r="CX64" s="1">
        <f t="shared" si="108"/>
        <v>61</v>
      </c>
      <c r="CY64" s="8">
        <f t="shared" si="109"/>
        <v>1.4120370370370371E-6</v>
      </c>
      <c r="CZ64" s="1" t="str">
        <f t="shared" si="110"/>
        <v>Julie Wiseman</v>
      </c>
      <c r="DB64" s="13">
        <f t="shared" si="111"/>
        <v>3.2878925120772944E-2</v>
      </c>
      <c r="DC64" s="13">
        <f>SMALL($DO64:DP64,1)/(60*60*24)</f>
        <v>3.2878925120772944E-2</v>
      </c>
      <c r="DD64" s="13">
        <f>SMALL($DO64:DQ64,1)/(60*60*24)</f>
        <v>3.2604166666666663E-2</v>
      </c>
      <c r="DE64" s="13">
        <f>SMALL($DO64:DR64,1)/(60*60*24)</f>
        <v>3.2604166666666663E-2</v>
      </c>
      <c r="DF64" s="13">
        <f>SMALL($DO64:DS64,1)/(60*60*24)</f>
        <v>3.2604166666666663E-2</v>
      </c>
      <c r="DG64" s="13">
        <f>SMALL($DO64:DT64,1)/(60*60*24)</f>
        <v>3.2604166666666663E-2</v>
      </c>
      <c r="DH64" s="45">
        <f t="shared" si="112"/>
        <v>2.5056663770827766E-2</v>
      </c>
      <c r="DI64" s="13">
        <f>SMALL($DU64:DV64,1)/(60*60*24)</f>
        <v>2.5056663770827766E-2</v>
      </c>
      <c r="DJ64" s="53">
        <f>SMALL($DW64:DW64,1)/(60*60*24)</f>
        <v>0.11572916666666666</v>
      </c>
      <c r="DK64" s="53">
        <f>SMALL($DW64:DX64,1)/(60*60*24)</f>
        <v>0.11572916666666666</v>
      </c>
      <c r="DL64" s="53">
        <f>SMALL($DW64:DY64,1)/(60*60*24)</f>
        <v>0.11572916666666666</v>
      </c>
      <c r="DM64" s="53">
        <f>SMALL($DW64:DZ64,1)/(60*60*24)</f>
        <v>0.11572916666666666</v>
      </c>
      <c r="DO64" s="6">
        <f t="shared" si="113"/>
        <v>2840.7391304347821</v>
      </c>
      <c r="DP64" s="1">
        <f t="shared" si="114"/>
        <v>9999</v>
      </c>
      <c r="DQ64" s="1">
        <f t="shared" si="115"/>
        <v>2816.9999999999995</v>
      </c>
      <c r="DR64" s="1">
        <f t="shared" si="116"/>
        <v>9999</v>
      </c>
      <c r="DS64" s="1">
        <f t="shared" si="117"/>
        <v>9999</v>
      </c>
      <c r="DT64" s="1">
        <f t="shared" si="118"/>
        <v>9999</v>
      </c>
      <c r="DU64" s="6">
        <f t="shared" si="119"/>
        <v>2164.8957497995189</v>
      </c>
      <c r="DV64" s="1">
        <f t="shared" si="120"/>
        <v>9999</v>
      </c>
      <c r="DW64" s="55">
        <f t="shared" si="121"/>
        <v>9999</v>
      </c>
      <c r="DX64" s="1">
        <f t="shared" si="122"/>
        <v>9999</v>
      </c>
      <c r="DY64" s="1">
        <f t="shared" si="123"/>
        <v>9999</v>
      </c>
      <c r="DZ64" s="1">
        <f t="shared" si="124"/>
        <v>9999</v>
      </c>
    </row>
    <row r="65" spans="1:134" x14ac:dyDescent="0.2">
      <c r="A65" s="1" t="s">
        <v>218</v>
      </c>
      <c r="E65" s="13"/>
      <c r="H65" s="3"/>
      <c r="I65" s="3"/>
      <c r="L65" s="8">
        <v>3.2638888888888891E-2</v>
      </c>
      <c r="M65" s="8">
        <f t="shared" si="66"/>
        <v>2.2154059885073251E-2</v>
      </c>
      <c r="N65" s="6">
        <f t="shared" si="67"/>
        <v>1914.1107740703292</v>
      </c>
      <c r="O65" s="8">
        <f t="shared" si="125"/>
        <v>1.40625E-2</v>
      </c>
      <c r="Q65" s="8">
        <f t="shared" si="68"/>
        <v>0</v>
      </c>
      <c r="R65" s="8">
        <f t="shared" si="69"/>
        <v>0</v>
      </c>
      <c r="S65" s="8">
        <f t="shared" si="70"/>
        <v>1.40625E-2</v>
      </c>
      <c r="T65" s="8"/>
      <c r="U65" s="8">
        <f>IF(A65&lt;&gt;"",IF(VLOOKUP(A65,Apr!A$4:F$202,6)&gt;0,VLOOKUP(A65,Apr!A$4:F$202,6),0),0)</f>
        <v>0</v>
      </c>
      <c r="V65" s="8">
        <f>IF(A65&lt;&gt;"",IF(VLOOKUP(A65,May!A$3:F$201,6)&gt;0,VLOOKUP(A65,May!A$3:F$201,6),0),0)</f>
        <v>0</v>
      </c>
      <c r="W65" s="8">
        <f>IF(A65&lt;&gt;"",IF(VLOOKUP(A65,Jun!A$3:F$201,6)&gt;0,VLOOKUP(A65,Jun!A$3:F$201,6),0),0)</f>
        <v>0</v>
      </c>
      <c r="X65" s="8">
        <f>IF(A65&lt;&gt;"",IF(VLOOKUP(A65,Jul!A$3:F$201,6)&gt;0,VLOOKUP(A65,Jul!A$3:F$201,6),0),0)</f>
        <v>0</v>
      </c>
      <c r="Y65" s="8">
        <f>IF(A65&lt;&gt;"",IF(VLOOKUP(A65,Aug!A$3:F$201,6)&gt;0,VLOOKUP(A65,Aug!A$3:F$201,6),0),0)</f>
        <v>0</v>
      </c>
      <c r="Z65" s="8">
        <f>IF(A65&lt;&gt;"",IF(VLOOKUP(A65,Sep!A$3:F$201,6)&gt;0,VLOOKUP(A65,Sep!A$3:F$201,6),0),0)</f>
        <v>0</v>
      </c>
      <c r="AA65" s="6">
        <f t="shared" si="71"/>
        <v>1471.0153636600367</v>
      </c>
      <c r="AB65" s="8">
        <f t="shared" si="72"/>
        <v>1.0763888888888891E-2</v>
      </c>
      <c r="AC65" s="8">
        <f>IF(A65&lt;&gt;"",IF(VLOOKUP(A65,Oct!A$3:F$201,6)&gt;0,VLOOKUP(A65,Oct!A$3:F$201,6),0),0)</f>
        <v>0</v>
      </c>
      <c r="AD65" s="8">
        <f>IF(A65&lt;&gt;"",IF(VLOOKUP(A65,Nov!A$3:F$201,6)&gt;0,VLOOKUP(A65,Nov!A$3:F$201,6),0),0)</f>
        <v>0</v>
      </c>
      <c r="AE65" s="8">
        <f>IF(A65&lt;&gt;"",IF(VLOOKUP(A65,Dec!A$3:F$201,6)&gt;0,VLOOKUP(A65,Dec!A$3:F$201,6),0),0)</f>
        <v>0</v>
      </c>
      <c r="AF65" s="8">
        <f>IF(A65&lt;&gt;"",IF(VLOOKUP(A65,Jan!A$3:F$201,6)&gt;0,VLOOKUP(A65,Jan!A$3:F$201,6),0),0)</f>
        <v>0</v>
      </c>
      <c r="AG65" s="8">
        <f>IF(A65&lt;&gt;"",IF(VLOOKUP(A65,Feb!A$3:F$201,6)&gt;0,VLOOKUP(A65,Feb!A$3:F$201,6),0),0)</f>
        <v>0</v>
      </c>
      <c r="AH65" s="8">
        <f>IF(A65&lt;&gt;"",IF(VLOOKUP(A65,Mar!A$3:F$201,6)&gt;0,VLOOKUP(A65,Mar!A$3:F$201,6),0),0)</f>
        <v>0</v>
      </c>
      <c r="AJ65" s="8">
        <f>LARGE($BH65:BI65,1)</f>
        <v>1.40625E-2</v>
      </c>
      <c r="AK65" s="8">
        <f>LARGE($BH65:BJ65,1)</f>
        <v>1.40625E-2</v>
      </c>
      <c r="AL65" s="8">
        <f>LARGE($BH65:BK65,1)</f>
        <v>1.40625E-2</v>
      </c>
      <c r="AM65" s="8">
        <f>LARGE($BH65:BL65,1)</f>
        <v>1.40625E-2</v>
      </c>
      <c r="AN65" s="8">
        <f>LARGE($BH65:BM65,1)</f>
        <v>1.40625E-2</v>
      </c>
      <c r="AO65" s="8">
        <f>LARGE($BN65:BO65,1)</f>
        <v>1.0763888888888891E-2</v>
      </c>
      <c r="AP65" s="8">
        <f>LARGE($BN65:BP65,1)</f>
        <v>1.2847222222222223E-2</v>
      </c>
      <c r="AQ65" s="8">
        <f>LARGE($BN65:BQ65,1)</f>
        <v>1.2847222222222223E-2</v>
      </c>
      <c r="AR65" s="8">
        <f>LARGE($BN65:BR65,1)</f>
        <v>1.2847222222222223E-2</v>
      </c>
      <c r="AS65" s="8">
        <f>LARGE($BN65:BS65,1)</f>
        <v>1.2847222222222223E-2</v>
      </c>
      <c r="AV65" s="6">
        <f t="shared" si="73"/>
        <v>0</v>
      </c>
      <c r="AW65" s="6">
        <f t="shared" si="74"/>
        <v>0</v>
      </c>
      <c r="AX65" s="6">
        <f t="shared" si="75"/>
        <v>0</v>
      </c>
      <c r="AY65" s="6">
        <f t="shared" si="76"/>
        <v>0</v>
      </c>
      <c r="AZ65" s="6">
        <f t="shared" si="77"/>
        <v>0</v>
      </c>
      <c r="BA65" s="6">
        <f t="shared" si="78"/>
        <v>0</v>
      </c>
      <c r="BB65" s="6">
        <f t="shared" si="79"/>
        <v>0</v>
      </c>
      <c r="BC65" s="6">
        <f t="shared" si="80"/>
        <v>0</v>
      </c>
      <c r="BD65" s="6">
        <f t="shared" si="81"/>
        <v>0</v>
      </c>
      <c r="BE65" s="6">
        <f t="shared" si="82"/>
        <v>0</v>
      </c>
      <c r="BF65" s="6">
        <f t="shared" si="83"/>
        <v>0</v>
      </c>
      <c r="BH65" s="8">
        <f t="shared" si="84"/>
        <v>1.40625E-2</v>
      </c>
      <c r="BI65" s="8">
        <f t="shared" si="85"/>
        <v>0</v>
      </c>
      <c r="BJ65" s="8">
        <f t="shared" si="86"/>
        <v>0</v>
      </c>
      <c r="BK65" s="8">
        <f t="shared" si="87"/>
        <v>0</v>
      </c>
      <c r="BL65" s="8">
        <f t="shared" si="88"/>
        <v>0</v>
      </c>
      <c r="BM65" s="8">
        <f t="shared" si="89"/>
        <v>0</v>
      </c>
      <c r="BN65" s="8">
        <f t="shared" si="90"/>
        <v>1.0763888888888891E-2</v>
      </c>
      <c r="BO65" s="8">
        <f t="shared" si="91"/>
        <v>0</v>
      </c>
      <c r="BP65" s="8">
        <f t="shared" si="61"/>
        <v>1.2847222222222223E-2</v>
      </c>
      <c r="BQ65" s="8">
        <f t="shared" si="62"/>
        <v>0</v>
      </c>
      <c r="BR65" s="8">
        <f t="shared" si="63"/>
        <v>0</v>
      </c>
      <c r="BS65" s="8">
        <f t="shared" si="64"/>
        <v>0</v>
      </c>
      <c r="BV65" s="8" t="str">
        <f t="shared" si="92"/>
        <v/>
      </c>
      <c r="BW65" s="8" t="str">
        <f t="shared" si="93"/>
        <v/>
      </c>
      <c r="BX65" s="8" t="str">
        <f t="shared" si="94"/>
        <v/>
      </c>
      <c r="BY65" s="8" t="str">
        <f t="shared" si="95"/>
        <v/>
      </c>
      <c r="BZ65" s="8" t="str">
        <f t="shared" si="96"/>
        <v/>
      </c>
      <c r="CA65" s="8" t="str">
        <f t="shared" si="97"/>
        <v/>
      </c>
      <c r="CB65" s="8" t="str">
        <f t="shared" si="98"/>
        <v/>
      </c>
      <c r="CC65" s="8" t="str">
        <f t="shared" si="99"/>
        <v/>
      </c>
      <c r="CD65" s="8" t="str">
        <f t="shared" si="100"/>
        <v/>
      </c>
      <c r="CE65" s="8" t="str">
        <f t="shared" si="101"/>
        <v/>
      </c>
      <c r="CF65" s="8" t="str">
        <f t="shared" si="102"/>
        <v/>
      </c>
      <c r="CG65" s="8" t="str">
        <f t="shared" si="103"/>
        <v/>
      </c>
      <c r="CI65" s="13">
        <v>7.2222222222222202E-2</v>
      </c>
      <c r="CJ65" s="8">
        <f t="shared" si="104"/>
        <v>7.2222222222222202E-2</v>
      </c>
      <c r="CK65" s="8">
        <f>IF(COUNT($BV65:BW65)&gt;0,SMALL($BV65:BW65,1),$CI65)</f>
        <v>7.2222222222222202E-2</v>
      </c>
      <c r="CL65" s="8">
        <f>IF(COUNT($BV65:BX65)&gt;0,SMALL($BV65:BX65,1),$CI65)</f>
        <v>7.2222222222222202E-2</v>
      </c>
      <c r="CM65" s="8">
        <f>IF(COUNT($BV65:BY65)&gt;0,SMALL($BV65:BY65,1),$CI65)</f>
        <v>7.2222222222222202E-2</v>
      </c>
      <c r="CN65" s="8">
        <f>IF(COUNT($BV65:BZ65)&gt;0,SMALL($BV65:BZ65,1),$CI65)</f>
        <v>7.2222222222222202E-2</v>
      </c>
      <c r="CO65" s="3">
        <v>6.3449074074074102E-2</v>
      </c>
      <c r="CP65" s="8">
        <f t="shared" si="105"/>
        <v>6.3449074074074102E-2</v>
      </c>
      <c r="CQ65" s="8">
        <f>IF(COUNT($CB65:CC65)&gt;0,SMALL($CB65:CC65,1),$CP65)</f>
        <v>6.3449074074074102E-2</v>
      </c>
      <c r="CR65" s="8">
        <f>IF(COUNT($CB65:CD65)&gt;0,SMALL($CB65:CD65,1),$CP65)</f>
        <v>6.3449074074074102E-2</v>
      </c>
      <c r="CS65" s="8">
        <f>IF(COUNT($CB65:CE65)&gt;0,SMALL($CB65:CE65,1),$CP65)</f>
        <v>6.3449074074074102E-2</v>
      </c>
      <c r="CT65" s="8">
        <f>IF(COUNT($CB65:CF65)&gt;0,SMALL($CB65:CF65,1),$CP65)</f>
        <v>6.3449074074074102E-2</v>
      </c>
      <c r="CV65" s="8">
        <f t="shared" si="106"/>
        <v>1.4063935185185186E-2</v>
      </c>
      <c r="CW65" s="8">
        <f t="shared" si="107"/>
        <v>1.2848657407407409E-2</v>
      </c>
      <c r="CX65" s="1">
        <f t="shared" si="108"/>
        <v>62</v>
      </c>
      <c r="CY65" s="8">
        <f t="shared" si="109"/>
        <v>1.4351851851851851E-6</v>
      </c>
      <c r="CZ65" s="1" t="str">
        <f t="shared" si="110"/>
        <v>Kate Edwards</v>
      </c>
      <c r="DB65" s="13">
        <f t="shared" si="111"/>
        <v>2.2154059885073251E-2</v>
      </c>
      <c r="DC65" s="13">
        <f>SMALL($DO65:DP65,1)/(60*60*24)</f>
        <v>2.2154059885073255E-2</v>
      </c>
      <c r="DD65" s="13">
        <f>SMALL($DO65:DQ65,1)/(60*60*24)</f>
        <v>2.2154059885073255E-2</v>
      </c>
      <c r="DE65" s="13">
        <f>SMALL($DO65:DR65,1)/(60*60*24)</f>
        <v>2.2154059885073255E-2</v>
      </c>
      <c r="DF65" s="13">
        <f>SMALL($DO65:DS65,1)/(60*60*24)</f>
        <v>2.2154059885073255E-2</v>
      </c>
      <c r="DG65" s="13">
        <f>SMALL($DO65:DT65,1)/(60*60*24)</f>
        <v>2.2154059885073255E-2</v>
      </c>
      <c r="DH65" s="45">
        <f t="shared" si="112"/>
        <v>1.7025640783102276E-2</v>
      </c>
      <c r="DI65" s="13">
        <f>SMALL($DU65:DV65,1)/(60*60*24)</f>
        <v>1.7025640783102276E-2</v>
      </c>
      <c r="DJ65" s="53">
        <f>SMALL($DW65:DW65,1)/(60*60*24)</f>
        <v>0.11572916666666666</v>
      </c>
      <c r="DK65" s="53">
        <f>SMALL($DW65:DX65,1)/(60*60*24)</f>
        <v>0.11572916666666666</v>
      </c>
      <c r="DL65" s="53">
        <f>SMALL($DW65:DY65,1)/(60*60*24)</f>
        <v>0.11572916666666666</v>
      </c>
      <c r="DM65" s="53">
        <f>SMALL($DW65:DZ65,1)/(60*60*24)</f>
        <v>0.11572916666666666</v>
      </c>
      <c r="DO65" s="6">
        <f t="shared" si="113"/>
        <v>1914.1107740703292</v>
      </c>
      <c r="DP65" s="1">
        <f t="shared" si="114"/>
        <v>9999</v>
      </c>
      <c r="DQ65" s="1">
        <f t="shared" si="115"/>
        <v>9999</v>
      </c>
      <c r="DR65" s="1">
        <f t="shared" si="116"/>
        <v>9999</v>
      </c>
      <c r="DS65" s="1">
        <f t="shared" si="117"/>
        <v>9999</v>
      </c>
      <c r="DT65" s="1">
        <f t="shared" si="118"/>
        <v>9999</v>
      </c>
      <c r="DU65" s="6">
        <f t="shared" si="119"/>
        <v>1471.0153636600367</v>
      </c>
      <c r="DV65" s="1">
        <f t="shared" si="120"/>
        <v>9999</v>
      </c>
      <c r="DW65" s="55">
        <f t="shared" si="121"/>
        <v>9999</v>
      </c>
      <c r="DX65" s="1">
        <f t="shared" si="122"/>
        <v>9999</v>
      </c>
      <c r="DY65" s="1">
        <f t="shared" si="123"/>
        <v>9999</v>
      </c>
      <c r="DZ65" s="1">
        <f t="shared" si="124"/>
        <v>9999</v>
      </c>
    </row>
    <row r="66" spans="1:134" x14ac:dyDescent="0.2">
      <c r="A66" s="1" t="s">
        <v>16</v>
      </c>
      <c r="B66" s="3">
        <v>1.8703703703703705E-2</v>
      </c>
      <c r="C66" s="11">
        <v>42705</v>
      </c>
      <c r="E66" s="13">
        <v>2.3483796296296298E-2</v>
      </c>
      <c r="F66" s="11">
        <v>42614</v>
      </c>
      <c r="H66" s="3">
        <v>0</v>
      </c>
      <c r="I66" s="3">
        <v>0</v>
      </c>
      <c r="M66" s="8">
        <f t="shared" si="66"/>
        <v>2.3483796296296298E-2</v>
      </c>
      <c r="N66" s="6">
        <f t="shared" si="67"/>
        <v>2029</v>
      </c>
      <c r="O66" s="8">
        <f t="shared" si="125"/>
        <v>1.2673611111111111E-2</v>
      </c>
      <c r="Q66" s="8">
        <f t="shared" si="68"/>
        <v>0</v>
      </c>
      <c r="R66" s="8">
        <f t="shared" si="69"/>
        <v>0</v>
      </c>
      <c r="S66" s="8">
        <f t="shared" si="70"/>
        <v>1.2673611111111111E-2</v>
      </c>
      <c r="T66" s="8"/>
      <c r="U66" s="8">
        <f>IF(A66&lt;&gt;"",IF(VLOOKUP(A66,Apr!A$4:F$202,6)&gt;0,VLOOKUP(A66,Apr!A$4:F$202,6),0),0)</f>
        <v>0</v>
      </c>
      <c r="V66" s="8">
        <f>IF(A66&lt;&gt;"",IF(VLOOKUP(A66,May!A$3:F$201,6)&gt;0,VLOOKUP(A66,May!A$3:F$201,6),0),0)</f>
        <v>0</v>
      </c>
      <c r="W66" s="8">
        <f>IF(A66&lt;&gt;"",IF(VLOOKUP(A66,Jun!A$3:F$201,6)&gt;0,VLOOKUP(A66,Jun!A$3:F$201,6),0),0)</f>
        <v>0</v>
      </c>
      <c r="X66" s="8">
        <f>IF(A66&lt;&gt;"",IF(VLOOKUP(A66,Jul!A$3:F$201,6)&gt;0,VLOOKUP(A66,Jul!A$3:F$201,6),0),0)</f>
        <v>0</v>
      </c>
      <c r="Y66" s="8">
        <f>IF(A66&lt;&gt;"",IF(VLOOKUP(A66,Aug!A$3:F$201,6)&gt;0,VLOOKUP(A66,Aug!A$3:F$201,6),0),0)</f>
        <v>0</v>
      </c>
      <c r="Z66" s="8">
        <f>IF(A66&lt;&gt;"",IF(VLOOKUP(A66,Sep!A$3:F$201,6)&gt;0,VLOOKUP(A66,Sep!A$3:F$201,6),0),0)</f>
        <v>0</v>
      </c>
      <c r="AA66" s="6">
        <f t="shared" si="71"/>
        <v>1559.3090082865547</v>
      </c>
      <c r="AB66" s="8">
        <f t="shared" si="72"/>
        <v>9.7222222222222224E-3</v>
      </c>
      <c r="AC66" s="8">
        <f>IF(A66&lt;&gt;"",IF(VLOOKUP(A66,Oct!A$3:F$201,6)&gt;0,VLOOKUP(A66,Oct!A$3:F$201,6),0),0)</f>
        <v>0</v>
      </c>
      <c r="AD66" s="8">
        <f>IF(A66&lt;&gt;"",IF(VLOOKUP(A66,Nov!A$3:F$201,6)&gt;0,VLOOKUP(A66,Nov!A$3:F$201,6),0),0)</f>
        <v>0</v>
      </c>
      <c r="AE66" s="8">
        <f>IF(A66&lt;&gt;"",IF(VLOOKUP(A66,Dec!A$3:F$201,6)&gt;0,VLOOKUP(A66,Dec!A$3:F$201,6),0),0)</f>
        <v>0</v>
      </c>
      <c r="AF66" s="8">
        <f>IF(A66&lt;&gt;"",IF(VLOOKUP(A66,Jan!A$3:F$201,6)&gt;0,VLOOKUP(A66,Jan!A$3:F$201,6),0),0)</f>
        <v>0</v>
      </c>
      <c r="AG66" s="8">
        <f>IF(A66&lt;&gt;"",IF(VLOOKUP(A66,Feb!A$3:F$201,6)&gt;0,VLOOKUP(A66,Feb!A$3:F$201,6),0),0)</f>
        <v>0</v>
      </c>
      <c r="AH66" s="8">
        <f>IF(A66&lt;&gt;"",IF(VLOOKUP(A66,Mar!A$3:F$201,6)&gt;0,VLOOKUP(A66,Mar!A$3:F$201,6),0),0)</f>
        <v>0</v>
      </c>
      <c r="AJ66" s="8">
        <f>LARGE($BH66:BI66,1)</f>
        <v>1.2673611111111111E-2</v>
      </c>
      <c r="AK66" s="8">
        <f>LARGE($BH66:BJ66,1)</f>
        <v>1.2673611111111111E-2</v>
      </c>
      <c r="AL66" s="8">
        <f>LARGE($BH66:BK66,1)</f>
        <v>1.2673611111111111E-2</v>
      </c>
      <c r="AM66" s="8">
        <f>LARGE($BH66:BL66,1)</f>
        <v>1.2673611111111111E-2</v>
      </c>
      <c r="AN66" s="8">
        <f>LARGE($BH66:BM66,1)</f>
        <v>1.2673611111111111E-2</v>
      </c>
      <c r="AO66" s="8">
        <f>LARGE($BN66:BO66,1)</f>
        <v>9.7222222222222224E-3</v>
      </c>
      <c r="AP66" s="8">
        <f>LARGE($BN66:BP66,1)</f>
        <v>1.1631944444444445E-2</v>
      </c>
      <c r="AQ66" s="8">
        <f>LARGE($BN66:BQ66,1)</f>
        <v>1.1631944444444445E-2</v>
      </c>
      <c r="AR66" s="8">
        <f>LARGE($BN66:BR66,1)</f>
        <v>1.1631944444444445E-2</v>
      </c>
      <c r="AS66" s="8">
        <f>LARGE($BN66:BS66,1)</f>
        <v>1.1631944444444445E-2</v>
      </c>
      <c r="AV66" s="6">
        <f t="shared" si="73"/>
        <v>0</v>
      </c>
      <c r="AW66" s="6">
        <f t="shared" si="74"/>
        <v>0</v>
      </c>
      <c r="AX66" s="6">
        <f t="shared" si="75"/>
        <v>0</v>
      </c>
      <c r="AY66" s="6">
        <f t="shared" si="76"/>
        <v>0</v>
      </c>
      <c r="AZ66" s="6">
        <f t="shared" si="77"/>
        <v>0</v>
      </c>
      <c r="BA66" s="6">
        <f t="shared" si="78"/>
        <v>0</v>
      </c>
      <c r="BB66" s="6">
        <f t="shared" si="79"/>
        <v>0</v>
      </c>
      <c r="BC66" s="6">
        <f t="shared" si="80"/>
        <v>0</v>
      </c>
      <c r="BD66" s="6">
        <f t="shared" si="81"/>
        <v>0</v>
      </c>
      <c r="BE66" s="6">
        <f t="shared" si="82"/>
        <v>0</v>
      </c>
      <c r="BF66" s="6">
        <f t="shared" si="83"/>
        <v>0</v>
      </c>
      <c r="BH66" s="8">
        <f t="shared" si="84"/>
        <v>1.2673611111111111E-2</v>
      </c>
      <c r="BI66" s="8">
        <f t="shared" si="85"/>
        <v>0</v>
      </c>
      <c r="BJ66" s="8">
        <f t="shared" si="86"/>
        <v>0</v>
      </c>
      <c r="BK66" s="8">
        <f t="shared" si="87"/>
        <v>0</v>
      </c>
      <c r="BL66" s="8">
        <f t="shared" si="88"/>
        <v>0</v>
      </c>
      <c r="BM66" s="8">
        <f t="shared" si="89"/>
        <v>0</v>
      </c>
      <c r="BN66" s="8">
        <f t="shared" si="90"/>
        <v>9.7222222222222224E-3</v>
      </c>
      <c r="BO66" s="8">
        <f t="shared" si="91"/>
        <v>0</v>
      </c>
      <c r="BP66" s="8">
        <f t="shared" si="61"/>
        <v>1.1631944444444445E-2</v>
      </c>
      <c r="BQ66" s="8">
        <f t="shared" si="62"/>
        <v>0</v>
      </c>
      <c r="BR66" s="8">
        <f t="shared" si="63"/>
        <v>0</v>
      </c>
      <c r="BS66" s="8">
        <f t="shared" si="64"/>
        <v>0</v>
      </c>
      <c r="BV66" s="8" t="str">
        <f t="shared" si="92"/>
        <v/>
      </c>
      <c r="BW66" s="8" t="str">
        <f t="shared" si="93"/>
        <v/>
      </c>
      <c r="BX66" s="8" t="str">
        <f t="shared" si="94"/>
        <v/>
      </c>
      <c r="BY66" s="8" t="str">
        <f t="shared" si="95"/>
        <v/>
      </c>
      <c r="BZ66" s="8" t="str">
        <f t="shared" si="96"/>
        <v/>
      </c>
      <c r="CA66" s="8" t="str">
        <f t="shared" si="97"/>
        <v/>
      </c>
      <c r="CB66" s="8" t="str">
        <f t="shared" si="98"/>
        <v/>
      </c>
      <c r="CC66" s="8" t="str">
        <f t="shared" si="99"/>
        <v/>
      </c>
      <c r="CD66" s="8" t="str">
        <f t="shared" si="100"/>
        <v/>
      </c>
      <c r="CE66" s="8" t="str">
        <f t="shared" si="101"/>
        <v/>
      </c>
      <c r="CF66" s="8" t="str">
        <f t="shared" si="102"/>
        <v/>
      </c>
      <c r="CG66" s="8" t="str">
        <f t="shared" si="103"/>
        <v/>
      </c>
      <c r="CI66" s="13">
        <v>2.3483796296296298E-2</v>
      </c>
      <c r="CJ66" s="8">
        <f t="shared" si="104"/>
        <v>2.3483796296296298E-2</v>
      </c>
      <c r="CK66" s="8">
        <f>IF(COUNT($BV66:BW66)&gt;0,SMALL($BV66:BW66,1),$CI66)</f>
        <v>2.3483796296296298E-2</v>
      </c>
      <c r="CL66" s="8">
        <f>IF(COUNT($BV66:BX66)&gt;0,SMALL($BV66:BX66,1),$CI66)</f>
        <v>2.3483796296296298E-2</v>
      </c>
      <c r="CM66" s="8">
        <f>IF(COUNT($BV66:BY66)&gt;0,SMALL($BV66:BY66,1),$CI66)</f>
        <v>2.3483796296296298E-2</v>
      </c>
      <c r="CN66" s="8">
        <f>IF(COUNT($BV66:BZ66)&gt;0,SMALL($BV66:BZ66,1),$CI66)</f>
        <v>2.3483796296296298E-2</v>
      </c>
      <c r="CO66" s="3">
        <v>1.8703703703703705E-2</v>
      </c>
      <c r="CP66" s="8">
        <f t="shared" si="105"/>
        <v>1.8703703703703705E-2</v>
      </c>
      <c r="CQ66" s="8">
        <f>IF(COUNT($CB66:CC66)&gt;0,SMALL($CB66:CC66,1),$CP66)</f>
        <v>1.8703703703703705E-2</v>
      </c>
      <c r="CR66" s="8">
        <f>IF(COUNT($CB66:CD66)&gt;0,SMALL($CB66:CD66,1),$CP66)</f>
        <v>1.8703703703703705E-2</v>
      </c>
      <c r="CS66" s="8">
        <f>IF(COUNT($CB66:CE66)&gt;0,SMALL($CB66:CE66,1),$CP66)</f>
        <v>1.8703703703703705E-2</v>
      </c>
      <c r="CT66" s="8">
        <f>IF(COUNT($CB66:CF66)&gt;0,SMALL($CB66:CF66,1),$CP66)</f>
        <v>1.8703703703703705E-2</v>
      </c>
      <c r="CV66" s="8">
        <f t="shared" si="106"/>
        <v>1.2675069444444444E-2</v>
      </c>
      <c r="CW66" s="8">
        <f t="shared" si="107"/>
        <v>1.1633402777777777E-2</v>
      </c>
      <c r="CX66" s="1">
        <f t="shared" si="108"/>
        <v>63</v>
      </c>
      <c r="CY66" s="8">
        <f t="shared" si="109"/>
        <v>1.4583333333333333E-6</v>
      </c>
      <c r="CZ66" s="1" t="str">
        <f t="shared" si="110"/>
        <v>Kathy Gaunt</v>
      </c>
      <c r="DB66" s="13">
        <f t="shared" si="111"/>
        <v>2.3483796296296298E-2</v>
      </c>
      <c r="DC66" s="13">
        <f>SMALL($DO66:DP66,1)/(60*60*24)</f>
        <v>2.3483796296296298E-2</v>
      </c>
      <c r="DD66" s="13">
        <f>SMALL($DO66:DQ66,1)/(60*60*24)</f>
        <v>2.3483796296296298E-2</v>
      </c>
      <c r="DE66" s="13">
        <f>SMALL($DO66:DR66,1)/(60*60*24)</f>
        <v>2.3483796296296298E-2</v>
      </c>
      <c r="DF66" s="13">
        <f>SMALL($DO66:DS66,1)/(60*60*24)</f>
        <v>2.3483796296296298E-2</v>
      </c>
      <c r="DG66" s="13">
        <f>SMALL($DO66:DT66,1)/(60*60*24)</f>
        <v>2.3483796296296298E-2</v>
      </c>
      <c r="DH66" s="45">
        <f t="shared" si="112"/>
        <v>1.8047557966279569E-2</v>
      </c>
      <c r="DI66" s="13">
        <f>SMALL($DU66:DV66,1)/(60*60*24)</f>
        <v>1.8047557966279569E-2</v>
      </c>
      <c r="DJ66" s="53">
        <f>SMALL($DW66:DW66,1)/(60*60*24)</f>
        <v>0.11572916666666666</v>
      </c>
      <c r="DK66" s="53">
        <f>SMALL($DW66:DX66,1)/(60*60*24)</f>
        <v>0.11572916666666666</v>
      </c>
      <c r="DL66" s="53">
        <f>SMALL($DW66:DY66,1)/(60*60*24)</f>
        <v>0.11572916666666666</v>
      </c>
      <c r="DM66" s="53">
        <f>SMALL($DW66:DZ66,1)/(60*60*24)</f>
        <v>0.11572916666666666</v>
      </c>
      <c r="DO66" s="6">
        <f t="shared" si="113"/>
        <v>2029</v>
      </c>
      <c r="DP66" s="1">
        <f t="shared" si="114"/>
        <v>9999</v>
      </c>
      <c r="DQ66" s="1">
        <f t="shared" si="115"/>
        <v>9999</v>
      </c>
      <c r="DR66" s="1">
        <f t="shared" si="116"/>
        <v>9999</v>
      </c>
      <c r="DS66" s="1">
        <f t="shared" si="117"/>
        <v>9999</v>
      </c>
      <c r="DT66" s="1">
        <f t="shared" si="118"/>
        <v>9999</v>
      </c>
      <c r="DU66" s="6">
        <f t="shared" si="119"/>
        <v>1559.3090082865547</v>
      </c>
      <c r="DV66" s="1">
        <f t="shared" si="120"/>
        <v>9999</v>
      </c>
      <c r="DW66" s="55">
        <f t="shared" si="121"/>
        <v>9999</v>
      </c>
      <c r="DX66" s="1">
        <f t="shared" si="122"/>
        <v>9999</v>
      </c>
      <c r="DY66" s="1">
        <f t="shared" si="123"/>
        <v>9999</v>
      </c>
      <c r="DZ66" s="1">
        <f t="shared" si="124"/>
        <v>9999</v>
      </c>
    </row>
    <row r="67" spans="1:134" x14ac:dyDescent="0.2">
      <c r="A67" s="1" t="s">
        <v>181</v>
      </c>
      <c r="B67" s="3">
        <v>1.8402777777777778E-2</v>
      </c>
      <c r="C67" s="11">
        <v>43525</v>
      </c>
      <c r="E67" s="13">
        <v>2.3310185185185187E-2</v>
      </c>
      <c r="F67" s="11">
        <v>43556</v>
      </c>
      <c r="H67" s="8">
        <v>1.9467592592592592E-2</v>
      </c>
      <c r="I67" s="8">
        <v>2.4537037037037041E-2</v>
      </c>
      <c r="M67" s="8">
        <f t="shared" si="66"/>
        <v>2.4546095008051525E-2</v>
      </c>
      <c r="N67" s="6">
        <f t="shared" si="67"/>
        <v>2120.7826086956516</v>
      </c>
      <c r="O67" s="8">
        <f t="shared" si="125"/>
        <v>1.1631944444444445E-2</v>
      </c>
      <c r="Q67" s="8">
        <f t="shared" si="68"/>
        <v>0</v>
      </c>
      <c r="R67" s="8">
        <f t="shared" si="69"/>
        <v>0</v>
      </c>
      <c r="S67" s="8">
        <f t="shared" si="70"/>
        <v>1.1631944444444445E-2</v>
      </c>
      <c r="T67" s="8"/>
      <c r="U67" s="8">
        <f>IF(A67&lt;&gt;"",IF(VLOOKUP(A67,Apr!A$4:F$202,6)&gt;0,VLOOKUP(A67,Apr!A$4:F$202,6),0),0)</f>
        <v>0</v>
      </c>
      <c r="V67" s="8">
        <f>IF(A67&lt;&gt;"",IF(VLOOKUP(A67,May!A$3:F$201,6)&gt;0,VLOOKUP(A67,May!A$3:F$201,6),0),0)</f>
        <v>0</v>
      </c>
      <c r="W67" s="8">
        <f>IF(A67&lt;&gt;"",IF(VLOOKUP(A67,Jun!A$3:F$201,6)&gt;0,VLOOKUP(A67,Jun!A$3:F$201,6),0),0)</f>
        <v>0</v>
      </c>
      <c r="X67" s="8">
        <f>IF(A67&lt;&gt;"",IF(VLOOKUP(A67,Jul!A$3:F$201,6)&gt;0,VLOOKUP(A67,Jul!A$3:F$201,6),0),0)</f>
        <v>0</v>
      </c>
      <c r="Y67" s="8">
        <f>IF(A67&lt;&gt;"",IF(VLOOKUP(A67,Aug!A$3:F$201,6)&gt;0,VLOOKUP(A67,Aug!A$3:F$201,6),0),0)</f>
        <v>0</v>
      </c>
      <c r="Z67" s="8">
        <f>IF(A67&lt;&gt;"",IF(VLOOKUP(A67,Sep!A$3:F$201,6)&gt;0,VLOOKUP(A67,Sep!A$3:F$201,6),0),0)</f>
        <v>0</v>
      </c>
      <c r="AA67" s="6">
        <f t="shared" si="71"/>
        <v>1629.8449612403099</v>
      </c>
      <c r="AB67" s="8">
        <f t="shared" si="72"/>
        <v>9.0277777777777787E-3</v>
      </c>
      <c r="AC67" s="8">
        <f>IF(A67&lt;&gt;"",IF(VLOOKUP(A67,Oct!A$3:F$201,6)&gt;0,VLOOKUP(A67,Oct!A$3:F$201,6),0),0)</f>
        <v>0</v>
      </c>
      <c r="AD67" s="8">
        <f>IF(A67&lt;&gt;"",IF(VLOOKUP(A67,Nov!A$3:F$201,6)&gt;0,VLOOKUP(A67,Nov!A$3:F$201,6),0),0)</f>
        <v>0</v>
      </c>
      <c r="AE67" s="8">
        <f>IF(A67&lt;&gt;"",IF(VLOOKUP(A67,Dec!A$3:F$201,6)&gt;0,VLOOKUP(A67,Dec!A$3:F$201,6),0),0)</f>
        <v>0</v>
      </c>
      <c r="AF67" s="8">
        <f>IF(A67&lt;&gt;"",IF(VLOOKUP(A67,Jan!A$3:F$201,6)&gt;0,VLOOKUP(A67,Jan!A$3:F$201,6),0),0)</f>
        <v>0</v>
      </c>
      <c r="AG67" s="8">
        <f>IF(A67&lt;&gt;"",IF(VLOOKUP(A67,Feb!A$3:F$201,6)&gt;0,VLOOKUP(A67,Feb!A$3:F$201,6),0),0)</f>
        <v>0</v>
      </c>
      <c r="AH67" s="8">
        <f>IF(A67&lt;&gt;"",IF(VLOOKUP(A67,Mar!A$3:F$201,6)&gt;0,VLOOKUP(A67,Mar!A$3:F$201,6),0),0)</f>
        <v>0</v>
      </c>
      <c r="AJ67" s="8">
        <f>LARGE($BH67:BI67,1)</f>
        <v>1.1631944444444445E-2</v>
      </c>
      <c r="AK67" s="8">
        <f>LARGE($BH67:BJ67,1)</f>
        <v>1.1631944444444445E-2</v>
      </c>
      <c r="AL67" s="8">
        <f>LARGE($BH67:BK67,1)</f>
        <v>1.1631944444444445E-2</v>
      </c>
      <c r="AM67" s="8">
        <f>LARGE($BH67:BL67,1)</f>
        <v>1.1631944444444445E-2</v>
      </c>
      <c r="AN67" s="8">
        <f>LARGE($BH67:BM67,1)</f>
        <v>1.1631944444444445E-2</v>
      </c>
      <c r="AO67" s="8">
        <f>LARGE($BN67:BO67,1)</f>
        <v>9.0277777777777787E-3</v>
      </c>
      <c r="AP67" s="8">
        <f>LARGE($BN67:BP67,1)</f>
        <v>1.0763888888888889E-2</v>
      </c>
      <c r="AQ67" s="8">
        <f>LARGE($BN67:BQ67,1)</f>
        <v>1.0763888888888889E-2</v>
      </c>
      <c r="AR67" s="8">
        <f>LARGE($BN67:BR67,1)</f>
        <v>1.0763888888888889E-2</v>
      </c>
      <c r="AS67" s="8">
        <f>LARGE($BN67:BS67,1)</f>
        <v>1.0763888888888889E-2</v>
      </c>
      <c r="AV67" s="6">
        <f t="shared" si="73"/>
        <v>0</v>
      </c>
      <c r="AW67" s="6">
        <f t="shared" si="74"/>
        <v>0</v>
      </c>
      <c r="AX67" s="6">
        <f t="shared" si="75"/>
        <v>0</v>
      </c>
      <c r="AY67" s="6">
        <f t="shared" si="76"/>
        <v>0</v>
      </c>
      <c r="AZ67" s="6">
        <f t="shared" si="77"/>
        <v>0</v>
      </c>
      <c r="BA67" s="6">
        <f t="shared" si="78"/>
        <v>0</v>
      </c>
      <c r="BB67" s="6">
        <f t="shared" si="79"/>
        <v>0</v>
      </c>
      <c r="BC67" s="6">
        <f t="shared" si="80"/>
        <v>0</v>
      </c>
      <c r="BD67" s="6">
        <f t="shared" si="81"/>
        <v>0</v>
      </c>
      <c r="BE67" s="6">
        <f t="shared" si="82"/>
        <v>0</v>
      </c>
      <c r="BF67" s="6">
        <f t="shared" si="83"/>
        <v>0</v>
      </c>
      <c r="BH67" s="8">
        <f t="shared" si="84"/>
        <v>1.1631944444444445E-2</v>
      </c>
      <c r="BI67" s="8">
        <f t="shared" si="85"/>
        <v>0</v>
      </c>
      <c r="BJ67" s="8">
        <f t="shared" si="86"/>
        <v>0</v>
      </c>
      <c r="BK67" s="8">
        <f t="shared" si="87"/>
        <v>0</v>
      </c>
      <c r="BL67" s="8">
        <f t="shared" si="88"/>
        <v>0</v>
      </c>
      <c r="BM67" s="8">
        <f t="shared" si="89"/>
        <v>0</v>
      </c>
      <c r="BN67" s="8">
        <f t="shared" si="90"/>
        <v>9.0277777777777787E-3</v>
      </c>
      <c r="BO67" s="8">
        <f t="shared" si="91"/>
        <v>0</v>
      </c>
      <c r="BP67" s="8">
        <f t="shared" si="61"/>
        <v>1.0763888888888889E-2</v>
      </c>
      <c r="BQ67" s="8">
        <f t="shared" si="62"/>
        <v>0</v>
      </c>
      <c r="BR67" s="8">
        <f t="shared" si="63"/>
        <v>0</v>
      </c>
      <c r="BS67" s="8">
        <f t="shared" si="64"/>
        <v>0</v>
      </c>
      <c r="BV67" s="8" t="str">
        <f t="shared" si="92"/>
        <v/>
      </c>
      <c r="BW67" s="8" t="str">
        <f t="shared" si="93"/>
        <v/>
      </c>
      <c r="BX67" s="8" t="str">
        <f t="shared" si="94"/>
        <v/>
      </c>
      <c r="BY67" s="8" t="str">
        <f t="shared" si="95"/>
        <v/>
      </c>
      <c r="BZ67" s="8" t="str">
        <f t="shared" si="96"/>
        <v/>
      </c>
      <c r="CA67" s="8" t="str">
        <f t="shared" si="97"/>
        <v/>
      </c>
      <c r="CB67" s="8" t="str">
        <f t="shared" si="98"/>
        <v/>
      </c>
      <c r="CC67" s="8" t="str">
        <f t="shared" si="99"/>
        <v/>
      </c>
      <c r="CD67" s="8" t="str">
        <f t="shared" si="100"/>
        <v/>
      </c>
      <c r="CE67" s="8" t="str">
        <f t="shared" si="101"/>
        <v/>
      </c>
      <c r="CF67" s="8" t="str">
        <f t="shared" si="102"/>
        <v/>
      </c>
      <c r="CG67" s="8" t="str">
        <f t="shared" si="103"/>
        <v/>
      </c>
      <c r="CI67" s="13">
        <v>2.3310185185185187E-2</v>
      </c>
      <c r="CJ67" s="8">
        <f t="shared" si="104"/>
        <v>2.3310185185185187E-2</v>
      </c>
      <c r="CK67" s="8">
        <f>IF(COUNT($BV67:BW67)&gt;0,SMALL($BV67:BW67,1),$CI67)</f>
        <v>2.3310185185185187E-2</v>
      </c>
      <c r="CL67" s="8">
        <f>IF(COUNT($BV67:BX67)&gt;0,SMALL($BV67:BX67,1),$CI67)</f>
        <v>2.3310185185185187E-2</v>
      </c>
      <c r="CM67" s="8">
        <f>IF(COUNT($BV67:BY67)&gt;0,SMALL($BV67:BY67,1),$CI67)</f>
        <v>2.3310185185185187E-2</v>
      </c>
      <c r="CN67" s="8">
        <f>IF(COUNT($BV67:BZ67)&gt;0,SMALL($BV67:BZ67,1),$CI67)</f>
        <v>2.3310185185185187E-2</v>
      </c>
      <c r="CO67" s="3">
        <v>1.8402777777777778E-2</v>
      </c>
      <c r="CP67" s="8">
        <f t="shared" si="105"/>
        <v>1.8402777777777778E-2</v>
      </c>
      <c r="CQ67" s="8">
        <f>IF(COUNT($CB67:CC67)&gt;0,SMALL($CB67:CC67,1),$CP67)</f>
        <v>1.8402777777777778E-2</v>
      </c>
      <c r="CR67" s="8">
        <f>IF(COUNT($CB67:CD67)&gt;0,SMALL($CB67:CD67,1),$CP67)</f>
        <v>1.8402777777777778E-2</v>
      </c>
      <c r="CS67" s="8">
        <f>IF(COUNT($CB67:CE67)&gt;0,SMALL($CB67:CE67,1),$CP67)</f>
        <v>1.8402777777777778E-2</v>
      </c>
      <c r="CT67" s="8">
        <f>IF(COUNT($CB67:CF67)&gt;0,SMALL($CB67:CF67,1),$CP67)</f>
        <v>1.8402777777777778E-2</v>
      </c>
      <c r="CV67" s="8">
        <f t="shared" si="106"/>
        <v>1.1633425925925926E-2</v>
      </c>
      <c r="CW67" s="8">
        <f t="shared" si="107"/>
        <v>1.076537037037037E-2</v>
      </c>
      <c r="CX67" s="1">
        <f t="shared" si="108"/>
        <v>64</v>
      </c>
      <c r="CY67" s="8">
        <f t="shared" si="109"/>
        <v>1.4814814814814815E-6</v>
      </c>
      <c r="CZ67" s="1" t="str">
        <f t="shared" si="110"/>
        <v>Katy McIntyre</v>
      </c>
      <c r="DB67" s="13">
        <f t="shared" si="111"/>
        <v>2.4546095008051525E-2</v>
      </c>
      <c r="DC67" s="13">
        <f>SMALL($DO67:DP67,1)/(60*60*24)</f>
        <v>2.4546095008051522E-2</v>
      </c>
      <c r="DD67" s="13">
        <f>SMALL($DO67:DQ67,1)/(60*60*24)</f>
        <v>2.4546095008051522E-2</v>
      </c>
      <c r="DE67" s="13">
        <f>SMALL($DO67:DR67,1)/(60*60*24)</f>
        <v>2.4546095008051522E-2</v>
      </c>
      <c r="DF67" s="13">
        <f>SMALL($DO67:DS67,1)/(60*60*24)</f>
        <v>2.4546095008051522E-2</v>
      </c>
      <c r="DG67" s="13">
        <f>SMALL($DO67:DT67,1)/(60*60*24)</f>
        <v>2.4546095008051522E-2</v>
      </c>
      <c r="DH67" s="45">
        <f t="shared" si="112"/>
        <v>1.8863946310651736E-2</v>
      </c>
      <c r="DI67" s="13">
        <f>SMALL($DU67:DV67,1)/(60*60*24)</f>
        <v>1.8863946310651736E-2</v>
      </c>
      <c r="DJ67" s="53">
        <f>SMALL($DW67:DW67,1)/(60*60*24)</f>
        <v>0.11572916666666666</v>
      </c>
      <c r="DK67" s="53">
        <f>SMALL($DW67:DX67,1)/(60*60*24)</f>
        <v>0.11572916666666666</v>
      </c>
      <c r="DL67" s="53">
        <f>SMALL($DW67:DY67,1)/(60*60*24)</f>
        <v>0.11572916666666666</v>
      </c>
      <c r="DM67" s="53">
        <f>SMALL($DW67:DZ67,1)/(60*60*24)</f>
        <v>0.11572916666666666</v>
      </c>
      <c r="DO67" s="6">
        <f t="shared" si="113"/>
        <v>2120.7826086956516</v>
      </c>
      <c r="DP67" s="1">
        <f t="shared" si="114"/>
        <v>9999</v>
      </c>
      <c r="DQ67" s="1">
        <f t="shared" si="115"/>
        <v>9999</v>
      </c>
      <c r="DR67" s="1">
        <f t="shared" si="116"/>
        <v>9999</v>
      </c>
      <c r="DS67" s="1">
        <f t="shared" si="117"/>
        <v>9999</v>
      </c>
      <c r="DT67" s="1">
        <f t="shared" si="118"/>
        <v>9999</v>
      </c>
      <c r="DU67" s="6">
        <f t="shared" si="119"/>
        <v>1629.8449612403099</v>
      </c>
      <c r="DV67" s="1">
        <f t="shared" si="120"/>
        <v>9999</v>
      </c>
      <c r="DW67" s="55">
        <f t="shared" si="121"/>
        <v>9999</v>
      </c>
      <c r="DX67" s="1">
        <f t="shared" si="122"/>
        <v>9999</v>
      </c>
      <c r="DY67" s="1">
        <f t="shared" si="123"/>
        <v>9999</v>
      </c>
      <c r="DZ67" s="1">
        <f t="shared" si="124"/>
        <v>9999</v>
      </c>
    </row>
    <row r="68" spans="1:134" x14ac:dyDescent="0.2">
      <c r="A68" s="1" t="s">
        <v>151</v>
      </c>
      <c r="E68" s="13">
        <v>2.3344907407407408E-2</v>
      </c>
      <c r="F68" s="11">
        <v>42948</v>
      </c>
      <c r="H68" s="3">
        <v>0</v>
      </c>
      <c r="I68" s="3">
        <v>2.3888888888888887E-2</v>
      </c>
      <c r="K68" s="8">
        <v>1.545138888888889E-2</v>
      </c>
      <c r="M68" s="8">
        <f t="shared" ref="M68:M99" si="189">IF(A68&lt;&gt;"",IF(H68&gt;0,H68/3.45*4.35,IF(I68&gt;0,I68,IF(K68&gt;0,K68/3.11*4.35,IF(L68&gt;0,L68/6.21*4.35/1.032,IF(E68&gt;0,E68,IF(B68&gt;0,B68/3.45*4.35,0.0292)))))),0)</f>
        <v>2.3888888888888887E-2</v>
      </c>
      <c r="N68" s="6">
        <f t="shared" ref="N68:N99" si="190">M68*60*60*24</f>
        <v>2063.9999999999995</v>
      </c>
      <c r="O68" s="8">
        <f t="shared" si="125"/>
        <v>1.2326388888888888E-2</v>
      </c>
      <c r="Q68" s="8">
        <f t="shared" ref="Q68:Q99" si="191">IF(COUNT(BV68:CA68)&gt;0,SMALL(BV68:CA68,1),0)</f>
        <v>0</v>
      </c>
      <c r="R68" s="8">
        <f t="shared" ref="R68:R99" si="192">IF(COUNT(CB68:CG68)&gt;0,SMALL(CB68:CG68,1),0)</f>
        <v>0</v>
      </c>
      <c r="S68" s="8">
        <f t="shared" ref="S68:S99" si="193">O68</f>
        <v>1.2326388888888888E-2</v>
      </c>
      <c r="T68" s="8"/>
      <c r="U68" s="8">
        <f>IF(A68&lt;&gt;"",IF(VLOOKUP(A68,Apr!A$4:F$202,6)&gt;0,VLOOKUP(A68,Apr!A$4:F$202,6),0),0)</f>
        <v>0</v>
      </c>
      <c r="V68" s="8">
        <f>IF(A68&lt;&gt;"",IF(VLOOKUP(A68,May!A$3:F$201,6)&gt;0,VLOOKUP(A68,May!A$3:F$201,6),0),0)</f>
        <v>0</v>
      </c>
      <c r="W68" s="8">
        <f>IF(A68&lt;&gt;"",IF(VLOOKUP(A68,Jun!A$3:F$201,6)&gt;0,VLOOKUP(A68,Jun!A$3:F$201,6),0),0)</f>
        <v>0</v>
      </c>
      <c r="X68" s="8">
        <f>IF(A68&lt;&gt;"",IF(VLOOKUP(A68,Jul!A$3:F$201,6)&gt;0,VLOOKUP(A68,Jul!A$3:F$201,6),0),0)</f>
        <v>0</v>
      </c>
      <c r="Y68" s="8">
        <f>IF(A68&lt;&gt;"",IF(VLOOKUP(A68,Aug!A$3:F$201,6)&gt;0,VLOOKUP(A68,Aug!A$3:F$201,6),0),0)</f>
        <v>0</v>
      </c>
      <c r="Z68" s="8">
        <f>IF(A68&lt;&gt;"",IF(VLOOKUP(A68,Sep!A$3:F$201,6)&gt;0,VLOOKUP(A68,Sep!A$3:F$201,6),0),0)</f>
        <v>0</v>
      </c>
      <c r="AA68" s="6">
        <f t="shared" ref="AA68:AA99" si="194">IF(Q68&gt;0,Q68/4.35*3.45/1.032*60*60*24,N68/4.35*3.45/1.032)</f>
        <v>1586.206896551724</v>
      </c>
      <c r="AB68" s="8">
        <f t="shared" ref="AB68:AB99" si="195">IF(AA$2&gt;AA68,(MROUND(AA$2-AA68,15)/60/60/24),0.1/60/60/24)</f>
        <v>9.5486111111111101E-3</v>
      </c>
      <c r="AC68" s="8">
        <f>IF(A68&lt;&gt;"",IF(VLOOKUP(A68,Oct!A$3:F$201,6)&gt;0,VLOOKUP(A68,Oct!A$3:F$201,6),0),0)</f>
        <v>0</v>
      </c>
      <c r="AD68" s="8">
        <f>IF(A68&lt;&gt;"",IF(VLOOKUP(A68,Nov!A$3:F$201,6)&gt;0,VLOOKUP(A68,Nov!A$3:F$201,6),0),0)</f>
        <v>0</v>
      </c>
      <c r="AE68" s="8">
        <f>IF(A68&lt;&gt;"",IF(VLOOKUP(A68,Dec!A$3:F$201,6)&gt;0,VLOOKUP(A68,Dec!A$3:F$201,6),0),0)</f>
        <v>0</v>
      </c>
      <c r="AF68" s="8">
        <f>IF(A68&lt;&gt;"",IF(VLOOKUP(A68,Jan!A$3:F$201,6)&gt;0,VLOOKUP(A68,Jan!A$3:F$201,6),0),0)</f>
        <v>0</v>
      </c>
      <c r="AG68" s="8">
        <f>IF(A68&lt;&gt;"",IF(VLOOKUP(A68,Feb!A$3:F$201,6)&gt;0,VLOOKUP(A68,Feb!A$3:F$201,6),0),0)</f>
        <v>0</v>
      </c>
      <c r="AH68" s="8">
        <f>IF(A68&lt;&gt;"",IF(VLOOKUP(A68,Mar!A$3:F$201,6)&gt;0,VLOOKUP(A68,Mar!A$3:F$201,6),0),0)</f>
        <v>0</v>
      </c>
      <c r="AJ68" s="8">
        <f>LARGE($BH68:BI68,1)</f>
        <v>1.2326388888888888E-2</v>
      </c>
      <c r="AK68" s="8">
        <f>LARGE($BH68:BJ68,1)</f>
        <v>1.2326388888888888E-2</v>
      </c>
      <c r="AL68" s="8">
        <f>LARGE($BH68:BK68,1)</f>
        <v>1.2326388888888888E-2</v>
      </c>
      <c r="AM68" s="8">
        <f>LARGE($BH68:BL68,1)</f>
        <v>1.2326388888888888E-2</v>
      </c>
      <c r="AN68" s="8">
        <f>LARGE($BH68:BM68,1)</f>
        <v>1.2326388888888888E-2</v>
      </c>
      <c r="AO68" s="8">
        <f>LARGE($BN68:BO68,1)</f>
        <v>9.5486111111111101E-3</v>
      </c>
      <c r="AP68" s="8">
        <f>LARGE($BN68:BP68,1)</f>
        <v>1.1458333333333334E-2</v>
      </c>
      <c r="AQ68" s="8">
        <f>LARGE($BN68:BQ68,1)</f>
        <v>1.1458333333333334E-2</v>
      </c>
      <c r="AR68" s="8">
        <f>LARGE($BN68:BR68,1)</f>
        <v>1.1458333333333334E-2</v>
      </c>
      <c r="AS68" s="8">
        <f>LARGE($BN68:BS68,1)</f>
        <v>1.1458333333333334E-2</v>
      </c>
      <c r="AV68" s="6">
        <f t="shared" ref="AV68:AV99" si="196">IF(U68&gt;0,U68*60*60*24,0)</f>
        <v>0</v>
      </c>
      <c r="AW68" s="6">
        <f t="shared" ref="AW68:AW99" si="197">IF(V68&gt;0,V68*60*60*24,0)</f>
        <v>0</v>
      </c>
      <c r="AX68" s="6">
        <f t="shared" ref="AX68:AX99" si="198">IF(W68&gt;0,W68*60*60*24,0)</f>
        <v>0</v>
      </c>
      <c r="AY68" s="6">
        <f t="shared" ref="AY68:AY99" si="199">IF(X68&gt;0,X68*60*60*24,0)</f>
        <v>0</v>
      </c>
      <c r="AZ68" s="6">
        <f t="shared" ref="AZ68:AZ99" si="200">IF(Y68&gt;0,Y68*60*60*24,0)</f>
        <v>0</v>
      </c>
      <c r="BA68" s="6">
        <f t="shared" ref="BA68:BA99" si="201">IF(Z68&gt;0,Z68*60*60*24,0)</f>
        <v>0</v>
      </c>
      <c r="BB68" s="6">
        <f t="shared" ref="BB68:BB99" si="202">IF(AC68&gt;0,AC68*60*60*24,0)</f>
        <v>0</v>
      </c>
      <c r="BC68" s="6">
        <f t="shared" ref="BC68:BC99" si="203">IF(AD68&gt;0,AD68*60*60*24,0)</f>
        <v>0</v>
      </c>
      <c r="BD68" s="6">
        <f t="shared" ref="BD68:BD99" si="204">IF(AE68&gt;0,AE68*60*60*24,0)</f>
        <v>0</v>
      </c>
      <c r="BE68" s="6">
        <f t="shared" ref="BE68:BE99" si="205">IF(AF68&gt;0,AF68*60*60*24,0)</f>
        <v>0</v>
      </c>
      <c r="BF68" s="6">
        <f t="shared" ref="BF68:BF99" si="206">IF(AG68&gt;0,AG68*60*60*24,0)</f>
        <v>0</v>
      </c>
      <c r="BH68" s="8">
        <f t="shared" ref="BH68:BH99" si="207">S68</f>
        <v>1.2326388888888888E-2</v>
      </c>
      <c r="BI68" s="8">
        <f t="shared" ref="BI68:BI99" si="208">IF(AV68&gt;0,IF($N$2&gt;AV68,(MROUND($N$2-AV68,15)/(60*60*24)),0),0)</f>
        <v>0</v>
      </c>
      <c r="BJ68" s="8">
        <f t="shared" ref="BJ68:BJ99" si="209">IF(AW68&gt;0,IF($N$2&gt;AW68,(MROUND($N$2-AW68,15)/(60*60*24)),0),0)</f>
        <v>0</v>
      </c>
      <c r="BK68" s="8">
        <f t="shared" ref="BK68:BK99" si="210">IF(AX68&gt;0,IF($N$2&gt;AX68,(MROUND($N$2-AX68,15)/(60*60*24)),0),0)</f>
        <v>0</v>
      </c>
      <c r="BL68" s="8">
        <f t="shared" ref="BL68:BL99" si="211">IF(AY68&gt;0,IF($N$2&gt;AY68,(MROUND($N$2-AY68,15)/(60*60*24)),0),0)</f>
        <v>0</v>
      </c>
      <c r="BM68" s="8">
        <f t="shared" ref="BM68:BM99" si="212">IF(AZ68&gt;0,IF($N$2&gt;AZ68,(MROUND($N$2-AZ68,15)/(60*60*24)),0),0)</f>
        <v>0</v>
      </c>
      <c r="BN68" s="8">
        <f t="shared" ref="BN68:BN99" si="213">IF(AB68&gt;0,AB68,0)</f>
        <v>9.5486111111111101E-3</v>
      </c>
      <c r="BO68" s="8">
        <f t="shared" ref="BO68:BO99" si="214">IF(BB68&gt;0,IF($AA$2&gt;BB68,(MROUND($AA$2-BB68,15)/(60*60*24)),0),0)</f>
        <v>0</v>
      </c>
      <c r="BP68" s="8">
        <f t="shared" si="61"/>
        <v>1.1458333333333334E-2</v>
      </c>
      <c r="BQ68" s="8">
        <f t="shared" si="62"/>
        <v>0</v>
      </c>
      <c r="BR68" s="8">
        <f t="shared" si="63"/>
        <v>0</v>
      </c>
      <c r="BS68" s="8">
        <f t="shared" si="64"/>
        <v>0</v>
      </c>
      <c r="BV68" s="8" t="str">
        <f t="shared" ref="BV68:BV99" si="215">IF(U68&gt;0,U68,"")</f>
        <v/>
      </c>
      <c r="BW68" s="8" t="str">
        <f t="shared" ref="BW68:BW99" si="216">IF(V68&gt;0,V68,"")</f>
        <v/>
      </c>
      <c r="BX68" s="8" t="str">
        <f t="shared" ref="BX68:BX99" si="217">IF(W68&gt;0,W68,"")</f>
        <v/>
      </c>
      <c r="BY68" s="8" t="str">
        <f t="shared" ref="BY68:BY99" si="218">IF(X68&gt;0,X68,"")</f>
        <v/>
      </c>
      <c r="BZ68" s="8" t="str">
        <f t="shared" ref="BZ68:BZ99" si="219">IF(Y68&gt;0,Y68,"")</f>
        <v/>
      </c>
      <c r="CA68" s="8" t="str">
        <f t="shared" ref="CA68:CA99" si="220">IF(Z68&gt;0,Z68,"")</f>
        <v/>
      </c>
      <c r="CB68" s="8" t="str">
        <f t="shared" ref="CB68:CB99" si="221">IF(AC68&gt;0,AC68,"")</f>
        <v/>
      </c>
      <c r="CC68" s="8" t="str">
        <f t="shared" ref="CC68:CC99" si="222">IF(AD68&gt;0,AD68,"")</f>
        <v/>
      </c>
      <c r="CD68" s="8" t="str">
        <f t="shared" ref="CD68:CD99" si="223">IF(AE68&gt;0,AE68,"")</f>
        <v/>
      </c>
      <c r="CE68" s="8" t="str">
        <f t="shared" ref="CE68:CE99" si="224">IF(AF68&gt;0,AF68,"")</f>
        <v/>
      </c>
      <c r="CF68" s="8" t="str">
        <f t="shared" ref="CF68:CF99" si="225">IF(AG68&gt;0,AG68,"")</f>
        <v/>
      </c>
      <c r="CG68" s="8" t="str">
        <f t="shared" ref="CG68:CG99" si="226">IF(AH68&gt;0,AH68,"")</f>
        <v/>
      </c>
      <c r="CI68" s="13">
        <v>2.3344907407407408E-2</v>
      </c>
      <c r="CJ68" s="8">
        <f t="shared" ref="CJ68:CJ99" si="227">IF(BV68&lt;&gt;"",BV68,CI68)</f>
        <v>2.3344907407407408E-2</v>
      </c>
      <c r="CK68" s="8">
        <f>IF(COUNT($BV68:BW68)&gt;0,SMALL($BV68:BW68,1),$CI68)</f>
        <v>2.3344907407407408E-2</v>
      </c>
      <c r="CL68" s="8">
        <f>IF(COUNT($BV68:BX68)&gt;0,SMALL($BV68:BX68,1),$CI68)</f>
        <v>2.3344907407407408E-2</v>
      </c>
      <c r="CM68" s="8">
        <f>IF(COUNT($BV68:BY68)&gt;0,SMALL($BV68:BY68,1),$CI68)</f>
        <v>2.3344907407407408E-2</v>
      </c>
      <c r="CN68" s="8">
        <f>IF(COUNT($BV68:BZ68)&gt;0,SMALL($BV68:BZ68,1),$CI68)</f>
        <v>2.3344907407407408E-2</v>
      </c>
      <c r="CP68" s="8">
        <f t="shared" ref="CP68:CP99" si="228">IF(CB68&lt;&gt;"",CB68,CO68)</f>
        <v>0</v>
      </c>
      <c r="CQ68" s="8">
        <f>IF(COUNT($CB68:CC68)&gt;0,SMALL($CB68:CC68,1),$CP68)</f>
        <v>0</v>
      </c>
      <c r="CR68" s="8">
        <f>IF(COUNT($CB68:CD68)&gt;0,SMALL($CB68:CD68,1),$CP68)</f>
        <v>0</v>
      </c>
      <c r="CS68" s="8">
        <f>IF(COUNT($CB68:CE68)&gt;0,SMALL($CB68:CE68,1),$CP68)</f>
        <v>0</v>
      </c>
      <c r="CT68" s="8">
        <f>IF(COUNT($CB68:CF68)&gt;0,SMALL($CB68:CF68,1),$CP68)</f>
        <v>0</v>
      </c>
      <c r="CV68" s="8">
        <f t="shared" ref="CV68:CV99" si="229">IF(A68&lt;&gt;"",LARGE(BH68:BM68,1)+CY68,"")</f>
        <v>1.2327893518518518E-2</v>
      </c>
      <c r="CW68" s="8">
        <f t="shared" ref="CW68:CW99" si="230">IF(A68&lt;&gt;"",LARGE(BN68:BS68,1)+CY68,"")</f>
        <v>1.1459837962962963E-2</v>
      </c>
      <c r="CX68" s="1">
        <f t="shared" ref="CX68:CX99" si="231">IF(A68&lt;&gt;"",CX67+1,0)</f>
        <v>65</v>
      </c>
      <c r="CY68" s="8">
        <f t="shared" ref="CY68:CY99" si="232">IF(A68&lt;&gt;"",CX68/(60*60*24*500),"")</f>
        <v>1.5046296296296296E-6</v>
      </c>
      <c r="CZ68" s="1" t="str">
        <f t="shared" ref="CZ68:CZ99" si="233">A68</f>
        <v>Kevin Murray</v>
      </c>
      <c r="DB68" s="13">
        <f t="shared" ref="DB68:DB99" si="234">M68</f>
        <v>2.3888888888888887E-2</v>
      </c>
      <c r="DC68" s="13">
        <f>SMALL($DO68:DP68,1)/(60*60*24)</f>
        <v>2.3888888888888883E-2</v>
      </c>
      <c r="DD68" s="13">
        <f>SMALL($DO68:DQ68,1)/(60*60*24)</f>
        <v>2.3888888888888883E-2</v>
      </c>
      <c r="DE68" s="13">
        <f>SMALL($DO68:DR68,1)/(60*60*24)</f>
        <v>2.3888888888888883E-2</v>
      </c>
      <c r="DF68" s="13">
        <f>SMALL($DO68:DS68,1)/(60*60*24)</f>
        <v>2.3888888888888883E-2</v>
      </c>
      <c r="DG68" s="13">
        <f>SMALL($DO68:DT68,1)/(60*60*24)</f>
        <v>2.3888888888888883E-2</v>
      </c>
      <c r="DH68" s="45">
        <f t="shared" ref="DH68:DH99" si="235">AA68/(60*60*24)</f>
        <v>1.8358876117496804E-2</v>
      </c>
      <c r="DI68" s="13">
        <f>SMALL($DU68:DV68,1)/(60*60*24)</f>
        <v>1.8358876117496804E-2</v>
      </c>
      <c r="DJ68" s="53">
        <f>SMALL($DW68:DW68,1)/(60*60*24)</f>
        <v>0.11572916666666666</v>
      </c>
      <c r="DK68" s="53">
        <f>SMALL($DW68:DX68,1)/(60*60*24)</f>
        <v>0.11572916666666666</v>
      </c>
      <c r="DL68" s="53">
        <f>SMALL($DW68:DY68,1)/(60*60*24)</f>
        <v>0.11572916666666666</v>
      </c>
      <c r="DM68" s="53">
        <f>SMALL($DW68:DZ68,1)/(60*60*24)</f>
        <v>0.11572916666666666</v>
      </c>
      <c r="DO68" s="6">
        <f t="shared" ref="DO68:DO99" si="236">M68*60*60*24</f>
        <v>2063.9999999999995</v>
      </c>
      <c r="DP68" s="1">
        <f t="shared" ref="DP68:DP99" si="237">IF(AV68&gt;0,AV68,9999)</f>
        <v>9999</v>
      </c>
      <c r="DQ68" s="1">
        <f t="shared" ref="DQ68:DQ99" si="238">IF(AW68&gt;0,AW68,9999)</f>
        <v>9999</v>
      </c>
      <c r="DR68" s="1">
        <f t="shared" ref="DR68:DR99" si="239">IF(AX68&gt;0,AX68,9999)</f>
        <v>9999</v>
      </c>
      <c r="DS68" s="1">
        <f t="shared" ref="DS68:DS99" si="240">IF(AY68&gt;0,AY68,9999)</f>
        <v>9999</v>
      </c>
      <c r="DT68" s="1">
        <f t="shared" ref="DT68:DT99" si="241">IF(AZ68&gt;0,AZ68,9999)</f>
        <v>9999</v>
      </c>
      <c r="DU68" s="6">
        <f t="shared" ref="DU68:DU99" si="242">AA68</f>
        <v>1586.206896551724</v>
      </c>
      <c r="DV68" s="1">
        <f t="shared" ref="DV68:DV99" si="243">IF(BB68&gt;0,BB68,9999)</f>
        <v>9999</v>
      </c>
      <c r="DW68" s="55">
        <f t="shared" ref="DW68:DW99" si="244">IF(BC68&gt;0,BC68*1.198547,9999)</f>
        <v>9999</v>
      </c>
      <c r="DX68" s="1">
        <f t="shared" ref="DX68:DX99" si="245">IF(BD68&gt;0,BD68,9999)</f>
        <v>9999</v>
      </c>
      <c r="DY68" s="1">
        <f t="shared" ref="DY68:DY99" si="246">IF(BE68&gt;0,BE68,9999)</f>
        <v>9999</v>
      </c>
      <c r="DZ68" s="1">
        <f t="shared" ref="DZ68:DZ99" si="247">IF(BF68&gt;0,BF68,9999)</f>
        <v>9999</v>
      </c>
    </row>
    <row r="69" spans="1:134" x14ac:dyDescent="0.2">
      <c r="A69" s="1" t="s">
        <v>13</v>
      </c>
      <c r="B69" s="3">
        <v>1.9259259259259261E-2</v>
      </c>
      <c r="C69" s="11">
        <v>43070</v>
      </c>
      <c r="E69" s="13">
        <v>2.4872685185185189E-2</v>
      </c>
      <c r="F69" s="11">
        <v>42614</v>
      </c>
      <c r="H69" s="3">
        <v>2.12037037037037E-2</v>
      </c>
      <c r="I69" s="3">
        <v>2.6493055555555554E-2</v>
      </c>
      <c r="M69" s="8">
        <f t="shared" si="189"/>
        <v>2.673510466988727E-2</v>
      </c>
      <c r="N69" s="6">
        <f t="shared" si="190"/>
        <v>2309.9130434782601</v>
      </c>
      <c r="O69" s="8">
        <f t="shared" si="125"/>
        <v>9.5486111111111119E-3</v>
      </c>
      <c r="Q69" s="8">
        <f t="shared" si="191"/>
        <v>2.5358796296296296E-2</v>
      </c>
      <c r="R69" s="8">
        <f t="shared" si="192"/>
        <v>0</v>
      </c>
      <c r="S69" s="8">
        <f t="shared" si="193"/>
        <v>9.5486111111111119E-3</v>
      </c>
      <c r="T69" s="8"/>
      <c r="U69" s="8">
        <f>IF(A69&lt;&gt;"",IF(VLOOKUP(A69,Apr!A$4:F$202,6)&gt;0,VLOOKUP(A69,Apr!A$4:F$202,6),0),0)</f>
        <v>0</v>
      </c>
      <c r="V69" s="8">
        <f>IF(A69&lt;&gt;"",IF(VLOOKUP(A69,May!A$3:F$201,6)&gt;0,VLOOKUP(A69,May!A$3:F$201,6),0),0)</f>
        <v>2.6620370370370371E-2</v>
      </c>
      <c r="W69" s="8">
        <f>IF(A69&lt;&gt;"",IF(VLOOKUP(A69,Jun!A$3:F$201,6)&gt;0,VLOOKUP(A69,Jun!A$3:F$201,6),0),0)</f>
        <v>0</v>
      </c>
      <c r="X69" s="8">
        <f>IF(A69&lt;&gt;"",IF(VLOOKUP(A69,Jul!A$3:F$201,6)&gt;0,VLOOKUP(A69,Jul!A$3:F$201,6),0),0)</f>
        <v>2.5358796296296296E-2</v>
      </c>
      <c r="Y69" s="8">
        <f>IF(A69&lt;&gt;"",IF(VLOOKUP(A69,Aug!A$3:F$201,6)&gt;0,VLOOKUP(A69,Aug!A$3:F$201,6),0),0)</f>
        <v>2.5659722222222226E-2</v>
      </c>
      <c r="Z69" s="8">
        <f>IF(A69&lt;&gt;"",IF(VLOOKUP(A69,Sep!A$3:F$201,6)&gt;0,VLOOKUP(A69,Sep!A$3:F$201,6),0),0)</f>
        <v>0</v>
      </c>
      <c r="AA69" s="6">
        <f t="shared" si="194"/>
        <v>1683.8078053996257</v>
      </c>
      <c r="AB69" s="8">
        <f t="shared" si="195"/>
        <v>8.3333333333333332E-3</v>
      </c>
      <c r="AC69" s="8">
        <f>IF(A69&lt;&gt;"",IF(VLOOKUP(A69,Oct!A$3:F$201,6)&gt;0,VLOOKUP(A69,Oct!A$3:F$201,6),0),0)</f>
        <v>0</v>
      </c>
      <c r="AD69" s="8">
        <f>IF(A69&lt;&gt;"",IF(VLOOKUP(A69,Nov!A$3:F$201,6)&gt;0,VLOOKUP(A69,Nov!A$3:F$201,6),0),0)</f>
        <v>0</v>
      </c>
      <c r="AE69" s="8">
        <f>IF(A69&lt;&gt;"",IF(VLOOKUP(A69,Dec!A$3:F$201,6)&gt;0,VLOOKUP(A69,Dec!A$3:F$201,6),0),0)</f>
        <v>0</v>
      </c>
      <c r="AF69" s="8">
        <f>IF(A69&lt;&gt;"",IF(VLOOKUP(A69,Jan!A$3:F$201,6)&gt;0,VLOOKUP(A69,Jan!A$3:F$201,6),0),0)</f>
        <v>0</v>
      </c>
      <c r="AG69" s="8">
        <f>IF(A69&lt;&gt;"",IF(VLOOKUP(A69,Feb!A$3:F$201,6)&gt;0,VLOOKUP(A69,Feb!A$3:F$201,6),0),0)</f>
        <v>0</v>
      </c>
      <c r="AH69" s="8">
        <f>IF(A69&lt;&gt;"",IF(VLOOKUP(A69,Mar!A$3:F$201,6)&gt;0,VLOOKUP(A69,Mar!A$3:F$201,6),0),0)</f>
        <v>0</v>
      </c>
      <c r="AJ69" s="8">
        <f>LARGE($BH69:BI69,1)</f>
        <v>9.5486111111111119E-3</v>
      </c>
      <c r="AK69" s="8">
        <f>LARGE($BH69:BJ69,1)</f>
        <v>9.5486111111111119E-3</v>
      </c>
      <c r="AL69" s="8">
        <f>LARGE($BH69:BK69,1)</f>
        <v>9.5486111111111119E-3</v>
      </c>
      <c r="AM69" s="8">
        <f>LARGE($BH69:BL69,1)</f>
        <v>1.0937499999999999E-2</v>
      </c>
      <c r="AN69" s="8">
        <f>LARGE($BH69:BM69,1)</f>
        <v>1.0937499999999999E-2</v>
      </c>
      <c r="AO69" s="8">
        <f>LARGE($BN69:BO69,1)</f>
        <v>8.3333333333333332E-3</v>
      </c>
      <c r="AP69" s="8">
        <f>LARGE($BN69:BP69,1)</f>
        <v>1.0069444444444445E-2</v>
      </c>
      <c r="AQ69" s="8">
        <f>LARGE($BN69:BQ69,1)</f>
        <v>1.0069444444444445E-2</v>
      </c>
      <c r="AR69" s="8">
        <f>LARGE($BN69:BR69,1)</f>
        <v>1.0069444444444445E-2</v>
      </c>
      <c r="AS69" s="8">
        <f>LARGE($BN69:BS69,1)</f>
        <v>1.0069444444444445E-2</v>
      </c>
      <c r="AV69" s="6">
        <f t="shared" si="196"/>
        <v>0</v>
      </c>
      <c r="AW69" s="6">
        <f t="shared" si="197"/>
        <v>2300</v>
      </c>
      <c r="AX69" s="6">
        <f t="shared" si="198"/>
        <v>0</v>
      </c>
      <c r="AY69" s="6">
        <f t="shared" si="199"/>
        <v>2191</v>
      </c>
      <c r="AZ69" s="6">
        <f t="shared" si="200"/>
        <v>2217.0000000000005</v>
      </c>
      <c r="BA69" s="6">
        <f t="shared" si="201"/>
        <v>0</v>
      </c>
      <c r="BB69" s="6">
        <f t="shared" si="202"/>
        <v>0</v>
      </c>
      <c r="BC69" s="6">
        <f t="shared" si="203"/>
        <v>0</v>
      </c>
      <c r="BD69" s="6">
        <f t="shared" si="204"/>
        <v>0</v>
      </c>
      <c r="BE69" s="6">
        <f t="shared" si="205"/>
        <v>0</v>
      </c>
      <c r="BF69" s="6">
        <f t="shared" si="206"/>
        <v>0</v>
      </c>
      <c r="BH69" s="8">
        <f t="shared" si="207"/>
        <v>9.5486111111111119E-3</v>
      </c>
      <c r="BI69" s="8">
        <f t="shared" si="208"/>
        <v>0</v>
      </c>
      <c r="BJ69" s="8">
        <f t="shared" si="209"/>
        <v>9.5486111111111119E-3</v>
      </c>
      <c r="BK69" s="8">
        <f t="shared" si="210"/>
        <v>0</v>
      </c>
      <c r="BL69" s="8">
        <f t="shared" si="211"/>
        <v>1.0937499999999999E-2</v>
      </c>
      <c r="BM69" s="8">
        <f t="shared" si="212"/>
        <v>1.0590277777777778E-2</v>
      </c>
      <c r="BN69" s="8">
        <f t="shared" si="213"/>
        <v>8.3333333333333332E-3</v>
      </c>
      <c r="BO69" s="8">
        <f t="shared" si="214"/>
        <v>0</v>
      </c>
      <c r="BP69" s="8">
        <f t="shared" ref="BP69:BP132" si="248">IF(BC69&gt;0,IF($AA$2&gt;BC69,(MROUND(($AA$2-BC69)*1.1982547,15)/(60*60*24)),0),MROUND(BN69*1.1982547,(15/60/60/24)))</f>
        <v>1.0069444444444445E-2</v>
      </c>
      <c r="BQ69" s="8">
        <f t="shared" ref="BQ69:BQ132" si="249">IF(BD69&gt;0,IF($AA$2&gt;BD69,(MROUND($AA$2-BD69,15)/(60*60*24)),0),0)</f>
        <v>0</v>
      </c>
      <c r="BR69" s="8">
        <f t="shared" ref="BR69:BR132" si="250">IF(BE69&gt;0,IF($AA$2&gt;BE69,(MROUND($AA$2-BE69,15)/(60*60*24)),0),0)</f>
        <v>0</v>
      </c>
      <c r="BS69" s="8">
        <f t="shared" ref="BS69:BS132" si="251">IF(BF69&gt;0,IF($AA$2&gt;BF69,(MROUND($AA$2-BF69,15)/(60*60*24)),0),0)</f>
        <v>0</v>
      </c>
      <c r="BV69" s="8" t="str">
        <f t="shared" si="215"/>
        <v/>
      </c>
      <c r="BW69" s="8">
        <f t="shared" si="216"/>
        <v>2.6620370370370371E-2</v>
      </c>
      <c r="BX69" s="8" t="str">
        <f t="shared" si="217"/>
        <v/>
      </c>
      <c r="BY69" s="8">
        <f t="shared" si="218"/>
        <v>2.5358796296296296E-2</v>
      </c>
      <c r="BZ69" s="8">
        <f t="shared" si="219"/>
        <v>2.5659722222222226E-2</v>
      </c>
      <c r="CA69" s="8" t="str">
        <f t="shared" si="220"/>
        <v/>
      </c>
      <c r="CB69" s="8" t="str">
        <f t="shared" si="221"/>
        <v/>
      </c>
      <c r="CC69" s="8" t="str">
        <f t="shared" si="222"/>
        <v/>
      </c>
      <c r="CD69" s="8" t="str">
        <f t="shared" si="223"/>
        <v/>
      </c>
      <c r="CE69" s="8" t="str">
        <f t="shared" si="224"/>
        <v/>
      </c>
      <c r="CF69" s="8" t="str">
        <f t="shared" si="225"/>
        <v/>
      </c>
      <c r="CG69" s="8" t="str">
        <f t="shared" si="226"/>
        <v/>
      </c>
      <c r="CI69" s="13">
        <v>2.4872685185185189E-2</v>
      </c>
      <c r="CJ69" s="8">
        <f t="shared" si="227"/>
        <v>2.4872685185185189E-2</v>
      </c>
      <c r="CK69" s="8">
        <f>IF(COUNT($BV69:BW69)&gt;0,SMALL($BV69:BW69,1),$CI69)</f>
        <v>2.6620370370370371E-2</v>
      </c>
      <c r="CL69" s="8">
        <f>IF(COUNT($BV69:BX69)&gt;0,SMALL($BV69:BX69,1),$CI69)</f>
        <v>2.6620370370370371E-2</v>
      </c>
      <c r="CM69" s="8">
        <f>IF(COUNT($BV69:BY69)&gt;0,SMALL($BV69:BY69,1),$CI69)</f>
        <v>2.5358796296296296E-2</v>
      </c>
      <c r="CN69" s="8">
        <f>IF(COUNT($BV69:BZ69)&gt;0,SMALL($BV69:BZ69,1),$CI69)</f>
        <v>2.5358796296296296E-2</v>
      </c>
      <c r="CO69" s="3">
        <v>1.9259259259259261E-2</v>
      </c>
      <c r="CP69" s="8">
        <f t="shared" si="228"/>
        <v>1.9259259259259261E-2</v>
      </c>
      <c r="CQ69" s="8">
        <f>IF(COUNT($CB69:CC69)&gt;0,SMALL($CB69:CC69,1),$CP69)</f>
        <v>1.9259259259259261E-2</v>
      </c>
      <c r="CR69" s="8">
        <f>IF(COUNT($CB69:CD69)&gt;0,SMALL($CB69:CD69,1),$CP69)</f>
        <v>1.9259259259259261E-2</v>
      </c>
      <c r="CS69" s="8">
        <f>IF(COUNT($CB69:CE69)&gt;0,SMALL($CB69:CE69,1),$CP69)</f>
        <v>1.9259259259259261E-2</v>
      </c>
      <c r="CT69" s="8">
        <f>IF(COUNT($CB69:CF69)&gt;0,SMALL($CB69:CF69,1),$CP69)</f>
        <v>1.9259259259259261E-2</v>
      </c>
      <c r="CV69" s="8">
        <f t="shared" si="229"/>
        <v>1.0939027777777777E-2</v>
      </c>
      <c r="CW69" s="8">
        <f t="shared" si="230"/>
        <v>1.0070972222222222E-2</v>
      </c>
      <c r="CX69" s="1">
        <f t="shared" si="231"/>
        <v>66</v>
      </c>
      <c r="CY69" s="8">
        <f t="shared" si="232"/>
        <v>1.5277777777777778E-6</v>
      </c>
      <c r="CZ69" s="1" t="str">
        <f t="shared" si="233"/>
        <v>Kirsten Burnett</v>
      </c>
      <c r="DB69" s="13">
        <f t="shared" si="234"/>
        <v>2.673510466988727E-2</v>
      </c>
      <c r="DC69" s="13">
        <f>SMALL($DO69:DP69,1)/(60*60*24)</f>
        <v>2.673510466988727E-2</v>
      </c>
      <c r="DD69" s="13">
        <f>SMALL($DO69:DQ69,1)/(60*60*24)</f>
        <v>2.6620370370370371E-2</v>
      </c>
      <c r="DE69" s="13">
        <f>SMALL($DO69:DR69,1)/(60*60*24)</f>
        <v>2.6620370370370371E-2</v>
      </c>
      <c r="DF69" s="13">
        <f>SMALL($DO69:DS69,1)/(60*60*24)</f>
        <v>2.5358796296296296E-2</v>
      </c>
      <c r="DG69" s="13">
        <f>SMALL($DO69:DT69,1)/(60*60*24)</f>
        <v>2.5358796296296296E-2</v>
      </c>
      <c r="DH69" s="45">
        <f t="shared" si="235"/>
        <v>1.9488516266199372E-2</v>
      </c>
      <c r="DI69" s="13">
        <f>SMALL($DU69:DV69,1)/(60*60*24)</f>
        <v>1.9488516266199372E-2</v>
      </c>
      <c r="DJ69" s="53">
        <f>SMALL($DW69:DW69,1)/(60*60*24)</f>
        <v>0.11572916666666666</v>
      </c>
      <c r="DK69" s="53">
        <f>SMALL($DW69:DX69,1)/(60*60*24)</f>
        <v>0.11572916666666666</v>
      </c>
      <c r="DL69" s="53">
        <f>SMALL($DW69:DY69,1)/(60*60*24)</f>
        <v>0.11572916666666666</v>
      </c>
      <c r="DM69" s="53">
        <f>SMALL($DW69:DZ69,1)/(60*60*24)</f>
        <v>0.11572916666666666</v>
      </c>
      <c r="DO69" s="6">
        <f t="shared" si="236"/>
        <v>2309.9130434782601</v>
      </c>
      <c r="DP69" s="1">
        <f t="shared" si="237"/>
        <v>9999</v>
      </c>
      <c r="DQ69" s="1">
        <f t="shared" si="238"/>
        <v>2300</v>
      </c>
      <c r="DR69" s="1">
        <f t="shared" si="239"/>
        <v>9999</v>
      </c>
      <c r="DS69" s="1">
        <f t="shared" si="240"/>
        <v>2191</v>
      </c>
      <c r="DT69" s="1">
        <f t="shared" si="241"/>
        <v>2217.0000000000005</v>
      </c>
      <c r="DU69" s="6">
        <f t="shared" si="242"/>
        <v>1683.8078053996257</v>
      </c>
      <c r="DV69" s="1">
        <f t="shared" si="243"/>
        <v>9999</v>
      </c>
      <c r="DW69" s="55">
        <f t="shared" si="244"/>
        <v>9999</v>
      </c>
      <c r="DX69" s="1">
        <f t="shared" si="245"/>
        <v>9999</v>
      </c>
      <c r="DY69" s="1">
        <f t="shared" si="246"/>
        <v>9999</v>
      </c>
      <c r="DZ69" s="1">
        <f t="shared" si="247"/>
        <v>9999</v>
      </c>
    </row>
    <row r="70" spans="1:134" x14ac:dyDescent="0.2">
      <c r="A70" s="1" t="s">
        <v>197</v>
      </c>
      <c r="B70" s="3">
        <v>1.7870370370370373E-2</v>
      </c>
      <c r="C70" s="11">
        <v>43862</v>
      </c>
      <c r="E70" s="13"/>
      <c r="H70" s="8">
        <v>0</v>
      </c>
      <c r="I70" s="8">
        <v>0</v>
      </c>
      <c r="L70" s="8">
        <v>3.1597222222222221E-2</v>
      </c>
      <c r="M70" s="8">
        <f t="shared" si="189"/>
        <v>2.1447015420656017E-2</v>
      </c>
      <c r="N70" s="6">
        <f t="shared" si="190"/>
        <v>1853.0221323446799</v>
      </c>
      <c r="O70" s="8">
        <f t="shared" si="125"/>
        <v>1.4756944444444444E-2</v>
      </c>
      <c r="Q70" s="8">
        <f t="shared" si="191"/>
        <v>0</v>
      </c>
      <c r="R70" s="8">
        <f t="shared" si="192"/>
        <v>0</v>
      </c>
      <c r="S70" s="8">
        <f t="shared" si="193"/>
        <v>1.4756944444444444E-2</v>
      </c>
      <c r="T70" s="8"/>
      <c r="U70" s="8">
        <f>IF(A70&lt;&gt;"",IF(VLOOKUP(A70,Apr!A$4:F$202,6)&gt;0,VLOOKUP(A70,Apr!A$4:F$202,6),0),0)</f>
        <v>0</v>
      </c>
      <c r="V70" s="8">
        <f>IF(A70&lt;&gt;"",IF(VLOOKUP(A70,May!A$3:F$201,6)&gt;0,VLOOKUP(A70,May!A$3:F$201,6),0),0)</f>
        <v>0</v>
      </c>
      <c r="W70" s="8">
        <f>IF(A70&lt;&gt;"",IF(VLOOKUP(A70,Jun!A$3:F$201,6)&gt;0,VLOOKUP(A70,Jun!A$3:F$201,6),0),0)</f>
        <v>0</v>
      </c>
      <c r="X70" s="8">
        <f>IF(A70&lt;&gt;"",IF(VLOOKUP(A70,Jul!A$3:F$201,6)&gt;0,VLOOKUP(A70,Jul!A$3:F$201,6),0),0)</f>
        <v>0</v>
      </c>
      <c r="Y70" s="8">
        <f>IF(A70&lt;&gt;"",IF(VLOOKUP(A70,Aug!A$3:F$201,6)&gt;0,VLOOKUP(A70,Aug!A$3:F$201,6),0),0)</f>
        <v>0</v>
      </c>
      <c r="Z70" s="8">
        <f>IF(A70&lt;&gt;"",IF(VLOOKUP(A70,Sep!A$3:F$201,6)&gt;0,VLOOKUP(A70,Sep!A$3:F$201,6),0),0)</f>
        <v>0</v>
      </c>
      <c r="AA70" s="6">
        <f t="shared" si="194"/>
        <v>1424.0680648198224</v>
      </c>
      <c r="AB70" s="8">
        <f t="shared" si="195"/>
        <v>1.1284722222222222E-2</v>
      </c>
      <c r="AC70" s="8">
        <f>IF(A70&lt;&gt;"",IF(VLOOKUP(A70,Oct!A$3:F$201,6)&gt;0,VLOOKUP(A70,Oct!A$3:F$201,6),0),0)</f>
        <v>0</v>
      </c>
      <c r="AD70" s="8">
        <f>IF(A70&lt;&gt;"",IF(VLOOKUP(A70,Nov!A$3:F$201,6)&gt;0,VLOOKUP(A70,Nov!A$3:F$201,6),0),0)</f>
        <v>0</v>
      </c>
      <c r="AE70" s="8">
        <f>IF(A70&lt;&gt;"",IF(VLOOKUP(A70,Dec!A$3:F$201,6)&gt;0,VLOOKUP(A70,Dec!A$3:F$201,6),0),0)</f>
        <v>0</v>
      </c>
      <c r="AF70" s="8">
        <f>IF(A70&lt;&gt;"",IF(VLOOKUP(A70,Jan!A$3:F$201,6)&gt;0,VLOOKUP(A70,Jan!A$3:F$201,6),0),0)</f>
        <v>0</v>
      </c>
      <c r="AG70" s="8">
        <f>IF(A70&lt;&gt;"",IF(VLOOKUP(A70,Feb!A$3:F$201,6)&gt;0,VLOOKUP(A70,Feb!A$3:F$201,6),0),0)</f>
        <v>0</v>
      </c>
      <c r="AH70" s="8">
        <f>IF(A70&lt;&gt;"",IF(VLOOKUP(A70,Mar!A$3:F$201,6)&gt;0,VLOOKUP(A70,Mar!A$3:F$201,6),0),0)</f>
        <v>0</v>
      </c>
      <c r="AJ70" s="8">
        <f>LARGE($BH70:BI70,1)</f>
        <v>1.4756944444444444E-2</v>
      </c>
      <c r="AK70" s="8">
        <f>LARGE($BH70:BJ70,1)</f>
        <v>1.4756944444444444E-2</v>
      </c>
      <c r="AL70" s="8">
        <f>LARGE($BH70:BK70,1)</f>
        <v>1.4756944444444444E-2</v>
      </c>
      <c r="AM70" s="8">
        <f>LARGE($BH70:BL70,1)</f>
        <v>1.4756944444444444E-2</v>
      </c>
      <c r="AN70" s="8">
        <f>LARGE($BH70:BM70,1)</f>
        <v>1.4756944444444444E-2</v>
      </c>
      <c r="AO70" s="8">
        <f>LARGE($BN70:BO70,1)</f>
        <v>1.1284722222222222E-2</v>
      </c>
      <c r="AP70" s="8">
        <f>LARGE($BN70:BP70,1)</f>
        <v>1.3541666666666667E-2</v>
      </c>
      <c r="AQ70" s="8">
        <f>LARGE($BN70:BQ70,1)</f>
        <v>1.3541666666666667E-2</v>
      </c>
      <c r="AR70" s="8">
        <f>LARGE($BN70:BR70,1)</f>
        <v>1.3541666666666667E-2</v>
      </c>
      <c r="AS70" s="8">
        <f>LARGE($BN70:BS70,1)</f>
        <v>1.3541666666666667E-2</v>
      </c>
      <c r="AV70" s="6">
        <f t="shared" si="196"/>
        <v>0</v>
      </c>
      <c r="AW70" s="6">
        <f t="shared" si="197"/>
        <v>0</v>
      </c>
      <c r="AX70" s="6">
        <f t="shared" si="198"/>
        <v>0</v>
      </c>
      <c r="AY70" s="6">
        <f t="shared" si="199"/>
        <v>0</v>
      </c>
      <c r="AZ70" s="6">
        <f t="shared" si="200"/>
        <v>0</v>
      </c>
      <c r="BA70" s="6">
        <f t="shared" si="201"/>
        <v>0</v>
      </c>
      <c r="BB70" s="6">
        <f t="shared" si="202"/>
        <v>0</v>
      </c>
      <c r="BC70" s="6">
        <f t="shared" si="203"/>
        <v>0</v>
      </c>
      <c r="BD70" s="6">
        <f t="shared" si="204"/>
        <v>0</v>
      </c>
      <c r="BE70" s="6">
        <f t="shared" si="205"/>
        <v>0</v>
      </c>
      <c r="BF70" s="6">
        <f t="shared" si="206"/>
        <v>0</v>
      </c>
      <c r="BH70" s="8">
        <f t="shared" si="207"/>
        <v>1.4756944444444444E-2</v>
      </c>
      <c r="BI70" s="8">
        <f t="shared" si="208"/>
        <v>0</v>
      </c>
      <c r="BJ70" s="8">
        <f t="shared" si="209"/>
        <v>0</v>
      </c>
      <c r="BK70" s="8">
        <f t="shared" si="210"/>
        <v>0</v>
      </c>
      <c r="BL70" s="8">
        <f t="shared" si="211"/>
        <v>0</v>
      </c>
      <c r="BM70" s="8">
        <f t="shared" si="212"/>
        <v>0</v>
      </c>
      <c r="BN70" s="8">
        <f t="shared" si="213"/>
        <v>1.1284722222222222E-2</v>
      </c>
      <c r="BO70" s="8">
        <f t="shared" si="214"/>
        <v>0</v>
      </c>
      <c r="BP70" s="8">
        <f t="shared" si="248"/>
        <v>1.3541666666666667E-2</v>
      </c>
      <c r="BQ70" s="8">
        <f t="shared" si="249"/>
        <v>0</v>
      </c>
      <c r="BR70" s="8">
        <f t="shared" si="250"/>
        <v>0</v>
      </c>
      <c r="BS70" s="8">
        <f t="shared" si="251"/>
        <v>0</v>
      </c>
      <c r="BV70" s="8" t="str">
        <f t="shared" si="215"/>
        <v/>
      </c>
      <c r="BW70" s="8" t="str">
        <f t="shared" si="216"/>
        <v/>
      </c>
      <c r="BX70" s="8" t="str">
        <f t="shared" si="217"/>
        <v/>
      </c>
      <c r="BY70" s="8" t="str">
        <f t="shared" si="218"/>
        <v/>
      </c>
      <c r="BZ70" s="8" t="str">
        <f t="shared" si="219"/>
        <v/>
      </c>
      <c r="CA70" s="8" t="str">
        <f t="shared" si="220"/>
        <v/>
      </c>
      <c r="CB70" s="8" t="str">
        <f t="shared" si="221"/>
        <v/>
      </c>
      <c r="CC70" s="8" t="str">
        <f t="shared" si="222"/>
        <v/>
      </c>
      <c r="CD70" s="8" t="str">
        <f t="shared" si="223"/>
        <v/>
      </c>
      <c r="CE70" s="8" t="str">
        <f t="shared" si="224"/>
        <v/>
      </c>
      <c r="CF70" s="8" t="str">
        <f t="shared" si="225"/>
        <v/>
      </c>
      <c r="CG70" s="8" t="str">
        <f t="shared" si="226"/>
        <v/>
      </c>
      <c r="CI70" s="13"/>
      <c r="CJ70" s="8">
        <f t="shared" si="227"/>
        <v>0</v>
      </c>
      <c r="CK70" s="8">
        <f>IF(COUNT($BV70:BW70)&gt;0,SMALL($BV70:BW70,1),$CI70)</f>
        <v>0</v>
      </c>
      <c r="CL70" s="8">
        <f>IF(COUNT($BV70:BX70)&gt;0,SMALL($BV70:BX70,1),$CI70)</f>
        <v>0</v>
      </c>
      <c r="CM70" s="8">
        <f>IF(COUNT($BV70:BY70)&gt;0,SMALL($BV70:BY70,1),$CI70)</f>
        <v>0</v>
      </c>
      <c r="CN70" s="8">
        <f>IF(COUNT($BV70:BZ70)&gt;0,SMALL($BV70:BZ70,1),$CI70)</f>
        <v>0</v>
      </c>
      <c r="CO70" s="3">
        <v>1.7870370370370373E-2</v>
      </c>
      <c r="CP70" s="8">
        <f t="shared" si="228"/>
        <v>1.7870370370370373E-2</v>
      </c>
      <c r="CQ70" s="8">
        <f>IF(COUNT($CB70:CC70)&gt;0,SMALL($CB70:CC70,1),$CP70)</f>
        <v>1.7870370370370373E-2</v>
      </c>
      <c r="CR70" s="8">
        <f>IF(COUNT($CB70:CD70)&gt;0,SMALL($CB70:CD70,1),$CP70)</f>
        <v>1.7870370370370373E-2</v>
      </c>
      <c r="CS70" s="8">
        <f>IF(COUNT($CB70:CE70)&gt;0,SMALL($CB70:CE70,1),$CP70)</f>
        <v>1.7870370370370373E-2</v>
      </c>
      <c r="CT70" s="8">
        <f>IF(COUNT($CB70:CF70)&gt;0,SMALL($CB70:CF70,1),$CP70)</f>
        <v>1.7870370370370373E-2</v>
      </c>
      <c r="CV70" s="8">
        <f t="shared" si="229"/>
        <v>1.475849537037037E-2</v>
      </c>
      <c r="CW70" s="8">
        <f t="shared" si="230"/>
        <v>1.3543217592592593E-2</v>
      </c>
      <c r="CX70" s="1">
        <f t="shared" si="231"/>
        <v>67</v>
      </c>
      <c r="CY70" s="8">
        <f t="shared" si="232"/>
        <v>1.550925925925926E-6</v>
      </c>
      <c r="CZ70" s="1" t="str">
        <f t="shared" si="233"/>
        <v>Laura Bremner</v>
      </c>
      <c r="DB70" s="13">
        <f t="shared" si="234"/>
        <v>2.1447015420656017E-2</v>
      </c>
      <c r="DC70" s="13">
        <f>SMALL($DO70:DP70,1)/(60*60*24)</f>
        <v>2.1447015420656017E-2</v>
      </c>
      <c r="DD70" s="13">
        <f>SMALL($DO70:DQ70,1)/(60*60*24)</f>
        <v>2.1447015420656017E-2</v>
      </c>
      <c r="DE70" s="13">
        <f>SMALL($DO70:DR70,1)/(60*60*24)</f>
        <v>2.1447015420656017E-2</v>
      </c>
      <c r="DF70" s="13">
        <f>SMALL($DO70:DS70,1)/(60*60*24)</f>
        <v>2.1447015420656017E-2</v>
      </c>
      <c r="DG70" s="13">
        <f>SMALL($DO70:DT70,1)/(60*60*24)</f>
        <v>2.1447015420656017E-2</v>
      </c>
      <c r="DH70" s="45">
        <f t="shared" si="235"/>
        <v>1.6482269268747945E-2</v>
      </c>
      <c r="DI70" s="13">
        <f>SMALL($DU70:DV70,1)/(60*60*24)</f>
        <v>1.6482269268747945E-2</v>
      </c>
      <c r="DJ70" s="53">
        <f>SMALL($DW70:DW70,1)/(60*60*24)</f>
        <v>0.11572916666666666</v>
      </c>
      <c r="DK70" s="53">
        <f>SMALL($DW70:DX70,1)/(60*60*24)</f>
        <v>0.11572916666666666</v>
      </c>
      <c r="DL70" s="53">
        <f>SMALL($DW70:DY70,1)/(60*60*24)</f>
        <v>0.11572916666666666</v>
      </c>
      <c r="DM70" s="53">
        <f>SMALL($DW70:DZ70,1)/(60*60*24)</f>
        <v>0.11572916666666666</v>
      </c>
      <c r="DO70" s="6">
        <f t="shared" si="236"/>
        <v>1853.0221323446799</v>
      </c>
      <c r="DP70" s="1">
        <f t="shared" si="237"/>
        <v>9999</v>
      </c>
      <c r="DQ70" s="1">
        <f t="shared" si="238"/>
        <v>9999</v>
      </c>
      <c r="DR70" s="1">
        <f t="shared" si="239"/>
        <v>9999</v>
      </c>
      <c r="DS70" s="1">
        <f t="shared" si="240"/>
        <v>9999</v>
      </c>
      <c r="DT70" s="1">
        <f t="shared" si="241"/>
        <v>9999</v>
      </c>
      <c r="DU70" s="6">
        <f t="shared" si="242"/>
        <v>1424.0680648198224</v>
      </c>
      <c r="DV70" s="1">
        <f t="shared" si="243"/>
        <v>9999</v>
      </c>
      <c r="DW70" s="55">
        <f t="shared" si="244"/>
        <v>9999</v>
      </c>
      <c r="DX70" s="1">
        <f t="shared" si="245"/>
        <v>9999</v>
      </c>
      <c r="DY70" s="1">
        <f t="shared" si="246"/>
        <v>9999</v>
      </c>
      <c r="DZ70" s="1">
        <f t="shared" si="247"/>
        <v>9999</v>
      </c>
    </row>
    <row r="71" spans="1:134" x14ac:dyDescent="0.2">
      <c r="A71" s="1" t="s">
        <v>11</v>
      </c>
      <c r="B71" s="54">
        <v>2.0995370370370373E-2</v>
      </c>
      <c r="C71" s="11">
        <v>43344</v>
      </c>
      <c r="E71" s="13">
        <v>2.659722222222222E-2</v>
      </c>
      <c r="F71" s="11">
        <v>44287</v>
      </c>
      <c r="H71" s="3">
        <v>2.0995370370370373E-2</v>
      </c>
      <c r="I71" s="3">
        <v>2.6990740740740742E-2</v>
      </c>
      <c r="M71" s="8">
        <f t="shared" si="189"/>
        <v>2.6472423510466987E-2</v>
      </c>
      <c r="N71" s="6">
        <f t="shared" si="190"/>
        <v>2287.217391304348</v>
      </c>
      <c r="O71" s="8">
        <f t="shared" si="125"/>
        <v>9.7222222222222224E-3</v>
      </c>
      <c r="Q71" s="8">
        <f t="shared" si="191"/>
        <v>2.6597222222222217E-2</v>
      </c>
      <c r="R71" s="8">
        <f t="shared" si="192"/>
        <v>0</v>
      </c>
      <c r="S71" s="8">
        <f t="shared" si="193"/>
        <v>9.7222222222222224E-3</v>
      </c>
      <c r="T71" s="8"/>
      <c r="U71" s="8">
        <f>IF(A71&lt;&gt;"",IF(VLOOKUP(A71,Apr!A$4:F$202,6)&gt;0,VLOOKUP(A71,Apr!A$4:F$202,6),0),0)</f>
        <v>2.6597222222222217E-2</v>
      </c>
      <c r="V71" s="8">
        <f>IF(A71&lt;&gt;"",IF(VLOOKUP(A71,May!A$3:F$201,6)&gt;0,VLOOKUP(A71,May!A$3:F$201,6),0),0)</f>
        <v>2.9409722222222226E-2</v>
      </c>
      <c r="W71" s="8">
        <f>IF(A71&lt;&gt;"",IF(VLOOKUP(A71,Jun!A$3:F$201,6)&gt;0,VLOOKUP(A71,Jun!A$3:F$201,6),0),0)</f>
        <v>0</v>
      </c>
      <c r="X71" s="8">
        <f>IF(A71&lt;&gt;"",IF(VLOOKUP(A71,Jul!A$3:F$201,6)&gt;0,VLOOKUP(A71,Jul!A$3:F$201,6),0),0)</f>
        <v>0</v>
      </c>
      <c r="Y71" s="8">
        <f>IF(A71&lt;&gt;"",IF(VLOOKUP(A71,Aug!A$3:F$201,6)&gt;0,VLOOKUP(A71,Aug!A$3:F$201,6),0),0)</f>
        <v>0</v>
      </c>
      <c r="Z71" s="8">
        <f>IF(A71&lt;&gt;"",IF(VLOOKUP(A71,Sep!A$3:F$201,6)&gt;0,VLOOKUP(A71,Sep!A$3:F$201,6),0),0)</f>
        <v>0</v>
      </c>
      <c r="AA71" s="6">
        <f t="shared" si="194"/>
        <v>1766.038492381716</v>
      </c>
      <c r="AB71" s="8">
        <f t="shared" si="195"/>
        <v>7.4652777777777781E-3</v>
      </c>
      <c r="AC71" s="8">
        <f>IF(A71&lt;&gt;"",IF(VLOOKUP(A71,Oct!A$3:F$201,6)&gt;0,VLOOKUP(A71,Oct!A$3:F$201,6),0),0)</f>
        <v>0</v>
      </c>
      <c r="AD71" s="8">
        <f>IF(A71&lt;&gt;"",IF(VLOOKUP(A71,Nov!A$3:F$201,6)&gt;0,VLOOKUP(A71,Nov!A$3:F$201,6),0),0)</f>
        <v>0</v>
      </c>
      <c r="AE71" s="8">
        <f>IF(A71&lt;&gt;"",IF(VLOOKUP(A71,Dec!A$3:F$201,6)&gt;0,VLOOKUP(A71,Dec!A$3:F$201,6),0),0)</f>
        <v>0</v>
      </c>
      <c r="AF71" s="8">
        <f>IF(A71&lt;&gt;"",IF(VLOOKUP(A71,Jan!A$3:F$201,6)&gt;0,VLOOKUP(A71,Jan!A$3:F$201,6),0),0)</f>
        <v>0</v>
      </c>
      <c r="AG71" s="8">
        <f>IF(A71&lt;&gt;"",IF(VLOOKUP(A71,Feb!A$3:F$201,6)&gt;0,VLOOKUP(A71,Feb!A$3:F$201,6),0),0)</f>
        <v>0</v>
      </c>
      <c r="AH71" s="8">
        <f>IF(A71&lt;&gt;"",IF(VLOOKUP(A71,Mar!A$3:F$201,6)&gt;0,VLOOKUP(A71,Mar!A$3:F$201,6),0),0)</f>
        <v>0</v>
      </c>
      <c r="AJ71" s="8">
        <f>LARGE($BH71:BI71,1)</f>
        <v>9.7222222222222224E-3</v>
      </c>
      <c r="AK71" s="8">
        <f>LARGE($BH71:BJ71,1)</f>
        <v>9.7222222222222224E-3</v>
      </c>
      <c r="AL71" s="8">
        <f>LARGE($BH71:BK71,1)</f>
        <v>9.7222222222222224E-3</v>
      </c>
      <c r="AM71" s="8">
        <f>LARGE($BH71:BL71,1)</f>
        <v>9.7222222222222224E-3</v>
      </c>
      <c r="AN71" s="8">
        <f>LARGE($BH71:BM71,1)</f>
        <v>9.7222222222222224E-3</v>
      </c>
      <c r="AO71" s="8">
        <f>LARGE($BN71:BO71,1)</f>
        <v>7.4652777777777781E-3</v>
      </c>
      <c r="AP71" s="8">
        <f>LARGE($BN71:BP71,1)</f>
        <v>9.0277777777777787E-3</v>
      </c>
      <c r="AQ71" s="8">
        <f>LARGE($BN71:BQ71,1)</f>
        <v>9.0277777777777787E-3</v>
      </c>
      <c r="AR71" s="8">
        <f>LARGE($BN71:BR71,1)</f>
        <v>9.0277777777777787E-3</v>
      </c>
      <c r="AS71" s="8">
        <f>LARGE($BN71:BS71,1)</f>
        <v>9.0277777777777787E-3</v>
      </c>
      <c r="AV71" s="6">
        <f t="shared" si="196"/>
        <v>2297.9999999999995</v>
      </c>
      <c r="AW71" s="6">
        <f t="shared" si="197"/>
        <v>2541.0000000000005</v>
      </c>
      <c r="AX71" s="6">
        <f t="shared" si="198"/>
        <v>0</v>
      </c>
      <c r="AY71" s="6">
        <f t="shared" si="199"/>
        <v>0</v>
      </c>
      <c r="AZ71" s="6">
        <f t="shared" si="200"/>
        <v>0</v>
      </c>
      <c r="BA71" s="6">
        <f t="shared" si="201"/>
        <v>0</v>
      </c>
      <c r="BB71" s="6">
        <f t="shared" si="202"/>
        <v>0</v>
      </c>
      <c r="BC71" s="6">
        <f t="shared" si="203"/>
        <v>0</v>
      </c>
      <c r="BD71" s="6">
        <f t="shared" si="204"/>
        <v>0</v>
      </c>
      <c r="BE71" s="6">
        <f t="shared" si="205"/>
        <v>0</v>
      </c>
      <c r="BF71" s="6">
        <f t="shared" si="206"/>
        <v>0</v>
      </c>
      <c r="BH71" s="8">
        <f t="shared" si="207"/>
        <v>9.7222222222222224E-3</v>
      </c>
      <c r="BI71" s="8">
        <f t="shared" si="208"/>
        <v>9.5486111111111119E-3</v>
      </c>
      <c r="BJ71" s="8">
        <f t="shared" si="209"/>
        <v>6.7708333333333336E-3</v>
      </c>
      <c r="BK71" s="8">
        <f t="shared" si="210"/>
        <v>0</v>
      </c>
      <c r="BL71" s="8">
        <f t="shared" si="211"/>
        <v>0</v>
      </c>
      <c r="BM71" s="8">
        <f t="shared" si="212"/>
        <v>0</v>
      </c>
      <c r="BN71" s="8">
        <f t="shared" si="213"/>
        <v>7.4652777777777781E-3</v>
      </c>
      <c r="BO71" s="8">
        <f t="shared" si="214"/>
        <v>0</v>
      </c>
      <c r="BP71" s="8">
        <f t="shared" si="248"/>
        <v>9.0277777777777787E-3</v>
      </c>
      <c r="BQ71" s="8">
        <f t="shared" si="249"/>
        <v>0</v>
      </c>
      <c r="BR71" s="8">
        <f t="shared" si="250"/>
        <v>0</v>
      </c>
      <c r="BS71" s="8">
        <f t="shared" si="251"/>
        <v>0</v>
      </c>
      <c r="BV71" s="8">
        <f t="shared" si="215"/>
        <v>2.6597222222222217E-2</v>
      </c>
      <c r="BW71" s="8">
        <f t="shared" si="216"/>
        <v>2.9409722222222226E-2</v>
      </c>
      <c r="BX71" s="8" t="str">
        <f t="shared" si="217"/>
        <v/>
      </c>
      <c r="BY71" s="8" t="str">
        <f t="shared" si="218"/>
        <v/>
      </c>
      <c r="BZ71" s="8" t="str">
        <f t="shared" si="219"/>
        <v/>
      </c>
      <c r="CA71" s="8" t="str">
        <f t="shared" si="220"/>
        <v/>
      </c>
      <c r="CB71" s="8" t="str">
        <f t="shared" si="221"/>
        <v/>
      </c>
      <c r="CC71" s="8" t="str">
        <f t="shared" si="222"/>
        <v/>
      </c>
      <c r="CD71" s="8" t="str">
        <f t="shared" si="223"/>
        <v/>
      </c>
      <c r="CE71" s="8" t="str">
        <f t="shared" si="224"/>
        <v/>
      </c>
      <c r="CF71" s="8" t="str">
        <f t="shared" si="225"/>
        <v/>
      </c>
      <c r="CG71" s="8" t="str">
        <f t="shared" si="226"/>
        <v/>
      </c>
      <c r="CI71" s="13">
        <v>2.6990740740740742E-2</v>
      </c>
      <c r="CJ71" s="8">
        <f t="shared" si="227"/>
        <v>2.6597222222222217E-2</v>
      </c>
      <c r="CK71" s="8">
        <f>IF(COUNT($BV71:BW71)&gt;0,SMALL($BV71:BW71,1),$CI71)</f>
        <v>2.6597222222222217E-2</v>
      </c>
      <c r="CL71" s="8">
        <f>IF(COUNT($BV71:BX71)&gt;0,SMALL($BV71:BX71,1),$CI71)</f>
        <v>2.6597222222222217E-2</v>
      </c>
      <c r="CM71" s="8">
        <f>IF(COUNT($BV71:BY71)&gt;0,SMALL($BV71:BY71,1),$CI71)</f>
        <v>2.6597222222222217E-2</v>
      </c>
      <c r="CN71" s="8">
        <f>IF(COUNT($BV71:BZ71)&gt;0,SMALL($BV71:BZ71,1),$CI71)</f>
        <v>2.6597222222222217E-2</v>
      </c>
      <c r="CO71" s="3">
        <v>2.0995370370370373E-2</v>
      </c>
      <c r="CP71" s="8">
        <f t="shared" si="228"/>
        <v>2.0995370370370373E-2</v>
      </c>
      <c r="CQ71" s="8">
        <f>IF(COUNT($CB71:CC71)&gt;0,SMALL($CB71:CC71,1),$CP71)</f>
        <v>2.0995370370370373E-2</v>
      </c>
      <c r="CR71" s="8">
        <f>IF(COUNT($CB71:CD71)&gt;0,SMALL($CB71:CD71,1),$CP71)</f>
        <v>2.0995370370370373E-2</v>
      </c>
      <c r="CS71" s="8">
        <f>IF(COUNT($CB71:CE71)&gt;0,SMALL($CB71:CE71,1),$CP71)</f>
        <v>2.0995370370370373E-2</v>
      </c>
      <c r="CT71" s="8">
        <f>IF(COUNT($CB71:CF71)&gt;0,SMALL($CB71:CF71,1),$CP71)</f>
        <v>2.0995370370370373E-2</v>
      </c>
      <c r="CV71" s="8">
        <f t="shared" si="229"/>
        <v>9.7237962962962964E-3</v>
      </c>
      <c r="CW71" s="8">
        <f t="shared" si="230"/>
        <v>9.0293518518518526E-3</v>
      </c>
      <c r="CX71" s="1">
        <f t="shared" si="231"/>
        <v>68</v>
      </c>
      <c r="CY71" s="8">
        <f t="shared" si="232"/>
        <v>1.5740740740740742E-6</v>
      </c>
      <c r="CZ71" s="1" t="str">
        <f t="shared" si="233"/>
        <v>Laura Byrne</v>
      </c>
      <c r="DB71" s="13">
        <f t="shared" si="234"/>
        <v>2.6472423510466987E-2</v>
      </c>
      <c r="DC71" s="13">
        <f>SMALL($DO71:DP71,1)/(60*60*24)</f>
        <v>2.647242351046699E-2</v>
      </c>
      <c r="DD71" s="13">
        <f>SMALL($DO71:DQ71,1)/(60*60*24)</f>
        <v>2.647242351046699E-2</v>
      </c>
      <c r="DE71" s="13">
        <f>SMALL($DO71:DR71,1)/(60*60*24)</f>
        <v>2.647242351046699E-2</v>
      </c>
      <c r="DF71" s="13">
        <f>SMALL($DO71:DS71,1)/(60*60*24)</f>
        <v>2.647242351046699E-2</v>
      </c>
      <c r="DG71" s="13">
        <f>SMALL($DO71:DT71,1)/(60*60*24)</f>
        <v>2.647242351046699E-2</v>
      </c>
      <c r="DH71" s="45">
        <f t="shared" si="235"/>
        <v>2.0440260328492083E-2</v>
      </c>
      <c r="DI71" s="13">
        <f>SMALL($DU71:DV71,1)/(60*60*24)</f>
        <v>2.0440260328492083E-2</v>
      </c>
      <c r="DJ71" s="53">
        <f>SMALL($DW71:DW71,1)/(60*60*24)</f>
        <v>0.11572916666666666</v>
      </c>
      <c r="DK71" s="53">
        <f>SMALL($DW71:DX71,1)/(60*60*24)</f>
        <v>0.11572916666666666</v>
      </c>
      <c r="DL71" s="53">
        <f>SMALL($DW71:DY71,1)/(60*60*24)</f>
        <v>0.11572916666666666</v>
      </c>
      <c r="DM71" s="53">
        <f>SMALL($DW71:DZ71,1)/(60*60*24)</f>
        <v>0.11572916666666666</v>
      </c>
      <c r="DO71" s="6">
        <f t="shared" si="236"/>
        <v>2287.217391304348</v>
      </c>
      <c r="DP71" s="1">
        <f t="shared" si="237"/>
        <v>2297.9999999999995</v>
      </c>
      <c r="DQ71" s="1">
        <f t="shared" si="238"/>
        <v>2541.0000000000005</v>
      </c>
      <c r="DR71" s="1">
        <f t="shared" si="239"/>
        <v>9999</v>
      </c>
      <c r="DS71" s="1">
        <f t="shared" si="240"/>
        <v>9999</v>
      </c>
      <c r="DT71" s="1">
        <f t="shared" si="241"/>
        <v>9999</v>
      </c>
      <c r="DU71" s="6">
        <f t="shared" si="242"/>
        <v>1766.038492381716</v>
      </c>
      <c r="DV71" s="1">
        <f t="shared" si="243"/>
        <v>9999</v>
      </c>
      <c r="DW71" s="55">
        <f t="shared" si="244"/>
        <v>9999</v>
      </c>
      <c r="DX71" s="1">
        <f t="shared" si="245"/>
        <v>9999</v>
      </c>
      <c r="DY71" s="1">
        <f t="shared" si="246"/>
        <v>9999</v>
      </c>
      <c r="DZ71" s="1">
        <f t="shared" si="247"/>
        <v>9999</v>
      </c>
    </row>
    <row r="72" spans="1:134" x14ac:dyDescent="0.2">
      <c r="A72" s="1" t="s">
        <v>222</v>
      </c>
      <c r="B72" s="3">
        <v>1.7210648148148149E-2</v>
      </c>
      <c r="C72" s="11">
        <v>44470</v>
      </c>
      <c r="E72" s="13">
        <v>2.2407407407407407E-2</v>
      </c>
      <c r="F72" s="11">
        <v>44409</v>
      </c>
      <c r="L72" s="8">
        <v>3.90625E-2</v>
      </c>
      <c r="M72" s="8">
        <f t="shared" si="189"/>
        <v>2.6514167415646182E-2</v>
      </c>
      <c r="N72" s="6">
        <f t="shared" si="190"/>
        <v>2290.82406471183</v>
      </c>
      <c r="O72" s="8">
        <f t="shared" ref="O72:O103" si="252">IF(A72&lt;&gt;"",(MROUND(N$2-N72,15)/(60*60*24)),"")</f>
        <v>9.7222222222222224E-3</v>
      </c>
      <c r="Q72" s="8">
        <f t="shared" si="191"/>
        <v>2.2407407407407404E-2</v>
      </c>
      <c r="R72" s="8">
        <f t="shared" si="192"/>
        <v>1.7210648148148149E-2</v>
      </c>
      <c r="S72" s="8">
        <f t="shared" si="193"/>
        <v>9.7222222222222224E-3</v>
      </c>
      <c r="T72" s="8"/>
      <c r="U72" s="8">
        <f>IF(A72&lt;&gt;"",IF(VLOOKUP(A72,Apr!A$4:F$202,6)&gt;0,VLOOKUP(A72,Apr!A$4:F$202,6),0),0)</f>
        <v>0</v>
      </c>
      <c r="V72" s="8">
        <f>IF(A72&lt;&gt;"",IF(VLOOKUP(A72,May!A$3:F$201,6)&gt;0,VLOOKUP(A72,May!A$3:F$201,6),0),0)</f>
        <v>0</v>
      </c>
      <c r="W72" s="8">
        <f>IF(A72&lt;&gt;"",IF(VLOOKUP(A72,Jun!A$3:F$201,6)&gt;0,VLOOKUP(A72,Jun!A$3:F$201,6),0),0)</f>
        <v>0</v>
      </c>
      <c r="X72" s="8">
        <f>IF(A72&lt;&gt;"",IF(VLOOKUP(A72,Jul!A$3:F$201,6)&gt;0,VLOOKUP(A72,Jul!A$3:F$201,6),0),0)</f>
        <v>0</v>
      </c>
      <c r="Y72" s="8">
        <f>IF(A72&lt;&gt;"",IF(VLOOKUP(A72,Aug!A$3:F$201,6)&gt;0,VLOOKUP(A72,Aug!A$3:F$201,6),0),0)</f>
        <v>2.2407407407407404E-2</v>
      </c>
      <c r="Z72" s="8">
        <f>IF(A72&lt;&gt;"",IF(VLOOKUP(A72,Sep!A$3:F$201,6)&gt;0,VLOOKUP(A72,Sep!A$3:F$201,6),0),0)</f>
        <v>0</v>
      </c>
      <c r="AA72" s="6">
        <f t="shared" si="194"/>
        <v>1487.8374766105317</v>
      </c>
      <c r="AB72" s="8">
        <f t="shared" si="195"/>
        <v>1.0590277777777777E-2</v>
      </c>
      <c r="AC72" s="8">
        <f>IF(A72&lt;&gt;"",IF(VLOOKUP(A72,Oct!A$3:F$201,6)&gt;0,VLOOKUP(A72,Oct!A$3:F$201,6),0),0)</f>
        <v>1.7210648148148149E-2</v>
      </c>
      <c r="AD72" s="8">
        <f>IF(A72&lt;&gt;"",IF(VLOOKUP(A72,Nov!A$3:F$201,6)&gt;0,VLOOKUP(A72,Nov!A$3:F$201,6),0),0)</f>
        <v>0</v>
      </c>
      <c r="AE72" s="8">
        <f>IF(A72&lt;&gt;"",IF(VLOOKUP(A72,Dec!A$3:F$201,6)&gt;0,VLOOKUP(A72,Dec!A$3:F$201,6),0),0)</f>
        <v>0</v>
      </c>
      <c r="AF72" s="8">
        <f>IF(A72&lt;&gt;"",IF(VLOOKUP(A72,Jan!A$3:F$201,6)&gt;0,VLOOKUP(A72,Jan!A$3:F$201,6),0),0)</f>
        <v>0</v>
      </c>
      <c r="AG72" s="8">
        <f>IF(A72&lt;&gt;"",IF(VLOOKUP(A72,Feb!A$3:F$201,6)&gt;0,VLOOKUP(A72,Feb!A$3:F$201,6),0),0)</f>
        <v>0</v>
      </c>
      <c r="AH72" s="8">
        <f>IF(A72&lt;&gt;"",IF(VLOOKUP(A72,Mar!A$3:F$201,6)&gt;0,VLOOKUP(A72,Mar!A$3:F$201,6),0),0)</f>
        <v>0</v>
      </c>
      <c r="AJ72" s="8">
        <f>LARGE($BH72:BI72,1)</f>
        <v>9.7222222222222224E-3</v>
      </c>
      <c r="AK72" s="8">
        <f>LARGE($BH72:BJ72,1)</f>
        <v>9.7222222222222224E-3</v>
      </c>
      <c r="AL72" s="8">
        <f>LARGE($BH72:BK72,1)</f>
        <v>9.7222222222222224E-3</v>
      </c>
      <c r="AM72" s="8">
        <f>LARGE($BH72:BL72,1)</f>
        <v>9.7222222222222224E-3</v>
      </c>
      <c r="AN72" s="8">
        <f>LARGE($BH72:BM72,1)</f>
        <v>1.3888888888888888E-2</v>
      </c>
      <c r="AO72" s="8">
        <f>LARGE($BN72:BO72,1)</f>
        <v>1.0590277777777778E-2</v>
      </c>
      <c r="AP72" s="8">
        <f>LARGE($BN72:BP72,1)</f>
        <v>1.2673611111111111E-2</v>
      </c>
      <c r="AQ72" s="8">
        <f>LARGE($BN72:BQ72,1)</f>
        <v>1.2673611111111111E-2</v>
      </c>
      <c r="AR72" s="8">
        <f>LARGE($BN72:BR72,1)</f>
        <v>1.2673611111111111E-2</v>
      </c>
      <c r="AS72" s="8">
        <f>LARGE($BN72:BS72,1)</f>
        <v>1.2673611111111111E-2</v>
      </c>
      <c r="AV72" s="6">
        <f t="shared" si="196"/>
        <v>0</v>
      </c>
      <c r="AW72" s="6">
        <f t="shared" si="197"/>
        <v>0</v>
      </c>
      <c r="AX72" s="6">
        <f t="shared" si="198"/>
        <v>0</v>
      </c>
      <c r="AY72" s="6">
        <f t="shared" si="199"/>
        <v>0</v>
      </c>
      <c r="AZ72" s="6">
        <f t="shared" si="200"/>
        <v>1935.9999999999995</v>
      </c>
      <c r="BA72" s="6">
        <f t="shared" si="201"/>
        <v>0</v>
      </c>
      <c r="BB72" s="6">
        <f t="shared" si="202"/>
        <v>1487</v>
      </c>
      <c r="BC72" s="6">
        <f t="shared" si="203"/>
        <v>0</v>
      </c>
      <c r="BD72" s="6">
        <f t="shared" si="204"/>
        <v>0</v>
      </c>
      <c r="BE72" s="6">
        <f t="shared" si="205"/>
        <v>0</v>
      </c>
      <c r="BF72" s="6">
        <f t="shared" si="206"/>
        <v>0</v>
      </c>
      <c r="BH72" s="8">
        <f t="shared" si="207"/>
        <v>9.7222222222222224E-3</v>
      </c>
      <c r="BI72" s="8">
        <f t="shared" si="208"/>
        <v>0</v>
      </c>
      <c r="BJ72" s="8">
        <f t="shared" si="209"/>
        <v>0</v>
      </c>
      <c r="BK72" s="8">
        <f t="shared" si="210"/>
        <v>0</v>
      </c>
      <c r="BL72" s="8">
        <f t="shared" si="211"/>
        <v>0</v>
      </c>
      <c r="BM72" s="8">
        <f t="shared" si="212"/>
        <v>1.3888888888888888E-2</v>
      </c>
      <c r="BN72" s="8">
        <f t="shared" si="213"/>
        <v>1.0590277777777777E-2</v>
      </c>
      <c r="BO72" s="8">
        <f t="shared" si="214"/>
        <v>1.0590277777777778E-2</v>
      </c>
      <c r="BP72" s="8">
        <f t="shared" si="248"/>
        <v>1.2673611111111111E-2</v>
      </c>
      <c r="BQ72" s="8">
        <f t="shared" si="249"/>
        <v>0</v>
      </c>
      <c r="BR72" s="8">
        <f t="shared" si="250"/>
        <v>0</v>
      </c>
      <c r="BS72" s="8">
        <f t="shared" si="251"/>
        <v>0</v>
      </c>
      <c r="BV72" s="8" t="str">
        <f t="shared" si="215"/>
        <v/>
      </c>
      <c r="BW72" s="8" t="str">
        <f t="shared" si="216"/>
        <v/>
      </c>
      <c r="BX72" s="8" t="str">
        <f t="shared" si="217"/>
        <v/>
      </c>
      <c r="BY72" s="8" t="str">
        <f t="shared" si="218"/>
        <v/>
      </c>
      <c r="BZ72" s="8">
        <f t="shared" si="219"/>
        <v>2.2407407407407404E-2</v>
      </c>
      <c r="CA72" s="8" t="str">
        <f t="shared" si="220"/>
        <v/>
      </c>
      <c r="CB72" s="8">
        <f t="shared" si="221"/>
        <v>1.7210648148148149E-2</v>
      </c>
      <c r="CC72" s="8" t="str">
        <f t="shared" si="222"/>
        <v/>
      </c>
      <c r="CD72" s="8" t="str">
        <f t="shared" si="223"/>
        <v/>
      </c>
      <c r="CE72" s="8" t="str">
        <f t="shared" si="224"/>
        <v/>
      </c>
      <c r="CF72" s="8" t="str">
        <f t="shared" si="225"/>
        <v/>
      </c>
      <c r="CG72" s="8" t="str">
        <f t="shared" si="226"/>
        <v/>
      </c>
      <c r="CI72" s="13">
        <v>0.192465277777778</v>
      </c>
      <c r="CJ72" s="8">
        <f t="shared" si="227"/>
        <v>0.192465277777778</v>
      </c>
      <c r="CK72" s="8">
        <f>IF(COUNT($BV72:BW72)&gt;0,SMALL($BV72:BW72,1),$CI72)</f>
        <v>0.192465277777778</v>
      </c>
      <c r="CL72" s="8">
        <f>IF(COUNT($BV72:BX72)&gt;0,SMALL($BV72:BX72,1),$CI72)</f>
        <v>0.192465277777778</v>
      </c>
      <c r="CM72" s="8">
        <f>IF(COUNT($BV72:BY72)&gt;0,SMALL($BV72:BY72,1),$CI72)</f>
        <v>0.192465277777778</v>
      </c>
      <c r="CN72" s="8">
        <f>IF(COUNT($BV72:BZ72)&gt;0,SMALL($BV72:BZ72,1),$CI72)</f>
        <v>2.2407407407407404E-2</v>
      </c>
      <c r="CP72" s="8">
        <f t="shared" si="228"/>
        <v>1.7210648148148149E-2</v>
      </c>
      <c r="CQ72" s="8">
        <f>IF(COUNT($CB72:CC72)&gt;0,SMALL($CB72:CC72,1),$CP72)</f>
        <v>1.7210648148148149E-2</v>
      </c>
      <c r="CR72" s="8">
        <f>IF(COUNT($CB72:CD72)&gt;0,SMALL($CB72:CD72,1),$CP72)</f>
        <v>1.7210648148148149E-2</v>
      </c>
      <c r="CS72" s="8">
        <f>IF(COUNT($CB72:CE72)&gt;0,SMALL($CB72:CE72,1),$CP72)</f>
        <v>1.7210648148148149E-2</v>
      </c>
      <c r="CT72" s="8">
        <f>IF(COUNT($CB72:CF72)&gt;0,SMALL($CB72:CF72,1),$CP72)</f>
        <v>1.7210648148148149E-2</v>
      </c>
      <c r="CV72" s="8">
        <f t="shared" si="229"/>
        <v>1.389048611111111E-2</v>
      </c>
      <c r="CW72" s="8">
        <f t="shared" si="230"/>
        <v>1.2675208333333333E-2</v>
      </c>
      <c r="CX72" s="1">
        <f t="shared" si="231"/>
        <v>69</v>
      </c>
      <c r="CY72" s="8">
        <f t="shared" si="232"/>
        <v>1.5972222222222221E-6</v>
      </c>
      <c r="CZ72" s="1" t="str">
        <f t="shared" si="233"/>
        <v>Lee Ramsden</v>
      </c>
      <c r="DB72" s="13">
        <f t="shared" si="234"/>
        <v>2.6514167415646182E-2</v>
      </c>
      <c r="DC72" s="13">
        <f>SMALL($DO72:DP72,1)/(60*60*24)</f>
        <v>2.6514167415646182E-2</v>
      </c>
      <c r="DD72" s="13">
        <f>SMALL($DO72:DQ72,1)/(60*60*24)</f>
        <v>2.6514167415646182E-2</v>
      </c>
      <c r="DE72" s="13">
        <f>SMALL($DO72:DR72,1)/(60*60*24)</f>
        <v>2.6514167415646182E-2</v>
      </c>
      <c r="DF72" s="13">
        <f>SMALL($DO72:DS72,1)/(60*60*24)</f>
        <v>2.6514167415646182E-2</v>
      </c>
      <c r="DG72" s="13">
        <f>SMALL($DO72:DT72,1)/(60*60*24)</f>
        <v>2.2407407407407404E-2</v>
      </c>
      <c r="DH72" s="45">
        <f t="shared" si="235"/>
        <v>1.7220341164473747E-2</v>
      </c>
      <c r="DI72" s="13">
        <f>SMALL($DU72:DV72,1)/(60*60*24)</f>
        <v>1.7210648148148149E-2</v>
      </c>
      <c r="DJ72" s="53">
        <f>SMALL($DW72:DW72,1)/(60*60*24)</f>
        <v>0.11572916666666666</v>
      </c>
      <c r="DK72" s="53">
        <f>SMALL($DW72:DX72,1)/(60*60*24)</f>
        <v>0.11572916666666666</v>
      </c>
      <c r="DL72" s="53">
        <f>SMALL($DW72:DY72,1)/(60*60*24)</f>
        <v>0.11572916666666666</v>
      </c>
      <c r="DM72" s="53">
        <f>SMALL($DW72:DZ72,1)/(60*60*24)</f>
        <v>0.11572916666666666</v>
      </c>
      <c r="DO72" s="6">
        <f t="shared" si="236"/>
        <v>2290.82406471183</v>
      </c>
      <c r="DP72" s="1">
        <f t="shared" si="237"/>
        <v>9999</v>
      </c>
      <c r="DQ72" s="1">
        <f t="shared" si="238"/>
        <v>9999</v>
      </c>
      <c r="DR72" s="1">
        <f t="shared" si="239"/>
        <v>9999</v>
      </c>
      <c r="DS72" s="1">
        <f t="shared" si="240"/>
        <v>9999</v>
      </c>
      <c r="DT72" s="1">
        <f t="shared" si="241"/>
        <v>1935.9999999999995</v>
      </c>
      <c r="DU72" s="6">
        <f t="shared" si="242"/>
        <v>1487.8374766105317</v>
      </c>
      <c r="DV72" s="1">
        <f t="shared" si="243"/>
        <v>1487</v>
      </c>
      <c r="DW72" s="55">
        <f t="shared" si="244"/>
        <v>9999</v>
      </c>
      <c r="DX72" s="1">
        <f t="shared" si="245"/>
        <v>9999</v>
      </c>
      <c r="DY72" s="1">
        <f t="shared" si="246"/>
        <v>9999</v>
      </c>
      <c r="DZ72" s="1">
        <f t="shared" si="247"/>
        <v>9999</v>
      </c>
    </row>
    <row r="73" spans="1:134" x14ac:dyDescent="0.2">
      <c r="A73" s="1" t="s">
        <v>169</v>
      </c>
      <c r="B73" s="54">
        <v>1.5763888888888886E-2</v>
      </c>
      <c r="C73" s="11">
        <v>43831</v>
      </c>
      <c r="E73" s="53">
        <v>1.954861111111111E-2</v>
      </c>
      <c r="F73" s="11">
        <v>43282</v>
      </c>
      <c r="H73" s="8">
        <v>1.576388888888889E-2</v>
      </c>
      <c r="I73" s="8">
        <v>1.954861111111111E-2</v>
      </c>
      <c r="L73" s="8">
        <v>2.9513888888888892E-2</v>
      </c>
      <c r="M73" s="8">
        <f t="shared" si="189"/>
        <v>1.9876207729468597E-2</v>
      </c>
      <c r="N73" s="6">
        <f t="shared" si="190"/>
        <v>1717.304347826087</v>
      </c>
      <c r="O73" s="8">
        <f t="shared" si="252"/>
        <v>1.6319444444444445E-2</v>
      </c>
      <c r="Q73" s="8">
        <f t="shared" si="191"/>
        <v>0</v>
      </c>
      <c r="R73" s="8">
        <f t="shared" si="192"/>
        <v>0</v>
      </c>
      <c r="S73" s="8">
        <f t="shared" si="193"/>
        <v>1.6319444444444445E-2</v>
      </c>
      <c r="T73" s="8"/>
      <c r="U73" s="8">
        <f>IF(A73&lt;&gt;"",IF(VLOOKUP(A73,Apr!A$4:F$202,6)&gt;0,VLOOKUP(A73,Apr!A$4:F$202,6),0),0)</f>
        <v>0</v>
      </c>
      <c r="V73" s="8">
        <f>IF(A73&lt;&gt;"",IF(VLOOKUP(A73,May!A$3:F$201,6)&gt;0,VLOOKUP(A73,May!A$3:F$201,6),0),0)</f>
        <v>0</v>
      </c>
      <c r="W73" s="8">
        <f>IF(A73&lt;&gt;"",IF(VLOOKUP(A73,Jun!A$3:F$201,6)&gt;0,VLOOKUP(A73,Jun!A$3:F$201,6),0),0)</f>
        <v>0</v>
      </c>
      <c r="X73" s="8">
        <f>IF(A73&lt;&gt;"",IF(VLOOKUP(A73,Jul!A$3:F$201,6)&gt;0,VLOOKUP(A73,Jul!A$3:F$201,6),0),0)</f>
        <v>0</v>
      </c>
      <c r="Y73" s="8">
        <f>IF(A73&lt;&gt;"",IF(VLOOKUP(A73,Aug!A$3:F$201,6)&gt;0,VLOOKUP(A73,Aug!A$3:F$201,6),0),0)</f>
        <v>0</v>
      </c>
      <c r="Z73" s="8">
        <f>IF(A73&lt;&gt;"",IF(VLOOKUP(A73,Sep!A$3:F$201,6)&gt;0,VLOOKUP(A73,Sep!A$3:F$201,6),0),0)</f>
        <v>0</v>
      </c>
      <c r="AA73" s="6">
        <f t="shared" si="194"/>
        <v>1319.7674418604654</v>
      </c>
      <c r="AB73" s="8">
        <f t="shared" si="195"/>
        <v>1.2499999999999999E-2</v>
      </c>
      <c r="AC73" s="8">
        <f>IF(A73&lt;&gt;"",IF(VLOOKUP(A73,Oct!A$3:F$201,6)&gt;0,VLOOKUP(A73,Oct!A$3:F$201,6),0),0)</f>
        <v>0</v>
      </c>
      <c r="AD73" s="8">
        <f>IF(A73&lt;&gt;"",IF(VLOOKUP(A73,Nov!A$3:F$201,6)&gt;0,VLOOKUP(A73,Nov!A$3:F$201,6),0),0)</f>
        <v>0</v>
      </c>
      <c r="AE73" s="8">
        <f>IF(A73&lt;&gt;"",IF(VLOOKUP(A73,Dec!A$3:F$201,6)&gt;0,VLOOKUP(A73,Dec!A$3:F$201,6),0),0)</f>
        <v>0</v>
      </c>
      <c r="AF73" s="8">
        <f>IF(A73&lt;&gt;"",IF(VLOOKUP(A73,Jan!A$3:F$201,6)&gt;0,VLOOKUP(A73,Jan!A$3:F$201,6),0),0)</f>
        <v>0</v>
      </c>
      <c r="AG73" s="8">
        <f>IF(A73&lt;&gt;"",IF(VLOOKUP(A73,Feb!A$3:F$201,6)&gt;0,VLOOKUP(A73,Feb!A$3:F$201,6),0),0)</f>
        <v>0</v>
      </c>
      <c r="AH73" s="8">
        <f>IF(A73&lt;&gt;"",IF(VLOOKUP(A73,Mar!A$3:F$201,6)&gt;0,VLOOKUP(A73,Mar!A$3:F$201,6),0),0)</f>
        <v>0</v>
      </c>
      <c r="AJ73" s="8">
        <f>LARGE($BH73:BI73,1)</f>
        <v>1.6319444444444445E-2</v>
      </c>
      <c r="AK73" s="8">
        <f>LARGE($BH73:BJ73,1)</f>
        <v>1.6319444444444445E-2</v>
      </c>
      <c r="AL73" s="8">
        <f>LARGE($BH73:BK73,1)</f>
        <v>1.6319444444444445E-2</v>
      </c>
      <c r="AM73" s="8">
        <f>LARGE($BH73:BL73,1)</f>
        <v>1.6319444444444445E-2</v>
      </c>
      <c r="AN73" s="8">
        <f>LARGE($BH73:BM73,1)</f>
        <v>1.6319444444444445E-2</v>
      </c>
      <c r="AO73" s="8">
        <f>LARGE($BN73:BO73,1)</f>
        <v>1.2499999999999999E-2</v>
      </c>
      <c r="AP73" s="8">
        <f>LARGE($BN73:BP73,1)</f>
        <v>1.4930555555555556E-2</v>
      </c>
      <c r="AQ73" s="8">
        <f>LARGE($BN73:BQ73,1)</f>
        <v>1.4930555555555556E-2</v>
      </c>
      <c r="AR73" s="8">
        <f>LARGE($BN73:BR73,1)</f>
        <v>1.4930555555555556E-2</v>
      </c>
      <c r="AS73" s="8">
        <f>LARGE($BN73:BS73,1)</f>
        <v>1.4930555555555556E-2</v>
      </c>
      <c r="AV73" s="6">
        <f t="shared" si="196"/>
        <v>0</v>
      </c>
      <c r="AW73" s="6">
        <f t="shared" si="197"/>
        <v>0</v>
      </c>
      <c r="AX73" s="6">
        <f t="shared" si="198"/>
        <v>0</v>
      </c>
      <c r="AY73" s="6">
        <f t="shared" si="199"/>
        <v>0</v>
      </c>
      <c r="AZ73" s="6">
        <f t="shared" si="200"/>
        <v>0</v>
      </c>
      <c r="BA73" s="6">
        <f t="shared" si="201"/>
        <v>0</v>
      </c>
      <c r="BB73" s="6">
        <f t="shared" si="202"/>
        <v>0</v>
      </c>
      <c r="BC73" s="6">
        <f t="shared" si="203"/>
        <v>0</v>
      </c>
      <c r="BD73" s="6">
        <f t="shared" si="204"/>
        <v>0</v>
      </c>
      <c r="BE73" s="6">
        <f t="shared" si="205"/>
        <v>0</v>
      </c>
      <c r="BF73" s="6">
        <f t="shared" si="206"/>
        <v>0</v>
      </c>
      <c r="BH73" s="8">
        <f t="shared" si="207"/>
        <v>1.6319444444444445E-2</v>
      </c>
      <c r="BI73" s="8">
        <f t="shared" si="208"/>
        <v>0</v>
      </c>
      <c r="BJ73" s="8">
        <f t="shared" si="209"/>
        <v>0</v>
      </c>
      <c r="BK73" s="8">
        <f t="shared" si="210"/>
        <v>0</v>
      </c>
      <c r="BL73" s="8">
        <f t="shared" si="211"/>
        <v>0</v>
      </c>
      <c r="BM73" s="8">
        <f t="shared" si="212"/>
        <v>0</v>
      </c>
      <c r="BN73" s="8">
        <f t="shared" si="213"/>
        <v>1.2499999999999999E-2</v>
      </c>
      <c r="BO73" s="8">
        <f t="shared" si="214"/>
        <v>0</v>
      </c>
      <c r="BP73" s="8">
        <f t="shared" si="248"/>
        <v>1.4930555555555556E-2</v>
      </c>
      <c r="BQ73" s="8">
        <f t="shared" si="249"/>
        <v>0</v>
      </c>
      <c r="BR73" s="8">
        <f t="shared" si="250"/>
        <v>0</v>
      </c>
      <c r="BS73" s="8">
        <f t="shared" si="251"/>
        <v>0</v>
      </c>
      <c r="BV73" s="8" t="str">
        <f t="shared" si="215"/>
        <v/>
      </c>
      <c r="BW73" s="8" t="str">
        <f t="shared" si="216"/>
        <v/>
      </c>
      <c r="BX73" s="8" t="str">
        <f t="shared" si="217"/>
        <v/>
      </c>
      <c r="BY73" s="8" t="str">
        <f t="shared" si="218"/>
        <v/>
      </c>
      <c r="BZ73" s="8" t="str">
        <f t="shared" si="219"/>
        <v/>
      </c>
      <c r="CA73" s="8" t="str">
        <f t="shared" si="220"/>
        <v/>
      </c>
      <c r="CB73" s="8" t="str">
        <f t="shared" si="221"/>
        <v/>
      </c>
      <c r="CC73" s="8" t="str">
        <f t="shared" si="222"/>
        <v/>
      </c>
      <c r="CD73" s="8" t="str">
        <f t="shared" si="223"/>
        <v/>
      </c>
      <c r="CE73" s="8" t="str">
        <f t="shared" si="224"/>
        <v/>
      </c>
      <c r="CF73" s="8" t="str">
        <f t="shared" si="225"/>
        <v/>
      </c>
      <c r="CG73" s="8" t="str">
        <f t="shared" si="226"/>
        <v/>
      </c>
      <c r="CI73" s="13">
        <v>1.954861111111111E-2</v>
      </c>
      <c r="CJ73" s="8">
        <f t="shared" si="227"/>
        <v>1.954861111111111E-2</v>
      </c>
      <c r="CK73" s="8">
        <f>IF(COUNT($BV73:BW73)&gt;0,SMALL($BV73:BW73,1),$CI73)</f>
        <v>1.954861111111111E-2</v>
      </c>
      <c r="CL73" s="8">
        <f>IF(COUNT($BV73:BX73)&gt;0,SMALL($BV73:BX73,1),$CI73)</f>
        <v>1.954861111111111E-2</v>
      </c>
      <c r="CM73" s="8">
        <f>IF(COUNT($BV73:BY73)&gt;0,SMALL($BV73:BY73,1),$CI73)</f>
        <v>1.954861111111111E-2</v>
      </c>
      <c r="CN73" s="8">
        <f>IF(COUNT($BV73:BZ73)&gt;0,SMALL($BV73:BZ73,1),$CI73)</f>
        <v>1.954861111111111E-2</v>
      </c>
      <c r="CO73" s="3">
        <v>1.5763888888888886E-2</v>
      </c>
      <c r="CP73" s="8">
        <f t="shared" si="228"/>
        <v>1.5763888888888886E-2</v>
      </c>
      <c r="CQ73" s="8">
        <f>IF(COUNT($CB73:CC73)&gt;0,SMALL($CB73:CC73,1),$CP73)</f>
        <v>1.5763888888888886E-2</v>
      </c>
      <c r="CR73" s="8">
        <f>IF(COUNT($CB73:CD73)&gt;0,SMALL($CB73:CD73,1),$CP73)</f>
        <v>1.5763888888888886E-2</v>
      </c>
      <c r="CS73" s="8">
        <f>IF(COUNT($CB73:CE73)&gt;0,SMALL($CB73:CE73,1),$CP73)</f>
        <v>1.5763888888888886E-2</v>
      </c>
      <c r="CT73" s="8">
        <f>IF(COUNT($CB73:CF73)&gt;0,SMALL($CB73:CF73,1),$CP73)</f>
        <v>1.5763888888888886E-2</v>
      </c>
      <c r="CV73" s="8">
        <f t="shared" si="229"/>
        <v>1.6321064814814816E-2</v>
      </c>
      <c r="CW73" s="8">
        <f t="shared" si="230"/>
        <v>1.4932175925925927E-2</v>
      </c>
      <c r="CX73" s="1">
        <f t="shared" si="231"/>
        <v>70</v>
      </c>
      <c r="CY73" s="8">
        <f t="shared" si="232"/>
        <v>1.6203703703703703E-6</v>
      </c>
      <c r="CZ73" s="1" t="str">
        <f t="shared" si="233"/>
        <v>Lee Vaudrey</v>
      </c>
      <c r="DB73" s="13">
        <f t="shared" si="234"/>
        <v>1.9876207729468597E-2</v>
      </c>
      <c r="DC73" s="13">
        <f>SMALL($DO73:DP73,1)/(60*60*24)</f>
        <v>1.98762077294686E-2</v>
      </c>
      <c r="DD73" s="13">
        <f>SMALL($DO73:DQ73,1)/(60*60*24)</f>
        <v>1.98762077294686E-2</v>
      </c>
      <c r="DE73" s="13">
        <f>SMALL($DO73:DR73,1)/(60*60*24)</f>
        <v>1.98762077294686E-2</v>
      </c>
      <c r="DF73" s="13">
        <f>SMALL($DO73:DS73,1)/(60*60*24)</f>
        <v>1.98762077294686E-2</v>
      </c>
      <c r="DG73" s="13">
        <f>SMALL($DO73:DT73,1)/(60*60*24)</f>
        <v>1.98762077294686E-2</v>
      </c>
      <c r="DH73" s="45">
        <f t="shared" si="235"/>
        <v>1.5275086132644276E-2</v>
      </c>
      <c r="DI73" s="13">
        <f>SMALL($DU73:DV73,1)/(60*60*24)</f>
        <v>1.5275086132644276E-2</v>
      </c>
      <c r="DJ73" s="53">
        <f>SMALL($DW73:DW73,1)/(60*60*24)</f>
        <v>0.11572916666666666</v>
      </c>
      <c r="DK73" s="53">
        <f>SMALL($DW73:DX73,1)/(60*60*24)</f>
        <v>0.11572916666666666</v>
      </c>
      <c r="DL73" s="53">
        <f>SMALL($DW73:DY73,1)/(60*60*24)</f>
        <v>0.11572916666666666</v>
      </c>
      <c r="DM73" s="53">
        <f>SMALL($DW73:DZ73,1)/(60*60*24)</f>
        <v>0.11572916666666666</v>
      </c>
      <c r="DO73" s="6">
        <f t="shared" si="236"/>
        <v>1717.304347826087</v>
      </c>
      <c r="DP73" s="1">
        <f t="shared" si="237"/>
        <v>9999</v>
      </c>
      <c r="DQ73" s="1">
        <f t="shared" si="238"/>
        <v>9999</v>
      </c>
      <c r="DR73" s="1">
        <f t="shared" si="239"/>
        <v>9999</v>
      </c>
      <c r="DS73" s="1">
        <f t="shared" si="240"/>
        <v>9999</v>
      </c>
      <c r="DT73" s="1">
        <f t="shared" si="241"/>
        <v>9999</v>
      </c>
      <c r="DU73" s="6">
        <f t="shared" si="242"/>
        <v>1319.7674418604654</v>
      </c>
      <c r="DV73" s="1">
        <f t="shared" si="243"/>
        <v>9999</v>
      </c>
      <c r="DW73" s="55">
        <f t="shared" si="244"/>
        <v>9999</v>
      </c>
      <c r="DX73" s="1">
        <f t="shared" si="245"/>
        <v>9999</v>
      </c>
      <c r="DY73" s="1">
        <f t="shared" si="246"/>
        <v>9999</v>
      </c>
      <c r="DZ73" s="1">
        <f t="shared" si="247"/>
        <v>9999</v>
      </c>
    </row>
    <row r="74" spans="1:134" x14ac:dyDescent="0.2">
      <c r="A74" s="1" t="s">
        <v>167</v>
      </c>
      <c r="B74" s="54">
        <v>1.6469907407407405E-2</v>
      </c>
      <c r="C74" s="11">
        <v>43862</v>
      </c>
      <c r="E74" s="13">
        <v>2.1550925925925928E-2</v>
      </c>
      <c r="F74" s="11">
        <v>43709</v>
      </c>
      <c r="H74" s="8">
        <v>1.6469907407407405E-2</v>
      </c>
      <c r="I74" s="8">
        <v>2.1898148148148149E-2</v>
      </c>
      <c r="L74" s="8">
        <v>3.3333333333333333E-2</v>
      </c>
      <c r="M74" s="8">
        <f t="shared" si="189"/>
        <v>2.0766404991948463E-2</v>
      </c>
      <c r="N74" s="6">
        <f t="shared" si="190"/>
        <v>1794.2173913043471</v>
      </c>
      <c r="O74" s="8">
        <f t="shared" si="252"/>
        <v>1.545138888888889E-2</v>
      </c>
      <c r="Q74" s="8">
        <f t="shared" si="191"/>
        <v>2.2997685185185184E-2</v>
      </c>
      <c r="R74" s="8">
        <f t="shared" si="192"/>
        <v>2.0729166666666663E-2</v>
      </c>
      <c r="S74" s="8">
        <f t="shared" si="193"/>
        <v>1.545138888888889E-2</v>
      </c>
      <c r="T74" s="8"/>
      <c r="U74" s="8">
        <f>IF(A74&lt;&gt;"",IF(VLOOKUP(A74,Apr!A$4:F$202,6)&gt;0,VLOOKUP(A74,Apr!A$4:F$202,6),0),0)</f>
        <v>2.49537037037037E-2</v>
      </c>
      <c r="V74" s="8">
        <f>IF(A74&lt;&gt;"",IF(VLOOKUP(A74,May!A$3:F$201,6)&gt;0,VLOOKUP(A74,May!A$3:F$201,6),0),0)</f>
        <v>0</v>
      </c>
      <c r="W74" s="8">
        <f>IF(A74&lt;&gt;"",IF(VLOOKUP(A74,Jun!A$3:F$201,6)&gt;0,VLOOKUP(A74,Jun!A$3:F$201,6),0),0)</f>
        <v>0</v>
      </c>
      <c r="X74" s="8">
        <f>IF(A74&lt;&gt;"",IF(VLOOKUP(A74,Jul!A$3:F$201,6)&gt;0,VLOOKUP(A74,Jul!A$3:F$201,6),0),0)</f>
        <v>0</v>
      </c>
      <c r="Y74" s="8">
        <f>IF(A74&lt;&gt;"",IF(VLOOKUP(A74,Aug!A$3:F$201,6)&gt;0,VLOOKUP(A74,Aug!A$3:F$201,6),0),0)</f>
        <v>2.2997685185185184E-2</v>
      </c>
      <c r="Z74" s="8">
        <f>IF(A74&lt;&gt;"",IF(VLOOKUP(A74,Sep!A$3:F$201,6)&gt;0,VLOOKUP(A74,Sep!A$3:F$201,6),0),0)</f>
        <v>0</v>
      </c>
      <c r="AA74" s="6">
        <f t="shared" si="194"/>
        <v>1527.0315423683505</v>
      </c>
      <c r="AB74" s="8">
        <f t="shared" si="195"/>
        <v>1.0243055555555556E-2</v>
      </c>
      <c r="AC74" s="8">
        <f>IF(A74&lt;&gt;"",IF(VLOOKUP(A74,Oct!A$3:F$201,6)&gt;0,VLOOKUP(A74,Oct!A$3:F$201,6),0),0)</f>
        <v>0</v>
      </c>
      <c r="AD74" s="8">
        <f>IF(A74&lt;&gt;"",IF(VLOOKUP(A74,Nov!A$3:F$201,6)&gt;0,VLOOKUP(A74,Nov!A$3:F$201,6),0),0)</f>
        <v>0</v>
      </c>
      <c r="AE74" s="8">
        <f>IF(A74&lt;&gt;"",IF(VLOOKUP(A74,Dec!A$3:F$201,6)&gt;0,VLOOKUP(A74,Dec!A$3:F$201,6),0),0)</f>
        <v>0</v>
      </c>
      <c r="AF74" s="8">
        <f>IF(A74&lt;&gt;"",IF(VLOOKUP(A74,Jan!A$3:F$201,6)&gt;0,VLOOKUP(A74,Jan!A$3:F$201,6),0),0)</f>
        <v>2.1273148148148149E-2</v>
      </c>
      <c r="AG74" s="8">
        <f>IF(A74&lt;&gt;"",IF(VLOOKUP(A74,Feb!A$3:F$201,6)&gt;0,VLOOKUP(A74,Feb!A$3:F$201,6),0),0)</f>
        <v>0</v>
      </c>
      <c r="AH74" s="8">
        <f>IF(A74&lt;&gt;"",IF(VLOOKUP(A74,Mar!A$3:F$201,6)&gt;0,VLOOKUP(A74,Mar!A$3:F$201,6),0),0)</f>
        <v>2.0729166666666663E-2</v>
      </c>
      <c r="AJ74" s="8">
        <f>LARGE($BH74:BI74,1)</f>
        <v>1.545138888888889E-2</v>
      </c>
      <c r="AK74" s="8">
        <f>LARGE($BH74:BJ74,1)</f>
        <v>1.545138888888889E-2</v>
      </c>
      <c r="AL74" s="8">
        <f>LARGE($BH74:BK74,1)</f>
        <v>1.545138888888889E-2</v>
      </c>
      <c r="AM74" s="8">
        <f>LARGE($BH74:BL74,1)</f>
        <v>1.545138888888889E-2</v>
      </c>
      <c r="AN74" s="8">
        <f>LARGE($BH74:BM74,1)</f>
        <v>1.545138888888889E-2</v>
      </c>
      <c r="AO74" s="8">
        <f>LARGE($BN74:BO74,1)</f>
        <v>1.0243055555555556E-2</v>
      </c>
      <c r="AP74" s="8">
        <f>LARGE($BN74:BP74,1)</f>
        <v>1.232638888888889E-2</v>
      </c>
      <c r="AQ74" s="8">
        <f>LARGE($BN74:BQ74,1)</f>
        <v>1.232638888888889E-2</v>
      </c>
      <c r="AR74" s="8">
        <f>LARGE($BN74:BR74,1)</f>
        <v>1.232638888888889E-2</v>
      </c>
      <c r="AS74" s="8">
        <f>LARGE($BN74:BS74,1)</f>
        <v>1.232638888888889E-2</v>
      </c>
      <c r="AV74" s="6">
        <f t="shared" si="196"/>
        <v>2155.9999999999995</v>
      </c>
      <c r="AW74" s="6">
        <f t="shared" si="197"/>
        <v>0</v>
      </c>
      <c r="AX74" s="6">
        <f t="shared" si="198"/>
        <v>0</v>
      </c>
      <c r="AY74" s="6">
        <f t="shared" si="199"/>
        <v>0</v>
      </c>
      <c r="AZ74" s="6">
        <f t="shared" si="200"/>
        <v>1986.9999999999998</v>
      </c>
      <c r="BA74" s="6">
        <f t="shared" si="201"/>
        <v>0</v>
      </c>
      <c r="BB74" s="6">
        <f t="shared" si="202"/>
        <v>0</v>
      </c>
      <c r="BC74" s="6">
        <f t="shared" si="203"/>
        <v>0</v>
      </c>
      <c r="BD74" s="6">
        <f t="shared" si="204"/>
        <v>0</v>
      </c>
      <c r="BE74" s="6">
        <f t="shared" si="205"/>
        <v>1838.0000000000002</v>
      </c>
      <c r="BF74" s="6">
        <f t="shared" si="206"/>
        <v>0</v>
      </c>
      <c r="BH74" s="8">
        <f t="shared" si="207"/>
        <v>1.545138888888889E-2</v>
      </c>
      <c r="BI74" s="8">
        <f t="shared" si="208"/>
        <v>1.1284722222222222E-2</v>
      </c>
      <c r="BJ74" s="8">
        <f t="shared" si="209"/>
        <v>0</v>
      </c>
      <c r="BK74" s="8">
        <f t="shared" si="210"/>
        <v>0</v>
      </c>
      <c r="BL74" s="8">
        <f t="shared" si="211"/>
        <v>0</v>
      </c>
      <c r="BM74" s="8">
        <f t="shared" si="212"/>
        <v>1.3194444444444444E-2</v>
      </c>
      <c r="BN74" s="8">
        <f t="shared" si="213"/>
        <v>1.0243055555555556E-2</v>
      </c>
      <c r="BO74" s="8">
        <f t="shared" si="214"/>
        <v>0</v>
      </c>
      <c r="BP74" s="8">
        <f t="shared" si="248"/>
        <v>1.232638888888889E-2</v>
      </c>
      <c r="BQ74" s="8">
        <f t="shared" si="249"/>
        <v>0</v>
      </c>
      <c r="BR74" s="8">
        <f t="shared" si="250"/>
        <v>6.5972222222222222E-3</v>
      </c>
      <c r="BS74" s="8">
        <f t="shared" si="251"/>
        <v>0</v>
      </c>
      <c r="BV74" s="8">
        <f t="shared" si="215"/>
        <v>2.49537037037037E-2</v>
      </c>
      <c r="BW74" s="8" t="str">
        <f t="shared" si="216"/>
        <v/>
      </c>
      <c r="BX74" s="8" t="str">
        <f t="shared" si="217"/>
        <v/>
      </c>
      <c r="BY74" s="8" t="str">
        <f t="shared" si="218"/>
        <v/>
      </c>
      <c r="BZ74" s="8">
        <f t="shared" si="219"/>
        <v>2.2997685185185184E-2</v>
      </c>
      <c r="CA74" s="8" t="str">
        <f t="shared" si="220"/>
        <v/>
      </c>
      <c r="CB74" s="8" t="str">
        <f t="shared" si="221"/>
        <v/>
      </c>
      <c r="CC74" s="8" t="str">
        <f t="shared" si="222"/>
        <v/>
      </c>
      <c r="CD74" s="8" t="str">
        <f t="shared" si="223"/>
        <v/>
      </c>
      <c r="CE74" s="8">
        <f t="shared" si="224"/>
        <v>2.1273148148148149E-2</v>
      </c>
      <c r="CF74" s="8" t="str">
        <f t="shared" si="225"/>
        <v/>
      </c>
      <c r="CG74" s="8">
        <f t="shared" si="226"/>
        <v>2.0729166666666663E-2</v>
      </c>
      <c r="CI74" s="13">
        <v>2.1550925925925928E-2</v>
      </c>
      <c r="CJ74" s="8">
        <f t="shared" si="227"/>
        <v>2.49537037037037E-2</v>
      </c>
      <c r="CK74" s="8">
        <f>IF(COUNT($BV74:BW74)&gt;0,SMALL($BV74:BW74,1),$CI74)</f>
        <v>2.49537037037037E-2</v>
      </c>
      <c r="CL74" s="8">
        <f>IF(COUNT($BV74:BX74)&gt;0,SMALL($BV74:BX74,1),$CI74)</f>
        <v>2.49537037037037E-2</v>
      </c>
      <c r="CM74" s="8">
        <f>IF(COUNT($BV74:BY74)&gt;0,SMALL($BV74:BY74,1),$CI74)</f>
        <v>2.49537037037037E-2</v>
      </c>
      <c r="CN74" s="8">
        <f>IF(COUNT($BV74:BZ74)&gt;0,SMALL($BV74:BZ74,1),$CI74)</f>
        <v>2.2997685185185184E-2</v>
      </c>
      <c r="CO74" s="3">
        <v>1.6469907407407405E-2</v>
      </c>
      <c r="CP74" s="8">
        <f t="shared" si="228"/>
        <v>1.6469907407407405E-2</v>
      </c>
      <c r="CQ74" s="8">
        <f>IF(COUNT($CB74:CC74)&gt;0,SMALL($CB74:CC74,1),$CP74)</f>
        <v>1.6469907407407405E-2</v>
      </c>
      <c r="CR74" s="8">
        <f>IF(COUNT($CB74:CD74)&gt;0,SMALL($CB74:CD74,1),$CP74)</f>
        <v>1.6469907407407405E-2</v>
      </c>
      <c r="CS74" s="8">
        <f>IF(COUNT($CB74:CE74)&gt;0,SMALL($CB74:CE74,1),$CP74)</f>
        <v>2.1273148148148149E-2</v>
      </c>
      <c r="CT74" s="8">
        <f>IF(COUNT($CB74:CF74)&gt;0,SMALL($CB74:CF74,1),$CP74)</f>
        <v>2.1273148148148149E-2</v>
      </c>
      <c r="CV74" s="8">
        <f t="shared" si="229"/>
        <v>1.5453032407407408E-2</v>
      </c>
      <c r="CW74" s="8">
        <f t="shared" si="230"/>
        <v>1.2328032407407409E-2</v>
      </c>
      <c r="CX74" s="1">
        <f t="shared" si="231"/>
        <v>71</v>
      </c>
      <c r="CY74" s="8">
        <f t="shared" si="232"/>
        <v>1.6435185185185185E-6</v>
      </c>
      <c r="CZ74" s="1" t="str">
        <f t="shared" si="233"/>
        <v>Lewis McAfee</v>
      </c>
      <c r="DB74" s="13">
        <f t="shared" si="234"/>
        <v>2.0766404991948463E-2</v>
      </c>
      <c r="DC74" s="13">
        <f>SMALL($DO74:DP74,1)/(60*60*24)</f>
        <v>2.0766404991948463E-2</v>
      </c>
      <c r="DD74" s="13">
        <f>SMALL($DO74:DQ74,1)/(60*60*24)</f>
        <v>2.0766404991948463E-2</v>
      </c>
      <c r="DE74" s="13">
        <f>SMALL($DO74:DR74,1)/(60*60*24)</f>
        <v>2.0766404991948463E-2</v>
      </c>
      <c r="DF74" s="13">
        <f>SMALL($DO74:DS74,1)/(60*60*24)</f>
        <v>2.0766404991948463E-2</v>
      </c>
      <c r="DG74" s="13">
        <f>SMALL($DO74:DT74,1)/(60*60*24)</f>
        <v>2.0766404991948463E-2</v>
      </c>
      <c r="DH74" s="45">
        <f t="shared" si="235"/>
        <v>1.7673976184818873E-2</v>
      </c>
      <c r="DI74" s="13">
        <f>SMALL($DU74:DV74,1)/(60*60*24)</f>
        <v>1.7673976184818873E-2</v>
      </c>
      <c r="DJ74" s="53">
        <f>SMALL($DW74:DW74,1)/(60*60*24)</f>
        <v>0.11572916666666666</v>
      </c>
      <c r="DK74" s="53">
        <f>SMALL($DW74:DX74,1)/(60*60*24)</f>
        <v>0.11572916666666666</v>
      </c>
      <c r="DL74" s="53">
        <f>SMALL($DW74:DY74,1)/(60*60*24)</f>
        <v>2.1273148148148152E-2</v>
      </c>
      <c r="DM74" s="53">
        <f>SMALL($DW74:DZ74,1)/(60*60*24)</f>
        <v>2.1273148148148152E-2</v>
      </c>
      <c r="DO74" s="6">
        <f t="shared" si="236"/>
        <v>1794.2173913043471</v>
      </c>
      <c r="DP74" s="1">
        <f t="shared" si="237"/>
        <v>2155.9999999999995</v>
      </c>
      <c r="DQ74" s="1">
        <f t="shared" si="238"/>
        <v>9999</v>
      </c>
      <c r="DR74" s="1">
        <f t="shared" si="239"/>
        <v>9999</v>
      </c>
      <c r="DS74" s="1">
        <f t="shared" si="240"/>
        <v>9999</v>
      </c>
      <c r="DT74" s="1">
        <f t="shared" si="241"/>
        <v>1986.9999999999998</v>
      </c>
      <c r="DU74" s="6">
        <f t="shared" si="242"/>
        <v>1527.0315423683505</v>
      </c>
      <c r="DV74" s="1">
        <f t="shared" si="243"/>
        <v>9999</v>
      </c>
      <c r="DW74" s="55">
        <f t="shared" si="244"/>
        <v>9999</v>
      </c>
      <c r="DX74" s="1">
        <f t="shared" si="245"/>
        <v>9999</v>
      </c>
      <c r="DY74" s="1">
        <f t="shared" si="246"/>
        <v>1838.0000000000002</v>
      </c>
      <c r="DZ74" s="1">
        <f t="shared" si="247"/>
        <v>9999</v>
      </c>
    </row>
    <row r="75" spans="1:134" x14ac:dyDescent="0.2">
      <c r="A75" s="1" t="s">
        <v>195</v>
      </c>
      <c r="B75" s="54">
        <v>2.0092592592592592E-2</v>
      </c>
      <c r="C75" s="11">
        <v>43831</v>
      </c>
      <c r="E75" s="13">
        <v>2.5833333333333333E-2</v>
      </c>
      <c r="H75" s="8">
        <v>2.0092592592592592E-2</v>
      </c>
      <c r="I75" s="8">
        <v>2.5833333333333333E-2</v>
      </c>
      <c r="L75" s="8">
        <v>3.8194444444444441E-2</v>
      </c>
      <c r="M75" s="8">
        <f t="shared" si="189"/>
        <v>2.5334138486312396E-2</v>
      </c>
      <c r="N75" s="6">
        <f t="shared" si="190"/>
        <v>2188.869565217391</v>
      </c>
      <c r="O75" s="8">
        <f t="shared" si="252"/>
        <v>1.0937499999999999E-2</v>
      </c>
      <c r="Q75" s="8">
        <f t="shared" si="191"/>
        <v>2.6342592592592595E-2</v>
      </c>
      <c r="R75" s="8">
        <f t="shared" si="192"/>
        <v>2.8009259259259262E-2</v>
      </c>
      <c r="S75" s="8">
        <f t="shared" si="193"/>
        <v>1.0937499999999999E-2</v>
      </c>
      <c r="T75" s="8"/>
      <c r="U75" s="8">
        <f>IF(A75&lt;&gt;"",IF(VLOOKUP(A75,Apr!A$4:F$202,6)&gt;0,VLOOKUP(A75,Apr!A$4:F$202,6),0),0)</f>
        <v>2.8182870370370369E-2</v>
      </c>
      <c r="V75" s="8">
        <f>IF(A75&lt;&gt;"",IF(VLOOKUP(A75,May!A$3:F$201,6)&gt;0,VLOOKUP(A75,May!A$3:F$201,6),0),0)</f>
        <v>0</v>
      </c>
      <c r="W75" s="8">
        <f>IF(A75&lt;&gt;"",IF(VLOOKUP(A75,Jun!A$3:F$201,6)&gt;0,VLOOKUP(A75,Jun!A$3:F$201,6),0),0)</f>
        <v>0</v>
      </c>
      <c r="X75" s="8">
        <f>IF(A75&lt;&gt;"",IF(VLOOKUP(A75,Jul!A$3:F$201,6)&gt;0,VLOOKUP(A75,Jul!A$3:F$201,6),0),0)</f>
        <v>2.6342592592592595E-2</v>
      </c>
      <c r="Y75" s="8">
        <f>IF(A75&lt;&gt;"",IF(VLOOKUP(A75,Aug!A$3:F$201,6)&gt;0,VLOOKUP(A75,Aug!A$3:F$201,6),0),0)</f>
        <v>0</v>
      </c>
      <c r="Z75" s="8">
        <f>IF(A75&lt;&gt;"",IF(VLOOKUP(A75,Sep!A$3:F$201,6)&gt;0,VLOOKUP(A75,Sep!A$3:F$201,6),0),0)</f>
        <v>0</v>
      </c>
      <c r="AA75" s="6">
        <f t="shared" si="194"/>
        <v>1749.1312483293236</v>
      </c>
      <c r="AB75" s="8">
        <f t="shared" si="195"/>
        <v>7.6388888888888886E-3</v>
      </c>
      <c r="AC75" s="8">
        <f>IF(A75&lt;&gt;"",IF(VLOOKUP(A75,Oct!A$3:F$201,6)&gt;0,VLOOKUP(A75,Oct!A$3:F$201,6),0),0)</f>
        <v>0</v>
      </c>
      <c r="AD75" s="8">
        <f>IF(A75&lt;&gt;"",IF(VLOOKUP(A75,Nov!A$3:F$201,6)&gt;0,VLOOKUP(A75,Nov!A$3:F$201,6),0),0)</f>
        <v>0</v>
      </c>
      <c r="AE75" s="8">
        <f>IF(A75&lt;&gt;"",IF(VLOOKUP(A75,Dec!A$3:F$201,6)&gt;0,VLOOKUP(A75,Dec!A$3:F$201,6),0),0)</f>
        <v>0</v>
      </c>
      <c r="AF75" s="8">
        <f>IF(A75&lt;&gt;"",IF(VLOOKUP(A75,Jan!A$3:F$201,6)&gt;0,VLOOKUP(A75,Jan!A$3:F$201,6),0),0)</f>
        <v>0</v>
      </c>
      <c r="AG75" s="8">
        <f>IF(A75&lt;&gt;"",IF(VLOOKUP(A75,Feb!A$3:F$201,6)&gt;0,VLOOKUP(A75,Feb!A$3:F$201,6),0),0)</f>
        <v>2.8009259259259262E-2</v>
      </c>
      <c r="AH75" s="8">
        <f>IF(A75&lt;&gt;"",IF(VLOOKUP(A75,Mar!A$3:F$201,6)&gt;0,VLOOKUP(A75,Mar!A$3:F$201,6),0),0)</f>
        <v>0</v>
      </c>
      <c r="AJ75" s="8">
        <f>LARGE($BH75:BI75,1)</f>
        <v>1.0937499999999999E-2</v>
      </c>
      <c r="AK75" s="8">
        <f>LARGE($BH75:BJ75,1)</f>
        <v>1.0937499999999999E-2</v>
      </c>
      <c r="AL75" s="8">
        <f>LARGE($BH75:BK75,1)</f>
        <v>1.0937499999999999E-2</v>
      </c>
      <c r="AM75" s="8">
        <f>LARGE($BH75:BL75,1)</f>
        <v>1.0937499999999999E-2</v>
      </c>
      <c r="AN75" s="8">
        <f>LARGE($BH75:BM75,1)</f>
        <v>1.0937499999999999E-2</v>
      </c>
      <c r="AO75" s="8">
        <f>LARGE($BN75:BO75,1)</f>
        <v>7.6388888888888886E-3</v>
      </c>
      <c r="AP75" s="8">
        <f>LARGE($BN75:BP75,1)</f>
        <v>9.2013888888888892E-3</v>
      </c>
      <c r="AQ75" s="8">
        <f>LARGE($BN75:BQ75,1)</f>
        <v>9.2013888888888892E-3</v>
      </c>
      <c r="AR75" s="8">
        <f>LARGE($BN75:BR75,1)</f>
        <v>9.2013888888888892E-3</v>
      </c>
      <c r="AS75" s="8">
        <f>LARGE($BN75:BS75,1)</f>
        <v>9.2013888888888892E-3</v>
      </c>
      <c r="AV75" s="6">
        <f t="shared" si="196"/>
        <v>2435</v>
      </c>
      <c r="AW75" s="6">
        <f t="shared" si="197"/>
        <v>0</v>
      </c>
      <c r="AX75" s="6">
        <f t="shared" si="198"/>
        <v>0</v>
      </c>
      <c r="AY75" s="6">
        <f t="shared" si="199"/>
        <v>2276</v>
      </c>
      <c r="AZ75" s="6">
        <f t="shared" si="200"/>
        <v>0</v>
      </c>
      <c r="BA75" s="6">
        <f t="shared" si="201"/>
        <v>0</v>
      </c>
      <c r="BB75" s="6">
        <f t="shared" si="202"/>
        <v>0</v>
      </c>
      <c r="BC75" s="6">
        <f t="shared" si="203"/>
        <v>0</v>
      </c>
      <c r="BD75" s="6">
        <f t="shared" si="204"/>
        <v>0</v>
      </c>
      <c r="BE75" s="6">
        <f t="shared" si="205"/>
        <v>0</v>
      </c>
      <c r="BF75" s="6">
        <f t="shared" si="206"/>
        <v>2420</v>
      </c>
      <c r="BH75" s="8">
        <f t="shared" si="207"/>
        <v>1.0937499999999999E-2</v>
      </c>
      <c r="BI75" s="8">
        <f t="shared" si="208"/>
        <v>7.9861111111111105E-3</v>
      </c>
      <c r="BJ75" s="8">
        <f t="shared" si="209"/>
        <v>0</v>
      </c>
      <c r="BK75" s="8">
        <f t="shared" si="210"/>
        <v>0</v>
      </c>
      <c r="BL75" s="8">
        <f t="shared" si="211"/>
        <v>9.8958333333333329E-3</v>
      </c>
      <c r="BM75" s="8">
        <f t="shared" si="212"/>
        <v>0</v>
      </c>
      <c r="BN75" s="8">
        <f t="shared" si="213"/>
        <v>7.6388888888888886E-3</v>
      </c>
      <c r="BO75" s="8">
        <f t="shared" si="214"/>
        <v>0</v>
      </c>
      <c r="BP75" s="8">
        <f t="shared" si="248"/>
        <v>9.2013888888888892E-3</v>
      </c>
      <c r="BQ75" s="8">
        <f t="shared" si="249"/>
        <v>0</v>
      </c>
      <c r="BR75" s="8">
        <f t="shared" si="250"/>
        <v>0</v>
      </c>
      <c r="BS75" s="8">
        <f t="shared" si="251"/>
        <v>0</v>
      </c>
      <c r="BV75" s="8">
        <f t="shared" si="215"/>
        <v>2.8182870370370369E-2</v>
      </c>
      <c r="BW75" s="8" t="str">
        <f t="shared" si="216"/>
        <v/>
      </c>
      <c r="BX75" s="8" t="str">
        <f t="shared" si="217"/>
        <v/>
      </c>
      <c r="BY75" s="8">
        <f t="shared" si="218"/>
        <v>2.6342592592592595E-2</v>
      </c>
      <c r="BZ75" s="8" t="str">
        <f t="shared" si="219"/>
        <v/>
      </c>
      <c r="CA75" s="8" t="str">
        <f t="shared" si="220"/>
        <v/>
      </c>
      <c r="CB75" s="8" t="str">
        <f t="shared" si="221"/>
        <v/>
      </c>
      <c r="CC75" s="8" t="str">
        <f t="shared" si="222"/>
        <v/>
      </c>
      <c r="CD75" s="8" t="str">
        <f t="shared" si="223"/>
        <v/>
      </c>
      <c r="CE75" s="8" t="str">
        <f t="shared" si="224"/>
        <v/>
      </c>
      <c r="CF75" s="8">
        <f t="shared" si="225"/>
        <v>2.8009259259259262E-2</v>
      </c>
      <c r="CG75" s="8" t="str">
        <f t="shared" si="226"/>
        <v/>
      </c>
      <c r="CI75" s="13">
        <v>2.5833333333333333E-2</v>
      </c>
      <c r="CJ75" s="8">
        <f t="shared" si="227"/>
        <v>2.8182870370370369E-2</v>
      </c>
      <c r="CK75" s="8">
        <f>IF(COUNT($BV75:BW75)&gt;0,SMALL($BV75:BW75,1),$CI75)</f>
        <v>2.8182870370370369E-2</v>
      </c>
      <c r="CL75" s="8">
        <f>IF(COUNT($BV75:BX75)&gt;0,SMALL($BV75:BX75,1),$CI75)</f>
        <v>2.8182870370370369E-2</v>
      </c>
      <c r="CM75" s="8">
        <f>IF(COUNT($BV75:BY75)&gt;0,SMALL($BV75:BY75,1),$CI75)</f>
        <v>2.6342592592592595E-2</v>
      </c>
      <c r="CN75" s="8">
        <f>IF(COUNT($BV75:BZ75)&gt;0,SMALL($BV75:BZ75,1),$CI75)</f>
        <v>2.6342592592592595E-2</v>
      </c>
      <c r="CO75" s="3">
        <v>2.0092592592592592E-2</v>
      </c>
      <c r="CP75" s="8">
        <f t="shared" si="228"/>
        <v>2.0092592592592592E-2</v>
      </c>
      <c r="CQ75" s="8">
        <f>IF(COUNT($CB75:CC75)&gt;0,SMALL($CB75:CC75,1),$CP75)</f>
        <v>2.0092592592592592E-2</v>
      </c>
      <c r="CR75" s="8">
        <f>IF(COUNT($CB75:CD75)&gt;0,SMALL($CB75:CD75,1),$CP75)</f>
        <v>2.0092592592592592E-2</v>
      </c>
      <c r="CS75" s="8">
        <f>IF(COUNT($CB75:CE75)&gt;0,SMALL($CB75:CE75,1),$CP75)</f>
        <v>2.0092592592592592E-2</v>
      </c>
      <c r="CT75" s="8">
        <f>IF(COUNT($CB75:CF75)&gt;0,SMALL($CB75:CF75,1),$CP75)</f>
        <v>2.8009259259259262E-2</v>
      </c>
      <c r="CV75" s="8">
        <f t="shared" si="229"/>
        <v>1.0939166666666666E-2</v>
      </c>
      <c r="CW75" s="8">
        <f t="shared" si="230"/>
        <v>9.2030555555555563E-3</v>
      </c>
      <c r="CX75" s="1">
        <f t="shared" si="231"/>
        <v>72</v>
      </c>
      <c r="CY75" s="8">
        <f t="shared" si="232"/>
        <v>1.6666666666666667E-6</v>
      </c>
      <c r="CZ75" s="1" t="str">
        <f t="shared" si="233"/>
        <v>Linda Chadderton</v>
      </c>
      <c r="DB75" s="13">
        <f t="shared" si="234"/>
        <v>2.5334138486312396E-2</v>
      </c>
      <c r="DC75" s="13">
        <f>SMALL($DO75:DP75,1)/(60*60*24)</f>
        <v>2.5334138486312396E-2</v>
      </c>
      <c r="DD75" s="13">
        <f>SMALL($DO75:DQ75,1)/(60*60*24)</f>
        <v>2.5334138486312396E-2</v>
      </c>
      <c r="DE75" s="13">
        <f>SMALL($DO75:DR75,1)/(60*60*24)</f>
        <v>2.5334138486312396E-2</v>
      </c>
      <c r="DF75" s="13">
        <f>SMALL($DO75:DS75,1)/(60*60*24)</f>
        <v>2.5334138486312396E-2</v>
      </c>
      <c r="DG75" s="13">
        <f>SMALL($DO75:DT75,1)/(60*60*24)</f>
        <v>2.5334138486312396E-2</v>
      </c>
      <c r="DH75" s="45">
        <f t="shared" si="235"/>
        <v>2.0244574633441245E-2</v>
      </c>
      <c r="DI75" s="13">
        <f>SMALL($DU75:DV75,1)/(60*60*24)</f>
        <v>2.0244574633441245E-2</v>
      </c>
      <c r="DJ75" s="53">
        <f>SMALL($DW75:DW75,1)/(60*60*24)</f>
        <v>0.11572916666666666</v>
      </c>
      <c r="DK75" s="53">
        <f>SMALL($DW75:DX75,1)/(60*60*24)</f>
        <v>0.11572916666666666</v>
      </c>
      <c r="DL75" s="53">
        <f>SMALL($DW75:DY75,1)/(60*60*24)</f>
        <v>0.11572916666666666</v>
      </c>
      <c r="DM75" s="53">
        <f>SMALL($DW75:DZ75,1)/(60*60*24)</f>
        <v>2.8009259259259258E-2</v>
      </c>
      <c r="DO75" s="6">
        <f t="shared" si="236"/>
        <v>2188.869565217391</v>
      </c>
      <c r="DP75" s="1">
        <f t="shared" si="237"/>
        <v>2435</v>
      </c>
      <c r="DQ75" s="1">
        <f t="shared" si="238"/>
        <v>9999</v>
      </c>
      <c r="DR75" s="1">
        <f t="shared" si="239"/>
        <v>9999</v>
      </c>
      <c r="DS75" s="1">
        <f t="shared" si="240"/>
        <v>2276</v>
      </c>
      <c r="DT75" s="1">
        <f t="shared" si="241"/>
        <v>9999</v>
      </c>
      <c r="DU75" s="6">
        <f t="shared" si="242"/>
        <v>1749.1312483293236</v>
      </c>
      <c r="DV75" s="1">
        <f t="shared" si="243"/>
        <v>9999</v>
      </c>
      <c r="DW75" s="55">
        <f t="shared" si="244"/>
        <v>9999</v>
      </c>
      <c r="DX75" s="1">
        <f t="shared" si="245"/>
        <v>9999</v>
      </c>
      <c r="DY75" s="1">
        <f t="shared" si="246"/>
        <v>9999</v>
      </c>
      <c r="DZ75" s="1">
        <f t="shared" si="247"/>
        <v>2420</v>
      </c>
    </row>
    <row r="76" spans="1:134" x14ac:dyDescent="0.2">
      <c r="A76" s="1" t="s">
        <v>165</v>
      </c>
      <c r="B76" s="3">
        <v>1.3379629629629628E-2</v>
      </c>
      <c r="C76" s="11">
        <v>43497</v>
      </c>
      <c r="E76" s="13">
        <v>1.6921296296296299E-2</v>
      </c>
      <c r="F76" s="11">
        <v>43556</v>
      </c>
      <c r="H76" s="8">
        <v>0</v>
      </c>
      <c r="I76" s="8">
        <v>1.8611111111111113E-2</v>
      </c>
      <c r="L76" s="8">
        <v>3.125E-2</v>
      </c>
      <c r="M76" s="8">
        <f t="shared" si="189"/>
        <v>1.8611111111111113E-2</v>
      </c>
      <c r="N76" s="6">
        <f t="shared" si="190"/>
        <v>1608</v>
      </c>
      <c r="O76" s="8">
        <f t="shared" si="252"/>
        <v>1.7534722222222222E-2</v>
      </c>
      <c r="Q76" s="8">
        <f t="shared" si="191"/>
        <v>0</v>
      </c>
      <c r="R76" s="8">
        <f t="shared" si="192"/>
        <v>0</v>
      </c>
      <c r="S76" s="8">
        <f t="shared" si="193"/>
        <v>1.7534722222222222E-2</v>
      </c>
      <c r="T76" s="8"/>
      <c r="U76" s="8">
        <f>IF(A76&lt;&gt;"",IF(VLOOKUP(A76,Apr!A$4:F$202,6)&gt;0,VLOOKUP(A76,Apr!A$4:F$202,6),0),0)</f>
        <v>0</v>
      </c>
      <c r="V76" s="8">
        <f>IF(A76&lt;&gt;"",IF(VLOOKUP(A76,May!A$3:F$201,6)&gt;0,VLOOKUP(A76,May!A$3:F$201,6),0),0)</f>
        <v>0</v>
      </c>
      <c r="W76" s="8">
        <f>IF(A76&lt;&gt;"",IF(VLOOKUP(A76,Jun!A$3:F$201,6)&gt;0,VLOOKUP(A76,Jun!A$3:F$201,6),0),0)</f>
        <v>0</v>
      </c>
      <c r="X76" s="8">
        <f>IF(A76&lt;&gt;"",IF(VLOOKUP(A76,Jul!A$3:F$201,6)&gt;0,VLOOKUP(A76,Jul!A$3:F$201,6),0),0)</f>
        <v>0</v>
      </c>
      <c r="Y76" s="8">
        <f>IF(A76&lt;&gt;"",IF(VLOOKUP(A76,Aug!A$3:F$201,6)&gt;0,VLOOKUP(A76,Aug!A$3:F$201,6),0),0)</f>
        <v>0</v>
      </c>
      <c r="Z76" s="8">
        <f>IF(A76&lt;&gt;"",IF(VLOOKUP(A76,Sep!A$3:F$201,6)&gt;0,VLOOKUP(A76,Sep!A$3:F$201,6),0),0)</f>
        <v>0</v>
      </c>
      <c r="AA76" s="6">
        <f t="shared" si="194"/>
        <v>1235.7658380112273</v>
      </c>
      <c r="AB76" s="8">
        <f t="shared" si="195"/>
        <v>1.3541666666666667E-2</v>
      </c>
      <c r="AC76" s="8">
        <f>IF(A76&lt;&gt;"",IF(VLOOKUP(A76,Oct!A$3:F$201,6)&gt;0,VLOOKUP(A76,Oct!A$3:F$201,6),0),0)</f>
        <v>0</v>
      </c>
      <c r="AD76" s="8">
        <f>IF(A76&lt;&gt;"",IF(VLOOKUP(A76,Nov!A$3:F$201,6)&gt;0,VLOOKUP(A76,Nov!A$3:F$201,6),0),0)</f>
        <v>0</v>
      </c>
      <c r="AE76" s="8">
        <f>IF(A76&lt;&gt;"",IF(VLOOKUP(A76,Dec!A$3:F$201,6)&gt;0,VLOOKUP(A76,Dec!A$3:F$201,6),0),0)</f>
        <v>0</v>
      </c>
      <c r="AF76" s="8">
        <f>IF(A76&lt;&gt;"",IF(VLOOKUP(A76,Jan!A$3:F$201,6)&gt;0,VLOOKUP(A76,Jan!A$3:F$201,6),0),0)</f>
        <v>0</v>
      </c>
      <c r="AG76" s="8">
        <f>IF(A76&lt;&gt;"",IF(VLOOKUP(A76,Feb!A$3:F$201,6)&gt;0,VLOOKUP(A76,Feb!A$3:F$201,6),0),0)</f>
        <v>0</v>
      </c>
      <c r="AH76" s="8">
        <f>IF(A76&lt;&gt;"",IF(VLOOKUP(A76,Mar!A$3:F$201,6)&gt;0,VLOOKUP(A76,Mar!A$3:F$201,6),0),0)</f>
        <v>0</v>
      </c>
      <c r="AJ76" s="8">
        <f>LARGE($BH76:BI76,1)</f>
        <v>1.7534722222222222E-2</v>
      </c>
      <c r="AK76" s="8">
        <f>LARGE($BH76:BJ76,1)</f>
        <v>1.7534722222222222E-2</v>
      </c>
      <c r="AL76" s="8">
        <f>LARGE($BH76:BK76,1)</f>
        <v>1.7534722222222222E-2</v>
      </c>
      <c r="AM76" s="8">
        <f>LARGE($BH76:BL76,1)</f>
        <v>1.7534722222222222E-2</v>
      </c>
      <c r="AN76" s="8">
        <f>LARGE($BH76:BM76,1)</f>
        <v>1.7534722222222222E-2</v>
      </c>
      <c r="AO76" s="8">
        <f>LARGE($BN76:BO76,1)</f>
        <v>1.3541666666666667E-2</v>
      </c>
      <c r="AP76" s="8">
        <f>LARGE($BN76:BP76,1)</f>
        <v>1.6145833333333335E-2</v>
      </c>
      <c r="AQ76" s="8">
        <f>LARGE($BN76:BQ76,1)</f>
        <v>1.6145833333333335E-2</v>
      </c>
      <c r="AR76" s="8">
        <f>LARGE($BN76:BR76,1)</f>
        <v>1.6145833333333335E-2</v>
      </c>
      <c r="AS76" s="8">
        <f>LARGE($BN76:BS76,1)</f>
        <v>1.6145833333333335E-2</v>
      </c>
      <c r="AV76" s="6">
        <f t="shared" si="196"/>
        <v>0</v>
      </c>
      <c r="AW76" s="6">
        <f t="shared" si="197"/>
        <v>0</v>
      </c>
      <c r="AX76" s="6">
        <f t="shared" si="198"/>
        <v>0</v>
      </c>
      <c r="AY76" s="6">
        <f t="shared" si="199"/>
        <v>0</v>
      </c>
      <c r="AZ76" s="6">
        <f t="shared" si="200"/>
        <v>0</v>
      </c>
      <c r="BA76" s="6">
        <f t="shared" si="201"/>
        <v>0</v>
      </c>
      <c r="BB76" s="6">
        <f t="shared" si="202"/>
        <v>0</v>
      </c>
      <c r="BC76" s="6">
        <f t="shared" si="203"/>
        <v>0</v>
      </c>
      <c r="BD76" s="6">
        <f t="shared" si="204"/>
        <v>0</v>
      </c>
      <c r="BE76" s="6">
        <f t="shared" si="205"/>
        <v>0</v>
      </c>
      <c r="BF76" s="6">
        <f t="shared" si="206"/>
        <v>0</v>
      </c>
      <c r="BH76" s="8">
        <f t="shared" si="207"/>
        <v>1.7534722222222222E-2</v>
      </c>
      <c r="BI76" s="8">
        <f t="shared" si="208"/>
        <v>0</v>
      </c>
      <c r="BJ76" s="8">
        <f t="shared" si="209"/>
        <v>0</v>
      </c>
      <c r="BK76" s="8">
        <f t="shared" si="210"/>
        <v>0</v>
      </c>
      <c r="BL76" s="8">
        <f t="shared" si="211"/>
        <v>0</v>
      </c>
      <c r="BM76" s="8">
        <f t="shared" si="212"/>
        <v>0</v>
      </c>
      <c r="BN76" s="8">
        <f t="shared" si="213"/>
        <v>1.3541666666666667E-2</v>
      </c>
      <c r="BO76" s="8">
        <f t="shared" si="214"/>
        <v>0</v>
      </c>
      <c r="BP76" s="8">
        <f t="shared" si="248"/>
        <v>1.6145833333333335E-2</v>
      </c>
      <c r="BQ76" s="8">
        <f t="shared" si="249"/>
        <v>0</v>
      </c>
      <c r="BR76" s="8">
        <f t="shared" si="250"/>
        <v>0</v>
      </c>
      <c r="BS76" s="8">
        <f t="shared" si="251"/>
        <v>0</v>
      </c>
      <c r="BV76" s="8" t="str">
        <f t="shared" si="215"/>
        <v/>
      </c>
      <c r="BW76" s="8" t="str">
        <f t="shared" si="216"/>
        <v/>
      </c>
      <c r="BX76" s="8" t="str">
        <f t="shared" si="217"/>
        <v/>
      </c>
      <c r="BY76" s="8" t="str">
        <f t="shared" si="218"/>
        <v/>
      </c>
      <c r="BZ76" s="8" t="str">
        <f t="shared" si="219"/>
        <v/>
      </c>
      <c r="CA76" s="8" t="str">
        <f t="shared" si="220"/>
        <v/>
      </c>
      <c r="CB76" s="8" t="str">
        <f t="shared" si="221"/>
        <v/>
      </c>
      <c r="CC76" s="8" t="str">
        <f t="shared" si="222"/>
        <v/>
      </c>
      <c r="CD76" s="8" t="str">
        <f t="shared" si="223"/>
        <v/>
      </c>
      <c r="CE76" s="8" t="str">
        <f t="shared" si="224"/>
        <v/>
      </c>
      <c r="CF76" s="8" t="str">
        <f t="shared" si="225"/>
        <v/>
      </c>
      <c r="CG76" s="8" t="str">
        <f t="shared" si="226"/>
        <v/>
      </c>
      <c r="CI76" s="13">
        <v>1.6921296296296299E-2</v>
      </c>
      <c r="CJ76" s="8">
        <f t="shared" si="227"/>
        <v>1.6921296296296299E-2</v>
      </c>
      <c r="CK76" s="8">
        <f>IF(COUNT($BV76:BW76)&gt;0,SMALL($BV76:BW76,1),$CI76)</f>
        <v>1.6921296296296299E-2</v>
      </c>
      <c r="CL76" s="8">
        <f>IF(COUNT($BV76:BX76)&gt;0,SMALL($BV76:BX76,1),$CI76)</f>
        <v>1.6921296296296299E-2</v>
      </c>
      <c r="CM76" s="8">
        <f>IF(COUNT($BV76:BY76)&gt;0,SMALL($BV76:BY76,1),$CI76)</f>
        <v>1.6921296296296299E-2</v>
      </c>
      <c r="CN76" s="8">
        <f>IF(COUNT($BV76:BZ76)&gt;0,SMALL($BV76:BZ76,1),$CI76)</f>
        <v>1.6921296296296299E-2</v>
      </c>
      <c r="CO76" s="3">
        <v>1.3379629629629628E-2</v>
      </c>
      <c r="CP76" s="8">
        <f t="shared" si="228"/>
        <v>1.3379629629629628E-2</v>
      </c>
      <c r="CQ76" s="8">
        <f>IF(COUNT($CB76:CC76)&gt;0,SMALL($CB76:CC76,1),$CP76)</f>
        <v>1.3379629629629628E-2</v>
      </c>
      <c r="CR76" s="8">
        <f>IF(COUNT($CB76:CD76)&gt;0,SMALL($CB76:CD76,1),$CP76)</f>
        <v>1.3379629629629628E-2</v>
      </c>
      <c r="CS76" s="8">
        <f>IF(COUNT($CB76:CE76)&gt;0,SMALL($CB76:CE76,1),$CP76)</f>
        <v>1.3379629629629628E-2</v>
      </c>
      <c r="CT76" s="8">
        <f>IF(COUNT($CB76:CF76)&gt;0,SMALL($CB76:CF76,1),$CP76)</f>
        <v>1.3379629629629628E-2</v>
      </c>
      <c r="CV76" s="8">
        <f t="shared" si="229"/>
        <v>1.7536412037037038E-2</v>
      </c>
      <c r="CW76" s="8">
        <f t="shared" si="230"/>
        <v>1.614752314814815E-2</v>
      </c>
      <c r="CX76" s="1">
        <f t="shared" si="231"/>
        <v>73</v>
      </c>
      <c r="CY76" s="8">
        <f t="shared" si="232"/>
        <v>1.6898148148148148E-6</v>
      </c>
      <c r="CZ76" s="1" t="str">
        <f t="shared" si="233"/>
        <v>Liz Abbott</v>
      </c>
      <c r="DB76" s="13">
        <f t="shared" si="234"/>
        <v>1.8611111111111113E-2</v>
      </c>
      <c r="DC76" s="13">
        <f>SMALL($DO76:DP76,1)/(60*60*24)</f>
        <v>1.861111111111111E-2</v>
      </c>
      <c r="DD76" s="13">
        <f>SMALL($DO76:DQ76,1)/(60*60*24)</f>
        <v>1.861111111111111E-2</v>
      </c>
      <c r="DE76" s="13">
        <f>SMALL($DO76:DR76,1)/(60*60*24)</f>
        <v>1.861111111111111E-2</v>
      </c>
      <c r="DF76" s="13">
        <f>SMALL($DO76:DS76,1)/(60*60*24)</f>
        <v>1.861111111111111E-2</v>
      </c>
      <c r="DG76" s="13">
        <f>SMALL($DO76:DT76,1)/(60*60*24)</f>
        <v>1.861111111111111E-2</v>
      </c>
      <c r="DH76" s="45">
        <f t="shared" si="235"/>
        <v>1.4302845347352168E-2</v>
      </c>
      <c r="DI76" s="13">
        <f>SMALL($DU76:DV76,1)/(60*60*24)</f>
        <v>1.4302845347352168E-2</v>
      </c>
      <c r="DJ76" s="53">
        <f>SMALL($DW76:DW76,1)/(60*60*24)</f>
        <v>0.11572916666666666</v>
      </c>
      <c r="DK76" s="53">
        <f>SMALL($DW76:DX76,1)/(60*60*24)</f>
        <v>0.11572916666666666</v>
      </c>
      <c r="DL76" s="53">
        <f>SMALL($DW76:DY76,1)/(60*60*24)</f>
        <v>0.11572916666666666</v>
      </c>
      <c r="DM76" s="53">
        <f>SMALL($DW76:DZ76,1)/(60*60*24)</f>
        <v>0.11572916666666666</v>
      </c>
      <c r="DO76" s="6">
        <f t="shared" si="236"/>
        <v>1608</v>
      </c>
      <c r="DP76" s="1">
        <f t="shared" si="237"/>
        <v>9999</v>
      </c>
      <c r="DQ76" s="1">
        <f t="shared" si="238"/>
        <v>9999</v>
      </c>
      <c r="DR76" s="1">
        <f t="shared" si="239"/>
        <v>9999</v>
      </c>
      <c r="DS76" s="1">
        <f t="shared" si="240"/>
        <v>9999</v>
      </c>
      <c r="DT76" s="1">
        <f t="shared" si="241"/>
        <v>9999</v>
      </c>
      <c r="DU76" s="6">
        <f t="shared" si="242"/>
        <v>1235.7658380112273</v>
      </c>
      <c r="DV76" s="1">
        <f t="shared" si="243"/>
        <v>9999</v>
      </c>
      <c r="DW76" s="55">
        <f t="shared" si="244"/>
        <v>9999</v>
      </c>
      <c r="DX76" s="1">
        <f t="shared" si="245"/>
        <v>9999</v>
      </c>
      <c r="DY76" s="1">
        <f t="shared" si="246"/>
        <v>9999</v>
      </c>
      <c r="DZ76" s="1">
        <f t="shared" si="247"/>
        <v>9999</v>
      </c>
    </row>
    <row r="77" spans="1:134" x14ac:dyDescent="0.2">
      <c r="A77" s="1" t="s">
        <v>221</v>
      </c>
      <c r="E77" s="13">
        <v>3.2731481481481479E-2</v>
      </c>
      <c r="F77" s="11">
        <v>44378</v>
      </c>
      <c r="L77" s="8">
        <v>4.8784722222222222E-2</v>
      </c>
      <c r="M77" s="8">
        <f t="shared" si="189"/>
        <v>3.3113249083540332E-2</v>
      </c>
      <c r="N77" s="6">
        <f t="shared" si="190"/>
        <v>2860.9847208178844</v>
      </c>
      <c r="O77" s="8">
        <f t="shared" si="252"/>
        <v>3.1250000000000002E-3</v>
      </c>
      <c r="Q77" s="8">
        <f t="shared" si="191"/>
        <v>3.2731481481481479E-2</v>
      </c>
      <c r="R77" s="8">
        <f t="shared" si="192"/>
        <v>0</v>
      </c>
      <c r="S77" s="8">
        <f t="shared" si="193"/>
        <v>3.1250000000000002E-3</v>
      </c>
      <c r="T77" s="8"/>
      <c r="U77" s="8">
        <f>IF(A77&lt;&gt;"",IF(VLOOKUP(A77,Apr!A$4:F$202,6)&gt;0,VLOOKUP(A77,Apr!A$4:F$202,6),0),0)</f>
        <v>0</v>
      </c>
      <c r="V77" s="8">
        <f>IF(A77&lt;&gt;"",IF(VLOOKUP(A77,May!A$3:F$201,6)&gt;0,VLOOKUP(A77,May!A$3:F$201,6),0),0)</f>
        <v>0</v>
      </c>
      <c r="W77" s="8">
        <f>IF(A77&lt;&gt;"",IF(VLOOKUP(A77,Jun!A$3:F$201,6)&gt;0,VLOOKUP(A77,Jun!A$3:F$201,6),0),0)</f>
        <v>0</v>
      </c>
      <c r="X77" s="8">
        <f>IF(A77&lt;&gt;"",IF(VLOOKUP(A77,Jul!A$3:F$201,6)&gt;0,VLOOKUP(A77,Jul!A$3:F$201,6),0),0)</f>
        <v>3.2731481481481479E-2</v>
      </c>
      <c r="Y77" s="8">
        <f>IF(A77&lt;&gt;"",IF(VLOOKUP(A77,Aug!A$3:F$201,6)&gt;0,VLOOKUP(A77,Aug!A$3:F$201,6),0),0)</f>
        <v>0</v>
      </c>
      <c r="Z77" s="8">
        <f>IF(A77&lt;&gt;"",IF(VLOOKUP(A77,Sep!A$3:F$201,6)&gt;0,VLOOKUP(A77,Sep!A$3:F$201,6),0),0)</f>
        <v>0</v>
      </c>
      <c r="AA77" s="6">
        <f t="shared" si="194"/>
        <v>2173.3493718257155</v>
      </c>
      <c r="AB77" s="8">
        <f t="shared" si="195"/>
        <v>2.6041666666666665E-3</v>
      </c>
      <c r="AC77" s="8">
        <f>IF(A77&lt;&gt;"",IF(VLOOKUP(A77,Oct!A$3:F$201,6)&gt;0,VLOOKUP(A77,Oct!A$3:F$201,6),0),0)</f>
        <v>0</v>
      </c>
      <c r="AD77" s="8">
        <f>IF(A77&lt;&gt;"",IF(VLOOKUP(A77,Nov!A$3:F$201,6)&gt;0,VLOOKUP(A77,Nov!A$3:F$201,6),0),0)</f>
        <v>0</v>
      </c>
      <c r="AE77" s="8">
        <f>IF(A77&lt;&gt;"",IF(VLOOKUP(A77,Dec!A$3:F$201,6)&gt;0,VLOOKUP(A77,Dec!A$3:F$201,6),0),0)</f>
        <v>0</v>
      </c>
      <c r="AF77" s="8">
        <f>IF(A77&lt;&gt;"",IF(VLOOKUP(A77,Jan!A$3:F$201,6)&gt;0,VLOOKUP(A77,Jan!A$3:F$201,6),0),0)</f>
        <v>0</v>
      </c>
      <c r="AG77" s="8">
        <f>IF(A77&lt;&gt;"",IF(VLOOKUP(A77,Feb!A$3:F$201,6)&gt;0,VLOOKUP(A77,Feb!A$3:F$201,6),0),0)</f>
        <v>0</v>
      </c>
      <c r="AH77" s="8">
        <f>IF(A77&lt;&gt;"",IF(VLOOKUP(A77,Mar!A$3:F$201,6)&gt;0,VLOOKUP(A77,Mar!A$3:F$201,6),0),0)</f>
        <v>0</v>
      </c>
      <c r="AJ77" s="8">
        <f>LARGE($BH77:BI77,1)</f>
        <v>3.1250000000000002E-3</v>
      </c>
      <c r="AK77" s="8">
        <f>LARGE($BH77:BJ77,1)</f>
        <v>3.1250000000000002E-3</v>
      </c>
      <c r="AL77" s="8">
        <f>LARGE($BH77:BK77,1)</f>
        <v>3.1250000000000002E-3</v>
      </c>
      <c r="AM77" s="8">
        <f>LARGE($BH77:BL77,1)</f>
        <v>3.472222222222222E-3</v>
      </c>
      <c r="AN77" s="8">
        <f>LARGE($BH77:BM77,1)</f>
        <v>3.472222222222222E-3</v>
      </c>
      <c r="AO77" s="8">
        <f>LARGE($BN77:BO77,1)</f>
        <v>2.6041666666666665E-3</v>
      </c>
      <c r="AP77" s="8">
        <f>LARGE($BN77:BP77,1)</f>
        <v>3.1250000000000002E-3</v>
      </c>
      <c r="AQ77" s="8">
        <f>LARGE($BN77:BQ77,1)</f>
        <v>3.1250000000000002E-3</v>
      </c>
      <c r="AR77" s="8">
        <f>LARGE($BN77:BR77,1)</f>
        <v>3.1250000000000002E-3</v>
      </c>
      <c r="AS77" s="8">
        <f>LARGE($BN77:BS77,1)</f>
        <v>3.1250000000000002E-3</v>
      </c>
      <c r="AV77" s="6">
        <f t="shared" si="196"/>
        <v>0</v>
      </c>
      <c r="AW77" s="6">
        <f t="shared" si="197"/>
        <v>0</v>
      </c>
      <c r="AX77" s="6">
        <f t="shared" si="198"/>
        <v>0</v>
      </c>
      <c r="AY77" s="6">
        <f t="shared" si="199"/>
        <v>2828</v>
      </c>
      <c r="AZ77" s="6">
        <f t="shared" si="200"/>
        <v>0</v>
      </c>
      <c r="BA77" s="6">
        <f t="shared" si="201"/>
        <v>0</v>
      </c>
      <c r="BB77" s="6">
        <f t="shared" si="202"/>
        <v>0</v>
      </c>
      <c r="BC77" s="6">
        <f t="shared" si="203"/>
        <v>0</v>
      </c>
      <c r="BD77" s="6">
        <f t="shared" si="204"/>
        <v>0</v>
      </c>
      <c r="BE77" s="6">
        <f t="shared" si="205"/>
        <v>0</v>
      </c>
      <c r="BF77" s="6">
        <f t="shared" si="206"/>
        <v>0</v>
      </c>
      <c r="BH77" s="8">
        <f t="shared" si="207"/>
        <v>3.1250000000000002E-3</v>
      </c>
      <c r="BI77" s="8">
        <f t="shared" si="208"/>
        <v>0</v>
      </c>
      <c r="BJ77" s="8">
        <f t="shared" si="209"/>
        <v>0</v>
      </c>
      <c r="BK77" s="8">
        <f t="shared" si="210"/>
        <v>0</v>
      </c>
      <c r="BL77" s="8">
        <f t="shared" si="211"/>
        <v>3.472222222222222E-3</v>
      </c>
      <c r="BM77" s="8">
        <f t="shared" si="212"/>
        <v>0</v>
      </c>
      <c r="BN77" s="8">
        <f t="shared" si="213"/>
        <v>2.6041666666666665E-3</v>
      </c>
      <c r="BO77" s="8">
        <f t="shared" si="214"/>
        <v>0</v>
      </c>
      <c r="BP77" s="8">
        <f t="shared" si="248"/>
        <v>3.1250000000000002E-3</v>
      </c>
      <c r="BQ77" s="8">
        <f t="shared" si="249"/>
        <v>0</v>
      </c>
      <c r="BR77" s="8">
        <f t="shared" si="250"/>
        <v>0</v>
      </c>
      <c r="BS77" s="8">
        <f t="shared" si="251"/>
        <v>0</v>
      </c>
      <c r="BV77" s="8" t="str">
        <f t="shared" si="215"/>
        <v/>
      </c>
      <c r="BW77" s="8" t="str">
        <f t="shared" si="216"/>
        <v/>
      </c>
      <c r="BX77" s="8" t="str">
        <f t="shared" si="217"/>
        <v/>
      </c>
      <c r="BY77" s="8">
        <f t="shared" si="218"/>
        <v>3.2731481481481479E-2</v>
      </c>
      <c r="BZ77" s="8" t="str">
        <f t="shared" si="219"/>
        <v/>
      </c>
      <c r="CA77" s="8" t="str">
        <f t="shared" si="220"/>
        <v/>
      </c>
      <c r="CB77" s="8" t="str">
        <f t="shared" si="221"/>
        <v/>
      </c>
      <c r="CC77" s="8" t="str">
        <f t="shared" si="222"/>
        <v/>
      </c>
      <c r="CD77" s="8" t="str">
        <f t="shared" si="223"/>
        <v/>
      </c>
      <c r="CE77" s="8" t="str">
        <f t="shared" si="224"/>
        <v/>
      </c>
      <c r="CF77" s="8" t="str">
        <f t="shared" si="225"/>
        <v/>
      </c>
      <c r="CG77" s="8" t="str">
        <f t="shared" si="226"/>
        <v/>
      </c>
      <c r="CI77" s="13">
        <v>0.109131944444444</v>
      </c>
      <c r="CJ77" s="8">
        <f t="shared" si="227"/>
        <v>0.109131944444444</v>
      </c>
      <c r="CK77" s="8">
        <f>IF(COUNT($BV77:BW77)&gt;0,SMALL($BV77:BW77,1),$CI77)</f>
        <v>0.109131944444444</v>
      </c>
      <c r="CL77" s="8">
        <f>IF(COUNT($BV77:BX77)&gt;0,SMALL($BV77:BX77,1),$CI77)</f>
        <v>0.109131944444444</v>
      </c>
      <c r="CM77" s="8">
        <f>IF(COUNT($BV77:BY77)&gt;0,SMALL($BV77:BY77,1),$CI77)</f>
        <v>3.2731481481481479E-2</v>
      </c>
      <c r="CN77" s="8">
        <f>IF(COUNT($BV77:BZ77)&gt;0,SMALL($BV77:BZ77,1),$CI77)</f>
        <v>3.2731481481481479E-2</v>
      </c>
      <c r="CP77" s="8">
        <f t="shared" si="228"/>
        <v>0</v>
      </c>
      <c r="CQ77" s="8">
        <f>IF(COUNT($CB77:CC77)&gt;0,SMALL($CB77:CC77,1),$CP77)</f>
        <v>0</v>
      </c>
      <c r="CR77" s="8">
        <f>IF(COUNT($CB77:CD77)&gt;0,SMALL($CB77:CD77,1),$CP77)</f>
        <v>0</v>
      </c>
      <c r="CS77" s="8">
        <f>IF(COUNT($CB77:CE77)&gt;0,SMALL($CB77:CE77,1),$CP77)</f>
        <v>0</v>
      </c>
      <c r="CT77" s="8">
        <f>IF(COUNT($CB77:CF77)&gt;0,SMALL($CB77:CF77,1),$CP77)</f>
        <v>0</v>
      </c>
      <c r="CV77" s="8">
        <f t="shared" si="229"/>
        <v>3.4739351851851849E-3</v>
      </c>
      <c r="CW77" s="8">
        <f t="shared" si="230"/>
        <v>3.1267129629629631E-3</v>
      </c>
      <c r="CX77" s="1">
        <f t="shared" si="231"/>
        <v>74</v>
      </c>
      <c r="CY77" s="8">
        <f t="shared" si="232"/>
        <v>1.712962962962963E-6</v>
      </c>
      <c r="CZ77" s="1" t="str">
        <f t="shared" si="233"/>
        <v>Liz Boon</v>
      </c>
      <c r="DB77" s="13">
        <f t="shared" si="234"/>
        <v>3.3113249083540332E-2</v>
      </c>
      <c r="DC77" s="13">
        <f>SMALL($DO77:DP77,1)/(60*60*24)</f>
        <v>3.3113249083540332E-2</v>
      </c>
      <c r="DD77" s="13">
        <f>SMALL($DO77:DQ77,1)/(60*60*24)</f>
        <v>3.3113249083540332E-2</v>
      </c>
      <c r="DE77" s="13">
        <f>SMALL($DO77:DR77,1)/(60*60*24)</f>
        <v>3.3113249083540332E-2</v>
      </c>
      <c r="DF77" s="13">
        <f>SMALL($DO77:DS77,1)/(60*60*24)</f>
        <v>3.2731481481481479E-2</v>
      </c>
      <c r="DG77" s="13">
        <f>SMALL($DO77:DT77,1)/(60*60*24)</f>
        <v>3.2731481481481479E-2</v>
      </c>
      <c r="DH77" s="45">
        <f t="shared" si="235"/>
        <v>2.5154506618353188E-2</v>
      </c>
      <c r="DI77" s="13">
        <f>SMALL($DU77:DV77,1)/(60*60*24)</f>
        <v>2.5154506618353188E-2</v>
      </c>
      <c r="DJ77" s="53">
        <f>SMALL($DW77:DW77,1)/(60*60*24)</f>
        <v>0.11572916666666666</v>
      </c>
      <c r="DK77" s="53">
        <f>SMALL($DW77:DX77,1)/(60*60*24)</f>
        <v>0.11572916666666666</v>
      </c>
      <c r="DL77" s="53">
        <f>SMALL($DW77:DY77,1)/(60*60*24)</f>
        <v>0.11572916666666666</v>
      </c>
      <c r="DM77" s="53">
        <f>SMALL($DW77:DZ77,1)/(60*60*24)</f>
        <v>0.11572916666666666</v>
      </c>
      <c r="DO77" s="6">
        <f t="shared" si="236"/>
        <v>2860.9847208178844</v>
      </c>
      <c r="DP77" s="1">
        <f t="shared" si="237"/>
        <v>9999</v>
      </c>
      <c r="DQ77" s="1">
        <f t="shared" si="238"/>
        <v>9999</v>
      </c>
      <c r="DR77" s="1">
        <f t="shared" si="239"/>
        <v>9999</v>
      </c>
      <c r="DS77" s="1">
        <f t="shared" si="240"/>
        <v>2828</v>
      </c>
      <c r="DT77" s="1">
        <f t="shared" si="241"/>
        <v>9999</v>
      </c>
      <c r="DU77" s="6">
        <f t="shared" si="242"/>
        <v>2173.3493718257155</v>
      </c>
      <c r="DV77" s="1">
        <f t="shared" si="243"/>
        <v>9999</v>
      </c>
      <c r="DW77" s="55">
        <f t="shared" si="244"/>
        <v>9999</v>
      </c>
      <c r="DX77" s="1">
        <f t="shared" si="245"/>
        <v>9999</v>
      </c>
      <c r="DY77" s="1">
        <f t="shared" si="246"/>
        <v>9999</v>
      </c>
      <c r="DZ77" s="1">
        <f t="shared" si="247"/>
        <v>9999</v>
      </c>
    </row>
    <row r="78" spans="1:134" x14ac:dyDescent="0.2">
      <c r="A78" s="1" t="s">
        <v>157</v>
      </c>
      <c r="B78" s="54">
        <v>2.0486111111111111E-2</v>
      </c>
      <c r="C78" s="11">
        <v>43862</v>
      </c>
      <c r="E78" s="13">
        <v>2.6238425925925925E-2</v>
      </c>
      <c r="F78" s="11">
        <v>44287</v>
      </c>
      <c r="H78" s="3">
        <v>2.0486111111111108E-2</v>
      </c>
      <c r="I78" s="3">
        <v>2.6527777777777782E-2</v>
      </c>
      <c r="K78" s="8">
        <v>1.9317129629629629E-2</v>
      </c>
      <c r="M78" s="8">
        <f t="shared" si="189"/>
        <v>2.5830314009661827E-2</v>
      </c>
      <c r="N78" s="6">
        <f t="shared" si="190"/>
        <v>2231.7391304347816</v>
      </c>
      <c r="O78" s="8">
        <f t="shared" si="252"/>
        <v>1.0416666666666666E-2</v>
      </c>
      <c r="Q78" s="8">
        <f t="shared" si="191"/>
        <v>2.6238425925925929E-2</v>
      </c>
      <c r="R78" s="8">
        <f t="shared" si="192"/>
        <v>0</v>
      </c>
      <c r="S78" s="8">
        <f t="shared" si="193"/>
        <v>1.0416666666666666E-2</v>
      </c>
      <c r="T78" s="8"/>
      <c r="U78" s="8">
        <f>IF(A78&lt;&gt;"",IF(VLOOKUP(A78,Apr!A$4:F$202,6)&gt;0,VLOOKUP(A78,Apr!A$4:F$202,6),0),0)</f>
        <v>2.6273148148148157E-2</v>
      </c>
      <c r="V78" s="8">
        <f>IF(A78&lt;&gt;"",IF(VLOOKUP(A78,May!A$3:F$201,6)&gt;0,VLOOKUP(A78,May!A$3:F$201,6),0),0)</f>
        <v>0</v>
      </c>
      <c r="W78" s="8">
        <f>IF(A78&lt;&gt;"",IF(VLOOKUP(A78,Jun!A$3:F$201,6)&gt;0,VLOOKUP(A78,Jun!A$3:F$201,6),0),0)</f>
        <v>2.6238425925925929E-2</v>
      </c>
      <c r="X78" s="8">
        <f>IF(A78&lt;&gt;"",IF(VLOOKUP(A78,Jul!A$3:F$201,6)&gt;0,VLOOKUP(A78,Jul!A$3:F$201,6),0),0)</f>
        <v>2.6817129629629635E-2</v>
      </c>
      <c r="Y78" s="8">
        <f>IF(A78&lt;&gt;"",IF(VLOOKUP(A78,Aug!A$3:F$201,6)&gt;0,VLOOKUP(A78,Aug!A$3:F$201,6),0),0)</f>
        <v>0</v>
      </c>
      <c r="Z78" s="8">
        <f>IF(A78&lt;&gt;"",IF(VLOOKUP(A78,Sep!A$3:F$201,6)&gt;0,VLOOKUP(A78,Sep!A$3:F$201,6),0),0)</f>
        <v>0</v>
      </c>
      <c r="AA78" s="6">
        <f t="shared" si="194"/>
        <v>1742.2146484897094</v>
      </c>
      <c r="AB78" s="8">
        <f t="shared" si="195"/>
        <v>7.6388888888888886E-3</v>
      </c>
      <c r="AC78" s="8">
        <f>IF(A78&lt;&gt;"",IF(VLOOKUP(A78,Oct!A$3:F$201,6)&gt;0,VLOOKUP(A78,Oct!A$3:F$201,6),0),0)</f>
        <v>0</v>
      </c>
      <c r="AD78" s="8">
        <f>IF(A78&lt;&gt;"",IF(VLOOKUP(A78,Nov!A$3:F$201,6)&gt;0,VLOOKUP(A78,Nov!A$3:F$201,6),0),0)</f>
        <v>0</v>
      </c>
      <c r="AE78" s="8">
        <f>IF(A78&lt;&gt;"",IF(VLOOKUP(A78,Dec!A$3:F$201,6)&gt;0,VLOOKUP(A78,Dec!A$3:F$201,6),0),0)</f>
        <v>0</v>
      </c>
      <c r="AF78" s="8">
        <f>IF(A78&lt;&gt;"",IF(VLOOKUP(A78,Jan!A$3:F$201,6)&gt;0,VLOOKUP(A78,Jan!A$3:F$201,6),0),0)</f>
        <v>0</v>
      </c>
      <c r="AG78" s="8">
        <f>IF(A78&lt;&gt;"",IF(VLOOKUP(A78,Feb!A$3:F$201,6)&gt;0,VLOOKUP(A78,Feb!A$3:F$201,6),0),0)</f>
        <v>0</v>
      </c>
      <c r="AH78" s="8">
        <f>IF(A78&lt;&gt;"",IF(VLOOKUP(A78,Mar!A$3:F$201,6)&gt;0,VLOOKUP(A78,Mar!A$3:F$201,6),0),0)</f>
        <v>0</v>
      </c>
      <c r="AJ78" s="8">
        <f>LARGE($BH78:BI78,1)</f>
        <v>1.0416666666666666E-2</v>
      </c>
      <c r="AK78" s="8">
        <f>LARGE($BH78:BJ78,1)</f>
        <v>1.0416666666666666E-2</v>
      </c>
      <c r="AL78" s="8">
        <f>LARGE($BH78:BK78,1)</f>
        <v>1.0416666666666666E-2</v>
      </c>
      <c r="AM78" s="8">
        <f>LARGE($BH78:BL78,1)</f>
        <v>1.0416666666666666E-2</v>
      </c>
      <c r="AN78" s="8">
        <f>LARGE($BH78:BM78,1)</f>
        <v>1.0416666666666666E-2</v>
      </c>
      <c r="AO78" s="8">
        <f>LARGE($BN78:BO78,1)</f>
        <v>7.6388888888888886E-3</v>
      </c>
      <c r="AP78" s="8">
        <f>LARGE($BN78:BP78,1)</f>
        <v>9.2013888888888892E-3</v>
      </c>
      <c r="AQ78" s="8">
        <f>LARGE($BN78:BQ78,1)</f>
        <v>9.2013888888888892E-3</v>
      </c>
      <c r="AR78" s="8">
        <f>LARGE($BN78:BR78,1)</f>
        <v>9.2013888888888892E-3</v>
      </c>
      <c r="AS78" s="8">
        <f>LARGE($BN78:BS78,1)</f>
        <v>9.2013888888888892E-3</v>
      </c>
      <c r="AV78" s="6">
        <f t="shared" si="196"/>
        <v>2270.0000000000005</v>
      </c>
      <c r="AW78" s="6">
        <f t="shared" si="197"/>
        <v>0</v>
      </c>
      <c r="AX78" s="6">
        <f t="shared" si="198"/>
        <v>2267</v>
      </c>
      <c r="AY78" s="6">
        <f t="shared" si="199"/>
        <v>2317.0000000000005</v>
      </c>
      <c r="AZ78" s="6">
        <f t="shared" si="200"/>
        <v>0</v>
      </c>
      <c r="BA78" s="6">
        <f t="shared" si="201"/>
        <v>0</v>
      </c>
      <c r="BB78" s="6">
        <f t="shared" si="202"/>
        <v>0</v>
      </c>
      <c r="BC78" s="6">
        <f t="shared" si="203"/>
        <v>0</v>
      </c>
      <c r="BD78" s="6">
        <f t="shared" si="204"/>
        <v>0</v>
      </c>
      <c r="BE78" s="6">
        <f t="shared" si="205"/>
        <v>0</v>
      </c>
      <c r="BF78" s="6">
        <f t="shared" si="206"/>
        <v>0</v>
      </c>
      <c r="BH78" s="8">
        <f t="shared" si="207"/>
        <v>1.0416666666666666E-2</v>
      </c>
      <c r="BI78" s="8">
        <f t="shared" si="208"/>
        <v>9.8958333333333329E-3</v>
      </c>
      <c r="BJ78" s="8">
        <f t="shared" si="209"/>
        <v>0</v>
      </c>
      <c r="BK78" s="8">
        <f t="shared" si="210"/>
        <v>1.0069444444444445E-2</v>
      </c>
      <c r="BL78" s="8">
        <f t="shared" si="211"/>
        <v>9.3749999999999997E-3</v>
      </c>
      <c r="BM78" s="8">
        <f t="shared" si="212"/>
        <v>0</v>
      </c>
      <c r="BN78" s="8">
        <f t="shared" si="213"/>
        <v>7.6388888888888886E-3</v>
      </c>
      <c r="BO78" s="8">
        <f t="shared" si="214"/>
        <v>0</v>
      </c>
      <c r="BP78" s="8">
        <f t="shared" si="248"/>
        <v>9.2013888888888892E-3</v>
      </c>
      <c r="BQ78" s="8">
        <f t="shared" si="249"/>
        <v>0</v>
      </c>
      <c r="BR78" s="8">
        <f t="shared" si="250"/>
        <v>0</v>
      </c>
      <c r="BS78" s="8">
        <f t="shared" si="251"/>
        <v>0</v>
      </c>
      <c r="BV78" s="8">
        <f t="shared" si="215"/>
        <v>2.6273148148148157E-2</v>
      </c>
      <c r="BW78" s="8" t="str">
        <f t="shared" si="216"/>
        <v/>
      </c>
      <c r="BX78" s="8">
        <f t="shared" si="217"/>
        <v>2.6238425925925929E-2</v>
      </c>
      <c r="BY78" s="8">
        <f t="shared" si="218"/>
        <v>2.6817129629629635E-2</v>
      </c>
      <c r="BZ78" s="8" t="str">
        <f t="shared" si="219"/>
        <v/>
      </c>
      <c r="CA78" s="8" t="str">
        <f t="shared" si="220"/>
        <v/>
      </c>
      <c r="CB78" s="8" t="str">
        <f t="shared" si="221"/>
        <v/>
      </c>
      <c r="CC78" s="8" t="str">
        <f t="shared" si="222"/>
        <v/>
      </c>
      <c r="CD78" s="8" t="str">
        <f t="shared" si="223"/>
        <v/>
      </c>
      <c r="CE78" s="8" t="str">
        <f t="shared" si="224"/>
        <v/>
      </c>
      <c r="CF78" s="8" t="str">
        <f t="shared" si="225"/>
        <v/>
      </c>
      <c r="CG78" s="8" t="str">
        <f t="shared" si="226"/>
        <v/>
      </c>
      <c r="CI78" s="13">
        <v>2.6527777777777779E-2</v>
      </c>
      <c r="CJ78" s="8">
        <f t="shared" si="227"/>
        <v>2.6273148148148157E-2</v>
      </c>
      <c r="CK78" s="8">
        <f>IF(COUNT($BV78:BW78)&gt;0,SMALL($BV78:BW78,1),$CI78)</f>
        <v>2.6273148148148157E-2</v>
      </c>
      <c r="CL78" s="8">
        <f>IF(COUNT($BV78:BX78)&gt;0,SMALL($BV78:BX78,1),$CI78)</f>
        <v>2.6238425925925929E-2</v>
      </c>
      <c r="CM78" s="8">
        <f>IF(COUNT($BV78:BY78)&gt;0,SMALL($BV78:BY78,1),$CI78)</f>
        <v>2.6238425925925929E-2</v>
      </c>
      <c r="CN78" s="8">
        <f>IF(COUNT($BV78:BZ78)&gt;0,SMALL($BV78:BZ78,1),$CI78)</f>
        <v>2.6238425925925929E-2</v>
      </c>
      <c r="CO78" s="3">
        <v>2.0486111111111111E-2</v>
      </c>
      <c r="CP78" s="8">
        <f t="shared" si="228"/>
        <v>2.0486111111111111E-2</v>
      </c>
      <c r="CQ78" s="8">
        <f>IF(COUNT($CB78:CC78)&gt;0,SMALL($CB78:CC78,1),$CP78)</f>
        <v>2.0486111111111111E-2</v>
      </c>
      <c r="CR78" s="8">
        <f>IF(COUNT($CB78:CD78)&gt;0,SMALL($CB78:CD78,1),$CP78)</f>
        <v>2.0486111111111111E-2</v>
      </c>
      <c r="CS78" s="8">
        <f>IF(COUNT($CB78:CE78)&gt;0,SMALL($CB78:CE78,1),$CP78)</f>
        <v>2.0486111111111111E-2</v>
      </c>
      <c r="CT78" s="8">
        <f>IF(COUNT($CB78:CF78)&gt;0,SMALL($CB78:CF78,1),$CP78)</f>
        <v>2.0486111111111111E-2</v>
      </c>
      <c r="CV78" s="8">
        <f t="shared" si="229"/>
        <v>1.0418402777777776E-2</v>
      </c>
      <c r="CW78" s="8">
        <f t="shared" si="230"/>
        <v>9.2031249999999995E-3</v>
      </c>
      <c r="CX78" s="1">
        <f t="shared" si="231"/>
        <v>75</v>
      </c>
      <c r="CY78" s="8">
        <f t="shared" si="232"/>
        <v>1.7361111111111112E-6</v>
      </c>
      <c r="CZ78" s="1" t="str">
        <f t="shared" si="233"/>
        <v>Liz Canavan</v>
      </c>
      <c r="DB78" s="13">
        <f t="shared" si="234"/>
        <v>2.5830314009661827E-2</v>
      </c>
      <c r="DC78" s="13">
        <f>SMALL($DO78:DP78,1)/(60*60*24)</f>
        <v>2.5830314009661823E-2</v>
      </c>
      <c r="DD78" s="13">
        <f>SMALL($DO78:DQ78,1)/(60*60*24)</f>
        <v>2.5830314009661823E-2</v>
      </c>
      <c r="DE78" s="13">
        <f>SMALL($DO78:DR78,1)/(60*60*24)</f>
        <v>2.5830314009661823E-2</v>
      </c>
      <c r="DF78" s="13">
        <f>SMALL($DO78:DS78,1)/(60*60*24)</f>
        <v>2.5830314009661823E-2</v>
      </c>
      <c r="DG78" s="13">
        <f>SMALL($DO78:DT78,1)/(60*60*24)</f>
        <v>2.5830314009661823E-2</v>
      </c>
      <c r="DH78" s="45">
        <f t="shared" si="235"/>
        <v>2.0164521394556822E-2</v>
      </c>
      <c r="DI78" s="13">
        <f>SMALL($DU78:DV78,1)/(60*60*24)</f>
        <v>2.0164521394556822E-2</v>
      </c>
      <c r="DJ78" s="53">
        <f>SMALL($DW78:DW78,1)/(60*60*24)</f>
        <v>0.11572916666666666</v>
      </c>
      <c r="DK78" s="53">
        <f>SMALL($DW78:DX78,1)/(60*60*24)</f>
        <v>0.11572916666666666</v>
      </c>
      <c r="DL78" s="53">
        <f>SMALL($DW78:DY78,1)/(60*60*24)</f>
        <v>0.11572916666666666</v>
      </c>
      <c r="DM78" s="53">
        <f>SMALL($DW78:DZ78,1)/(60*60*24)</f>
        <v>0.11572916666666666</v>
      </c>
      <c r="DO78" s="6">
        <f t="shared" si="236"/>
        <v>2231.7391304347816</v>
      </c>
      <c r="DP78" s="1">
        <f t="shared" si="237"/>
        <v>2270.0000000000005</v>
      </c>
      <c r="DQ78" s="1">
        <f t="shared" si="238"/>
        <v>9999</v>
      </c>
      <c r="DR78" s="1">
        <f t="shared" si="239"/>
        <v>2267</v>
      </c>
      <c r="DS78" s="1">
        <f t="shared" si="240"/>
        <v>2317.0000000000005</v>
      </c>
      <c r="DT78" s="1">
        <f t="shared" si="241"/>
        <v>9999</v>
      </c>
      <c r="DU78" s="6">
        <f t="shared" si="242"/>
        <v>1742.2146484897094</v>
      </c>
      <c r="DV78" s="1">
        <f t="shared" si="243"/>
        <v>9999</v>
      </c>
      <c r="DW78" s="55">
        <f t="shared" si="244"/>
        <v>9999</v>
      </c>
      <c r="DX78" s="1">
        <f t="shared" si="245"/>
        <v>9999</v>
      </c>
      <c r="DY78" s="1">
        <f t="shared" si="246"/>
        <v>9999</v>
      </c>
      <c r="DZ78" s="1">
        <f t="shared" si="247"/>
        <v>9999</v>
      </c>
    </row>
    <row r="79" spans="1:134" x14ac:dyDescent="0.2">
      <c r="A79" s="1" t="s">
        <v>183</v>
      </c>
      <c r="B79" s="54">
        <v>1.695601851851852E-2</v>
      </c>
      <c r="C79" s="11">
        <v>43739</v>
      </c>
      <c r="E79" s="53">
        <v>2.0335648148148148E-2</v>
      </c>
      <c r="F79" s="11">
        <v>44044</v>
      </c>
      <c r="H79" s="3">
        <v>1.6956018518518516E-2</v>
      </c>
      <c r="I79" s="3">
        <v>2.0335648148148144E-2</v>
      </c>
      <c r="L79" s="8">
        <v>3.2986111111111112E-2</v>
      </c>
      <c r="M79" s="8">
        <f t="shared" si="189"/>
        <v>2.1379327697262474E-2</v>
      </c>
      <c r="N79" s="6">
        <f t="shared" si="190"/>
        <v>1847.1739130434778</v>
      </c>
      <c r="O79" s="8">
        <f t="shared" si="252"/>
        <v>1.4930555555555556E-2</v>
      </c>
      <c r="Q79" s="8">
        <f t="shared" si="191"/>
        <v>2.1226851851851851E-2</v>
      </c>
      <c r="R79" s="8">
        <f t="shared" si="192"/>
        <v>0</v>
      </c>
      <c r="S79" s="8">
        <f t="shared" si="193"/>
        <v>1.4930555555555556E-2</v>
      </c>
      <c r="T79" s="8"/>
      <c r="U79" s="8">
        <f>IF(A79&lt;&gt;"",IF(VLOOKUP(A79,Apr!A$4:F$202,6)&gt;0,VLOOKUP(A79,Apr!A$4:F$202,6),0),0)</f>
        <v>0</v>
      </c>
      <c r="V79" s="8">
        <f>IF(A79&lt;&gt;"",IF(VLOOKUP(A79,May!A$3:F$201,6)&gt;0,VLOOKUP(A79,May!A$3:F$201,6),0),0)</f>
        <v>0</v>
      </c>
      <c r="W79" s="8">
        <f>IF(A79&lt;&gt;"",IF(VLOOKUP(A79,Jun!A$3:F$201,6)&gt;0,VLOOKUP(A79,Jun!A$3:F$201,6),0),0)</f>
        <v>0</v>
      </c>
      <c r="X79" s="8">
        <f>IF(A79&lt;&gt;"",IF(VLOOKUP(A79,Jul!A$3:F$201,6)&gt;0,VLOOKUP(A79,Jul!A$3:F$201,6),0),0)</f>
        <v>0</v>
      </c>
      <c r="Y79" s="8">
        <f>IF(A79&lt;&gt;"",IF(VLOOKUP(A79,Aug!A$3:F$201,6)&gt;0,VLOOKUP(A79,Aug!A$3:F$201,6),0),0)</f>
        <v>2.1226851851851851E-2</v>
      </c>
      <c r="Z79" s="8">
        <f>IF(A79&lt;&gt;"",IF(VLOOKUP(A79,Sep!A$3:F$201,6)&gt;0,VLOOKUP(A79,Sep!A$3:F$201,6),0),0)</f>
        <v>0</v>
      </c>
      <c r="AA79" s="6">
        <f t="shared" si="194"/>
        <v>1409.4493450948949</v>
      </c>
      <c r="AB79" s="8">
        <f t="shared" si="195"/>
        <v>1.1458333333333334E-2</v>
      </c>
      <c r="AC79" s="8">
        <f>IF(A79&lt;&gt;"",IF(VLOOKUP(A79,Oct!A$3:F$201,6)&gt;0,VLOOKUP(A79,Oct!A$3:F$201,6),0),0)</f>
        <v>0</v>
      </c>
      <c r="AD79" s="8">
        <f>IF(A79&lt;&gt;"",IF(VLOOKUP(A79,Nov!A$3:F$201,6)&gt;0,VLOOKUP(A79,Nov!A$3:F$201,6),0),0)</f>
        <v>0</v>
      </c>
      <c r="AE79" s="8">
        <f>IF(A79&lt;&gt;"",IF(VLOOKUP(A79,Dec!A$3:F$201,6)&gt;0,VLOOKUP(A79,Dec!A$3:F$201,6),0),0)</f>
        <v>0</v>
      </c>
      <c r="AF79" s="8">
        <f>IF(A79&lt;&gt;"",IF(VLOOKUP(A79,Jan!A$3:F$201,6)&gt;0,VLOOKUP(A79,Jan!A$3:F$201,6),0),0)</f>
        <v>0</v>
      </c>
      <c r="AG79" s="8">
        <f>IF(A79&lt;&gt;"",IF(VLOOKUP(A79,Feb!A$3:F$201,6)&gt;0,VLOOKUP(A79,Feb!A$3:F$201,6),0),0)</f>
        <v>0</v>
      </c>
      <c r="AH79" s="8">
        <f>IF(A79&lt;&gt;"",IF(VLOOKUP(A79,Mar!A$3:F$201,6)&gt;0,VLOOKUP(A79,Mar!A$3:F$201,6),0),0)</f>
        <v>0</v>
      </c>
      <c r="AJ79" s="8">
        <f>LARGE($BH79:BI79,1)</f>
        <v>1.4930555555555556E-2</v>
      </c>
      <c r="AK79" s="8">
        <f>LARGE($BH79:BJ79,1)</f>
        <v>1.4930555555555556E-2</v>
      </c>
      <c r="AL79" s="8">
        <f>LARGE($BH79:BK79,1)</f>
        <v>1.4930555555555556E-2</v>
      </c>
      <c r="AM79" s="8">
        <f>LARGE($BH79:BL79,1)</f>
        <v>1.4930555555555556E-2</v>
      </c>
      <c r="AN79" s="8">
        <f>LARGE($BH79:BM79,1)</f>
        <v>1.4930555555555556E-2</v>
      </c>
      <c r="AO79" s="8">
        <f>LARGE($BN79:BO79,1)</f>
        <v>1.1458333333333334E-2</v>
      </c>
      <c r="AP79" s="8">
        <f>LARGE($BN79:BP79,1)</f>
        <v>1.3715277777777778E-2</v>
      </c>
      <c r="AQ79" s="8">
        <f>LARGE($BN79:BQ79,1)</f>
        <v>1.3715277777777778E-2</v>
      </c>
      <c r="AR79" s="8">
        <f>LARGE($BN79:BR79,1)</f>
        <v>1.3715277777777778E-2</v>
      </c>
      <c r="AS79" s="8">
        <f>LARGE($BN79:BS79,1)</f>
        <v>1.3715277777777778E-2</v>
      </c>
      <c r="AV79" s="6">
        <f t="shared" si="196"/>
        <v>0</v>
      </c>
      <c r="AW79" s="6">
        <f t="shared" si="197"/>
        <v>0</v>
      </c>
      <c r="AX79" s="6">
        <f t="shared" si="198"/>
        <v>0</v>
      </c>
      <c r="AY79" s="6">
        <f t="shared" si="199"/>
        <v>0</v>
      </c>
      <c r="AZ79" s="6">
        <f t="shared" si="200"/>
        <v>1833.9999999999998</v>
      </c>
      <c r="BA79" s="6">
        <f t="shared" si="201"/>
        <v>0</v>
      </c>
      <c r="BB79" s="6">
        <f t="shared" si="202"/>
        <v>0</v>
      </c>
      <c r="BC79" s="6">
        <f t="shared" si="203"/>
        <v>0</v>
      </c>
      <c r="BD79" s="6">
        <f t="shared" si="204"/>
        <v>0</v>
      </c>
      <c r="BE79" s="6">
        <f t="shared" si="205"/>
        <v>0</v>
      </c>
      <c r="BF79" s="6">
        <f t="shared" si="206"/>
        <v>0</v>
      </c>
      <c r="BH79" s="8">
        <f t="shared" si="207"/>
        <v>1.4930555555555556E-2</v>
      </c>
      <c r="BI79" s="8">
        <f t="shared" si="208"/>
        <v>0</v>
      </c>
      <c r="BJ79" s="8">
        <f t="shared" si="209"/>
        <v>0</v>
      </c>
      <c r="BK79" s="8">
        <f t="shared" si="210"/>
        <v>0</v>
      </c>
      <c r="BL79" s="8">
        <f t="shared" si="211"/>
        <v>0</v>
      </c>
      <c r="BM79" s="8">
        <f t="shared" si="212"/>
        <v>1.4930555555555556E-2</v>
      </c>
      <c r="BN79" s="8">
        <f t="shared" si="213"/>
        <v>1.1458333333333334E-2</v>
      </c>
      <c r="BO79" s="8">
        <f t="shared" si="214"/>
        <v>0</v>
      </c>
      <c r="BP79" s="8">
        <f t="shared" si="248"/>
        <v>1.3715277777777778E-2</v>
      </c>
      <c r="BQ79" s="8">
        <f t="shared" si="249"/>
        <v>0</v>
      </c>
      <c r="BR79" s="8">
        <f t="shared" si="250"/>
        <v>0</v>
      </c>
      <c r="BS79" s="8">
        <f t="shared" si="251"/>
        <v>0</v>
      </c>
      <c r="BV79" s="8" t="str">
        <f t="shared" si="215"/>
        <v/>
      </c>
      <c r="BW79" s="8" t="str">
        <f t="shared" si="216"/>
        <v/>
      </c>
      <c r="BX79" s="8" t="str">
        <f t="shared" si="217"/>
        <v/>
      </c>
      <c r="BY79" s="8" t="str">
        <f t="shared" si="218"/>
        <v/>
      </c>
      <c r="BZ79" s="8">
        <f t="shared" si="219"/>
        <v>2.1226851851851851E-2</v>
      </c>
      <c r="CA79" s="8" t="str">
        <f t="shared" si="220"/>
        <v/>
      </c>
      <c r="CB79" s="8" t="str">
        <f t="shared" si="221"/>
        <v/>
      </c>
      <c r="CC79" s="8" t="str">
        <f t="shared" si="222"/>
        <v/>
      </c>
      <c r="CD79" s="8" t="str">
        <f t="shared" si="223"/>
        <v/>
      </c>
      <c r="CE79" s="8" t="str">
        <f t="shared" si="224"/>
        <v/>
      </c>
      <c r="CF79" s="8" t="str">
        <f t="shared" si="225"/>
        <v/>
      </c>
      <c r="CG79" s="8" t="str">
        <f t="shared" si="226"/>
        <v/>
      </c>
      <c r="CI79" s="13">
        <v>2.0335648148148148E-2</v>
      </c>
      <c r="CJ79" s="8">
        <f t="shared" si="227"/>
        <v>2.0335648148148148E-2</v>
      </c>
      <c r="CK79" s="8">
        <f>IF(COUNT($BV79:BW79)&gt;0,SMALL($BV79:BW79,1),$CI79)</f>
        <v>2.0335648148148148E-2</v>
      </c>
      <c r="CL79" s="8">
        <f>IF(COUNT($BV79:BX79)&gt;0,SMALL($BV79:BX79,1),$CI79)</f>
        <v>2.0335648148148148E-2</v>
      </c>
      <c r="CM79" s="8">
        <f>IF(COUNT($BV79:BY79)&gt;0,SMALL($BV79:BY79,1),$CI79)</f>
        <v>2.0335648148148148E-2</v>
      </c>
      <c r="CN79" s="8">
        <f>IF(COUNT($BV79:BZ79)&gt;0,SMALL($BV79:BZ79,1),$CI79)</f>
        <v>2.1226851851851851E-2</v>
      </c>
      <c r="CO79" s="3">
        <v>1.695601851851852E-2</v>
      </c>
      <c r="CP79" s="8">
        <f t="shared" si="228"/>
        <v>1.695601851851852E-2</v>
      </c>
      <c r="CQ79" s="8">
        <f>IF(COUNT($CB79:CC79)&gt;0,SMALL($CB79:CC79,1),$CP79)</f>
        <v>1.695601851851852E-2</v>
      </c>
      <c r="CR79" s="8">
        <f>IF(COUNT($CB79:CD79)&gt;0,SMALL($CB79:CD79,1),$CP79)</f>
        <v>1.695601851851852E-2</v>
      </c>
      <c r="CS79" s="8">
        <f>IF(COUNT($CB79:CE79)&gt;0,SMALL($CB79:CE79,1),$CP79)</f>
        <v>1.695601851851852E-2</v>
      </c>
      <c r="CT79" s="8">
        <f>IF(COUNT($CB79:CF79)&gt;0,SMALL($CB79:CF79,1),$CP79)</f>
        <v>1.695601851851852E-2</v>
      </c>
      <c r="CV79" s="8">
        <f t="shared" si="229"/>
        <v>1.4932314814814815E-2</v>
      </c>
      <c r="CW79" s="8">
        <f t="shared" si="230"/>
        <v>1.3717037037037036E-2</v>
      </c>
      <c r="CX79" s="1">
        <f t="shared" si="231"/>
        <v>76</v>
      </c>
      <c r="CY79" s="8">
        <f t="shared" si="232"/>
        <v>1.7592592592592592E-6</v>
      </c>
      <c r="CZ79" s="1" t="str">
        <f t="shared" si="233"/>
        <v>Louise Cox</v>
      </c>
      <c r="DB79" s="13">
        <f t="shared" si="234"/>
        <v>2.1379327697262474E-2</v>
      </c>
      <c r="DC79" s="13">
        <f>SMALL($DO79:DP79,1)/(60*60*24)</f>
        <v>2.1379327697262474E-2</v>
      </c>
      <c r="DD79" s="13">
        <f>SMALL($DO79:DQ79,1)/(60*60*24)</f>
        <v>2.1379327697262474E-2</v>
      </c>
      <c r="DE79" s="13">
        <f>SMALL($DO79:DR79,1)/(60*60*24)</f>
        <v>2.1379327697262474E-2</v>
      </c>
      <c r="DF79" s="13">
        <f>SMALL($DO79:DS79,1)/(60*60*24)</f>
        <v>2.1379327697262474E-2</v>
      </c>
      <c r="DG79" s="13">
        <f>SMALL($DO79:DT79,1)/(60*60*24)</f>
        <v>2.1226851851851851E-2</v>
      </c>
      <c r="DH79" s="45">
        <f t="shared" si="235"/>
        <v>1.6313071123783506E-2</v>
      </c>
      <c r="DI79" s="13">
        <f>SMALL($DU79:DV79,1)/(60*60*24)</f>
        <v>1.6313071123783506E-2</v>
      </c>
      <c r="DJ79" s="53">
        <f>SMALL($DW79:DW79,1)/(60*60*24)</f>
        <v>0.11572916666666666</v>
      </c>
      <c r="DK79" s="53">
        <f>SMALL($DW79:DX79,1)/(60*60*24)</f>
        <v>0.11572916666666666</v>
      </c>
      <c r="DL79" s="53">
        <f>SMALL($DW79:DY79,1)/(60*60*24)</f>
        <v>0.11572916666666666</v>
      </c>
      <c r="DM79" s="53">
        <f>SMALL($DW79:DZ79,1)/(60*60*24)</f>
        <v>0.11572916666666666</v>
      </c>
      <c r="DO79" s="6">
        <f t="shared" si="236"/>
        <v>1847.1739130434778</v>
      </c>
      <c r="DP79" s="1">
        <f t="shared" si="237"/>
        <v>9999</v>
      </c>
      <c r="DQ79" s="1">
        <f t="shared" si="238"/>
        <v>9999</v>
      </c>
      <c r="DR79" s="1">
        <f t="shared" si="239"/>
        <v>9999</v>
      </c>
      <c r="DS79" s="1">
        <f t="shared" si="240"/>
        <v>9999</v>
      </c>
      <c r="DT79" s="1">
        <f t="shared" si="241"/>
        <v>1833.9999999999998</v>
      </c>
      <c r="DU79" s="6">
        <f t="shared" si="242"/>
        <v>1409.4493450948949</v>
      </c>
      <c r="DV79" s="1">
        <f t="shared" si="243"/>
        <v>9999</v>
      </c>
      <c r="DW79" s="55">
        <f t="shared" si="244"/>
        <v>9999</v>
      </c>
      <c r="DX79" s="1">
        <f t="shared" si="245"/>
        <v>9999</v>
      </c>
      <c r="DY79" s="1">
        <f t="shared" si="246"/>
        <v>9999</v>
      </c>
      <c r="DZ79" s="1">
        <f t="shared" si="247"/>
        <v>9999</v>
      </c>
    </row>
    <row r="80" spans="1:134" x14ac:dyDescent="0.2">
      <c r="A80" s="41" t="s">
        <v>185</v>
      </c>
      <c r="B80" s="3">
        <v>1.6435185185185188E-2</v>
      </c>
      <c r="C80" s="11">
        <v>43862</v>
      </c>
      <c r="E80" s="53">
        <v>2.1365740740740741E-2</v>
      </c>
      <c r="F80" s="11">
        <v>43617</v>
      </c>
      <c r="H80" s="3">
        <v>1.8831018518518518E-2</v>
      </c>
      <c r="I80" s="3">
        <v>2.1365740740740741E-2</v>
      </c>
      <c r="L80" s="8">
        <v>2.9513888888888892E-2</v>
      </c>
      <c r="M80" s="8">
        <f t="shared" si="189"/>
        <v>2.3743458132045085E-2</v>
      </c>
      <c r="N80" s="6">
        <f t="shared" si="190"/>
        <v>2051.4347826086951</v>
      </c>
      <c r="O80" s="8">
        <f t="shared" si="252"/>
        <v>1.2500000000000001E-2</v>
      </c>
      <c r="Q80" s="8">
        <f t="shared" si="191"/>
        <v>2.3263888888888886E-2</v>
      </c>
      <c r="R80" s="8">
        <f t="shared" si="192"/>
        <v>2.1874999999999999E-2</v>
      </c>
      <c r="S80" s="8">
        <f t="shared" si="193"/>
        <v>1.2500000000000001E-2</v>
      </c>
      <c r="T80" s="8"/>
      <c r="U80" s="8">
        <f>IF(A80&lt;&gt;"",IF(VLOOKUP(A80,Apr!A$4:F$202,6)&gt;0,VLOOKUP(A80,Apr!A$4:F$202,6),0),0)</f>
        <v>2.3263888888888886E-2</v>
      </c>
      <c r="V80" s="8">
        <f>IF(A80&lt;&gt;"",IF(VLOOKUP(A80,May!A$3:F$201,6)&gt;0,VLOOKUP(A80,May!A$3:F$201,6),0),0)</f>
        <v>0</v>
      </c>
      <c r="W80" s="8">
        <f>IF(A80&lt;&gt;"",IF(VLOOKUP(A80,Jun!A$3:F$201,6)&gt;0,VLOOKUP(A80,Jun!A$3:F$201,6),0),0)</f>
        <v>0</v>
      </c>
      <c r="X80" s="8">
        <f>IF(A80&lt;&gt;"",IF(VLOOKUP(A80,Jul!A$3:F$201,6)&gt;0,VLOOKUP(A80,Jul!A$3:F$201,6),0),0)</f>
        <v>0</v>
      </c>
      <c r="Y80" s="8">
        <f>IF(A80&lt;&gt;"",IF(VLOOKUP(A80,Aug!A$3:F$201,6)&gt;0,VLOOKUP(A80,Aug!A$3:F$201,6),0),0)</f>
        <v>0</v>
      </c>
      <c r="Z80" s="8">
        <f>IF(A80&lt;&gt;"",IF(VLOOKUP(A80,Sep!A$3:F$201,6)&gt;0,VLOOKUP(A80,Sep!A$3:F$201,6),0),0)</f>
        <v>0</v>
      </c>
      <c r="AA80" s="6">
        <f t="shared" si="194"/>
        <v>1544.7072975140336</v>
      </c>
      <c r="AB80" s="8">
        <f t="shared" si="195"/>
        <v>9.8958333333333329E-3</v>
      </c>
      <c r="AC80" s="8">
        <f>IF(A80&lt;&gt;"",IF(VLOOKUP(A80,Oct!A$3:F$201,6)&gt;0,VLOOKUP(A80,Oct!A$3:F$201,6),0),0)</f>
        <v>0</v>
      </c>
      <c r="AD80" s="8">
        <f>IF(A80&lt;&gt;"",IF(VLOOKUP(A80,Nov!A$3:F$201,6)&gt;0,VLOOKUP(A80,Nov!A$3:F$201,6),0),0)</f>
        <v>0</v>
      </c>
      <c r="AE80" s="8">
        <f>IF(A80&lt;&gt;"",IF(VLOOKUP(A80,Dec!A$3:F$201,6)&gt;0,VLOOKUP(A80,Dec!A$3:F$201,6),0),0)</f>
        <v>0</v>
      </c>
      <c r="AF80" s="8">
        <f>IF(A80&lt;&gt;"",IF(VLOOKUP(A80,Jan!A$3:F$201,6)&gt;0,VLOOKUP(A80,Jan!A$3:F$201,6),0),0)</f>
        <v>0</v>
      </c>
      <c r="AG80" s="8">
        <f>IF(A80&lt;&gt;"",IF(VLOOKUP(A80,Feb!A$3:F$201,6)&gt;0,VLOOKUP(A80,Feb!A$3:F$201,6),0),0)</f>
        <v>2.1874999999999999E-2</v>
      </c>
      <c r="AH80" s="8">
        <f>IF(A80&lt;&gt;"",IF(VLOOKUP(A80,Mar!A$3:F$201,6)&gt;0,VLOOKUP(A80,Mar!A$3:F$201,6),0),0)</f>
        <v>2.510416666666667E-2</v>
      </c>
      <c r="AJ80" s="8">
        <f>LARGE($BH80:BI80,1)</f>
        <v>1.3020833333333334E-2</v>
      </c>
      <c r="AK80" s="8">
        <f>LARGE($BH80:BJ80,1)</f>
        <v>1.3020833333333334E-2</v>
      </c>
      <c r="AL80" s="8">
        <f>LARGE($BH80:BK80,1)</f>
        <v>1.3020833333333334E-2</v>
      </c>
      <c r="AM80" s="8">
        <f>LARGE($BH80:BL80,1)</f>
        <v>1.3020833333333334E-2</v>
      </c>
      <c r="AN80" s="8">
        <f>LARGE($BH80:BM80,1)</f>
        <v>1.3020833333333334E-2</v>
      </c>
      <c r="AO80" s="8">
        <f>LARGE($BN80:BO80,1)</f>
        <v>9.8958333333333329E-3</v>
      </c>
      <c r="AP80" s="8">
        <f>LARGE($BN80:BP80,1)</f>
        <v>1.1805555555555555E-2</v>
      </c>
      <c r="AQ80" s="8">
        <f>LARGE($BN80:BQ80,1)</f>
        <v>1.1805555555555555E-2</v>
      </c>
      <c r="AR80" s="8">
        <f>LARGE($BN80:BR80,1)</f>
        <v>1.1805555555555555E-2</v>
      </c>
      <c r="AS80" s="8">
        <f>LARGE($BN80:BS80,1)</f>
        <v>1.1805555555555555E-2</v>
      </c>
      <c r="AV80" s="6">
        <f t="shared" si="196"/>
        <v>2010</v>
      </c>
      <c r="AW80" s="6">
        <f t="shared" si="197"/>
        <v>0</v>
      </c>
      <c r="AX80" s="6">
        <f t="shared" si="198"/>
        <v>0</v>
      </c>
      <c r="AY80" s="6">
        <f t="shared" si="199"/>
        <v>0</v>
      </c>
      <c r="AZ80" s="6">
        <f t="shared" si="200"/>
        <v>0</v>
      </c>
      <c r="BA80" s="6">
        <f t="shared" si="201"/>
        <v>0</v>
      </c>
      <c r="BB80" s="6">
        <f t="shared" si="202"/>
        <v>0</v>
      </c>
      <c r="BC80" s="6">
        <f t="shared" si="203"/>
        <v>0</v>
      </c>
      <c r="BD80" s="6">
        <f t="shared" si="204"/>
        <v>0</v>
      </c>
      <c r="BE80" s="6">
        <f t="shared" si="205"/>
        <v>0</v>
      </c>
      <c r="BF80" s="6">
        <f t="shared" si="206"/>
        <v>1890</v>
      </c>
      <c r="BH80" s="8">
        <f t="shared" si="207"/>
        <v>1.2500000000000001E-2</v>
      </c>
      <c r="BI80" s="8">
        <f t="shared" si="208"/>
        <v>1.3020833333333334E-2</v>
      </c>
      <c r="BJ80" s="8">
        <f t="shared" si="209"/>
        <v>0</v>
      </c>
      <c r="BK80" s="8">
        <f t="shared" si="210"/>
        <v>0</v>
      </c>
      <c r="BL80" s="8">
        <f t="shared" si="211"/>
        <v>0</v>
      </c>
      <c r="BM80" s="8">
        <f t="shared" si="212"/>
        <v>0</v>
      </c>
      <c r="BN80" s="8">
        <f t="shared" si="213"/>
        <v>9.8958333333333329E-3</v>
      </c>
      <c r="BO80" s="8">
        <f t="shared" si="214"/>
        <v>0</v>
      </c>
      <c r="BP80" s="8">
        <f t="shared" si="248"/>
        <v>1.1805555555555555E-2</v>
      </c>
      <c r="BQ80" s="8">
        <f t="shared" si="249"/>
        <v>0</v>
      </c>
      <c r="BR80" s="8">
        <f t="shared" si="250"/>
        <v>0</v>
      </c>
      <c r="BS80" s="8">
        <f t="shared" si="251"/>
        <v>5.9027777777777776E-3</v>
      </c>
      <c r="BV80" s="8">
        <f t="shared" si="215"/>
        <v>2.3263888888888886E-2</v>
      </c>
      <c r="BW80" s="8" t="str">
        <f t="shared" si="216"/>
        <v/>
      </c>
      <c r="BX80" s="8" t="str">
        <f t="shared" si="217"/>
        <v/>
      </c>
      <c r="BY80" s="8" t="str">
        <f t="shared" si="218"/>
        <v/>
      </c>
      <c r="BZ80" s="8" t="str">
        <f t="shared" si="219"/>
        <v/>
      </c>
      <c r="CA80" s="8" t="str">
        <f t="shared" si="220"/>
        <v/>
      </c>
      <c r="CB80" s="8" t="str">
        <f t="shared" si="221"/>
        <v/>
      </c>
      <c r="CC80" s="8" t="str">
        <f t="shared" si="222"/>
        <v/>
      </c>
      <c r="CD80" s="8" t="str">
        <f t="shared" si="223"/>
        <v/>
      </c>
      <c r="CE80" s="8" t="str">
        <f t="shared" si="224"/>
        <v/>
      </c>
      <c r="CF80" s="8">
        <f t="shared" si="225"/>
        <v>2.1874999999999999E-2</v>
      </c>
      <c r="CG80" s="8">
        <f t="shared" si="226"/>
        <v>2.510416666666667E-2</v>
      </c>
      <c r="CI80" s="13">
        <v>2.1365740740740741E-2</v>
      </c>
      <c r="CJ80" s="8">
        <f t="shared" si="227"/>
        <v>2.3263888888888886E-2</v>
      </c>
      <c r="CK80" s="8">
        <f>IF(COUNT($BV80:BW80)&gt;0,SMALL($BV80:BW80,1),$CI80)</f>
        <v>2.3263888888888886E-2</v>
      </c>
      <c r="CL80" s="8">
        <f>IF(COUNT($BV80:BX80)&gt;0,SMALL($BV80:BX80,1),$CI80)</f>
        <v>2.3263888888888886E-2</v>
      </c>
      <c r="CM80" s="8">
        <f>IF(COUNT($BV80:BY80)&gt;0,SMALL($BV80:BY80,1),$CI80)</f>
        <v>2.3263888888888886E-2</v>
      </c>
      <c r="CN80" s="8">
        <f>IF(COUNT($BV80:BZ80)&gt;0,SMALL($BV80:BZ80,1),$CI80)</f>
        <v>2.3263888888888886E-2</v>
      </c>
      <c r="CO80" s="3">
        <v>1.6435185185185188E-2</v>
      </c>
      <c r="CP80" s="8">
        <f t="shared" si="228"/>
        <v>1.6435185185185188E-2</v>
      </c>
      <c r="CQ80" s="8">
        <f>IF(COUNT($CB80:CC80)&gt;0,SMALL($CB80:CC80,1),$CP80)</f>
        <v>1.6435185185185188E-2</v>
      </c>
      <c r="CR80" s="8">
        <f>IF(COUNT($CB80:CD80)&gt;0,SMALL($CB80:CD80,1),$CP80)</f>
        <v>1.6435185185185188E-2</v>
      </c>
      <c r="CS80" s="8">
        <f>IF(COUNT($CB80:CE80)&gt;0,SMALL($CB80:CE80,1),$CP80)</f>
        <v>1.6435185185185188E-2</v>
      </c>
      <c r="CT80" s="8">
        <f>IF(COUNT($CB80:CF80)&gt;0,SMALL($CB80:CF80,1),$CP80)</f>
        <v>2.1874999999999999E-2</v>
      </c>
      <c r="CV80" s="8">
        <f t="shared" si="229"/>
        <v>1.3022615740740741E-2</v>
      </c>
      <c r="CW80" s="8">
        <f t="shared" si="230"/>
        <v>1.1807337962962962E-2</v>
      </c>
      <c r="CX80" s="1">
        <f t="shared" si="231"/>
        <v>77</v>
      </c>
      <c r="CY80" s="8">
        <f t="shared" si="232"/>
        <v>1.7824074074074073E-6</v>
      </c>
      <c r="CZ80" s="1" t="str">
        <f t="shared" si="233"/>
        <v>Maddy Markham</v>
      </c>
      <c r="DB80" s="13">
        <f t="shared" si="234"/>
        <v>2.3743458132045085E-2</v>
      </c>
      <c r="DC80" s="13">
        <f>SMALL($DO80:DP80,1)/(60*60*24)</f>
        <v>2.326388888888889E-2</v>
      </c>
      <c r="DD80" s="13">
        <f>SMALL($DO80:DQ80,1)/(60*60*24)</f>
        <v>2.326388888888889E-2</v>
      </c>
      <c r="DE80" s="13">
        <f>SMALL($DO80:DR80,1)/(60*60*24)</f>
        <v>2.326388888888889E-2</v>
      </c>
      <c r="DF80" s="13">
        <f>SMALL($DO80:DS80,1)/(60*60*24)</f>
        <v>2.326388888888889E-2</v>
      </c>
      <c r="DG80" s="13">
        <f>SMALL($DO80:DT80,1)/(60*60*24)</f>
        <v>2.326388888888889E-2</v>
      </c>
      <c r="DH80" s="45">
        <f t="shared" si="235"/>
        <v>1.7878556684190205E-2</v>
      </c>
      <c r="DI80" s="13">
        <f>SMALL($DU80:DV80,1)/(60*60*24)</f>
        <v>1.7878556684190205E-2</v>
      </c>
      <c r="DJ80" s="53">
        <f>SMALL($DW80:DW80,1)/(60*60*24)</f>
        <v>0.11572916666666666</v>
      </c>
      <c r="DK80" s="53">
        <f>SMALL($DW80:DX80,1)/(60*60*24)</f>
        <v>0.11572916666666666</v>
      </c>
      <c r="DL80" s="53">
        <f>SMALL($DW80:DY80,1)/(60*60*24)</f>
        <v>0.11572916666666666</v>
      </c>
      <c r="DM80" s="53">
        <f>SMALL($DW80:DZ80,1)/(60*60*24)</f>
        <v>2.1874999999999999E-2</v>
      </c>
      <c r="DO80" s="6">
        <f t="shared" si="236"/>
        <v>2051.4347826086951</v>
      </c>
      <c r="DP80" s="1">
        <f t="shared" si="237"/>
        <v>2010</v>
      </c>
      <c r="DQ80" s="1">
        <f t="shared" si="238"/>
        <v>9999</v>
      </c>
      <c r="DR80" s="1">
        <f t="shared" si="239"/>
        <v>9999</v>
      </c>
      <c r="DS80" s="1">
        <f t="shared" si="240"/>
        <v>9999</v>
      </c>
      <c r="DT80" s="1">
        <f t="shared" si="241"/>
        <v>9999</v>
      </c>
      <c r="DU80" s="6">
        <f t="shared" si="242"/>
        <v>1544.7072975140336</v>
      </c>
      <c r="DV80" s="1">
        <f t="shared" si="243"/>
        <v>9999</v>
      </c>
      <c r="DW80" s="55">
        <f t="shared" si="244"/>
        <v>9999</v>
      </c>
      <c r="DX80" s="1">
        <f t="shared" si="245"/>
        <v>9999</v>
      </c>
      <c r="DY80" s="1">
        <f t="shared" si="246"/>
        <v>9999</v>
      </c>
      <c r="DZ80" s="1">
        <f t="shared" si="247"/>
        <v>1890</v>
      </c>
      <c r="EB80" s="8"/>
      <c r="EC80" s="8"/>
      <c r="ED80" s="8"/>
    </row>
    <row r="81" spans="1:130" x14ac:dyDescent="0.2">
      <c r="A81" s="1" t="s">
        <v>145</v>
      </c>
      <c r="B81" s="54">
        <v>1.6076388888888887E-2</v>
      </c>
      <c r="C81" s="11">
        <v>43510</v>
      </c>
      <c r="E81" s="13">
        <v>2.0914351851851851E-2</v>
      </c>
      <c r="F81" s="11">
        <v>42917</v>
      </c>
      <c r="H81" s="3">
        <v>1.607638888888889E-2</v>
      </c>
      <c r="I81" s="3">
        <v>2.2002314814814808E-2</v>
      </c>
      <c r="K81" s="8">
        <v>1.6145833333333335E-2</v>
      </c>
      <c r="M81" s="8">
        <f t="shared" si="189"/>
        <v>2.0270229468599032E-2</v>
      </c>
      <c r="N81" s="6">
        <f t="shared" si="190"/>
        <v>1751.3478260869565</v>
      </c>
      <c r="O81" s="8">
        <f t="shared" si="252"/>
        <v>1.5972222222222221E-2</v>
      </c>
      <c r="Q81" s="8">
        <f t="shared" si="191"/>
        <v>0</v>
      </c>
      <c r="R81" s="8">
        <f t="shared" si="192"/>
        <v>0</v>
      </c>
      <c r="S81" s="8">
        <f t="shared" si="193"/>
        <v>1.5972222222222221E-2</v>
      </c>
      <c r="T81" s="8"/>
      <c r="U81" s="8">
        <f>IF(A81&lt;&gt;"",IF(VLOOKUP(A81,Apr!A$4:F$202,6)&gt;0,VLOOKUP(A81,Apr!A$4:F$202,6),0),0)</f>
        <v>0</v>
      </c>
      <c r="V81" s="8">
        <f>IF(A81&lt;&gt;"",IF(VLOOKUP(A81,May!A$3:F$201,6)&gt;0,VLOOKUP(A81,May!A$3:F$201,6),0),0)</f>
        <v>0</v>
      </c>
      <c r="W81" s="8">
        <f>IF(A81&lt;&gt;"",IF(VLOOKUP(A81,Jun!A$3:F$201,6)&gt;0,VLOOKUP(A81,Jun!A$3:F$201,6),0),0)</f>
        <v>0</v>
      </c>
      <c r="X81" s="8">
        <f>IF(A81&lt;&gt;"",IF(VLOOKUP(A81,Jul!A$3:F$201,6)&gt;0,VLOOKUP(A81,Jul!A$3:F$201,6),0),0)</f>
        <v>0</v>
      </c>
      <c r="Y81" s="8">
        <f>IF(A81&lt;&gt;"",IF(VLOOKUP(A81,Aug!A$3:F$201,6)&gt;0,VLOOKUP(A81,Aug!A$3:F$201,6),0),0)</f>
        <v>0</v>
      </c>
      <c r="Z81" s="8">
        <f>IF(A81&lt;&gt;"",IF(VLOOKUP(A81,Sep!A$3:F$201,6)&gt;0,VLOOKUP(A81,Sep!A$3:F$201,6),0),0)</f>
        <v>0</v>
      </c>
      <c r="AA81" s="6">
        <f t="shared" si="194"/>
        <v>1345.9302325581398</v>
      </c>
      <c r="AB81" s="8">
        <f t="shared" si="195"/>
        <v>1.2326388888888888E-2</v>
      </c>
      <c r="AC81" s="8">
        <f>IF(A81&lt;&gt;"",IF(VLOOKUP(A81,Oct!A$3:F$201,6)&gt;0,VLOOKUP(A81,Oct!A$3:F$201,6),0),0)</f>
        <v>0</v>
      </c>
      <c r="AD81" s="8">
        <f>IF(A81&lt;&gt;"",IF(VLOOKUP(A81,Nov!A$3:F$201,6)&gt;0,VLOOKUP(A81,Nov!A$3:F$201,6),0),0)</f>
        <v>0</v>
      </c>
      <c r="AE81" s="8">
        <f>IF(A81&lt;&gt;"",IF(VLOOKUP(A81,Dec!A$3:F$201,6)&gt;0,VLOOKUP(A81,Dec!A$3:F$201,6),0),0)</f>
        <v>0</v>
      </c>
      <c r="AF81" s="8">
        <f>IF(A81&lt;&gt;"",IF(VLOOKUP(A81,Jan!A$3:F$201,6)&gt;0,VLOOKUP(A81,Jan!A$3:F$201,6),0),0)</f>
        <v>0</v>
      </c>
      <c r="AG81" s="8">
        <f>IF(A81&lt;&gt;"",IF(VLOOKUP(A81,Feb!A$3:F$201,6)&gt;0,VLOOKUP(A81,Feb!A$3:F$201,6),0),0)</f>
        <v>0</v>
      </c>
      <c r="AH81" s="8">
        <f>IF(A81&lt;&gt;"",IF(VLOOKUP(A81,Mar!A$3:F$201,6)&gt;0,VLOOKUP(A81,Mar!A$3:F$201,6),0),0)</f>
        <v>0</v>
      </c>
      <c r="AJ81" s="8">
        <f>LARGE($BH81:BI81,1)</f>
        <v>1.5972222222222221E-2</v>
      </c>
      <c r="AK81" s="8">
        <f>LARGE($BH81:BJ81,1)</f>
        <v>1.5972222222222221E-2</v>
      </c>
      <c r="AL81" s="8">
        <f>LARGE($BH81:BK81,1)</f>
        <v>1.5972222222222221E-2</v>
      </c>
      <c r="AM81" s="8">
        <f>LARGE($BH81:BL81,1)</f>
        <v>1.5972222222222221E-2</v>
      </c>
      <c r="AN81" s="8">
        <f>LARGE($BH81:BM81,1)</f>
        <v>1.5972222222222221E-2</v>
      </c>
      <c r="AO81" s="8">
        <f>LARGE($BN81:BO81,1)</f>
        <v>1.2326388888888888E-2</v>
      </c>
      <c r="AP81" s="8">
        <f>LARGE($BN81:BP81,1)</f>
        <v>1.4756944444444446E-2</v>
      </c>
      <c r="AQ81" s="8">
        <f>LARGE($BN81:BQ81,1)</f>
        <v>1.4756944444444446E-2</v>
      </c>
      <c r="AR81" s="8">
        <f>LARGE($BN81:BR81,1)</f>
        <v>1.4756944444444446E-2</v>
      </c>
      <c r="AS81" s="8">
        <f>LARGE($BN81:BS81,1)</f>
        <v>1.4756944444444446E-2</v>
      </c>
      <c r="AV81" s="6">
        <f t="shared" si="196"/>
        <v>0</v>
      </c>
      <c r="AW81" s="6">
        <f t="shared" si="197"/>
        <v>0</v>
      </c>
      <c r="AX81" s="6">
        <f t="shared" si="198"/>
        <v>0</v>
      </c>
      <c r="AY81" s="6">
        <f t="shared" si="199"/>
        <v>0</v>
      </c>
      <c r="AZ81" s="6">
        <f t="shared" si="200"/>
        <v>0</v>
      </c>
      <c r="BA81" s="6">
        <f t="shared" si="201"/>
        <v>0</v>
      </c>
      <c r="BB81" s="6">
        <f t="shared" si="202"/>
        <v>0</v>
      </c>
      <c r="BC81" s="6">
        <f t="shared" si="203"/>
        <v>0</v>
      </c>
      <c r="BD81" s="6">
        <f t="shared" si="204"/>
        <v>0</v>
      </c>
      <c r="BE81" s="6">
        <f t="shared" si="205"/>
        <v>0</v>
      </c>
      <c r="BF81" s="6">
        <f t="shared" si="206"/>
        <v>0</v>
      </c>
      <c r="BH81" s="8">
        <f t="shared" si="207"/>
        <v>1.5972222222222221E-2</v>
      </c>
      <c r="BI81" s="8">
        <f t="shared" si="208"/>
        <v>0</v>
      </c>
      <c r="BJ81" s="8">
        <f t="shared" si="209"/>
        <v>0</v>
      </c>
      <c r="BK81" s="8">
        <f t="shared" si="210"/>
        <v>0</v>
      </c>
      <c r="BL81" s="8">
        <f t="shared" si="211"/>
        <v>0</v>
      </c>
      <c r="BM81" s="8">
        <f t="shared" si="212"/>
        <v>0</v>
      </c>
      <c r="BN81" s="8">
        <f t="shared" si="213"/>
        <v>1.2326388888888888E-2</v>
      </c>
      <c r="BO81" s="8">
        <f t="shared" si="214"/>
        <v>0</v>
      </c>
      <c r="BP81" s="8">
        <f t="shared" si="248"/>
        <v>1.4756944444444446E-2</v>
      </c>
      <c r="BQ81" s="8">
        <f t="shared" si="249"/>
        <v>0</v>
      </c>
      <c r="BR81" s="8">
        <f t="shared" si="250"/>
        <v>0</v>
      </c>
      <c r="BS81" s="8">
        <f t="shared" si="251"/>
        <v>0</v>
      </c>
      <c r="BV81" s="8" t="str">
        <f t="shared" si="215"/>
        <v/>
      </c>
      <c r="BW81" s="8" t="str">
        <f t="shared" si="216"/>
        <v/>
      </c>
      <c r="BX81" s="8" t="str">
        <f t="shared" si="217"/>
        <v/>
      </c>
      <c r="BY81" s="8" t="str">
        <f t="shared" si="218"/>
        <v/>
      </c>
      <c r="BZ81" s="8" t="str">
        <f t="shared" si="219"/>
        <v/>
      </c>
      <c r="CA81" s="8" t="str">
        <f t="shared" si="220"/>
        <v/>
      </c>
      <c r="CB81" s="8" t="str">
        <f t="shared" si="221"/>
        <v/>
      </c>
      <c r="CC81" s="8" t="str">
        <f t="shared" si="222"/>
        <v/>
      </c>
      <c r="CD81" s="8" t="str">
        <f t="shared" si="223"/>
        <v/>
      </c>
      <c r="CE81" s="8" t="str">
        <f t="shared" si="224"/>
        <v/>
      </c>
      <c r="CF81" s="8" t="str">
        <f t="shared" si="225"/>
        <v/>
      </c>
      <c r="CG81" s="8" t="str">
        <f t="shared" si="226"/>
        <v/>
      </c>
      <c r="CI81" s="13">
        <v>2.0914351851851851E-2</v>
      </c>
      <c r="CJ81" s="8">
        <f t="shared" si="227"/>
        <v>2.0914351851851851E-2</v>
      </c>
      <c r="CK81" s="8">
        <f>IF(COUNT($BV81:BW81)&gt;0,SMALL($BV81:BW81,1),$CI81)</f>
        <v>2.0914351851851851E-2</v>
      </c>
      <c r="CL81" s="8">
        <f>IF(COUNT($BV81:BX81)&gt;0,SMALL($BV81:BX81,1),$CI81)</f>
        <v>2.0914351851851851E-2</v>
      </c>
      <c r="CM81" s="8">
        <f>IF(COUNT($BV81:BY81)&gt;0,SMALL($BV81:BY81,1),$CI81)</f>
        <v>2.0914351851851851E-2</v>
      </c>
      <c r="CN81" s="8">
        <f>IF(COUNT($BV81:BZ81)&gt;0,SMALL($BV81:BZ81,1),$CI81)</f>
        <v>2.0914351851851851E-2</v>
      </c>
      <c r="CO81" s="3">
        <v>1.6076388888888887E-2</v>
      </c>
      <c r="CP81" s="8">
        <f t="shared" si="228"/>
        <v>1.6076388888888887E-2</v>
      </c>
      <c r="CQ81" s="8">
        <f>IF(COUNT($CB81:CC81)&gt;0,SMALL($CB81:CC81,1),$CP81)</f>
        <v>1.6076388888888887E-2</v>
      </c>
      <c r="CR81" s="8">
        <f>IF(COUNT($CB81:CD81)&gt;0,SMALL($CB81:CD81,1),$CP81)</f>
        <v>1.6076388888888887E-2</v>
      </c>
      <c r="CS81" s="8">
        <f>IF(COUNT($CB81:CE81)&gt;0,SMALL($CB81:CE81,1),$CP81)</f>
        <v>1.6076388888888887E-2</v>
      </c>
      <c r="CT81" s="8">
        <f>IF(COUNT($CB81:CF81)&gt;0,SMALL($CB81:CF81,1),$CP81)</f>
        <v>1.6076388888888887E-2</v>
      </c>
      <c r="CV81" s="8">
        <f t="shared" si="229"/>
        <v>1.5974027777777778E-2</v>
      </c>
      <c r="CW81" s="8">
        <f t="shared" si="230"/>
        <v>1.4758750000000001E-2</v>
      </c>
      <c r="CX81" s="1">
        <f t="shared" si="231"/>
        <v>78</v>
      </c>
      <c r="CY81" s="8">
        <f t="shared" si="232"/>
        <v>1.8055555555555555E-6</v>
      </c>
      <c r="CZ81" s="1" t="str">
        <f t="shared" si="233"/>
        <v>Mark Hughes</v>
      </c>
      <c r="DB81" s="13">
        <f t="shared" si="234"/>
        <v>2.0270229468599032E-2</v>
      </c>
      <c r="DC81" s="13">
        <f>SMALL($DO81:DP81,1)/(60*60*24)</f>
        <v>2.0270229468599035E-2</v>
      </c>
      <c r="DD81" s="13">
        <f>SMALL($DO81:DQ81,1)/(60*60*24)</f>
        <v>2.0270229468599035E-2</v>
      </c>
      <c r="DE81" s="13">
        <f>SMALL($DO81:DR81,1)/(60*60*24)</f>
        <v>2.0270229468599035E-2</v>
      </c>
      <c r="DF81" s="13">
        <f>SMALL($DO81:DS81,1)/(60*60*24)</f>
        <v>2.0270229468599035E-2</v>
      </c>
      <c r="DG81" s="13">
        <f>SMALL($DO81:DT81,1)/(60*60*24)</f>
        <v>2.0270229468599035E-2</v>
      </c>
      <c r="DH81" s="45">
        <f t="shared" si="235"/>
        <v>1.5577896210163655E-2</v>
      </c>
      <c r="DI81" s="13">
        <f>SMALL($DU81:DV81,1)/(60*60*24)</f>
        <v>1.5577896210163655E-2</v>
      </c>
      <c r="DJ81" s="53">
        <f>SMALL($DW81:DW81,1)/(60*60*24)</f>
        <v>0.11572916666666666</v>
      </c>
      <c r="DK81" s="53">
        <f>SMALL($DW81:DX81,1)/(60*60*24)</f>
        <v>0.11572916666666666</v>
      </c>
      <c r="DL81" s="53">
        <f>SMALL($DW81:DY81,1)/(60*60*24)</f>
        <v>0.11572916666666666</v>
      </c>
      <c r="DM81" s="53">
        <f>SMALL($DW81:DZ81,1)/(60*60*24)</f>
        <v>0.11572916666666666</v>
      </c>
      <c r="DO81" s="6">
        <f t="shared" si="236"/>
        <v>1751.3478260869565</v>
      </c>
      <c r="DP81" s="1">
        <f t="shared" si="237"/>
        <v>9999</v>
      </c>
      <c r="DQ81" s="1">
        <f t="shared" si="238"/>
        <v>9999</v>
      </c>
      <c r="DR81" s="1">
        <f t="shared" si="239"/>
        <v>9999</v>
      </c>
      <c r="DS81" s="1">
        <f t="shared" si="240"/>
        <v>9999</v>
      </c>
      <c r="DT81" s="1">
        <f t="shared" si="241"/>
        <v>9999</v>
      </c>
      <c r="DU81" s="6">
        <f t="shared" si="242"/>
        <v>1345.9302325581398</v>
      </c>
      <c r="DV81" s="1">
        <f t="shared" si="243"/>
        <v>9999</v>
      </c>
      <c r="DW81" s="55">
        <f t="shared" si="244"/>
        <v>9999</v>
      </c>
      <c r="DX81" s="1">
        <f t="shared" si="245"/>
        <v>9999</v>
      </c>
      <c r="DY81" s="1">
        <f t="shared" si="246"/>
        <v>9999</v>
      </c>
      <c r="DZ81" s="1">
        <f t="shared" si="247"/>
        <v>9999</v>
      </c>
    </row>
    <row r="82" spans="1:130" x14ac:dyDescent="0.2">
      <c r="A82" s="1" t="s">
        <v>210</v>
      </c>
      <c r="B82" s="54">
        <v>1.758101851851852E-2</v>
      </c>
      <c r="E82" s="13">
        <v>2.2407407407407407E-2</v>
      </c>
      <c r="F82" s="11">
        <v>44287</v>
      </c>
      <c r="H82" s="8">
        <v>1.758101851851852E-2</v>
      </c>
      <c r="I82" s="8">
        <v>0</v>
      </c>
      <c r="L82" s="8">
        <v>3.4722222222222224E-2</v>
      </c>
      <c r="M82" s="8">
        <f t="shared" si="189"/>
        <v>2.2167371175523348E-2</v>
      </c>
      <c r="N82" s="6">
        <f t="shared" si="190"/>
        <v>1915.260869565217</v>
      </c>
      <c r="O82" s="8">
        <f t="shared" si="252"/>
        <v>1.40625E-2</v>
      </c>
      <c r="Q82" s="8">
        <f t="shared" si="191"/>
        <v>2.2407407407407404E-2</v>
      </c>
      <c r="R82" s="8">
        <f t="shared" si="192"/>
        <v>0</v>
      </c>
      <c r="S82" s="8">
        <f t="shared" si="193"/>
        <v>1.40625E-2</v>
      </c>
      <c r="T82" s="8"/>
      <c r="U82" s="8">
        <f>IF(A82&lt;&gt;"",IF(VLOOKUP(A82,Apr!A$4:F$202,6)&gt;0,VLOOKUP(A82,Apr!A$4:F$202,6),0),0)</f>
        <v>2.2407407407407404E-2</v>
      </c>
      <c r="V82" s="8">
        <f>IF(A82&lt;&gt;"",IF(VLOOKUP(A82,May!A$3:F$201,6)&gt;0,VLOOKUP(A82,May!A$3:F$201,6),0),0)</f>
        <v>0</v>
      </c>
      <c r="W82" s="8">
        <f>IF(A82&lt;&gt;"",IF(VLOOKUP(A82,Jun!A$3:F$201,6)&gt;0,VLOOKUP(A82,Jun!A$3:F$201,6),0),0)</f>
        <v>0</v>
      </c>
      <c r="X82" s="8">
        <f>IF(A82&lt;&gt;"",IF(VLOOKUP(A82,Jul!A$3:F$201,6)&gt;0,VLOOKUP(A82,Jul!A$3:F$201,6),0),0)</f>
        <v>0</v>
      </c>
      <c r="Y82" s="8">
        <f>IF(A82&lt;&gt;"",IF(VLOOKUP(A82,Aug!A$3:F$201,6)&gt;0,VLOOKUP(A82,Aug!A$3:F$201,6),0),0)</f>
        <v>0</v>
      </c>
      <c r="Z82" s="8">
        <f>IF(A82&lt;&gt;"",IF(VLOOKUP(A82,Sep!A$3:F$201,6)&gt;0,VLOOKUP(A82,Sep!A$3:F$201,6),0),0)</f>
        <v>0</v>
      </c>
      <c r="AA82" s="6">
        <f t="shared" si="194"/>
        <v>1487.8374766105317</v>
      </c>
      <c r="AB82" s="8">
        <f t="shared" si="195"/>
        <v>1.0590277777777777E-2</v>
      </c>
      <c r="AC82" s="8">
        <f>IF(A82&lt;&gt;"",IF(VLOOKUP(A82,Oct!A$3:F$201,6)&gt;0,VLOOKUP(A82,Oct!A$3:F$201,6),0),0)</f>
        <v>0</v>
      </c>
      <c r="AD82" s="8">
        <f>IF(A82&lt;&gt;"",IF(VLOOKUP(A82,Nov!A$3:F$201,6)&gt;0,VLOOKUP(A82,Nov!A$3:F$201,6),0),0)</f>
        <v>0</v>
      </c>
      <c r="AE82" s="8">
        <f>IF(A82&lt;&gt;"",IF(VLOOKUP(A82,Dec!A$3:F$201,6)&gt;0,VLOOKUP(A82,Dec!A$3:F$201,6),0),0)</f>
        <v>0</v>
      </c>
      <c r="AF82" s="8">
        <f>IF(A82&lt;&gt;"",IF(VLOOKUP(A82,Jan!A$3:F$201,6)&gt;0,VLOOKUP(A82,Jan!A$3:F$201,6),0),0)</f>
        <v>0</v>
      </c>
      <c r="AG82" s="8">
        <f>IF(A82&lt;&gt;"",IF(VLOOKUP(A82,Feb!A$3:F$201,6)&gt;0,VLOOKUP(A82,Feb!A$3:F$201,6),0),0)</f>
        <v>0</v>
      </c>
      <c r="AH82" s="8">
        <f>IF(A82&lt;&gt;"",IF(VLOOKUP(A82,Mar!A$3:F$201,6)&gt;0,VLOOKUP(A82,Mar!A$3:F$201,6),0),0)</f>
        <v>0</v>
      </c>
      <c r="AJ82" s="8">
        <f>LARGE($BH82:BI82,1)</f>
        <v>1.40625E-2</v>
      </c>
      <c r="AK82" s="8">
        <f>LARGE($BH82:BJ82,1)</f>
        <v>1.40625E-2</v>
      </c>
      <c r="AL82" s="8">
        <f>LARGE($BH82:BK82,1)</f>
        <v>1.40625E-2</v>
      </c>
      <c r="AM82" s="8">
        <f>LARGE($BH82:BL82,1)</f>
        <v>1.40625E-2</v>
      </c>
      <c r="AN82" s="8">
        <f>LARGE($BH82:BM82,1)</f>
        <v>1.40625E-2</v>
      </c>
      <c r="AO82" s="8">
        <f>LARGE($BN82:BO82,1)</f>
        <v>1.0590277777777777E-2</v>
      </c>
      <c r="AP82" s="8">
        <f>LARGE($BN82:BP82,1)</f>
        <v>1.2673611111111111E-2</v>
      </c>
      <c r="AQ82" s="8">
        <f>LARGE($BN82:BQ82,1)</f>
        <v>1.2673611111111111E-2</v>
      </c>
      <c r="AR82" s="8">
        <f>LARGE($BN82:BR82,1)</f>
        <v>1.2673611111111111E-2</v>
      </c>
      <c r="AS82" s="8">
        <f>LARGE($BN82:BS82,1)</f>
        <v>1.2673611111111111E-2</v>
      </c>
      <c r="AV82" s="6">
        <f t="shared" si="196"/>
        <v>1935.9999999999995</v>
      </c>
      <c r="AW82" s="6">
        <f t="shared" si="197"/>
        <v>0</v>
      </c>
      <c r="AX82" s="6">
        <f t="shared" si="198"/>
        <v>0</v>
      </c>
      <c r="AY82" s="6">
        <f t="shared" si="199"/>
        <v>0</v>
      </c>
      <c r="AZ82" s="6">
        <f t="shared" si="200"/>
        <v>0</v>
      </c>
      <c r="BA82" s="6">
        <f t="shared" si="201"/>
        <v>0</v>
      </c>
      <c r="BB82" s="6">
        <f t="shared" si="202"/>
        <v>0</v>
      </c>
      <c r="BC82" s="6">
        <f t="shared" si="203"/>
        <v>0</v>
      </c>
      <c r="BD82" s="6">
        <f t="shared" si="204"/>
        <v>0</v>
      </c>
      <c r="BE82" s="6">
        <f t="shared" si="205"/>
        <v>0</v>
      </c>
      <c r="BF82" s="6">
        <f t="shared" si="206"/>
        <v>0</v>
      </c>
      <c r="BH82" s="8">
        <f t="shared" si="207"/>
        <v>1.40625E-2</v>
      </c>
      <c r="BI82" s="8">
        <f t="shared" si="208"/>
        <v>1.3888888888888888E-2</v>
      </c>
      <c r="BJ82" s="8">
        <f t="shared" si="209"/>
        <v>0</v>
      </c>
      <c r="BK82" s="8">
        <f t="shared" si="210"/>
        <v>0</v>
      </c>
      <c r="BL82" s="8">
        <f t="shared" si="211"/>
        <v>0</v>
      </c>
      <c r="BM82" s="8">
        <f t="shared" si="212"/>
        <v>0</v>
      </c>
      <c r="BN82" s="8">
        <f t="shared" si="213"/>
        <v>1.0590277777777777E-2</v>
      </c>
      <c r="BO82" s="8">
        <f t="shared" si="214"/>
        <v>0</v>
      </c>
      <c r="BP82" s="8">
        <f t="shared" si="248"/>
        <v>1.2673611111111111E-2</v>
      </c>
      <c r="BQ82" s="8">
        <f t="shared" si="249"/>
        <v>0</v>
      </c>
      <c r="BR82" s="8">
        <f t="shared" si="250"/>
        <v>0</v>
      </c>
      <c r="BS82" s="8">
        <f t="shared" si="251"/>
        <v>0</v>
      </c>
      <c r="BV82" s="8">
        <f t="shared" si="215"/>
        <v>2.2407407407407404E-2</v>
      </c>
      <c r="BW82" s="8" t="str">
        <f t="shared" si="216"/>
        <v/>
      </c>
      <c r="BX82" s="8" t="str">
        <f t="shared" si="217"/>
        <v/>
      </c>
      <c r="BY82" s="8" t="str">
        <f t="shared" si="218"/>
        <v/>
      </c>
      <c r="BZ82" s="8" t="str">
        <f t="shared" si="219"/>
        <v/>
      </c>
      <c r="CA82" s="8" t="str">
        <f t="shared" si="220"/>
        <v/>
      </c>
      <c r="CB82" s="8" t="str">
        <f t="shared" si="221"/>
        <v/>
      </c>
      <c r="CC82" s="8" t="str">
        <f t="shared" si="222"/>
        <v/>
      </c>
      <c r="CD82" s="8" t="str">
        <f t="shared" si="223"/>
        <v/>
      </c>
      <c r="CE82" s="8" t="str">
        <f t="shared" si="224"/>
        <v/>
      </c>
      <c r="CF82" s="8" t="str">
        <f t="shared" si="225"/>
        <v/>
      </c>
      <c r="CG82" s="8" t="str">
        <f t="shared" si="226"/>
        <v/>
      </c>
      <c r="CI82" s="13"/>
      <c r="CJ82" s="8">
        <f t="shared" si="227"/>
        <v>2.2407407407407404E-2</v>
      </c>
      <c r="CK82" s="8">
        <f>IF(COUNT($BV82:BW82)&gt;0,SMALL($BV82:BW82,1),$CI82)</f>
        <v>2.2407407407407404E-2</v>
      </c>
      <c r="CL82" s="8">
        <f>IF(COUNT($BV82:BX82)&gt;0,SMALL($BV82:BX82,1),$CI82)</f>
        <v>2.2407407407407404E-2</v>
      </c>
      <c r="CM82" s="8">
        <f>IF(COUNT($BV82:BY82)&gt;0,SMALL($BV82:BY82,1),$CI82)</f>
        <v>2.2407407407407404E-2</v>
      </c>
      <c r="CN82" s="8">
        <f>IF(COUNT($BV82:BZ82)&gt;0,SMALL($BV82:BZ82,1),$CI82)</f>
        <v>2.2407407407407404E-2</v>
      </c>
      <c r="CO82" s="3">
        <v>1.758101851851852E-2</v>
      </c>
      <c r="CP82" s="8">
        <f t="shared" si="228"/>
        <v>1.758101851851852E-2</v>
      </c>
      <c r="CQ82" s="8">
        <f>IF(COUNT($CB82:CC82)&gt;0,SMALL($CB82:CC82,1),$CP82)</f>
        <v>1.758101851851852E-2</v>
      </c>
      <c r="CR82" s="8">
        <f>IF(COUNT($CB82:CD82)&gt;0,SMALL($CB82:CD82,1),$CP82)</f>
        <v>1.758101851851852E-2</v>
      </c>
      <c r="CS82" s="8">
        <f>IF(COUNT($CB82:CE82)&gt;0,SMALL($CB82:CE82,1),$CP82)</f>
        <v>1.758101851851852E-2</v>
      </c>
      <c r="CT82" s="8">
        <f>IF(COUNT($CB82:CF82)&gt;0,SMALL($CB82:CF82,1),$CP82)</f>
        <v>1.758101851851852E-2</v>
      </c>
      <c r="CV82" s="8">
        <f t="shared" si="229"/>
        <v>1.4064328703703704E-2</v>
      </c>
      <c r="CW82" s="8">
        <f t="shared" si="230"/>
        <v>1.2675439814814815E-2</v>
      </c>
      <c r="CX82" s="1">
        <f t="shared" si="231"/>
        <v>79</v>
      </c>
      <c r="CY82" s="8">
        <f t="shared" si="232"/>
        <v>1.8287037037037037E-6</v>
      </c>
      <c r="CZ82" s="1" t="str">
        <f t="shared" si="233"/>
        <v>Mark Johnston</v>
      </c>
      <c r="DB82" s="13">
        <f t="shared" si="234"/>
        <v>2.2167371175523348E-2</v>
      </c>
      <c r="DC82" s="13">
        <f>SMALL($DO82:DP82,1)/(60*60*24)</f>
        <v>2.2167371175523344E-2</v>
      </c>
      <c r="DD82" s="13">
        <f>SMALL($DO82:DQ82,1)/(60*60*24)</f>
        <v>2.2167371175523344E-2</v>
      </c>
      <c r="DE82" s="13">
        <f>SMALL($DO82:DR82,1)/(60*60*24)</f>
        <v>2.2167371175523344E-2</v>
      </c>
      <c r="DF82" s="13">
        <f>SMALL($DO82:DS82,1)/(60*60*24)</f>
        <v>2.2167371175523344E-2</v>
      </c>
      <c r="DG82" s="13">
        <f>SMALL($DO82:DT82,1)/(60*60*24)</f>
        <v>2.2167371175523344E-2</v>
      </c>
      <c r="DH82" s="45">
        <f t="shared" si="235"/>
        <v>1.7220341164473747E-2</v>
      </c>
      <c r="DI82" s="13">
        <f>SMALL($DU82:DV82,1)/(60*60*24)</f>
        <v>1.7220341164473747E-2</v>
      </c>
      <c r="DJ82" s="53">
        <f>SMALL($DW82:DW82,1)/(60*60*24)</f>
        <v>0.11572916666666666</v>
      </c>
      <c r="DK82" s="53">
        <f>SMALL($DW82:DX82,1)/(60*60*24)</f>
        <v>0.11572916666666666</v>
      </c>
      <c r="DL82" s="53">
        <f>SMALL($DW82:DY82,1)/(60*60*24)</f>
        <v>0.11572916666666666</v>
      </c>
      <c r="DM82" s="53">
        <f>SMALL($DW82:DZ82,1)/(60*60*24)</f>
        <v>0.11572916666666666</v>
      </c>
      <c r="DO82" s="6">
        <f t="shared" si="236"/>
        <v>1915.260869565217</v>
      </c>
      <c r="DP82" s="1">
        <f t="shared" si="237"/>
        <v>1935.9999999999995</v>
      </c>
      <c r="DQ82" s="1">
        <f t="shared" si="238"/>
        <v>9999</v>
      </c>
      <c r="DR82" s="1">
        <f t="shared" si="239"/>
        <v>9999</v>
      </c>
      <c r="DS82" s="1">
        <f t="shared" si="240"/>
        <v>9999</v>
      </c>
      <c r="DT82" s="1">
        <f t="shared" si="241"/>
        <v>9999</v>
      </c>
      <c r="DU82" s="6">
        <f t="shared" si="242"/>
        <v>1487.8374766105317</v>
      </c>
      <c r="DV82" s="1">
        <f t="shared" si="243"/>
        <v>9999</v>
      </c>
      <c r="DW82" s="55">
        <f t="shared" si="244"/>
        <v>9999</v>
      </c>
      <c r="DX82" s="1">
        <f t="shared" si="245"/>
        <v>9999</v>
      </c>
      <c r="DY82" s="1">
        <f t="shared" si="246"/>
        <v>9999</v>
      </c>
      <c r="DZ82" s="1">
        <f t="shared" si="247"/>
        <v>9999</v>
      </c>
    </row>
    <row r="83" spans="1:130" x14ac:dyDescent="0.2">
      <c r="A83" s="1" t="s">
        <v>26</v>
      </c>
      <c r="B83" s="3">
        <v>1.5821759259259261E-2</v>
      </c>
      <c r="C83" s="11">
        <v>41944</v>
      </c>
      <c r="E83" s="13">
        <v>1.9930555555555556E-2</v>
      </c>
      <c r="F83" s="11">
        <v>42461</v>
      </c>
      <c r="H83" s="3">
        <v>1.6284722222222228E-2</v>
      </c>
      <c r="I83" s="3">
        <v>0</v>
      </c>
      <c r="M83" s="8">
        <f t="shared" si="189"/>
        <v>2.0532910628019329E-2</v>
      </c>
      <c r="N83" s="6">
        <f t="shared" si="190"/>
        <v>1774.0434782608702</v>
      </c>
      <c r="O83" s="8">
        <f t="shared" si="252"/>
        <v>1.5625E-2</v>
      </c>
      <c r="Q83" s="8">
        <f t="shared" si="191"/>
        <v>2.0104166666666663E-2</v>
      </c>
      <c r="R83" s="8">
        <f t="shared" si="192"/>
        <v>0</v>
      </c>
      <c r="S83" s="8">
        <f t="shared" si="193"/>
        <v>1.5625E-2</v>
      </c>
      <c r="T83" s="8"/>
      <c r="U83" s="8">
        <f>IF(A83&lt;&gt;"",IF(VLOOKUP(A83,Apr!A$4:F$202,6)&gt;0,VLOOKUP(A83,Apr!A$4:F$202,6),0),0)</f>
        <v>2.0104166666666666E-2</v>
      </c>
      <c r="V83" s="8">
        <f>IF(A83&lt;&gt;"",IF(VLOOKUP(A83,May!A$3:F$201,6)&gt;0,VLOOKUP(A83,May!A$3:F$201,6),0),0)</f>
        <v>0</v>
      </c>
      <c r="W83" s="8">
        <f>IF(A83&lt;&gt;"",IF(VLOOKUP(A83,Jun!A$3:F$201,6)&gt;0,VLOOKUP(A83,Jun!A$3:F$201,6),0),0)</f>
        <v>2.0983796296296296E-2</v>
      </c>
      <c r="X83" s="8">
        <f>IF(A83&lt;&gt;"",IF(VLOOKUP(A83,Jul!A$3:F$201,6)&gt;0,VLOOKUP(A83,Jul!A$3:F$201,6),0),0)</f>
        <v>0</v>
      </c>
      <c r="Y83" s="8">
        <f>IF(A83&lt;&gt;"",IF(VLOOKUP(A83,Aug!A$3:F$201,6)&gt;0,VLOOKUP(A83,Aug!A$3:F$201,6),0),0)</f>
        <v>2.0104166666666663E-2</v>
      </c>
      <c r="Z83" s="8">
        <f>IF(A83&lt;&gt;"",IF(VLOOKUP(A83,Sep!A$3:F$201,6)&gt;0,VLOOKUP(A83,Sep!A$3:F$201,6),0),0)</f>
        <v>0</v>
      </c>
      <c r="AA83" s="6">
        <f t="shared" si="194"/>
        <v>1334.9037690457099</v>
      </c>
      <c r="AB83" s="8">
        <f t="shared" si="195"/>
        <v>1.2326388888888888E-2</v>
      </c>
      <c r="AC83" s="8">
        <f>IF(A83&lt;&gt;"",IF(VLOOKUP(A83,Oct!A$3:F$201,6)&gt;0,VLOOKUP(A83,Oct!A$3:F$201,6),0),0)</f>
        <v>0</v>
      </c>
      <c r="AD83" s="8">
        <f>IF(A83&lt;&gt;"",IF(VLOOKUP(A83,Nov!A$3:F$201,6)&gt;0,VLOOKUP(A83,Nov!A$3:F$201,6),0),0)</f>
        <v>0</v>
      </c>
      <c r="AE83" s="8">
        <f>IF(A83&lt;&gt;"",IF(VLOOKUP(A83,Dec!A$3:F$201,6)&gt;0,VLOOKUP(A83,Dec!A$3:F$201,6),0),0)</f>
        <v>0</v>
      </c>
      <c r="AF83" s="8">
        <f>IF(A83&lt;&gt;"",IF(VLOOKUP(A83,Jan!A$3:F$201,6)&gt;0,VLOOKUP(A83,Jan!A$3:F$201,6),0),0)</f>
        <v>0</v>
      </c>
      <c r="AG83" s="8">
        <f>IF(A83&lt;&gt;"",IF(VLOOKUP(A83,Feb!A$3:F$201,6)&gt;0,VLOOKUP(A83,Feb!A$3:F$201,6),0),0)</f>
        <v>0</v>
      </c>
      <c r="AH83" s="8">
        <f>IF(A83&lt;&gt;"",IF(VLOOKUP(A83,Mar!A$3:F$201,6)&gt;0,VLOOKUP(A83,Mar!A$3:F$201,6),0),0)</f>
        <v>0</v>
      </c>
      <c r="AJ83" s="8">
        <f>LARGE($BH83:BI83,1)</f>
        <v>1.6145833333333335E-2</v>
      </c>
      <c r="AK83" s="8">
        <f>LARGE($BH83:BJ83,1)</f>
        <v>1.6145833333333335E-2</v>
      </c>
      <c r="AL83" s="8">
        <f>LARGE($BH83:BK83,1)</f>
        <v>1.6145833333333335E-2</v>
      </c>
      <c r="AM83" s="8">
        <f>LARGE($BH83:BL83,1)</f>
        <v>1.6145833333333335E-2</v>
      </c>
      <c r="AN83" s="8">
        <f>LARGE($BH83:BM83,1)</f>
        <v>1.6145833333333335E-2</v>
      </c>
      <c r="AO83" s="8">
        <f>LARGE($BN83:BO83,1)</f>
        <v>1.2326388888888888E-2</v>
      </c>
      <c r="AP83" s="8">
        <f>LARGE($BN83:BP83,1)</f>
        <v>1.4756944444444446E-2</v>
      </c>
      <c r="AQ83" s="8">
        <f>LARGE($BN83:BQ83,1)</f>
        <v>1.4756944444444446E-2</v>
      </c>
      <c r="AR83" s="8">
        <f>LARGE($BN83:BR83,1)</f>
        <v>1.4756944444444446E-2</v>
      </c>
      <c r="AS83" s="8">
        <f>LARGE($BN83:BS83,1)</f>
        <v>1.4756944444444446E-2</v>
      </c>
      <c r="AV83" s="6">
        <f t="shared" si="196"/>
        <v>1737</v>
      </c>
      <c r="AW83" s="6">
        <f t="shared" si="197"/>
        <v>0</v>
      </c>
      <c r="AX83" s="6">
        <f t="shared" si="198"/>
        <v>1812.9999999999998</v>
      </c>
      <c r="AY83" s="6">
        <f t="shared" si="199"/>
        <v>0</v>
      </c>
      <c r="AZ83" s="6">
        <f t="shared" si="200"/>
        <v>1736.9999999999995</v>
      </c>
      <c r="BA83" s="6">
        <f t="shared" si="201"/>
        <v>0</v>
      </c>
      <c r="BB83" s="6">
        <f t="shared" si="202"/>
        <v>0</v>
      </c>
      <c r="BC83" s="6">
        <f t="shared" si="203"/>
        <v>0</v>
      </c>
      <c r="BD83" s="6">
        <f t="shared" si="204"/>
        <v>0</v>
      </c>
      <c r="BE83" s="6">
        <f t="shared" si="205"/>
        <v>0</v>
      </c>
      <c r="BF83" s="6">
        <f t="shared" si="206"/>
        <v>0</v>
      </c>
      <c r="BH83" s="8">
        <f t="shared" si="207"/>
        <v>1.5625E-2</v>
      </c>
      <c r="BI83" s="8">
        <f t="shared" si="208"/>
        <v>1.6145833333333335E-2</v>
      </c>
      <c r="BJ83" s="8">
        <f t="shared" si="209"/>
        <v>0</v>
      </c>
      <c r="BK83" s="8">
        <f t="shared" si="210"/>
        <v>1.5277777777777777E-2</v>
      </c>
      <c r="BL83" s="8">
        <f t="shared" si="211"/>
        <v>0</v>
      </c>
      <c r="BM83" s="8">
        <f t="shared" si="212"/>
        <v>1.6145833333333335E-2</v>
      </c>
      <c r="BN83" s="8">
        <f t="shared" si="213"/>
        <v>1.2326388888888888E-2</v>
      </c>
      <c r="BO83" s="8">
        <f t="shared" si="214"/>
        <v>0</v>
      </c>
      <c r="BP83" s="8">
        <f t="shared" si="248"/>
        <v>1.4756944444444446E-2</v>
      </c>
      <c r="BQ83" s="8">
        <f t="shared" si="249"/>
        <v>0</v>
      </c>
      <c r="BR83" s="8">
        <f t="shared" si="250"/>
        <v>0</v>
      </c>
      <c r="BS83" s="8">
        <f t="shared" si="251"/>
        <v>0</v>
      </c>
      <c r="BV83" s="8">
        <f t="shared" si="215"/>
        <v>2.0104166666666666E-2</v>
      </c>
      <c r="BW83" s="8" t="str">
        <f t="shared" si="216"/>
        <v/>
      </c>
      <c r="BX83" s="8">
        <f t="shared" si="217"/>
        <v>2.0983796296296296E-2</v>
      </c>
      <c r="BY83" s="8" t="str">
        <f t="shared" si="218"/>
        <v/>
      </c>
      <c r="BZ83" s="8">
        <f t="shared" si="219"/>
        <v>2.0104166666666663E-2</v>
      </c>
      <c r="CA83" s="8" t="str">
        <f t="shared" si="220"/>
        <v/>
      </c>
      <c r="CB83" s="8" t="str">
        <f t="shared" si="221"/>
        <v/>
      </c>
      <c r="CC83" s="8" t="str">
        <f t="shared" si="222"/>
        <v/>
      </c>
      <c r="CD83" s="8" t="str">
        <f t="shared" si="223"/>
        <v/>
      </c>
      <c r="CE83" s="8" t="str">
        <f t="shared" si="224"/>
        <v/>
      </c>
      <c r="CF83" s="8" t="str">
        <f t="shared" si="225"/>
        <v/>
      </c>
      <c r="CG83" s="8" t="str">
        <f t="shared" si="226"/>
        <v/>
      </c>
      <c r="CI83" s="13">
        <v>1.9930555555555556E-2</v>
      </c>
      <c r="CJ83" s="8">
        <f t="shared" si="227"/>
        <v>2.0104166666666666E-2</v>
      </c>
      <c r="CK83" s="8">
        <f>IF(COUNT($BV83:BW83)&gt;0,SMALL($BV83:BW83,1),$CI83)</f>
        <v>2.0104166666666666E-2</v>
      </c>
      <c r="CL83" s="8">
        <f>IF(COUNT($BV83:BX83)&gt;0,SMALL($BV83:BX83,1),$CI83)</f>
        <v>2.0104166666666666E-2</v>
      </c>
      <c r="CM83" s="8">
        <f>IF(COUNT($BV83:BY83)&gt;0,SMALL($BV83:BY83,1),$CI83)</f>
        <v>2.0104166666666666E-2</v>
      </c>
      <c r="CN83" s="8">
        <f>IF(COUNT($BV83:BZ83)&gt;0,SMALL($BV83:BZ83,1),$CI83)</f>
        <v>2.0104166666666663E-2</v>
      </c>
      <c r="CO83" s="3">
        <v>1.5821759259259261E-2</v>
      </c>
      <c r="CP83" s="8">
        <f t="shared" si="228"/>
        <v>1.5821759259259261E-2</v>
      </c>
      <c r="CQ83" s="8">
        <f>IF(COUNT($CB83:CC83)&gt;0,SMALL($CB83:CC83,1),$CP83)</f>
        <v>1.5821759259259261E-2</v>
      </c>
      <c r="CR83" s="8">
        <f>IF(COUNT($CB83:CD83)&gt;0,SMALL($CB83:CD83,1),$CP83)</f>
        <v>1.5821759259259261E-2</v>
      </c>
      <c r="CS83" s="8">
        <f>IF(COUNT($CB83:CE83)&gt;0,SMALL($CB83:CE83,1),$CP83)</f>
        <v>1.5821759259259261E-2</v>
      </c>
      <c r="CT83" s="8">
        <f>IF(COUNT($CB83:CF83)&gt;0,SMALL($CB83:CF83,1),$CP83)</f>
        <v>1.5821759259259261E-2</v>
      </c>
      <c r="CV83" s="8">
        <f t="shared" si="229"/>
        <v>1.6147685185185189E-2</v>
      </c>
      <c r="CW83" s="8">
        <f t="shared" si="230"/>
        <v>1.4758796296296298E-2</v>
      </c>
      <c r="CX83" s="1">
        <f t="shared" si="231"/>
        <v>80</v>
      </c>
      <c r="CY83" s="8">
        <f t="shared" si="232"/>
        <v>1.8518518518518519E-6</v>
      </c>
      <c r="CZ83" s="1" t="str">
        <f t="shared" si="233"/>
        <v>Mark Selby</v>
      </c>
      <c r="DB83" s="13">
        <f t="shared" si="234"/>
        <v>2.0532910628019329E-2</v>
      </c>
      <c r="DC83" s="13">
        <f>SMALL($DO83:DP83,1)/(60*60*24)</f>
        <v>2.0104166666666666E-2</v>
      </c>
      <c r="DD83" s="13">
        <f>SMALL($DO83:DQ83,1)/(60*60*24)</f>
        <v>2.0104166666666666E-2</v>
      </c>
      <c r="DE83" s="13">
        <f>SMALL($DO83:DR83,1)/(60*60*24)</f>
        <v>2.0104166666666666E-2</v>
      </c>
      <c r="DF83" s="13">
        <f>SMALL($DO83:DS83,1)/(60*60*24)</f>
        <v>2.0104166666666666E-2</v>
      </c>
      <c r="DG83" s="13">
        <f>SMALL($DO83:DT83,1)/(60*60*24)</f>
        <v>2.0104166666666663E-2</v>
      </c>
      <c r="DH83" s="45">
        <f t="shared" si="235"/>
        <v>1.5450275104695715E-2</v>
      </c>
      <c r="DI83" s="13">
        <f>SMALL($DU83:DV83,1)/(60*60*24)</f>
        <v>1.5450275104695715E-2</v>
      </c>
      <c r="DJ83" s="53">
        <f>SMALL($DW83:DW83,1)/(60*60*24)</f>
        <v>0.11572916666666666</v>
      </c>
      <c r="DK83" s="53">
        <f>SMALL($DW83:DX83,1)/(60*60*24)</f>
        <v>0.11572916666666666</v>
      </c>
      <c r="DL83" s="53">
        <f>SMALL($DW83:DY83,1)/(60*60*24)</f>
        <v>0.11572916666666666</v>
      </c>
      <c r="DM83" s="53">
        <f>SMALL($DW83:DZ83,1)/(60*60*24)</f>
        <v>0.11572916666666666</v>
      </c>
      <c r="DO83" s="6">
        <f t="shared" si="236"/>
        <v>1774.0434782608702</v>
      </c>
      <c r="DP83" s="1">
        <f t="shared" si="237"/>
        <v>1737</v>
      </c>
      <c r="DQ83" s="1">
        <f t="shared" si="238"/>
        <v>9999</v>
      </c>
      <c r="DR83" s="1">
        <f t="shared" si="239"/>
        <v>1812.9999999999998</v>
      </c>
      <c r="DS83" s="1">
        <f t="shared" si="240"/>
        <v>9999</v>
      </c>
      <c r="DT83" s="1">
        <f t="shared" si="241"/>
        <v>1736.9999999999995</v>
      </c>
      <c r="DU83" s="6">
        <f t="shared" si="242"/>
        <v>1334.9037690457099</v>
      </c>
      <c r="DV83" s="1">
        <f t="shared" si="243"/>
        <v>9999</v>
      </c>
      <c r="DW83" s="55">
        <f t="shared" si="244"/>
        <v>9999</v>
      </c>
      <c r="DX83" s="1">
        <f t="shared" si="245"/>
        <v>9999</v>
      </c>
      <c r="DY83" s="1">
        <f t="shared" si="246"/>
        <v>9999</v>
      </c>
      <c r="DZ83" s="1">
        <f t="shared" si="247"/>
        <v>9999</v>
      </c>
    </row>
    <row r="84" spans="1:130" x14ac:dyDescent="0.2">
      <c r="A84" s="1" t="s">
        <v>224</v>
      </c>
      <c r="E84" s="13">
        <v>2.2662037037037036E-2</v>
      </c>
      <c r="F84" s="11">
        <v>44440</v>
      </c>
      <c r="H84" s="3"/>
      <c r="I84" s="3"/>
      <c r="L84" s="8">
        <v>3.2638888888888891E-2</v>
      </c>
      <c r="M84" s="8">
        <f t="shared" si="189"/>
        <v>2.2154059885073251E-2</v>
      </c>
      <c r="N84" s="6">
        <f t="shared" si="190"/>
        <v>1914.1107740703292</v>
      </c>
      <c r="O84" s="8">
        <f t="shared" si="252"/>
        <v>1.40625E-2</v>
      </c>
      <c r="Q84" s="8">
        <f t="shared" si="191"/>
        <v>2.2662037037037036E-2</v>
      </c>
      <c r="R84" s="8">
        <f t="shared" si="192"/>
        <v>0</v>
      </c>
      <c r="S84" s="8">
        <f t="shared" si="193"/>
        <v>1.40625E-2</v>
      </c>
      <c r="T84" s="8"/>
      <c r="U84" s="8">
        <f>IF(A84&lt;&gt;"",IF(VLOOKUP(A84,Apr!A$4:F$202,6)&gt;0,VLOOKUP(A84,Apr!A$4:F$202,6),0),0)</f>
        <v>0</v>
      </c>
      <c r="V84" s="8">
        <f>IF(A84&lt;&gt;"",IF(VLOOKUP(A84,May!A$3:F$201,6)&gt;0,VLOOKUP(A84,May!A$3:F$201,6),0),0)</f>
        <v>0</v>
      </c>
      <c r="W84" s="8">
        <f>IF(A84&lt;&gt;"",IF(VLOOKUP(A84,Jun!A$3:F$201,6)&gt;0,VLOOKUP(A84,Jun!A$3:F$201,6),0),0)</f>
        <v>0</v>
      </c>
      <c r="X84" s="8">
        <f>IF(A84&lt;&gt;"",IF(VLOOKUP(A84,Jul!A$3:F$201,6)&gt;0,VLOOKUP(A84,Jul!A$3:F$201,6),0),0)</f>
        <v>0</v>
      </c>
      <c r="Y84" s="8">
        <f>IF(A84&lt;&gt;"",IF(VLOOKUP(A84,Aug!A$3:F$201,6)&gt;0,VLOOKUP(A84,Aug!A$3:F$201,6),0),0)</f>
        <v>0</v>
      </c>
      <c r="Z84" s="8">
        <f>IF(A84&lt;&gt;"",IF(VLOOKUP(A84,Sep!A$3:F$201,6)&gt;0,VLOOKUP(A84,Sep!A$3:F$201,6),0),0)</f>
        <v>2.2662037037037036E-2</v>
      </c>
      <c r="AA84" s="6">
        <f t="shared" si="194"/>
        <v>1504.7447206629245</v>
      </c>
      <c r="AB84" s="8">
        <f t="shared" si="195"/>
        <v>1.0416666666666666E-2</v>
      </c>
      <c r="AC84" s="8">
        <f>IF(A84&lt;&gt;"",IF(VLOOKUP(A84,Oct!A$3:F$201,6)&gt;0,VLOOKUP(A84,Oct!A$3:F$201,6),0),0)</f>
        <v>0</v>
      </c>
      <c r="AD84" s="8">
        <f>IF(A84&lt;&gt;"",IF(VLOOKUP(A84,Nov!A$3:F$201,6)&gt;0,VLOOKUP(A84,Nov!A$3:F$201,6),0),0)</f>
        <v>0</v>
      </c>
      <c r="AE84" s="8">
        <f>IF(A84&lt;&gt;"",IF(VLOOKUP(A84,Dec!A$3:F$201,6)&gt;0,VLOOKUP(A84,Dec!A$3:F$201,6),0),0)</f>
        <v>0</v>
      </c>
      <c r="AF84" s="8">
        <f>IF(A84&lt;&gt;"",IF(VLOOKUP(A84,Jan!A$3:F$201,6)&gt;0,VLOOKUP(A84,Jan!A$3:F$201,6),0),0)</f>
        <v>0</v>
      </c>
      <c r="AG84" s="8">
        <f>IF(A84&lt;&gt;"",IF(VLOOKUP(A84,Feb!A$3:F$201,6)&gt;0,VLOOKUP(A84,Feb!A$3:F$201,6),0),0)</f>
        <v>0</v>
      </c>
      <c r="AH84" s="8">
        <f>IF(A84&lt;&gt;"",IF(VLOOKUP(A84,Mar!A$3:F$201,6)&gt;0,VLOOKUP(A84,Mar!A$3:F$201,6),0),0)</f>
        <v>0</v>
      </c>
      <c r="AJ84" s="8">
        <f>LARGE($BH84:BI84,1)</f>
        <v>1.40625E-2</v>
      </c>
      <c r="AK84" s="8">
        <f>LARGE($BH84:BJ84,1)</f>
        <v>1.40625E-2</v>
      </c>
      <c r="AL84" s="8">
        <f>LARGE($BH84:BK84,1)</f>
        <v>1.40625E-2</v>
      </c>
      <c r="AM84" s="8">
        <f>LARGE($BH84:BL84,1)</f>
        <v>1.40625E-2</v>
      </c>
      <c r="AN84" s="8">
        <f>LARGE($BH84:BM84,1)</f>
        <v>1.40625E-2</v>
      </c>
      <c r="AO84" s="8">
        <f>LARGE($BN84:BO84,1)</f>
        <v>1.0416666666666666E-2</v>
      </c>
      <c r="AP84" s="8">
        <f>LARGE($BN84:BP84,1)</f>
        <v>1.2500000000000001E-2</v>
      </c>
      <c r="AQ84" s="8">
        <f>LARGE($BN84:BQ84,1)</f>
        <v>1.2500000000000001E-2</v>
      </c>
      <c r="AR84" s="8">
        <f>LARGE($BN84:BR84,1)</f>
        <v>1.2500000000000001E-2</v>
      </c>
      <c r="AS84" s="8">
        <f>LARGE($BN84:BS84,1)</f>
        <v>1.2500000000000001E-2</v>
      </c>
      <c r="AV84" s="6">
        <f t="shared" si="196"/>
        <v>0</v>
      </c>
      <c r="AW84" s="6">
        <f t="shared" si="197"/>
        <v>0</v>
      </c>
      <c r="AX84" s="6">
        <f t="shared" si="198"/>
        <v>0</v>
      </c>
      <c r="AY84" s="6">
        <f t="shared" si="199"/>
        <v>0</v>
      </c>
      <c r="AZ84" s="6">
        <f t="shared" si="200"/>
        <v>0</v>
      </c>
      <c r="BA84" s="6">
        <f t="shared" si="201"/>
        <v>1958</v>
      </c>
      <c r="BB84" s="6">
        <f t="shared" si="202"/>
        <v>0</v>
      </c>
      <c r="BC84" s="6">
        <f t="shared" si="203"/>
        <v>0</v>
      </c>
      <c r="BD84" s="6">
        <f t="shared" si="204"/>
        <v>0</v>
      </c>
      <c r="BE84" s="6">
        <f t="shared" si="205"/>
        <v>0</v>
      </c>
      <c r="BF84" s="6">
        <f t="shared" si="206"/>
        <v>0</v>
      </c>
      <c r="BH84" s="8">
        <f t="shared" si="207"/>
        <v>1.40625E-2</v>
      </c>
      <c r="BI84" s="8">
        <f t="shared" si="208"/>
        <v>0</v>
      </c>
      <c r="BJ84" s="8">
        <f t="shared" si="209"/>
        <v>0</v>
      </c>
      <c r="BK84" s="8">
        <f t="shared" si="210"/>
        <v>0</v>
      </c>
      <c r="BL84" s="8">
        <f t="shared" si="211"/>
        <v>0</v>
      </c>
      <c r="BM84" s="8">
        <f t="shared" si="212"/>
        <v>0</v>
      </c>
      <c r="BN84" s="8">
        <f t="shared" si="213"/>
        <v>1.0416666666666666E-2</v>
      </c>
      <c r="BO84" s="8">
        <f t="shared" si="214"/>
        <v>0</v>
      </c>
      <c r="BP84" s="8">
        <f t="shared" si="248"/>
        <v>1.2500000000000001E-2</v>
      </c>
      <c r="BQ84" s="8">
        <f t="shared" si="249"/>
        <v>0</v>
      </c>
      <c r="BR84" s="8">
        <f t="shared" si="250"/>
        <v>0</v>
      </c>
      <c r="BS84" s="8">
        <f t="shared" si="251"/>
        <v>0</v>
      </c>
      <c r="BV84" s="8" t="str">
        <f t="shared" si="215"/>
        <v/>
      </c>
      <c r="BW84" s="8" t="str">
        <f t="shared" si="216"/>
        <v/>
      </c>
      <c r="BX84" s="8" t="str">
        <f t="shared" si="217"/>
        <v/>
      </c>
      <c r="BY84" s="8" t="str">
        <f t="shared" si="218"/>
        <v/>
      </c>
      <c r="BZ84" s="8" t="str">
        <f t="shared" si="219"/>
        <v/>
      </c>
      <c r="CA84" s="8">
        <f t="shared" si="220"/>
        <v>2.2662037037037036E-2</v>
      </c>
      <c r="CB84" s="8" t="str">
        <f t="shared" si="221"/>
        <v/>
      </c>
      <c r="CC84" s="8" t="str">
        <f t="shared" si="222"/>
        <v/>
      </c>
      <c r="CD84" s="8" t="str">
        <f t="shared" si="223"/>
        <v/>
      </c>
      <c r="CE84" s="8" t="str">
        <f t="shared" si="224"/>
        <v/>
      </c>
      <c r="CF84" s="8" t="str">
        <f t="shared" si="225"/>
        <v/>
      </c>
      <c r="CG84" s="8" t="str">
        <f t="shared" si="226"/>
        <v/>
      </c>
      <c r="CI84" s="13">
        <v>0.23413194444444399</v>
      </c>
      <c r="CJ84" s="8">
        <f t="shared" si="227"/>
        <v>0.23413194444444399</v>
      </c>
      <c r="CK84" s="8">
        <f>IF(COUNT($BV84:BW84)&gt;0,SMALL($BV84:BW84,1),$CI84)</f>
        <v>0.23413194444444399</v>
      </c>
      <c r="CL84" s="8">
        <f>IF(COUNT($BV84:BX84)&gt;0,SMALL($BV84:BX84,1),$CI84)</f>
        <v>0.23413194444444399</v>
      </c>
      <c r="CM84" s="8">
        <f>IF(COUNT($BV84:BY84)&gt;0,SMALL($BV84:BY84,1),$CI84)</f>
        <v>0.23413194444444399</v>
      </c>
      <c r="CN84" s="8">
        <f>IF(COUNT($BV84:BZ84)&gt;0,SMALL($BV84:BZ84,1),$CI84)</f>
        <v>0.23413194444444399</v>
      </c>
      <c r="CP84" s="8">
        <f t="shared" si="228"/>
        <v>0</v>
      </c>
      <c r="CQ84" s="8">
        <f>IF(COUNT($CB84:CC84)&gt;0,SMALL($CB84:CC84,1),$CP84)</f>
        <v>0</v>
      </c>
      <c r="CR84" s="8">
        <f>IF(COUNT($CB84:CD84)&gt;0,SMALL($CB84:CD84,1),$CP84)</f>
        <v>0</v>
      </c>
      <c r="CS84" s="8">
        <f>IF(COUNT($CB84:CE84)&gt;0,SMALL($CB84:CE84,1),$CP84)</f>
        <v>0</v>
      </c>
      <c r="CT84" s="8">
        <f>IF(COUNT($CB84:CF84)&gt;0,SMALL($CB84:CF84,1),$CP84)</f>
        <v>0</v>
      </c>
      <c r="CV84" s="8">
        <f t="shared" si="229"/>
        <v>1.4064375E-2</v>
      </c>
      <c r="CW84" s="8">
        <f t="shared" si="230"/>
        <v>1.2501875000000001E-2</v>
      </c>
      <c r="CX84" s="1">
        <f t="shared" si="231"/>
        <v>81</v>
      </c>
      <c r="CY84" s="8">
        <f t="shared" si="232"/>
        <v>1.875E-6</v>
      </c>
      <c r="CZ84" s="1" t="str">
        <f t="shared" si="233"/>
        <v>Matt Ames</v>
      </c>
      <c r="DB84" s="13">
        <f t="shared" si="234"/>
        <v>2.2154059885073251E-2</v>
      </c>
      <c r="DC84" s="13">
        <f>SMALL($DO84:DP84,1)/(60*60*24)</f>
        <v>2.2154059885073255E-2</v>
      </c>
      <c r="DD84" s="13">
        <f>SMALL($DO84:DQ84,1)/(60*60*24)</f>
        <v>2.2154059885073255E-2</v>
      </c>
      <c r="DE84" s="13">
        <f>SMALL($DO84:DR84,1)/(60*60*24)</f>
        <v>2.2154059885073255E-2</v>
      </c>
      <c r="DF84" s="13">
        <f>SMALL($DO84:DS84,1)/(60*60*24)</f>
        <v>2.2154059885073255E-2</v>
      </c>
      <c r="DG84" s="13">
        <f>SMALL($DO84:DT84,1)/(60*60*24)</f>
        <v>2.2154059885073255E-2</v>
      </c>
      <c r="DH84" s="45">
        <f t="shared" si="235"/>
        <v>1.7416026859524588E-2</v>
      </c>
      <c r="DI84" s="13">
        <f>SMALL($DU84:DV84,1)/(60*60*24)</f>
        <v>1.7416026859524588E-2</v>
      </c>
      <c r="DJ84" s="53">
        <f>SMALL($DW84:DW84,1)/(60*60*24)</f>
        <v>0.11572916666666666</v>
      </c>
      <c r="DK84" s="53">
        <f>SMALL($DW84:DX84,1)/(60*60*24)</f>
        <v>0.11572916666666666</v>
      </c>
      <c r="DL84" s="53">
        <f>SMALL($DW84:DY84,1)/(60*60*24)</f>
        <v>0.11572916666666666</v>
      </c>
      <c r="DM84" s="53">
        <f>SMALL($DW84:DZ84,1)/(60*60*24)</f>
        <v>0.11572916666666666</v>
      </c>
      <c r="DO84" s="6">
        <f t="shared" si="236"/>
        <v>1914.1107740703292</v>
      </c>
      <c r="DP84" s="1">
        <f t="shared" si="237"/>
        <v>9999</v>
      </c>
      <c r="DQ84" s="1">
        <f t="shared" si="238"/>
        <v>9999</v>
      </c>
      <c r="DR84" s="1">
        <f t="shared" si="239"/>
        <v>9999</v>
      </c>
      <c r="DS84" s="1">
        <f t="shared" si="240"/>
        <v>9999</v>
      </c>
      <c r="DT84" s="1">
        <f t="shared" si="241"/>
        <v>9999</v>
      </c>
      <c r="DU84" s="6">
        <f t="shared" si="242"/>
        <v>1504.7447206629245</v>
      </c>
      <c r="DV84" s="1">
        <f t="shared" si="243"/>
        <v>9999</v>
      </c>
      <c r="DW84" s="55">
        <f t="shared" si="244"/>
        <v>9999</v>
      </c>
      <c r="DX84" s="1">
        <f t="shared" si="245"/>
        <v>9999</v>
      </c>
      <c r="DY84" s="1">
        <f t="shared" si="246"/>
        <v>9999</v>
      </c>
      <c r="DZ84" s="1">
        <f t="shared" si="247"/>
        <v>9999</v>
      </c>
    </row>
    <row r="85" spans="1:130" x14ac:dyDescent="0.2">
      <c r="A85" s="1" t="s">
        <v>196</v>
      </c>
      <c r="B85" s="3">
        <v>1.5347222222222222E-2</v>
      </c>
      <c r="C85" s="11">
        <v>43862</v>
      </c>
      <c r="E85" s="13">
        <v>1.8020833333333333E-2</v>
      </c>
      <c r="F85" s="11">
        <v>44287</v>
      </c>
      <c r="H85" s="8">
        <v>0</v>
      </c>
      <c r="I85" s="8">
        <v>0</v>
      </c>
      <c r="L85" s="8">
        <v>3.0381944444444444E-2</v>
      </c>
      <c r="M85" s="8">
        <f t="shared" si="189"/>
        <v>2.062213021216925E-2</v>
      </c>
      <c r="N85" s="6">
        <f t="shared" si="190"/>
        <v>1781.7520503314233</v>
      </c>
      <c r="O85" s="8">
        <f t="shared" si="252"/>
        <v>1.5625E-2</v>
      </c>
      <c r="Q85" s="8">
        <f t="shared" si="191"/>
        <v>1.8020833333333333E-2</v>
      </c>
      <c r="R85" s="8">
        <f t="shared" si="192"/>
        <v>0</v>
      </c>
      <c r="S85" s="8">
        <f t="shared" si="193"/>
        <v>1.5625E-2</v>
      </c>
      <c r="T85" s="8"/>
      <c r="U85" s="8">
        <f>IF(A85&lt;&gt;"",IF(VLOOKUP(A85,Apr!A$4:F$202,6)&gt;0,VLOOKUP(A85,Apr!A$4:F$202,6),0),0)</f>
        <v>1.8020833333333333E-2</v>
      </c>
      <c r="V85" s="8">
        <f>IF(A85&lt;&gt;"",IF(VLOOKUP(A85,May!A$3:F$201,6)&gt;0,VLOOKUP(A85,May!A$3:F$201,6),0),0)</f>
        <v>0</v>
      </c>
      <c r="W85" s="8">
        <f>IF(A85&lt;&gt;"",IF(VLOOKUP(A85,Jun!A$3:F$201,6)&gt;0,VLOOKUP(A85,Jun!A$3:F$201,6),0),0)</f>
        <v>0</v>
      </c>
      <c r="X85" s="8">
        <f>IF(A85&lt;&gt;"",IF(VLOOKUP(A85,Jul!A$3:F$201,6)&gt;0,VLOOKUP(A85,Jul!A$3:F$201,6),0),0)</f>
        <v>0</v>
      </c>
      <c r="Y85" s="8">
        <f>IF(A85&lt;&gt;"",IF(VLOOKUP(A85,Aug!A$3:F$201,6)&gt;0,VLOOKUP(A85,Aug!A$3:F$201,6),0),0)</f>
        <v>0</v>
      </c>
      <c r="Z85" s="8">
        <f>IF(A85&lt;&gt;"",IF(VLOOKUP(A85,Sep!A$3:F$201,6)&gt;0,VLOOKUP(A85,Sep!A$3:F$201,6),0),0)</f>
        <v>0</v>
      </c>
      <c r="AA85" s="6">
        <f t="shared" si="194"/>
        <v>1196.5717722534082</v>
      </c>
      <c r="AB85" s="8">
        <f t="shared" si="195"/>
        <v>1.40625E-2</v>
      </c>
      <c r="AC85" s="8">
        <f>IF(A85&lt;&gt;"",IF(VLOOKUP(A85,Oct!A$3:F$201,6)&gt;0,VLOOKUP(A85,Oct!A$3:F$201,6),0),0)</f>
        <v>0</v>
      </c>
      <c r="AD85" s="8">
        <f>IF(A85&lt;&gt;"",IF(VLOOKUP(A85,Nov!A$3:F$201,6)&gt;0,VLOOKUP(A85,Nov!A$3:F$201,6),0),0)</f>
        <v>0</v>
      </c>
      <c r="AE85" s="8">
        <f>IF(A85&lt;&gt;"",IF(VLOOKUP(A85,Dec!A$3:F$201,6)&gt;0,VLOOKUP(A85,Dec!A$3:F$201,6),0),0)</f>
        <v>0</v>
      </c>
      <c r="AF85" s="8">
        <f>IF(A85&lt;&gt;"",IF(VLOOKUP(A85,Jan!A$3:F$201,6)&gt;0,VLOOKUP(A85,Jan!A$3:F$201,6),0),0)</f>
        <v>0</v>
      </c>
      <c r="AG85" s="8">
        <f>IF(A85&lt;&gt;"",IF(VLOOKUP(A85,Feb!A$3:F$201,6)&gt;0,VLOOKUP(A85,Feb!A$3:F$201,6),0),0)</f>
        <v>0</v>
      </c>
      <c r="AH85" s="8">
        <f>IF(A85&lt;&gt;"",IF(VLOOKUP(A85,Mar!A$3:F$201,6)&gt;0,VLOOKUP(A85,Mar!A$3:F$201,6),0),0)</f>
        <v>0</v>
      </c>
      <c r="AJ85" s="8">
        <f>LARGE($BH85:BI85,1)</f>
        <v>1.8229166666666668E-2</v>
      </c>
      <c r="AK85" s="8">
        <f>LARGE($BH85:BJ85,1)</f>
        <v>1.8229166666666668E-2</v>
      </c>
      <c r="AL85" s="8">
        <f>LARGE($BH85:BK85,1)</f>
        <v>1.8229166666666668E-2</v>
      </c>
      <c r="AM85" s="8">
        <f>LARGE($BH85:BL85,1)</f>
        <v>1.8229166666666668E-2</v>
      </c>
      <c r="AN85" s="8">
        <f>LARGE($BH85:BM85,1)</f>
        <v>1.8229166666666668E-2</v>
      </c>
      <c r="AO85" s="8">
        <f>LARGE($BN85:BO85,1)</f>
        <v>1.40625E-2</v>
      </c>
      <c r="AP85" s="8">
        <f>LARGE($BN85:BP85,1)</f>
        <v>1.6840277777777777E-2</v>
      </c>
      <c r="AQ85" s="8">
        <f>LARGE($BN85:BQ85,1)</f>
        <v>1.6840277777777777E-2</v>
      </c>
      <c r="AR85" s="8">
        <f>LARGE($BN85:BR85,1)</f>
        <v>1.6840277777777777E-2</v>
      </c>
      <c r="AS85" s="8">
        <f>LARGE($BN85:BS85,1)</f>
        <v>1.6840277777777777E-2</v>
      </c>
      <c r="AV85" s="6">
        <f t="shared" si="196"/>
        <v>1557</v>
      </c>
      <c r="AW85" s="6">
        <f t="shared" si="197"/>
        <v>0</v>
      </c>
      <c r="AX85" s="6">
        <f t="shared" si="198"/>
        <v>0</v>
      </c>
      <c r="AY85" s="6">
        <f t="shared" si="199"/>
        <v>0</v>
      </c>
      <c r="AZ85" s="6">
        <f t="shared" si="200"/>
        <v>0</v>
      </c>
      <c r="BA85" s="6">
        <f t="shared" si="201"/>
        <v>0</v>
      </c>
      <c r="BB85" s="6">
        <f t="shared" si="202"/>
        <v>0</v>
      </c>
      <c r="BC85" s="6">
        <f t="shared" si="203"/>
        <v>0</v>
      </c>
      <c r="BD85" s="6">
        <f t="shared" si="204"/>
        <v>0</v>
      </c>
      <c r="BE85" s="6">
        <f t="shared" si="205"/>
        <v>0</v>
      </c>
      <c r="BF85" s="6">
        <f t="shared" si="206"/>
        <v>0</v>
      </c>
      <c r="BH85" s="8">
        <f t="shared" si="207"/>
        <v>1.5625E-2</v>
      </c>
      <c r="BI85" s="8">
        <f t="shared" si="208"/>
        <v>1.8229166666666668E-2</v>
      </c>
      <c r="BJ85" s="8">
        <f t="shared" si="209"/>
        <v>0</v>
      </c>
      <c r="BK85" s="8">
        <f t="shared" si="210"/>
        <v>0</v>
      </c>
      <c r="BL85" s="8">
        <f t="shared" si="211"/>
        <v>0</v>
      </c>
      <c r="BM85" s="8">
        <f t="shared" si="212"/>
        <v>0</v>
      </c>
      <c r="BN85" s="8">
        <f t="shared" si="213"/>
        <v>1.40625E-2</v>
      </c>
      <c r="BO85" s="8">
        <f t="shared" si="214"/>
        <v>0</v>
      </c>
      <c r="BP85" s="8">
        <f t="shared" si="248"/>
        <v>1.6840277777777777E-2</v>
      </c>
      <c r="BQ85" s="8">
        <f t="shared" si="249"/>
        <v>0</v>
      </c>
      <c r="BR85" s="8">
        <f t="shared" si="250"/>
        <v>0</v>
      </c>
      <c r="BS85" s="8">
        <f t="shared" si="251"/>
        <v>0</v>
      </c>
      <c r="BV85" s="8">
        <f t="shared" si="215"/>
        <v>1.8020833333333333E-2</v>
      </c>
      <c r="BW85" s="8" t="str">
        <f t="shared" si="216"/>
        <v/>
      </c>
      <c r="BX85" s="8" t="str">
        <f t="shared" si="217"/>
        <v/>
      </c>
      <c r="BY85" s="8" t="str">
        <f t="shared" si="218"/>
        <v/>
      </c>
      <c r="BZ85" s="8" t="str">
        <f t="shared" si="219"/>
        <v/>
      </c>
      <c r="CA85" s="8" t="str">
        <f t="shared" si="220"/>
        <v/>
      </c>
      <c r="CB85" s="8" t="str">
        <f t="shared" si="221"/>
        <v/>
      </c>
      <c r="CC85" s="8" t="str">
        <f t="shared" si="222"/>
        <v/>
      </c>
      <c r="CD85" s="8" t="str">
        <f t="shared" si="223"/>
        <v/>
      </c>
      <c r="CE85" s="8" t="str">
        <f t="shared" si="224"/>
        <v/>
      </c>
      <c r="CF85" s="8" t="str">
        <f t="shared" si="225"/>
        <v/>
      </c>
      <c r="CG85" s="8" t="str">
        <f t="shared" si="226"/>
        <v/>
      </c>
      <c r="CI85" s="13"/>
      <c r="CJ85" s="8">
        <f t="shared" si="227"/>
        <v>1.8020833333333333E-2</v>
      </c>
      <c r="CK85" s="8">
        <f>IF(COUNT($BV85:BW85)&gt;0,SMALL($BV85:BW85,1),$CI85)</f>
        <v>1.8020833333333333E-2</v>
      </c>
      <c r="CL85" s="8">
        <f>IF(COUNT($BV85:BX85)&gt;0,SMALL($BV85:BX85,1),$CI85)</f>
        <v>1.8020833333333333E-2</v>
      </c>
      <c r="CM85" s="8">
        <f>IF(COUNT($BV85:BY85)&gt;0,SMALL($BV85:BY85,1),$CI85)</f>
        <v>1.8020833333333333E-2</v>
      </c>
      <c r="CN85" s="8">
        <f>IF(COUNT($BV85:BZ85)&gt;0,SMALL($BV85:BZ85,1),$CI85)</f>
        <v>1.8020833333333333E-2</v>
      </c>
      <c r="CO85" s="3">
        <v>1.5347222222222222E-2</v>
      </c>
      <c r="CP85" s="8">
        <f t="shared" si="228"/>
        <v>1.5347222222222222E-2</v>
      </c>
      <c r="CQ85" s="8">
        <f>IF(COUNT($CB85:CC85)&gt;0,SMALL($CB85:CC85,1),$CP85)</f>
        <v>1.5347222222222222E-2</v>
      </c>
      <c r="CR85" s="8">
        <f>IF(COUNT($CB85:CD85)&gt;0,SMALL($CB85:CD85,1),$CP85)</f>
        <v>1.5347222222222222E-2</v>
      </c>
      <c r="CS85" s="8">
        <f>IF(COUNT($CB85:CE85)&gt;0,SMALL($CB85:CE85,1),$CP85)</f>
        <v>1.5347222222222222E-2</v>
      </c>
      <c r="CT85" s="8">
        <f>IF(COUNT($CB85:CF85)&gt;0,SMALL($CB85:CF85,1),$CP85)</f>
        <v>1.5347222222222222E-2</v>
      </c>
      <c r="CV85" s="8">
        <f t="shared" si="229"/>
        <v>1.8231064814814815E-2</v>
      </c>
      <c r="CW85" s="8">
        <f t="shared" si="230"/>
        <v>1.6842175925925924E-2</v>
      </c>
      <c r="CX85" s="1">
        <f t="shared" si="231"/>
        <v>82</v>
      </c>
      <c r="CY85" s="8">
        <f t="shared" si="232"/>
        <v>1.8981481481481482E-6</v>
      </c>
      <c r="CZ85" s="1" t="str">
        <f t="shared" si="233"/>
        <v>Matthew Holton</v>
      </c>
      <c r="DB85" s="13">
        <f t="shared" si="234"/>
        <v>2.062213021216925E-2</v>
      </c>
      <c r="DC85" s="13">
        <f>SMALL($DO85:DP85,1)/(60*60*24)</f>
        <v>1.8020833333333333E-2</v>
      </c>
      <c r="DD85" s="13">
        <f>SMALL($DO85:DQ85,1)/(60*60*24)</f>
        <v>1.8020833333333333E-2</v>
      </c>
      <c r="DE85" s="13">
        <f>SMALL($DO85:DR85,1)/(60*60*24)</f>
        <v>1.8020833333333333E-2</v>
      </c>
      <c r="DF85" s="13">
        <f>SMALL($DO85:DS85,1)/(60*60*24)</f>
        <v>1.8020833333333333E-2</v>
      </c>
      <c r="DG85" s="13">
        <f>SMALL($DO85:DT85,1)/(60*60*24)</f>
        <v>1.8020833333333333E-2</v>
      </c>
      <c r="DH85" s="45">
        <f t="shared" si="235"/>
        <v>1.384921032700704E-2</v>
      </c>
      <c r="DI85" s="13">
        <f>SMALL($DU85:DV85,1)/(60*60*24)</f>
        <v>1.384921032700704E-2</v>
      </c>
      <c r="DJ85" s="53">
        <f>SMALL($DW85:DW85,1)/(60*60*24)</f>
        <v>0.11572916666666666</v>
      </c>
      <c r="DK85" s="53">
        <f>SMALL($DW85:DX85,1)/(60*60*24)</f>
        <v>0.11572916666666666</v>
      </c>
      <c r="DL85" s="53">
        <f>SMALL($DW85:DY85,1)/(60*60*24)</f>
        <v>0.11572916666666666</v>
      </c>
      <c r="DM85" s="53">
        <f>SMALL($DW85:DZ85,1)/(60*60*24)</f>
        <v>0.11572916666666666</v>
      </c>
      <c r="DO85" s="6">
        <f t="shared" si="236"/>
        <v>1781.7520503314233</v>
      </c>
      <c r="DP85" s="1">
        <f t="shared" si="237"/>
        <v>1557</v>
      </c>
      <c r="DQ85" s="1">
        <f t="shared" si="238"/>
        <v>9999</v>
      </c>
      <c r="DR85" s="1">
        <f t="shared" si="239"/>
        <v>9999</v>
      </c>
      <c r="DS85" s="1">
        <f t="shared" si="240"/>
        <v>9999</v>
      </c>
      <c r="DT85" s="1">
        <f t="shared" si="241"/>
        <v>9999</v>
      </c>
      <c r="DU85" s="6">
        <f t="shared" si="242"/>
        <v>1196.5717722534082</v>
      </c>
      <c r="DV85" s="1">
        <f t="shared" si="243"/>
        <v>9999</v>
      </c>
      <c r="DW85" s="55">
        <f t="shared" si="244"/>
        <v>9999</v>
      </c>
      <c r="DX85" s="1">
        <f t="shared" si="245"/>
        <v>9999</v>
      </c>
      <c r="DY85" s="1">
        <f t="shared" si="246"/>
        <v>9999</v>
      </c>
      <c r="DZ85" s="1">
        <f t="shared" si="247"/>
        <v>9999</v>
      </c>
    </row>
    <row r="86" spans="1:130" x14ac:dyDescent="0.2">
      <c r="A86" s="1" t="s">
        <v>204</v>
      </c>
      <c r="B86" s="54">
        <v>1.503472222222222E-2</v>
      </c>
      <c r="E86" s="53">
        <v>1.9652777777777779E-2</v>
      </c>
      <c r="H86" s="8">
        <v>1.5034722222222222E-2</v>
      </c>
      <c r="I86" s="8">
        <v>1.9652777777777776E-2</v>
      </c>
      <c r="L86" s="8">
        <v>3.0381944444444444E-2</v>
      </c>
      <c r="M86" s="8">
        <f t="shared" si="189"/>
        <v>1.8956823671497581E-2</v>
      </c>
      <c r="N86" s="6">
        <f t="shared" si="190"/>
        <v>1637.8695652173908</v>
      </c>
      <c r="O86" s="8">
        <f t="shared" si="252"/>
        <v>1.7187500000000001E-2</v>
      </c>
      <c r="Q86" s="8">
        <f t="shared" si="191"/>
        <v>0</v>
      </c>
      <c r="R86" s="8">
        <f t="shared" si="192"/>
        <v>0</v>
      </c>
      <c r="S86" s="8">
        <f t="shared" si="193"/>
        <v>1.7187500000000001E-2</v>
      </c>
      <c r="T86" s="8"/>
      <c r="U86" s="8">
        <f>IF(A86&lt;&gt;"",IF(VLOOKUP(A86,Apr!A$4:F$202,6)&gt;0,VLOOKUP(A86,Apr!A$4:F$202,6),0),0)</f>
        <v>0</v>
      </c>
      <c r="V86" s="8">
        <f>IF(A86&lt;&gt;"",IF(VLOOKUP(A86,May!A$3:F$201,6)&gt;0,VLOOKUP(A86,May!A$3:F$201,6),0),0)</f>
        <v>0</v>
      </c>
      <c r="W86" s="8">
        <f>IF(A86&lt;&gt;"",IF(VLOOKUP(A86,Jun!A$3:F$201,6)&gt;0,VLOOKUP(A86,Jun!A$3:F$201,6),0),0)</f>
        <v>0</v>
      </c>
      <c r="X86" s="8">
        <f>IF(A86&lt;&gt;"",IF(VLOOKUP(A86,Jul!A$3:F$201,6)&gt;0,VLOOKUP(A86,Jul!A$3:F$201,6),0),0)</f>
        <v>0</v>
      </c>
      <c r="Y86" s="8">
        <f>IF(A86&lt;&gt;"",IF(VLOOKUP(A86,Aug!A$3:F$201,6)&gt;0,VLOOKUP(A86,Aug!A$3:F$201,6),0),0)</f>
        <v>0</v>
      </c>
      <c r="Z86" s="8">
        <f>IF(A86&lt;&gt;"",IF(VLOOKUP(A86,Sep!A$3:F$201,6)&gt;0,VLOOKUP(A86,Sep!A$3:F$201,6),0),0)</f>
        <v>0</v>
      </c>
      <c r="AA86" s="6">
        <f t="shared" si="194"/>
        <v>1258.720930232558</v>
      </c>
      <c r="AB86" s="8">
        <f t="shared" si="195"/>
        <v>1.3194444444444444E-2</v>
      </c>
      <c r="AC86" s="8">
        <f>IF(A86&lt;&gt;"",IF(VLOOKUP(A86,Oct!A$3:F$201,6)&gt;0,VLOOKUP(A86,Oct!A$3:F$201,6),0),0)</f>
        <v>0</v>
      </c>
      <c r="AD86" s="8">
        <f>IF(A86&lt;&gt;"",IF(VLOOKUP(A86,Nov!A$3:F$201,6)&gt;0,VLOOKUP(A86,Nov!A$3:F$201,6),0),0)</f>
        <v>0</v>
      </c>
      <c r="AE86" s="8">
        <f>IF(A86&lt;&gt;"",IF(VLOOKUP(A86,Dec!A$3:F$201,6)&gt;0,VLOOKUP(A86,Dec!A$3:F$201,6),0),0)</f>
        <v>0</v>
      </c>
      <c r="AF86" s="8">
        <f>IF(A86&lt;&gt;"",IF(VLOOKUP(A86,Jan!A$3:F$201,6)&gt;0,VLOOKUP(A86,Jan!A$3:F$201,6),0),0)</f>
        <v>0</v>
      </c>
      <c r="AG86" s="8">
        <f>IF(A86&lt;&gt;"",IF(VLOOKUP(A86,Feb!A$3:F$201,6)&gt;0,VLOOKUP(A86,Feb!A$3:F$201,6),0),0)</f>
        <v>0</v>
      </c>
      <c r="AH86" s="8">
        <f>IF(A86&lt;&gt;"",IF(VLOOKUP(A86,Mar!A$3:F$201,6)&gt;0,VLOOKUP(A86,Mar!A$3:F$201,6),0),0)</f>
        <v>0</v>
      </c>
      <c r="AJ86" s="8">
        <f>LARGE($BH86:BI86,1)</f>
        <v>1.7187500000000001E-2</v>
      </c>
      <c r="AK86" s="8">
        <f>LARGE($BH86:BJ86,1)</f>
        <v>1.7187500000000001E-2</v>
      </c>
      <c r="AL86" s="8">
        <f>LARGE($BH86:BK86,1)</f>
        <v>1.7187500000000001E-2</v>
      </c>
      <c r="AM86" s="8">
        <f>LARGE($BH86:BL86,1)</f>
        <v>1.7187500000000001E-2</v>
      </c>
      <c r="AN86" s="8">
        <f>LARGE($BH86:BM86,1)</f>
        <v>1.7187500000000001E-2</v>
      </c>
      <c r="AO86" s="8">
        <f>LARGE($BN86:BO86,1)</f>
        <v>1.3194444444444444E-2</v>
      </c>
      <c r="AP86" s="8">
        <f>LARGE($BN86:BP86,1)</f>
        <v>1.579861111111111E-2</v>
      </c>
      <c r="AQ86" s="8">
        <f>LARGE($BN86:BQ86,1)</f>
        <v>1.579861111111111E-2</v>
      </c>
      <c r="AR86" s="8">
        <f>LARGE($BN86:BR86,1)</f>
        <v>1.579861111111111E-2</v>
      </c>
      <c r="AS86" s="8">
        <f>LARGE($BN86:BS86,1)</f>
        <v>1.579861111111111E-2</v>
      </c>
      <c r="AV86" s="6">
        <f t="shared" si="196"/>
        <v>0</v>
      </c>
      <c r="AW86" s="6">
        <f t="shared" si="197"/>
        <v>0</v>
      </c>
      <c r="AX86" s="6">
        <f t="shared" si="198"/>
        <v>0</v>
      </c>
      <c r="AY86" s="6">
        <f t="shared" si="199"/>
        <v>0</v>
      </c>
      <c r="AZ86" s="6">
        <f t="shared" si="200"/>
        <v>0</v>
      </c>
      <c r="BA86" s="6">
        <f t="shared" si="201"/>
        <v>0</v>
      </c>
      <c r="BB86" s="6">
        <f t="shared" si="202"/>
        <v>0</v>
      </c>
      <c r="BC86" s="6">
        <f t="shared" si="203"/>
        <v>0</v>
      </c>
      <c r="BD86" s="6">
        <f t="shared" si="204"/>
        <v>0</v>
      </c>
      <c r="BE86" s="6">
        <f t="shared" si="205"/>
        <v>0</v>
      </c>
      <c r="BF86" s="6">
        <f t="shared" si="206"/>
        <v>0</v>
      </c>
      <c r="BH86" s="8">
        <f t="shared" si="207"/>
        <v>1.7187500000000001E-2</v>
      </c>
      <c r="BI86" s="8">
        <f t="shared" si="208"/>
        <v>0</v>
      </c>
      <c r="BJ86" s="8">
        <f t="shared" si="209"/>
        <v>0</v>
      </c>
      <c r="BK86" s="8">
        <f t="shared" si="210"/>
        <v>0</v>
      </c>
      <c r="BL86" s="8">
        <f t="shared" si="211"/>
        <v>0</v>
      </c>
      <c r="BM86" s="8">
        <f t="shared" si="212"/>
        <v>0</v>
      </c>
      <c r="BN86" s="8">
        <f t="shared" si="213"/>
        <v>1.3194444444444444E-2</v>
      </c>
      <c r="BO86" s="8">
        <f t="shared" si="214"/>
        <v>0</v>
      </c>
      <c r="BP86" s="8">
        <f t="shared" si="248"/>
        <v>1.579861111111111E-2</v>
      </c>
      <c r="BQ86" s="8">
        <f t="shared" si="249"/>
        <v>0</v>
      </c>
      <c r="BR86" s="8">
        <f t="shared" si="250"/>
        <v>0</v>
      </c>
      <c r="BS86" s="8">
        <f t="shared" si="251"/>
        <v>0</v>
      </c>
      <c r="BV86" s="8" t="str">
        <f t="shared" si="215"/>
        <v/>
      </c>
      <c r="BW86" s="8" t="str">
        <f t="shared" si="216"/>
        <v/>
      </c>
      <c r="BX86" s="8" t="str">
        <f t="shared" si="217"/>
        <v/>
      </c>
      <c r="BY86" s="8" t="str">
        <f t="shared" si="218"/>
        <v/>
      </c>
      <c r="BZ86" s="8" t="str">
        <f t="shared" si="219"/>
        <v/>
      </c>
      <c r="CA86" s="8" t="str">
        <f t="shared" si="220"/>
        <v/>
      </c>
      <c r="CB86" s="8" t="str">
        <f t="shared" si="221"/>
        <v/>
      </c>
      <c r="CC86" s="8" t="str">
        <f t="shared" si="222"/>
        <v/>
      </c>
      <c r="CD86" s="8" t="str">
        <f t="shared" si="223"/>
        <v/>
      </c>
      <c r="CE86" s="8" t="str">
        <f t="shared" si="224"/>
        <v/>
      </c>
      <c r="CF86" s="8" t="str">
        <f t="shared" si="225"/>
        <v/>
      </c>
      <c r="CG86" s="8" t="str">
        <f t="shared" si="226"/>
        <v/>
      </c>
      <c r="CI86" s="13">
        <v>1.9652777777777779E-2</v>
      </c>
      <c r="CJ86" s="8">
        <f t="shared" si="227"/>
        <v>1.9652777777777779E-2</v>
      </c>
      <c r="CK86" s="8">
        <f>IF(COUNT($BV86:BW86)&gt;0,SMALL($BV86:BW86,1),$CI86)</f>
        <v>1.9652777777777779E-2</v>
      </c>
      <c r="CL86" s="8">
        <f>IF(COUNT($BV86:BX86)&gt;0,SMALL($BV86:BX86,1),$CI86)</f>
        <v>1.9652777777777779E-2</v>
      </c>
      <c r="CM86" s="8">
        <f>IF(COUNT($BV86:BY86)&gt;0,SMALL($BV86:BY86,1),$CI86)</f>
        <v>1.9652777777777779E-2</v>
      </c>
      <c r="CN86" s="8">
        <f>IF(COUNT($BV86:BZ86)&gt;0,SMALL($BV86:BZ86,1),$CI86)</f>
        <v>1.9652777777777779E-2</v>
      </c>
      <c r="CO86" s="3">
        <v>1.503472222222222E-2</v>
      </c>
      <c r="CP86" s="8">
        <f t="shared" si="228"/>
        <v>1.503472222222222E-2</v>
      </c>
      <c r="CQ86" s="8">
        <f>IF(COUNT($CB86:CC86)&gt;0,SMALL($CB86:CC86,1),$CP86)</f>
        <v>1.503472222222222E-2</v>
      </c>
      <c r="CR86" s="8">
        <f>IF(COUNT($CB86:CD86)&gt;0,SMALL($CB86:CD86,1),$CP86)</f>
        <v>1.503472222222222E-2</v>
      </c>
      <c r="CS86" s="8">
        <f>IF(COUNT($CB86:CE86)&gt;0,SMALL($CB86:CE86,1),$CP86)</f>
        <v>1.503472222222222E-2</v>
      </c>
      <c r="CT86" s="8">
        <f>IF(COUNT($CB86:CF86)&gt;0,SMALL($CB86:CF86,1),$CP86)</f>
        <v>1.503472222222222E-2</v>
      </c>
      <c r="CV86" s="8">
        <f t="shared" si="229"/>
        <v>1.7189421296296296E-2</v>
      </c>
      <c r="CW86" s="8">
        <f t="shared" si="230"/>
        <v>1.5800532407407405E-2</v>
      </c>
      <c r="CX86" s="1">
        <f t="shared" si="231"/>
        <v>83</v>
      </c>
      <c r="CY86" s="8">
        <f t="shared" si="232"/>
        <v>1.9212962962962962E-6</v>
      </c>
      <c r="CZ86" s="1" t="str">
        <f t="shared" si="233"/>
        <v>Mel Koth</v>
      </c>
      <c r="DB86" s="13">
        <f t="shared" si="234"/>
        <v>1.8956823671497581E-2</v>
      </c>
      <c r="DC86" s="13">
        <f>SMALL($DO86:DP86,1)/(60*60*24)</f>
        <v>1.8956823671497577E-2</v>
      </c>
      <c r="DD86" s="13">
        <f>SMALL($DO86:DQ86,1)/(60*60*24)</f>
        <v>1.8956823671497577E-2</v>
      </c>
      <c r="DE86" s="13">
        <f>SMALL($DO86:DR86,1)/(60*60*24)</f>
        <v>1.8956823671497577E-2</v>
      </c>
      <c r="DF86" s="13">
        <f>SMALL($DO86:DS86,1)/(60*60*24)</f>
        <v>1.8956823671497577E-2</v>
      </c>
      <c r="DG86" s="13">
        <f>SMALL($DO86:DT86,1)/(60*60*24)</f>
        <v>1.8956823671497577E-2</v>
      </c>
      <c r="DH86" s="45">
        <f t="shared" si="235"/>
        <v>1.456852928509905E-2</v>
      </c>
      <c r="DI86" s="13">
        <f>SMALL($DU86:DV86,1)/(60*60*24)</f>
        <v>1.456852928509905E-2</v>
      </c>
      <c r="DJ86" s="53">
        <f>SMALL($DW86:DW86,1)/(60*60*24)</f>
        <v>0.11572916666666666</v>
      </c>
      <c r="DK86" s="53">
        <f>SMALL($DW86:DX86,1)/(60*60*24)</f>
        <v>0.11572916666666666</v>
      </c>
      <c r="DL86" s="53">
        <f>SMALL($DW86:DY86,1)/(60*60*24)</f>
        <v>0.11572916666666666</v>
      </c>
      <c r="DM86" s="53">
        <f>SMALL($DW86:DZ86,1)/(60*60*24)</f>
        <v>0.11572916666666666</v>
      </c>
      <c r="DO86" s="6">
        <f t="shared" si="236"/>
        <v>1637.8695652173908</v>
      </c>
      <c r="DP86" s="1">
        <f t="shared" si="237"/>
        <v>9999</v>
      </c>
      <c r="DQ86" s="1">
        <f t="shared" si="238"/>
        <v>9999</v>
      </c>
      <c r="DR86" s="1">
        <f t="shared" si="239"/>
        <v>9999</v>
      </c>
      <c r="DS86" s="1">
        <f t="shared" si="240"/>
        <v>9999</v>
      </c>
      <c r="DT86" s="1">
        <f t="shared" si="241"/>
        <v>9999</v>
      </c>
      <c r="DU86" s="6">
        <f t="shared" si="242"/>
        <v>1258.720930232558</v>
      </c>
      <c r="DV86" s="1">
        <f t="shared" si="243"/>
        <v>9999</v>
      </c>
      <c r="DW86" s="55">
        <f t="shared" si="244"/>
        <v>9999</v>
      </c>
      <c r="DX86" s="1">
        <f t="shared" si="245"/>
        <v>9999</v>
      </c>
      <c r="DY86" s="1">
        <f t="shared" si="246"/>
        <v>9999</v>
      </c>
      <c r="DZ86" s="1">
        <f t="shared" si="247"/>
        <v>9999</v>
      </c>
    </row>
    <row r="87" spans="1:130" x14ac:dyDescent="0.2">
      <c r="A87" s="1" t="s">
        <v>187</v>
      </c>
      <c r="B87" s="3">
        <v>1.6076388888888887E-2</v>
      </c>
      <c r="C87" s="11">
        <v>43831</v>
      </c>
      <c r="E87" s="13">
        <v>1.9699074074074074E-2</v>
      </c>
      <c r="F87" s="11">
        <v>44317</v>
      </c>
      <c r="H87" s="3">
        <v>0</v>
      </c>
      <c r="I87" s="3">
        <v>2.0092592592592592E-2</v>
      </c>
      <c r="L87" s="8">
        <v>3.125E-2</v>
      </c>
      <c r="M87" s="8">
        <f t="shared" si="189"/>
        <v>2.0092592592592592E-2</v>
      </c>
      <c r="N87" s="6">
        <f t="shared" si="190"/>
        <v>1736</v>
      </c>
      <c r="O87" s="8">
        <f t="shared" si="252"/>
        <v>1.6145833333333335E-2</v>
      </c>
      <c r="Q87" s="8">
        <f t="shared" si="191"/>
        <v>1.9699074074074074E-2</v>
      </c>
      <c r="R87" s="8">
        <f t="shared" si="192"/>
        <v>1.6087962962962964E-2</v>
      </c>
      <c r="S87" s="8">
        <f t="shared" si="193"/>
        <v>1.6145833333333335E-2</v>
      </c>
      <c r="T87" s="8"/>
      <c r="U87" s="8">
        <f>IF(A87&lt;&gt;"",IF(VLOOKUP(A87,Apr!A$4:F$202,6)&gt;0,VLOOKUP(A87,Apr!A$4:F$202,6),0),0)</f>
        <v>0</v>
      </c>
      <c r="V87" s="8">
        <f>IF(A87&lt;&gt;"",IF(VLOOKUP(A87,May!A$3:F$201,6)&gt;0,VLOOKUP(A87,May!A$3:F$201,6),0),0)</f>
        <v>1.9699074074074074E-2</v>
      </c>
      <c r="W87" s="8">
        <f>IF(A87&lt;&gt;"",IF(VLOOKUP(A87,Jun!A$3:F$201,6)&gt;0,VLOOKUP(A87,Jun!A$3:F$201,6),0),0)</f>
        <v>0</v>
      </c>
      <c r="X87" s="8">
        <f>IF(A87&lt;&gt;"",IF(VLOOKUP(A87,Jul!A$3:F$201,6)&gt;0,VLOOKUP(A87,Jul!A$3:F$201,6),0),0)</f>
        <v>0</v>
      </c>
      <c r="Y87" s="8">
        <f>IF(A87&lt;&gt;"",IF(VLOOKUP(A87,Aug!A$3:F$201,6)&gt;0,VLOOKUP(A87,Aug!A$3:F$201,6),0),0)</f>
        <v>0</v>
      </c>
      <c r="Z87" s="8">
        <f>IF(A87&lt;&gt;"",IF(VLOOKUP(A87,Sep!A$3:F$201,6)&gt;0,VLOOKUP(A87,Sep!A$3:F$201,6),0),0)</f>
        <v>0</v>
      </c>
      <c r="AA87" s="6">
        <f t="shared" si="194"/>
        <v>1308.0058807805401</v>
      </c>
      <c r="AB87" s="8">
        <f t="shared" si="195"/>
        <v>1.2673611111111109E-2</v>
      </c>
      <c r="AC87" s="8">
        <f>IF(A87&lt;&gt;"",IF(VLOOKUP(A87,Oct!A$3:F$201,6)&gt;0,VLOOKUP(A87,Oct!A$3:F$201,6),0),0)</f>
        <v>1.6087962962962964E-2</v>
      </c>
      <c r="AD87" s="8">
        <f>IF(A87&lt;&gt;"",IF(VLOOKUP(A87,Nov!A$3:F$201,6)&gt;0,VLOOKUP(A87,Nov!A$3:F$201,6),0),0)</f>
        <v>0</v>
      </c>
      <c r="AE87" s="8">
        <f>IF(A87&lt;&gt;"",IF(VLOOKUP(A87,Dec!A$3:F$201,6)&gt;0,VLOOKUP(A87,Dec!A$3:F$201,6),0),0)</f>
        <v>0</v>
      </c>
      <c r="AF87" s="8">
        <f>IF(A87&lt;&gt;"",IF(VLOOKUP(A87,Jan!A$3:F$201,6)&gt;0,VLOOKUP(A87,Jan!A$3:F$201,6),0),0)</f>
        <v>0</v>
      </c>
      <c r="AG87" s="8">
        <f>IF(A87&lt;&gt;"",IF(VLOOKUP(A87,Feb!A$3:F$201,6)&gt;0,VLOOKUP(A87,Feb!A$3:F$201,6),0),0)</f>
        <v>0</v>
      </c>
      <c r="AH87" s="8">
        <f>IF(A87&lt;&gt;"",IF(VLOOKUP(A87,Mar!A$3:F$201,6)&gt;0,VLOOKUP(A87,Mar!A$3:F$201,6),0),0)</f>
        <v>0</v>
      </c>
      <c r="AJ87" s="8">
        <f>LARGE($BH87:BI87,1)</f>
        <v>1.6145833333333335E-2</v>
      </c>
      <c r="AK87" s="8">
        <f>LARGE($BH87:BJ87,1)</f>
        <v>1.6493055555555556E-2</v>
      </c>
      <c r="AL87" s="8">
        <f>LARGE($BH87:BK87,1)</f>
        <v>1.6493055555555556E-2</v>
      </c>
      <c r="AM87" s="8">
        <f>LARGE($BH87:BL87,1)</f>
        <v>1.6493055555555556E-2</v>
      </c>
      <c r="AN87" s="8">
        <f>LARGE($BH87:BM87,1)</f>
        <v>1.6493055555555556E-2</v>
      </c>
      <c r="AO87" s="8">
        <f>LARGE($BN87:BO87,1)</f>
        <v>1.2673611111111109E-2</v>
      </c>
      <c r="AP87" s="8">
        <f>LARGE($BN87:BP87,1)</f>
        <v>1.5104166666666667E-2</v>
      </c>
      <c r="AQ87" s="8">
        <f>LARGE($BN87:BQ87,1)</f>
        <v>1.5104166666666667E-2</v>
      </c>
      <c r="AR87" s="8">
        <f>LARGE($BN87:BR87,1)</f>
        <v>1.5104166666666667E-2</v>
      </c>
      <c r="AS87" s="8">
        <f>LARGE($BN87:BS87,1)</f>
        <v>1.5104166666666667E-2</v>
      </c>
      <c r="AV87" s="6">
        <f t="shared" si="196"/>
        <v>0</v>
      </c>
      <c r="AW87" s="6">
        <f t="shared" si="197"/>
        <v>1702</v>
      </c>
      <c r="AX87" s="6">
        <f t="shared" si="198"/>
        <v>0</v>
      </c>
      <c r="AY87" s="6">
        <f t="shared" si="199"/>
        <v>0</v>
      </c>
      <c r="AZ87" s="6">
        <f t="shared" si="200"/>
        <v>0</v>
      </c>
      <c r="BA87" s="6">
        <f t="shared" si="201"/>
        <v>0</v>
      </c>
      <c r="BB87" s="6">
        <f t="shared" si="202"/>
        <v>1390</v>
      </c>
      <c r="BC87" s="6">
        <f t="shared" si="203"/>
        <v>0</v>
      </c>
      <c r="BD87" s="6">
        <f t="shared" si="204"/>
        <v>0</v>
      </c>
      <c r="BE87" s="6">
        <f t="shared" si="205"/>
        <v>0</v>
      </c>
      <c r="BF87" s="6">
        <f t="shared" si="206"/>
        <v>0</v>
      </c>
      <c r="BH87" s="8">
        <f t="shared" si="207"/>
        <v>1.6145833333333335E-2</v>
      </c>
      <c r="BI87" s="8">
        <f t="shared" si="208"/>
        <v>0</v>
      </c>
      <c r="BJ87" s="8">
        <f t="shared" si="209"/>
        <v>1.6493055555555556E-2</v>
      </c>
      <c r="BK87" s="8">
        <f t="shared" si="210"/>
        <v>0</v>
      </c>
      <c r="BL87" s="8">
        <f t="shared" si="211"/>
        <v>0</v>
      </c>
      <c r="BM87" s="8">
        <f t="shared" si="212"/>
        <v>0</v>
      </c>
      <c r="BN87" s="8">
        <f t="shared" si="213"/>
        <v>1.2673611111111109E-2</v>
      </c>
      <c r="BO87" s="8">
        <f t="shared" si="214"/>
        <v>1.1805555555555555E-2</v>
      </c>
      <c r="BP87" s="8">
        <f t="shared" si="248"/>
        <v>1.5104166666666667E-2</v>
      </c>
      <c r="BQ87" s="8">
        <f t="shared" si="249"/>
        <v>0</v>
      </c>
      <c r="BR87" s="8">
        <f t="shared" si="250"/>
        <v>0</v>
      </c>
      <c r="BS87" s="8">
        <f t="shared" si="251"/>
        <v>0</v>
      </c>
      <c r="BV87" s="8" t="str">
        <f t="shared" si="215"/>
        <v/>
      </c>
      <c r="BW87" s="8">
        <f t="shared" si="216"/>
        <v>1.9699074074074074E-2</v>
      </c>
      <c r="BX87" s="8" t="str">
        <f t="shared" si="217"/>
        <v/>
      </c>
      <c r="BY87" s="8" t="str">
        <f t="shared" si="218"/>
        <v/>
      </c>
      <c r="BZ87" s="8" t="str">
        <f t="shared" si="219"/>
        <v/>
      </c>
      <c r="CA87" s="8" t="str">
        <f t="shared" si="220"/>
        <v/>
      </c>
      <c r="CB87" s="8">
        <f t="shared" si="221"/>
        <v>1.6087962962962964E-2</v>
      </c>
      <c r="CC87" s="8" t="str">
        <f t="shared" si="222"/>
        <v/>
      </c>
      <c r="CD87" s="8" t="str">
        <f t="shared" si="223"/>
        <v/>
      </c>
      <c r="CE87" s="8" t="str">
        <f t="shared" si="224"/>
        <v/>
      </c>
      <c r="CF87" s="8" t="str">
        <f t="shared" si="225"/>
        <v/>
      </c>
      <c r="CG87" s="8" t="str">
        <f t="shared" si="226"/>
        <v/>
      </c>
      <c r="CI87" s="13">
        <v>2.0092592592592592E-2</v>
      </c>
      <c r="CJ87" s="8">
        <f t="shared" si="227"/>
        <v>2.0092592592592592E-2</v>
      </c>
      <c r="CK87" s="8">
        <f>IF(COUNT($BV87:BW87)&gt;0,SMALL($BV87:BW87,1),$CI87)</f>
        <v>1.9699074074074074E-2</v>
      </c>
      <c r="CL87" s="8">
        <f>IF(COUNT($BV87:BX87)&gt;0,SMALL($BV87:BX87,1),$CI87)</f>
        <v>1.9699074074074074E-2</v>
      </c>
      <c r="CM87" s="8">
        <f>IF(COUNT($BV87:BY87)&gt;0,SMALL($BV87:BY87,1),$CI87)</f>
        <v>1.9699074074074074E-2</v>
      </c>
      <c r="CN87" s="8">
        <f>IF(COUNT($BV87:BZ87)&gt;0,SMALL($BV87:BZ87,1),$CI87)</f>
        <v>1.9699074074074074E-2</v>
      </c>
      <c r="CO87" s="3">
        <v>1.6076388888888887E-2</v>
      </c>
      <c r="CP87" s="8">
        <f t="shared" si="228"/>
        <v>1.6087962962962964E-2</v>
      </c>
      <c r="CQ87" s="8">
        <f>IF(COUNT($CB87:CC87)&gt;0,SMALL($CB87:CC87,1),$CP87)</f>
        <v>1.6087962962962964E-2</v>
      </c>
      <c r="CR87" s="8">
        <f>IF(COUNT($CB87:CD87)&gt;0,SMALL($CB87:CD87,1),$CP87)</f>
        <v>1.6087962962962964E-2</v>
      </c>
      <c r="CS87" s="8">
        <f>IF(COUNT($CB87:CE87)&gt;0,SMALL($CB87:CE87,1),$CP87)</f>
        <v>1.6087962962962964E-2</v>
      </c>
      <c r="CT87" s="8">
        <f>IF(COUNT($CB87:CF87)&gt;0,SMALL($CB87:CF87,1),$CP87)</f>
        <v>1.6087962962962964E-2</v>
      </c>
      <c r="CV87" s="8">
        <f t="shared" si="229"/>
        <v>1.6494999999999999E-2</v>
      </c>
      <c r="CW87" s="8">
        <f t="shared" si="230"/>
        <v>1.5106111111111112E-2</v>
      </c>
      <c r="CX87" s="1">
        <f t="shared" si="231"/>
        <v>84</v>
      </c>
      <c r="CY87" s="8">
        <f t="shared" si="232"/>
        <v>1.9444444444444444E-6</v>
      </c>
      <c r="CZ87" s="1" t="str">
        <f t="shared" si="233"/>
        <v>Michael Hall</v>
      </c>
      <c r="DB87" s="13">
        <f t="shared" si="234"/>
        <v>2.0092592592592592E-2</v>
      </c>
      <c r="DC87" s="13">
        <f>SMALL($DO87:DP87,1)/(60*60*24)</f>
        <v>2.0092592592592592E-2</v>
      </c>
      <c r="DD87" s="13">
        <f>SMALL($DO87:DQ87,1)/(60*60*24)</f>
        <v>1.9699074074074074E-2</v>
      </c>
      <c r="DE87" s="13">
        <f>SMALL($DO87:DR87,1)/(60*60*24)</f>
        <v>1.9699074074074074E-2</v>
      </c>
      <c r="DF87" s="13">
        <f>SMALL($DO87:DS87,1)/(60*60*24)</f>
        <v>1.9699074074074074E-2</v>
      </c>
      <c r="DG87" s="13">
        <f>SMALL($DO87:DT87,1)/(60*60*24)</f>
        <v>1.9699074074074074E-2</v>
      </c>
      <c r="DH87" s="45">
        <f t="shared" si="235"/>
        <v>1.5138956953478474E-2</v>
      </c>
      <c r="DI87" s="13">
        <f>SMALL($DU87:DV87,1)/(60*60*24)</f>
        <v>1.5138956953478474E-2</v>
      </c>
      <c r="DJ87" s="53">
        <f>SMALL($DW87:DW87,1)/(60*60*24)</f>
        <v>0.11572916666666666</v>
      </c>
      <c r="DK87" s="53">
        <f>SMALL($DW87:DX87,1)/(60*60*24)</f>
        <v>0.11572916666666666</v>
      </c>
      <c r="DL87" s="53">
        <f>SMALL($DW87:DY87,1)/(60*60*24)</f>
        <v>0.11572916666666666</v>
      </c>
      <c r="DM87" s="53">
        <f>SMALL($DW87:DZ87,1)/(60*60*24)</f>
        <v>0.11572916666666666</v>
      </c>
      <c r="DO87" s="6">
        <f t="shared" si="236"/>
        <v>1736</v>
      </c>
      <c r="DP87" s="1">
        <f t="shared" si="237"/>
        <v>9999</v>
      </c>
      <c r="DQ87" s="1">
        <f t="shared" si="238"/>
        <v>1702</v>
      </c>
      <c r="DR87" s="1">
        <f t="shared" si="239"/>
        <v>9999</v>
      </c>
      <c r="DS87" s="1">
        <f t="shared" si="240"/>
        <v>9999</v>
      </c>
      <c r="DT87" s="1">
        <f t="shared" si="241"/>
        <v>9999</v>
      </c>
      <c r="DU87" s="6">
        <f t="shared" si="242"/>
        <v>1308.0058807805401</v>
      </c>
      <c r="DV87" s="1">
        <f t="shared" si="243"/>
        <v>1390</v>
      </c>
      <c r="DW87" s="55">
        <f t="shared" si="244"/>
        <v>9999</v>
      </c>
      <c r="DX87" s="1">
        <f t="shared" si="245"/>
        <v>9999</v>
      </c>
      <c r="DY87" s="1">
        <f t="shared" si="246"/>
        <v>9999</v>
      </c>
      <c r="DZ87" s="1">
        <f t="shared" si="247"/>
        <v>9999</v>
      </c>
    </row>
    <row r="88" spans="1:130" x14ac:dyDescent="0.2">
      <c r="A88" s="1" t="s">
        <v>227</v>
      </c>
      <c r="E88" s="13">
        <v>1.8657407407407407E-2</v>
      </c>
      <c r="F88" s="11">
        <v>44044</v>
      </c>
      <c r="H88" s="3">
        <v>0</v>
      </c>
      <c r="I88" s="3">
        <v>1.8657407407407407E-2</v>
      </c>
      <c r="L88" s="8">
        <v>3.2118055555555559E-2</v>
      </c>
      <c r="M88" s="8">
        <f t="shared" si="189"/>
        <v>1.8657407407407407E-2</v>
      </c>
      <c r="N88" s="6">
        <f t="shared" si="190"/>
        <v>1612</v>
      </c>
      <c r="O88" s="8">
        <f t="shared" si="252"/>
        <v>1.7534722222222222E-2</v>
      </c>
      <c r="Q88" s="8">
        <f t="shared" si="191"/>
        <v>2.1354166666666667E-2</v>
      </c>
      <c r="R88" s="8">
        <f t="shared" si="192"/>
        <v>0</v>
      </c>
      <c r="S88" s="8">
        <f t="shared" si="193"/>
        <v>1.7534722222222222E-2</v>
      </c>
      <c r="T88" s="8"/>
      <c r="U88" s="8">
        <f>IF(A88&lt;&gt;"",IF(VLOOKUP(A88,Apr!A$4:F$202,6)&gt;0,VLOOKUP(A88,Apr!A$4:F$202,6),0),0)</f>
        <v>0</v>
      </c>
      <c r="V88" s="8">
        <f>IF(A88&lt;&gt;"",IF(VLOOKUP(A88,May!A$3:F$201,6)&gt;0,VLOOKUP(A88,May!A$3:F$201,6),0),0)</f>
        <v>0</v>
      </c>
      <c r="W88" s="8">
        <f>IF(A88&lt;&gt;"",IF(VLOOKUP(A88,Jun!A$3:F$201,6)&gt;0,VLOOKUP(A88,Jun!A$3:F$201,6),0),0)</f>
        <v>0</v>
      </c>
      <c r="X88" s="8">
        <f>IF(A88&lt;&gt;"",IF(VLOOKUP(A88,Jul!A$3:F$201,6)&gt;0,VLOOKUP(A88,Jul!A$3:F$201,6),0),0)</f>
        <v>0</v>
      </c>
      <c r="Y88" s="8">
        <f>IF(A88&lt;&gt;"",IF(VLOOKUP(A88,Aug!A$3:F$201,6)&gt;0,VLOOKUP(A88,Aug!A$3:F$201,6),0),0)</f>
        <v>0</v>
      </c>
      <c r="Z88" s="8">
        <f>IF(A88&lt;&gt;"",IF(VLOOKUP(A88,Sep!A$3:F$201,6)&gt;0,VLOOKUP(A88,Sep!A$3:F$201,6),0),0)</f>
        <v>2.1354166666666667E-2</v>
      </c>
      <c r="AA88" s="6">
        <f t="shared" si="194"/>
        <v>1417.9029671210908</v>
      </c>
      <c r="AB88" s="8">
        <f t="shared" si="195"/>
        <v>1.1458333333333334E-2</v>
      </c>
      <c r="AC88" s="8">
        <f>IF(A88&lt;&gt;"",IF(VLOOKUP(A88,Oct!A$3:F$201,6)&gt;0,VLOOKUP(A88,Oct!A$3:F$201,6),0),0)</f>
        <v>0</v>
      </c>
      <c r="AD88" s="8">
        <f>IF(A88&lt;&gt;"",IF(VLOOKUP(A88,Nov!A$3:F$201,6)&gt;0,VLOOKUP(A88,Nov!A$3:F$201,6),0),0)</f>
        <v>0</v>
      </c>
      <c r="AE88" s="8">
        <f>IF(A88&lt;&gt;"",IF(VLOOKUP(A88,Dec!A$3:F$201,6)&gt;0,VLOOKUP(A88,Dec!A$3:F$201,6),0),0)</f>
        <v>0</v>
      </c>
      <c r="AF88" s="8">
        <f>IF(A88&lt;&gt;"",IF(VLOOKUP(A88,Jan!A$3:F$201,6)&gt;0,VLOOKUP(A88,Jan!A$3:F$201,6),0),0)</f>
        <v>0</v>
      </c>
      <c r="AG88" s="8">
        <f>IF(A88&lt;&gt;"",IF(VLOOKUP(A88,Feb!A$3:F$201,6)&gt;0,VLOOKUP(A88,Feb!A$3:F$201,6),0),0)</f>
        <v>0</v>
      </c>
      <c r="AH88" s="8">
        <f>IF(A88&lt;&gt;"",IF(VLOOKUP(A88,Mar!A$3:F$201,6)&gt;0,VLOOKUP(A88,Mar!A$3:F$201,6),0),0)</f>
        <v>0</v>
      </c>
      <c r="AJ88" s="8">
        <f>LARGE($BH88:BI88,1)</f>
        <v>1.7534722222222222E-2</v>
      </c>
      <c r="AK88" s="8">
        <f>LARGE($BH88:BJ88,1)</f>
        <v>1.7534722222222222E-2</v>
      </c>
      <c r="AL88" s="8">
        <f>LARGE($BH88:BK88,1)</f>
        <v>1.7534722222222222E-2</v>
      </c>
      <c r="AM88" s="8">
        <f>LARGE($BH88:BL88,1)</f>
        <v>1.7534722222222222E-2</v>
      </c>
      <c r="AN88" s="8">
        <f>LARGE($BH88:BM88,1)</f>
        <v>1.7534722222222222E-2</v>
      </c>
      <c r="AO88" s="8">
        <f>LARGE($BN88:BO88,1)</f>
        <v>1.1458333333333334E-2</v>
      </c>
      <c r="AP88" s="8">
        <f>LARGE($BN88:BP88,1)</f>
        <v>1.3715277777777778E-2</v>
      </c>
      <c r="AQ88" s="8">
        <f>LARGE($BN88:BQ88,1)</f>
        <v>1.3715277777777778E-2</v>
      </c>
      <c r="AR88" s="8">
        <f>LARGE($BN88:BR88,1)</f>
        <v>1.3715277777777778E-2</v>
      </c>
      <c r="AS88" s="8">
        <f>LARGE($BN88:BS88,1)</f>
        <v>1.3715277777777778E-2</v>
      </c>
      <c r="AV88" s="6">
        <f t="shared" si="196"/>
        <v>0</v>
      </c>
      <c r="AW88" s="6">
        <f t="shared" si="197"/>
        <v>0</v>
      </c>
      <c r="AX88" s="6">
        <f t="shared" si="198"/>
        <v>0</v>
      </c>
      <c r="AY88" s="6">
        <f t="shared" si="199"/>
        <v>0</v>
      </c>
      <c r="AZ88" s="6">
        <f t="shared" si="200"/>
        <v>0</v>
      </c>
      <c r="BA88" s="6">
        <f t="shared" si="201"/>
        <v>1845</v>
      </c>
      <c r="BB88" s="6">
        <f t="shared" si="202"/>
        <v>0</v>
      </c>
      <c r="BC88" s="6">
        <f t="shared" si="203"/>
        <v>0</v>
      </c>
      <c r="BD88" s="6">
        <f t="shared" si="204"/>
        <v>0</v>
      </c>
      <c r="BE88" s="6">
        <f t="shared" si="205"/>
        <v>0</v>
      </c>
      <c r="BF88" s="6">
        <f t="shared" si="206"/>
        <v>0</v>
      </c>
      <c r="BH88" s="8">
        <f t="shared" si="207"/>
        <v>1.7534722222222222E-2</v>
      </c>
      <c r="BI88" s="8">
        <f t="shared" si="208"/>
        <v>0</v>
      </c>
      <c r="BJ88" s="8">
        <f t="shared" si="209"/>
        <v>0</v>
      </c>
      <c r="BK88" s="8">
        <f t="shared" si="210"/>
        <v>0</v>
      </c>
      <c r="BL88" s="8">
        <f t="shared" si="211"/>
        <v>0</v>
      </c>
      <c r="BM88" s="8">
        <f t="shared" si="212"/>
        <v>0</v>
      </c>
      <c r="BN88" s="8">
        <f t="shared" si="213"/>
        <v>1.1458333333333334E-2</v>
      </c>
      <c r="BO88" s="8">
        <f t="shared" si="214"/>
        <v>0</v>
      </c>
      <c r="BP88" s="8">
        <f t="shared" si="248"/>
        <v>1.3715277777777778E-2</v>
      </c>
      <c r="BQ88" s="8">
        <f t="shared" si="249"/>
        <v>0</v>
      </c>
      <c r="BR88" s="8">
        <f t="shared" si="250"/>
        <v>0</v>
      </c>
      <c r="BS88" s="8">
        <f t="shared" si="251"/>
        <v>0</v>
      </c>
      <c r="BV88" s="8" t="str">
        <f t="shared" si="215"/>
        <v/>
      </c>
      <c r="BW88" s="8" t="str">
        <f t="shared" si="216"/>
        <v/>
      </c>
      <c r="BX88" s="8" t="str">
        <f t="shared" si="217"/>
        <v/>
      </c>
      <c r="BY88" s="8" t="str">
        <f t="shared" si="218"/>
        <v/>
      </c>
      <c r="BZ88" s="8" t="str">
        <f t="shared" si="219"/>
        <v/>
      </c>
      <c r="CA88" s="8">
        <f t="shared" si="220"/>
        <v>2.1354166666666667E-2</v>
      </c>
      <c r="CB88" s="8" t="str">
        <f t="shared" si="221"/>
        <v/>
      </c>
      <c r="CC88" s="8" t="str">
        <f t="shared" si="222"/>
        <v/>
      </c>
      <c r="CD88" s="8" t="str">
        <f t="shared" si="223"/>
        <v/>
      </c>
      <c r="CE88" s="8" t="str">
        <f t="shared" si="224"/>
        <v/>
      </c>
      <c r="CF88" s="8" t="str">
        <f t="shared" si="225"/>
        <v/>
      </c>
      <c r="CG88" s="8" t="str">
        <f t="shared" si="226"/>
        <v/>
      </c>
      <c r="CI88" s="13">
        <v>1.8657407407407407E-2</v>
      </c>
      <c r="CJ88" s="8">
        <f t="shared" si="227"/>
        <v>1.8657407407407407E-2</v>
      </c>
      <c r="CK88" s="8">
        <f>IF(COUNT($BV88:BW88)&gt;0,SMALL($BV88:BW88,1),$CI88)</f>
        <v>1.8657407407407407E-2</v>
      </c>
      <c r="CL88" s="8">
        <f>IF(COUNT($BV88:BX88)&gt;0,SMALL($BV88:BX88,1),$CI88)</f>
        <v>1.8657407407407407E-2</v>
      </c>
      <c r="CM88" s="8">
        <f>IF(COUNT($BV88:BY88)&gt;0,SMALL($BV88:BY88,1),$CI88)</f>
        <v>1.8657407407407407E-2</v>
      </c>
      <c r="CN88" s="8">
        <f>IF(COUNT($BV88:BZ88)&gt;0,SMALL($BV88:BZ88,1),$CI88)</f>
        <v>1.8657407407407407E-2</v>
      </c>
      <c r="CP88" s="8">
        <f t="shared" si="228"/>
        <v>0</v>
      </c>
      <c r="CQ88" s="8">
        <f>IF(COUNT($CB88:CC88)&gt;0,SMALL($CB88:CC88,1),$CP88)</f>
        <v>0</v>
      </c>
      <c r="CR88" s="8">
        <f>IF(COUNT($CB88:CD88)&gt;0,SMALL($CB88:CD88,1),$CP88)</f>
        <v>0</v>
      </c>
      <c r="CS88" s="8">
        <f>IF(COUNT($CB88:CE88)&gt;0,SMALL($CB88:CE88,1),$CP88)</f>
        <v>0</v>
      </c>
      <c r="CT88" s="8">
        <f>IF(COUNT($CB88:CF88)&gt;0,SMALL($CB88:CF88,1),$CP88)</f>
        <v>0</v>
      </c>
      <c r="CV88" s="8">
        <f t="shared" si="229"/>
        <v>1.7536689814814814E-2</v>
      </c>
      <c r="CW88" s="8">
        <f t="shared" si="230"/>
        <v>1.3717245370370371E-2</v>
      </c>
      <c r="CX88" s="1">
        <f t="shared" si="231"/>
        <v>85</v>
      </c>
      <c r="CY88" s="8">
        <f t="shared" si="232"/>
        <v>1.9675925925925925E-6</v>
      </c>
      <c r="CZ88" s="1" t="str">
        <f t="shared" si="233"/>
        <v>Michelle Chadwick</v>
      </c>
      <c r="DB88" s="13">
        <f t="shared" si="234"/>
        <v>1.8657407407407407E-2</v>
      </c>
      <c r="DC88" s="13">
        <f>SMALL($DO88:DP88,1)/(60*60*24)</f>
        <v>1.8657407407407407E-2</v>
      </c>
      <c r="DD88" s="13">
        <f>SMALL($DO88:DQ88,1)/(60*60*24)</f>
        <v>1.8657407407407407E-2</v>
      </c>
      <c r="DE88" s="13">
        <f>SMALL($DO88:DR88,1)/(60*60*24)</f>
        <v>1.8657407407407407E-2</v>
      </c>
      <c r="DF88" s="13">
        <f>SMALL($DO88:DS88,1)/(60*60*24)</f>
        <v>1.8657407407407407E-2</v>
      </c>
      <c r="DG88" s="13">
        <f>SMALL($DO88:DT88,1)/(60*60*24)</f>
        <v>1.8657407407407407E-2</v>
      </c>
      <c r="DH88" s="45">
        <f t="shared" si="235"/>
        <v>1.6410913971308921E-2</v>
      </c>
      <c r="DI88" s="13">
        <f>SMALL($DU88:DV88,1)/(60*60*24)</f>
        <v>1.6410913971308921E-2</v>
      </c>
      <c r="DJ88" s="53">
        <f>SMALL($DW88:DW88,1)/(60*60*24)</f>
        <v>0.11572916666666666</v>
      </c>
      <c r="DK88" s="53">
        <f>SMALL($DW88:DX88,1)/(60*60*24)</f>
        <v>0.11572916666666666</v>
      </c>
      <c r="DL88" s="53">
        <f>SMALL($DW88:DY88,1)/(60*60*24)</f>
        <v>0.11572916666666666</v>
      </c>
      <c r="DM88" s="53">
        <f>SMALL($DW88:DZ88,1)/(60*60*24)</f>
        <v>0.11572916666666666</v>
      </c>
      <c r="DO88" s="6">
        <f t="shared" si="236"/>
        <v>1612</v>
      </c>
      <c r="DP88" s="1">
        <f t="shared" si="237"/>
        <v>9999</v>
      </c>
      <c r="DQ88" s="1">
        <f t="shared" si="238"/>
        <v>9999</v>
      </c>
      <c r="DR88" s="1">
        <f t="shared" si="239"/>
        <v>9999</v>
      </c>
      <c r="DS88" s="1">
        <f t="shared" si="240"/>
        <v>9999</v>
      </c>
      <c r="DT88" s="1">
        <f t="shared" si="241"/>
        <v>9999</v>
      </c>
      <c r="DU88" s="6">
        <f t="shared" si="242"/>
        <v>1417.9029671210908</v>
      </c>
      <c r="DV88" s="1">
        <f t="shared" si="243"/>
        <v>9999</v>
      </c>
      <c r="DW88" s="55">
        <f t="shared" si="244"/>
        <v>9999</v>
      </c>
      <c r="DX88" s="1">
        <f t="shared" si="245"/>
        <v>9999</v>
      </c>
      <c r="DY88" s="1">
        <f t="shared" si="246"/>
        <v>9999</v>
      </c>
      <c r="DZ88" s="1">
        <f t="shared" si="247"/>
        <v>9999</v>
      </c>
    </row>
    <row r="89" spans="1:130" x14ac:dyDescent="0.2">
      <c r="A89" s="1" t="s">
        <v>15</v>
      </c>
      <c r="B89" s="3">
        <v>2.4050925925925924E-2</v>
      </c>
      <c r="C89" s="11">
        <v>43070</v>
      </c>
      <c r="E89" s="13">
        <v>3.0162037037037032E-2</v>
      </c>
      <c r="F89" s="11">
        <v>43191</v>
      </c>
      <c r="H89" s="3">
        <v>2.6516203703703702E-2</v>
      </c>
      <c r="I89" s="3">
        <v>3.3217592592592597E-2</v>
      </c>
      <c r="M89" s="8">
        <f t="shared" si="189"/>
        <v>3.3433474235104663E-2</v>
      </c>
      <c r="N89" s="6">
        <f t="shared" si="190"/>
        <v>2888.652173913043</v>
      </c>
      <c r="O89" s="8">
        <f t="shared" si="252"/>
        <v>2.7777777777777779E-3</v>
      </c>
      <c r="Q89" s="8">
        <f t="shared" si="191"/>
        <v>0</v>
      </c>
      <c r="R89" s="8">
        <f t="shared" si="192"/>
        <v>0</v>
      </c>
      <c r="S89" s="8">
        <f t="shared" si="193"/>
        <v>2.7777777777777779E-3</v>
      </c>
      <c r="T89" s="8"/>
      <c r="U89" s="8">
        <f>IF(A89&lt;&gt;"",IF(VLOOKUP(A89,Apr!A$4:F$202,6)&gt;0,VLOOKUP(A89,Apr!A$4:F$202,6),0),0)</f>
        <v>0</v>
      </c>
      <c r="V89" s="8">
        <f>IF(A89&lt;&gt;"",IF(VLOOKUP(A89,May!A$3:F$201,6)&gt;0,VLOOKUP(A89,May!A$3:F$201,6),0),0)</f>
        <v>0</v>
      </c>
      <c r="W89" s="8">
        <f>IF(A89&lt;&gt;"",IF(VLOOKUP(A89,Jun!A$3:F$201,6)&gt;0,VLOOKUP(A89,Jun!A$3:F$201,6),0),0)</f>
        <v>0</v>
      </c>
      <c r="X89" s="8">
        <f>IF(A89&lt;&gt;"",IF(VLOOKUP(A89,Jul!A$3:F$201,6)&gt;0,VLOOKUP(A89,Jul!A$3:F$201,6),0),0)</f>
        <v>0</v>
      </c>
      <c r="Y89" s="8">
        <f>IF(A89&lt;&gt;"",IF(VLOOKUP(A89,Aug!A$3:F$201,6)&gt;0,VLOOKUP(A89,Aug!A$3:F$201,6),0),0)</f>
        <v>0</v>
      </c>
      <c r="Z89" s="8">
        <f>IF(A89&lt;&gt;"",IF(VLOOKUP(A89,Sep!A$3:F$201,6)&gt;0,VLOOKUP(A89,Sep!A$3:F$201,6),0),0)</f>
        <v>0</v>
      </c>
      <c r="AA89" s="6">
        <f t="shared" si="194"/>
        <v>2219.9612403100773</v>
      </c>
      <c r="AB89" s="8">
        <f t="shared" si="195"/>
        <v>2.0833333333333333E-3</v>
      </c>
      <c r="AC89" s="8">
        <f>IF(A89&lt;&gt;"",IF(VLOOKUP(A89,Oct!A$3:F$201,6)&gt;0,VLOOKUP(A89,Oct!A$3:F$201,6),0),0)</f>
        <v>0</v>
      </c>
      <c r="AD89" s="8">
        <f>IF(A89&lt;&gt;"",IF(VLOOKUP(A89,Nov!A$3:F$201,6)&gt;0,VLOOKUP(A89,Nov!A$3:F$201,6),0),0)</f>
        <v>0</v>
      </c>
      <c r="AE89" s="8">
        <f>IF(A89&lt;&gt;"",IF(VLOOKUP(A89,Dec!A$3:F$201,6)&gt;0,VLOOKUP(A89,Dec!A$3:F$201,6),0),0)</f>
        <v>0</v>
      </c>
      <c r="AF89" s="8">
        <f>IF(A89&lt;&gt;"",IF(VLOOKUP(A89,Jan!A$3:F$201,6)&gt;0,VLOOKUP(A89,Jan!A$3:F$201,6),0),0)</f>
        <v>0</v>
      </c>
      <c r="AG89" s="8">
        <f>IF(A89&lt;&gt;"",IF(VLOOKUP(A89,Feb!A$3:F$201,6)&gt;0,VLOOKUP(A89,Feb!A$3:F$201,6),0),0)</f>
        <v>0</v>
      </c>
      <c r="AH89" s="8">
        <f>IF(A89&lt;&gt;"",IF(VLOOKUP(A89,Mar!A$3:F$201,6)&gt;0,VLOOKUP(A89,Mar!A$3:F$201,6),0),0)</f>
        <v>0</v>
      </c>
      <c r="AJ89" s="8">
        <f>LARGE($BH89:BI89,1)</f>
        <v>2.7777777777777779E-3</v>
      </c>
      <c r="AK89" s="8">
        <f>LARGE($BH89:BJ89,1)</f>
        <v>2.7777777777777779E-3</v>
      </c>
      <c r="AL89" s="8">
        <f>LARGE($BH89:BK89,1)</f>
        <v>2.7777777777777779E-3</v>
      </c>
      <c r="AM89" s="8">
        <f>LARGE($BH89:BL89,1)</f>
        <v>2.7777777777777779E-3</v>
      </c>
      <c r="AN89" s="8">
        <f>LARGE($BH89:BM89,1)</f>
        <v>2.7777777777777779E-3</v>
      </c>
      <c r="AO89" s="8">
        <f>LARGE($BN89:BO89,1)</f>
        <v>2.0833333333333333E-3</v>
      </c>
      <c r="AP89" s="8">
        <f>LARGE($BN89:BP89,1)</f>
        <v>2.4305555555555556E-3</v>
      </c>
      <c r="AQ89" s="8">
        <f>LARGE($BN89:BQ89,1)</f>
        <v>2.4305555555555556E-3</v>
      </c>
      <c r="AR89" s="8">
        <f>LARGE($BN89:BR89,1)</f>
        <v>2.4305555555555556E-3</v>
      </c>
      <c r="AS89" s="8">
        <f>LARGE($BN89:BS89,1)</f>
        <v>2.4305555555555556E-3</v>
      </c>
      <c r="AV89" s="6">
        <f t="shared" si="196"/>
        <v>0</v>
      </c>
      <c r="AW89" s="6">
        <f t="shared" si="197"/>
        <v>0</v>
      </c>
      <c r="AX89" s="6">
        <f t="shared" si="198"/>
        <v>0</v>
      </c>
      <c r="AY89" s="6">
        <f t="shared" si="199"/>
        <v>0</v>
      </c>
      <c r="AZ89" s="6">
        <f t="shared" si="200"/>
        <v>0</v>
      </c>
      <c r="BA89" s="6">
        <f t="shared" si="201"/>
        <v>0</v>
      </c>
      <c r="BB89" s="6">
        <f t="shared" si="202"/>
        <v>0</v>
      </c>
      <c r="BC89" s="6">
        <f t="shared" si="203"/>
        <v>0</v>
      </c>
      <c r="BD89" s="6">
        <f t="shared" si="204"/>
        <v>0</v>
      </c>
      <c r="BE89" s="6">
        <f t="shared" si="205"/>
        <v>0</v>
      </c>
      <c r="BF89" s="6">
        <f t="shared" si="206"/>
        <v>0</v>
      </c>
      <c r="BH89" s="8">
        <f t="shared" si="207"/>
        <v>2.7777777777777779E-3</v>
      </c>
      <c r="BI89" s="8">
        <f t="shared" si="208"/>
        <v>0</v>
      </c>
      <c r="BJ89" s="8">
        <f t="shared" si="209"/>
        <v>0</v>
      </c>
      <c r="BK89" s="8">
        <f t="shared" si="210"/>
        <v>0</v>
      </c>
      <c r="BL89" s="8">
        <f t="shared" si="211"/>
        <v>0</v>
      </c>
      <c r="BM89" s="8">
        <f t="shared" si="212"/>
        <v>0</v>
      </c>
      <c r="BN89" s="8">
        <f t="shared" si="213"/>
        <v>2.0833333333333333E-3</v>
      </c>
      <c r="BO89" s="8">
        <f t="shared" si="214"/>
        <v>0</v>
      </c>
      <c r="BP89" s="8">
        <f t="shared" si="248"/>
        <v>2.4305555555555556E-3</v>
      </c>
      <c r="BQ89" s="8">
        <f t="shared" si="249"/>
        <v>0</v>
      </c>
      <c r="BR89" s="8">
        <f t="shared" si="250"/>
        <v>0</v>
      </c>
      <c r="BS89" s="8">
        <f t="shared" si="251"/>
        <v>0</v>
      </c>
      <c r="BV89" s="8" t="str">
        <f t="shared" si="215"/>
        <v/>
      </c>
      <c r="BW89" s="8" t="str">
        <f t="shared" si="216"/>
        <v/>
      </c>
      <c r="BX89" s="8" t="str">
        <f t="shared" si="217"/>
        <v/>
      </c>
      <c r="BY89" s="8" t="str">
        <f t="shared" si="218"/>
        <v/>
      </c>
      <c r="BZ89" s="8" t="str">
        <f t="shared" si="219"/>
        <v/>
      </c>
      <c r="CA89" s="8" t="str">
        <f t="shared" si="220"/>
        <v/>
      </c>
      <c r="CB89" s="8" t="str">
        <f t="shared" si="221"/>
        <v/>
      </c>
      <c r="CC89" s="8" t="str">
        <f t="shared" si="222"/>
        <v/>
      </c>
      <c r="CD89" s="8" t="str">
        <f t="shared" si="223"/>
        <v/>
      </c>
      <c r="CE89" s="8" t="str">
        <f t="shared" si="224"/>
        <v/>
      </c>
      <c r="CF89" s="8" t="str">
        <f t="shared" si="225"/>
        <v/>
      </c>
      <c r="CG89" s="8" t="str">
        <f t="shared" si="226"/>
        <v/>
      </c>
      <c r="CI89" s="13">
        <v>3.0162037037037032E-2</v>
      </c>
      <c r="CJ89" s="8">
        <f t="shared" si="227"/>
        <v>3.0162037037037032E-2</v>
      </c>
      <c r="CK89" s="8">
        <f>IF(COUNT($BV89:BW89)&gt;0,SMALL($BV89:BW89,1),$CI89)</f>
        <v>3.0162037037037032E-2</v>
      </c>
      <c r="CL89" s="8">
        <f>IF(COUNT($BV89:BX89)&gt;0,SMALL($BV89:BX89,1),$CI89)</f>
        <v>3.0162037037037032E-2</v>
      </c>
      <c r="CM89" s="8">
        <f>IF(COUNT($BV89:BY89)&gt;0,SMALL($BV89:BY89,1),$CI89)</f>
        <v>3.0162037037037032E-2</v>
      </c>
      <c r="CN89" s="8">
        <f>IF(COUNT($BV89:BZ89)&gt;0,SMALL($BV89:BZ89,1),$CI89)</f>
        <v>3.0162037037037032E-2</v>
      </c>
      <c r="CO89" s="3">
        <v>2.4050925925925924E-2</v>
      </c>
      <c r="CP89" s="8">
        <f t="shared" si="228"/>
        <v>2.4050925925925924E-2</v>
      </c>
      <c r="CQ89" s="8">
        <f>IF(COUNT($CB89:CC89)&gt;0,SMALL($CB89:CC89,1),$CP89)</f>
        <v>2.4050925925925924E-2</v>
      </c>
      <c r="CR89" s="8">
        <f>IF(COUNT($CB89:CD89)&gt;0,SMALL($CB89:CD89,1),$CP89)</f>
        <v>2.4050925925925924E-2</v>
      </c>
      <c r="CS89" s="8">
        <f>IF(COUNT($CB89:CE89)&gt;0,SMALL($CB89:CE89,1),$CP89)</f>
        <v>2.4050925925925924E-2</v>
      </c>
      <c r="CT89" s="8">
        <f>IF(COUNT($CB89:CF89)&gt;0,SMALL($CB89:CF89,1),$CP89)</f>
        <v>2.4050925925925924E-2</v>
      </c>
      <c r="CV89" s="8">
        <f t="shared" si="229"/>
        <v>2.7797685185185187E-3</v>
      </c>
      <c r="CW89" s="8">
        <f t="shared" si="230"/>
        <v>2.4325462962962964E-3</v>
      </c>
      <c r="CX89" s="1">
        <f t="shared" si="231"/>
        <v>86</v>
      </c>
      <c r="CY89" s="8">
        <f t="shared" si="232"/>
        <v>1.9907407407407407E-6</v>
      </c>
      <c r="CZ89" s="1" t="str">
        <f t="shared" si="233"/>
        <v>Michelle Sheridan</v>
      </c>
      <c r="DB89" s="13">
        <f t="shared" si="234"/>
        <v>3.3433474235104663E-2</v>
      </c>
      <c r="DC89" s="13">
        <f>SMALL($DO89:DP89,1)/(60*60*24)</f>
        <v>3.3433474235104663E-2</v>
      </c>
      <c r="DD89" s="13">
        <f>SMALL($DO89:DQ89,1)/(60*60*24)</f>
        <v>3.3433474235104663E-2</v>
      </c>
      <c r="DE89" s="13">
        <f>SMALL($DO89:DR89,1)/(60*60*24)</f>
        <v>3.3433474235104663E-2</v>
      </c>
      <c r="DF89" s="13">
        <f>SMALL($DO89:DS89,1)/(60*60*24)</f>
        <v>3.3433474235104663E-2</v>
      </c>
      <c r="DG89" s="13">
        <f>SMALL($DO89:DT89,1)/(60*60*24)</f>
        <v>3.3433474235104663E-2</v>
      </c>
      <c r="DH89" s="45">
        <f t="shared" si="235"/>
        <v>2.5693995836922192E-2</v>
      </c>
      <c r="DI89" s="13">
        <f>SMALL($DU89:DV89,1)/(60*60*24)</f>
        <v>2.5693995836922192E-2</v>
      </c>
      <c r="DJ89" s="53">
        <f>SMALL($DW89:DW89,1)/(60*60*24)</f>
        <v>0.11572916666666666</v>
      </c>
      <c r="DK89" s="53">
        <f>SMALL($DW89:DX89,1)/(60*60*24)</f>
        <v>0.11572916666666666</v>
      </c>
      <c r="DL89" s="53">
        <f>SMALL($DW89:DY89,1)/(60*60*24)</f>
        <v>0.11572916666666666</v>
      </c>
      <c r="DM89" s="53">
        <f>SMALL($DW89:DZ89,1)/(60*60*24)</f>
        <v>0.11572916666666666</v>
      </c>
      <c r="DO89" s="6">
        <f t="shared" si="236"/>
        <v>2888.652173913043</v>
      </c>
      <c r="DP89" s="1">
        <f t="shared" si="237"/>
        <v>9999</v>
      </c>
      <c r="DQ89" s="1">
        <f t="shared" si="238"/>
        <v>9999</v>
      </c>
      <c r="DR89" s="1">
        <f t="shared" si="239"/>
        <v>9999</v>
      </c>
      <c r="DS89" s="1">
        <f t="shared" si="240"/>
        <v>9999</v>
      </c>
      <c r="DT89" s="1">
        <f t="shared" si="241"/>
        <v>9999</v>
      </c>
      <c r="DU89" s="6">
        <f t="shared" si="242"/>
        <v>2219.9612403100773</v>
      </c>
      <c r="DV89" s="1">
        <f t="shared" si="243"/>
        <v>9999</v>
      </c>
      <c r="DW89" s="55">
        <f t="shared" si="244"/>
        <v>9999</v>
      </c>
      <c r="DX89" s="1">
        <f t="shared" si="245"/>
        <v>9999</v>
      </c>
      <c r="DY89" s="1">
        <f t="shared" si="246"/>
        <v>9999</v>
      </c>
      <c r="DZ89" s="1">
        <f t="shared" si="247"/>
        <v>9999</v>
      </c>
    </row>
    <row r="90" spans="1:130" x14ac:dyDescent="0.2">
      <c r="A90" s="41" t="s">
        <v>186</v>
      </c>
      <c r="E90" s="13">
        <v>2.3287037037037037E-2</v>
      </c>
      <c r="F90" s="11">
        <v>43709</v>
      </c>
      <c r="H90" s="3">
        <v>0</v>
      </c>
      <c r="I90" s="3">
        <v>2.4548611111111111E-2</v>
      </c>
      <c r="L90" s="8">
        <v>3.4722222222222224E-2</v>
      </c>
      <c r="M90" s="8">
        <f t="shared" si="189"/>
        <v>2.4548611111111111E-2</v>
      </c>
      <c r="N90" s="6">
        <f t="shared" si="190"/>
        <v>2121</v>
      </c>
      <c r="O90" s="8">
        <f t="shared" si="252"/>
        <v>1.1631944444444445E-2</v>
      </c>
      <c r="Q90" s="8">
        <f t="shared" si="191"/>
        <v>0</v>
      </c>
      <c r="R90" s="8">
        <f t="shared" si="192"/>
        <v>0</v>
      </c>
      <c r="S90" s="8">
        <f t="shared" si="193"/>
        <v>1.1631944444444445E-2</v>
      </c>
      <c r="T90" s="8"/>
      <c r="U90" s="8">
        <f>IF(A90&lt;&gt;"",IF(VLOOKUP(A90,Apr!A$4:F$202,6)&gt;0,VLOOKUP(A90,Apr!A$4:F$202,6),0),0)</f>
        <v>0</v>
      </c>
      <c r="V90" s="8">
        <f>IF(A90&lt;&gt;"",IF(VLOOKUP(A90,May!A$3:F$201,6)&gt;0,VLOOKUP(A90,May!A$3:F$201,6),0),0)</f>
        <v>0</v>
      </c>
      <c r="W90" s="8">
        <f>IF(A90&lt;&gt;"",IF(VLOOKUP(A90,Jun!A$3:F$201,6)&gt;0,VLOOKUP(A90,Jun!A$3:F$201,6),0),0)</f>
        <v>0</v>
      </c>
      <c r="X90" s="8">
        <f>IF(A90&lt;&gt;"",IF(VLOOKUP(A90,Jul!A$3:F$201,6)&gt;0,VLOOKUP(A90,Jul!A$3:F$201,6),0),0)</f>
        <v>0</v>
      </c>
      <c r="Y90" s="8">
        <f>IF(A90&lt;&gt;"",IF(VLOOKUP(A90,Aug!A$3:F$201,6)&gt;0,VLOOKUP(A90,Aug!A$3:F$201,6),0),0)</f>
        <v>0</v>
      </c>
      <c r="Z90" s="8">
        <f>IF(A90&lt;&gt;"",IF(VLOOKUP(A90,Sep!A$3:F$201,6)&gt;0,VLOOKUP(A90,Sep!A$3:F$201,6),0),0)</f>
        <v>0</v>
      </c>
      <c r="AA90" s="6">
        <f t="shared" si="194"/>
        <v>1630.0120288692865</v>
      </c>
      <c r="AB90" s="8">
        <f t="shared" si="195"/>
        <v>9.0277777777777787E-3</v>
      </c>
      <c r="AC90" s="8">
        <f>IF(A90&lt;&gt;"",IF(VLOOKUP(A90,Oct!A$3:F$201,6)&gt;0,VLOOKUP(A90,Oct!A$3:F$201,6),0),0)</f>
        <v>0</v>
      </c>
      <c r="AD90" s="8">
        <f>IF(A90&lt;&gt;"",IF(VLOOKUP(A90,Nov!A$3:F$201,6)&gt;0,VLOOKUP(A90,Nov!A$3:F$201,6),0),0)</f>
        <v>0</v>
      </c>
      <c r="AE90" s="8">
        <f>IF(A90&lt;&gt;"",IF(VLOOKUP(A90,Dec!A$3:F$201,6)&gt;0,VLOOKUP(A90,Dec!A$3:F$201,6),0),0)</f>
        <v>0</v>
      </c>
      <c r="AF90" s="8">
        <f>IF(A90&lt;&gt;"",IF(VLOOKUP(A90,Jan!A$3:F$201,6)&gt;0,VLOOKUP(A90,Jan!A$3:F$201,6),0),0)</f>
        <v>0</v>
      </c>
      <c r="AG90" s="8">
        <f>IF(A90&lt;&gt;"",IF(VLOOKUP(A90,Feb!A$3:F$201,6)&gt;0,VLOOKUP(A90,Feb!A$3:F$201,6),0),0)</f>
        <v>0</v>
      </c>
      <c r="AH90" s="8">
        <f>IF(A90&lt;&gt;"",IF(VLOOKUP(A90,Mar!A$3:F$201,6)&gt;0,VLOOKUP(A90,Mar!A$3:F$201,6),0),0)</f>
        <v>0</v>
      </c>
      <c r="AJ90" s="8">
        <f>LARGE($BH90:BI90,1)</f>
        <v>1.1631944444444445E-2</v>
      </c>
      <c r="AK90" s="8">
        <f>LARGE($BH90:BJ90,1)</f>
        <v>1.1631944444444445E-2</v>
      </c>
      <c r="AL90" s="8">
        <f>LARGE($BH90:BK90,1)</f>
        <v>1.1631944444444445E-2</v>
      </c>
      <c r="AM90" s="8">
        <f>LARGE($BH90:BL90,1)</f>
        <v>1.1631944444444445E-2</v>
      </c>
      <c r="AN90" s="8">
        <f>LARGE($BH90:BM90,1)</f>
        <v>1.1631944444444445E-2</v>
      </c>
      <c r="AO90" s="8">
        <f>LARGE($BN90:BO90,1)</f>
        <v>9.0277777777777787E-3</v>
      </c>
      <c r="AP90" s="8">
        <f>LARGE($BN90:BP90,1)</f>
        <v>1.0763888888888889E-2</v>
      </c>
      <c r="AQ90" s="8">
        <f>LARGE($BN90:BQ90,1)</f>
        <v>1.0763888888888889E-2</v>
      </c>
      <c r="AR90" s="8">
        <f>LARGE($BN90:BR90,1)</f>
        <v>1.0763888888888889E-2</v>
      </c>
      <c r="AS90" s="8">
        <f>LARGE($BN90:BS90,1)</f>
        <v>1.0763888888888889E-2</v>
      </c>
      <c r="AV90" s="6">
        <f t="shared" si="196"/>
        <v>0</v>
      </c>
      <c r="AW90" s="6">
        <f t="shared" si="197"/>
        <v>0</v>
      </c>
      <c r="AX90" s="6">
        <f t="shared" si="198"/>
        <v>0</v>
      </c>
      <c r="AY90" s="6">
        <f t="shared" si="199"/>
        <v>0</v>
      </c>
      <c r="AZ90" s="6">
        <f t="shared" si="200"/>
        <v>0</v>
      </c>
      <c r="BA90" s="6">
        <f t="shared" si="201"/>
        <v>0</v>
      </c>
      <c r="BB90" s="6">
        <f t="shared" si="202"/>
        <v>0</v>
      </c>
      <c r="BC90" s="6">
        <f t="shared" si="203"/>
        <v>0</v>
      </c>
      <c r="BD90" s="6">
        <f t="shared" si="204"/>
        <v>0</v>
      </c>
      <c r="BE90" s="6">
        <f t="shared" si="205"/>
        <v>0</v>
      </c>
      <c r="BF90" s="6">
        <f t="shared" si="206"/>
        <v>0</v>
      </c>
      <c r="BH90" s="8">
        <f t="shared" si="207"/>
        <v>1.1631944444444445E-2</v>
      </c>
      <c r="BI90" s="8">
        <f t="shared" si="208"/>
        <v>0</v>
      </c>
      <c r="BJ90" s="8">
        <f t="shared" si="209"/>
        <v>0</v>
      </c>
      <c r="BK90" s="8">
        <f t="shared" si="210"/>
        <v>0</v>
      </c>
      <c r="BL90" s="8">
        <f t="shared" si="211"/>
        <v>0</v>
      </c>
      <c r="BM90" s="8">
        <f t="shared" si="212"/>
        <v>0</v>
      </c>
      <c r="BN90" s="8">
        <f t="shared" si="213"/>
        <v>9.0277777777777787E-3</v>
      </c>
      <c r="BO90" s="8">
        <f t="shared" si="214"/>
        <v>0</v>
      </c>
      <c r="BP90" s="8">
        <f t="shared" si="248"/>
        <v>1.0763888888888889E-2</v>
      </c>
      <c r="BQ90" s="8">
        <f t="shared" si="249"/>
        <v>0</v>
      </c>
      <c r="BR90" s="8">
        <f t="shared" si="250"/>
        <v>0</v>
      </c>
      <c r="BS90" s="8">
        <f t="shared" si="251"/>
        <v>0</v>
      </c>
      <c r="BV90" s="8" t="str">
        <f t="shared" si="215"/>
        <v/>
      </c>
      <c r="BW90" s="8" t="str">
        <f t="shared" si="216"/>
        <v/>
      </c>
      <c r="BX90" s="8" t="str">
        <f t="shared" si="217"/>
        <v/>
      </c>
      <c r="BY90" s="8" t="str">
        <f t="shared" si="218"/>
        <v/>
      </c>
      <c r="BZ90" s="8" t="str">
        <f t="shared" si="219"/>
        <v/>
      </c>
      <c r="CA90" s="8" t="str">
        <f t="shared" si="220"/>
        <v/>
      </c>
      <c r="CB90" s="8" t="str">
        <f t="shared" si="221"/>
        <v/>
      </c>
      <c r="CC90" s="8" t="str">
        <f t="shared" si="222"/>
        <v/>
      </c>
      <c r="CD90" s="8" t="str">
        <f t="shared" si="223"/>
        <v/>
      </c>
      <c r="CE90" s="8" t="str">
        <f t="shared" si="224"/>
        <v/>
      </c>
      <c r="CF90" s="8" t="str">
        <f t="shared" si="225"/>
        <v/>
      </c>
      <c r="CG90" s="8" t="str">
        <f t="shared" si="226"/>
        <v/>
      </c>
      <c r="CI90" s="13">
        <v>2.3287037037037037E-2</v>
      </c>
      <c r="CJ90" s="8">
        <f t="shared" si="227"/>
        <v>2.3287037037037037E-2</v>
      </c>
      <c r="CK90" s="8">
        <f>IF(COUNT($BV90:BW90)&gt;0,SMALL($BV90:BW90,1),$CI90)</f>
        <v>2.3287037037037037E-2</v>
      </c>
      <c r="CL90" s="8">
        <f>IF(COUNT($BV90:BX90)&gt;0,SMALL($BV90:BX90,1),$CI90)</f>
        <v>2.3287037037037037E-2</v>
      </c>
      <c r="CM90" s="8">
        <f>IF(COUNT($BV90:BY90)&gt;0,SMALL($BV90:BY90,1),$CI90)</f>
        <v>2.3287037037037037E-2</v>
      </c>
      <c r="CN90" s="8">
        <f>IF(COUNT($BV90:BZ90)&gt;0,SMALL($BV90:BZ90,1),$CI90)</f>
        <v>2.3287037037037037E-2</v>
      </c>
      <c r="CP90" s="8">
        <f t="shared" si="228"/>
        <v>0</v>
      </c>
      <c r="CQ90" s="8">
        <f>IF(COUNT($CB90:CC90)&gt;0,SMALL($CB90:CC90,1),$CP90)</f>
        <v>0</v>
      </c>
      <c r="CR90" s="8">
        <f>IF(COUNT($CB90:CD90)&gt;0,SMALL($CB90:CD90,1),$CP90)</f>
        <v>0</v>
      </c>
      <c r="CS90" s="8">
        <f>IF(COUNT($CB90:CE90)&gt;0,SMALL($CB90:CE90,1),$CP90)</f>
        <v>0</v>
      </c>
      <c r="CT90" s="8">
        <f>IF(COUNT($CB90:CF90)&gt;0,SMALL($CB90:CF90,1),$CP90)</f>
        <v>0</v>
      </c>
      <c r="CV90" s="8">
        <f t="shared" si="229"/>
        <v>1.1633958333333333E-2</v>
      </c>
      <c r="CW90" s="8">
        <f t="shared" si="230"/>
        <v>1.0765902777777777E-2</v>
      </c>
      <c r="CX90" s="1">
        <f t="shared" si="231"/>
        <v>87</v>
      </c>
      <c r="CY90" s="8">
        <f t="shared" si="232"/>
        <v>2.0138888888888889E-6</v>
      </c>
      <c r="CZ90" s="1" t="str">
        <f t="shared" si="233"/>
        <v>Mick Widdup</v>
      </c>
      <c r="DB90" s="13">
        <f t="shared" si="234"/>
        <v>2.4548611111111111E-2</v>
      </c>
      <c r="DC90" s="13">
        <f>SMALL($DO90:DP90,1)/(60*60*24)</f>
        <v>2.4548611111111111E-2</v>
      </c>
      <c r="DD90" s="13">
        <f>SMALL($DO90:DQ90,1)/(60*60*24)</f>
        <v>2.4548611111111111E-2</v>
      </c>
      <c r="DE90" s="13">
        <f>SMALL($DO90:DR90,1)/(60*60*24)</f>
        <v>2.4548611111111111E-2</v>
      </c>
      <c r="DF90" s="13">
        <f>SMALL($DO90:DS90,1)/(60*60*24)</f>
        <v>2.4548611111111111E-2</v>
      </c>
      <c r="DG90" s="13">
        <f>SMALL($DO90:DT90,1)/(60*60*24)</f>
        <v>2.4548611111111111E-2</v>
      </c>
      <c r="DH90" s="45">
        <f t="shared" si="235"/>
        <v>1.8865879963764889E-2</v>
      </c>
      <c r="DI90" s="13">
        <f>SMALL($DU90:DV90,1)/(60*60*24)</f>
        <v>1.8865879963764889E-2</v>
      </c>
      <c r="DJ90" s="53">
        <f>SMALL($DW90:DW90,1)/(60*60*24)</f>
        <v>0.11572916666666666</v>
      </c>
      <c r="DK90" s="53">
        <f>SMALL($DW90:DX90,1)/(60*60*24)</f>
        <v>0.11572916666666666</v>
      </c>
      <c r="DL90" s="53">
        <f>SMALL($DW90:DY90,1)/(60*60*24)</f>
        <v>0.11572916666666666</v>
      </c>
      <c r="DM90" s="53">
        <f>SMALL($DW90:DZ90,1)/(60*60*24)</f>
        <v>0.11572916666666666</v>
      </c>
      <c r="DO90" s="6">
        <f t="shared" si="236"/>
        <v>2121</v>
      </c>
      <c r="DP90" s="1">
        <f t="shared" si="237"/>
        <v>9999</v>
      </c>
      <c r="DQ90" s="1">
        <f t="shared" si="238"/>
        <v>9999</v>
      </c>
      <c r="DR90" s="1">
        <f t="shared" si="239"/>
        <v>9999</v>
      </c>
      <c r="DS90" s="1">
        <f t="shared" si="240"/>
        <v>9999</v>
      </c>
      <c r="DT90" s="1">
        <f t="shared" si="241"/>
        <v>9999</v>
      </c>
      <c r="DU90" s="6">
        <f t="shared" si="242"/>
        <v>1630.0120288692865</v>
      </c>
      <c r="DV90" s="1">
        <f t="shared" si="243"/>
        <v>9999</v>
      </c>
      <c r="DW90" s="55">
        <f t="shared" si="244"/>
        <v>9999</v>
      </c>
      <c r="DX90" s="1">
        <f t="shared" si="245"/>
        <v>9999</v>
      </c>
      <c r="DY90" s="1">
        <f t="shared" si="246"/>
        <v>9999</v>
      </c>
      <c r="DZ90" s="1">
        <f t="shared" si="247"/>
        <v>9999</v>
      </c>
    </row>
    <row r="91" spans="1:130" x14ac:dyDescent="0.2">
      <c r="A91" s="1" t="s">
        <v>53</v>
      </c>
      <c r="B91" s="3">
        <v>1.2604166666666666E-2</v>
      </c>
      <c r="C91" s="11">
        <v>43435</v>
      </c>
      <c r="E91" s="13">
        <v>1.5636574074074074E-2</v>
      </c>
      <c r="F91" s="11">
        <v>44317</v>
      </c>
      <c r="H91" s="3">
        <v>0</v>
      </c>
      <c r="I91" s="3">
        <v>0</v>
      </c>
      <c r="K91" s="8">
        <v>1.2048611111111112E-2</v>
      </c>
      <c r="M91" s="8">
        <f t="shared" si="189"/>
        <v>1.6852558949624868E-2</v>
      </c>
      <c r="N91" s="6">
        <f t="shared" si="190"/>
        <v>1456.0610932475884</v>
      </c>
      <c r="O91" s="8">
        <f t="shared" si="252"/>
        <v>1.9444444444444445E-2</v>
      </c>
      <c r="Q91" s="8">
        <f t="shared" si="191"/>
        <v>1.5636574074074074E-2</v>
      </c>
      <c r="R91" s="8">
        <f t="shared" si="192"/>
        <v>0</v>
      </c>
      <c r="S91" s="8">
        <f t="shared" si="193"/>
        <v>1.9444444444444445E-2</v>
      </c>
      <c r="T91" s="8"/>
      <c r="U91" s="8">
        <f>IF(A91&lt;&gt;"",IF(VLOOKUP(A91,Apr!A$4:F$202,6)&gt;0,VLOOKUP(A91,Apr!A$4:F$202,6),0),0)</f>
        <v>0</v>
      </c>
      <c r="V91" s="8">
        <f>IF(A91&lt;&gt;"",IF(VLOOKUP(A91,May!A$3:F$201,6)&gt;0,VLOOKUP(A91,May!A$3:F$201,6),0),0)</f>
        <v>1.5636574074074074E-2</v>
      </c>
      <c r="W91" s="8">
        <f>IF(A91&lt;&gt;"",IF(VLOOKUP(A91,Jun!A$3:F$201,6)&gt;0,VLOOKUP(A91,Jun!A$3:F$201,6),0),0)</f>
        <v>0</v>
      </c>
      <c r="X91" s="8">
        <f>IF(A91&lt;&gt;"",IF(VLOOKUP(A91,Jul!A$3:F$201,6)&gt;0,VLOOKUP(A91,Jul!A$3:F$201,6),0),0)</f>
        <v>1.5949074074074077E-2</v>
      </c>
      <c r="Y91" s="8">
        <f>IF(A91&lt;&gt;"",IF(VLOOKUP(A91,Aug!A$3:F$201,6)&gt;0,VLOOKUP(A91,Aug!A$3:F$201,6),0),0)</f>
        <v>0</v>
      </c>
      <c r="Z91" s="8">
        <f>IF(A91&lt;&gt;"",IF(VLOOKUP(A91,Sep!A$3:F$201,6)&gt;0,VLOOKUP(A91,Sep!A$3:F$201,6),0),0)</f>
        <v>0</v>
      </c>
      <c r="AA91" s="6">
        <f t="shared" si="194"/>
        <v>1038.258487035552</v>
      </c>
      <c r="AB91" s="8">
        <f t="shared" si="195"/>
        <v>1.579861111111111E-2</v>
      </c>
      <c r="AC91" s="8">
        <f>IF(A91&lt;&gt;"",IF(VLOOKUP(A91,Oct!A$3:F$201,6)&gt;0,VLOOKUP(A91,Oct!A$3:F$201,6),0),0)</f>
        <v>0</v>
      </c>
      <c r="AD91" s="8">
        <f>IF(A91&lt;&gt;"",IF(VLOOKUP(A91,Nov!A$3:F$201,6)&gt;0,VLOOKUP(A91,Nov!A$3:F$201,6),0),0)</f>
        <v>0</v>
      </c>
      <c r="AE91" s="8">
        <f>IF(A91&lt;&gt;"",IF(VLOOKUP(A91,Dec!A$3:F$201,6)&gt;0,VLOOKUP(A91,Dec!A$3:F$201,6),0),0)</f>
        <v>0</v>
      </c>
      <c r="AF91" s="8">
        <f>IF(A91&lt;&gt;"",IF(VLOOKUP(A91,Jan!A$3:F$201,6)&gt;0,VLOOKUP(A91,Jan!A$3:F$201,6),0),0)</f>
        <v>0</v>
      </c>
      <c r="AG91" s="8">
        <f>IF(A91&lt;&gt;"",IF(VLOOKUP(A91,Feb!A$3:F$201,6)&gt;0,VLOOKUP(A91,Feb!A$3:F$201,6),0),0)</f>
        <v>0</v>
      </c>
      <c r="AH91" s="8">
        <f>IF(A91&lt;&gt;"",IF(VLOOKUP(A91,Mar!A$3:F$201,6)&gt;0,VLOOKUP(A91,Mar!A$3:F$201,6),0),0)</f>
        <v>0</v>
      </c>
      <c r="AJ91" s="8">
        <f>LARGE($BH91:BI91,1)</f>
        <v>1.9444444444444445E-2</v>
      </c>
      <c r="AK91" s="8">
        <f>LARGE($BH91:BJ91,1)</f>
        <v>2.0659722222222222E-2</v>
      </c>
      <c r="AL91" s="8">
        <f>LARGE($BH91:BK91,1)</f>
        <v>2.0659722222222222E-2</v>
      </c>
      <c r="AM91" s="8">
        <f>LARGE($BH91:BL91,1)</f>
        <v>2.0659722222222222E-2</v>
      </c>
      <c r="AN91" s="8">
        <f>LARGE($BH91:BM91,1)</f>
        <v>2.0659722222222222E-2</v>
      </c>
      <c r="AO91" s="8">
        <f>LARGE($BN91:BO91,1)</f>
        <v>1.579861111111111E-2</v>
      </c>
      <c r="AP91" s="8">
        <f>LARGE($BN91:BP91,1)</f>
        <v>1.8923611111111113E-2</v>
      </c>
      <c r="AQ91" s="8">
        <f>LARGE($BN91:BQ91,1)</f>
        <v>1.8923611111111113E-2</v>
      </c>
      <c r="AR91" s="8">
        <f>LARGE($BN91:BR91,1)</f>
        <v>1.8923611111111113E-2</v>
      </c>
      <c r="AS91" s="8">
        <f>LARGE($BN91:BS91,1)</f>
        <v>1.8923611111111113E-2</v>
      </c>
      <c r="AV91" s="6">
        <f t="shared" si="196"/>
        <v>0</v>
      </c>
      <c r="AW91" s="6">
        <f t="shared" si="197"/>
        <v>1351</v>
      </c>
      <c r="AX91" s="6">
        <f t="shared" si="198"/>
        <v>0</v>
      </c>
      <c r="AY91" s="6">
        <f t="shared" si="199"/>
        <v>1378.0000000000002</v>
      </c>
      <c r="AZ91" s="6">
        <f t="shared" si="200"/>
        <v>0</v>
      </c>
      <c r="BA91" s="6">
        <f t="shared" si="201"/>
        <v>0</v>
      </c>
      <c r="BB91" s="6">
        <f t="shared" si="202"/>
        <v>0</v>
      </c>
      <c r="BC91" s="6">
        <f t="shared" si="203"/>
        <v>0</v>
      </c>
      <c r="BD91" s="6">
        <f t="shared" si="204"/>
        <v>0</v>
      </c>
      <c r="BE91" s="6">
        <f t="shared" si="205"/>
        <v>0</v>
      </c>
      <c r="BF91" s="6">
        <f t="shared" si="206"/>
        <v>0</v>
      </c>
      <c r="BH91" s="8">
        <f t="shared" si="207"/>
        <v>1.9444444444444445E-2</v>
      </c>
      <c r="BI91" s="8">
        <f t="shared" si="208"/>
        <v>0</v>
      </c>
      <c r="BJ91" s="8">
        <f t="shared" si="209"/>
        <v>2.0659722222222222E-2</v>
      </c>
      <c r="BK91" s="8">
        <f t="shared" si="210"/>
        <v>0</v>
      </c>
      <c r="BL91" s="8">
        <f t="shared" si="211"/>
        <v>2.0312500000000001E-2</v>
      </c>
      <c r="BM91" s="8">
        <f t="shared" si="212"/>
        <v>0</v>
      </c>
      <c r="BN91" s="8">
        <f t="shared" si="213"/>
        <v>1.579861111111111E-2</v>
      </c>
      <c r="BO91" s="8">
        <f t="shared" si="214"/>
        <v>0</v>
      </c>
      <c r="BP91" s="8">
        <f t="shared" si="248"/>
        <v>1.8923611111111113E-2</v>
      </c>
      <c r="BQ91" s="8">
        <f t="shared" si="249"/>
        <v>0</v>
      </c>
      <c r="BR91" s="8">
        <f t="shared" si="250"/>
        <v>0</v>
      </c>
      <c r="BS91" s="8">
        <f t="shared" si="251"/>
        <v>0</v>
      </c>
      <c r="BV91" s="8" t="str">
        <f t="shared" si="215"/>
        <v/>
      </c>
      <c r="BW91" s="8">
        <f t="shared" si="216"/>
        <v>1.5636574074074074E-2</v>
      </c>
      <c r="BX91" s="8" t="str">
        <f t="shared" si="217"/>
        <v/>
      </c>
      <c r="BY91" s="8">
        <f t="shared" si="218"/>
        <v>1.5949074074074077E-2</v>
      </c>
      <c r="BZ91" s="8" t="str">
        <f t="shared" si="219"/>
        <v/>
      </c>
      <c r="CA91" s="8" t="str">
        <f t="shared" si="220"/>
        <v/>
      </c>
      <c r="CB91" s="8" t="str">
        <f t="shared" si="221"/>
        <v/>
      </c>
      <c r="CC91" s="8" t="str">
        <f t="shared" si="222"/>
        <v/>
      </c>
      <c r="CD91" s="8" t="str">
        <f t="shared" si="223"/>
        <v/>
      </c>
      <c r="CE91" s="8" t="str">
        <f t="shared" si="224"/>
        <v/>
      </c>
      <c r="CF91" s="8" t="str">
        <f t="shared" si="225"/>
        <v/>
      </c>
      <c r="CG91" s="8" t="str">
        <f t="shared" si="226"/>
        <v/>
      </c>
      <c r="CI91" s="13">
        <v>1.6087962962962964E-2</v>
      </c>
      <c r="CJ91" s="8">
        <f t="shared" si="227"/>
        <v>1.6087962962962964E-2</v>
      </c>
      <c r="CK91" s="8">
        <f>IF(COUNT($BV91:BW91)&gt;0,SMALL($BV91:BW91,1),$CI91)</f>
        <v>1.5636574074074074E-2</v>
      </c>
      <c r="CL91" s="8">
        <f>IF(COUNT($BV91:BX91)&gt;0,SMALL($BV91:BX91,1),$CI91)</f>
        <v>1.5636574074074074E-2</v>
      </c>
      <c r="CM91" s="8">
        <f>IF(COUNT($BV91:BY91)&gt;0,SMALL($BV91:BY91,1),$CI91)</f>
        <v>1.5636574074074074E-2</v>
      </c>
      <c r="CN91" s="8">
        <f>IF(COUNT($BV91:BZ91)&gt;0,SMALL($BV91:BZ91,1),$CI91)</f>
        <v>1.5636574074074074E-2</v>
      </c>
      <c r="CO91" s="3">
        <v>1.2604166666666666E-2</v>
      </c>
      <c r="CP91" s="8">
        <f t="shared" si="228"/>
        <v>1.2604166666666666E-2</v>
      </c>
      <c r="CQ91" s="8">
        <f>IF(COUNT($CB91:CC91)&gt;0,SMALL($CB91:CC91,1),$CP91)</f>
        <v>1.2604166666666666E-2</v>
      </c>
      <c r="CR91" s="8">
        <f>IF(COUNT($CB91:CD91)&gt;0,SMALL($CB91:CD91,1),$CP91)</f>
        <v>1.2604166666666666E-2</v>
      </c>
      <c r="CS91" s="8">
        <f>IF(COUNT($CB91:CE91)&gt;0,SMALL($CB91:CE91,1),$CP91)</f>
        <v>1.2604166666666666E-2</v>
      </c>
      <c r="CT91" s="8">
        <f>IF(COUNT($CB91:CF91)&gt;0,SMALL($CB91:CF91,1),$CP91)</f>
        <v>1.2604166666666666E-2</v>
      </c>
      <c r="CV91" s="8">
        <f t="shared" si="229"/>
        <v>2.0661759259259258E-2</v>
      </c>
      <c r="CW91" s="8">
        <f t="shared" si="230"/>
        <v>1.892564814814815E-2</v>
      </c>
      <c r="CX91" s="1">
        <f t="shared" si="231"/>
        <v>88</v>
      </c>
      <c r="CY91" s="8">
        <f t="shared" si="232"/>
        <v>2.0370370370370371E-6</v>
      </c>
      <c r="CZ91" s="1" t="str">
        <f t="shared" si="233"/>
        <v>Mike Toft</v>
      </c>
      <c r="DB91" s="13">
        <f t="shared" si="234"/>
        <v>1.6852558949624868E-2</v>
      </c>
      <c r="DC91" s="13">
        <f>SMALL($DO91:DP91,1)/(60*60*24)</f>
        <v>1.6852558949624865E-2</v>
      </c>
      <c r="DD91" s="13">
        <f>SMALL($DO91:DQ91,1)/(60*60*24)</f>
        <v>1.5636574074074074E-2</v>
      </c>
      <c r="DE91" s="13">
        <f>SMALL($DO91:DR91,1)/(60*60*24)</f>
        <v>1.5636574074074074E-2</v>
      </c>
      <c r="DF91" s="13">
        <f>SMALL($DO91:DS91,1)/(60*60*24)</f>
        <v>1.5636574074074074E-2</v>
      </c>
      <c r="DG91" s="13">
        <f>SMALL($DO91:DT91,1)/(60*60*24)</f>
        <v>1.5636574074074074E-2</v>
      </c>
      <c r="DH91" s="45">
        <f t="shared" si="235"/>
        <v>1.2016880636985555E-2</v>
      </c>
      <c r="DI91" s="13">
        <f>SMALL($DU91:DV91,1)/(60*60*24)</f>
        <v>1.2016880636985555E-2</v>
      </c>
      <c r="DJ91" s="53">
        <f>SMALL($DW91:DW91,1)/(60*60*24)</f>
        <v>0.11572916666666666</v>
      </c>
      <c r="DK91" s="53">
        <f>SMALL($DW91:DX91,1)/(60*60*24)</f>
        <v>0.11572916666666666</v>
      </c>
      <c r="DL91" s="53">
        <f>SMALL($DW91:DY91,1)/(60*60*24)</f>
        <v>0.11572916666666666</v>
      </c>
      <c r="DM91" s="53">
        <f>SMALL($DW91:DZ91,1)/(60*60*24)</f>
        <v>0.11572916666666666</v>
      </c>
      <c r="DO91" s="6">
        <f t="shared" si="236"/>
        <v>1456.0610932475884</v>
      </c>
      <c r="DP91" s="1">
        <f t="shared" si="237"/>
        <v>9999</v>
      </c>
      <c r="DQ91" s="1">
        <f t="shared" si="238"/>
        <v>1351</v>
      </c>
      <c r="DR91" s="1">
        <f t="shared" si="239"/>
        <v>9999</v>
      </c>
      <c r="DS91" s="1">
        <f t="shared" si="240"/>
        <v>1378.0000000000002</v>
      </c>
      <c r="DT91" s="1">
        <f t="shared" si="241"/>
        <v>9999</v>
      </c>
      <c r="DU91" s="6">
        <f t="shared" si="242"/>
        <v>1038.258487035552</v>
      </c>
      <c r="DV91" s="1">
        <f t="shared" si="243"/>
        <v>9999</v>
      </c>
      <c r="DW91" s="55">
        <f t="shared" si="244"/>
        <v>9999</v>
      </c>
      <c r="DX91" s="1">
        <f t="shared" si="245"/>
        <v>9999</v>
      </c>
      <c r="DY91" s="1">
        <f t="shared" si="246"/>
        <v>9999</v>
      </c>
      <c r="DZ91" s="1">
        <f t="shared" si="247"/>
        <v>9999</v>
      </c>
    </row>
    <row r="92" spans="1:130" x14ac:dyDescent="0.2">
      <c r="A92" s="1" t="s">
        <v>225</v>
      </c>
      <c r="B92" s="3">
        <v>1.622685185185185E-2</v>
      </c>
      <c r="C92" s="11">
        <v>44501</v>
      </c>
      <c r="E92" s="13"/>
      <c r="H92" s="3"/>
      <c r="I92" s="3"/>
      <c r="K92" s="8">
        <v>1.9270833333333334E-2</v>
      </c>
      <c r="M92" s="8">
        <f t="shared" si="189"/>
        <v>2.695438102893891E-2</v>
      </c>
      <c r="N92" s="6">
        <f t="shared" si="190"/>
        <v>2328.8585209003213</v>
      </c>
      <c r="O92" s="8">
        <f t="shared" si="252"/>
        <v>9.2013888888888892E-3</v>
      </c>
      <c r="Q92" s="8">
        <f t="shared" si="191"/>
        <v>0</v>
      </c>
      <c r="R92" s="8">
        <f t="shared" si="192"/>
        <v>1.6226851851851853E-2</v>
      </c>
      <c r="S92" s="8">
        <f t="shared" si="193"/>
        <v>9.2013888888888892E-3</v>
      </c>
      <c r="T92" s="8"/>
      <c r="U92" s="8">
        <f>IF(A92&lt;&gt;"",IF(VLOOKUP(A92,Apr!A$4:F$202,6)&gt;0,VLOOKUP(A92,Apr!A$4:F$202,6),0),0)</f>
        <v>0</v>
      </c>
      <c r="V92" s="8">
        <f>IF(A92&lt;&gt;"",IF(VLOOKUP(A92,May!A$3:F$201,6)&gt;0,VLOOKUP(A92,May!A$3:F$201,6),0),0)</f>
        <v>0</v>
      </c>
      <c r="W92" s="8">
        <f>IF(A92&lt;&gt;"",IF(VLOOKUP(A92,Jun!A$3:F$201,6)&gt;0,VLOOKUP(A92,Jun!A$3:F$201,6),0),0)</f>
        <v>0</v>
      </c>
      <c r="X92" s="8">
        <f>IF(A92&lt;&gt;"",IF(VLOOKUP(A92,Jul!A$3:F$201,6)&gt;0,VLOOKUP(A92,Jul!A$3:F$201,6),0),0)</f>
        <v>0</v>
      </c>
      <c r="Y92" s="8">
        <f>IF(A92&lt;&gt;"",IF(VLOOKUP(A92,Aug!A$3:F$201,6)&gt;0,VLOOKUP(A92,Aug!A$3:F$201,6),0),0)</f>
        <v>0</v>
      </c>
      <c r="Z92" s="8">
        <f>IF(A92&lt;&gt;"",IF(VLOOKUP(A92,Sep!A$3:F$201,6)&gt;0,VLOOKUP(A92,Sep!A$3:F$201,6),0),0)</f>
        <v>0</v>
      </c>
      <c r="AA92" s="6">
        <f t="shared" si="194"/>
        <v>1789.7536080161517</v>
      </c>
      <c r="AB92" s="8">
        <f t="shared" si="195"/>
        <v>7.1180555555555554E-3</v>
      </c>
      <c r="AC92" s="8">
        <f>IF(A92&lt;&gt;"",IF(VLOOKUP(A92,Oct!A$3:F$201,6)&gt;0,VLOOKUP(A92,Oct!A$3:F$201,6),0),0)</f>
        <v>1.9583333333333335E-2</v>
      </c>
      <c r="AD92" s="8">
        <f>IF(A92&lt;&gt;"",IF(VLOOKUP(A92,Nov!A$3:F$201,6)&gt;0,VLOOKUP(A92,Nov!A$3:F$201,6),0),0)</f>
        <v>1.6226851851851853E-2</v>
      </c>
      <c r="AE92" s="8">
        <f>IF(A92&lt;&gt;"",IF(VLOOKUP(A92,Dec!A$3:F$201,6)&gt;0,VLOOKUP(A92,Dec!A$3:F$201,6),0),0)</f>
        <v>0</v>
      </c>
      <c r="AF92" s="8">
        <f>IF(A92&lt;&gt;"",IF(VLOOKUP(A92,Jan!A$3:F$201,6)&gt;0,VLOOKUP(A92,Jan!A$3:F$201,6),0),0)</f>
        <v>1.8263888888888885E-2</v>
      </c>
      <c r="AG92" s="8">
        <f>IF(A92&lt;&gt;"",IF(VLOOKUP(A92,Feb!A$3:F$201,6)&gt;0,VLOOKUP(A92,Feb!A$3:F$201,6),0),0)</f>
        <v>0</v>
      </c>
      <c r="AH92" s="8">
        <f>IF(A92&lt;&gt;"",IF(VLOOKUP(A92,Mar!A$3:F$201,6)&gt;0,VLOOKUP(A92,Mar!A$3:F$201,6),0),0)</f>
        <v>0</v>
      </c>
      <c r="AJ92" s="8">
        <f>LARGE($BH92:BI92,1)</f>
        <v>9.2013888888888892E-3</v>
      </c>
      <c r="AK92" s="8">
        <f>LARGE($BH92:BJ92,1)</f>
        <v>9.2013888888888892E-3</v>
      </c>
      <c r="AL92" s="8">
        <f>LARGE($BH92:BK92,1)</f>
        <v>9.2013888888888892E-3</v>
      </c>
      <c r="AM92" s="8">
        <f>LARGE($BH92:BL92,1)</f>
        <v>9.2013888888888892E-3</v>
      </c>
      <c r="AN92" s="8">
        <f>LARGE($BH92:BM92,1)</f>
        <v>9.2013888888888892E-3</v>
      </c>
      <c r="AO92" s="8">
        <f>LARGE($BN92:BO92,1)</f>
        <v>8.3333333333333332E-3</v>
      </c>
      <c r="AP92" s="8">
        <f>LARGE($BN92:BP92,1)</f>
        <v>1.3888888888888888E-2</v>
      </c>
      <c r="AQ92" s="8">
        <f>LARGE($BN92:BQ92,1)</f>
        <v>1.3888888888888888E-2</v>
      </c>
      <c r="AR92" s="8">
        <f>LARGE($BN92:BR92,1)</f>
        <v>1.3888888888888888E-2</v>
      </c>
      <c r="AS92" s="8">
        <f>LARGE($BN92:BS92,1)</f>
        <v>1.3888888888888888E-2</v>
      </c>
      <c r="AV92" s="6">
        <f t="shared" si="196"/>
        <v>0</v>
      </c>
      <c r="AW92" s="6">
        <f t="shared" si="197"/>
        <v>0</v>
      </c>
      <c r="AX92" s="6">
        <f t="shared" si="198"/>
        <v>0</v>
      </c>
      <c r="AY92" s="6">
        <f t="shared" si="199"/>
        <v>0</v>
      </c>
      <c r="AZ92" s="6">
        <f t="shared" si="200"/>
        <v>0</v>
      </c>
      <c r="BA92" s="6">
        <f t="shared" si="201"/>
        <v>0</v>
      </c>
      <c r="BB92" s="6">
        <f t="shared" si="202"/>
        <v>1692</v>
      </c>
      <c r="BC92" s="6">
        <f t="shared" si="203"/>
        <v>1402</v>
      </c>
      <c r="BD92" s="6">
        <f t="shared" si="204"/>
        <v>0</v>
      </c>
      <c r="BE92" s="6">
        <f t="shared" si="205"/>
        <v>1578</v>
      </c>
      <c r="BF92" s="6">
        <f t="shared" si="206"/>
        <v>0</v>
      </c>
      <c r="BH92" s="8">
        <f t="shared" si="207"/>
        <v>9.2013888888888892E-3</v>
      </c>
      <c r="BI92" s="8">
        <f t="shared" si="208"/>
        <v>0</v>
      </c>
      <c r="BJ92" s="8">
        <f t="shared" si="209"/>
        <v>0</v>
      </c>
      <c r="BK92" s="8">
        <f t="shared" si="210"/>
        <v>0</v>
      </c>
      <c r="BL92" s="8">
        <f t="shared" si="211"/>
        <v>0</v>
      </c>
      <c r="BM92" s="8">
        <f t="shared" si="212"/>
        <v>0</v>
      </c>
      <c r="BN92" s="8">
        <f t="shared" si="213"/>
        <v>7.1180555555555554E-3</v>
      </c>
      <c r="BO92" s="8">
        <f t="shared" si="214"/>
        <v>8.3333333333333332E-3</v>
      </c>
      <c r="BP92" s="8">
        <f t="shared" si="248"/>
        <v>1.3888888888888888E-2</v>
      </c>
      <c r="BQ92" s="8">
        <f t="shared" si="249"/>
        <v>0</v>
      </c>
      <c r="BR92" s="8">
        <f t="shared" si="250"/>
        <v>9.5486111111111119E-3</v>
      </c>
      <c r="BS92" s="8">
        <f t="shared" si="251"/>
        <v>0</v>
      </c>
      <c r="BV92" s="8" t="str">
        <f t="shared" si="215"/>
        <v/>
      </c>
      <c r="BW92" s="8" t="str">
        <f t="shared" si="216"/>
        <v/>
      </c>
      <c r="BX92" s="8" t="str">
        <f t="shared" si="217"/>
        <v/>
      </c>
      <c r="BY92" s="8" t="str">
        <f t="shared" si="218"/>
        <v/>
      </c>
      <c r="BZ92" s="8" t="str">
        <f t="shared" si="219"/>
        <v/>
      </c>
      <c r="CA92" s="8" t="str">
        <f t="shared" si="220"/>
        <v/>
      </c>
      <c r="CB92" s="8">
        <f t="shared" si="221"/>
        <v>1.9583333333333335E-2</v>
      </c>
      <c r="CC92" s="8">
        <f t="shared" si="222"/>
        <v>1.6226851851851853E-2</v>
      </c>
      <c r="CD92" s="8" t="str">
        <f t="shared" si="223"/>
        <v/>
      </c>
      <c r="CE92" s="8">
        <f t="shared" si="224"/>
        <v>1.8263888888888885E-2</v>
      </c>
      <c r="CF92" s="8" t="str">
        <f t="shared" si="225"/>
        <v/>
      </c>
      <c r="CG92" s="8" t="str">
        <f t="shared" si="226"/>
        <v/>
      </c>
      <c r="CI92" s="13">
        <v>0.27579861111111098</v>
      </c>
      <c r="CJ92" s="8">
        <f t="shared" si="227"/>
        <v>0.27579861111111098</v>
      </c>
      <c r="CK92" s="8">
        <f>IF(COUNT($BV92:BW92)&gt;0,SMALL($BV92:BW92,1),$CI92)</f>
        <v>0.27579861111111098</v>
      </c>
      <c r="CL92" s="8">
        <f>IF(COUNT($BV92:BX92)&gt;0,SMALL($BV92:BX92,1),$CI92)</f>
        <v>0.27579861111111098</v>
      </c>
      <c r="CM92" s="8">
        <f>IF(COUNT($BV92:BY92)&gt;0,SMALL($BV92:BY92,1),$CI92)</f>
        <v>0.27579861111111098</v>
      </c>
      <c r="CN92" s="8">
        <f>IF(COUNT($BV92:BZ92)&gt;0,SMALL($BV92:BZ92,1),$CI92)</f>
        <v>0.27579861111111098</v>
      </c>
      <c r="CP92" s="8">
        <f t="shared" si="228"/>
        <v>1.9583333333333335E-2</v>
      </c>
      <c r="CQ92" s="8">
        <f>IF(COUNT($CB92:CC92)&gt;0,SMALL($CB92:CC92,1),$CP92)</f>
        <v>1.6226851851851853E-2</v>
      </c>
      <c r="CR92" s="8">
        <f>IF(COUNT($CB92:CD92)&gt;0,SMALL($CB92:CD92,1),$CP92)</f>
        <v>1.6226851851851853E-2</v>
      </c>
      <c r="CS92" s="8">
        <f>IF(COUNT($CB92:CE92)&gt;0,SMALL($CB92:CE92,1),$CP92)</f>
        <v>1.6226851851851853E-2</v>
      </c>
      <c r="CT92" s="8">
        <f>IF(COUNT($CB92:CF92)&gt;0,SMALL($CB92:CF92,1),$CP92)</f>
        <v>1.6226851851851853E-2</v>
      </c>
      <c r="CV92" s="8">
        <f t="shared" si="229"/>
        <v>9.203449074074074E-3</v>
      </c>
      <c r="CW92" s="8">
        <f t="shared" si="230"/>
        <v>1.3890949074074073E-2</v>
      </c>
      <c r="CX92" s="1">
        <f t="shared" si="231"/>
        <v>89</v>
      </c>
      <c r="CY92" s="8">
        <f t="shared" si="232"/>
        <v>2.0601851851851853E-6</v>
      </c>
      <c r="CZ92" s="1" t="str">
        <f t="shared" si="233"/>
        <v>Morgan Pritchard</v>
      </c>
      <c r="DB92" s="13">
        <f t="shared" si="234"/>
        <v>2.695438102893891E-2</v>
      </c>
      <c r="DC92" s="13">
        <f>SMALL($DO92:DP92,1)/(60*60*24)</f>
        <v>2.6954381028938903E-2</v>
      </c>
      <c r="DD92" s="13">
        <f>SMALL($DO92:DQ92,1)/(60*60*24)</f>
        <v>2.6954381028938903E-2</v>
      </c>
      <c r="DE92" s="13">
        <f>SMALL($DO92:DR92,1)/(60*60*24)</f>
        <v>2.6954381028938903E-2</v>
      </c>
      <c r="DF92" s="13">
        <f>SMALL($DO92:DS92,1)/(60*60*24)</f>
        <v>2.6954381028938903E-2</v>
      </c>
      <c r="DG92" s="13">
        <f>SMALL($DO92:DT92,1)/(60*60*24)</f>
        <v>2.6954381028938903E-2</v>
      </c>
      <c r="DH92" s="45">
        <f t="shared" si="235"/>
        <v>2.0714740833520276E-2</v>
      </c>
      <c r="DI92" s="13">
        <f>SMALL($DU92:DV92,1)/(60*60*24)</f>
        <v>1.9583333333333335E-2</v>
      </c>
      <c r="DJ92" s="53">
        <f>SMALL($DW92:DW92,1)/(60*60*24)</f>
        <v>1.9448644606481484E-2</v>
      </c>
      <c r="DK92" s="53">
        <f>SMALL($DW92:DX92,1)/(60*60*24)</f>
        <v>1.9448644606481484E-2</v>
      </c>
      <c r="DL92" s="53">
        <f>SMALL($DW92:DY92,1)/(60*60*24)</f>
        <v>1.8263888888888889E-2</v>
      </c>
      <c r="DM92" s="53">
        <f>SMALL($DW92:DZ92,1)/(60*60*24)</f>
        <v>1.8263888888888889E-2</v>
      </c>
      <c r="DO92" s="6">
        <f t="shared" si="236"/>
        <v>2328.8585209003213</v>
      </c>
      <c r="DP92" s="1">
        <f t="shared" si="237"/>
        <v>9999</v>
      </c>
      <c r="DQ92" s="1">
        <f t="shared" si="238"/>
        <v>9999</v>
      </c>
      <c r="DR92" s="1">
        <f t="shared" si="239"/>
        <v>9999</v>
      </c>
      <c r="DS92" s="1">
        <f t="shared" si="240"/>
        <v>9999</v>
      </c>
      <c r="DT92" s="1">
        <f t="shared" si="241"/>
        <v>9999</v>
      </c>
      <c r="DU92" s="6">
        <f t="shared" si="242"/>
        <v>1789.7536080161517</v>
      </c>
      <c r="DV92" s="1">
        <f t="shared" si="243"/>
        <v>1692</v>
      </c>
      <c r="DW92" s="55">
        <f t="shared" si="244"/>
        <v>1680.3628940000001</v>
      </c>
      <c r="DX92" s="1">
        <f t="shared" si="245"/>
        <v>9999</v>
      </c>
      <c r="DY92" s="1">
        <f t="shared" si="246"/>
        <v>1578</v>
      </c>
      <c r="DZ92" s="1">
        <f t="shared" si="247"/>
        <v>9999</v>
      </c>
    </row>
    <row r="93" spans="1:130" x14ac:dyDescent="0.2">
      <c r="A93" s="1" t="s">
        <v>66</v>
      </c>
      <c r="E93" s="13"/>
      <c r="H93" s="3">
        <v>0</v>
      </c>
      <c r="I93" s="3">
        <v>0</v>
      </c>
      <c r="K93" s="8">
        <v>2.1377314814814818E-2</v>
      </c>
      <c r="M93" s="8">
        <f t="shared" si="189"/>
        <v>2.9900745802072172E-2</v>
      </c>
      <c r="N93" s="6">
        <f t="shared" si="190"/>
        <v>2583.4244372990352</v>
      </c>
      <c r="O93" s="8">
        <f t="shared" si="252"/>
        <v>6.2500000000000003E-3</v>
      </c>
      <c r="Q93" s="8">
        <f t="shared" si="191"/>
        <v>0</v>
      </c>
      <c r="R93" s="8">
        <f t="shared" si="192"/>
        <v>0</v>
      </c>
      <c r="S93" s="8">
        <f t="shared" si="193"/>
        <v>6.2500000000000003E-3</v>
      </c>
      <c r="T93" s="8"/>
      <c r="U93" s="8">
        <f>IF(A93&lt;&gt;"",IF(VLOOKUP(A93,Apr!A$4:F$202,6)&gt;0,VLOOKUP(A93,Apr!A$4:F$202,6),0),0)</f>
        <v>0</v>
      </c>
      <c r="V93" s="8">
        <f>IF(A93&lt;&gt;"",IF(VLOOKUP(A93,May!A$3:F$201,6)&gt;0,VLOOKUP(A93,May!A$3:F$201,6),0),0)</f>
        <v>0</v>
      </c>
      <c r="W93" s="8">
        <f>IF(A93&lt;&gt;"",IF(VLOOKUP(A93,Jun!A$3:F$201,6)&gt;0,VLOOKUP(A93,Jun!A$3:F$201,6),0),0)</f>
        <v>0</v>
      </c>
      <c r="X93" s="8">
        <f>IF(A93&lt;&gt;"",IF(VLOOKUP(A93,Jul!A$3:F$201,6)&gt;0,VLOOKUP(A93,Jul!A$3:F$201,6),0),0)</f>
        <v>0</v>
      </c>
      <c r="Y93" s="8">
        <f>IF(A93&lt;&gt;"",IF(VLOOKUP(A93,Aug!A$3:F$201,6)&gt;0,VLOOKUP(A93,Aug!A$3:F$201,6),0),0)</f>
        <v>0</v>
      </c>
      <c r="Z93" s="8">
        <f>IF(A93&lt;&gt;"",IF(VLOOKUP(A93,Sep!A$3:F$201,6)&gt;0,VLOOKUP(A93,Sep!A$3:F$201,6),0),0)</f>
        <v>0</v>
      </c>
      <c r="AA93" s="6">
        <f t="shared" si="194"/>
        <v>1985.3903387422417</v>
      </c>
      <c r="AB93" s="8">
        <f t="shared" si="195"/>
        <v>4.8611111111111112E-3</v>
      </c>
      <c r="AC93" s="8">
        <f>IF(A93&lt;&gt;"",IF(VLOOKUP(A93,Oct!A$3:F$201,6)&gt;0,VLOOKUP(A93,Oct!A$3:F$201,6),0),0)</f>
        <v>0</v>
      </c>
      <c r="AD93" s="8">
        <f>IF(A93&lt;&gt;"",IF(VLOOKUP(A93,Nov!A$3:F$201,6)&gt;0,VLOOKUP(A93,Nov!A$3:F$201,6),0),0)</f>
        <v>0</v>
      </c>
      <c r="AE93" s="8">
        <f>IF(A93&lt;&gt;"",IF(VLOOKUP(A93,Dec!A$3:F$201,6)&gt;0,VLOOKUP(A93,Dec!A$3:F$201,6),0),0)</f>
        <v>0</v>
      </c>
      <c r="AF93" s="8">
        <f>IF(A93&lt;&gt;"",IF(VLOOKUP(A93,Jan!A$3:F$201,6)&gt;0,VLOOKUP(A93,Jan!A$3:F$201,6),0),0)</f>
        <v>0</v>
      </c>
      <c r="AG93" s="8">
        <f>IF(A93&lt;&gt;"",IF(VLOOKUP(A93,Feb!A$3:F$201,6)&gt;0,VLOOKUP(A93,Feb!A$3:F$201,6),0),0)</f>
        <v>0</v>
      </c>
      <c r="AH93" s="8">
        <f>IF(A93&lt;&gt;"",IF(VLOOKUP(A93,Mar!A$3:F$201,6)&gt;0,VLOOKUP(A93,Mar!A$3:F$201,6),0),0)</f>
        <v>0</v>
      </c>
      <c r="AJ93" s="8">
        <f>LARGE($BH93:BI93,1)</f>
        <v>6.2500000000000003E-3</v>
      </c>
      <c r="AK93" s="8">
        <f>LARGE($BH93:BJ93,1)</f>
        <v>6.2500000000000003E-3</v>
      </c>
      <c r="AL93" s="8">
        <f>LARGE($BH93:BK93,1)</f>
        <v>6.2500000000000003E-3</v>
      </c>
      <c r="AM93" s="8">
        <f>LARGE($BH93:BL93,1)</f>
        <v>6.2500000000000003E-3</v>
      </c>
      <c r="AN93" s="8">
        <f>LARGE($BH93:BM93,1)</f>
        <v>6.2500000000000003E-3</v>
      </c>
      <c r="AO93" s="8">
        <f>LARGE($BN93:BO93,1)</f>
        <v>4.8611111111111112E-3</v>
      </c>
      <c r="AP93" s="8">
        <f>LARGE($BN93:BP93,1)</f>
        <v>5.9027777777777776E-3</v>
      </c>
      <c r="AQ93" s="8">
        <f>LARGE($BN93:BQ93,1)</f>
        <v>5.9027777777777776E-3</v>
      </c>
      <c r="AR93" s="8">
        <f>LARGE($BN93:BR93,1)</f>
        <v>5.9027777777777776E-3</v>
      </c>
      <c r="AS93" s="8">
        <f>LARGE($BN93:BS93,1)</f>
        <v>5.9027777777777776E-3</v>
      </c>
      <c r="AV93" s="6">
        <f t="shared" si="196"/>
        <v>0</v>
      </c>
      <c r="AW93" s="6">
        <f t="shared" si="197"/>
        <v>0</v>
      </c>
      <c r="AX93" s="6">
        <f t="shared" si="198"/>
        <v>0</v>
      </c>
      <c r="AY93" s="6">
        <f t="shared" si="199"/>
        <v>0</v>
      </c>
      <c r="AZ93" s="6">
        <f t="shared" si="200"/>
        <v>0</v>
      </c>
      <c r="BA93" s="6">
        <f t="shared" si="201"/>
        <v>0</v>
      </c>
      <c r="BB93" s="6">
        <f t="shared" si="202"/>
        <v>0</v>
      </c>
      <c r="BC93" s="6">
        <f t="shared" si="203"/>
        <v>0</v>
      </c>
      <c r="BD93" s="6">
        <f t="shared" si="204"/>
        <v>0</v>
      </c>
      <c r="BE93" s="6">
        <f t="shared" si="205"/>
        <v>0</v>
      </c>
      <c r="BF93" s="6">
        <f t="shared" si="206"/>
        <v>0</v>
      </c>
      <c r="BH93" s="8">
        <f t="shared" si="207"/>
        <v>6.2500000000000003E-3</v>
      </c>
      <c r="BI93" s="8">
        <f t="shared" si="208"/>
        <v>0</v>
      </c>
      <c r="BJ93" s="8">
        <f t="shared" si="209"/>
        <v>0</v>
      </c>
      <c r="BK93" s="8">
        <f t="shared" si="210"/>
        <v>0</v>
      </c>
      <c r="BL93" s="8">
        <f t="shared" si="211"/>
        <v>0</v>
      </c>
      <c r="BM93" s="8">
        <f t="shared" si="212"/>
        <v>0</v>
      </c>
      <c r="BN93" s="8">
        <f t="shared" si="213"/>
        <v>4.8611111111111112E-3</v>
      </c>
      <c r="BO93" s="8">
        <f t="shared" si="214"/>
        <v>0</v>
      </c>
      <c r="BP93" s="8">
        <f t="shared" si="248"/>
        <v>5.9027777777777776E-3</v>
      </c>
      <c r="BQ93" s="8">
        <f t="shared" si="249"/>
        <v>0</v>
      </c>
      <c r="BR93" s="8">
        <f t="shared" si="250"/>
        <v>0</v>
      </c>
      <c r="BS93" s="8">
        <f t="shared" si="251"/>
        <v>0</v>
      </c>
      <c r="BV93" s="8" t="str">
        <f t="shared" si="215"/>
        <v/>
      </c>
      <c r="BW93" s="8" t="str">
        <f t="shared" si="216"/>
        <v/>
      </c>
      <c r="BX93" s="8" t="str">
        <f t="shared" si="217"/>
        <v/>
      </c>
      <c r="BY93" s="8" t="str">
        <f t="shared" si="218"/>
        <v/>
      </c>
      <c r="BZ93" s="8" t="str">
        <f t="shared" si="219"/>
        <v/>
      </c>
      <c r="CA93" s="8" t="str">
        <f t="shared" si="220"/>
        <v/>
      </c>
      <c r="CB93" s="8" t="str">
        <f t="shared" si="221"/>
        <v/>
      </c>
      <c r="CC93" s="8" t="str">
        <f t="shared" si="222"/>
        <v/>
      </c>
      <c r="CD93" s="8" t="str">
        <f t="shared" si="223"/>
        <v/>
      </c>
      <c r="CE93" s="8" t="str">
        <f t="shared" si="224"/>
        <v/>
      </c>
      <c r="CF93" s="8" t="str">
        <f t="shared" si="225"/>
        <v/>
      </c>
      <c r="CG93" s="8" t="str">
        <f t="shared" si="226"/>
        <v/>
      </c>
      <c r="CI93" s="13"/>
      <c r="CJ93" s="8">
        <f t="shared" si="227"/>
        <v>0</v>
      </c>
      <c r="CK93" s="8">
        <f>IF(COUNT($BV93:BW93)&gt;0,SMALL($BV93:BW93,1),$CI93)</f>
        <v>0</v>
      </c>
      <c r="CL93" s="8">
        <f>IF(COUNT($BV93:BX93)&gt;0,SMALL($BV93:BX93,1),$CI93)</f>
        <v>0</v>
      </c>
      <c r="CM93" s="8">
        <f>IF(COUNT($BV93:BY93)&gt;0,SMALL($BV93:BY93,1),$CI93)</f>
        <v>0</v>
      </c>
      <c r="CN93" s="8">
        <f>IF(COUNT($BV93:BZ93)&gt;0,SMALL($BV93:BZ93,1),$CI93)</f>
        <v>0</v>
      </c>
      <c r="CP93" s="8">
        <f t="shared" si="228"/>
        <v>0</v>
      </c>
      <c r="CQ93" s="8">
        <f>IF(COUNT($CB93:CC93)&gt;0,SMALL($CB93:CC93,1),$CP93)</f>
        <v>0</v>
      </c>
      <c r="CR93" s="8">
        <f>IF(COUNT($CB93:CD93)&gt;0,SMALL($CB93:CD93,1),$CP93)</f>
        <v>0</v>
      </c>
      <c r="CS93" s="8">
        <f>IF(COUNT($CB93:CE93)&gt;0,SMALL($CB93:CE93,1),$CP93)</f>
        <v>0</v>
      </c>
      <c r="CT93" s="8">
        <f>IF(COUNT($CB93:CF93)&gt;0,SMALL($CB93:CF93,1),$CP93)</f>
        <v>0</v>
      </c>
      <c r="CV93" s="8">
        <f t="shared" si="229"/>
        <v>6.2520833333333335E-3</v>
      </c>
      <c r="CW93" s="8">
        <f t="shared" si="230"/>
        <v>5.9048611111111107E-3</v>
      </c>
      <c r="CX93" s="1">
        <f t="shared" si="231"/>
        <v>90</v>
      </c>
      <c r="CY93" s="8">
        <f t="shared" si="232"/>
        <v>2.0833333333333334E-6</v>
      </c>
      <c r="CZ93" s="1" t="str">
        <f t="shared" si="233"/>
        <v>Natalie Toft</v>
      </c>
      <c r="DB93" s="13">
        <f t="shared" si="234"/>
        <v>2.9900745802072172E-2</v>
      </c>
      <c r="DC93" s="13">
        <f>SMALL($DO93:DP93,1)/(60*60*24)</f>
        <v>2.9900745802072165E-2</v>
      </c>
      <c r="DD93" s="13">
        <f>SMALL($DO93:DQ93,1)/(60*60*24)</f>
        <v>2.9900745802072165E-2</v>
      </c>
      <c r="DE93" s="13">
        <f>SMALL($DO93:DR93,1)/(60*60*24)</f>
        <v>2.9900745802072165E-2</v>
      </c>
      <c r="DF93" s="13">
        <f>SMALL($DO93:DS93,1)/(60*60*24)</f>
        <v>2.9900745802072165E-2</v>
      </c>
      <c r="DG93" s="13">
        <f>SMALL($DO93:DT93,1)/(60*60*24)</f>
        <v>2.9900745802072165E-2</v>
      </c>
      <c r="DH93" s="45">
        <f t="shared" si="235"/>
        <v>2.2979054846553725E-2</v>
      </c>
      <c r="DI93" s="13">
        <f>SMALL($DU93:DV93,1)/(60*60*24)</f>
        <v>2.2979054846553725E-2</v>
      </c>
      <c r="DJ93" s="53">
        <f>SMALL($DW93:DW93,1)/(60*60*24)</f>
        <v>0.11572916666666666</v>
      </c>
      <c r="DK93" s="53">
        <f>SMALL($DW93:DX93,1)/(60*60*24)</f>
        <v>0.11572916666666666</v>
      </c>
      <c r="DL93" s="53">
        <f>SMALL($DW93:DY93,1)/(60*60*24)</f>
        <v>0.11572916666666666</v>
      </c>
      <c r="DM93" s="53">
        <f>SMALL($DW93:DZ93,1)/(60*60*24)</f>
        <v>0.11572916666666666</v>
      </c>
      <c r="DO93" s="6">
        <f t="shared" si="236"/>
        <v>2583.4244372990352</v>
      </c>
      <c r="DP93" s="1">
        <f t="shared" si="237"/>
        <v>9999</v>
      </c>
      <c r="DQ93" s="1">
        <f t="shared" si="238"/>
        <v>9999</v>
      </c>
      <c r="DR93" s="1">
        <f t="shared" si="239"/>
        <v>9999</v>
      </c>
      <c r="DS93" s="1">
        <f t="shared" si="240"/>
        <v>9999</v>
      </c>
      <c r="DT93" s="1">
        <f t="shared" si="241"/>
        <v>9999</v>
      </c>
      <c r="DU93" s="6">
        <f t="shared" si="242"/>
        <v>1985.3903387422417</v>
      </c>
      <c r="DV93" s="1">
        <f t="shared" si="243"/>
        <v>9999</v>
      </c>
      <c r="DW93" s="55">
        <f t="shared" si="244"/>
        <v>9999</v>
      </c>
      <c r="DX93" s="1">
        <f t="shared" si="245"/>
        <v>9999</v>
      </c>
      <c r="DY93" s="1">
        <f t="shared" si="246"/>
        <v>9999</v>
      </c>
      <c r="DZ93" s="1">
        <f t="shared" si="247"/>
        <v>9999</v>
      </c>
    </row>
    <row r="94" spans="1:130" x14ac:dyDescent="0.2">
      <c r="A94" s="1" t="s">
        <v>155</v>
      </c>
      <c r="B94" s="3">
        <v>1.556712962962963E-2</v>
      </c>
      <c r="C94" s="11">
        <v>43070</v>
      </c>
      <c r="E94" s="13"/>
      <c r="H94" s="3">
        <v>0</v>
      </c>
      <c r="I94" s="3">
        <v>0</v>
      </c>
      <c r="K94" s="8">
        <v>1.4409722222222221E-2</v>
      </c>
      <c r="M94" s="8">
        <f t="shared" si="189"/>
        <v>2.0155077706323687E-2</v>
      </c>
      <c r="N94" s="6">
        <f t="shared" si="190"/>
        <v>1741.3987138263667</v>
      </c>
      <c r="O94" s="8">
        <f t="shared" si="252"/>
        <v>1.6145833333333335E-2</v>
      </c>
      <c r="Q94" s="8">
        <f t="shared" si="191"/>
        <v>0</v>
      </c>
      <c r="R94" s="8">
        <f t="shared" si="192"/>
        <v>0</v>
      </c>
      <c r="S94" s="8">
        <f t="shared" si="193"/>
        <v>1.6145833333333335E-2</v>
      </c>
      <c r="T94" s="8"/>
      <c r="U94" s="8">
        <f>IF(A94&lt;&gt;"",IF(VLOOKUP(A94,Apr!A$4:F$202,6)&gt;0,VLOOKUP(A94,Apr!A$4:F$202,6),0),0)</f>
        <v>0</v>
      </c>
      <c r="V94" s="8">
        <f>IF(A94&lt;&gt;"",IF(VLOOKUP(A94,May!A$3:F$201,6)&gt;0,VLOOKUP(A94,May!A$3:F$201,6),0),0)</f>
        <v>0</v>
      </c>
      <c r="W94" s="8">
        <f>IF(A94&lt;&gt;"",IF(VLOOKUP(A94,Jun!A$3:F$201,6)&gt;0,VLOOKUP(A94,Jun!A$3:F$201,6),0),0)</f>
        <v>0</v>
      </c>
      <c r="X94" s="8">
        <f>IF(A94&lt;&gt;"",IF(VLOOKUP(A94,Jul!A$3:F$201,6)&gt;0,VLOOKUP(A94,Jul!A$3:F$201,6),0),0)</f>
        <v>0</v>
      </c>
      <c r="Y94" s="8">
        <f>IF(A94&lt;&gt;"",IF(VLOOKUP(A94,Aug!A$3:F$201,6)&gt;0,VLOOKUP(A94,Aug!A$3:F$201,6),0),0)</f>
        <v>0</v>
      </c>
      <c r="Z94" s="8">
        <f>IF(A94&lt;&gt;"",IF(VLOOKUP(A94,Sep!A$3:F$201,6)&gt;0,VLOOKUP(A94,Sep!A$3:F$201,6),0),0)</f>
        <v>0</v>
      </c>
      <c r="AA94" s="6">
        <f t="shared" si="194"/>
        <v>1338.2842294174832</v>
      </c>
      <c r="AB94" s="8">
        <f t="shared" si="195"/>
        <v>1.2326388888888888E-2</v>
      </c>
      <c r="AC94" s="8">
        <f>IF(A94&lt;&gt;"",IF(VLOOKUP(A94,Oct!A$3:F$201,6)&gt;0,VLOOKUP(A94,Oct!A$3:F$201,6),0),0)</f>
        <v>0</v>
      </c>
      <c r="AD94" s="8">
        <f>IF(A94&lt;&gt;"",IF(VLOOKUP(A94,Nov!A$3:F$201,6)&gt;0,VLOOKUP(A94,Nov!A$3:F$201,6),0),0)</f>
        <v>0</v>
      </c>
      <c r="AE94" s="8">
        <f>IF(A94&lt;&gt;"",IF(VLOOKUP(A94,Dec!A$3:F$201,6)&gt;0,VLOOKUP(A94,Dec!A$3:F$201,6),0),0)</f>
        <v>0</v>
      </c>
      <c r="AF94" s="8">
        <f>IF(A94&lt;&gt;"",IF(VLOOKUP(A94,Jan!A$3:F$201,6)&gt;0,VLOOKUP(A94,Jan!A$3:F$201,6),0),0)</f>
        <v>0</v>
      </c>
      <c r="AG94" s="8">
        <f>IF(A94&lt;&gt;"",IF(VLOOKUP(A94,Feb!A$3:F$201,6)&gt;0,VLOOKUP(A94,Feb!A$3:F$201,6),0),0)</f>
        <v>0</v>
      </c>
      <c r="AH94" s="8">
        <f>IF(A94&lt;&gt;"",IF(VLOOKUP(A94,Mar!A$3:F$201,6)&gt;0,VLOOKUP(A94,Mar!A$3:F$201,6),0),0)</f>
        <v>0</v>
      </c>
      <c r="AJ94" s="8">
        <f>LARGE($BH94:BI94,1)</f>
        <v>1.6145833333333335E-2</v>
      </c>
      <c r="AK94" s="8">
        <f>LARGE($BH94:BJ94,1)</f>
        <v>1.6145833333333335E-2</v>
      </c>
      <c r="AL94" s="8">
        <f>LARGE($BH94:BK94,1)</f>
        <v>1.6145833333333335E-2</v>
      </c>
      <c r="AM94" s="8">
        <f>LARGE($BH94:BL94,1)</f>
        <v>1.6145833333333335E-2</v>
      </c>
      <c r="AN94" s="8">
        <f>LARGE($BH94:BM94,1)</f>
        <v>1.6145833333333335E-2</v>
      </c>
      <c r="AO94" s="8">
        <f>LARGE($BN94:BO94,1)</f>
        <v>1.2326388888888888E-2</v>
      </c>
      <c r="AP94" s="8">
        <f>LARGE($BN94:BP94,1)</f>
        <v>1.4756944444444446E-2</v>
      </c>
      <c r="AQ94" s="8">
        <f>LARGE($BN94:BQ94,1)</f>
        <v>1.4756944444444446E-2</v>
      </c>
      <c r="AR94" s="8">
        <f>LARGE($BN94:BR94,1)</f>
        <v>1.4756944444444446E-2</v>
      </c>
      <c r="AS94" s="8">
        <f>LARGE($BN94:BS94,1)</f>
        <v>1.4756944444444446E-2</v>
      </c>
      <c r="AV94" s="6">
        <f t="shared" si="196"/>
        <v>0</v>
      </c>
      <c r="AW94" s="6">
        <f t="shared" si="197"/>
        <v>0</v>
      </c>
      <c r="AX94" s="6">
        <f t="shared" si="198"/>
        <v>0</v>
      </c>
      <c r="AY94" s="6">
        <f t="shared" si="199"/>
        <v>0</v>
      </c>
      <c r="AZ94" s="6">
        <f t="shared" si="200"/>
        <v>0</v>
      </c>
      <c r="BA94" s="6">
        <f t="shared" si="201"/>
        <v>0</v>
      </c>
      <c r="BB94" s="6">
        <f t="shared" si="202"/>
        <v>0</v>
      </c>
      <c r="BC94" s="6">
        <f t="shared" si="203"/>
        <v>0</v>
      </c>
      <c r="BD94" s="6">
        <f t="shared" si="204"/>
        <v>0</v>
      </c>
      <c r="BE94" s="6">
        <f t="shared" si="205"/>
        <v>0</v>
      </c>
      <c r="BF94" s="6">
        <f t="shared" si="206"/>
        <v>0</v>
      </c>
      <c r="BH94" s="8">
        <f t="shared" si="207"/>
        <v>1.6145833333333335E-2</v>
      </c>
      <c r="BI94" s="8">
        <f t="shared" si="208"/>
        <v>0</v>
      </c>
      <c r="BJ94" s="8">
        <f t="shared" si="209"/>
        <v>0</v>
      </c>
      <c r="BK94" s="8">
        <f t="shared" si="210"/>
        <v>0</v>
      </c>
      <c r="BL94" s="8">
        <f t="shared" si="211"/>
        <v>0</v>
      </c>
      <c r="BM94" s="8">
        <f t="shared" si="212"/>
        <v>0</v>
      </c>
      <c r="BN94" s="8">
        <f t="shared" si="213"/>
        <v>1.2326388888888888E-2</v>
      </c>
      <c r="BO94" s="8">
        <f t="shared" si="214"/>
        <v>0</v>
      </c>
      <c r="BP94" s="8">
        <f t="shared" si="248"/>
        <v>1.4756944444444446E-2</v>
      </c>
      <c r="BQ94" s="8">
        <f t="shared" si="249"/>
        <v>0</v>
      </c>
      <c r="BR94" s="8">
        <f t="shared" si="250"/>
        <v>0</v>
      </c>
      <c r="BS94" s="8">
        <f t="shared" si="251"/>
        <v>0</v>
      </c>
      <c r="BV94" s="8" t="str">
        <f t="shared" si="215"/>
        <v/>
      </c>
      <c r="BW94" s="8" t="str">
        <f t="shared" si="216"/>
        <v/>
      </c>
      <c r="BX94" s="8" t="str">
        <f t="shared" si="217"/>
        <v/>
      </c>
      <c r="BY94" s="8" t="str">
        <f t="shared" si="218"/>
        <v/>
      </c>
      <c r="BZ94" s="8" t="str">
        <f t="shared" si="219"/>
        <v/>
      </c>
      <c r="CA94" s="8" t="str">
        <f t="shared" si="220"/>
        <v/>
      </c>
      <c r="CB94" s="8" t="str">
        <f t="shared" si="221"/>
        <v/>
      </c>
      <c r="CC94" s="8" t="str">
        <f t="shared" si="222"/>
        <v/>
      </c>
      <c r="CD94" s="8" t="str">
        <f t="shared" si="223"/>
        <v/>
      </c>
      <c r="CE94" s="8" t="str">
        <f t="shared" si="224"/>
        <v/>
      </c>
      <c r="CF94" s="8" t="str">
        <f t="shared" si="225"/>
        <v/>
      </c>
      <c r="CG94" s="8" t="str">
        <f t="shared" si="226"/>
        <v/>
      </c>
      <c r="CI94" s="13"/>
      <c r="CJ94" s="8">
        <f t="shared" si="227"/>
        <v>0</v>
      </c>
      <c r="CK94" s="8">
        <f>IF(COUNT($BV94:BW94)&gt;0,SMALL($BV94:BW94,1),$CI94)</f>
        <v>0</v>
      </c>
      <c r="CL94" s="8">
        <f>IF(COUNT($BV94:BX94)&gt;0,SMALL($BV94:BX94,1),$CI94)</f>
        <v>0</v>
      </c>
      <c r="CM94" s="8">
        <f>IF(COUNT($BV94:BY94)&gt;0,SMALL($BV94:BY94,1),$CI94)</f>
        <v>0</v>
      </c>
      <c r="CN94" s="8">
        <f>IF(COUNT($BV94:BZ94)&gt;0,SMALL($BV94:BZ94,1),$CI94)</f>
        <v>0</v>
      </c>
      <c r="CO94" s="3">
        <v>1.556712962962963E-2</v>
      </c>
      <c r="CP94" s="8">
        <f t="shared" si="228"/>
        <v>1.556712962962963E-2</v>
      </c>
      <c r="CQ94" s="8">
        <f>IF(COUNT($CB94:CC94)&gt;0,SMALL($CB94:CC94,1),$CP94)</f>
        <v>1.556712962962963E-2</v>
      </c>
      <c r="CR94" s="8">
        <f>IF(COUNT($CB94:CD94)&gt;0,SMALL($CB94:CD94,1),$CP94)</f>
        <v>1.556712962962963E-2</v>
      </c>
      <c r="CS94" s="8">
        <f>IF(COUNT($CB94:CE94)&gt;0,SMALL($CB94:CE94,1),$CP94)</f>
        <v>1.556712962962963E-2</v>
      </c>
      <c r="CT94" s="8">
        <f>IF(COUNT($CB94:CF94)&gt;0,SMALL($CB94:CF94,1),$CP94)</f>
        <v>1.556712962962963E-2</v>
      </c>
      <c r="CV94" s="8">
        <f t="shared" si="229"/>
        <v>1.6147939814814816E-2</v>
      </c>
      <c r="CW94" s="8">
        <f t="shared" si="230"/>
        <v>1.4759050925925927E-2</v>
      </c>
      <c r="CX94" s="1">
        <f t="shared" si="231"/>
        <v>91</v>
      </c>
      <c r="CY94" s="8">
        <f t="shared" si="232"/>
        <v>2.1064814814814816E-6</v>
      </c>
      <c r="CZ94" s="1" t="str">
        <f t="shared" si="233"/>
        <v>Neil Bayton-Roberts</v>
      </c>
      <c r="DB94" s="13">
        <f t="shared" si="234"/>
        <v>2.0155077706323687E-2</v>
      </c>
      <c r="DC94" s="13">
        <f>SMALL($DO94:DP94,1)/(60*60*24)</f>
        <v>2.0155077706323687E-2</v>
      </c>
      <c r="DD94" s="13">
        <f>SMALL($DO94:DQ94,1)/(60*60*24)</f>
        <v>2.0155077706323687E-2</v>
      </c>
      <c r="DE94" s="13">
        <f>SMALL($DO94:DR94,1)/(60*60*24)</f>
        <v>2.0155077706323687E-2</v>
      </c>
      <c r="DF94" s="13">
        <f>SMALL($DO94:DS94,1)/(60*60*24)</f>
        <v>2.0155077706323687E-2</v>
      </c>
      <c r="DG94" s="13">
        <f>SMALL($DO94:DT94,1)/(60*60*24)</f>
        <v>2.0155077706323687E-2</v>
      </c>
      <c r="DH94" s="45">
        <f t="shared" si="235"/>
        <v>1.5489400803443092E-2</v>
      </c>
      <c r="DI94" s="13">
        <f>SMALL($DU94:DV94,1)/(60*60*24)</f>
        <v>1.5489400803443092E-2</v>
      </c>
      <c r="DJ94" s="53">
        <f>SMALL($DW94:DW94,1)/(60*60*24)</f>
        <v>0.11572916666666666</v>
      </c>
      <c r="DK94" s="53">
        <f>SMALL($DW94:DX94,1)/(60*60*24)</f>
        <v>0.11572916666666666</v>
      </c>
      <c r="DL94" s="53">
        <f>SMALL($DW94:DY94,1)/(60*60*24)</f>
        <v>0.11572916666666666</v>
      </c>
      <c r="DM94" s="53">
        <f>SMALL($DW94:DZ94,1)/(60*60*24)</f>
        <v>0.11572916666666666</v>
      </c>
      <c r="DO94" s="6">
        <f t="shared" si="236"/>
        <v>1741.3987138263667</v>
      </c>
      <c r="DP94" s="1">
        <f t="shared" si="237"/>
        <v>9999</v>
      </c>
      <c r="DQ94" s="1">
        <f t="shared" si="238"/>
        <v>9999</v>
      </c>
      <c r="DR94" s="1">
        <f t="shared" si="239"/>
        <v>9999</v>
      </c>
      <c r="DS94" s="1">
        <f t="shared" si="240"/>
        <v>9999</v>
      </c>
      <c r="DT94" s="1">
        <f t="shared" si="241"/>
        <v>9999</v>
      </c>
      <c r="DU94" s="6">
        <f t="shared" si="242"/>
        <v>1338.2842294174832</v>
      </c>
      <c r="DV94" s="1">
        <f t="shared" si="243"/>
        <v>9999</v>
      </c>
      <c r="DW94" s="55">
        <f t="shared" si="244"/>
        <v>9999</v>
      </c>
      <c r="DX94" s="1">
        <f t="shared" si="245"/>
        <v>9999</v>
      </c>
      <c r="DY94" s="1">
        <f t="shared" si="246"/>
        <v>9999</v>
      </c>
      <c r="DZ94" s="1">
        <f t="shared" si="247"/>
        <v>9999</v>
      </c>
    </row>
    <row r="95" spans="1:130" x14ac:dyDescent="0.2">
      <c r="A95" s="1" t="s">
        <v>9</v>
      </c>
      <c r="B95" s="3">
        <v>1.4224537037037037E-2</v>
      </c>
      <c r="C95" s="11">
        <v>42339</v>
      </c>
      <c r="E95" s="13">
        <v>1.7708333333333333E-2</v>
      </c>
      <c r="F95" s="11">
        <v>42979</v>
      </c>
      <c r="H95" s="3">
        <v>1.7106481481481479E-2</v>
      </c>
      <c r="I95" s="3">
        <v>2.2199074074074079E-2</v>
      </c>
      <c r="M95" s="8">
        <f t="shared" si="189"/>
        <v>2.1569041867954906E-2</v>
      </c>
      <c r="N95" s="6">
        <f t="shared" si="190"/>
        <v>1863.565217391304</v>
      </c>
      <c r="O95" s="8">
        <f t="shared" si="252"/>
        <v>1.4583333333333334E-2</v>
      </c>
      <c r="Q95" s="8">
        <f t="shared" si="191"/>
        <v>1.9953703703703703E-2</v>
      </c>
      <c r="R95" s="8">
        <f t="shared" si="192"/>
        <v>1.8541666666666665E-2</v>
      </c>
      <c r="S95" s="8">
        <f t="shared" si="193"/>
        <v>1.4583333333333334E-2</v>
      </c>
      <c r="T95" s="8"/>
      <c r="U95" s="8">
        <f>IF(A95&lt;&gt;"",IF(VLOOKUP(A95,Apr!A$4:F$202,6)&gt;0,VLOOKUP(A95,Apr!A$4:F$202,6),0),0)</f>
        <v>0</v>
      </c>
      <c r="V95" s="8">
        <f>IF(A95&lt;&gt;"",IF(VLOOKUP(A95,May!A$3:F$201,6)&gt;0,VLOOKUP(A95,May!A$3:F$201,6),0),0)</f>
        <v>2.0763888888888884E-2</v>
      </c>
      <c r="W95" s="8">
        <f>IF(A95&lt;&gt;"",IF(VLOOKUP(A95,Jun!A$3:F$201,6)&gt;0,VLOOKUP(A95,Jun!A$3:F$201,6),0),0)</f>
        <v>0</v>
      </c>
      <c r="X95" s="8">
        <f>IF(A95&lt;&gt;"",IF(VLOOKUP(A95,Jul!A$3:F$201,6)&gt;0,VLOOKUP(A95,Jul!A$3:F$201,6),0),0)</f>
        <v>0</v>
      </c>
      <c r="Y95" s="8">
        <f>IF(A95&lt;&gt;"",IF(VLOOKUP(A95,Aug!A$3:F$201,6)&gt;0,VLOOKUP(A95,Aug!A$3:F$201,6),0),0)</f>
        <v>1.9953703703703703E-2</v>
      </c>
      <c r="Z95" s="8">
        <f>IF(A95&lt;&gt;"",IF(VLOOKUP(A95,Sep!A$3:F$201,6)&gt;0,VLOOKUP(A95,Sep!A$3:F$201,6),0),0)</f>
        <v>2.0659722222222222E-2</v>
      </c>
      <c r="AA95" s="6">
        <f t="shared" si="194"/>
        <v>1324.9131248329327</v>
      </c>
      <c r="AB95" s="8">
        <f t="shared" si="195"/>
        <v>1.2499999999999999E-2</v>
      </c>
      <c r="AC95" s="8">
        <f>IF(A95&lt;&gt;"",IF(VLOOKUP(A95,Oct!A$3:F$201,6)&gt;0,VLOOKUP(A95,Oct!A$3:F$201,6),0),0)</f>
        <v>0</v>
      </c>
      <c r="AD95" s="8">
        <f>IF(A95&lt;&gt;"",IF(VLOOKUP(A95,Nov!A$3:F$201,6)&gt;0,VLOOKUP(A95,Nov!A$3:F$201,6),0),0)</f>
        <v>0</v>
      </c>
      <c r="AE95" s="8">
        <f>IF(A95&lt;&gt;"",IF(VLOOKUP(A95,Dec!A$3:F$201,6)&gt;0,VLOOKUP(A95,Dec!A$3:F$201,6),0),0)</f>
        <v>1.8541666666666665E-2</v>
      </c>
      <c r="AF95" s="8">
        <f>IF(A95&lt;&gt;"",IF(VLOOKUP(A95,Jan!A$3:F$201,6)&gt;0,VLOOKUP(A95,Jan!A$3:F$201,6),0),0)</f>
        <v>0</v>
      </c>
      <c r="AG95" s="8">
        <f>IF(A95&lt;&gt;"",IF(VLOOKUP(A95,Feb!A$3:F$201,6)&gt;0,VLOOKUP(A95,Feb!A$3:F$201,6),0),0)</f>
        <v>0</v>
      </c>
      <c r="AH95" s="8">
        <f>IF(A95&lt;&gt;"",IF(VLOOKUP(A95,Mar!A$3:F$201,6)&gt;0,VLOOKUP(A95,Mar!A$3:F$201,6),0),0)</f>
        <v>0</v>
      </c>
      <c r="AJ95" s="8">
        <f>LARGE($BH95:BI95,1)</f>
        <v>1.4583333333333334E-2</v>
      </c>
      <c r="AK95" s="8">
        <f>LARGE($BH95:BJ95,1)</f>
        <v>1.545138888888889E-2</v>
      </c>
      <c r="AL95" s="8">
        <f>LARGE($BH95:BK95,1)</f>
        <v>1.545138888888889E-2</v>
      </c>
      <c r="AM95" s="8">
        <f>LARGE($BH95:BL95,1)</f>
        <v>1.545138888888889E-2</v>
      </c>
      <c r="AN95" s="8">
        <f>LARGE($BH95:BM95,1)</f>
        <v>1.6319444444444445E-2</v>
      </c>
      <c r="AO95" s="8">
        <f>LARGE($BN95:BO95,1)</f>
        <v>1.2499999999999999E-2</v>
      </c>
      <c r="AP95" s="8">
        <f>LARGE($BN95:BP95,1)</f>
        <v>1.4930555555555556E-2</v>
      </c>
      <c r="AQ95" s="8">
        <f>LARGE($BN95:BQ95,1)</f>
        <v>1.4930555555555556E-2</v>
      </c>
      <c r="AR95" s="8">
        <f>LARGE($BN95:BR95,1)</f>
        <v>1.4930555555555556E-2</v>
      </c>
      <c r="AS95" s="8">
        <f>LARGE($BN95:BS95,1)</f>
        <v>1.4930555555555556E-2</v>
      </c>
      <c r="AV95" s="6">
        <f t="shared" si="196"/>
        <v>0</v>
      </c>
      <c r="AW95" s="6">
        <f t="shared" si="197"/>
        <v>1793.9999999999995</v>
      </c>
      <c r="AX95" s="6">
        <f t="shared" si="198"/>
        <v>0</v>
      </c>
      <c r="AY95" s="6">
        <f t="shared" si="199"/>
        <v>0</v>
      </c>
      <c r="AZ95" s="6">
        <f t="shared" si="200"/>
        <v>1724</v>
      </c>
      <c r="BA95" s="6">
        <f t="shared" si="201"/>
        <v>1785</v>
      </c>
      <c r="BB95" s="6">
        <f t="shared" si="202"/>
        <v>0</v>
      </c>
      <c r="BC95" s="6">
        <f t="shared" si="203"/>
        <v>0</v>
      </c>
      <c r="BD95" s="6">
        <f t="shared" si="204"/>
        <v>1601.9999999999995</v>
      </c>
      <c r="BE95" s="6">
        <f t="shared" si="205"/>
        <v>0</v>
      </c>
      <c r="BF95" s="6">
        <f t="shared" si="206"/>
        <v>0</v>
      </c>
      <c r="BH95" s="8">
        <f t="shared" si="207"/>
        <v>1.4583333333333334E-2</v>
      </c>
      <c r="BI95" s="8">
        <f t="shared" si="208"/>
        <v>0</v>
      </c>
      <c r="BJ95" s="8">
        <f t="shared" si="209"/>
        <v>1.545138888888889E-2</v>
      </c>
      <c r="BK95" s="8">
        <f t="shared" si="210"/>
        <v>0</v>
      </c>
      <c r="BL95" s="8">
        <f t="shared" si="211"/>
        <v>0</v>
      </c>
      <c r="BM95" s="8">
        <f t="shared" si="212"/>
        <v>1.6319444444444445E-2</v>
      </c>
      <c r="BN95" s="8">
        <f t="shared" si="213"/>
        <v>1.2499999999999999E-2</v>
      </c>
      <c r="BO95" s="8">
        <f t="shared" si="214"/>
        <v>0</v>
      </c>
      <c r="BP95" s="8">
        <f t="shared" si="248"/>
        <v>1.4930555555555556E-2</v>
      </c>
      <c r="BQ95" s="8">
        <f t="shared" si="249"/>
        <v>9.3749999999999997E-3</v>
      </c>
      <c r="BR95" s="8">
        <f t="shared" si="250"/>
        <v>0</v>
      </c>
      <c r="BS95" s="8">
        <f t="shared" si="251"/>
        <v>0</v>
      </c>
      <c r="BV95" s="8" t="str">
        <f t="shared" si="215"/>
        <v/>
      </c>
      <c r="BW95" s="8">
        <f t="shared" si="216"/>
        <v>2.0763888888888884E-2</v>
      </c>
      <c r="BX95" s="8" t="str">
        <f t="shared" si="217"/>
        <v/>
      </c>
      <c r="BY95" s="8" t="str">
        <f t="shared" si="218"/>
        <v/>
      </c>
      <c r="BZ95" s="8">
        <f t="shared" si="219"/>
        <v>1.9953703703703703E-2</v>
      </c>
      <c r="CA95" s="8">
        <f t="shared" si="220"/>
        <v>2.0659722222222222E-2</v>
      </c>
      <c r="CB95" s="8" t="str">
        <f t="shared" si="221"/>
        <v/>
      </c>
      <c r="CC95" s="8" t="str">
        <f t="shared" si="222"/>
        <v/>
      </c>
      <c r="CD95" s="8">
        <f t="shared" si="223"/>
        <v>1.8541666666666665E-2</v>
      </c>
      <c r="CE95" s="8" t="str">
        <f t="shared" si="224"/>
        <v/>
      </c>
      <c r="CF95" s="8" t="str">
        <f t="shared" si="225"/>
        <v/>
      </c>
      <c r="CG95" s="8" t="str">
        <f t="shared" si="226"/>
        <v/>
      </c>
      <c r="CI95" s="13">
        <v>1.7708333333333333E-2</v>
      </c>
      <c r="CJ95" s="8">
        <f t="shared" si="227"/>
        <v>1.7708333333333333E-2</v>
      </c>
      <c r="CK95" s="8">
        <f>IF(COUNT($BV95:BW95)&gt;0,SMALL($BV95:BW95,1),$CI95)</f>
        <v>2.0763888888888884E-2</v>
      </c>
      <c r="CL95" s="8">
        <f>IF(COUNT($BV95:BX95)&gt;0,SMALL($BV95:BX95,1),$CI95)</f>
        <v>2.0763888888888884E-2</v>
      </c>
      <c r="CM95" s="8">
        <f>IF(COUNT($BV95:BY95)&gt;0,SMALL($BV95:BY95,1),$CI95)</f>
        <v>2.0763888888888884E-2</v>
      </c>
      <c r="CN95" s="8">
        <f>IF(COUNT($BV95:BZ95)&gt;0,SMALL($BV95:BZ95,1),$CI95)</f>
        <v>1.9953703703703703E-2</v>
      </c>
      <c r="CO95" s="3">
        <v>1.4224537037037037E-2</v>
      </c>
      <c r="CP95" s="8">
        <f t="shared" si="228"/>
        <v>1.4224537037037037E-2</v>
      </c>
      <c r="CQ95" s="8">
        <f>IF(COUNT($CB95:CC95)&gt;0,SMALL($CB95:CC95,1),$CP95)</f>
        <v>1.4224537037037037E-2</v>
      </c>
      <c r="CR95" s="8">
        <f>IF(COUNT($CB95:CD95)&gt;0,SMALL($CB95:CD95,1),$CP95)</f>
        <v>1.8541666666666665E-2</v>
      </c>
      <c r="CS95" s="8">
        <f>IF(COUNT($CB95:CE95)&gt;0,SMALL($CB95:CE95,1),$CP95)</f>
        <v>1.8541666666666665E-2</v>
      </c>
      <c r="CT95" s="8">
        <f>IF(COUNT($CB95:CF95)&gt;0,SMALL($CB95:CF95,1),$CP95)</f>
        <v>1.8541666666666665E-2</v>
      </c>
      <c r="CV95" s="8">
        <f t="shared" si="229"/>
        <v>1.6321574074074075E-2</v>
      </c>
      <c r="CW95" s="8">
        <f t="shared" si="230"/>
        <v>1.4932685185185186E-2</v>
      </c>
      <c r="CX95" s="1">
        <f t="shared" si="231"/>
        <v>92</v>
      </c>
      <c r="CY95" s="8">
        <f t="shared" si="232"/>
        <v>2.1296296296296298E-6</v>
      </c>
      <c r="CZ95" s="1" t="str">
        <f t="shared" si="233"/>
        <v>Neil Tate</v>
      </c>
      <c r="DB95" s="13">
        <f t="shared" si="234"/>
        <v>2.1569041867954906E-2</v>
      </c>
      <c r="DC95" s="13">
        <f>SMALL($DO95:DP95,1)/(60*60*24)</f>
        <v>2.1569041867954906E-2</v>
      </c>
      <c r="DD95" s="13">
        <f>SMALL($DO95:DQ95,1)/(60*60*24)</f>
        <v>2.0763888888888884E-2</v>
      </c>
      <c r="DE95" s="13">
        <f>SMALL($DO95:DR95,1)/(60*60*24)</f>
        <v>2.0763888888888884E-2</v>
      </c>
      <c r="DF95" s="13">
        <f>SMALL($DO95:DS95,1)/(60*60*24)</f>
        <v>2.0763888888888884E-2</v>
      </c>
      <c r="DG95" s="13">
        <f>SMALL($DO95:DT95,1)/(60*60*24)</f>
        <v>1.9953703703703703E-2</v>
      </c>
      <c r="DH95" s="45">
        <f t="shared" si="235"/>
        <v>1.5334642648529313E-2</v>
      </c>
      <c r="DI95" s="13">
        <f>SMALL($DU95:DV95,1)/(60*60*24)</f>
        <v>1.5334642648529313E-2</v>
      </c>
      <c r="DJ95" s="53">
        <f>SMALL($DW95:DW95,1)/(60*60*24)</f>
        <v>0.11572916666666666</v>
      </c>
      <c r="DK95" s="53">
        <f>SMALL($DW95:DX95,1)/(60*60*24)</f>
        <v>1.8541666666666661E-2</v>
      </c>
      <c r="DL95" s="53">
        <f>SMALL($DW95:DY95,1)/(60*60*24)</f>
        <v>1.8541666666666661E-2</v>
      </c>
      <c r="DM95" s="53">
        <f>SMALL($DW95:DZ95,1)/(60*60*24)</f>
        <v>1.8541666666666661E-2</v>
      </c>
      <c r="DO95" s="6">
        <f t="shared" si="236"/>
        <v>1863.565217391304</v>
      </c>
      <c r="DP95" s="1">
        <f t="shared" si="237"/>
        <v>9999</v>
      </c>
      <c r="DQ95" s="1">
        <f t="shared" si="238"/>
        <v>1793.9999999999995</v>
      </c>
      <c r="DR95" s="1">
        <f t="shared" si="239"/>
        <v>9999</v>
      </c>
      <c r="DS95" s="1">
        <f t="shared" si="240"/>
        <v>9999</v>
      </c>
      <c r="DT95" s="1">
        <f t="shared" si="241"/>
        <v>1724</v>
      </c>
      <c r="DU95" s="6">
        <f t="shared" si="242"/>
        <v>1324.9131248329327</v>
      </c>
      <c r="DV95" s="1">
        <f t="shared" si="243"/>
        <v>9999</v>
      </c>
      <c r="DW95" s="55">
        <f t="shared" si="244"/>
        <v>9999</v>
      </c>
      <c r="DX95" s="1">
        <f t="shared" si="245"/>
        <v>1601.9999999999995</v>
      </c>
      <c r="DY95" s="1">
        <f t="shared" si="246"/>
        <v>9999</v>
      </c>
      <c r="DZ95" s="1">
        <f t="shared" si="247"/>
        <v>9999</v>
      </c>
    </row>
    <row r="96" spans="1:130" x14ac:dyDescent="0.2">
      <c r="A96" s="1" t="s">
        <v>33</v>
      </c>
      <c r="B96" s="3">
        <v>1.9409722222222221E-2</v>
      </c>
      <c r="C96" s="11">
        <v>42370</v>
      </c>
      <c r="E96" s="13">
        <v>2.0798611111111111E-2</v>
      </c>
      <c r="F96" s="11">
        <v>39173</v>
      </c>
      <c r="H96" s="3">
        <v>0</v>
      </c>
      <c r="I96" s="3">
        <v>0</v>
      </c>
      <c r="K96" s="8">
        <v>1.6550925925925924E-2</v>
      </c>
      <c r="M96" s="8">
        <f t="shared" si="189"/>
        <v>2.3150008931761338E-2</v>
      </c>
      <c r="N96" s="6">
        <f t="shared" si="190"/>
        <v>2000.1607717041798</v>
      </c>
      <c r="O96" s="8">
        <f t="shared" si="252"/>
        <v>1.3020833333333334E-2</v>
      </c>
      <c r="Q96" s="8">
        <f t="shared" si="191"/>
        <v>0</v>
      </c>
      <c r="R96" s="8">
        <f t="shared" si="192"/>
        <v>0</v>
      </c>
      <c r="S96" s="8">
        <f t="shared" si="193"/>
        <v>1.3020833333333334E-2</v>
      </c>
      <c r="T96" s="8"/>
      <c r="U96" s="8">
        <f>IF(A96&lt;&gt;"",IF(VLOOKUP(A96,Apr!A$4:F$202,6)&gt;0,VLOOKUP(A96,Apr!A$4:F$202,6),0),0)</f>
        <v>0</v>
      </c>
      <c r="V96" s="8">
        <f>IF(A96&lt;&gt;"",IF(VLOOKUP(A96,May!A$3:F$201,6)&gt;0,VLOOKUP(A96,May!A$3:F$201,6),0),0)</f>
        <v>0</v>
      </c>
      <c r="W96" s="8">
        <f>IF(A96&lt;&gt;"",IF(VLOOKUP(A96,Jun!A$3:F$201,6)&gt;0,VLOOKUP(A96,Jun!A$3:F$201,6),0),0)</f>
        <v>0</v>
      </c>
      <c r="X96" s="8">
        <f>IF(A96&lt;&gt;"",IF(VLOOKUP(A96,Jul!A$3:F$201,6)&gt;0,VLOOKUP(A96,Jul!A$3:F$201,6),0),0)</f>
        <v>0</v>
      </c>
      <c r="Y96" s="8">
        <f>IF(A96&lt;&gt;"",IF(VLOOKUP(A96,Aug!A$3:F$201,6)&gt;0,VLOOKUP(A96,Aug!A$3:F$201,6),0),0)</f>
        <v>0</v>
      </c>
      <c r="Z96" s="8">
        <f>IF(A96&lt;&gt;"",IF(VLOOKUP(A96,Sep!A$3:F$201,6)&gt;0,VLOOKUP(A96,Sep!A$3:F$201,6),0),0)</f>
        <v>0</v>
      </c>
      <c r="AA96" s="6">
        <f t="shared" si="194"/>
        <v>1537.1457414192776</v>
      </c>
      <c r="AB96" s="8">
        <f t="shared" si="195"/>
        <v>1.0069444444444445E-2</v>
      </c>
      <c r="AC96" s="8">
        <f>IF(A96&lt;&gt;"",IF(VLOOKUP(A96,Oct!A$3:F$201,6)&gt;0,VLOOKUP(A96,Oct!A$3:F$201,6),0),0)</f>
        <v>0</v>
      </c>
      <c r="AD96" s="8">
        <f>IF(A96&lt;&gt;"",IF(VLOOKUP(A96,Nov!A$3:F$201,6)&gt;0,VLOOKUP(A96,Nov!A$3:F$201,6),0),0)</f>
        <v>0</v>
      </c>
      <c r="AE96" s="8">
        <f>IF(A96&lt;&gt;"",IF(VLOOKUP(A96,Dec!A$3:F$201,6)&gt;0,VLOOKUP(A96,Dec!A$3:F$201,6),0),0)</f>
        <v>0</v>
      </c>
      <c r="AF96" s="8">
        <f>IF(A96&lt;&gt;"",IF(VLOOKUP(A96,Jan!A$3:F$201,6)&gt;0,VLOOKUP(A96,Jan!A$3:F$201,6),0),0)</f>
        <v>0</v>
      </c>
      <c r="AG96" s="8">
        <f>IF(A96&lt;&gt;"",IF(VLOOKUP(A96,Feb!A$3:F$201,6)&gt;0,VLOOKUP(A96,Feb!A$3:F$201,6),0),0)</f>
        <v>0</v>
      </c>
      <c r="AH96" s="8">
        <f>IF(A96&lt;&gt;"",IF(VLOOKUP(A96,Mar!A$3:F$201,6)&gt;0,VLOOKUP(A96,Mar!A$3:F$201,6),0),0)</f>
        <v>0</v>
      </c>
      <c r="AJ96" s="8">
        <f>LARGE($BH96:BI96,1)</f>
        <v>1.3020833333333334E-2</v>
      </c>
      <c r="AK96" s="8">
        <f>LARGE($BH96:BJ96,1)</f>
        <v>1.3020833333333334E-2</v>
      </c>
      <c r="AL96" s="8">
        <f>LARGE($BH96:BK96,1)</f>
        <v>1.3020833333333334E-2</v>
      </c>
      <c r="AM96" s="8">
        <f>LARGE($BH96:BL96,1)</f>
        <v>1.3020833333333334E-2</v>
      </c>
      <c r="AN96" s="8">
        <f>LARGE($BH96:BM96,1)</f>
        <v>1.3020833333333334E-2</v>
      </c>
      <c r="AO96" s="8">
        <f>LARGE($BN96:BO96,1)</f>
        <v>1.0069444444444445E-2</v>
      </c>
      <c r="AP96" s="8">
        <f>LARGE($BN96:BP96,1)</f>
        <v>1.1979166666666667E-2</v>
      </c>
      <c r="AQ96" s="8">
        <f>LARGE($BN96:BQ96,1)</f>
        <v>1.1979166666666667E-2</v>
      </c>
      <c r="AR96" s="8">
        <f>LARGE($BN96:BR96,1)</f>
        <v>1.1979166666666667E-2</v>
      </c>
      <c r="AS96" s="8">
        <f>LARGE($BN96:BS96,1)</f>
        <v>1.1979166666666667E-2</v>
      </c>
      <c r="AV96" s="6">
        <f t="shared" si="196"/>
        <v>0</v>
      </c>
      <c r="AW96" s="6">
        <f t="shared" si="197"/>
        <v>0</v>
      </c>
      <c r="AX96" s="6">
        <f t="shared" si="198"/>
        <v>0</v>
      </c>
      <c r="AY96" s="6">
        <f t="shared" si="199"/>
        <v>0</v>
      </c>
      <c r="AZ96" s="6">
        <f t="shared" si="200"/>
        <v>0</v>
      </c>
      <c r="BA96" s="6">
        <f t="shared" si="201"/>
        <v>0</v>
      </c>
      <c r="BB96" s="6">
        <f t="shared" si="202"/>
        <v>0</v>
      </c>
      <c r="BC96" s="6">
        <f t="shared" si="203"/>
        <v>0</v>
      </c>
      <c r="BD96" s="6">
        <f t="shared" si="204"/>
        <v>0</v>
      </c>
      <c r="BE96" s="6">
        <f t="shared" si="205"/>
        <v>0</v>
      </c>
      <c r="BF96" s="6">
        <f t="shared" si="206"/>
        <v>0</v>
      </c>
      <c r="BH96" s="8">
        <f t="shared" si="207"/>
        <v>1.3020833333333334E-2</v>
      </c>
      <c r="BI96" s="8">
        <f t="shared" si="208"/>
        <v>0</v>
      </c>
      <c r="BJ96" s="8">
        <f t="shared" si="209"/>
        <v>0</v>
      </c>
      <c r="BK96" s="8">
        <f t="shared" si="210"/>
        <v>0</v>
      </c>
      <c r="BL96" s="8">
        <f t="shared" si="211"/>
        <v>0</v>
      </c>
      <c r="BM96" s="8">
        <f t="shared" si="212"/>
        <v>0</v>
      </c>
      <c r="BN96" s="8">
        <f t="shared" si="213"/>
        <v>1.0069444444444445E-2</v>
      </c>
      <c r="BO96" s="8">
        <f t="shared" si="214"/>
        <v>0</v>
      </c>
      <c r="BP96" s="8">
        <f t="shared" si="248"/>
        <v>1.1979166666666667E-2</v>
      </c>
      <c r="BQ96" s="8">
        <f t="shared" si="249"/>
        <v>0</v>
      </c>
      <c r="BR96" s="8">
        <f t="shared" si="250"/>
        <v>0</v>
      </c>
      <c r="BS96" s="8">
        <f t="shared" si="251"/>
        <v>0</v>
      </c>
      <c r="BV96" s="8" t="str">
        <f t="shared" si="215"/>
        <v/>
      </c>
      <c r="BW96" s="8" t="str">
        <f t="shared" si="216"/>
        <v/>
      </c>
      <c r="BX96" s="8" t="str">
        <f t="shared" si="217"/>
        <v/>
      </c>
      <c r="BY96" s="8" t="str">
        <f t="shared" si="218"/>
        <v/>
      </c>
      <c r="BZ96" s="8" t="str">
        <f t="shared" si="219"/>
        <v/>
      </c>
      <c r="CA96" s="8" t="str">
        <f t="shared" si="220"/>
        <v/>
      </c>
      <c r="CB96" s="8" t="str">
        <f t="shared" si="221"/>
        <v/>
      </c>
      <c r="CC96" s="8" t="str">
        <f t="shared" si="222"/>
        <v/>
      </c>
      <c r="CD96" s="8" t="str">
        <f t="shared" si="223"/>
        <v/>
      </c>
      <c r="CE96" s="8" t="str">
        <f t="shared" si="224"/>
        <v/>
      </c>
      <c r="CF96" s="8" t="str">
        <f t="shared" si="225"/>
        <v/>
      </c>
      <c r="CG96" s="8" t="str">
        <f t="shared" si="226"/>
        <v/>
      </c>
      <c r="CI96" s="13">
        <v>2.0798611111111111E-2</v>
      </c>
      <c r="CJ96" s="8">
        <f t="shared" si="227"/>
        <v>2.0798611111111111E-2</v>
      </c>
      <c r="CK96" s="8">
        <f>IF(COUNT($BV96:BW96)&gt;0,SMALL($BV96:BW96,1),$CI96)</f>
        <v>2.0798611111111111E-2</v>
      </c>
      <c r="CL96" s="8">
        <f>IF(COUNT($BV96:BX96)&gt;0,SMALL($BV96:BX96,1),$CI96)</f>
        <v>2.0798611111111111E-2</v>
      </c>
      <c r="CM96" s="8">
        <f>IF(COUNT($BV96:BY96)&gt;0,SMALL($BV96:BY96,1),$CI96)</f>
        <v>2.0798611111111111E-2</v>
      </c>
      <c r="CN96" s="8">
        <f>IF(COUNT($BV96:BZ96)&gt;0,SMALL($BV96:BZ96,1),$CI96)</f>
        <v>2.0798611111111111E-2</v>
      </c>
      <c r="CO96" s="3">
        <v>1.9409722222222221E-2</v>
      </c>
      <c r="CP96" s="8">
        <f t="shared" si="228"/>
        <v>1.9409722222222221E-2</v>
      </c>
      <c r="CQ96" s="8">
        <f>IF(COUNT($CB96:CC96)&gt;0,SMALL($CB96:CC96,1),$CP96)</f>
        <v>1.9409722222222221E-2</v>
      </c>
      <c r="CR96" s="8">
        <f>IF(COUNT($CB96:CD96)&gt;0,SMALL($CB96:CD96,1),$CP96)</f>
        <v>1.9409722222222221E-2</v>
      </c>
      <c r="CS96" s="8">
        <f>IF(COUNT($CB96:CE96)&gt;0,SMALL($CB96:CE96,1),$CP96)</f>
        <v>1.9409722222222221E-2</v>
      </c>
      <c r="CT96" s="8">
        <f>IF(COUNT($CB96:CF96)&gt;0,SMALL($CB96:CF96,1),$CP96)</f>
        <v>1.9409722222222221E-2</v>
      </c>
      <c r="CV96" s="8">
        <f t="shared" si="229"/>
        <v>1.3022986111111112E-2</v>
      </c>
      <c r="CW96" s="8">
        <f t="shared" si="230"/>
        <v>1.1981319444444445E-2</v>
      </c>
      <c r="CX96" s="1">
        <f t="shared" si="231"/>
        <v>93</v>
      </c>
      <c r="CY96" s="8">
        <f t="shared" si="232"/>
        <v>2.152777777777778E-6</v>
      </c>
      <c r="CZ96" s="1" t="str">
        <f t="shared" si="233"/>
        <v>Nigel Simpkin</v>
      </c>
      <c r="DB96" s="13">
        <f t="shared" si="234"/>
        <v>2.3150008931761338E-2</v>
      </c>
      <c r="DC96" s="13">
        <f>SMALL($DO96:DP96,1)/(60*60*24)</f>
        <v>2.3150008931761341E-2</v>
      </c>
      <c r="DD96" s="13">
        <f>SMALL($DO96:DQ96,1)/(60*60*24)</f>
        <v>2.3150008931761341E-2</v>
      </c>
      <c r="DE96" s="13">
        <f>SMALL($DO96:DR96,1)/(60*60*24)</f>
        <v>2.3150008931761341E-2</v>
      </c>
      <c r="DF96" s="13">
        <f>SMALL($DO96:DS96,1)/(60*60*24)</f>
        <v>2.3150008931761341E-2</v>
      </c>
      <c r="DG96" s="13">
        <f>SMALL($DO96:DT96,1)/(60*60*24)</f>
        <v>2.3150008931761341E-2</v>
      </c>
      <c r="DH96" s="45">
        <f t="shared" si="235"/>
        <v>1.779103867383423E-2</v>
      </c>
      <c r="DI96" s="13">
        <f>SMALL($DU96:DV96,1)/(60*60*24)</f>
        <v>1.779103867383423E-2</v>
      </c>
      <c r="DJ96" s="53">
        <f>SMALL($DW96:DW96,1)/(60*60*24)</f>
        <v>0.11572916666666666</v>
      </c>
      <c r="DK96" s="53">
        <f>SMALL($DW96:DX96,1)/(60*60*24)</f>
        <v>0.11572916666666666</v>
      </c>
      <c r="DL96" s="53">
        <f>SMALL($DW96:DY96,1)/(60*60*24)</f>
        <v>0.11572916666666666</v>
      </c>
      <c r="DM96" s="53">
        <f>SMALL($DW96:DZ96,1)/(60*60*24)</f>
        <v>0.11572916666666666</v>
      </c>
      <c r="DO96" s="6">
        <f t="shared" si="236"/>
        <v>2000.1607717041798</v>
      </c>
      <c r="DP96" s="1">
        <f t="shared" si="237"/>
        <v>9999</v>
      </c>
      <c r="DQ96" s="1">
        <f t="shared" si="238"/>
        <v>9999</v>
      </c>
      <c r="DR96" s="1">
        <f t="shared" si="239"/>
        <v>9999</v>
      </c>
      <c r="DS96" s="1">
        <f t="shared" si="240"/>
        <v>9999</v>
      </c>
      <c r="DT96" s="1">
        <f t="shared" si="241"/>
        <v>9999</v>
      </c>
      <c r="DU96" s="6">
        <f t="shared" si="242"/>
        <v>1537.1457414192776</v>
      </c>
      <c r="DV96" s="1">
        <f t="shared" si="243"/>
        <v>9999</v>
      </c>
      <c r="DW96" s="55">
        <f t="shared" si="244"/>
        <v>9999</v>
      </c>
      <c r="DX96" s="1">
        <f t="shared" si="245"/>
        <v>9999</v>
      </c>
      <c r="DY96" s="1">
        <f t="shared" si="246"/>
        <v>9999</v>
      </c>
      <c r="DZ96" s="1">
        <f t="shared" si="247"/>
        <v>9999</v>
      </c>
    </row>
    <row r="97" spans="1:158" x14ac:dyDescent="0.2">
      <c r="A97" s="1" t="s">
        <v>192</v>
      </c>
      <c r="B97" s="54">
        <v>1.5520833333333333E-2</v>
      </c>
      <c r="C97" s="11">
        <v>43862</v>
      </c>
      <c r="E97" s="13">
        <v>1.923611111111111E-2</v>
      </c>
      <c r="F97" s="11">
        <v>44287</v>
      </c>
      <c r="H97" s="3">
        <v>1.6493055555555556E-2</v>
      </c>
      <c r="I97" s="3">
        <v>0</v>
      </c>
      <c r="M97" s="8">
        <f t="shared" si="189"/>
        <v>2.0795591787439609E-2</v>
      </c>
      <c r="N97" s="6">
        <f t="shared" si="190"/>
        <v>1796.7391304347823</v>
      </c>
      <c r="O97" s="8">
        <f t="shared" si="252"/>
        <v>1.545138888888889E-2</v>
      </c>
      <c r="Q97" s="8">
        <f t="shared" si="191"/>
        <v>2.0196759259259262E-2</v>
      </c>
      <c r="R97" s="8">
        <f t="shared" si="192"/>
        <v>1.6354166666666663E-2</v>
      </c>
      <c r="S97" s="8">
        <f t="shared" si="193"/>
        <v>1.545138888888889E-2</v>
      </c>
      <c r="T97" s="8"/>
      <c r="U97" s="8">
        <f>IF(A97&lt;&gt;"",IF(VLOOKUP(A97,Apr!A$4:F$202,6)&gt;0,VLOOKUP(A97,Apr!A$4:F$202,6),0),0)</f>
        <v>2.0451388888888887E-2</v>
      </c>
      <c r="V97" s="8">
        <f>IF(A97&lt;&gt;"",IF(VLOOKUP(A97,May!A$3:F$201,6)&gt;0,VLOOKUP(A97,May!A$3:F$201,6),0),0)</f>
        <v>2.0196759259259262E-2</v>
      </c>
      <c r="W97" s="8">
        <f>IF(A97&lt;&gt;"",IF(VLOOKUP(A97,Jun!A$3:F$201,6)&gt;0,VLOOKUP(A97,Jun!A$3:F$201,6),0),0)</f>
        <v>2.0231481481481482E-2</v>
      </c>
      <c r="X97" s="8">
        <f>IF(A97&lt;&gt;"",IF(VLOOKUP(A97,Jul!A$3:F$201,6)&gt;0,VLOOKUP(A97,Jul!A$3:F$201,6),0),0)</f>
        <v>2.3761574074074081E-2</v>
      </c>
      <c r="Y97" s="8">
        <f>IF(A97&lt;&gt;"",IF(VLOOKUP(A97,Aug!A$3:F$201,6)&gt;0,VLOOKUP(A97,Aug!A$3:F$201,6),0),0)</f>
        <v>0</v>
      </c>
      <c r="Z97" s="8">
        <f>IF(A97&lt;&gt;"",IF(VLOOKUP(A97,Sep!A$3:F$201,6)&gt;0,VLOOKUP(A97,Sep!A$3:F$201,6),0),0)</f>
        <v>0</v>
      </c>
      <c r="AA97" s="6">
        <f t="shared" si="194"/>
        <v>1341.0518577920343</v>
      </c>
      <c r="AB97" s="8">
        <f t="shared" si="195"/>
        <v>1.2326388888888888E-2</v>
      </c>
      <c r="AC97" s="8">
        <f>IF(A97&lt;&gt;"",IF(VLOOKUP(A97,Oct!A$3:F$201,6)&gt;0,VLOOKUP(A97,Oct!A$3:F$201,6),0),0)</f>
        <v>0</v>
      </c>
      <c r="AD97" s="8">
        <f>IF(A97&lt;&gt;"",IF(VLOOKUP(A97,Nov!A$3:F$201,6)&gt;0,VLOOKUP(A97,Nov!A$3:F$201,6),0),0)</f>
        <v>1.6354166666666663E-2</v>
      </c>
      <c r="AE97" s="8">
        <f>IF(A97&lt;&gt;"",IF(VLOOKUP(A97,Dec!A$3:F$201,6)&gt;0,VLOOKUP(A97,Dec!A$3:F$201,6),0),0)</f>
        <v>1.8599537037037039E-2</v>
      </c>
      <c r="AF97" s="8">
        <f>IF(A97&lt;&gt;"",IF(VLOOKUP(A97,Jan!A$3:F$201,6)&gt;0,VLOOKUP(A97,Jan!A$3:F$201,6),0),0)</f>
        <v>1.8726851851851856E-2</v>
      </c>
      <c r="AG97" s="8">
        <f>IF(A97&lt;&gt;"",IF(VLOOKUP(A97,Feb!A$3:F$201,6)&gt;0,VLOOKUP(A97,Feb!A$3:F$201,6),0),0)</f>
        <v>0</v>
      </c>
      <c r="AH97" s="8">
        <f>IF(A97&lt;&gt;"",IF(VLOOKUP(A97,Mar!A$3:F$201,6)&gt;0,VLOOKUP(A97,Mar!A$3:F$201,6),0),0)</f>
        <v>1.8923611111111113E-2</v>
      </c>
      <c r="AJ97" s="8">
        <f>LARGE($BH97:BI97,1)</f>
        <v>1.579861111111111E-2</v>
      </c>
      <c r="AK97" s="8">
        <f>LARGE($BH97:BJ97,1)</f>
        <v>1.5972222222222221E-2</v>
      </c>
      <c r="AL97" s="8">
        <f>LARGE($BH97:BK97,1)</f>
        <v>1.5972222222222221E-2</v>
      </c>
      <c r="AM97" s="8">
        <f>LARGE($BH97:BL97,1)</f>
        <v>1.5972222222222221E-2</v>
      </c>
      <c r="AN97" s="8">
        <f>LARGE($BH97:BM97,1)</f>
        <v>1.5972222222222221E-2</v>
      </c>
      <c r="AO97" s="8">
        <f>LARGE($BN97:BO97,1)</f>
        <v>1.2326388888888888E-2</v>
      </c>
      <c r="AP97" s="8">
        <f>LARGE($BN97:BP97,1)</f>
        <v>1.3715277777777778E-2</v>
      </c>
      <c r="AQ97" s="8">
        <f>LARGE($BN97:BQ97,1)</f>
        <v>1.3715277777777778E-2</v>
      </c>
      <c r="AR97" s="8">
        <f>LARGE($BN97:BR97,1)</f>
        <v>1.3715277777777778E-2</v>
      </c>
      <c r="AS97" s="8">
        <f>LARGE($BN97:BS97,1)</f>
        <v>1.3715277777777778E-2</v>
      </c>
      <c r="AV97" s="6">
        <f t="shared" si="196"/>
        <v>1767</v>
      </c>
      <c r="AW97" s="6">
        <f t="shared" si="197"/>
        <v>1745.0000000000002</v>
      </c>
      <c r="AX97" s="6">
        <f t="shared" si="198"/>
        <v>1748.0000000000002</v>
      </c>
      <c r="AY97" s="6">
        <f t="shared" si="199"/>
        <v>2053.0000000000005</v>
      </c>
      <c r="AZ97" s="6">
        <f t="shared" si="200"/>
        <v>0</v>
      </c>
      <c r="BA97" s="6">
        <f t="shared" si="201"/>
        <v>0</v>
      </c>
      <c r="BB97" s="6">
        <f t="shared" si="202"/>
        <v>0</v>
      </c>
      <c r="BC97" s="6">
        <f t="shared" si="203"/>
        <v>1412.9999999999995</v>
      </c>
      <c r="BD97" s="6">
        <f t="shared" si="204"/>
        <v>1607.0000000000002</v>
      </c>
      <c r="BE97" s="6">
        <f t="shared" si="205"/>
        <v>1618.0000000000005</v>
      </c>
      <c r="BF97" s="6">
        <f t="shared" si="206"/>
        <v>0</v>
      </c>
      <c r="BH97" s="8">
        <f t="shared" si="207"/>
        <v>1.545138888888889E-2</v>
      </c>
      <c r="BI97" s="8">
        <f t="shared" si="208"/>
        <v>1.579861111111111E-2</v>
      </c>
      <c r="BJ97" s="8">
        <f t="shared" si="209"/>
        <v>1.5972222222222221E-2</v>
      </c>
      <c r="BK97" s="8">
        <f t="shared" si="210"/>
        <v>1.5972222222222221E-2</v>
      </c>
      <c r="BL97" s="8">
        <f t="shared" si="211"/>
        <v>1.2500000000000001E-2</v>
      </c>
      <c r="BM97" s="8">
        <f t="shared" si="212"/>
        <v>0</v>
      </c>
      <c r="BN97" s="8">
        <f t="shared" si="213"/>
        <v>1.2326388888888888E-2</v>
      </c>
      <c r="BO97" s="8">
        <f t="shared" si="214"/>
        <v>0</v>
      </c>
      <c r="BP97" s="8">
        <f t="shared" si="248"/>
        <v>1.3715277777777778E-2</v>
      </c>
      <c r="BQ97" s="8">
        <f t="shared" si="249"/>
        <v>9.2013888888888892E-3</v>
      </c>
      <c r="BR97" s="8">
        <f t="shared" si="250"/>
        <v>9.0277777777777769E-3</v>
      </c>
      <c r="BS97" s="8">
        <f t="shared" si="251"/>
        <v>0</v>
      </c>
      <c r="BV97" s="8">
        <f t="shared" si="215"/>
        <v>2.0451388888888887E-2</v>
      </c>
      <c r="BW97" s="8">
        <f t="shared" si="216"/>
        <v>2.0196759259259262E-2</v>
      </c>
      <c r="BX97" s="8">
        <f t="shared" si="217"/>
        <v>2.0231481481481482E-2</v>
      </c>
      <c r="BY97" s="8">
        <f t="shared" si="218"/>
        <v>2.3761574074074081E-2</v>
      </c>
      <c r="BZ97" s="8" t="str">
        <f t="shared" si="219"/>
        <v/>
      </c>
      <c r="CA97" s="8" t="str">
        <f t="shared" si="220"/>
        <v/>
      </c>
      <c r="CB97" s="8" t="str">
        <f t="shared" si="221"/>
        <v/>
      </c>
      <c r="CC97" s="8">
        <f t="shared" si="222"/>
        <v>1.6354166666666663E-2</v>
      </c>
      <c r="CD97" s="8">
        <f t="shared" si="223"/>
        <v>1.8599537037037039E-2</v>
      </c>
      <c r="CE97" s="8">
        <f t="shared" si="224"/>
        <v>1.8726851851851856E-2</v>
      </c>
      <c r="CF97" s="8" t="str">
        <f t="shared" si="225"/>
        <v/>
      </c>
      <c r="CG97" s="8">
        <f t="shared" si="226"/>
        <v>1.8923611111111113E-2</v>
      </c>
      <c r="CI97" s="13"/>
      <c r="CJ97" s="8">
        <f t="shared" si="227"/>
        <v>2.0451388888888887E-2</v>
      </c>
      <c r="CK97" s="8">
        <f>IF(COUNT($BV97:BW97)&gt;0,SMALL($BV97:BW97,1),$CI97)</f>
        <v>2.0196759259259262E-2</v>
      </c>
      <c r="CL97" s="8">
        <f>IF(COUNT($BV97:BX97)&gt;0,SMALL($BV97:BX97,1),$CI97)</f>
        <v>2.0196759259259262E-2</v>
      </c>
      <c r="CM97" s="8">
        <f>IF(COUNT($BV97:BY97)&gt;0,SMALL($BV97:BY97,1),$CI97)</f>
        <v>2.0196759259259262E-2</v>
      </c>
      <c r="CN97" s="8">
        <f>IF(COUNT($BV97:BZ97)&gt;0,SMALL($BV97:BZ97,1),$CI97)</f>
        <v>2.0196759259259262E-2</v>
      </c>
      <c r="CO97" s="3">
        <v>1.5520833333333333E-2</v>
      </c>
      <c r="CP97" s="8">
        <f t="shared" si="228"/>
        <v>1.5520833333333333E-2</v>
      </c>
      <c r="CQ97" s="8">
        <f>IF(COUNT($CB97:CC97)&gt;0,SMALL($CB97:CC97,1),$CP97)</f>
        <v>1.6354166666666663E-2</v>
      </c>
      <c r="CR97" s="8">
        <f>IF(COUNT($CB97:CD97)&gt;0,SMALL($CB97:CD97,1),$CP97)</f>
        <v>1.6354166666666663E-2</v>
      </c>
      <c r="CS97" s="8">
        <f>IF(COUNT($CB97:CE97)&gt;0,SMALL($CB97:CE97,1),$CP97)</f>
        <v>1.6354166666666663E-2</v>
      </c>
      <c r="CT97" s="8">
        <f>IF(COUNT($CB97:CF97)&gt;0,SMALL($CB97:CF97,1),$CP97)</f>
        <v>1.6354166666666663E-2</v>
      </c>
      <c r="CV97" s="8">
        <f t="shared" si="229"/>
        <v>1.5974398148148147E-2</v>
      </c>
      <c r="CW97" s="8">
        <f t="shared" si="230"/>
        <v>1.3717453703703704E-2</v>
      </c>
      <c r="CX97" s="1">
        <f t="shared" si="231"/>
        <v>94</v>
      </c>
      <c r="CY97" s="8">
        <f t="shared" si="232"/>
        <v>2.1759259259259257E-6</v>
      </c>
      <c r="CZ97" s="1" t="str">
        <f t="shared" si="233"/>
        <v>Oliver Thomson</v>
      </c>
      <c r="DB97" s="13">
        <f t="shared" si="234"/>
        <v>2.0795591787439609E-2</v>
      </c>
      <c r="DC97" s="13">
        <f>SMALL($DO97:DP97,1)/(60*60*24)</f>
        <v>2.045138888888889E-2</v>
      </c>
      <c r="DD97" s="13">
        <f>SMALL($DO97:DQ97,1)/(60*60*24)</f>
        <v>2.0196759259259262E-2</v>
      </c>
      <c r="DE97" s="13">
        <f>SMALL($DO97:DR97,1)/(60*60*24)</f>
        <v>2.0196759259259262E-2</v>
      </c>
      <c r="DF97" s="13">
        <f>SMALL($DO97:DS97,1)/(60*60*24)</f>
        <v>2.0196759259259262E-2</v>
      </c>
      <c r="DG97" s="13">
        <f>SMALL($DO97:DT97,1)/(60*60*24)</f>
        <v>2.0196759259259262E-2</v>
      </c>
      <c r="DH97" s="45">
        <f t="shared" si="235"/>
        <v>1.5521433539259655E-2</v>
      </c>
      <c r="DI97" s="13">
        <f>SMALL($DU97:DV97,1)/(60*60*24)</f>
        <v>1.5521433539259655E-2</v>
      </c>
      <c r="DJ97" s="53">
        <f>SMALL($DW97:DW97,1)/(60*60*24)</f>
        <v>1.9601237395833328E-2</v>
      </c>
      <c r="DK97" s="53">
        <f>SMALL($DW97:DX97,1)/(60*60*24)</f>
        <v>1.8599537037037039E-2</v>
      </c>
      <c r="DL97" s="53">
        <f>SMALL($DW97:DY97,1)/(60*60*24)</f>
        <v>1.8599537037037039E-2</v>
      </c>
      <c r="DM97" s="53">
        <f>SMALL($DW97:DZ97,1)/(60*60*24)</f>
        <v>1.8599537037037039E-2</v>
      </c>
      <c r="DO97" s="6">
        <f t="shared" si="236"/>
        <v>1796.7391304347823</v>
      </c>
      <c r="DP97" s="1">
        <f t="shared" si="237"/>
        <v>1767</v>
      </c>
      <c r="DQ97" s="1">
        <f t="shared" si="238"/>
        <v>1745.0000000000002</v>
      </c>
      <c r="DR97" s="1">
        <f t="shared" si="239"/>
        <v>1748.0000000000002</v>
      </c>
      <c r="DS97" s="1">
        <f t="shared" si="240"/>
        <v>2053.0000000000005</v>
      </c>
      <c r="DT97" s="1">
        <f t="shared" si="241"/>
        <v>9999</v>
      </c>
      <c r="DU97" s="6">
        <f t="shared" si="242"/>
        <v>1341.0518577920343</v>
      </c>
      <c r="DV97" s="1">
        <f t="shared" si="243"/>
        <v>9999</v>
      </c>
      <c r="DW97" s="55">
        <f t="shared" si="244"/>
        <v>1693.5469109999995</v>
      </c>
      <c r="DX97" s="1">
        <f t="shared" si="245"/>
        <v>1607.0000000000002</v>
      </c>
      <c r="DY97" s="1">
        <f t="shared" si="246"/>
        <v>1618.0000000000005</v>
      </c>
      <c r="DZ97" s="1">
        <f t="shared" si="247"/>
        <v>9999</v>
      </c>
    </row>
    <row r="98" spans="1:158" x14ac:dyDescent="0.2">
      <c r="A98" s="1" t="s">
        <v>14</v>
      </c>
      <c r="B98" s="3">
        <v>2.0891203703703703E-2</v>
      </c>
      <c r="C98" s="11">
        <v>41579</v>
      </c>
      <c r="E98" s="13">
        <v>2.7430555555555555E-2</v>
      </c>
      <c r="F98" s="11">
        <v>42156</v>
      </c>
      <c r="H98" s="3">
        <v>2.5914351851851855E-2</v>
      </c>
      <c r="I98" s="3">
        <v>2.9699074074074072E-2</v>
      </c>
      <c r="M98" s="8">
        <f t="shared" si="189"/>
        <v>3.2674617552334945E-2</v>
      </c>
      <c r="N98" s="6">
        <f t="shared" si="190"/>
        <v>2823.0869565217395</v>
      </c>
      <c r="O98" s="8">
        <f t="shared" si="252"/>
        <v>3.472222222222222E-3</v>
      </c>
      <c r="Q98" s="8">
        <f t="shared" si="191"/>
        <v>3.1226851851851856E-2</v>
      </c>
      <c r="R98" s="8">
        <f t="shared" si="192"/>
        <v>2.6331018518518517E-2</v>
      </c>
      <c r="S98" s="8">
        <f t="shared" si="193"/>
        <v>3.472222222222222E-3</v>
      </c>
      <c r="T98" s="8"/>
      <c r="U98" s="8">
        <f>IF(A98&lt;&gt;"",IF(VLOOKUP(A98,Apr!A$4:F$202,6)&gt;0,VLOOKUP(A98,Apr!A$4:F$202,6),0),0)</f>
        <v>3.246527777777778E-2</v>
      </c>
      <c r="V98" s="8">
        <f>IF(A98&lt;&gt;"",IF(VLOOKUP(A98,May!A$3:F$201,6)&gt;0,VLOOKUP(A98,May!A$3:F$201,6),0),0)</f>
        <v>3.3240740740740744E-2</v>
      </c>
      <c r="W98" s="8">
        <f>IF(A98&lt;&gt;"",IF(VLOOKUP(A98,Jun!A$3:F$201,6)&gt;0,VLOOKUP(A98,Jun!A$3:F$201,6),0),0)</f>
        <v>0</v>
      </c>
      <c r="X98" s="8">
        <f>IF(A98&lt;&gt;"",IF(VLOOKUP(A98,Jul!A$3:F$201,6)&gt;0,VLOOKUP(A98,Jul!A$3:F$201,6),0),0)</f>
        <v>3.1481481481481478E-2</v>
      </c>
      <c r="Y98" s="8">
        <f>IF(A98&lt;&gt;"",IF(VLOOKUP(A98,Aug!A$3:F$201,6)&gt;0,VLOOKUP(A98,Aug!A$3:F$201,6),0),0)</f>
        <v>3.1226851851851856E-2</v>
      </c>
      <c r="Z98" s="8">
        <f>IF(A98&lt;&gt;"",IF(VLOOKUP(A98,Sep!A$3:F$201,6)&gt;0,VLOOKUP(A98,Sep!A$3:F$201,6),0),0)</f>
        <v>3.2939814814814811E-2</v>
      </c>
      <c r="AA98" s="6">
        <f t="shared" si="194"/>
        <v>2073.4429296979424</v>
      </c>
      <c r="AB98" s="8">
        <f t="shared" si="195"/>
        <v>3.8194444444444443E-3</v>
      </c>
      <c r="AC98" s="8">
        <f>IF(A98&lt;&gt;"",IF(VLOOKUP(A98,Oct!A$3:F$201,6)&gt;0,VLOOKUP(A98,Oct!A$3:F$201,6),0),0)</f>
        <v>2.6331018518518517E-2</v>
      </c>
      <c r="AD98" s="8">
        <f>IF(A98&lt;&gt;"",IF(VLOOKUP(A98,Nov!A$3:F$201,6)&gt;0,VLOOKUP(A98,Nov!A$3:F$201,6),0),0)</f>
        <v>0</v>
      </c>
      <c r="AE98" s="8">
        <f>IF(A98&lt;&gt;"",IF(VLOOKUP(A98,Dec!A$3:F$201,6)&gt;0,VLOOKUP(A98,Dec!A$3:F$201,6),0),0)</f>
        <v>0</v>
      </c>
      <c r="AF98" s="8">
        <f>IF(A98&lt;&gt;"",IF(VLOOKUP(A98,Jan!A$3:F$201,6)&gt;0,VLOOKUP(A98,Jan!A$3:F$201,6),0),0)</f>
        <v>0</v>
      </c>
      <c r="AG98" s="8">
        <f>IF(A98&lt;&gt;"",IF(VLOOKUP(A98,Feb!A$3:F$201,6)&gt;0,VLOOKUP(A98,Feb!A$3:F$201,6),0),0)</f>
        <v>0</v>
      </c>
      <c r="AH98" s="8">
        <f>IF(A98&lt;&gt;"",IF(VLOOKUP(A98,Mar!A$3:F$201,6)&gt;0,VLOOKUP(A98,Mar!A$3:F$201,6),0),0)</f>
        <v>0</v>
      </c>
      <c r="AJ98" s="8">
        <f>LARGE($BH98:BI98,1)</f>
        <v>3.8194444444444443E-3</v>
      </c>
      <c r="AK98" s="8">
        <f>LARGE($BH98:BJ98,1)</f>
        <v>3.8194444444444443E-3</v>
      </c>
      <c r="AL98" s="8">
        <f>LARGE($BH98:BK98,1)</f>
        <v>3.8194444444444443E-3</v>
      </c>
      <c r="AM98" s="8">
        <f>LARGE($BH98:BL98,1)</f>
        <v>4.6874999999999998E-3</v>
      </c>
      <c r="AN98" s="8">
        <f>LARGE($BH98:BM98,1)</f>
        <v>5.0347222222222225E-3</v>
      </c>
      <c r="AO98" s="8">
        <f>LARGE($BN98:BO98,1)</f>
        <v>3.8194444444444443E-3</v>
      </c>
      <c r="AP98" s="8">
        <f>LARGE($BN98:BP98,1)</f>
        <v>4.5138888888888893E-3</v>
      </c>
      <c r="AQ98" s="8">
        <f>LARGE($BN98:BQ98,1)</f>
        <v>4.5138888888888893E-3</v>
      </c>
      <c r="AR98" s="8">
        <f>LARGE($BN98:BR98,1)</f>
        <v>4.5138888888888893E-3</v>
      </c>
      <c r="AS98" s="8">
        <f>LARGE($BN98:BS98,1)</f>
        <v>4.5138888888888893E-3</v>
      </c>
      <c r="AV98" s="6">
        <f t="shared" si="196"/>
        <v>2805</v>
      </c>
      <c r="AW98" s="6">
        <f t="shared" si="197"/>
        <v>2872.0000000000005</v>
      </c>
      <c r="AX98" s="6">
        <f t="shared" si="198"/>
        <v>0</v>
      </c>
      <c r="AY98" s="6">
        <f t="shared" si="199"/>
        <v>2719.9999999999995</v>
      </c>
      <c r="AZ98" s="6">
        <f t="shared" si="200"/>
        <v>2698.0000000000005</v>
      </c>
      <c r="BA98" s="6">
        <f t="shared" si="201"/>
        <v>2846</v>
      </c>
      <c r="BB98" s="6">
        <f t="shared" si="202"/>
        <v>2275</v>
      </c>
      <c r="BC98" s="6">
        <f t="shared" si="203"/>
        <v>0</v>
      </c>
      <c r="BD98" s="6">
        <f t="shared" si="204"/>
        <v>0</v>
      </c>
      <c r="BE98" s="6">
        <f t="shared" si="205"/>
        <v>0</v>
      </c>
      <c r="BF98" s="6">
        <f t="shared" si="206"/>
        <v>0</v>
      </c>
      <c r="BH98" s="8">
        <f t="shared" si="207"/>
        <v>3.472222222222222E-3</v>
      </c>
      <c r="BI98" s="8">
        <f t="shared" si="208"/>
        <v>3.8194444444444443E-3</v>
      </c>
      <c r="BJ98" s="8">
        <f t="shared" si="209"/>
        <v>2.9513888888888888E-3</v>
      </c>
      <c r="BK98" s="8">
        <f t="shared" si="210"/>
        <v>0</v>
      </c>
      <c r="BL98" s="8">
        <f t="shared" si="211"/>
        <v>4.6874999999999998E-3</v>
      </c>
      <c r="BM98" s="8">
        <f t="shared" si="212"/>
        <v>5.0347222222222225E-3</v>
      </c>
      <c r="BN98" s="8">
        <f t="shared" si="213"/>
        <v>3.8194444444444443E-3</v>
      </c>
      <c r="BO98" s="8">
        <f t="shared" si="214"/>
        <v>1.5625000000000001E-3</v>
      </c>
      <c r="BP98" s="8">
        <f t="shared" si="248"/>
        <v>4.5138888888888893E-3</v>
      </c>
      <c r="BQ98" s="8">
        <f t="shared" si="249"/>
        <v>0</v>
      </c>
      <c r="BR98" s="8">
        <f t="shared" si="250"/>
        <v>0</v>
      </c>
      <c r="BS98" s="8">
        <f t="shared" si="251"/>
        <v>0</v>
      </c>
      <c r="BV98" s="8">
        <f t="shared" si="215"/>
        <v>3.246527777777778E-2</v>
      </c>
      <c r="BW98" s="8">
        <f t="shared" si="216"/>
        <v>3.3240740740740744E-2</v>
      </c>
      <c r="BX98" s="8" t="str">
        <f t="shared" si="217"/>
        <v/>
      </c>
      <c r="BY98" s="8">
        <f t="shared" si="218"/>
        <v>3.1481481481481478E-2</v>
      </c>
      <c r="BZ98" s="8">
        <f t="shared" si="219"/>
        <v>3.1226851851851856E-2</v>
      </c>
      <c r="CA98" s="8">
        <f t="shared" si="220"/>
        <v>3.2939814814814811E-2</v>
      </c>
      <c r="CB98" s="8">
        <f t="shared" si="221"/>
        <v>2.6331018518518517E-2</v>
      </c>
      <c r="CC98" s="8" t="str">
        <f t="shared" si="222"/>
        <v/>
      </c>
      <c r="CD98" s="8" t="str">
        <f t="shared" si="223"/>
        <v/>
      </c>
      <c r="CE98" s="8" t="str">
        <f t="shared" si="224"/>
        <v/>
      </c>
      <c r="CF98" s="8" t="str">
        <f t="shared" si="225"/>
        <v/>
      </c>
      <c r="CG98" s="8" t="str">
        <f t="shared" si="226"/>
        <v/>
      </c>
      <c r="CI98" s="13">
        <v>2.7430555555555555E-2</v>
      </c>
      <c r="CJ98" s="8">
        <f t="shared" si="227"/>
        <v>3.246527777777778E-2</v>
      </c>
      <c r="CK98" s="8">
        <f>IF(COUNT($BV98:BW98)&gt;0,SMALL($BV98:BW98,1),$CI98)</f>
        <v>3.246527777777778E-2</v>
      </c>
      <c r="CL98" s="8">
        <f>IF(COUNT($BV98:BX98)&gt;0,SMALL($BV98:BX98,1),$CI98)</f>
        <v>3.246527777777778E-2</v>
      </c>
      <c r="CM98" s="8">
        <f>IF(COUNT($BV98:BY98)&gt;0,SMALL($BV98:BY98,1),$CI98)</f>
        <v>3.1481481481481478E-2</v>
      </c>
      <c r="CN98" s="8">
        <f>IF(COUNT($BV98:BZ98)&gt;0,SMALL($BV98:BZ98,1),$CI98)</f>
        <v>3.1226851851851856E-2</v>
      </c>
      <c r="CO98" s="3">
        <v>2.0891203703703703E-2</v>
      </c>
      <c r="CP98" s="8">
        <f t="shared" si="228"/>
        <v>2.6331018518518517E-2</v>
      </c>
      <c r="CQ98" s="8">
        <f>IF(COUNT($CB98:CC98)&gt;0,SMALL($CB98:CC98,1),$CP98)</f>
        <v>2.6331018518518517E-2</v>
      </c>
      <c r="CR98" s="8">
        <f>IF(COUNT($CB98:CD98)&gt;0,SMALL($CB98:CD98,1),$CP98)</f>
        <v>2.6331018518518517E-2</v>
      </c>
      <c r="CS98" s="8">
        <f>IF(COUNT($CB98:CE98)&gt;0,SMALL($CB98:CE98,1),$CP98)</f>
        <v>2.6331018518518517E-2</v>
      </c>
      <c r="CT98" s="8">
        <f>IF(COUNT($CB98:CF98)&gt;0,SMALL($CB98:CF98,1),$CP98)</f>
        <v>2.6331018518518517E-2</v>
      </c>
      <c r="CV98" s="8">
        <f t="shared" si="229"/>
        <v>5.0369212962962963E-3</v>
      </c>
      <c r="CW98" s="8">
        <f t="shared" si="230"/>
        <v>4.5160879629629631E-3</v>
      </c>
      <c r="CX98" s="1">
        <f t="shared" si="231"/>
        <v>95</v>
      </c>
      <c r="CY98" s="8">
        <f t="shared" si="232"/>
        <v>2.1990740740740739E-6</v>
      </c>
      <c r="CZ98" s="1" t="str">
        <f t="shared" si="233"/>
        <v>Pam Binns</v>
      </c>
      <c r="DB98" s="13">
        <f t="shared" si="234"/>
        <v>3.2674617552334945E-2</v>
      </c>
      <c r="DC98" s="13">
        <f>SMALL($DO98:DP98,1)/(60*60*24)</f>
        <v>3.246527777777778E-2</v>
      </c>
      <c r="DD98" s="13">
        <f>SMALL($DO98:DQ98,1)/(60*60*24)</f>
        <v>3.246527777777778E-2</v>
      </c>
      <c r="DE98" s="13">
        <f>SMALL($DO98:DR98,1)/(60*60*24)</f>
        <v>3.246527777777778E-2</v>
      </c>
      <c r="DF98" s="13">
        <f>SMALL($DO98:DS98,1)/(60*60*24)</f>
        <v>3.1481481481481478E-2</v>
      </c>
      <c r="DG98" s="13">
        <f>SMALL($DO98:DT98,1)/(60*60*24)</f>
        <v>3.1226851851851856E-2</v>
      </c>
      <c r="DH98" s="45">
        <f t="shared" si="235"/>
        <v>2.399818205668915E-2</v>
      </c>
      <c r="DI98" s="13">
        <f>SMALL($DU98:DV98,1)/(60*60*24)</f>
        <v>2.399818205668915E-2</v>
      </c>
      <c r="DJ98" s="53">
        <f>SMALL($DW98:DW98,1)/(60*60*24)</f>
        <v>0.11572916666666666</v>
      </c>
      <c r="DK98" s="53">
        <f>SMALL($DW98:DX98,1)/(60*60*24)</f>
        <v>0.11572916666666666</v>
      </c>
      <c r="DL98" s="53">
        <f>SMALL($DW98:DY98,1)/(60*60*24)</f>
        <v>0.11572916666666666</v>
      </c>
      <c r="DM98" s="53">
        <f>SMALL($DW98:DZ98,1)/(60*60*24)</f>
        <v>0.11572916666666666</v>
      </c>
      <c r="DO98" s="6">
        <f t="shared" si="236"/>
        <v>2823.0869565217395</v>
      </c>
      <c r="DP98" s="1">
        <f t="shared" si="237"/>
        <v>2805</v>
      </c>
      <c r="DQ98" s="1">
        <f t="shared" si="238"/>
        <v>2872.0000000000005</v>
      </c>
      <c r="DR98" s="1">
        <f t="shared" si="239"/>
        <v>9999</v>
      </c>
      <c r="DS98" s="1">
        <f t="shared" si="240"/>
        <v>2719.9999999999995</v>
      </c>
      <c r="DT98" s="1">
        <f t="shared" si="241"/>
        <v>2698.0000000000005</v>
      </c>
      <c r="DU98" s="6">
        <f t="shared" si="242"/>
        <v>2073.4429296979424</v>
      </c>
      <c r="DV98" s="1">
        <f t="shared" si="243"/>
        <v>2275</v>
      </c>
      <c r="DW98" s="55">
        <f t="shared" si="244"/>
        <v>9999</v>
      </c>
      <c r="DX98" s="1">
        <f t="shared" si="245"/>
        <v>9999</v>
      </c>
      <c r="DY98" s="1">
        <f t="shared" si="246"/>
        <v>9999</v>
      </c>
      <c r="DZ98" s="1">
        <f t="shared" si="247"/>
        <v>9999</v>
      </c>
    </row>
    <row r="99" spans="1:158" x14ac:dyDescent="0.2">
      <c r="A99" s="1" t="s">
        <v>29</v>
      </c>
      <c r="B99" s="3">
        <v>2.0196759259259258E-2</v>
      </c>
      <c r="C99" s="11">
        <v>41699</v>
      </c>
      <c r="E99" s="13">
        <v>2.4432870370370369E-2</v>
      </c>
      <c r="F99" s="11">
        <v>41365</v>
      </c>
      <c r="H99" s="3">
        <v>0</v>
      </c>
      <c r="I99" s="3">
        <v>0</v>
      </c>
      <c r="M99" s="8">
        <f t="shared" si="189"/>
        <v>2.4432870370370369E-2</v>
      </c>
      <c r="N99" s="6">
        <f t="shared" si="190"/>
        <v>2111</v>
      </c>
      <c r="O99" s="8">
        <f t="shared" si="252"/>
        <v>1.1805555555555555E-2</v>
      </c>
      <c r="Q99" s="8">
        <f t="shared" si="191"/>
        <v>0</v>
      </c>
      <c r="R99" s="8">
        <f t="shared" si="192"/>
        <v>2.0381944444444446E-2</v>
      </c>
      <c r="S99" s="8">
        <f t="shared" si="193"/>
        <v>1.1805555555555555E-2</v>
      </c>
      <c r="T99" s="8"/>
      <c r="U99" s="8">
        <f>IF(A99&lt;&gt;"",IF(VLOOKUP(A99,Apr!A$4:F$202,6)&gt;0,VLOOKUP(A99,Apr!A$4:F$202,6),0),0)</f>
        <v>0</v>
      </c>
      <c r="V99" s="8">
        <f>IF(A99&lt;&gt;"",IF(VLOOKUP(A99,May!A$3:F$201,6)&gt;0,VLOOKUP(A99,May!A$3:F$201,6),0),0)</f>
        <v>0</v>
      </c>
      <c r="W99" s="8">
        <f>IF(A99&lt;&gt;"",IF(VLOOKUP(A99,Jun!A$3:F$201,6)&gt;0,VLOOKUP(A99,Jun!A$3:F$201,6),0),0)</f>
        <v>0</v>
      </c>
      <c r="X99" s="8">
        <f>IF(A99&lt;&gt;"",IF(VLOOKUP(A99,Jul!A$3:F$201,6)&gt;0,VLOOKUP(A99,Jul!A$3:F$201,6),0),0)</f>
        <v>0</v>
      </c>
      <c r="Y99" s="8">
        <f>IF(A99&lt;&gt;"",IF(VLOOKUP(A99,Aug!A$3:F$201,6)&gt;0,VLOOKUP(A99,Aug!A$3:F$201,6),0),0)</f>
        <v>0</v>
      </c>
      <c r="Z99" s="8">
        <f>IF(A99&lt;&gt;"",IF(VLOOKUP(A99,Sep!A$3:F$201,6)&gt;0,VLOOKUP(A99,Sep!A$3:F$201,6),0),0)</f>
        <v>0</v>
      </c>
      <c r="AA99" s="6">
        <f t="shared" si="194"/>
        <v>1622.3269179363808</v>
      </c>
      <c r="AB99" s="8">
        <f t="shared" si="195"/>
        <v>9.0277777777777787E-3</v>
      </c>
      <c r="AC99" s="8">
        <f>IF(A99&lt;&gt;"",IF(VLOOKUP(A99,Oct!A$3:F$201,6)&gt;0,VLOOKUP(A99,Oct!A$3:F$201,6),0),0)</f>
        <v>2.0381944444444446E-2</v>
      </c>
      <c r="AD99" s="8">
        <f>IF(A99&lt;&gt;"",IF(VLOOKUP(A99,Nov!A$3:F$201,6)&gt;0,VLOOKUP(A99,Nov!A$3:F$201,6),0),0)</f>
        <v>0</v>
      </c>
      <c r="AE99" s="8">
        <f>IF(A99&lt;&gt;"",IF(VLOOKUP(A99,Dec!A$3:F$201,6)&gt;0,VLOOKUP(A99,Dec!A$3:F$201,6),0),0)</f>
        <v>0</v>
      </c>
      <c r="AF99" s="8">
        <f>IF(A99&lt;&gt;"",IF(VLOOKUP(A99,Jan!A$3:F$201,6)&gt;0,VLOOKUP(A99,Jan!A$3:F$201,6),0),0)</f>
        <v>0</v>
      </c>
      <c r="AG99" s="8">
        <f>IF(A99&lt;&gt;"",IF(VLOOKUP(A99,Feb!A$3:F$201,6)&gt;0,VLOOKUP(A99,Feb!A$3:F$201,6),0),0)</f>
        <v>0</v>
      </c>
      <c r="AH99" s="8">
        <f>IF(A99&lt;&gt;"",IF(VLOOKUP(A99,Mar!A$3:F$201,6)&gt;0,VLOOKUP(A99,Mar!A$3:F$201,6),0),0)</f>
        <v>0</v>
      </c>
      <c r="AJ99" s="8">
        <f>LARGE($BH99:BI99,1)</f>
        <v>1.1805555555555555E-2</v>
      </c>
      <c r="AK99" s="8">
        <f>LARGE($BH99:BJ99,1)</f>
        <v>1.1805555555555555E-2</v>
      </c>
      <c r="AL99" s="8">
        <f>LARGE($BH99:BK99,1)</f>
        <v>1.1805555555555555E-2</v>
      </c>
      <c r="AM99" s="8">
        <f>LARGE($BH99:BL99,1)</f>
        <v>1.1805555555555555E-2</v>
      </c>
      <c r="AN99" s="8">
        <f>LARGE($BH99:BM99,1)</f>
        <v>1.1805555555555555E-2</v>
      </c>
      <c r="AO99" s="8">
        <f>LARGE($BN99:BO99,1)</f>
        <v>9.0277777777777787E-3</v>
      </c>
      <c r="AP99" s="8">
        <f>LARGE($BN99:BP99,1)</f>
        <v>1.0763888888888889E-2</v>
      </c>
      <c r="AQ99" s="8">
        <f>LARGE($BN99:BQ99,1)</f>
        <v>1.0763888888888889E-2</v>
      </c>
      <c r="AR99" s="8">
        <f>LARGE($BN99:BR99,1)</f>
        <v>1.0763888888888889E-2</v>
      </c>
      <c r="AS99" s="8">
        <f>LARGE($BN99:BS99,1)</f>
        <v>1.0763888888888889E-2</v>
      </c>
      <c r="AV99" s="6">
        <f t="shared" si="196"/>
        <v>0</v>
      </c>
      <c r="AW99" s="6">
        <f t="shared" si="197"/>
        <v>0</v>
      </c>
      <c r="AX99" s="6">
        <f t="shared" si="198"/>
        <v>0</v>
      </c>
      <c r="AY99" s="6">
        <f t="shared" si="199"/>
        <v>0</v>
      </c>
      <c r="AZ99" s="6">
        <f t="shared" si="200"/>
        <v>0</v>
      </c>
      <c r="BA99" s="6">
        <f t="shared" si="201"/>
        <v>0</v>
      </c>
      <c r="BB99" s="6">
        <f t="shared" si="202"/>
        <v>1761</v>
      </c>
      <c r="BC99" s="6">
        <f t="shared" si="203"/>
        <v>0</v>
      </c>
      <c r="BD99" s="6">
        <f t="shared" si="204"/>
        <v>0</v>
      </c>
      <c r="BE99" s="6">
        <f t="shared" si="205"/>
        <v>0</v>
      </c>
      <c r="BF99" s="6">
        <f t="shared" si="206"/>
        <v>0</v>
      </c>
      <c r="BH99" s="8">
        <f t="shared" si="207"/>
        <v>1.1805555555555555E-2</v>
      </c>
      <c r="BI99" s="8">
        <f t="shared" si="208"/>
        <v>0</v>
      </c>
      <c r="BJ99" s="8">
        <f t="shared" si="209"/>
        <v>0</v>
      </c>
      <c r="BK99" s="8">
        <f t="shared" si="210"/>
        <v>0</v>
      </c>
      <c r="BL99" s="8">
        <f t="shared" si="211"/>
        <v>0</v>
      </c>
      <c r="BM99" s="8">
        <f t="shared" si="212"/>
        <v>0</v>
      </c>
      <c r="BN99" s="8">
        <f t="shared" si="213"/>
        <v>9.0277777777777787E-3</v>
      </c>
      <c r="BO99" s="8">
        <f t="shared" si="214"/>
        <v>7.4652777777777781E-3</v>
      </c>
      <c r="BP99" s="8">
        <f t="shared" si="248"/>
        <v>1.0763888888888889E-2</v>
      </c>
      <c r="BQ99" s="8">
        <f t="shared" si="249"/>
        <v>0</v>
      </c>
      <c r="BR99" s="8">
        <f t="shared" si="250"/>
        <v>0</v>
      </c>
      <c r="BS99" s="8">
        <f t="shared" si="251"/>
        <v>0</v>
      </c>
      <c r="BV99" s="8" t="str">
        <f t="shared" si="215"/>
        <v/>
      </c>
      <c r="BW99" s="8" t="str">
        <f t="shared" si="216"/>
        <v/>
      </c>
      <c r="BX99" s="8" t="str">
        <f t="shared" si="217"/>
        <v/>
      </c>
      <c r="BY99" s="8" t="str">
        <f t="shared" si="218"/>
        <v/>
      </c>
      <c r="BZ99" s="8" t="str">
        <f t="shared" si="219"/>
        <v/>
      </c>
      <c r="CA99" s="8" t="str">
        <f t="shared" si="220"/>
        <v/>
      </c>
      <c r="CB99" s="8">
        <f t="shared" si="221"/>
        <v>2.0381944444444446E-2</v>
      </c>
      <c r="CC99" s="8" t="str">
        <f t="shared" si="222"/>
        <v/>
      </c>
      <c r="CD99" s="8" t="str">
        <f t="shared" si="223"/>
        <v/>
      </c>
      <c r="CE99" s="8" t="str">
        <f t="shared" si="224"/>
        <v/>
      </c>
      <c r="CF99" s="8" t="str">
        <f t="shared" si="225"/>
        <v/>
      </c>
      <c r="CG99" s="8" t="str">
        <f t="shared" si="226"/>
        <v/>
      </c>
      <c r="CI99" s="13">
        <v>2.4432870370370369E-2</v>
      </c>
      <c r="CJ99" s="8">
        <f t="shared" si="227"/>
        <v>2.4432870370370369E-2</v>
      </c>
      <c r="CK99" s="8">
        <f>IF(COUNT($BV99:BW99)&gt;0,SMALL($BV99:BW99,1),$CI99)</f>
        <v>2.4432870370370369E-2</v>
      </c>
      <c r="CL99" s="8">
        <f>IF(COUNT($BV99:BX99)&gt;0,SMALL($BV99:BX99,1),$CI99)</f>
        <v>2.4432870370370369E-2</v>
      </c>
      <c r="CM99" s="8">
        <f>IF(COUNT($BV99:BY99)&gt;0,SMALL($BV99:BY99,1),$CI99)</f>
        <v>2.4432870370370369E-2</v>
      </c>
      <c r="CN99" s="8">
        <f>IF(COUNT($BV99:BZ99)&gt;0,SMALL($BV99:BZ99,1),$CI99)</f>
        <v>2.4432870370370369E-2</v>
      </c>
      <c r="CO99" s="3">
        <v>2.0196759259259258E-2</v>
      </c>
      <c r="CP99" s="8">
        <f t="shared" si="228"/>
        <v>2.0381944444444446E-2</v>
      </c>
      <c r="CQ99" s="8">
        <f>IF(COUNT($CB99:CC99)&gt;0,SMALL($CB99:CC99,1),$CP99)</f>
        <v>2.0381944444444446E-2</v>
      </c>
      <c r="CR99" s="8">
        <f>IF(COUNT($CB99:CD99)&gt;0,SMALL($CB99:CD99,1),$CP99)</f>
        <v>2.0381944444444446E-2</v>
      </c>
      <c r="CS99" s="8">
        <f>IF(COUNT($CB99:CE99)&gt;0,SMALL($CB99:CE99,1),$CP99)</f>
        <v>2.0381944444444446E-2</v>
      </c>
      <c r="CT99" s="8">
        <f>IF(COUNT($CB99:CF99)&gt;0,SMALL($CB99:CF99,1),$CP99)</f>
        <v>2.0381944444444446E-2</v>
      </c>
      <c r="CV99" s="8">
        <f t="shared" si="229"/>
        <v>1.1807777777777778E-2</v>
      </c>
      <c r="CW99" s="8">
        <f t="shared" si="230"/>
        <v>1.0766111111111112E-2</v>
      </c>
      <c r="CX99" s="1">
        <f t="shared" si="231"/>
        <v>96</v>
      </c>
      <c r="CY99" s="8">
        <f t="shared" si="232"/>
        <v>2.2222222222222221E-6</v>
      </c>
      <c r="CZ99" s="1" t="str">
        <f t="shared" si="233"/>
        <v>Pam Hardman</v>
      </c>
      <c r="DB99" s="13">
        <f t="shared" si="234"/>
        <v>2.4432870370370369E-2</v>
      </c>
      <c r="DC99" s="13">
        <f>SMALL($DO99:DP99,1)/(60*60*24)</f>
        <v>2.4432870370370369E-2</v>
      </c>
      <c r="DD99" s="13">
        <f>SMALL($DO99:DQ99,1)/(60*60*24)</f>
        <v>2.4432870370370369E-2</v>
      </c>
      <c r="DE99" s="13">
        <f>SMALL($DO99:DR99,1)/(60*60*24)</f>
        <v>2.4432870370370369E-2</v>
      </c>
      <c r="DF99" s="13">
        <f>SMALL($DO99:DS99,1)/(60*60*24)</f>
        <v>2.4432870370370369E-2</v>
      </c>
      <c r="DG99" s="13">
        <f>SMALL($DO99:DT99,1)/(60*60*24)</f>
        <v>2.4432870370370369E-2</v>
      </c>
      <c r="DH99" s="45">
        <f t="shared" si="235"/>
        <v>1.8776931920559962E-2</v>
      </c>
      <c r="DI99" s="13">
        <f>SMALL($DU99:DV99,1)/(60*60*24)</f>
        <v>1.8776931920559962E-2</v>
      </c>
      <c r="DJ99" s="53">
        <f>SMALL($DW99:DW99,1)/(60*60*24)</f>
        <v>0.11572916666666666</v>
      </c>
      <c r="DK99" s="53">
        <f>SMALL($DW99:DX99,1)/(60*60*24)</f>
        <v>0.11572916666666666</v>
      </c>
      <c r="DL99" s="53">
        <f>SMALL($DW99:DY99,1)/(60*60*24)</f>
        <v>0.11572916666666666</v>
      </c>
      <c r="DM99" s="53">
        <f>SMALL($DW99:DZ99,1)/(60*60*24)</f>
        <v>0.11572916666666666</v>
      </c>
      <c r="DO99" s="6">
        <f t="shared" si="236"/>
        <v>2111</v>
      </c>
      <c r="DP99" s="1">
        <f t="shared" si="237"/>
        <v>9999</v>
      </c>
      <c r="DQ99" s="1">
        <f t="shared" si="238"/>
        <v>9999</v>
      </c>
      <c r="DR99" s="1">
        <f t="shared" si="239"/>
        <v>9999</v>
      </c>
      <c r="DS99" s="1">
        <f t="shared" si="240"/>
        <v>9999</v>
      </c>
      <c r="DT99" s="1">
        <f t="shared" si="241"/>
        <v>9999</v>
      </c>
      <c r="DU99" s="6">
        <f t="shared" si="242"/>
        <v>1622.3269179363808</v>
      </c>
      <c r="DV99" s="1">
        <f t="shared" si="243"/>
        <v>1761</v>
      </c>
      <c r="DW99" s="55">
        <f t="shared" si="244"/>
        <v>9999</v>
      </c>
      <c r="DX99" s="1">
        <f t="shared" si="245"/>
        <v>9999</v>
      </c>
      <c r="DY99" s="1">
        <f t="shared" si="246"/>
        <v>9999</v>
      </c>
      <c r="DZ99" s="1">
        <f t="shared" si="247"/>
        <v>9999</v>
      </c>
    </row>
    <row r="100" spans="1:158" x14ac:dyDescent="0.2">
      <c r="A100" s="1" t="s">
        <v>50</v>
      </c>
      <c r="B100" s="3">
        <v>1.4675925925925926E-2</v>
      </c>
      <c r="C100" s="11">
        <v>43374</v>
      </c>
      <c r="E100" s="13">
        <v>1.744212962962963E-2</v>
      </c>
      <c r="F100" s="11">
        <v>42948</v>
      </c>
      <c r="H100" s="3">
        <v>1.4895833333333334E-2</v>
      </c>
      <c r="I100" s="3">
        <v>1.8587962962962959E-2</v>
      </c>
      <c r="L100" s="8">
        <v>2.7233796296296298E-2</v>
      </c>
      <c r="M100" s="8">
        <f t="shared" ref="M100:M125" si="253">IF(A100&lt;&gt;"",IF(H100&gt;0,H100/3.45*4.35,IF(I100&gt;0,I100,IF(K100&gt;0,K100/3.11*4.35,IF(L100&gt;0,L100/6.21*4.35/1.032,IF(E100&gt;0,E100,IF(B100&gt;0,B100/3.45*4.35,0.0292)))))),0)</f>
        <v>1.8781702898550721E-2</v>
      </c>
      <c r="N100" s="6">
        <f t="shared" ref="N100:N125" si="254">M100*60*60*24</f>
        <v>1622.7391304347823</v>
      </c>
      <c r="O100" s="8">
        <f t="shared" si="252"/>
        <v>1.7361111111111112E-2</v>
      </c>
      <c r="Q100" s="8">
        <f t="shared" ref="Q100:Q125" si="255">IF(COUNT(BV100:CA100)&gt;0,SMALL(BV100:CA100,1),0)</f>
        <v>0</v>
      </c>
      <c r="R100" s="8">
        <f t="shared" ref="R100:R125" si="256">IF(COUNT(CB100:CG100)&gt;0,SMALL(CB100:CG100,1),0)</f>
        <v>0</v>
      </c>
      <c r="S100" s="8">
        <f t="shared" ref="S100:S125" si="257">O100</f>
        <v>1.7361111111111112E-2</v>
      </c>
      <c r="T100" s="8"/>
      <c r="U100" s="8">
        <f>IF(A100&lt;&gt;"",IF(VLOOKUP(A100,Apr!A$4:F$202,6)&gt;0,VLOOKUP(A100,Apr!A$4:F$202,6),0),0)</f>
        <v>0</v>
      </c>
      <c r="V100" s="8">
        <f>IF(A100&lt;&gt;"",IF(VLOOKUP(A100,May!A$3:F$201,6)&gt;0,VLOOKUP(A100,May!A$3:F$201,6),0),0)</f>
        <v>0</v>
      </c>
      <c r="W100" s="8">
        <f>IF(A100&lt;&gt;"",IF(VLOOKUP(A100,Jun!A$3:F$201,6)&gt;0,VLOOKUP(A100,Jun!A$3:F$201,6),0),0)</f>
        <v>0</v>
      </c>
      <c r="X100" s="8">
        <f>IF(A100&lt;&gt;"",IF(VLOOKUP(A100,Jul!A$3:F$201,6)&gt;0,VLOOKUP(A100,Jul!A$3:F$201,6),0),0)</f>
        <v>0</v>
      </c>
      <c r="Y100" s="8">
        <f>IF(A100&lt;&gt;"",IF(VLOOKUP(A100,Aug!A$3:F$201,6)&gt;0,VLOOKUP(A100,Aug!A$3:F$201,6),0),0)</f>
        <v>0</v>
      </c>
      <c r="Z100" s="8">
        <f>IF(A100&lt;&gt;"",IF(VLOOKUP(A100,Sep!A$3:F$201,6)&gt;0,VLOOKUP(A100,Sep!A$3:F$201,6),0),0)</f>
        <v>0</v>
      </c>
      <c r="AA100" s="6">
        <f t="shared" ref="AA100:AA125" si="258">IF(Q100&gt;0,Q100/4.35*3.45/1.032*60*60*24,N100/4.35*3.45/1.032)</f>
        <v>1247.0930232558137</v>
      </c>
      <c r="AB100" s="8">
        <f t="shared" ref="AB100:AB125" si="259">IF(AA$2&gt;AA100,(MROUND(AA$2-AA100,15)/60/60/24),0.1/60/60/24)</f>
        <v>1.3368055555555557E-2</v>
      </c>
      <c r="AC100" s="8">
        <f>IF(A100&lt;&gt;"",IF(VLOOKUP(A100,Oct!A$3:F$201,6)&gt;0,VLOOKUP(A100,Oct!A$3:F$201,6),0),0)</f>
        <v>0</v>
      </c>
      <c r="AD100" s="8">
        <f>IF(A100&lt;&gt;"",IF(VLOOKUP(A100,Nov!A$3:F$201,6)&gt;0,VLOOKUP(A100,Nov!A$3:F$201,6),0),0)</f>
        <v>0</v>
      </c>
      <c r="AE100" s="8">
        <f>IF(A100&lt;&gt;"",IF(VLOOKUP(A100,Dec!A$3:F$201,6)&gt;0,VLOOKUP(A100,Dec!A$3:F$201,6),0),0)</f>
        <v>0</v>
      </c>
      <c r="AF100" s="8">
        <f>IF(A100&lt;&gt;"",IF(VLOOKUP(A100,Jan!A$3:F$201,6)&gt;0,VLOOKUP(A100,Jan!A$3:F$201,6),0),0)</f>
        <v>0</v>
      </c>
      <c r="AG100" s="8">
        <f>IF(A100&lt;&gt;"",IF(VLOOKUP(A100,Feb!A$3:F$201,6)&gt;0,VLOOKUP(A100,Feb!A$3:F$201,6),0),0)</f>
        <v>0</v>
      </c>
      <c r="AH100" s="8">
        <f>IF(A100&lt;&gt;"",IF(VLOOKUP(A100,Mar!A$3:F$201,6)&gt;0,VLOOKUP(A100,Mar!A$3:F$201,6),0),0)</f>
        <v>0</v>
      </c>
      <c r="AJ100" s="8">
        <f>LARGE($BH100:BI100,1)</f>
        <v>1.7361111111111112E-2</v>
      </c>
      <c r="AK100" s="8">
        <f>LARGE($BH100:BJ100,1)</f>
        <v>1.7361111111111112E-2</v>
      </c>
      <c r="AL100" s="8">
        <f>LARGE($BH100:BK100,1)</f>
        <v>1.7361111111111112E-2</v>
      </c>
      <c r="AM100" s="8">
        <f>LARGE($BH100:BL100,1)</f>
        <v>1.7361111111111112E-2</v>
      </c>
      <c r="AN100" s="8">
        <f>LARGE($BH100:BM100,1)</f>
        <v>1.7361111111111112E-2</v>
      </c>
      <c r="AO100" s="8">
        <f>LARGE($BN100:BO100,1)</f>
        <v>1.3368055555555557E-2</v>
      </c>
      <c r="AP100" s="8">
        <f>LARGE($BN100:BP100,1)</f>
        <v>1.5972222222222224E-2</v>
      </c>
      <c r="AQ100" s="8">
        <f>LARGE($BN100:BQ100,1)</f>
        <v>1.5972222222222224E-2</v>
      </c>
      <c r="AR100" s="8">
        <f>LARGE($BN100:BR100,1)</f>
        <v>1.5972222222222224E-2</v>
      </c>
      <c r="AS100" s="8">
        <f>LARGE($BN100:BS100,1)</f>
        <v>1.5972222222222224E-2</v>
      </c>
      <c r="AV100" s="6">
        <f t="shared" ref="AV100:AV125" si="260">IF(U100&gt;0,U100*60*60*24,0)</f>
        <v>0</v>
      </c>
      <c r="AW100" s="6">
        <f t="shared" ref="AW100:AW125" si="261">IF(V100&gt;0,V100*60*60*24,0)</f>
        <v>0</v>
      </c>
      <c r="AX100" s="6">
        <f t="shared" ref="AX100:AX125" si="262">IF(W100&gt;0,W100*60*60*24,0)</f>
        <v>0</v>
      </c>
      <c r="AY100" s="6">
        <f t="shared" ref="AY100:AY125" si="263">IF(X100&gt;0,X100*60*60*24,0)</f>
        <v>0</v>
      </c>
      <c r="AZ100" s="6">
        <f t="shared" ref="AZ100:AZ125" si="264">IF(Y100&gt;0,Y100*60*60*24,0)</f>
        <v>0</v>
      </c>
      <c r="BA100" s="6">
        <f t="shared" ref="BA100:BA125" si="265">IF(Z100&gt;0,Z100*60*60*24,0)</f>
        <v>0</v>
      </c>
      <c r="BB100" s="6">
        <f t="shared" ref="BB100:BB125" si="266">IF(AC100&gt;0,AC100*60*60*24,0)</f>
        <v>0</v>
      </c>
      <c r="BC100" s="6">
        <f t="shared" ref="BC100:BC125" si="267">IF(AD100&gt;0,AD100*60*60*24,0)</f>
        <v>0</v>
      </c>
      <c r="BD100" s="6">
        <f t="shared" ref="BD100:BD125" si="268">IF(AE100&gt;0,AE100*60*60*24,0)</f>
        <v>0</v>
      </c>
      <c r="BE100" s="6">
        <f t="shared" ref="BE100:BE125" si="269">IF(AF100&gt;0,AF100*60*60*24,0)</f>
        <v>0</v>
      </c>
      <c r="BF100" s="6">
        <f t="shared" ref="BF100:BF125" si="270">IF(AG100&gt;0,AG100*60*60*24,0)</f>
        <v>0</v>
      </c>
      <c r="BH100" s="8">
        <f t="shared" ref="BH100:BH125" si="271">S100</f>
        <v>1.7361111111111112E-2</v>
      </c>
      <c r="BI100" s="8">
        <f t="shared" ref="BI100:BI125" si="272">IF(AV100&gt;0,IF($N$2&gt;AV100,(MROUND($N$2-AV100,15)/(60*60*24)),0),0)</f>
        <v>0</v>
      </c>
      <c r="BJ100" s="8">
        <f t="shared" ref="BJ100:BJ125" si="273">IF(AW100&gt;0,IF($N$2&gt;AW100,(MROUND($N$2-AW100,15)/(60*60*24)),0),0)</f>
        <v>0</v>
      </c>
      <c r="BK100" s="8">
        <f t="shared" ref="BK100:BK125" si="274">IF(AX100&gt;0,IF($N$2&gt;AX100,(MROUND($N$2-AX100,15)/(60*60*24)),0),0)</f>
        <v>0</v>
      </c>
      <c r="BL100" s="8">
        <f t="shared" ref="BL100:BL125" si="275">IF(AY100&gt;0,IF($N$2&gt;AY100,(MROUND($N$2-AY100,15)/(60*60*24)),0),0)</f>
        <v>0</v>
      </c>
      <c r="BM100" s="8">
        <f t="shared" ref="BM100:BM125" si="276">IF(AZ100&gt;0,IF($N$2&gt;AZ100,(MROUND($N$2-AZ100,15)/(60*60*24)),0),0)</f>
        <v>0</v>
      </c>
      <c r="BN100" s="8">
        <f t="shared" ref="BN100:BN125" si="277">IF(AB100&gt;0,AB100,0)</f>
        <v>1.3368055555555557E-2</v>
      </c>
      <c r="BO100" s="8">
        <f t="shared" ref="BO100:BO125" si="278">IF(BB100&gt;0,IF($AA$2&gt;BB100,(MROUND($AA$2-BB100,15)/(60*60*24)),0),0)</f>
        <v>0</v>
      </c>
      <c r="BP100" s="8">
        <f t="shared" si="248"/>
        <v>1.5972222222222224E-2</v>
      </c>
      <c r="BQ100" s="8">
        <f t="shared" si="249"/>
        <v>0</v>
      </c>
      <c r="BR100" s="8">
        <f t="shared" si="250"/>
        <v>0</v>
      </c>
      <c r="BS100" s="8">
        <f t="shared" si="251"/>
        <v>0</v>
      </c>
      <c r="BV100" s="8" t="str">
        <f t="shared" ref="BV100:BV125" si="279">IF(U100&gt;0,U100,"")</f>
        <v/>
      </c>
      <c r="BW100" s="8" t="str">
        <f t="shared" ref="BW100:BW125" si="280">IF(V100&gt;0,V100,"")</f>
        <v/>
      </c>
      <c r="BX100" s="8" t="str">
        <f t="shared" ref="BX100:BX125" si="281">IF(W100&gt;0,W100,"")</f>
        <v/>
      </c>
      <c r="BY100" s="8" t="str">
        <f t="shared" ref="BY100:BY125" si="282">IF(X100&gt;0,X100,"")</f>
        <v/>
      </c>
      <c r="BZ100" s="8" t="str">
        <f t="shared" ref="BZ100:BZ125" si="283">IF(Y100&gt;0,Y100,"")</f>
        <v/>
      </c>
      <c r="CA100" s="8" t="str">
        <f t="shared" ref="CA100:CA125" si="284">IF(Z100&gt;0,Z100,"")</f>
        <v/>
      </c>
      <c r="CB100" s="8" t="str">
        <f t="shared" ref="CB100:CB125" si="285">IF(AC100&gt;0,AC100,"")</f>
        <v/>
      </c>
      <c r="CC100" s="8" t="str">
        <f t="shared" ref="CC100:CC125" si="286">IF(AD100&gt;0,AD100,"")</f>
        <v/>
      </c>
      <c r="CD100" s="8" t="str">
        <f t="shared" ref="CD100:CD125" si="287">IF(AE100&gt;0,AE100,"")</f>
        <v/>
      </c>
      <c r="CE100" s="8" t="str">
        <f t="shared" ref="CE100:CE125" si="288">IF(AF100&gt;0,AF100,"")</f>
        <v/>
      </c>
      <c r="CF100" s="8" t="str">
        <f t="shared" ref="CF100:CF125" si="289">IF(AG100&gt;0,AG100,"")</f>
        <v/>
      </c>
      <c r="CG100" s="8" t="str">
        <f t="shared" ref="CG100:CG125" si="290">IF(AH100&gt;0,AH100,"")</f>
        <v/>
      </c>
      <c r="CI100" s="13">
        <v>1.744212962962963E-2</v>
      </c>
      <c r="CJ100" s="8">
        <f t="shared" ref="CJ100:CJ125" si="291">IF(BV100&lt;&gt;"",BV100,CI100)</f>
        <v>1.744212962962963E-2</v>
      </c>
      <c r="CK100" s="8">
        <f>IF(COUNT($BV100:BW100)&gt;0,SMALL($BV100:BW100,1),$CI100)</f>
        <v>1.744212962962963E-2</v>
      </c>
      <c r="CL100" s="8">
        <f>IF(COUNT($BV100:BX100)&gt;0,SMALL($BV100:BX100,1),$CI100)</f>
        <v>1.744212962962963E-2</v>
      </c>
      <c r="CM100" s="8">
        <f>IF(COUNT($BV100:BY100)&gt;0,SMALL($BV100:BY100,1),$CI100)</f>
        <v>1.744212962962963E-2</v>
      </c>
      <c r="CN100" s="8">
        <f>IF(COUNT($BV100:BZ100)&gt;0,SMALL($BV100:BZ100,1),$CI100)</f>
        <v>1.744212962962963E-2</v>
      </c>
      <c r="CO100" s="3">
        <v>1.4675925925925926E-2</v>
      </c>
      <c r="CP100" s="8">
        <f t="shared" ref="CP100:CP125" si="292">IF(CB100&lt;&gt;"",CB100,CO100)</f>
        <v>1.4675925925925926E-2</v>
      </c>
      <c r="CQ100" s="8">
        <f>IF(COUNT($CB100:CC100)&gt;0,SMALL($CB100:CC100,1),$CP100)</f>
        <v>1.4675925925925926E-2</v>
      </c>
      <c r="CR100" s="8">
        <f>IF(COUNT($CB100:CD100)&gt;0,SMALL($CB100:CD100,1),$CP100)</f>
        <v>1.4675925925925926E-2</v>
      </c>
      <c r="CS100" s="8">
        <f>IF(COUNT($CB100:CE100)&gt;0,SMALL($CB100:CE100,1),$CP100)</f>
        <v>1.4675925925925926E-2</v>
      </c>
      <c r="CT100" s="8">
        <f>IF(COUNT($CB100:CF100)&gt;0,SMALL($CB100:CF100,1),$CP100)</f>
        <v>1.4675925925925926E-2</v>
      </c>
      <c r="CV100" s="8">
        <f t="shared" ref="CV100:CV125" si="293">IF(A100&lt;&gt;"",LARGE(BH100:BM100,1)+CY100,"")</f>
        <v>1.7363356481481483E-2</v>
      </c>
      <c r="CW100" s="8">
        <f t="shared" ref="CW100:CW125" si="294">IF(A100&lt;&gt;"",LARGE(BN100:BS100,1)+CY100,"")</f>
        <v>1.5974467592592596E-2</v>
      </c>
      <c r="CX100" s="1">
        <f t="shared" ref="CX100:CX125" si="295">IF(A100&lt;&gt;"",CX99+1,0)</f>
        <v>97</v>
      </c>
      <c r="CY100" s="8">
        <f t="shared" ref="CY100:CY125" si="296">IF(A100&lt;&gt;"",CX100/(60*60*24*500),"")</f>
        <v>2.2453703703703703E-6</v>
      </c>
      <c r="CZ100" s="1" t="str">
        <f t="shared" ref="CZ100:CZ125" si="297">A100</f>
        <v>Paul Veevers</v>
      </c>
      <c r="DB100" s="13">
        <f t="shared" ref="DB100:DB125" si="298">M100</f>
        <v>1.8781702898550721E-2</v>
      </c>
      <c r="DC100" s="13">
        <f>SMALL($DO100:DP100,1)/(60*60*24)</f>
        <v>1.8781702898550721E-2</v>
      </c>
      <c r="DD100" s="13">
        <f>SMALL($DO100:DQ100,1)/(60*60*24)</f>
        <v>1.8781702898550721E-2</v>
      </c>
      <c r="DE100" s="13">
        <f>SMALL($DO100:DR100,1)/(60*60*24)</f>
        <v>1.8781702898550721E-2</v>
      </c>
      <c r="DF100" s="13">
        <f>SMALL($DO100:DS100,1)/(60*60*24)</f>
        <v>1.8781702898550721E-2</v>
      </c>
      <c r="DG100" s="13">
        <f>SMALL($DO100:DT100,1)/(60*60*24)</f>
        <v>1.8781702898550721E-2</v>
      </c>
      <c r="DH100" s="45">
        <f t="shared" ref="DH100:DH125" si="299">AA100/(60*60*24)</f>
        <v>1.4433947028423769E-2</v>
      </c>
      <c r="DI100" s="13">
        <f>SMALL($DU100:DV100,1)/(60*60*24)</f>
        <v>1.4433947028423769E-2</v>
      </c>
      <c r="DJ100" s="53">
        <f>SMALL($DW100:DW100,1)/(60*60*24)</f>
        <v>0.11572916666666666</v>
      </c>
      <c r="DK100" s="53">
        <f>SMALL($DW100:DX100,1)/(60*60*24)</f>
        <v>0.11572916666666666</v>
      </c>
      <c r="DL100" s="53">
        <f>SMALL($DW100:DY100,1)/(60*60*24)</f>
        <v>0.11572916666666666</v>
      </c>
      <c r="DM100" s="53">
        <f>SMALL($DW100:DZ100,1)/(60*60*24)</f>
        <v>0.11572916666666666</v>
      </c>
      <c r="DO100" s="6">
        <f t="shared" ref="DO100:DO125" si="300">M100*60*60*24</f>
        <v>1622.7391304347823</v>
      </c>
      <c r="DP100" s="1">
        <f t="shared" ref="DP100:DP125" si="301">IF(AV100&gt;0,AV100,9999)</f>
        <v>9999</v>
      </c>
      <c r="DQ100" s="1">
        <f t="shared" ref="DQ100:DQ125" si="302">IF(AW100&gt;0,AW100,9999)</f>
        <v>9999</v>
      </c>
      <c r="DR100" s="1">
        <f t="shared" ref="DR100:DR125" si="303">IF(AX100&gt;0,AX100,9999)</f>
        <v>9999</v>
      </c>
      <c r="DS100" s="1">
        <f t="shared" ref="DS100:DS125" si="304">IF(AY100&gt;0,AY100,9999)</f>
        <v>9999</v>
      </c>
      <c r="DT100" s="1">
        <f t="shared" ref="DT100:DT125" si="305">IF(AZ100&gt;0,AZ100,9999)</f>
        <v>9999</v>
      </c>
      <c r="DU100" s="6">
        <f t="shared" ref="DU100:DU125" si="306">AA100</f>
        <v>1247.0930232558137</v>
      </c>
      <c r="DV100" s="1">
        <f t="shared" ref="DV100:DV125" si="307">IF(BB100&gt;0,BB100,9999)</f>
        <v>9999</v>
      </c>
      <c r="DW100" s="55">
        <f t="shared" ref="DW100:DW125" si="308">IF(BC100&gt;0,BC100*1.198547,9999)</f>
        <v>9999</v>
      </c>
      <c r="DX100" s="1">
        <f t="shared" ref="DX100:DX125" si="309">IF(BD100&gt;0,BD100,9999)</f>
        <v>9999</v>
      </c>
      <c r="DY100" s="1">
        <f t="shared" ref="DY100:DY125" si="310">IF(BE100&gt;0,BE100,9999)</f>
        <v>9999</v>
      </c>
      <c r="DZ100" s="1">
        <f t="shared" ref="DZ100:DZ125" si="311">IF(BF100&gt;0,BF100,9999)</f>
        <v>9999</v>
      </c>
    </row>
    <row r="101" spans="1:158" x14ac:dyDescent="0.2">
      <c r="A101" s="41" t="s">
        <v>23</v>
      </c>
      <c r="B101" s="42">
        <v>2.4699074074074078E-2</v>
      </c>
      <c r="C101" s="43">
        <v>42644</v>
      </c>
      <c r="D101" s="43"/>
      <c r="E101" s="13">
        <v>2.929398148148148E-2</v>
      </c>
      <c r="F101" s="43">
        <v>42614</v>
      </c>
      <c r="G101" s="43"/>
      <c r="H101" s="3">
        <v>0</v>
      </c>
      <c r="I101" s="3">
        <v>0</v>
      </c>
      <c r="J101" s="13"/>
      <c r="K101" s="13"/>
      <c r="L101" s="13"/>
      <c r="M101" s="13">
        <f t="shared" si="253"/>
        <v>2.929398148148148E-2</v>
      </c>
      <c r="N101" s="44">
        <f t="shared" si="254"/>
        <v>2531</v>
      </c>
      <c r="O101" s="13">
        <f t="shared" si="252"/>
        <v>6.9444444444444441E-3</v>
      </c>
      <c r="P101" s="13"/>
      <c r="Q101" s="13">
        <f t="shared" si="255"/>
        <v>0</v>
      </c>
      <c r="R101" s="13">
        <f t="shared" si="256"/>
        <v>0</v>
      </c>
      <c r="S101" s="13">
        <f t="shared" si="257"/>
        <v>6.9444444444444441E-3</v>
      </c>
      <c r="T101" s="13"/>
      <c r="U101" s="13">
        <f>IF(A101&lt;&gt;"",IF(VLOOKUP(A101,Apr!A$4:F$202,6)&gt;0,VLOOKUP(A101,Apr!A$4:F$202,6),0),0)</f>
        <v>0</v>
      </c>
      <c r="V101" s="13">
        <f>IF(A101&lt;&gt;"",IF(VLOOKUP(A101,May!A$3:F$201,6)&gt;0,VLOOKUP(A101,May!A$3:F$201,6),0),0)</f>
        <v>0</v>
      </c>
      <c r="W101" s="13">
        <f>IF(A101&lt;&gt;"",IF(VLOOKUP(A101,Jun!A$3:F$201,6)&gt;0,VLOOKUP(A101,Jun!A$3:F$201,6),0),0)</f>
        <v>0</v>
      </c>
      <c r="X101" s="13">
        <f>IF(A101&lt;&gt;"",IF(VLOOKUP(A101,Jul!A$3:F$201,6)&gt;0,VLOOKUP(A101,Jul!A$3:F$201,6),0),0)</f>
        <v>0</v>
      </c>
      <c r="Y101" s="13">
        <f>IF(A101&lt;&gt;"",IF(VLOOKUP(A101,Aug!A$3:F$201,6)&gt;0,VLOOKUP(A101,Aug!A$3:F$201,6),0),0)</f>
        <v>0</v>
      </c>
      <c r="Z101" s="13">
        <f>IF(A101&lt;&gt;"",IF(VLOOKUP(A101,Sep!A$3:F$201,6)&gt;0,VLOOKUP(A101,Sep!A$3:F$201,6),0),0)</f>
        <v>0</v>
      </c>
      <c r="AA101" s="44">
        <f t="shared" si="258"/>
        <v>1945.1015771184175</v>
      </c>
      <c r="AB101" s="8">
        <f t="shared" si="259"/>
        <v>5.3819444444444453E-3</v>
      </c>
      <c r="AC101" s="13">
        <f>IF(A101&lt;&gt;"",IF(VLOOKUP(A101,Oct!A$3:F$201,6)&gt;0,VLOOKUP(A101,Oct!A$3:F$201,6),0),0)</f>
        <v>0</v>
      </c>
      <c r="AD101" s="13">
        <f>IF(A101&lt;&gt;"",IF(VLOOKUP(A101,Nov!A$3:F$201,6)&gt;0,VLOOKUP(A101,Nov!A$3:F$201,6),0),0)</f>
        <v>0</v>
      </c>
      <c r="AE101" s="13">
        <f>IF(A101&lt;&gt;"",IF(VLOOKUP(A101,Dec!A$3:F$201,6)&gt;0,VLOOKUP(A101,Dec!A$3:F$201,6),0),0)</f>
        <v>0</v>
      </c>
      <c r="AF101" s="13">
        <f>IF(A101&lt;&gt;"",IF(VLOOKUP(A101,Jan!A$3:F$201,6)&gt;0,VLOOKUP(A101,Jan!A$3:F$201,6),0),0)</f>
        <v>0</v>
      </c>
      <c r="AG101" s="13">
        <f>IF(A101&lt;&gt;"",IF(VLOOKUP(A101,Feb!A$3:F$201,6)&gt;0,VLOOKUP(A101,Feb!A$3:F$201,6),0),0)</f>
        <v>0</v>
      </c>
      <c r="AH101" s="13">
        <f>IF(A101&lt;&gt;"",IF(VLOOKUP(A101,Mar!A$3:F$201,6)&gt;0,VLOOKUP(A101,Mar!A$3:F$201,6),0),0)</f>
        <v>0</v>
      </c>
      <c r="AI101" s="41"/>
      <c r="AJ101" s="13">
        <f>LARGE($BH101:BI101,1)</f>
        <v>6.9444444444444441E-3</v>
      </c>
      <c r="AK101" s="13">
        <f>LARGE($BH101:BJ101,1)</f>
        <v>6.9444444444444441E-3</v>
      </c>
      <c r="AL101" s="13">
        <f>LARGE($BH101:BK101,1)</f>
        <v>6.9444444444444441E-3</v>
      </c>
      <c r="AM101" s="13">
        <f>LARGE($BH101:BL101,1)</f>
        <v>6.9444444444444441E-3</v>
      </c>
      <c r="AN101" s="13">
        <f>LARGE($BH101:BM101,1)</f>
        <v>6.9444444444444441E-3</v>
      </c>
      <c r="AO101" s="13">
        <f>LARGE($BN101:BO101,1)</f>
        <v>5.3819444444444453E-3</v>
      </c>
      <c r="AP101" s="13">
        <f>LARGE($BN101:BP101,1)</f>
        <v>6.4236111111111117E-3</v>
      </c>
      <c r="AQ101" s="13">
        <f>LARGE($BN101:BQ101,1)</f>
        <v>6.4236111111111117E-3</v>
      </c>
      <c r="AR101" s="13">
        <f>LARGE($BN101:BR101,1)</f>
        <v>6.4236111111111117E-3</v>
      </c>
      <c r="AS101" s="13">
        <f>LARGE($BN101:BS101,1)</f>
        <v>6.4236111111111117E-3</v>
      </c>
      <c r="AT101" s="41"/>
      <c r="AU101" s="41"/>
      <c r="AV101" s="44">
        <f t="shared" si="260"/>
        <v>0</v>
      </c>
      <c r="AW101" s="44">
        <f t="shared" si="261"/>
        <v>0</v>
      </c>
      <c r="AX101" s="44">
        <f t="shared" si="262"/>
        <v>0</v>
      </c>
      <c r="AY101" s="44">
        <f t="shared" si="263"/>
        <v>0</v>
      </c>
      <c r="AZ101" s="44">
        <f t="shared" si="264"/>
        <v>0</v>
      </c>
      <c r="BA101" s="44">
        <f t="shared" si="265"/>
        <v>0</v>
      </c>
      <c r="BB101" s="44">
        <f t="shared" si="266"/>
        <v>0</v>
      </c>
      <c r="BC101" s="44">
        <f t="shared" si="267"/>
        <v>0</v>
      </c>
      <c r="BD101" s="44">
        <f t="shared" si="268"/>
        <v>0</v>
      </c>
      <c r="BE101" s="44">
        <f t="shared" si="269"/>
        <v>0</v>
      </c>
      <c r="BF101" s="44">
        <f t="shared" si="270"/>
        <v>0</v>
      </c>
      <c r="BG101" s="41"/>
      <c r="BH101" s="13">
        <f t="shared" si="271"/>
        <v>6.9444444444444441E-3</v>
      </c>
      <c r="BI101" s="8">
        <f t="shared" si="272"/>
        <v>0</v>
      </c>
      <c r="BJ101" s="8">
        <f t="shared" si="273"/>
        <v>0</v>
      </c>
      <c r="BK101" s="8">
        <f t="shared" si="274"/>
        <v>0</v>
      </c>
      <c r="BL101" s="8">
        <f t="shared" si="275"/>
        <v>0</v>
      </c>
      <c r="BM101" s="8">
        <f t="shared" si="276"/>
        <v>0</v>
      </c>
      <c r="BN101" s="13">
        <f t="shared" si="277"/>
        <v>5.3819444444444453E-3</v>
      </c>
      <c r="BO101" s="8">
        <f t="shared" si="278"/>
        <v>0</v>
      </c>
      <c r="BP101" s="8">
        <f t="shared" si="248"/>
        <v>6.4236111111111117E-3</v>
      </c>
      <c r="BQ101" s="8">
        <f t="shared" si="249"/>
        <v>0</v>
      </c>
      <c r="BR101" s="8">
        <f t="shared" si="250"/>
        <v>0</v>
      </c>
      <c r="BS101" s="8">
        <f t="shared" si="251"/>
        <v>0</v>
      </c>
      <c r="BT101" s="41"/>
      <c r="BU101" s="41"/>
      <c r="BV101" s="13" t="str">
        <f t="shared" si="279"/>
        <v/>
      </c>
      <c r="BW101" s="13" t="str">
        <f t="shared" si="280"/>
        <v/>
      </c>
      <c r="BX101" s="13" t="str">
        <f t="shared" si="281"/>
        <v/>
      </c>
      <c r="BY101" s="13" t="str">
        <f t="shared" si="282"/>
        <v/>
      </c>
      <c r="BZ101" s="13" t="str">
        <f t="shared" si="283"/>
        <v/>
      </c>
      <c r="CA101" s="13" t="str">
        <f t="shared" si="284"/>
        <v/>
      </c>
      <c r="CB101" s="13" t="str">
        <f t="shared" si="285"/>
        <v/>
      </c>
      <c r="CC101" s="13" t="str">
        <f t="shared" si="286"/>
        <v/>
      </c>
      <c r="CD101" s="13" t="str">
        <f t="shared" si="287"/>
        <v/>
      </c>
      <c r="CE101" s="13" t="str">
        <f t="shared" si="288"/>
        <v/>
      </c>
      <c r="CF101" s="13" t="str">
        <f t="shared" si="289"/>
        <v/>
      </c>
      <c r="CG101" s="13" t="str">
        <f t="shared" si="290"/>
        <v/>
      </c>
      <c r="CH101" s="13"/>
      <c r="CI101" s="13">
        <v>2.929398148148148E-2</v>
      </c>
      <c r="CJ101" s="13">
        <f t="shared" si="291"/>
        <v>2.929398148148148E-2</v>
      </c>
      <c r="CK101" s="13">
        <f>IF(COUNT($BV101:BW101)&gt;0,SMALL($BV101:BW101,1),$CI101)</f>
        <v>2.929398148148148E-2</v>
      </c>
      <c r="CL101" s="13">
        <f>IF(COUNT($BV101:BX101)&gt;0,SMALL($BV101:BX101,1),$CI101)</f>
        <v>2.929398148148148E-2</v>
      </c>
      <c r="CM101" s="13">
        <f>IF(COUNT($BV101:BY101)&gt;0,SMALL($BV101:BY101,1),$CI101)</f>
        <v>2.929398148148148E-2</v>
      </c>
      <c r="CN101" s="13">
        <f>IF(COUNT($BV101:BZ101)&gt;0,SMALL($BV101:BZ101,1),$CI101)</f>
        <v>2.929398148148148E-2</v>
      </c>
      <c r="CO101" s="42">
        <v>2.4699074074074078E-2</v>
      </c>
      <c r="CP101" s="13">
        <f t="shared" si="292"/>
        <v>2.4699074074074078E-2</v>
      </c>
      <c r="CQ101" s="13">
        <f>IF(COUNT($CB101:CC101)&gt;0,SMALL($CB101:CC101,1),$CP101)</f>
        <v>2.4699074074074078E-2</v>
      </c>
      <c r="CR101" s="13">
        <f>IF(COUNT($CB101:CD101)&gt;0,SMALL($CB101:CD101,1),$CP101)</f>
        <v>2.4699074074074078E-2</v>
      </c>
      <c r="CS101" s="13">
        <f>IF(COUNT($CB101:CE101)&gt;0,SMALL($CB101:CE101,1),$CP101)</f>
        <v>2.4699074074074078E-2</v>
      </c>
      <c r="CT101" s="13">
        <f>IF(COUNT($CB101:CF101)&gt;0,SMALL($CB101:CF101,1),$CP101)</f>
        <v>2.4699074074074078E-2</v>
      </c>
      <c r="CU101" s="41"/>
      <c r="CV101" s="13">
        <f t="shared" si="293"/>
        <v>6.9467129629629627E-3</v>
      </c>
      <c r="CW101" s="13">
        <f t="shared" si="294"/>
        <v>6.4258796296296303E-3</v>
      </c>
      <c r="CX101" s="41">
        <f t="shared" si="295"/>
        <v>98</v>
      </c>
      <c r="CY101" s="13">
        <f t="shared" si="296"/>
        <v>2.2685185185185184E-6</v>
      </c>
      <c r="CZ101" s="41" t="str">
        <f t="shared" si="297"/>
        <v>Paula McCandless</v>
      </c>
      <c r="DA101" s="41"/>
      <c r="DB101" s="13">
        <f t="shared" si="298"/>
        <v>2.929398148148148E-2</v>
      </c>
      <c r="DC101" s="13">
        <f>SMALL($DO101:DP101,1)/(60*60*24)</f>
        <v>2.929398148148148E-2</v>
      </c>
      <c r="DD101" s="13">
        <f>SMALL($DO101:DQ101,1)/(60*60*24)</f>
        <v>2.929398148148148E-2</v>
      </c>
      <c r="DE101" s="13">
        <f>SMALL($DO101:DR101,1)/(60*60*24)</f>
        <v>2.929398148148148E-2</v>
      </c>
      <c r="DF101" s="13">
        <f>SMALL($DO101:DS101,1)/(60*60*24)</f>
        <v>2.929398148148148E-2</v>
      </c>
      <c r="DG101" s="13">
        <f>SMALL($DO101:DT101,1)/(60*60*24)</f>
        <v>2.929398148148148E-2</v>
      </c>
      <c r="DH101" s="45">
        <f t="shared" si="299"/>
        <v>2.251274973516687E-2</v>
      </c>
      <c r="DI101" s="13">
        <f>SMALL($DU101:DV101,1)/(60*60*24)</f>
        <v>2.251274973516687E-2</v>
      </c>
      <c r="DJ101" s="53">
        <f>SMALL($DW101:DW101,1)/(60*60*24)</f>
        <v>0.11572916666666666</v>
      </c>
      <c r="DK101" s="53">
        <f>SMALL($DW101:DX101,1)/(60*60*24)</f>
        <v>0.11572916666666666</v>
      </c>
      <c r="DL101" s="53">
        <f>SMALL($DW101:DY101,1)/(60*60*24)</f>
        <v>0.11572916666666666</v>
      </c>
      <c r="DM101" s="53">
        <f>SMALL($DW101:DZ101,1)/(60*60*24)</f>
        <v>0.11572916666666666</v>
      </c>
      <c r="DN101" s="41"/>
      <c r="DO101" s="44">
        <f t="shared" si="300"/>
        <v>2531</v>
      </c>
      <c r="DP101" s="41">
        <f t="shared" si="301"/>
        <v>9999</v>
      </c>
      <c r="DQ101" s="41">
        <f t="shared" si="302"/>
        <v>9999</v>
      </c>
      <c r="DR101" s="41">
        <f t="shared" si="303"/>
        <v>9999</v>
      </c>
      <c r="DS101" s="41">
        <f t="shared" si="304"/>
        <v>9999</v>
      </c>
      <c r="DT101" s="41">
        <f t="shared" si="305"/>
        <v>9999</v>
      </c>
      <c r="DU101" s="6">
        <f t="shared" si="306"/>
        <v>1945.1015771184175</v>
      </c>
      <c r="DV101" s="1">
        <f t="shared" si="307"/>
        <v>9999</v>
      </c>
      <c r="DW101" s="55">
        <f t="shared" si="308"/>
        <v>9999</v>
      </c>
      <c r="DX101" s="41">
        <f t="shared" si="309"/>
        <v>9999</v>
      </c>
      <c r="DY101" s="41">
        <f t="shared" si="310"/>
        <v>9999</v>
      </c>
      <c r="DZ101" s="41">
        <f t="shared" si="311"/>
        <v>9999</v>
      </c>
      <c r="EA101" s="41"/>
      <c r="EB101" s="13"/>
      <c r="EC101" s="13"/>
      <c r="ED101" s="13"/>
      <c r="EE101" s="13"/>
      <c r="EF101" s="13"/>
      <c r="EG101" s="13"/>
      <c r="EH101" s="13"/>
      <c r="EI101" s="41"/>
      <c r="EJ101" s="41"/>
      <c r="EK101" s="41"/>
      <c r="EL101" s="41"/>
      <c r="EM101" s="41"/>
      <c r="EN101" s="41"/>
      <c r="EO101" s="41"/>
      <c r="EP101" s="41"/>
      <c r="EQ101" s="41"/>
      <c r="ER101" s="41"/>
      <c r="ES101" s="41"/>
      <c r="ET101" s="41"/>
      <c r="EU101" s="41"/>
      <c r="EV101" s="41"/>
      <c r="EW101" s="41"/>
      <c r="EX101" s="41"/>
      <c r="EY101" s="41"/>
      <c r="EZ101" s="41"/>
      <c r="FA101" s="41"/>
      <c r="FB101" s="41"/>
    </row>
    <row r="102" spans="1:158" x14ac:dyDescent="0.2">
      <c r="A102" s="1" t="s">
        <v>2</v>
      </c>
      <c r="B102" s="3">
        <v>1.8240740740740741E-2</v>
      </c>
      <c r="C102" s="11">
        <v>42795</v>
      </c>
      <c r="E102" s="13">
        <v>2.2337962962962962E-2</v>
      </c>
      <c r="F102" s="11">
        <v>43313</v>
      </c>
      <c r="H102" s="3">
        <v>0</v>
      </c>
      <c r="I102" s="3">
        <v>2.523148148148148E-2</v>
      </c>
      <c r="M102" s="8">
        <f t="shared" si="253"/>
        <v>2.523148148148148E-2</v>
      </c>
      <c r="N102" s="6">
        <f t="shared" si="254"/>
        <v>2180</v>
      </c>
      <c r="O102" s="8">
        <f t="shared" si="252"/>
        <v>1.0937499999999999E-2</v>
      </c>
      <c r="Q102" s="8">
        <f t="shared" si="255"/>
        <v>0</v>
      </c>
      <c r="R102" s="8">
        <f t="shared" si="256"/>
        <v>0</v>
      </c>
      <c r="S102" s="8">
        <f t="shared" si="257"/>
        <v>1.0937499999999999E-2</v>
      </c>
      <c r="T102" s="8"/>
      <c r="U102" s="8">
        <f>IF(A102&lt;&gt;"",IF(VLOOKUP(A102,Apr!A$4:F$202,6)&gt;0,VLOOKUP(A102,Apr!A$4:F$202,6),0),0)</f>
        <v>0</v>
      </c>
      <c r="V102" s="8">
        <f>IF(A102&lt;&gt;"",IF(VLOOKUP(A102,May!A$3:F$201,6)&gt;0,VLOOKUP(A102,May!A$3:F$201,6),0),0)</f>
        <v>0</v>
      </c>
      <c r="W102" s="8">
        <f>IF(A102&lt;&gt;"",IF(VLOOKUP(A102,Jun!A$3:F$201,6)&gt;0,VLOOKUP(A102,Jun!A$3:F$201,6),0),0)</f>
        <v>0</v>
      </c>
      <c r="X102" s="8">
        <f>IF(A102&lt;&gt;"",IF(VLOOKUP(A102,Jul!A$3:F$201,6)&gt;0,VLOOKUP(A102,Jul!A$3:F$201,6),0),0)</f>
        <v>0</v>
      </c>
      <c r="Y102" s="8">
        <f>IF(A102&lt;&gt;"",IF(VLOOKUP(A102,Aug!A$3:F$201,6)&gt;0,VLOOKUP(A102,Aug!A$3:F$201,6),0),0)</f>
        <v>0</v>
      </c>
      <c r="Z102" s="8">
        <f>IF(A102&lt;&gt;"",IF(VLOOKUP(A102,Sep!A$3:F$201,6)&gt;0,VLOOKUP(A102,Sep!A$3:F$201,6),0),0)</f>
        <v>0</v>
      </c>
      <c r="AA102" s="6">
        <f t="shared" si="258"/>
        <v>1675.3541833734298</v>
      </c>
      <c r="AB102" s="8">
        <f t="shared" si="259"/>
        <v>8.5069444444444437E-3</v>
      </c>
      <c r="AC102" s="8">
        <f>IF(A102&lt;&gt;"",IF(VLOOKUP(A102,Oct!A$3:F$201,6)&gt;0,VLOOKUP(A102,Oct!A$3:F$201,6),0),0)</f>
        <v>0</v>
      </c>
      <c r="AD102" s="8">
        <f>IF(A102&lt;&gt;"",IF(VLOOKUP(A102,Nov!A$3:F$201,6)&gt;0,VLOOKUP(A102,Nov!A$3:F$201,6),0),0)</f>
        <v>0</v>
      </c>
      <c r="AE102" s="8">
        <f>IF(A102&lt;&gt;"",IF(VLOOKUP(A102,Dec!A$3:F$201,6)&gt;0,VLOOKUP(A102,Dec!A$3:F$201,6),0),0)</f>
        <v>0</v>
      </c>
      <c r="AF102" s="8">
        <f>IF(A102&lt;&gt;"",IF(VLOOKUP(A102,Jan!A$3:F$201,6)&gt;0,VLOOKUP(A102,Jan!A$3:F$201,6),0),0)</f>
        <v>0</v>
      </c>
      <c r="AG102" s="8">
        <f>IF(A102&lt;&gt;"",IF(VLOOKUP(A102,Feb!A$3:F$201,6)&gt;0,VLOOKUP(A102,Feb!A$3:F$201,6),0),0)</f>
        <v>0</v>
      </c>
      <c r="AH102" s="8">
        <f>IF(A102&lt;&gt;"",IF(VLOOKUP(A102,Mar!A$3:F$201,6)&gt;0,VLOOKUP(A102,Mar!A$3:F$201,6),0),0)</f>
        <v>0</v>
      </c>
      <c r="AJ102" s="8">
        <f>LARGE($BH102:BI102,1)</f>
        <v>1.0937499999999999E-2</v>
      </c>
      <c r="AK102" s="8">
        <f>LARGE($BH102:BJ102,1)</f>
        <v>1.0937499999999999E-2</v>
      </c>
      <c r="AL102" s="8">
        <f>LARGE($BH102:BK102,1)</f>
        <v>1.0937499999999999E-2</v>
      </c>
      <c r="AM102" s="8">
        <f>LARGE($BH102:BL102,1)</f>
        <v>1.0937499999999999E-2</v>
      </c>
      <c r="AN102" s="8">
        <f>LARGE($BH102:BM102,1)</f>
        <v>1.0937499999999999E-2</v>
      </c>
      <c r="AO102" s="8">
        <f>LARGE($BN102:BO102,1)</f>
        <v>8.5069444444444437E-3</v>
      </c>
      <c r="AP102" s="8">
        <f>LARGE($BN102:BP102,1)</f>
        <v>1.0243055555555556E-2</v>
      </c>
      <c r="AQ102" s="8">
        <f>LARGE($BN102:BQ102,1)</f>
        <v>1.0243055555555556E-2</v>
      </c>
      <c r="AR102" s="8">
        <f>LARGE($BN102:BR102,1)</f>
        <v>1.0243055555555556E-2</v>
      </c>
      <c r="AS102" s="8">
        <f>LARGE($BN102:BS102,1)</f>
        <v>1.0243055555555556E-2</v>
      </c>
      <c r="AV102" s="6">
        <f t="shared" si="260"/>
        <v>0</v>
      </c>
      <c r="AW102" s="6">
        <f t="shared" si="261"/>
        <v>0</v>
      </c>
      <c r="AX102" s="6">
        <f t="shared" si="262"/>
        <v>0</v>
      </c>
      <c r="AY102" s="6">
        <f t="shared" si="263"/>
        <v>0</v>
      </c>
      <c r="AZ102" s="6">
        <f t="shared" si="264"/>
        <v>0</v>
      </c>
      <c r="BA102" s="6">
        <f t="shared" si="265"/>
        <v>0</v>
      </c>
      <c r="BB102" s="6">
        <f t="shared" si="266"/>
        <v>0</v>
      </c>
      <c r="BC102" s="6">
        <f t="shared" si="267"/>
        <v>0</v>
      </c>
      <c r="BD102" s="6">
        <f t="shared" si="268"/>
        <v>0</v>
      </c>
      <c r="BE102" s="6">
        <f t="shared" si="269"/>
        <v>0</v>
      </c>
      <c r="BF102" s="6">
        <f t="shared" si="270"/>
        <v>0</v>
      </c>
      <c r="BH102" s="8">
        <f t="shared" si="271"/>
        <v>1.0937499999999999E-2</v>
      </c>
      <c r="BI102" s="8">
        <f t="shared" si="272"/>
        <v>0</v>
      </c>
      <c r="BJ102" s="8">
        <f t="shared" si="273"/>
        <v>0</v>
      </c>
      <c r="BK102" s="8">
        <f t="shared" si="274"/>
        <v>0</v>
      </c>
      <c r="BL102" s="8">
        <f t="shared" si="275"/>
        <v>0</v>
      </c>
      <c r="BM102" s="8">
        <f t="shared" si="276"/>
        <v>0</v>
      </c>
      <c r="BN102" s="8">
        <f t="shared" si="277"/>
        <v>8.5069444444444437E-3</v>
      </c>
      <c r="BO102" s="8">
        <f t="shared" si="278"/>
        <v>0</v>
      </c>
      <c r="BP102" s="8">
        <f t="shared" si="248"/>
        <v>1.0243055555555556E-2</v>
      </c>
      <c r="BQ102" s="8">
        <f t="shared" si="249"/>
        <v>0</v>
      </c>
      <c r="BR102" s="8">
        <f t="shared" si="250"/>
        <v>0</v>
      </c>
      <c r="BS102" s="8">
        <f t="shared" si="251"/>
        <v>0</v>
      </c>
      <c r="BV102" s="8" t="str">
        <f t="shared" si="279"/>
        <v/>
      </c>
      <c r="BW102" s="8" t="str">
        <f t="shared" si="280"/>
        <v/>
      </c>
      <c r="BX102" s="8" t="str">
        <f t="shared" si="281"/>
        <v/>
      </c>
      <c r="BY102" s="8" t="str">
        <f t="shared" si="282"/>
        <v/>
      </c>
      <c r="BZ102" s="8" t="str">
        <f t="shared" si="283"/>
        <v/>
      </c>
      <c r="CA102" s="8" t="str">
        <f t="shared" si="284"/>
        <v/>
      </c>
      <c r="CB102" s="8" t="str">
        <f t="shared" si="285"/>
        <v/>
      </c>
      <c r="CC102" s="8" t="str">
        <f t="shared" si="286"/>
        <v/>
      </c>
      <c r="CD102" s="8" t="str">
        <f t="shared" si="287"/>
        <v/>
      </c>
      <c r="CE102" s="8" t="str">
        <f t="shared" si="288"/>
        <v/>
      </c>
      <c r="CF102" s="8" t="str">
        <f t="shared" si="289"/>
        <v/>
      </c>
      <c r="CG102" s="8" t="str">
        <f t="shared" si="290"/>
        <v/>
      </c>
      <c r="CI102" s="13">
        <v>2.2337962962962962E-2</v>
      </c>
      <c r="CJ102" s="8">
        <f t="shared" si="291"/>
        <v>2.2337962962962962E-2</v>
      </c>
      <c r="CK102" s="8">
        <f>IF(COUNT($BV102:BW102)&gt;0,SMALL($BV102:BW102,1),$CI102)</f>
        <v>2.2337962962962962E-2</v>
      </c>
      <c r="CL102" s="8">
        <f>IF(COUNT($BV102:BX102)&gt;0,SMALL($BV102:BX102,1),$CI102)</f>
        <v>2.2337962962962962E-2</v>
      </c>
      <c r="CM102" s="8">
        <f>IF(COUNT($BV102:BY102)&gt;0,SMALL($BV102:BY102,1),$CI102)</f>
        <v>2.2337962962962962E-2</v>
      </c>
      <c r="CN102" s="8">
        <f>IF(COUNT($BV102:BZ102)&gt;0,SMALL($BV102:BZ102,1),$CI102)</f>
        <v>2.2337962962962962E-2</v>
      </c>
      <c r="CO102" s="3">
        <v>1.8240740740740741E-2</v>
      </c>
      <c r="CP102" s="8">
        <f t="shared" si="292"/>
        <v>1.8240740740740741E-2</v>
      </c>
      <c r="CQ102" s="8">
        <f>IF(COUNT($CB102:CC102)&gt;0,SMALL($CB102:CC102,1),$CP102)</f>
        <v>1.8240740740740741E-2</v>
      </c>
      <c r="CR102" s="8">
        <f>IF(COUNT($CB102:CD102)&gt;0,SMALL($CB102:CD102,1),$CP102)</f>
        <v>1.8240740740740741E-2</v>
      </c>
      <c r="CS102" s="8">
        <f>IF(COUNT($CB102:CE102)&gt;0,SMALL($CB102:CE102,1),$CP102)</f>
        <v>1.8240740740740741E-2</v>
      </c>
      <c r="CT102" s="8">
        <f>IF(COUNT($CB102:CF102)&gt;0,SMALL($CB102:CF102,1),$CP102)</f>
        <v>1.8240740740740741E-2</v>
      </c>
      <c r="CV102" s="8">
        <f t="shared" si="293"/>
        <v>1.0939791666666665E-2</v>
      </c>
      <c r="CW102" s="8">
        <f t="shared" si="294"/>
        <v>1.0245347222222222E-2</v>
      </c>
      <c r="CX102" s="1">
        <f t="shared" si="295"/>
        <v>99</v>
      </c>
      <c r="CY102" s="8">
        <f t="shared" si="296"/>
        <v>2.2916666666666666E-6</v>
      </c>
      <c r="CZ102" s="1" t="str">
        <f t="shared" si="297"/>
        <v>Peter Reid</v>
      </c>
      <c r="DB102" s="13">
        <f t="shared" si="298"/>
        <v>2.523148148148148E-2</v>
      </c>
      <c r="DC102" s="13">
        <f>SMALL($DO102:DP102,1)/(60*60*24)</f>
        <v>2.5231481481481483E-2</v>
      </c>
      <c r="DD102" s="13">
        <f>SMALL($DO102:DQ102,1)/(60*60*24)</f>
        <v>2.5231481481481483E-2</v>
      </c>
      <c r="DE102" s="13">
        <f>SMALL($DO102:DR102,1)/(60*60*24)</f>
        <v>2.5231481481481483E-2</v>
      </c>
      <c r="DF102" s="13">
        <f>SMALL($DO102:DS102,1)/(60*60*24)</f>
        <v>2.5231481481481483E-2</v>
      </c>
      <c r="DG102" s="13">
        <f>SMALL($DO102:DT102,1)/(60*60*24)</f>
        <v>2.5231481481481483E-2</v>
      </c>
      <c r="DH102" s="45">
        <f t="shared" si="299"/>
        <v>1.9390673418673957E-2</v>
      </c>
      <c r="DI102" s="13">
        <f>SMALL($DU102:DV102,1)/(60*60*24)</f>
        <v>1.9390673418673957E-2</v>
      </c>
      <c r="DJ102" s="53">
        <f>SMALL($DW102:DW102,1)/(60*60*24)</f>
        <v>0.11572916666666666</v>
      </c>
      <c r="DK102" s="53">
        <f>SMALL($DW102:DX102,1)/(60*60*24)</f>
        <v>0.11572916666666666</v>
      </c>
      <c r="DL102" s="53">
        <f>SMALL($DW102:DY102,1)/(60*60*24)</f>
        <v>0.11572916666666666</v>
      </c>
      <c r="DM102" s="53">
        <f>SMALL($DW102:DZ102,1)/(60*60*24)</f>
        <v>0.11572916666666666</v>
      </c>
      <c r="DO102" s="6">
        <f t="shared" si="300"/>
        <v>2180</v>
      </c>
      <c r="DP102" s="1">
        <f t="shared" si="301"/>
        <v>9999</v>
      </c>
      <c r="DQ102" s="1">
        <f t="shared" si="302"/>
        <v>9999</v>
      </c>
      <c r="DR102" s="1">
        <f t="shared" si="303"/>
        <v>9999</v>
      </c>
      <c r="DS102" s="1">
        <f t="shared" si="304"/>
        <v>9999</v>
      </c>
      <c r="DT102" s="1">
        <f t="shared" si="305"/>
        <v>9999</v>
      </c>
      <c r="DU102" s="6">
        <f t="shared" si="306"/>
        <v>1675.3541833734298</v>
      </c>
      <c r="DV102" s="1">
        <f t="shared" si="307"/>
        <v>9999</v>
      </c>
      <c r="DW102" s="55">
        <f t="shared" si="308"/>
        <v>9999</v>
      </c>
      <c r="DX102" s="1">
        <f t="shared" si="309"/>
        <v>9999</v>
      </c>
      <c r="DY102" s="1">
        <f t="shared" si="310"/>
        <v>9999</v>
      </c>
      <c r="DZ102" s="1">
        <f t="shared" si="311"/>
        <v>9999</v>
      </c>
    </row>
    <row r="103" spans="1:158" x14ac:dyDescent="0.2">
      <c r="A103" s="1" t="s">
        <v>178</v>
      </c>
      <c r="B103" s="3">
        <v>1.9895833333333331E-2</v>
      </c>
      <c r="C103" s="11">
        <v>43739</v>
      </c>
      <c r="E103" s="53">
        <v>2.4895833333333336E-2</v>
      </c>
      <c r="F103" s="11">
        <v>44044</v>
      </c>
      <c r="H103" s="8">
        <v>2.060185185185185E-2</v>
      </c>
      <c r="I103" s="8">
        <v>2.4895833333333332E-2</v>
      </c>
      <c r="K103" s="8">
        <v>1.8576388888888889E-2</v>
      </c>
      <c r="M103" s="8">
        <f t="shared" si="253"/>
        <v>2.5976247987117548E-2</v>
      </c>
      <c r="N103" s="6">
        <f t="shared" si="254"/>
        <v>2244.347826086956</v>
      </c>
      <c r="O103" s="8">
        <f t="shared" si="252"/>
        <v>1.0243055555555556E-2</v>
      </c>
      <c r="Q103" s="8">
        <f t="shared" si="255"/>
        <v>2.568287037037037E-2</v>
      </c>
      <c r="R103" s="8">
        <f t="shared" si="256"/>
        <v>2.0798611111111115E-2</v>
      </c>
      <c r="S103" s="8">
        <f t="shared" si="257"/>
        <v>1.0243055555555556E-2</v>
      </c>
      <c r="T103" s="8"/>
      <c r="U103" s="8">
        <f>IF(A103&lt;&gt;"",IF(VLOOKUP(A103,Apr!A$4:F$202,6)&gt;0,VLOOKUP(A103,Apr!A$4:F$202,6),0),0)</f>
        <v>2.568287037037037E-2</v>
      </c>
      <c r="V103" s="8">
        <f>IF(A103&lt;&gt;"",IF(VLOOKUP(A103,May!A$3:F$201,6)&gt;0,VLOOKUP(A103,May!A$3:F$201,6),0),0)</f>
        <v>2.6319444444444447E-2</v>
      </c>
      <c r="W103" s="8">
        <f>IF(A103&lt;&gt;"",IF(VLOOKUP(A103,Jun!A$3:F$201,6)&gt;0,VLOOKUP(A103,Jun!A$3:F$201,6),0),0)</f>
        <v>2.5949074074074072E-2</v>
      </c>
      <c r="X103" s="8">
        <f>IF(A103&lt;&gt;"",IF(VLOOKUP(A103,Jul!A$3:F$201,6)&gt;0,VLOOKUP(A103,Jul!A$3:F$201,6),0),0)</f>
        <v>2.7523148148148147E-2</v>
      </c>
      <c r="Y103" s="8">
        <f>IF(A103&lt;&gt;"",IF(VLOOKUP(A103,Aug!A$3:F$201,6)&gt;0,VLOOKUP(A103,Aug!A$3:F$201,6),0),0)</f>
        <v>0</v>
      </c>
      <c r="Z103" s="8">
        <f>IF(A103&lt;&gt;"",IF(VLOOKUP(A103,Sep!A$3:F$201,6)&gt;0,VLOOKUP(A103,Sep!A$3:F$201,6),0),0)</f>
        <v>2.7256944444444441E-2</v>
      </c>
      <c r="AA103" s="6">
        <f t="shared" si="258"/>
        <v>1705.3261160117615</v>
      </c>
      <c r="AB103" s="8">
        <f t="shared" si="259"/>
        <v>8.1597222222222227E-3</v>
      </c>
      <c r="AC103" s="8">
        <f>IF(A103&lt;&gt;"",IF(VLOOKUP(A103,Oct!A$3:F$201,6)&gt;0,VLOOKUP(A103,Oct!A$3:F$201,6),0),0)</f>
        <v>2.1261574074074072E-2</v>
      </c>
      <c r="AD103" s="8">
        <f>IF(A103&lt;&gt;"",IF(VLOOKUP(A103,Nov!A$3:F$201,6)&gt;0,VLOOKUP(A103,Nov!A$3:F$201,6),0),0)</f>
        <v>2.0798611111111115E-2</v>
      </c>
      <c r="AE103" s="8">
        <f>IF(A103&lt;&gt;"",IF(VLOOKUP(A103,Dec!A$3:F$201,6)&gt;0,VLOOKUP(A103,Dec!A$3:F$201,6),0),0)</f>
        <v>2.4467592592592596E-2</v>
      </c>
      <c r="AF103" s="8">
        <f>IF(A103&lt;&gt;"",IF(VLOOKUP(A103,Jan!A$3:F$201,6)&gt;0,VLOOKUP(A103,Jan!A$3:F$201,6),0),0)</f>
        <v>2.4641203703703707E-2</v>
      </c>
      <c r="AG103" s="8">
        <f>IF(A103&lt;&gt;"",IF(VLOOKUP(A103,Feb!A$3:F$201,6)&gt;0,VLOOKUP(A103,Feb!A$3:F$201,6),0),0)</f>
        <v>2.644675925925926E-2</v>
      </c>
      <c r="AH103" s="8">
        <f>IF(A103&lt;&gt;"",IF(VLOOKUP(A103,Mar!A$3:F$201,6)&gt;0,VLOOKUP(A103,Mar!A$3:F$201,6),0),0)</f>
        <v>2.4398148148148148E-2</v>
      </c>
      <c r="AJ103" s="8">
        <f>LARGE($BH103:BI103,1)</f>
        <v>1.0590277777777778E-2</v>
      </c>
      <c r="AK103" s="8">
        <f>LARGE($BH103:BJ103,1)</f>
        <v>1.0590277777777778E-2</v>
      </c>
      <c r="AL103" s="8">
        <f>LARGE($BH103:BK103,1)</f>
        <v>1.0590277777777778E-2</v>
      </c>
      <c r="AM103" s="8">
        <f>LARGE($BH103:BL103,1)</f>
        <v>1.0590277777777778E-2</v>
      </c>
      <c r="AN103" s="8">
        <f>LARGE($BH103:BM103,1)</f>
        <v>1.0590277777777778E-2</v>
      </c>
      <c r="AO103" s="8">
        <f>LARGE($BN103:BO103,1)</f>
        <v>8.1597222222222227E-3</v>
      </c>
      <c r="AP103" s="8">
        <f>LARGE($BN103:BP103,1)</f>
        <v>8.5069444444444437E-3</v>
      </c>
      <c r="AQ103" s="8">
        <f>LARGE($BN103:BQ103,1)</f>
        <v>8.5069444444444437E-3</v>
      </c>
      <c r="AR103" s="8">
        <f>LARGE($BN103:BR103,1)</f>
        <v>8.5069444444444437E-3</v>
      </c>
      <c r="AS103" s="8">
        <f>LARGE($BN103:BS103,1)</f>
        <v>8.5069444444444437E-3</v>
      </c>
      <c r="AV103" s="6">
        <f t="shared" si="260"/>
        <v>2219</v>
      </c>
      <c r="AW103" s="6">
        <f t="shared" si="261"/>
        <v>2274.0000000000005</v>
      </c>
      <c r="AX103" s="6">
        <f t="shared" si="262"/>
        <v>2242</v>
      </c>
      <c r="AY103" s="6">
        <f t="shared" si="263"/>
        <v>2378</v>
      </c>
      <c r="AZ103" s="6">
        <f t="shared" si="264"/>
        <v>0</v>
      </c>
      <c r="BA103" s="6">
        <f t="shared" si="265"/>
        <v>2354.9999999999995</v>
      </c>
      <c r="BB103" s="6">
        <f t="shared" si="266"/>
        <v>1836.9999999999998</v>
      </c>
      <c r="BC103" s="6">
        <f t="shared" si="267"/>
        <v>1797</v>
      </c>
      <c r="BD103" s="6">
        <f t="shared" si="268"/>
        <v>2114.0000000000005</v>
      </c>
      <c r="BE103" s="6">
        <f t="shared" si="269"/>
        <v>2129</v>
      </c>
      <c r="BF103" s="6">
        <f t="shared" si="270"/>
        <v>2285</v>
      </c>
      <c r="BH103" s="8">
        <f t="shared" si="271"/>
        <v>1.0243055555555556E-2</v>
      </c>
      <c r="BI103" s="8">
        <f t="shared" si="272"/>
        <v>1.0590277777777778E-2</v>
      </c>
      <c r="BJ103" s="8">
        <f t="shared" si="273"/>
        <v>9.8958333333333329E-3</v>
      </c>
      <c r="BK103" s="8">
        <f t="shared" si="274"/>
        <v>1.0243055555555556E-2</v>
      </c>
      <c r="BL103" s="8">
        <f t="shared" si="275"/>
        <v>8.6805555555555559E-3</v>
      </c>
      <c r="BM103" s="8">
        <f t="shared" si="276"/>
        <v>0</v>
      </c>
      <c r="BN103" s="8">
        <f t="shared" si="277"/>
        <v>8.1597222222222227E-3</v>
      </c>
      <c r="BO103" s="8">
        <f t="shared" si="278"/>
        <v>6.5972222222222222E-3</v>
      </c>
      <c r="BP103" s="8">
        <f t="shared" si="248"/>
        <v>8.5069444444444437E-3</v>
      </c>
      <c r="BQ103" s="8">
        <f t="shared" si="249"/>
        <v>3.2986111111111111E-3</v>
      </c>
      <c r="BR103" s="8">
        <f t="shared" si="250"/>
        <v>3.1250000000000002E-3</v>
      </c>
      <c r="BS103" s="8">
        <f t="shared" si="251"/>
        <v>1.3888888888888889E-3</v>
      </c>
      <c r="BV103" s="8">
        <f t="shared" si="279"/>
        <v>2.568287037037037E-2</v>
      </c>
      <c r="BW103" s="8">
        <f t="shared" si="280"/>
        <v>2.6319444444444447E-2</v>
      </c>
      <c r="BX103" s="8">
        <f t="shared" si="281"/>
        <v>2.5949074074074072E-2</v>
      </c>
      <c r="BY103" s="8">
        <f t="shared" si="282"/>
        <v>2.7523148148148147E-2</v>
      </c>
      <c r="BZ103" s="8" t="str">
        <f t="shared" si="283"/>
        <v/>
      </c>
      <c r="CA103" s="8">
        <f t="shared" si="284"/>
        <v>2.7256944444444441E-2</v>
      </c>
      <c r="CB103" s="8">
        <f t="shared" si="285"/>
        <v>2.1261574074074072E-2</v>
      </c>
      <c r="CC103" s="8">
        <f t="shared" si="286"/>
        <v>2.0798611111111115E-2</v>
      </c>
      <c r="CD103" s="8">
        <f t="shared" si="287"/>
        <v>2.4467592592592596E-2</v>
      </c>
      <c r="CE103" s="8">
        <f t="shared" si="288"/>
        <v>2.4641203703703707E-2</v>
      </c>
      <c r="CF103" s="8">
        <f t="shared" si="289"/>
        <v>2.644675925925926E-2</v>
      </c>
      <c r="CG103" s="8">
        <f t="shared" si="290"/>
        <v>2.4398148148148148E-2</v>
      </c>
      <c r="CI103" s="13">
        <v>2.4895833333333336E-2</v>
      </c>
      <c r="CJ103" s="8">
        <f t="shared" si="291"/>
        <v>2.568287037037037E-2</v>
      </c>
      <c r="CK103" s="8">
        <f>IF(COUNT($BV103:BW103)&gt;0,SMALL($BV103:BW103,1),$CI103)</f>
        <v>2.568287037037037E-2</v>
      </c>
      <c r="CL103" s="8">
        <f>IF(COUNT($BV103:BX103)&gt;0,SMALL($BV103:BX103,1),$CI103)</f>
        <v>2.568287037037037E-2</v>
      </c>
      <c r="CM103" s="8">
        <f>IF(COUNT($BV103:BY103)&gt;0,SMALL($BV103:BY103,1),$CI103)</f>
        <v>2.568287037037037E-2</v>
      </c>
      <c r="CN103" s="8">
        <f>IF(COUNT($BV103:BZ103)&gt;0,SMALL($BV103:BZ103,1),$CI103)</f>
        <v>2.568287037037037E-2</v>
      </c>
      <c r="CO103" s="3">
        <v>1.9895833333333331E-2</v>
      </c>
      <c r="CP103" s="8">
        <f t="shared" si="292"/>
        <v>2.1261574074074072E-2</v>
      </c>
      <c r="CQ103" s="8">
        <f>IF(COUNT($CB103:CC103)&gt;0,SMALL($CB103:CC103,1),$CP103)</f>
        <v>2.0798611111111115E-2</v>
      </c>
      <c r="CR103" s="8">
        <f>IF(COUNT($CB103:CD103)&gt;0,SMALL($CB103:CD103,1),$CP103)</f>
        <v>2.0798611111111115E-2</v>
      </c>
      <c r="CS103" s="8">
        <f>IF(COUNT($CB103:CE103)&gt;0,SMALL($CB103:CE103,1),$CP103)</f>
        <v>2.0798611111111115E-2</v>
      </c>
      <c r="CT103" s="8">
        <f>IF(COUNT($CB103:CF103)&gt;0,SMALL($CB103:CF103,1),$CP103)</f>
        <v>2.0798611111111115E-2</v>
      </c>
      <c r="CV103" s="8">
        <f t="shared" si="293"/>
        <v>1.0592592592592593E-2</v>
      </c>
      <c r="CW103" s="8">
        <f t="shared" si="294"/>
        <v>8.5092592592592581E-3</v>
      </c>
      <c r="CX103" s="1">
        <f t="shared" si="295"/>
        <v>100</v>
      </c>
      <c r="CY103" s="8">
        <f t="shared" si="296"/>
        <v>2.3148148148148148E-6</v>
      </c>
      <c r="CZ103" s="1" t="str">
        <f t="shared" si="297"/>
        <v>Peter Thomson</v>
      </c>
      <c r="DB103" s="13">
        <f t="shared" si="298"/>
        <v>2.5976247987117548E-2</v>
      </c>
      <c r="DC103" s="13">
        <f>SMALL($DO103:DP103,1)/(60*60*24)</f>
        <v>2.568287037037037E-2</v>
      </c>
      <c r="DD103" s="13">
        <f>SMALL($DO103:DQ103,1)/(60*60*24)</f>
        <v>2.568287037037037E-2</v>
      </c>
      <c r="DE103" s="13">
        <f>SMALL($DO103:DR103,1)/(60*60*24)</f>
        <v>2.568287037037037E-2</v>
      </c>
      <c r="DF103" s="13">
        <f>SMALL($DO103:DS103,1)/(60*60*24)</f>
        <v>2.568287037037037E-2</v>
      </c>
      <c r="DG103" s="13">
        <f>SMALL($DO103:DT103,1)/(60*60*24)</f>
        <v>2.568287037037037E-2</v>
      </c>
      <c r="DH103" s="45">
        <f t="shared" si="299"/>
        <v>1.9737570787173166E-2</v>
      </c>
      <c r="DI103" s="13">
        <f>SMALL($DU103:DV103,1)/(60*60*24)</f>
        <v>1.9737570787173166E-2</v>
      </c>
      <c r="DJ103" s="53">
        <f>SMALL($DW103:DW103,1)/(60*60*24)</f>
        <v>2.492811295138889E-2</v>
      </c>
      <c r="DK103" s="53">
        <f>SMALL($DW103:DX103,1)/(60*60*24)</f>
        <v>2.4467592592592596E-2</v>
      </c>
      <c r="DL103" s="53">
        <f>SMALL($DW103:DY103,1)/(60*60*24)</f>
        <v>2.4467592592592596E-2</v>
      </c>
      <c r="DM103" s="53">
        <f>SMALL($DW103:DZ103,1)/(60*60*24)</f>
        <v>2.4467592592592596E-2</v>
      </c>
      <c r="DO103" s="6">
        <f t="shared" si="300"/>
        <v>2244.347826086956</v>
      </c>
      <c r="DP103" s="1">
        <f t="shared" si="301"/>
        <v>2219</v>
      </c>
      <c r="DQ103" s="1">
        <f t="shared" si="302"/>
        <v>2274.0000000000005</v>
      </c>
      <c r="DR103" s="1">
        <f t="shared" si="303"/>
        <v>2242</v>
      </c>
      <c r="DS103" s="1">
        <f t="shared" si="304"/>
        <v>2378</v>
      </c>
      <c r="DT103" s="1">
        <f t="shared" si="305"/>
        <v>9999</v>
      </c>
      <c r="DU103" s="6">
        <f t="shared" si="306"/>
        <v>1705.3261160117615</v>
      </c>
      <c r="DV103" s="1">
        <f t="shared" si="307"/>
        <v>1836.9999999999998</v>
      </c>
      <c r="DW103" s="55">
        <f t="shared" si="308"/>
        <v>2153.788959</v>
      </c>
      <c r="DX103" s="1">
        <f t="shared" si="309"/>
        <v>2114.0000000000005</v>
      </c>
      <c r="DY103" s="1">
        <f t="shared" si="310"/>
        <v>2129</v>
      </c>
      <c r="DZ103" s="1">
        <f t="shared" si="311"/>
        <v>2285</v>
      </c>
    </row>
    <row r="104" spans="1:158" x14ac:dyDescent="0.2">
      <c r="A104" s="1" t="s">
        <v>215</v>
      </c>
      <c r="E104" s="13"/>
      <c r="H104" s="8">
        <v>0</v>
      </c>
      <c r="I104" s="8">
        <v>0</v>
      </c>
      <c r="L104" s="8">
        <v>4.0497685185185185E-2</v>
      </c>
      <c r="M104" s="8">
        <f t="shared" si="253"/>
        <v>2.7488317566621033E-2</v>
      </c>
      <c r="N104" s="6">
        <f t="shared" si="254"/>
        <v>2374.9906377560574</v>
      </c>
      <c r="O104" s="8">
        <f t="shared" ref="O104:O125" si="312">IF(A104&lt;&gt;"",(MROUND(N$2-N104,15)/(60*60*24)),"")</f>
        <v>8.6805555555555559E-3</v>
      </c>
      <c r="Q104" s="8">
        <f t="shared" si="255"/>
        <v>0</v>
      </c>
      <c r="R104" s="8">
        <f t="shared" si="256"/>
        <v>0</v>
      </c>
      <c r="S104" s="8">
        <f t="shared" si="257"/>
        <v>8.6805555555555559E-3</v>
      </c>
      <c r="T104" s="8"/>
      <c r="U104" s="8">
        <f>IF(A104&lt;&gt;"",IF(VLOOKUP(A104,Apr!A$4:F$202,6)&gt;0,VLOOKUP(A104,Apr!A$4:F$202,6),0),0)</f>
        <v>0</v>
      </c>
      <c r="V104" s="8">
        <f>IF(A104&lt;&gt;"",IF(VLOOKUP(A104,May!A$3:F$201,6)&gt;0,VLOOKUP(A104,May!A$3:F$201,6),0),0)</f>
        <v>0</v>
      </c>
      <c r="W104" s="8">
        <f>IF(A104&lt;&gt;"",IF(VLOOKUP(A104,Jun!A$3:F$201,6)&gt;0,VLOOKUP(A104,Jun!A$3:F$201,6),0),0)</f>
        <v>0</v>
      </c>
      <c r="X104" s="8">
        <f>IF(A104&lt;&gt;"",IF(VLOOKUP(A104,Jul!A$3:F$201,6)&gt;0,VLOOKUP(A104,Jul!A$3:F$201,6),0),0)</f>
        <v>0</v>
      </c>
      <c r="Y104" s="8">
        <f>IF(A104&lt;&gt;"",IF(VLOOKUP(A104,Aug!A$3:F$201,6)&gt;0,VLOOKUP(A104,Aug!A$3:F$201,6),0),0)</f>
        <v>0</v>
      </c>
      <c r="Z104" s="8">
        <f>IF(A104&lt;&gt;"",IF(VLOOKUP(A104,Sep!A$3:F$201,6)&gt;0,VLOOKUP(A104,Sep!A$3:F$201,6),0),0)</f>
        <v>0</v>
      </c>
      <c r="AA104" s="6">
        <f t="shared" si="258"/>
        <v>1825.2066515767617</v>
      </c>
      <c r="AB104" s="8">
        <f t="shared" si="259"/>
        <v>6.7708333333333336E-3</v>
      </c>
      <c r="AC104" s="8">
        <f>IF(A104&lt;&gt;"",IF(VLOOKUP(A104,Oct!A$3:F$201,6)&gt;0,VLOOKUP(A104,Oct!A$3:F$201,6),0),0)</f>
        <v>0</v>
      </c>
      <c r="AD104" s="8">
        <f>IF(A104&lt;&gt;"",IF(VLOOKUP(A104,Nov!A$3:F$201,6)&gt;0,VLOOKUP(A104,Nov!A$3:F$201,6),0),0)</f>
        <v>0</v>
      </c>
      <c r="AE104" s="8">
        <f>IF(A104&lt;&gt;"",IF(VLOOKUP(A104,Dec!A$3:F$201,6)&gt;0,VLOOKUP(A104,Dec!A$3:F$201,6),0),0)</f>
        <v>0</v>
      </c>
      <c r="AF104" s="8">
        <f>IF(A104&lt;&gt;"",IF(VLOOKUP(A104,Jan!A$3:F$201,6)&gt;0,VLOOKUP(A104,Jan!A$3:F$201,6),0),0)</f>
        <v>0</v>
      </c>
      <c r="AG104" s="8">
        <f>IF(A104&lt;&gt;"",IF(VLOOKUP(A104,Feb!A$3:F$201,6)&gt;0,VLOOKUP(A104,Feb!A$3:F$201,6),0),0)</f>
        <v>0</v>
      </c>
      <c r="AH104" s="8">
        <f>IF(A104&lt;&gt;"",IF(VLOOKUP(A104,Mar!A$3:F$201,6)&gt;0,VLOOKUP(A104,Mar!A$3:F$201,6),0),0)</f>
        <v>0</v>
      </c>
      <c r="AJ104" s="8">
        <f>LARGE($BH104:BI104,1)</f>
        <v>8.6805555555555559E-3</v>
      </c>
      <c r="AK104" s="8">
        <f>LARGE($BH104:BJ104,1)</f>
        <v>8.6805555555555559E-3</v>
      </c>
      <c r="AL104" s="8">
        <f>LARGE($BH104:BK104,1)</f>
        <v>8.6805555555555559E-3</v>
      </c>
      <c r="AM104" s="8">
        <f>LARGE($BH104:BL104,1)</f>
        <v>8.6805555555555559E-3</v>
      </c>
      <c r="AN104" s="8">
        <f>LARGE($BH104:BM104,1)</f>
        <v>8.6805555555555559E-3</v>
      </c>
      <c r="AO104" s="8">
        <f>LARGE($BN104:BO104,1)</f>
        <v>6.7708333333333336E-3</v>
      </c>
      <c r="AP104" s="8">
        <f>LARGE($BN104:BP104,1)</f>
        <v>8.1597222222222227E-3</v>
      </c>
      <c r="AQ104" s="8">
        <f>LARGE($BN104:BQ104,1)</f>
        <v>8.1597222222222227E-3</v>
      </c>
      <c r="AR104" s="8">
        <f>LARGE($BN104:BR104,1)</f>
        <v>8.1597222222222227E-3</v>
      </c>
      <c r="AS104" s="8">
        <f>LARGE($BN104:BS104,1)</f>
        <v>8.1597222222222227E-3</v>
      </c>
      <c r="AV104" s="6">
        <f t="shared" si="260"/>
        <v>0</v>
      </c>
      <c r="AW104" s="6">
        <f t="shared" si="261"/>
        <v>0</v>
      </c>
      <c r="AX104" s="6">
        <f t="shared" si="262"/>
        <v>0</v>
      </c>
      <c r="AY104" s="6">
        <f t="shared" si="263"/>
        <v>0</v>
      </c>
      <c r="AZ104" s="6">
        <f t="shared" si="264"/>
        <v>0</v>
      </c>
      <c r="BA104" s="6">
        <f t="shared" si="265"/>
        <v>0</v>
      </c>
      <c r="BB104" s="6">
        <f t="shared" si="266"/>
        <v>0</v>
      </c>
      <c r="BC104" s="6">
        <f t="shared" si="267"/>
        <v>0</v>
      </c>
      <c r="BD104" s="6">
        <f t="shared" si="268"/>
        <v>0</v>
      </c>
      <c r="BE104" s="6">
        <f t="shared" si="269"/>
        <v>0</v>
      </c>
      <c r="BF104" s="6">
        <f t="shared" si="270"/>
        <v>0</v>
      </c>
      <c r="BH104" s="8">
        <f t="shared" si="271"/>
        <v>8.6805555555555559E-3</v>
      </c>
      <c r="BI104" s="8">
        <f t="shared" si="272"/>
        <v>0</v>
      </c>
      <c r="BJ104" s="8">
        <f t="shared" si="273"/>
        <v>0</v>
      </c>
      <c r="BK104" s="8">
        <f t="shared" si="274"/>
        <v>0</v>
      </c>
      <c r="BL104" s="8">
        <f t="shared" si="275"/>
        <v>0</v>
      </c>
      <c r="BM104" s="8">
        <f t="shared" si="276"/>
        <v>0</v>
      </c>
      <c r="BN104" s="8">
        <f t="shared" si="277"/>
        <v>6.7708333333333336E-3</v>
      </c>
      <c r="BO104" s="8">
        <f t="shared" si="278"/>
        <v>0</v>
      </c>
      <c r="BP104" s="8">
        <f t="shared" si="248"/>
        <v>8.1597222222222227E-3</v>
      </c>
      <c r="BQ104" s="8">
        <f t="shared" si="249"/>
        <v>0</v>
      </c>
      <c r="BR104" s="8">
        <f t="shared" si="250"/>
        <v>0</v>
      </c>
      <c r="BS104" s="8">
        <f t="shared" si="251"/>
        <v>0</v>
      </c>
      <c r="BV104" s="8" t="str">
        <f t="shared" si="279"/>
        <v/>
      </c>
      <c r="BW104" s="8" t="str">
        <f t="shared" si="280"/>
        <v/>
      </c>
      <c r="BX104" s="8" t="str">
        <f t="shared" si="281"/>
        <v/>
      </c>
      <c r="BY104" s="8" t="str">
        <f t="shared" si="282"/>
        <v/>
      </c>
      <c r="BZ104" s="8" t="str">
        <f t="shared" si="283"/>
        <v/>
      </c>
      <c r="CA104" s="8" t="str">
        <f t="shared" si="284"/>
        <v/>
      </c>
      <c r="CB104" s="8" t="str">
        <f t="shared" si="285"/>
        <v/>
      </c>
      <c r="CC104" s="8" t="str">
        <f t="shared" si="286"/>
        <v/>
      </c>
      <c r="CD104" s="8" t="str">
        <f t="shared" si="287"/>
        <v/>
      </c>
      <c r="CE104" s="8" t="str">
        <f t="shared" si="288"/>
        <v/>
      </c>
      <c r="CF104" s="8" t="str">
        <f t="shared" si="289"/>
        <v/>
      </c>
      <c r="CG104" s="8" t="str">
        <f t="shared" si="290"/>
        <v/>
      </c>
      <c r="CI104" s="13"/>
      <c r="CJ104" s="8">
        <f t="shared" si="291"/>
        <v>0</v>
      </c>
      <c r="CK104" s="8">
        <f>IF(COUNT($BV104:BW104)&gt;0,SMALL($BV104:BW104,1),$CI104)</f>
        <v>0</v>
      </c>
      <c r="CL104" s="8">
        <f>IF(COUNT($BV104:BX104)&gt;0,SMALL($BV104:BX104,1),$CI104)</f>
        <v>0</v>
      </c>
      <c r="CM104" s="8">
        <f>IF(COUNT($BV104:BY104)&gt;0,SMALL($BV104:BY104,1),$CI104)</f>
        <v>0</v>
      </c>
      <c r="CN104" s="8">
        <f>IF(COUNT($BV104:BZ104)&gt;0,SMALL($BV104:BZ104,1),$CI104)</f>
        <v>0</v>
      </c>
      <c r="CP104" s="8">
        <f t="shared" si="292"/>
        <v>0</v>
      </c>
      <c r="CQ104" s="8">
        <f>IF(COUNT($CB104:CC104)&gt;0,SMALL($CB104:CC104,1),$CP104)</f>
        <v>0</v>
      </c>
      <c r="CR104" s="8">
        <f>IF(COUNT($CB104:CD104)&gt;0,SMALL($CB104:CD104,1),$CP104)</f>
        <v>0</v>
      </c>
      <c r="CS104" s="8">
        <f>IF(COUNT($CB104:CE104)&gt;0,SMALL($CB104:CE104,1),$CP104)</f>
        <v>0</v>
      </c>
      <c r="CT104" s="8">
        <f>IF(COUNT($CB104:CF104)&gt;0,SMALL($CB104:CF104,1),$CP104)</f>
        <v>0</v>
      </c>
      <c r="CV104" s="8">
        <f t="shared" si="293"/>
        <v>8.6828935185185186E-3</v>
      </c>
      <c r="CW104" s="8">
        <f t="shared" si="294"/>
        <v>8.1620601851851854E-3</v>
      </c>
      <c r="CX104" s="1">
        <f t="shared" si="295"/>
        <v>101</v>
      </c>
      <c r="CY104" s="8">
        <f t="shared" si="296"/>
        <v>2.337962962962963E-6</v>
      </c>
      <c r="CZ104" s="1" t="str">
        <f t="shared" si="297"/>
        <v>Philip Gower</v>
      </c>
      <c r="DB104" s="13">
        <f t="shared" si="298"/>
        <v>2.7488317566621033E-2</v>
      </c>
      <c r="DC104" s="13">
        <f>SMALL($DO104:DP104,1)/(60*60*24)</f>
        <v>2.7488317566621033E-2</v>
      </c>
      <c r="DD104" s="13">
        <f>SMALL($DO104:DQ104,1)/(60*60*24)</f>
        <v>2.7488317566621033E-2</v>
      </c>
      <c r="DE104" s="13">
        <f>SMALL($DO104:DR104,1)/(60*60*24)</f>
        <v>2.7488317566621033E-2</v>
      </c>
      <c r="DF104" s="13">
        <f>SMALL($DO104:DS104,1)/(60*60*24)</f>
        <v>2.7488317566621033E-2</v>
      </c>
      <c r="DG104" s="13">
        <f>SMALL($DO104:DT104,1)/(60*60*24)</f>
        <v>2.7488317566621033E-2</v>
      </c>
      <c r="DH104" s="45">
        <f t="shared" si="299"/>
        <v>2.1125076985842151E-2</v>
      </c>
      <c r="DI104" s="13">
        <f>SMALL($DU104:DV104,1)/(60*60*24)</f>
        <v>2.1125076985842151E-2</v>
      </c>
      <c r="DJ104" s="53">
        <f>SMALL($DW104:DW104,1)/(60*60*24)</f>
        <v>0.11572916666666666</v>
      </c>
      <c r="DK104" s="53">
        <f>SMALL($DW104:DX104,1)/(60*60*24)</f>
        <v>0.11572916666666666</v>
      </c>
      <c r="DL104" s="53">
        <f>SMALL($DW104:DY104,1)/(60*60*24)</f>
        <v>0.11572916666666666</v>
      </c>
      <c r="DM104" s="53">
        <f>SMALL($DW104:DZ104,1)/(60*60*24)</f>
        <v>0.11572916666666666</v>
      </c>
      <c r="DO104" s="6">
        <f t="shared" si="300"/>
        <v>2374.9906377560574</v>
      </c>
      <c r="DP104" s="1">
        <f t="shared" si="301"/>
        <v>9999</v>
      </c>
      <c r="DQ104" s="1">
        <f t="shared" si="302"/>
        <v>9999</v>
      </c>
      <c r="DR104" s="1">
        <f t="shared" si="303"/>
        <v>9999</v>
      </c>
      <c r="DS104" s="1">
        <f t="shared" si="304"/>
        <v>9999</v>
      </c>
      <c r="DT104" s="1">
        <f t="shared" si="305"/>
        <v>9999</v>
      </c>
      <c r="DU104" s="6">
        <f t="shared" si="306"/>
        <v>1825.2066515767617</v>
      </c>
      <c r="DV104" s="1">
        <f t="shared" si="307"/>
        <v>9999</v>
      </c>
      <c r="DW104" s="55">
        <f t="shared" si="308"/>
        <v>9999</v>
      </c>
      <c r="DX104" s="1">
        <f t="shared" si="309"/>
        <v>9999</v>
      </c>
      <c r="DY104" s="1">
        <f t="shared" si="310"/>
        <v>9999</v>
      </c>
      <c r="DZ104" s="1">
        <f t="shared" si="311"/>
        <v>9999</v>
      </c>
    </row>
    <row r="105" spans="1:158" x14ac:dyDescent="0.2">
      <c r="A105" s="1" t="s">
        <v>217</v>
      </c>
      <c r="E105" s="13">
        <v>2.3622685185185188E-2</v>
      </c>
      <c r="F105" s="11">
        <v>44317</v>
      </c>
      <c r="H105" s="3"/>
      <c r="I105" s="3"/>
      <c r="L105" s="8">
        <v>3.6805555555555557E-2</v>
      </c>
      <c r="M105" s="8">
        <f t="shared" si="253"/>
        <v>2.4982237742742181E-2</v>
      </c>
      <c r="N105" s="6">
        <f t="shared" si="254"/>
        <v>2158.4653409729244</v>
      </c>
      <c r="O105" s="8">
        <f t="shared" si="312"/>
        <v>1.1284722222222222E-2</v>
      </c>
      <c r="Q105" s="8">
        <f t="shared" si="255"/>
        <v>2.3622685185185184E-2</v>
      </c>
      <c r="R105" s="8">
        <f t="shared" si="256"/>
        <v>0</v>
      </c>
      <c r="S105" s="8">
        <f t="shared" si="257"/>
        <v>1.1284722222222222E-2</v>
      </c>
      <c r="T105" s="8"/>
      <c r="U105" s="8">
        <f>IF(A105&lt;&gt;"",IF(VLOOKUP(A105,Apr!A$4:F$202,6)&gt;0,VLOOKUP(A105,Apr!A$4:F$202,6),0),0)</f>
        <v>2.450231481481481E-2</v>
      </c>
      <c r="V105" s="8">
        <f>IF(A105&lt;&gt;"",IF(VLOOKUP(A105,May!A$3:F$201,6)&gt;0,VLOOKUP(A105,May!A$3:F$201,6),0),0)</f>
        <v>2.3622685185185184E-2</v>
      </c>
      <c r="W105" s="8">
        <f>IF(A105&lt;&gt;"",IF(VLOOKUP(A105,Jun!A$3:F$201,6)&gt;0,VLOOKUP(A105,Jun!A$3:F$201,6),0),0)</f>
        <v>0</v>
      </c>
      <c r="X105" s="8">
        <f>IF(A105&lt;&gt;"",IF(VLOOKUP(A105,Jul!A$3:F$201,6)&gt;0,VLOOKUP(A105,Jul!A$3:F$201,6),0),0)</f>
        <v>0</v>
      </c>
      <c r="Y105" s="8">
        <f>IF(A105&lt;&gt;"",IF(VLOOKUP(A105,Aug!A$3:F$201,6)&gt;0,VLOOKUP(A105,Aug!A$3:F$201,6),0),0)</f>
        <v>0</v>
      </c>
      <c r="Z105" s="8">
        <f>IF(A105&lt;&gt;"",IF(VLOOKUP(A105,Sep!A$3:F$201,6)&gt;0,VLOOKUP(A105,Sep!A$3:F$201,6),0),0)</f>
        <v>0</v>
      </c>
      <c r="AA105" s="6">
        <f t="shared" si="258"/>
        <v>1568.5311414060411</v>
      </c>
      <c r="AB105" s="8">
        <f t="shared" si="259"/>
        <v>9.7222222222222224E-3</v>
      </c>
      <c r="AC105" s="8">
        <f>IF(A105&lt;&gt;"",IF(VLOOKUP(A105,Oct!A$3:F$201,6)&gt;0,VLOOKUP(A105,Oct!A$3:F$201,6),0),0)</f>
        <v>0</v>
      </c>
      <c r="AD105" s="8">
        <f>IF(A105&lt;&gt;"",IF(VLOOKUP(A105,Nov!A$3:F$201,6)&gt;0,VLOOKUP(A105,Nov!A$3:F$201,6),0),0)</f>
        <v>0</v>
      </c>
      <c r="AE105" s="8">
        <f>IF(A105&lt;&gt;"",IF(VLOOKUP(A105,Dec!A$3:F$201,6)&gt;0,VLOOKUP(A105,Dec!A$3:F$201,6),0),0)</f>
        <v>0</v>
      </c>
      <c r="AF105" s="8">
        <f>IF(A105&lt;&gt;"",IF(VLOOKUP(A105,Jan!A$3:F$201,6)&gt;0,VLOOKUP(A105,Jan!A$3:F$201,6),0),0)</f>
        <v>0</v>
      </c>
      <c r="AG105" s="8">
        <f>IF(A105&lt;&gt;"",IF(VLOOKUP(A105,Feb!A$3:F$201,6)&gt;0,VLOOKUP(A105,Feb!A$3:F$201,6),0),0)</f>
        <v>0</v>
      </c>
      <c r="AH105" s="8">
        <f>IF(A105&lt;&gt;"",IF(VLOOKUP(A105,Mar!A$3:F$201,6)&gt;0,VLOOKUP(A105,Mar!A$3:F$201,6),0),0)</f>
        <v>0</v>
      </c>
      <c r="AJ105" s="8">
        <f>LARGE($BH105:BI105,1)</f>
        <v>1.1805555555555555E-2</v>
      </c>
      <c r="AK105" s="8">
        <f>LARGE($BH105:BJ105,1)</f>
        <v>1.2673611111111111E-2</v>
      </c>
      <c r="AL105" s="8">
        <f>LARGE($BH105:BK105,1)</f>
        <v>1.2673611111111111E-2</v>
      </c>
      <c r="AM105" s="8">
        <f>LARGE($BH105:BL105,1)</f>
        <v>1.2673611111111111E-2</v>
      </c>
      <c r="AN105" s="8">
        <f>LARGE($BH105:BM105,1)</f>
        <v>1.2673611111111111E-2</v>
      </c>
      <c r="AO105" s="8">
        <f>LARGE($BN105:BO105,1)</f>
        <v>9.7222222222222224E-3</v>
      </c>
      <c r="AP105" s="8">
        <f>LARGE($BN105:BP105,1)</f>
        <v>1.1631944444444445E-2</v>
      </c>
      <c r="AQ105" s="8">
        <f>LARGE($BN105:BQ105,1)</f>
        <v>1.1631944444444445E-2</v>
      </c>
      <c r="AR105" s="8">
        <f>LARGE($BN105:BR105,1)</f>
        <v>1.1631944444444445E-2</v>
      </c>
      <c r="AS105" s="8">
        <f>LARGE($BN105:BS105,1)</f>
        <v>1.1631944444444445E-2</v>
      </c>
      <c r="AV105" s="6">
        <f t="shared" si="260"/>
        <v>2116.9999999999995</v>
      </c>
      <c r="AW105" s="6">
        <f t="shared" si="261"/>
        <v>2040.9999999999998</v>
      </c>
      <c r="AX105" s="6">
        <f t="shared" si="262"/>
        <v>0</v>
      </c>
      <c r="AY105" s="6">
        <f t="shared" si="263"/>
        <v>0</v>
      </c>
      <c r="AZ105" s="6">
        <f t="shared" si="264"/>
        <v>0</v>
      </c>
      <c r="BA105" s="6">
        <f t="shared" si="265"/>
        <v>0</v>
      </c>
      <c r="BB105" s="6">
        <f t="shared" si="266"/>
        <v>0</v>
      </c>
      <c r="BC105" s="6">
        <f t="shared" si="267"/>
        <v>0</v>
      </c>
      <c r="BD105" s="6">
        <f t="shared" si="268"/>
        <v>0</v>
      </c>
      <c r="BE105" s="6">
        <f t="shared" si="269"/>
        <v>0</v>
      </c>
      <c r="BF105" s="6">
        <f t="shared" si="270"/>
        <v>0</v>
      </c>
      <c r="BH105" s="8">
        <f t="shared" si="271"/>
        <v>1.1284722222222222E-2</v>
      </c>
      <c r="BI105" s="8">
        <f t="shared" si="272"/>
        <v>1.1805555555555555E-2</v>
      </c>
      <c r="BJ105" s="8">
        <f t="shared" si="273"/>
        <v>1.2673611111111111E-2</v>
      </c>
      <c r="BK105" s="8">
        <f t="shared" si="274"/>
        <v>0</v>
      </c>
      <c r="BL105" s="8">
        <f t="shared" si="275"/>
        <v>0</v>
      </c>
      <c r="BM105" s="8">
        <f t="shared" si="276"/>
        <v>0</v>
      </c>
      <c r="BN105" s="8">
        <f t="shared" si="277"/>
        <v>9.7222222222222224E-3</v>
      </c>
      <c r="BO105" s="8">
        <f t="shared" si="278"/>
        <v>0</v>
      </c>
      <c r="BP105" s="8">
        <f t="shared" si="248"/>
        <v>1.1631944444444445E-2</v>
      </c>
      <c r="BQ105" s="8">
        <f t="shared" si="249"/>
        <v>0</v>
      </c>
      <c r="BR105" s="8">
        <f t="shared" si="250"/>
        <v>0</v>
      </c>
      <c r="BS105" s="8">
        <f t="shared" si="251"/>
        <v>0</v>
      </c>
      <c r="BV105" s="8">
        <f t="shared" si="279"/>
        <v>2.450231481481481E-2</v>
      </c>
      <c r="BW105" s="8">
        <f t="shared" si="280"/>
        <v>2.3622685185185184E-2</v>
      </c>
      <c r="BX105" s="8" t="str">
        <f t="shared" si="281"/>
        <v/>
      </c>
      <c r="BY105" s="8" t="str">
        <f t="shared" si="282"/>
        <v/>
      </c>
      <c r="BZ105" s="8" t="str">
        <f t="shared" si="283"/>
        <v/>
      </c>
      <c r="CA105" s="8" t="str">
        <f t="shared" si="284"/>
        <v/>
      </c>
      <c r="CB105" s="8" t="str">
        <f t="shared" si="285"/>
        <v/>
      </c>
      <c r="CC105" s="8" t="str">
        <f t="shared" si="286"/>
        <v/>
      </c>
      <c r="CD105" s="8" t="str">
        <f t="shared" si="287"/>
        <v/>
      </c>
      <c r="CE105" s="8" t="str">
        <f t="shared" si="288"/>
        <v/>
      </c>
      <c r="CF105" s="8" t="str">
        <f t="shared" si="289"/>
        <v/>
      </c>
      <c r="CG105" s="8" t="str">
        <f t="shared" si="290"/>
        <v/>
      </c>
      <c r="CI105" s="13"/>
      <c r="CJ105" s="8">
        <f t="shared" si="291"/>
        <v>2.450231481481481E-2</v>
      </c>
      <c r="CK105" s="8">
        <f>IF(COUNT($BV105:BW105)&gt;0,SMALL($BV105:BW105,1),$CI105)</f>
        <v>2.3622685185185184E-2</v>
      </c>
      <c r="CL105" s="8">
        <f>IF(COUNT($BV105:BX105)&gt;0,SMALL($BV105:BX105,1),$CI105)</f>
        <v>2.3622685185185184E-2</v>
      </c>
      <c r="CM105" s="8">
        <f>IF(COUNT($BV105:BY105)&gt;0,SMALL($BV105:BY105,1),$CI105)</f>
        <v>2.3622685185185184E-2</v>
      </c>
      <c r="CN105" s="8">
        <f>IF(COUNT($BV105:BZ105)&gt;0,SMALL($BV105:BZ105,1),$CI105)</f>
        <v>2.3622685185185184E-2</v>
      </c>
      <c r="CP105" s="8">
        <f t="shared" si="292"/>
        <v>0</v>
      </c>
      <c r="CQ105" s="8">
        <f>IF(COUNT($CB105:CC105)&gt;0,SMALL($CB105:CC105,1),$CP105)</f>
        <v>0</v>
      </c>
      <c r="CR105" s="8">
        <f>IF(COUNT($CB105:CD105)&gt;0,SMALL($CB105:CD105,1),$CP105)</f>
        <v>0</v>
      </c>
      <c r="CS105" s="8">
        <f>IF(COUNT($CB105:CE105)&gt;0,SMALL($CB105:CE105,1),$CP105)</f>
        <v>0</v>
      </c>
      <c r="CT105" s="8">
        <f>IF(COUNT($CB105:CF105)&gt;0,SMALL($CB105:CF105,1),$CP105)</f>
        <v>0</v>
      </c>
      <c r="CV105" s="8">
        <f t="shared" si="293"/>
        <v>1.2675972222222222E-2</v>
      </c>
      <c r="CW105" s="8">
        <f t="shared" si="294"/>
        <v>1.1634305555555556E-2</v>
      </c>
      <c r="CX105" s="1">
        <f t="shared" si="295"/>
        <v>102</v>
      </c>
      <c r="CY105" s="8">
        <f t="shared" si="296"/>
        <v>2.3611111111111111E-6</v>
      </c>
      <c r="CZ105" s="1" t="str">
        <f t="shared" si="297"/>
        <v>Richard Needham</v>
      </c>
      <c r="DB105" s="13">
        <f t="shared" si="298"/>
        <v>2.4982237742742181E-2</v>
      </c>
      <c r="DC105" s="13">
        <f>SMALL($DO105:DP105,1)/(60*60*24)</f>
        <v>2.450231481481481E-2</v>
      </c>
      <c r="DD105" s="13">
        <f>SMALL($DO105:DQ105,1)/(60*60*24)</f>
        <v>2.3622685185185184E-2</v>
      </c>
      <c r="DE105" s="13">
        <f>SMALL($DO105:DR105,1)/(60*60*24)</f>
        <v>2.3622685185185184E-2</v>
      </c>
      <c r="DF105" s="13">
        <f>SMALL($DO105:DS105,1)/(60*60*24)</f>
        <v>2.3622685185185184E-2</v>
      </c>
      <c r="DG105" s="13">
        <f>SMALL($DO105:DT105,1)/(60*60*24)</f>
        <v>2.3622685185185184E-2</v>
      </c>
      <c r="DH105" s="45">
        <f t="shared" si="299"/>
        <v>1.8154295618125475E-2</v>
      </c>
      <c r="DI105" s="13">
        <f>SMALL($DU105:DV105,1)/(60*60*24)</f>
        <v>1.8154295618125475E-2</v>
      </c>
      <c r="DJ105" s="53">
        <f>SMALL($DW105:DW105,1)/(60*60*24)</f>
        <v>0.11572916666666666</v>
      </c>
      <c r="DK105" s="53">
        <f>SMALL($DW105:DX105,1)/(60*60*24)</f>
        <v>0.11572916666666666</v>
      </c>
      <c r="DL105" s="53">
        <f>SMALL($DW105:DY105,1)/(60*60*24)</f>
        <v>0.11572916666666666</v>
      </c>
      <c r="DM105" s="53">
        <f>SMALL($DW105:DZ105,1)/(60*60*24)</f>
        <v>0.11572916666666666</v>
      </c>
      <c r="DO105" s="6">
        <f t="shared" si="300"/>
        <v>2158.4653409729244</v>
      </c>
      <c r="DP105" s="1">
        <f t="shared" si="301"/>
        <v>2116.9999999999995</v>
      </c>
      <c r="DQ105" s="1">
        <f t="shared" si="302"/>
        <v>2040.9999999999998</v>
      </c>
      <c r="DR105" s="1">
        <f t="shared" si="303"/>
        <v>9999</v>
      </c>
      <c r="DS105" s="1">
        <f t="shared" si="304"/>
        <v>9999</v>
      </c>
      <c r="DT105" s="1">
        <f t="shared" si="305"/>
        <v>9999</v>
      </c>
      <c r="DU105" s="6">
        <f t="shared" si="306"/>
        <v>1568.5311414060411</v>
      </c>
      <c r="DV105" s="1">
        <f t="shared" si="307"/>
        <v>9999</v>
      </c>
      <c r="DW105" s="55">
        <f t="shared" si="308"/>
        <v>9999</v>
      </c>
      <c r="DX105" s="1">
        <f t="shared" si="309"/>
        <v>9999</v>
      </c>
      <c r="DY105" s="1">
        <f t="shared" si="310"/>
        <v>9999</v>
      </c>
      <c r="DZ105" s="1">
        <f t="shared" si="311"/>
        <v>9999</v>
      </c>
    </row>
    <row r="106" spans="1:158" x14ac:dyDescent="0.2">
      <c r="A106" s="1" t="s">
        <v>25</v>
      </c>
      <c r="B106" s="3">
        <v>1.6493055555555556E-2</v>
      </c>
      <c r="C106" s="11">
        <v>39508</v>
      </c>
      <c r="E106" s="13">
        <v>2.0659722222222222E-2</v>
      </c>
      <c r="F106" s="11">
        <v>39569</v>
      </c>
      <c r="H106" s="3">
        <v>1.7708333333333333E-2</v>
      </c>
      <c r="I106" s="3">
        <v>2.1342592592592594E-2</v>
      </c>
      <c r="M106" s="8">
        <f t="shared" si="253"/>
        <v>2.2327898550724635E-2</v>
      </c>
      <c r="N106" s="6">
        <f t="shared" si="254"/>
        <v>1929.1304347826085</v>
      </c>
      <c r="O106" s="8">
        <f t="shared" si="312"/>
        <v>1.3888888888888888E-2</v>
      </c>
      <c r="Q106" s="8">
        <f t="shared" si="255"/>
        <v>2.4236111111111111E-2</v>
      </c>
      <c r="R106" s="8">
        <f t="shared" si="256"/>
        <v>0</v>
      </c>
      <c r="S106" s="8">
        <f t="shared" si="257"/>
        <v>1.3888888888888888E-2</v>
      </c>
      <c r="T106" s="8"/>
      <c r="U106" s="8">
        <f>IF(A106&lt;&gt;"",IF(VLOOKUP(A106,Apr!A$4:F$202,6)&gt;0,VLOOKUP(A106,Apr!A$4:F$202,6),0),0)</f>
        <v>0</v>
      </c>
      <c r="V106" s="8">
        <f>IF(A106&lt;&gt;"",IF(VLOOKUP(A106,May!A$3:F$201,6)&gt;0,VLOOKUP(A106,May!A$3:F$201,6),0),0)</f>
        <v>0</v>
      </c>
      <c r="W106" s="8">
        <f>IF(A106&lt;&gt;"",IF(VLOOKUP(A106,Jun!A$3:F$201,6)&gt;0,VLOOKUP(A106,Jun!A$3:F$201,6),0),0)</f>
        <v>2.4236111111111111E-2</v>
      </c>
      <c r="X106" s="8">
        <f>IF(A106&lt;&gt;"",IF(VLOOKUP(A106,Jul!A$3:F$201,6)&gt;0,VLOOKUP(A106,Jul!A$3:F$201,6),0),0)</f>
        <v>0</v>
      </c>
      <c r="Y106" s="8">
        <f>IF(A106&lt;&gt;"",IF(VLOOKUP(A106,Aug!A$3:F$201,6)&gt;0,VLOOKUP(A106,Aug!A$3:F$201,6),0),0)</f>
        <v>0</v>
      </c>
      <c r="Z106" s="8">
        <f>IF(A106&lt;&gt;"",IF(VLOOKUP(A106,Sep!A$3:F$201,6)&gt;0,VLOOKUP(A106,Sep!A$3:F$201,6),0),0)</f>
        <v>0</v>
      </c>
      <c r="AA106" s="6">
        <f t="shared" si="258"/>
        <v>1609.262229350441</v>
      </c>
      <c r="AB106" s="8">
        <f t="shared" si="259"/>
        <v>9.2013888888888892E-3</v>
      </c>
      <c r="AC106" s="8">
        <f>IF(A106&lt;&gt;"",IF(VLOOKUP(A106,Oct!A$3:F$201,6)&gt;0,VLOOKUP(A106,Oct!A$3:F$201,6),0),0)</f>
        <v>0</v>
      </c>
      <c r="AD106" s="8">
        <f>IF(A106&lt;&gt;"",IF(VLOOKUP(A106,Nov!A$3:F$201,6)&gt;0,VLOOKUP(A106,Nov!A$3:F$201,6),0),0)</f>
        <v>0</v>
      </c>
      <c r="AE106" s="8">
        <f>IF(A106&lt;&gt;"",IF(VLOOKUP(A106,Dec!A$3:F$201,6)&gt;0,VLOOKUP(A106,Dec!A$3:F$201,6),0),0)</f>
        <v>0</v>
      </c>
      <c r="AF106" s="8">
        <f>IF(A106&lt;&gt;"",IF(VLOOKUP(A106,Jan!A$3:F$201,6)&gt;0,VLOOKUP(A106,Jan!A$3:F$201,6),0),0)</f>
        <v>0</v>
      </c>
      <c r="AG106" s="8">
        <f>IF(A106&lt;&gt;"",IF(VLOOKUP(A106,Feb!A$3:F$201,6)&gt;0,VLOOKUP(A106,Feb!A$3:F$201,6),0),0)</f>
        <v>0</v>
      </c>
      <c r="AH106" s="8">
        <f>IF(A106&lt;&gt;"",IF(VLOOKUP(A106,Mar!A$3:F$201,6)&gt;0,VLOOKUP(A106,Mar!A$3:F$201,6),0),0)</f>
        <v>0</v>
      </c>
      <c r="AJ106" s="8">
        <f>LARGE($BH106:BI106,1)</f>
        <v>1.3888888888888888E-2</v>
      </c>
      <c r="AK106" s="8">
        <f>LARGE($BH106:BJ106,1)</f>
        <v>1.3888888888888888E-2</v>
      </c>
      <c r="AL106" s="8">
        <f>LARGE($BH106:BK106,1)</f>
        <v>1.3888888888888888E-2</v>
      </c>
      <c r="AM106" s="8">
        <f>LARGE($BH106:BL106,1)</f>
        <v>1.3888888888888888E-2</v>
      </c>
      <c r="AN106" s="8">
        <f>LARGE($BH106:BM106,1)</f>
        <v>1.3888888888888888E-2</v>
      </c>
      <c r="AO106" s="8">
        <f>LARGE($BN106:BO106,1)</f>
        <v>9.2013888888888892E-3</v>
      </c>
      <c r="AP106" s="8">
        <f>LARGE($BN106:BP106,1)</f>
        <v>1.1111111111111112E-2</v>
      </c>
      <c r="AQ106" s="8">
        <f>LARGE($BN106:BQ106,1)</f>
        <v>1.1111111111111112E-2</v>
      </c>
      <c r="AR106" s="8">
        <f>LARGE($BN106:BR106,1)</f>
        <v>1.1111111111111112E-2</v>
      </c>
      <c r="AS106" s="8">
        <f>LARGE($BN106:BS106,1)</f>
        <v>1.1111111111111112E-2</v>
      </c>
      <c r="AV106" s="6">
        <f t="shared" si="260"/>
        <v>0</v>
      </c>
      <c r="AW106" s="6">
        <f t="shared" si="261"/>
        <v>0</v>
      </c>
      <c r="AX106" s="6">
        <f t="shared" si="262"/>
        <v>2094</v>
      </c>
      <c r="AY106" s="6">
        <f t="shared" si="263"/>
        <v>0</v>
      </c>
      <c r="AZ106" s="6">
        <f t="shared" si="264"/>
        <v>0</v>
      </c>
      <c r="BA106" s="6">
        <f t="shared" si="265"/>
        <v>0</v>
      </c>
      <c r="BB106" s="6">
        <f t="shared" si="266"/>
        <v>0</v>
      </c>
      <c r="BC106" s="6">
        <f t="shared" si="267"/>
        <v>0</v>
      </c>
      <c r="BD106" s="6">
        <f t="shared" si="268"/>
        <v>0</v>
      </c>
      <c r="BE106" s="6">
        <f t="shared" si="269"/>
        <v>0</v>
      </c>
      <c r="BF106" s="6">
        <f t="shared" si="270"/>
        <v>0</v>
      </c>
      <c r="BH106" s="8">
        <f t="shared" si="271"/>
        <v>1.3888888888888888E-2</v>
      </c>
      <c r="BI106" s="8">
        <f t="shared" si="272"/>
        <v>0</v>
      </c>
      <c r="BJ106" s="8">
        <f t="shared" si="273"/>
        <v>0</v>
      </c>
      <c r="BK106" s="8">
        <f t="shared" si="274"/>
        <v>1.1979166666666667E-2</v>
      </c>
      <c r="BL106" s="8">
        <f t="shared" si="275"/>
        <v>0</v>
      </c>
      <c r="BM106" s="8">
        <f t="shared" si="276"/>
        <v>0</v>
      </c>
      <c r="BN106" s="8">
        <f t="shared" si="277"/>
        <v>9.2013888888888892E-3</v>
      </c>
      <c r="BO106" s="8">
        <f t="shared" si="278"/>
        <v>0</v>
      </c>
      <c r="BP106" s="8">
        <f t="shared" si="248"/>
        <v>1.1111111111111112E-2</v>
      </c>
      <c r="BQ106" s="8">
        <f t="shared" si="249"/>
        <v>0</v>
      </c>
      <c r="BR106" s="8">
        <f t="shared" si="250"/>
        <v>0</v>
      </c>
      <c r="BS106" s="8">
        <f t="shared" si="251"/>
        <v>0</v>
      </c>
      <c r="BV106" s="8" t="str">
        <f t="shared" si="279"/>
        <v/>
      </c>
      <c r="BW106" s="8" t="str">
        <f t="shared" si="280"/>
        <v/>
      </c>
      <c r="BX106" s="8">
        <f t="shared" si="281"/>
        <v>2.4236111111111111E-2</v>
      </c>
      <c r="BY106" s="8" t="str">
        <f t="shared" si="282"/>
        <v/>
      </c>
      <c r="BZ106" s="8" t="str">
        <f t="shared" si="283"/>
        <v/>
      </c>
      <c r="CA106" s="8" t="str">
        <f t="shared" si="284"/>
        <v/>
      </c>
      <c r="CB106" s="8" t="str">
        <f t="shared" si="285"/>
        <v/>
      </c>
      <c r="CC106" s="8" t="str">
        <f t="shared" si="286"/>
        <v/>
      </c>
      <c r="CD106" s="8" t="str">
        <f t="shared" si="287"/>
        <v/>
      </c>
      <c r="CE106" s="8" t="str">
        <f t="shared" si="288"/>
        <v/>
      </c>
      <c r="CF106" s="8" t="str">
        <f t="shared" si="289"/>
        <v/>
      </c>
      <c r="CG106" s="8" t="str">
        <f t="shared" si="290"/>
        <v/>
      </c>
      <c r="CI106" s="13">
        <v>2.0659722222222222E-2</v>
      </c>
      <c r="CJ106" s="8">
        <f t="shared" si="291"/>
        <v>2.0659722222222222E-2</v>
      </c>
      <c r="CK106" s="8">
        <f>IF(COUNT($BV106:BW106)&gt;0,SMALL($BV106:BW106,1),$CI106)</f>
        <v>2.0659722222222222E-2</v>
      </c>
      <c r="CL106" s="8">
        <f>IF(COUNT($BV106:BX106)&gt;0,SMALL($BV106:BX106,1),$CI106)</f>
        <v>2.4236111111111111E-2</v>
      </c>
      <c r="CM106" s="8">
        <f>IF(COUNT($BV106:BY106)&gt;0,SMALL($BV106:BY106,1),$CI106)</f>
        <v>2.4236111111111111E-2</v>
      </c>
      <c r="CN106" s="8">
        <f>IF(COUNT($BV106:BZ106)&gt;0,SMALL($BV106:BZ106,1),$CI106)</f>
        <v>2.4236111111111111E-2</v>
      </c>
      <c r="CO106" s="3">
        <v>1.6493055555555556E-2</v>
      </c>
      <c r="CP106" s="8">
        <f t="shared" si="292"/>
        <v>1.6493055555555556E-2</v>
      </c>
      <c r="CQ106" s="8">
        <f>IF(COUNT($CB106:CC106)&gt;0,SMALL($CB106:CC106,1),$CP106)</f>
        <v>1.6493055555555556E-2</v>
      </c>
      <c r="CR106" s="8">
        <f>IF(COUNT($CB106:CD106)&gt;0,SMALL($CB106:CD106,1),$CP106)</f>
        <v>1.6493055555555556E-2</v>
      </c>
      <c r="CS106" s="8">
        <f>IF(COUNT($CB106:CE106)&gt;0,SMALL($CB106:CE106,1),$CP106)</f>
        <v>1.6493055555555556E-2</v>
      </c>
      <c r="CT106" s="8">
        <f>IF(COUNT($CB106:CF106)&gt;0,SMALL($CB106:CF106,1),$CP106)</f>
        <v>1.6493055555555556E-2</v>
      </c>
      <c r="CV106" s="8">
        <f t="shared" si="293"/>
        <v>1.3891273148148147E-2</v>
      </c>
      <c r="CW106" s="8">
        <f t="shared" si="294"/>
        <v>1.1113495370370371E-2</v>
      </c>
      <c r="CX106" s="1">
        <f t="shared" si="295"/>
        <v>103</v>
      </c>
      <c r="CY106" s="8">
        <f t="shared" si="296"/>
        <v>2.3842592592592593E-6</v>
      </c>
      <c r="CZ106" s="1" t="str">
        <f t="shared" si="297"/>
        <v>Richard Storey</v>
      </c>
      <c r="DB106" s="13">
        <f t="shared" si="298"/>
        <v>2.2327898550724635E-2</v>
      </c>
      <c r="DC106" s="13">
        <f>SMALL($DO106:DP106,1)/(60*60*24)</f>
        <v>2.2327898550724635E-2</v>
      </c>
      <c r="DD106" s="13">
        <f>SMALL($DO106:DQ106,1)/(60*60*24)</f>
        <v>2.2327898550724635E-2</v>
      </c>
      <c r="DE106" s="13">
        <f>SMALL($DO106:DR106,1)/(60*60*24)</f>
        <v>2.2327898550724635E-2</v>
      </c>
      <c r="DF106" s="13">
        <f>SMALL($DO106:DS106,1)/(60*60*24)</f>
        <v>2.2327898550724635E-2</v>
      </c>
      <c r="DG106" s="13">
        <f>SMALL($DO106:DT106,1)/(60*60*24)</f>
        <v>2.2327898550724635E-2</v>
      </c>
      <c r="DH106" s="45">
        <f t="shared" si="299"/>
        <v>1.8625720247111587E-2</v>
      </c>
      <c r="DI106" s="13">
        <f>SMALL($DU106:DV106,1)/(60*60*24)</f>
        <v>1.8625720247111587E-2</v>
      </c>
      <c r="DJ106" s="53">
        <f>SMALL($DW106:DW106,1)/(60*60*24)</f>
        <v>0.11572916666666666</v>
      </c>
      <c r="DK106" s="53">
        <f>SMALL($DW106:DX106,1)/(60*60*24)</f>
        <v>0.11572916666666666</v>
      </c>
      <c r="DL106" s="53">
        <f>SMALL($DW106:DY106,1)/(60*60*24)</f>
        <v>0.11572916666666666</v>
      </c>
      <c r="DM106" s="53">
        <f>SMALL($DW106:DZ106,1)/(60*60*24)</f>
        <v>0.11572916666666666</v>
      </c>
      <c r="DO106" s="6">
        <f t="shared" si="300"/>
        <v>1929.1304347826085</v>
      </c>
      <c r="DP106" s="1">
        <f t="shared" si="301"/>
        <v>9999</v>
      </c>
      <c r="DQ106" s="1">
        <f t="shared" si="302"/>
        <v>9999</v>
      </c>
      <c r="DR106" s="1">
        <f t="shared" si="303"/>
        <v>2094</v>
      </c>
      <c r="DS106" s="1">
        <f t="shared" si="304"/>
        <v>9999</v>
      </c>
      <c r="DT106" s="1">
        <f t="shared" si="305"/>
        <v>9999</v>
      </c>
      <c r="DU106" s="6">
        <f t="shared" si="306"/>
        <v>1609.262229350441</v>
      </c>
      <c r="DV106" s="1">
        <f t="shared" si="307"/>
        <v>9999</v>
      </c>
      <c r="DW106" s="55">
        <f t="shared" si="308"/>
        <v>9999</v>
      </c>
      <c r="DX106" s="1">
        <f t="shared" si="309"/>
        <v>9999</v>
      </c>
      <c r="DY106" s="1">
        <f t="shared" si="310"/>
        <v>9999</v>
      </c>
      <c r="DZ106" s="1">
        <f t="shared" si="311"/>
        <v>9999</v>
      </c>
    </row>
    <row r="107" spans="1:158" x14ac:dyDescent="0.2">
      <c r="A107" s="1" t="s">
        <v>52</v>
      </c>
      <c r="B107" s="3">
        <v>1.9270833333333334E-2</v>
      </c>
      <c r="C107" s="11">
        <v>42705</v>
      </c>
      <c r="E107" s="13">
        <v>2.476851851851852E-2</v>
      </c>
      <c r="F107" s="11">
        <v>42826</v>
      </c>
      <c r="H107" s="3">
        <v>0</v>
      </c>
      <c r="I107" s="3">
        <v>0</v>
      </c>
      <c r="M107" s="8">
        <f t="shared" si="253"/>
        <v>2.476851851851852E-2</v>
      </c>
      <c r="N107" s="6">
        <f t="shared" si="254"/>
        <v>2140</v>
      </c>
      <c r="O107" s="8">
        <f t="shared" si="312"/>
        <v>1.1458333333333333E-2</v>
      </c>
      <c r="Q107" s="8">
        <f t="shared" si="255"/>
        <v>0</v>
      </c>
      <c r="R107" s="8">
        <f t="shared" si="256"/>
        <v>0</v>
      </c>
      <c r="S107" s="8">
        <f t="shared" si="257"/>
        <v>1.1458333333333333E-2</v>
      </c>
      <c r="T107" s="8"/>
      <c r="U107" s="8">
        <f>IF(A107&lt;&gt;"",IF(VLOOKUP(A107,Apr!A$4:F$202,6)&gt;0,VLOOKUP(A107,Apr!A$4:F$202,6),0),0)</f>
        <v>0</v>
      </c>
      <c r="V107" s="8">
        <f>IF(A107&lt;&gt;"",IF(VLOOKUP(A107,May!A$3:F$201,6)&gt;0,VLOOKUP(A107,May!A$3:F$201,6),0),0)</f>
        <v>0</v>
      </c>
      <c r="W107" s="8">
        <f>IF(A107&lt;&gt;"",IF(VLOOKUP(A107,Jun!A$3:F$201,6)&gt;0,VLOOKUP(A107,Jun!A$3:F$201,6),0),0)</f>
        <v>0</v>
      </c>
      <c r="X107" s="8">
        <f>IF(A107&lt;&gt;"",IF(VLOOKUP(A107,Jul!A$3:F$201,6)&gt;0,VLOOKUP(A107,Jul!A$3:F$201,6),0),0)</f>
        <v>0</v>
      </c>
      <c r="Y107" s="8">
        <f>IF(A107&lt;&gt;"",IF(VLOOKUP(A107,Aug!A$3:F$201,6)&gt;0,VLOOKUP(A107,Aug!A$3:F$201,6),0),0)</f>
        <v>0</v>
      </c>
      <c r="Z107" s="8">
        <f>IF(A107&lt;&gt;"",IF(VLOOKUP(A107,Sep!A$3:F$201,6)&gt;0,VLOOKUP(A107,Sep!A$3:F$201,6),0),0)</f>
        <v>0</v>
      </c>
      <c r="AA107" s="6">
        <f t="shared" si="258"/>
        <v>1644.6137396418073</v>
      </c>
      <c r="AB107" s="8">
        <f t="shared" si="259"/>
        <v>8.8541666666666664E-3</v>
      </c>
      <c r="AC107" s="8">
        <f>IF(A107&lt;&gt;"",IF(VLOOKUP(A107,Oct!A$3:F$201,6)&gt;0,VLOOKUP(A107,Oct!A$3:F$201,6),0),0)</f>
        <v>0</v>
      </c>
      <c r="AD107" s="8">
        <f>IF(A107&lt;&gt;"",IF(VLOOKUP(A107,Nov!A$3:F$201,6)&gt;0,VLOOKUP(A107,Nov!A$3:F$201,6),0),0)</f>
        <v>0</v>
      </c>
      <c r="AE107" s="8">
        <f>IF(A107&lt;&gt;"",IF(VLOOKUP(A107,Dec!A$3:F$201,6)&gt;0,VLOOKUP(A107,Dec!A$3:F$201,6),0),0)</f>
        <v>0</v>
      </c>
      <c r="AF107" s="8">
        <f>IF(A107&lt;&gt;"",IF(VLOOKUP(A107,Jan!A$3:F$201,6)&gt;0,VLOOKUP(A107,Jan!A$3:F$201,6),0),0)</f>
        <v>0</v>
      </c>
      <c r="AG107" s="8">
        <f>IF(A107&lt;&gt;"",IF(VLOOKUP(A107,Feb!A$3:F$201,6)&gt;0,VLOOKUP(A107,Feb!A$3:F$201,6),0),0)</f>
        <v>0</v>
      </c>
      <c r="AH107" s="8">
        <f>IF(A107&lt;&gt;"",IF(VLOOKUP(A107,Mar!A$3:F$201,6)&gt;0,VLOOKUP(A107,Mar!A$3:F$201,6),0),0)</f>
        <v>0</v>
      </c>
      <c r="AJ107" s="8">
        <f>LARGE($BH107:BI107,1)</f>
        <v>1.1458333333333333E-2</v>
      </c>
      <c r="AK107" s="8">
        <f>LARGE($BH107:BJ107,1)</f>
        <v>1.1458333333333333E-2</v>
      </c>
      <c r="AL107" s="8">
        <f>LARGE($BH107:BK107,1)</f>
        <v>1.1458333333333333E-2</v>
      </c>
      <c r="AM107" s="8">
        <f>LARGE($BH107:BL107,1)</f>
        <v>1.1458333333333333E-2</v>
      </c>
      <c r="AN107" s="8">
        <f>LARGE($BH107:BM107,1)</f>
        <v>1.1458333333333333E-2</v>
      </c>
      <c r="AO107" s="8">
        <f>LARGE($BN107:BO107,1)</f>
        <v>8.8541666666666664E-3</v>
      </c>
      <c r="AP107" s="8">
        <f>LARGE($BN107:BP107,1)</f>
        <v>1.0590277777777778E-2</v>
      </c>
      <c r="AQ107" s="8">
        <f>LARGE($BN107:BQ107,1)</f>
        <v>1.0590277777777778E-2</v>
      </c>
      <c r="AR107" s="8">
        <f>LARGE($BN107:BR107,1)</f>
        <v>1.0590277777777778E-2</v>
      </c>
      <c r="AS107" s="8">
        <f>LARGE($BN107:BS107,1)</f>
        <v>1.0590277777777778E-2</v>
      </c>
      <c r="AV107" s="6">
        <f t="shared" si="260"/>
        <v>0</v>
      </c>
      <c r="AW107" s="6">
        <f t="shared" si="261"/>
        <v>0</v>
      </c>
      <c r="AX107" s="6">
        <f t="shared" si="262"/>
        <v>0</v>
      </c>
      <c r="AY107" s="6">
        <f t="shared" si="263"/>
        <v>0</v>
      </c>
      <c r="AZ107" s="6">
        <f t="shared" si="264"/>
        <v>0</v>
      </c>
      <c r="BA107" s="6">
        <f t="shared" si="265"/>
        <v>0</v>
      </c>
      <c r="BB107" s="6">
        <f t="shared" si="266"/>
        <v>0</v>
      </c>
      <c r="BC107" s="6">
        <f t="shared" si="267"/>
        <v>0</v>
      </c>
      <c r="BD107" s="6">
        <f t="shared" si="268"/>
        <v>0</v>
      </c>
      <c r="BE107" s="6">
        <f t="shared" si="269"/>
        <v>0</v>
      </c>
      <c r="BF107" s="6">
        <f t="shared" si="270"/>
        <v>0</v>
      </c>
      <c r="BH107" s="8">
        <f t="shared" si="271"/>
        <v>1.1458333333333333E-2</v>
      </c>
      <c r="BI107" s="8">
        <f t="shared" si="272"/>
        <v>0</v>
      </c>
      <c r="BJ107" s="8">
        <f t="shared" si="273"/>
        <v>0</v>
      </c>
      <c r="BK107" s="8">
        <f t="shared" si="274"/>
        <v>0</v>
      </c>
      <c r="BL107" s="8">
        <f t="shared" si="275"/>
        <v>0</v>
      </c>
      <c r="BM107" s="8">
        <f t="shared" si="276"/>
        <v>0</v>
      </c>
      <c r="BN107" s="8">
        <f t="shared" si="277"/>
        <v>8.8541666666666664E-3</v>
      </c>
      <c r="BO107" s="8">
        <f t="shared" si="278"/>
        <v>0</v>
      </c>
      <c r="BP107" s="8">
        <f t="shared" si="248"/>
        <v>1.0590277777777778E-2</v>
      </c>
      <c r="BQ107" s="8">
        <f t="shared" si="249"/>
        <v>0</v>
      </c>
      <c r="BR107" s="8">
        <f t="shared" si="250"/>
        <v>0</v>
      </c>
      <c r="BS107" s="8">
        <f t="shared" si="251"/>
        <v>0</v>
      </c>
      <c r="BV107" s="8" t="str">
        <f t="shared" si="279"/>
        <v/>
      </c>
      <c r="BW107" s="8" t="str">
        <f t="shared" si="280"/>
        <v/>
      </c>
      <c r="BX107" s="8" t="str">
        <f t="shared" si="281"/>
        <v/>
      </c>
      <c r="BY107" s="8" t="str">
        <f t="shared" si="282"/>
        <v/>
      </c>
      <c r="BZ107" s="8" t="str">
        <f t="shared" si="283"/>
        <v/>
      </c>
      <c r="CA107" s="8" t="str">
        <f t="shared" si="284"/>
        <v/>
      </c>
      <c r="CB107" s="8" t="str">
        <f t="shared" si="285"/>
        <v/>
      </c>
      <c r="CC107" s="8" t="str">
        <f t="shared" si="286"/>
        <v/>
      </c>
      <c r="CD107" s="8" t="str">
        <f t="shared" si="287"/>
        <v/>
      </c>
      <c r="CE107" s="8" t="str">
        <f t="shared" si="288"/>
        <v/>
      </c>
      <c r="CF107" s="8" t="str">
        <f t="shared" si="289"/>
        <v/>
      </c>
      <c r="CG107" s="8" t="str">
        <f t="shared" si="290"/>
        <v/>
      </c>
      <c r="CI107" s="13">
        <v>2.476851851851852E-2</v>
      </c>
      <c r="CJ107" s="8">
        <f t="shared" si="291"/>
        <v>2.476851851851852E-2</v>
      </c>
      <c r="CK107" s="8">
        <f>IF(COUNT($BV107:BW107)&gt;0,SMALL($BV107:BW107,1),$CI107)</f>
        <v>2.476851851851852E-2</v>
      </c>
      <c r="CL107" s="8">
        <f>IF(COUNT($BV107:BX107)&gt;0,SMALL($BV107:BX107,1),$CI107)</f>
        <v>2.476851851851852E-2</v>
      </c>
      <c r="CM107" s="8">
        <f>IF(COUNT($BV107:BY107)&gt;0,SMALL($BV107:BY107,1),$CI107)</f>
        <v>2.476851851851852E-2</v>
      </c>
      <c r="CN107" s="8">
        <f>IF(COUNT($BV107:BZ107)&gt;0,SMALL($BV107:BZ107,1),$CI107)</f>
        <v>2.476851851851852E-2</v>
      </c>
      <c r="CO107" s="3">
        <v>1.9270833333333334E-2</v>
      </c>
      <c r="CP107" s="8">
        <f t="shared" si="292"/>
        <v>1.9270833333333334E-2</v>
      </c>
      <c r="CQ107" s="8">
        <f>IF(COUNT($CB107:CC107)&gt;0,SMALL($CB107:CC107,1),$CP107)</f>
        <v>1.9270833333333334E-2</v>
      </c>
      <c r="CR107" s="8">
        <f>IF(COUNT($CB107:CD107)&gt;0,SMALL($CB107:CD107,1),$CP107)</f>
        <v>1.9270833333333334E-2</v>
      </c>
      <c r="CS107" s="8">
        <f>IF(COUNT($CB107:CE107)&gt;0,SMALL($CB107:CE107,1),$CP107)</f>
        <v>1.9270833333333334E-2</v>
      </c>
      <c r="CT107" s="8">
        <f>IF(COUNT($CB107:CF107)&gt;0,SMALL($CB107:CF107,1),$CP107)</f>
        <v>1.9270833333333334E-2</v>
      </c>
      <c r="CV107" s="8">
        <f t="shared" si="293"/>
        <v>1.146074074074074E-2</v>
      </c>
      <c r="CW107" s="8">
        <f t="shared" si="294"/>
        <v>1.0592685185185186E-2</v>
      </c>
      <c r="CX107" s="1">
        <f t="shared" si="295"/>
        <v>104</v>
      </c>
      <c r="CY107" s="8">
        <f t="shared" si="296"/>
        <v>2.4074074074074075E-6</v>
      </c>
      <c r="CZ107" s="1" t="str">
        <f t="shared" si="297"/>
        <v>Robert Parker</v>
      </c>
      <c r="DB107" s="13">
        <f t="shared" si="298"/>
        <v>2.476851851851852E-2</v>
      </c>
      <c r="DC107" s="13">
        <f>SMALL($DO107:DP107,1)/(60*60*24)</f>
        <v>2.476851851851852E-2</v>
      </c>
      <c r="DD107" s="13">
        <f>SMALL($DO107:DQ107,1)/(60*60*24)</f>
        <v>2.476851851851852E-2</v>
      </c>
      <c r="DE107" s="13">
        <f>SMALL($DO107:DR107,1)/(60*60*24)</f>
        <v>2.476851851851852E-2</v>
      </c>
      <c r="DF107" s="13">
        <f>SMALL($DO107:DS107,1)/(60*60*24)</f>
        <v>2.476851851851852E-2</v>
      </c>
      <c r="DG107" s="13">
        <f>SMALL($DO107:DT107,1)/(60*60*24)</f>
        <v>2.476851851851852E-2</v>
      </c>
      <c r="DH107" s="45">
        <f t="shared" si="299"/>
        <v>1.903488124585425E-2</v>
      </c>
      <c r="DI107" s="13">
        <f>SMALL($DU107:DV107,1)/(60*60*24)</f>
        <v>1.903488124585425E-2</v>
      </c>
      <c r="DJ107" s="53">
        <f>SMALL($DW107:DW107,1)/(60*60*24)</f>
        <v>0.11572916666666666</v>
      </c>
      <c r="DK107" s="53">
        <f>SMALL($DW107:DX107,1)/(60*60*24)</f>
        <v>0.11572916666666666</v>
      </c>
      <c r="DL107" s="53">
        <f>SMALL($DW107:DY107,1)/(60*60*24)</f>
        <v>0.11572916666666666</v>
      </c>
      <c r="DM107" s="53">
        <f>SMALL($DW107:DZ107,1)/(60*60*24)</f>
        <v>0.11572916666666666</v>
      </c>
      <c r="DO107" s="6">
        <f t="shared" si="300"/>
        <v>2140</v>
      </c>
      <c r="DP107" s="1">
        <f t="shared" si="301"/>
        <v>9999</v>
      </c>
      <c r="DQ107" s="1">
        <f t="shared" si="302"/>
        <v>9999</v>
      </c>
      <c r="DR107" s="1">
        <f t="shared" si="303"/>
        <v>9999</v>
      </c>
      <c r="DS107" s="1">
        <f t="shared" si="304"/>
        <v>9999</v>
      </c>
      <c r="DT107" s="1">
        <f t="shared" si="305"/>
        <v>9999</v>
      </c>
      <c r="DU107" s="6">
        <f t="shared" si="306"/>
        <v>1644.6137396418073</v>
      </c>
      <c r="DV107" s="1">
        <f t="shared" si="307"/>
        <v>9999</v>
      </c>
      <c r="DW107" s="55">
        <f t="shared" si="308"/>
        <v>9999</v>
      </c>
      <c r="DX107" s="1">
        <f t="shared" si="309"/>
        <v>9999</v>
      </c>
      <c r="DY107" s="1">
        <f t="shared" si="310"/>
        <v>9999</v>
      </c>
      <c r="DZ107" s="1">
        <f t="shared" si="311"/>
        <v>9999</v>
      </c>
    </row>
    <row r="108" spans="1:158" x14ac:dyDescent="0.2">
      <c r="A108" s="1" t="s">
        <v>18</v>
      </c>
      <c r="B108" s="54">
        <v>1.2604166666666666E-2</v>
      </c>
      <c r="C108" s="11">
        <v>42675</v>
      </c>
      <c r="E108" s="53">
        <v>1.5740740740740743E-2</v>
      </c>
      <c r="F108" s="11">
        <v>42186</v>
      </c>
      <c r="H108" s="3">
        <v>1.2604166666666666E-2</v>
      </c>
      <c r="I108" s="3">
        <v>1.5740740740740739E-2</v>
      </c>
      <c r="M108" s="8">
        <f t="shared" si="253"/>
        <v>1.5892210144927536E-2</v>
      </c>
      <c r="N108" s="6">
        <f t="shared" si="254"/>
        <v>1373.086956521739</v>
      </c>
      <c r="O108" s="8">
        <f t="shared" si="312"/>
        <v>2.0312500000000001E-2</v>
      </c>
      <c r="Q108" s="8">
        <f t="shared" si="255"/>
        <v>0</v>
      </c>
      <c r="R108" s="8">
        <f t="shared" si="256"/>
        <v>0</v>
      </c>
      <c r="S108" s="8">
        <f t="shared" si="257"/>
        <v>2.0312500000000001E-2</v>
      </c>
      <c r="T108" s="8"/>
      <c r="U108" s="8">
        <f>IF(A108&lt;&gt;"",IF(VLOOKUP(A108,Apr!A$4:F$202,6)&gt;0,VLOOKUP(A108,Apr!A$4:F$202,6),0),0)</f>
        <v>0</v>
      </c>
      <c r="V108" s="8">
        <f>IF(A108&lt;&gt;"",IF(VLOOKUP(A108,May!A$3:F$201,6)&gt;0,VLOOKUP(A108,May!A$3:F$201,6),0),0)</f>
        <v>0</v>
      </c>
      <c r="W108" s="8">
        <f>IF(A108&lt;&gt;"",IF(VLOOKUP(A108,Jun!A$3:F$201,6)&gt;0,VLOOKUP(A108,Jun!A$3:F$201,6),0),0)</f>
        <v>0</v>
      </c>
      <c r="X108" s="8">
        <f>IF(A108&lt;&gt;"",IF(VLOOKUP(A108,Jul!A$3:F$201,6)&gt;0,VLOOKUP(A108,Jul!A$3:F$201,6),0),0)</f>
        <v>0</v>
      </c>
      <c r="Y108" s="8">
        <f>IF(A108&lt;&gt;"",IF(VLOOKUP(A108,Aug!A$3:F$201,6)&gt;0,VLOOKUP(A108,Aug!A$3:F$201,6),0),0)</f>
        <v>0</v>
      </c>
      <c r="Z108" s="8">
        <f>IF(A108&lt;&gt;"",IF(VLOOKUP(A108,Sep!A$3:F$201,6)&gt;0,VLOOKUP(A108,Sep!A$3:F$201,6),0),0)</f>
        <v>0</v>
      </c>
      <c r="AA108" s="6">
        <f t="shared" si="258"/>
        <v>1055.2325581395351</v>
      </c>
      <c r="AB108" s="8">
        <f t="shared" si="259"/>
        <v>1.5625E-2</v>
      </c>
      <c r="AC108" s="8">
        <f>IF(A108&lt;&gt;"",IF(VLOOKUP(A108,Oct!A$3:F$201,6)&gt;0,VLOOKUP(A108,Oct!A$3:F$201,6),0),0)</f>
        <v>0</v>
      </c>
      <c r="AD108" s="8">
        <f>IF(A108&lt;&gt;"",IF(VLOOKUP(A108,Nov!A$3:F$201,6)&gt;0,VLOOKUP(A108,Nov!A$3:F$201,6),0),0)</f>
        <v>0</v>
      </c>
      <c r="AE108" s="8">
        <f>IF(A108&lt;&gt;"",IF(VLOOKUP(A108,Dec!A$3:F$201,6)&gt;0,VLOOKUP(A108,Dec!A$3:F$201,6),0),0)</f>
        <v>0</v>
      </c>
      <c r="AF108" s="8">
        <f>IF(A108&lt;&gt;"",IF(VLOOKUP(A108,Jan!A$3:F$201,6)&gt;0,VLOOKUP(A108,Jan!A$3:F$201,6),0),0)</f>
        <v>0</v>
      </c>
      <c r="AG108" s="8">
        <f>IF(A108&lt;&gt;"",IF(VLOOKUP(A108,Feb!A$3:F$201,6)&gt;0,VLOOKUP(A108,Feb!A$3:F$201,6),0),0)</f>
        <v>0</v>
      </c>
      <c r="AH108" s="8">
        <f>IF(A108&lt;&gt;"",IF(VLOOKUP(A108,Mar!A$3:F$201,6)&gt;0,VLOOKUP(A108,Mar!A$3:F$201,6),0),0)</f>
        <v>0</v>
      </c>
      <c r="AJ108" s="8">
        <f>LARGE($BH108:BI108,1)</f>
        <v>2.0312500000000001E-2</v>
      </c>
      <c r="AK108" s="8">
        <f>LARGE($BH108:BJ108,1)</f>
        <v>2.0312500000000001E-2</v>
      </c>
      <c r="AL108" s="8">
        <f>LARGE($BH108:BK108,1)</f>
        <v>2.0312500000000001E-2</v>
      </c>
      <c r="AM108" s="8">
        <f>LARGE($BH108:BL108,1)</f>
        <v>2.0312500000000001E-2</v>
      </c>
      <c r="AN108" s="8">
        <f>LARGE($BH108:BM108,1)</f>
        <v>2.0312500000000001E-2</v>
      </c>
      <c r="AO108" s="8">
        <f>LARGE($BN108:BO108,1)</f>
        <v>1.5625E-2</v>
      </c>
      <c r="AP108" s="8">
        <f>LARGE($BN108:BP108,1)</f>
        <v>1.8749999999999999E-2</v>
      </c>
      <c r="AQ108" s="8">
        <f>LARGE($BN108:BQ108,1)</f>
        <v>1.8749999999999999E-2</v>
      </c>
      <c r="AR108" s="8">
        <f>LARGE($BN108:BR108,1)</f>
        <v>1.8749999999999999E-2</v>
      </c>
      <c r="AS108" s="8">
        <f>LARGE($BN108:BS108,1)</f>
        <v>1.8749999999999999E-2</v>
      </c>
      <c r="AV108" s="6">
        <f t="shared" si="260"/>
        <v>0</v>
      </c>
      <c r="AW108" s="6">
        <f t="shared" si="261"/>
        <v>0</v>
      </c>
      <c r="AX108" s="6">
        <f t="shared" si="262"/>
        <v>0</v>
      </c>
      <c r="AY108" s="6">
        <f t="shared" si="263"/>
        <v>0</v>
      </c>
      <c r="AZ108" s="6">
        <f t="shared" si="264"/>
        <v>0</v>
      </c>
      <c r="BA108" s="6">
        <f t="shared" si="265"/>
        <v>0</v>
      </c>
      <c r="BB108" s="6">
        <f t="shared" si="266"/>
        <v>0</v>
      </c>
      <c r="BC108" s="6">
        <f t="shared" si="267"/>
        <v>0</v>
      </c>
      <c r="BD108" s="6">
        <f t="shared" si="268"/>
        <v>0</v>
      </c>
      <c r="BE108" s="6">
        <f t="shared" si="269"/>
        <v>0</v>
      </c>
      <c r="BF108" s="6">
        <f t="shared" si="270"/>
        <v>0</v>
      </c>
      <c r="BH108" s="8">
        <f t="shared" si="271"/>
        <v>2.0312500000000001E-2</v>
      </c>
      <c r="BI108" s="8">
        <f t="shared" si="272"/>
        <v>0</v>
      </c>
      <c r="BJ108" s="8">
        <f t="shared" si="273"/>
        <v>0</v>
      </c>
      <c r="BK108" s="8">
        <f t="shared" si="274"/>
        <v>0</v>
      </c>
      <c r="BL108" s="8">
        <f t="shared" si="275"/>
        <v>0</v>
      </c>
      <c r="BM108" s="8">
        <f t="shared" si="276"/>
        <v>0</v>
      </c>
      <c r="BN108" s="8">
        <f t="shared" si="277"/>
        <v>1.5625E-2</v>
      </c>
      <c r="BO108" s="8">
        <f t="shared" si="278"/>
        <v>0</v>
      </c>
      <c r="BP108" s="8">
        <f t="shared" si="248"/>
        <v>1.8749999999999999E-2</v>
      </c>
      <c r="BQ108" s="8">
        <f t="shared" si="249"/>
        <v>0</v>
      </c>
      <c r="BR108" s="8">
        <f t="shared" si="250"/>
        <v>0</v>
      </c>
      <c r="BS108" s="8">
        <f t="shared" si="251"/>
        <v>0</v>
      </c>
      <c r="BV108" s="8" t="str">
        <f t="shared" si="279"/>
        <v/>
      </c>
      <c r="BW108" s="8" t="str">
        <f t="shared" si="280"/>
        <v/>
      </c>
      <c r="BX108" s="8" t="str">
        <f t="shared" si="281"/>
        <v/>
      </c>
      <c r="BY108" s="8" t="str">
        <f t="shared" si="282"/>
        <v/>
      </c>
      <c r="BZ108" s="8" t="str">
        <f t="shared" si="283"/>
        <v/>
      </c>
      <c r="CA108" s="8" t="str">
        <f t="shared" si="284"/>
        <v/>
      </c>
      <c r="CB108" s="8" t="str">
        <f t="shared" si="285"/>
        <v/>
      </c>
      <c r="CC108" s="8" t="str">
        <f t="shared" si="286"/>
        <v/>
      </c>
      <c r="CD108" s="8" t="str">
        <f t="shared" si="287"/>
        <v/>
      </c>
      <c r="CE108" s="8" t="str">
        <f t="shared" si="288"/>
        <v/>
      </c>
      <c r="CF108" s="8" t="str">
        <f t="shared" si="289"/>
        <v/>
      </c>
      <c r="CG108" s="8" t="str">
        <f t="shared" si="290"/>
        <v/>
      </c>
      <c r="CI108" s="13">
        <v>1.5740740740740743E-2</v>
      </c>
      <c r="CJ108" s="8">
        <f t="shared" si="291"/>
        <v>1.5740740740740743E-2</v>
      </c>
      <c r="CK108" s="8">
        <f>IF(COUNT($BV108:BW108)&gt;0,SMALL($BV108:BW108,1),$CI108)</f>
        <v>1.5740740740740743E-2</v>
      </c>
      <c r="CL108" s="8">
        <f>IF(COUNT($BV108:BX108)&gt;0,SMALL($BV108:BX108,1),$CI108)</f>
        <v>1.5740740740740743E-2</v>
      </c>
      <c r="CM108" s="8">
        <f>IF(COUNT($BV108:BY108)&gt;0,SMALL($BV108:BY108,1),$CI108)</f>
        <v>1.5740740740740743E-2</v>
      </c>
      <c r="CN108" s="8">
        <f>IF(COUNT($BV108:BZ108)&gt;0,SMALL($BV108:BZ108,1),$CI108)</f>
        <v>1.5740740740740743E-2</v>
      </c>
      <c r="CO108" s="3">
        <v>1.2604166666666666E-2</v>
      </c>
      <c r="CP108" s="8">
        <f t="shared" si="292"/>
        <v>1.2604166666666666E-2</v>
      </c>
      <c r="CQ108" s="8">
        <f>IF(COUNT($CB108:CC108)&gt;0,SMALL($CB108:CC108,1),$CP108)</f>
        <v>1.2604166666666666E-2</v>
      </c>
      <c r="CR108" s="8">
        <f>IF(COUNT($CB108:CD108)&gt;0,SMALL($CB108:CD108,1),$CP108)</f>
        <v>1.2604166666666666E-2</v>
      </c>
      <c r="CS108" s="8">
        <f>IF(COUNT($CB108:CE108)&gt;0,SMALL($CB108:CE108,1),$CP108)</f>
        <v>1.2604166666666666E-2</v>
      </c>
      <c r="CT108" s="8">
        <f>IF(COUNT($CB108:CF108)&gt;0,SMALL($CB108:CF108,1),$CP108)</f>
        <v>1.2604166666666666E-2</v>
      </c>
      <c r="CV108" s="8">
        <f t="shared" si="293"/>
        <v>2.0314930555555555E-2</v>
      </c>
      <c r="CW108" s="8">
        <f t="shared" si="294"/>
        <v>1.8752430555555553E-2</v>
      </c>
      <c r="CX108" s="1">
        <f t="shared" si="295"/>
        <v>105</v>
      </c>
      <c r="CY108" s="8">
        <f t="shared" si="296"/>
        <v>2.4305555555555557E-6</v>
      </c>
      <c r="CZ108" s="1" t="str">
        <f t="shared" si="297"/>
        <v>Ross McKelvie</v>
      </c>
      <c r="DB108" s="13">
        <f t="shared" si="298"/>
        <v>1.5892210144927536E-2</v>
      </c>
      <c r="DC108" s="13">
        <f>SMALL($DO108:DP108,1)/(60*60*24)</f>
        <v>1.5892210144927536E-2</v>
      </c>
      <c r="DD108" s="13">
        <f>SMALL($DO108:DQ108,1)/(60*60*24)</f>
        <v>1.5892210144927536E-2</v>
      </c>
      <c r="DE108" s="13">
        <f>SMALL($DO108:DR108,1)/(60*60*24)</f>
        <v>1.5892210144927536E-2</v>
      </c>
      <c r="DF108" s="13">
        <f>SMALL($DO108:DS108,1)/(60*60*24)</f>
        <v>1.5892210144927536E-2</v>
      </c>
      <c r="DG108" s="13">
        <f>SMALL($DO108:DT108,1)/(60*60*24)</f>
        <v>1.5892210144927536E-2</v>
      </c>
      <c r="DH108" s="45">
        <f t="shared" si="299"/>
        <v>1.2213339793281656E-2</v>
      </c>
      <c r="DI108" s="13">
        <f>SMALL($DU108:DV108,1)/(60*60*24)</f>
        <v>1.2213339793281656E-2</v>
      </c>
      <c r="DJ108" s="53">
        <f>SMALL($DW108:DW108,1)/(60*60*24)</f>
        <v>0.11572916666666666</v>
      </c>
      <c r="DK108" s="53">
        <f>SMALL($DW108:DX108,1)/(60*60*24)</f>
        <v>0.11572916666666666</v>
      </c>
      <c r="DL108" s="53">
        <f>SMALL($DW108:DY108,1)/(60*60*24)</f>
        <v>0.11572916666666666</v>
      </c>
      <c r="DM108" s="53">
        <f>SMALL($DW108:DZ108,1)/(60*60*24)</f>
        <v>0.11572916666666666</v>
      </c>
      <c r="DO108" s="6">
        <f t="shared" si="300"/>
        <v>1373.086956521739</v>
      </c>
      <c r="DP108" s="1">
        <f t="shared" si="301"/>
        <v>9999</v>
      </c>
      <c r="DQ108" s="1">
        <f t="shared" si="302"/>
        <v>9999</v>
      </c>
      <c r="DR108" s="1">
        <f t="shared" si="303"/>
        <v>9999</v>
      </c>
      <c r="DS108" s="1">
        <f t="shared" si="304"/>
        <v>9999</v>
      </c>
      <c r="DT108" s="1">
        <f t="shared" si="305"/>
        <v>9999</v>
      </c>
      <c r="DU108" s="6">
        <f t="shared" si="306"/>
        <v>1055.2325581395351</v>
      </c>
      <c r="DV108" s="1">
        <f t="shared" si="307"/>
        <v>9999</v>
      </c>
      <c r="DW108" s="55">
        <f t="shared" si="308"/>
        <v>9999</v>
      </c>
      <c r="DX108" s="1">
        <f t="shared" si="309"/>
        <v>9999</v>
      </c>
      <c r="DY108" s="1">
        <f t="shared" si="310"/>
        <v>9999</v>
      </c>
      <c r="DZ108" s="1">
        <f t="shared" si="311"/>
        <v>9999</v>
      </c>
    </row>
    <row r="109" spans="1:158" x14ac:dyDescent="0.2">
      <c r="A109" s="1" t="s">
        <v>28</v>
      </c>
      <c r="B109" s="3">
        <v>1.6898148148148148E-2</v>
      </c>
      <c r="C109" s="11">
        <v>39508</v>
      </c>
      <c r="E109" s="13">
        <v>2.2418981481481481E-2</v>
      </c>
      <c r="F109" s="11">
        <v>42217</v>
      </c>
      <c r="H109" s="3">
        <v>2.1087962962962965E-2</v>
      </c>
      <c r="I109" s="3">
        <v>2.3425925925925926E-2</v>
      </c>
      <c r="M109" s="8">
        <f t="shared" si="253"/>
        <v>2.6589170692431559E-2</v>
      </c>
      <c r="N109" s="6">
        <f t="shared" si="254"/>
        <v>2297.3043478260865</v>
      </c>
      <c r="O109" s="8">
        <f t="shared" si="312"/>
        <v>9.7222222222222224E-3</v>
      </c>
      <c r="Q109" s="8">
        <f t="shared" si="255"/>
        <v>2.4872685185185185E-2</v>
      </c>
      <c r="R109" s="8">
        <f t="shared" si="256"/>
        <v>0</v>
      </c>
      <c r="S109" s="8">
        <f t="shared" si="257"/>
        <v>9.7222222222222224E-3</v>
      </c>
      <c r="T109" s="8"/>
      <c r="U109" s="8">
        <f>IF(A109&lt;&gt;"",IF(VLOOKUP(A109,Apr!A$4:F$202,6)&gt;0,VLOOKUP(A109,Apr!A$4:F$202,6),0),0)</f>
        <v>2.4872685185185185E-2</v>
      </c>
      <c r="V109" s="8">
        <f>IF(A109&lt;&gt;"",IF(VLOOKUP(A109,May!A$3:F$201,6)&gt;0,VLOOKUP(A109,May!A$3:F$201,6),0),0)</f>
        <v>0</v>
      </c>
      <c r="W109" s="8">
        <f>IF(A109&lt;&gt;"",IF(VLOOKUP(A109,Jun!A$3:F$201,6)&gt;0,VLOOKUP(A109,Jun!A$3:F$201,6),0),0)</f>
        <v>0</v>
      </c>
      <c r="X109" s="8">
        <f>IF(A109&lt;&gt;"",IF(VLOOKUP(A109,Jul!A$3:F$201,6)&gt;0,VLOOKUP(A109,Jul!A$3:F$201,6),0),0)</f>
        <v>0</v>
      </c>
      <c r="Y109" s="8">
        <f>IF(A109&lt;&gt;"",IF(VLOOKUP(A109,Aug!A$3:F$201,6)&gt;0,VLOOKUP(A109,Aug!A$3:F$201,6),0),0)</f>
        <v>0</v>
      </c>
      <c r="Z109" s="8">
        <f>IF(A109&lt;&gt;"",IF(VLOOKUP(A109,Sep!A$3:F$201,6)&gt;0,VLOOKUP(A109,Sep!A$3:F$201,6),0),0)</f>
        <v>0</v>
      </c>
      <c r="AA109" s="6">
        <f t="shared" si="258"/>
        <v>1651.5303394814223</v>
      </c>
      <c r="AB109" s="8">
        <f t="shared" si="259"/>
        <v>8.6805555555555559E-3</v>
      </c>
      <c r="AC109" s="8">
        <f>IF(A109&lt;&gt;"",IF(VLOOKUP(A109,Oct!A$3:F$201,6)&gt;0,VLOOKUP(A109,Oct!A$3:F$201,6),0),0)</f>
        <v>0</v>
      </c>
      <c r="AD109" s="8">
        <f>IF(A109&lt;&gt;"",IF(VLOOKUP(A109,Nov!A$3:F$201,6)&gt;0,VLOOKUP(A109,Nov!A$3:F$201,6),0),0)</f>
        <v>0</v>
      </c>
      <c r="AE109" s="8">
        <f>IF(A109&lt;&gt;"",IF(VLOOKUP(A109,Dec!A$3:F$201,6)&gt;0,VLOOKUP(A109,Dec!A$3:F$201,6),0),0)</f>
        <v>0</v>
      </c>
      <c r="AF109" s="8">
        <f>IF(A109&lt;&gt;"",IF(VLOOKUP(A109,Jan!A$3:F$201,6)&gt;0,VLOOKUP(A109,Jan!A$3:F$201,6),0),0)</f>
        <v>0</v>
      </c>
      <c r="AG109" s="8">
        <f>IF(A109&lt;&gt;"",IF(VLOOKUP(A109,Feb!A$3:F$201,6)&gt;0,VLOOKUP(A109,Feb!A$3:F$201,6),0),0)</f>
        <v>0</v>
      </c>
      <c r="AH109" s="8">
        <f>IF(A109&lt;&gt;"",IF(VLOOKUP(A109,Mar!A$3:F$201,6)&gt;0,VLOOKUP(A109,Mar!A$3:F$201,6),0),0)</f>
        <v>0</v>
      </c>
      <c r="AJ109" s="8">
        <f>LARGE($BH109:BI109,1)</f>
        <v>1.1284722222222222E-2</v>
      </c>
      <c r="AK109" s="8">
        <f>LARGE($BH109:BJ109,1)</f>
        <v>1.1284722222222222E-2</v>
      </c>
      <c r="AL109" s="8">
        <f>LARGE($BH109:BK109,1)</f>
        <v>1.1284722222222222E-2</v>
      </c>
      <c r="AM109" s="8">
        <f>LARGE($BH109:BL109,1)</f>
        <v>1.1284722222222222E-2</v>
      </c>
      <c r="AN109" s="8">
        <f>LARGE($BH109:BM109,1)</f>
        <v>1.1284722222222222E-2</v>
      </c>
      <c r="AO109" s="8">
        <f>LARGE($BN109:BO109,1)</f>
        <v>8.6805555555555559E-3</v>
      </c>
      <c r="AP109" s="8">
        <f>LARGE($BN109:BP109,1)</f>
        <v>1.0416666666666668E-2</v>
      </c>
      <c r="AQ109" s="8">
        <f>LARGE($BN109:BQ109,1)</f>
        <v>1.0416666666666668E-2</v>
      </c>
      <c r="AR109" s="8">
        <f>LARGE($BN109:BR109,1)</f>
        <v>1.0416666666666668E-2</v>
      </c>
      <c r="AS109" s="8">
        <f>LARGE($BN109:BS109,1)</f>
        <v>1.0416666666666668E-2</v>
      </c>
      <c r="AV109" s="6">
        <f t="shared" si="260"/>
        <v>2149</v>
      </c>
      <c r="AW109" s="6">
        <f t="shared" si="261"/>
        <v>0</v>
      </c>
      <c r="AX109" s="6">
        <f t="shared" si="262"/>
        <v>0</v>
      </c>
      <c r="AY109" s="6">
        <f t="shared" si="263"/>
        <v>0</v>
      </c>
      <c r="AZ109" s="6">
        <f t="shared" si="264"/>
        <v>0</v>
      </c>
      <c r="BA109" s="6">
        <f t="shared" si="265"/>
        <v>0</v>
      </c>
      <c r="BB109" s="6">
        <f t="shared" si="266"/>
        <v>0</v>
      </c>
      <c r="BC109" s="6">
        <f t="shared" si="267"/>
        <v>0</v>
      </c>
      <c r="BD109" s="6">
        <f t="shared" si="268"/>
        <v>0</v>
      </c>
      <c r="BE109" s="6">
        <f t="shared" si="269"/>
        <v>0</v>
      </c>
      <c r="BF109" s="6">
        <f t="shared" si="270"/>
        <v>0</v>
      </c>
      <c r="BH109" s="8">
        <f t="shared" si="271"/>
        <v>9.7222222222222224E-3</v>
      </c>
      <c r="BI109" s="8">
        <f t="shared" si="272"/>
        <v>1.1284722222222222E-2</v>
      </c>
      <c r="BJ109" s="8">
        <f t="shared" si="273"/>
        <v>0</v>
      </c>
      <c r="BK109" s="8">
        <f t="shared" si="274"/>
        <v>0</v>
      </c>
      <c r="BL109" s="8">
        <f t="shared" si="275"/>
        <v>0</v>
      </c>
      <c r="BM109" s="8">
        <f t="shared" si="276"/>
        <v>0</v>
      </c>
      <c r="BN109" s="8">
        <f t="shared" si="277"/>
        <v>8.6805555555555559E-3</v>
      </c>
      <c r="BO109" s="8">
        <f t="shared" si="278"/>
        <v>0</v>
      </c>
      <c r="BP109" s="8">
        <f t="shared" si="248"/>
        <v>1.0416666666666668E-2</v>
      </c>
      <c r="BQ109" s="8">
        <f t="shared" si="249"/>
        <v>0</v>
      </c>
      <c r="BR109" s="8">
        <f t="shared" si="250"/>
        <v>0</v>
      </c>
      <c r="BS109" s="8">
        <f t="shared" si="251"/>
        <v>0</v>
      </c>
      <c r="BV109" s="8">
        <f t="shared" si="279"/>
        <v>2.4872685185185185E-2</v>
      </c>
      <c r="BW109" s="8" t="str">
        <f t="shared" si="280"/>
        <v/>
      </c>
      <c r="BX109" s="8" t="str">
        <f t="shared" si="281"/>
        <v/>
      </c>
      <c r="BY109" s="8" t="str">
        <f t="shared" si="282"/>
        <v/>
      </c>
      <c r="BZ109" s="8" t="str">
        <f t="shared" si="283"/>
        <v/>
      </c>
      <c r="CA109" s="8" t="str">
        <f t="shared" si="284"/>
        <v/>
      </c>
      <c r="CB109" s="8" t="str">
        <f t="shared" si="285"/>
        <v/>
      </c>
      <c r="CC109" s="8" t="str">
        <f t="shared" si="286"/>
        <v/>
      </c>
      <c r="CD109" s="8" t="str">
        <f t="shared" si="287"/>
        <v/>
      </c>
      <c r="CE109" s="8" t="str">
        <f t="shared" si="288"/>
        <v/>
      </c>
      <c r="CF109" s="8" t="str">
        <f t="shared" si="289"/>
        <v/>
      </c>
      <c r="CG109" s="8" t="str">
        <f t="shared" si="290"/>
        <v/>
      </c>
      <c r="CI109" s="13">
        <v>2.2418981481481481E-2</v>
      </c>
      <c r="CJ109" s="8">
        <f t="shared" si="291"/>
        <v>2.4872685185185185E-2</v>
      </c>
      <c r="CK109" s="8">
        <f>IF(COUNT($BV109:BW109)&gt;0,SMALL($BV109:BW109,1),$CI109)</f>
        <v>2.4872685185185185E-2</v>
      </c>
      <c r="CL109" s="8">
        <f>IF(COUNT($BV109:BX109)&gt;0,SMALL($BV109:BX109,1),$CI109)</f>
        <v>2.4872685185185185E-2</v>
      </c>
      <c r="CM109" s="8">
        <f>IF(COUNT($BV109:BY109)&gt;0,SMALL($BV109:BY109,1),$CI109)</f>
        <v>2.4872685185185185E-2</v>
      </c>
      <c r="CN109" s="8">
        <f>IF(COUNT($BV109:BZ109)&gt;0,SMALL($BV109:BZ109,1),$CI109)</f>
        <v>2.4872685185185185E-2</v>
      </c>
      <c r="CO109" s="3">
        <v>1.6898148148148148E-2</v>
      </c>
      <c r="CP109" s="8">
        <f t="shared" si="292"/>
        <v>1.6898148148148148E-2</v>
      </c>
      <c r="CQ109" s="8">
        <f>IF(COUNT($CB109:CC109)&gt;0,SMALL($CB109:CC109,1),$CP109)</f>
        <v>1.6898148148148148E-2</v>
      </c>
      <c r="CR109" s="8">
        <f>IF(COUNT($CB109:CD109)&gt;0,SMALL($CB109:CD109,1),$CP109)</f>
        <v>1.6898148148148148E-2</v>
      </c>
      <c r="CS109" s="8">
        <f>IF(COUNT($CB109:CE109)&gt;0,SMALL($CB109:CE109,1),$CP109)</f>
        <v>1.6898148148148148E-2</v>
      </c>
      <c r="CT109" s="8">
        <f>IF(COUNT($CB109:CF109)&gt;0,SMALL($CB109:CF109,1),$CP109)</f>
        <v>1.6898148148148148E-2</v>
      </c>
      <c r="CV109" s="8">
        <f t="shared" si="293"/>
        <v>1.1287175925925926E-2</v>
      </c>
      <c r="CW109" s="8">
        <f t="shared" si="294"/>
        <v>1.0419120370370372E-2</v>
      </c>
      <c r="CX109" s="1">
        <f t="shared" si="295"/>
        <v>106</v>
      </c>
      <c r="CY109" s="8">
        <f t="shared" si="296"/>
        <v>2.4537037037037038E-6</v>
      </c>
      <c r="CZ109" s="1" t="str">
        <f t="shared" si="297"/>
        <v>Roy Stevens</v>
      </c>
      <c r="DB109" s="13">
        <f t="shared" si="298"/>
        <v>2.6589170692431559E-2</v>
      </c>
      <c r="DC109" s="13">
        <f>SMALL($DO109:DP109,1)/(60*60*24)</f>
        <v>2.4872685185185185E-2</v>
      </c>
      <c r="DD109" s="13">
        <f>SMALL($DO109:DQ109,1)/(60*60*24)</f>
        <v>2.4872685185185185E-2</v>
      </c>
      <c r="DE109" s="13">
        <f>SMALL($DO109:DR109,1)/(60*60*24)</f>
        <v>2.4872685185185185E-2</v>
      </c>
      <c r="DF109" s="13">
        <f>SMALL($DO109:DS109,1)/(60*60*24)</f>
        <v>2.4872685185185185E-2</v>
      </c>
      <c r="DG109" s="13">
        <f>SMALL($DO109:DT109,1)/(60*60*24)</f>
        <v>2.4872685185185185E-2</v>
      </c>
      <c r="DH109" s="45">
        <f t="shared" si="299"/>
        <v>1.9114934484738683E-2</v>
      </c>
      <c r="DI109" s="13">
        <f>SMALL($DU109:DV109,1)/(60*60*24)</f>
        <v>1.9114934484738683E-2</v>
      </c>
      <c r="DJ109" s="53">
        <f>SMALL($DW109:DW109,1)/(60*60*24)</f>
        <v>0.11572916666666666</v>
      </c>
      <c r="DK109" s="53">
        <f>SMALL($DW109:DX109,1)/(60*60*24)</f>
        <v>0.11572916666666666</v>
      </c>
      <c r="DL109" s="53">
        <f>SMALL($DW109:DY109,1)/(60*60*24)</f>
        <v>0.11572916666666666</v>
      </c>
      <c r="DM109" s="53">
        <f>SMALL($DW109:DZ109,1)/(60*60*24)</f>
        <v>0.11572916666666666</v>
      </c>
      <c r="DO109" s="6">
        <f t="shared" si="300"/>
        <v>2297.3043478260865</v>
      </c>
      <c r="DP109" s="1">
        <f t="shared" si="301"/>
        <v>2149</v>
      </c>
      <c r="DQ109" s="1">
        <f t="shared" si="302"/>
        <v>9999</v>
      </c>
      <c r="DR109" s="1">
        <f t="shared" si="303"/>
        <v>9999</v>
      </c>
      <c r="DS109" s="1">
        <f t="shared" si="304"/>
        <v>9999</v>
      </c>
      <c r="DT109" s="1">
        <f t="shared" si="305"/>
        <v>9999</v>
      </c>
      <c r="DU109" s="6">
        <f t="shared" si="306"/>
        <v>1651.5303394814223</v>
      </c>
      <c r="DV109" s="1">
        <f t="shared" si="307"/>
        <v>9999</v>
      </c>
      <c r="DW109" s="55">
        <f t="shared" si="308"/>
        <v>9999</v>
      </c>
      <c r="DX109" s="1">
        <f t="shared" si="309"/>
        <v>9999</v>
      </c>
      <c r="DY109" s="1">
        <f t="shared" si="310"/>
        <v>9999</v>
      </c>
      <c r="DZ109" s="1">
        <f t="shared" si="311"/>
        <v>9999</v>
      </c>
    </row>
    <row r="110" spans="1:158" x14ac:dyDescent="0.2">
      <c r="A110" s="1" t="s">
        <v>51</v>
      </c>
      <c r="E110" s="13">
        <v>2.7870370370370368E-2</v>
      </c>
      <c r="F110" s="11">
        <v>42917</v>
      </c>
      <c r="H110" s="3">
        <v>0</v>
      </c>
      <c r="I110" s="3">
        <v>0</v>
      </c>
      <c r="K110" s="8">
        <v>1.9942129629629629E-2</v>
      </c>
      <c r="M110" s="8">
        <f t="shared" si="253"/>
        <v>2.7893332440157199E-2</v>
      </c>
      <c r="N110" s="6">
        <f t="shared" si="254"/>
        <v>2409.9839228295823</v>
      </c>
      <c r="O110" s="8">
        <f t="shared" si="312"/>
        <v>8.3333333333333332E-3</v>
      </c>
      <c r="Q110" s="8">
        <f t="shared" si="255"/>
        <v>0</v>
      </c>
      <c r="R110" s="8">
        <f t="shared" si="256"/>
        <v>0</v>
      </c>
      <c r="S110" s="8">
        <f t="shared" si="257"/>
        <v>8.3333333333333332E-3</v>
      </c>
      <c r="T110" s="8"/>
      <c r="U110" s="8">
        <f>IF(A110&lt;&gt;"",IF(VLOOKUP(A110,Apr!A$4:F$202,6)&gt;0,VLOOKUP(A110,Apr!A$4:F$202,6),0),0)</f>
        <v>0</v>
      </c>
      <c r="V110" s="8">
        <f>IF(A110&lt;&gt;"",IF(VLOOKUP(A110,May!A$3:F$201,6)&gt;0,VLOOKUP(A110,May!A$3:F$201,6),0),0)</f>
        <v>0</v>
      </c>
      <c r="W110" s="8">
        <f>IF(A110&lt;&gt;"",IF(VLOOKUP(A110,Jun!A$3:F$201,6)&gt;0,VLOOKUP(A110,Jun!A$3:F$201,6),0),0)</f>
        <v>0</v>
      </c>
      <c r="X110" s="8">
        <f>IF(A110&lt;&gt;"",IF(VLOOKUP(A110,Jul!A$3:F$201,6)&gt;0,VLOOKUP(A110,Jul!A$3:F$201,6),0),0)</f>
        <v>0</v>
      </c>
      <c r="Y110" s="8">
        <f>IF(A110&lt;&gt;"",IF(VLOOKUP(A110,Aug!A$3:F$201,6)&gt;0,VLOOKUP(A110,Aug!A$3:F$201,6),0),0)</f>
        <v>0</v>
      </c>
      <c r="Z110" s="8">
        <f>IF(A110&lt;&gt;"",IF(VLOOKUP(A110,Sep!A$3:F$201,6)&gt;0,VLOOKUP(A110,Sep!A$3:F$201,6),0),0)</f>
        <v>0</v>
      </c>
      <c r="AA110" s="6">
        <f t="shared" si="258"/>
        <v>1852.0993793464447</v>
      </c>
      <c r="AB110" s="8">
        <f t="shared" si="259"/>
        <v>6.4236111111111117E-3</v>
      </c>
      <c r="AC110" s="8">
        <f>IF(A110&lt;&gt;"",IF(VLOOKUP(A110,Oct!A$3:F$201,6)&gt;0,VLOOKUP(A110,Oct!A$3:F$201,6),0),0)</f>
        <v>0</v>
      </c>
      <c r="AD110" s="8">
        <f>IF(A110&lt;&gt;"",IF(VLOOKUP(A110,Nov!A$3:F$201,6)&gt;0,VLOOKUP(A110,Nov!A$3:F$201,6),0),0)</f>
        <v>0</v>
      </c>
      <c r="AE110" s="8">
        <f>IF(A110&lt;&gt;"",IF(VLOOKUP(A110,Dec!A$3:F$201,6)&gt;0,VLOOKUP(A110,Dec!A$3:F$201,6),0),0)</f>
        <v>0</v>
      </c>
      <c r="AF110" s="8">
        <f>IF(A110&lt;&gt;"",IF(VLOOKUP(A110,Jan!A$3:F$201,6)&gt;0,VLOOKUP(A110,Jan!A$3:F$201,6),0),0)</f>
        <v>0</v>
      </c>
      <c r="AG110" s="8">
        <f>IF(A110&lt;&gt;"",IF(VLOOKUP(A110,Feb!A$3:F$201,6)&gt;0,VLOOKUP(A110,Feb!A$3:F$201,6),0),0)</f>
        <v>0</v>
      </c>
      <c r="AH110" s="8">
        <f>IF(A110&lt;&gt;"",IF(VLOOKUP(A110,Mar!A$3:F$201,6)&gt;0,VLOOKUP(A110,Mar!A$3:F$201,6),0),0)</f>
        <v>0</v>
      </c>
      <c r="AJ110" s="8">
        <f>LARGE($BH110:BI110,1)</f>
        <v>8.3333333333333332E-3</v>
      </c>
      <c r="AK110" s="8">
        <f>LARGE($BH110:BJ110,1)</f>
        <v>8.3333333333333332E-3</v>
      </c>
      <c r="AL110" s="8">
        <f>LARGE($BH110:BK110,1)</f>
        <v>8.3333333333333332E-3</v>
      </c>
      <c r="AM110" s="8">
        <f>LARGE($BH110:BL110,1)</f>
        <v>8.3333333333333332E-3</v>
      </c>
      <c r="AN110" s="8">
        <f>LARGE($BH110:BM110,1)</f>
        <v>8.3333333333333332E-3</v>
      </c>
      <c r="AO110" s="8">
        <f>LARGE($BN110:BO110,1)</f>
        <v>6.4236111111111117E-3</v>
      </c>
      <c r="AP110" s="8">
        <f>LARGE($BN110:BP110,1)</f>
        <v>7.6388888888888895E-3</v>
      </c>
      <c r="AQ110" s="8">
        <f>LARGE($BN110:BQ110,1)</f>
        <v>7.6388888888888895E-3</v>
      </c>
      <c r="AR110" s="8">
        <f>LARGE($BN110:BR110,1)</f>
        <v>7.6388888888888895E-3</v>
      </c>
      <c r="AS110" s="8">
        <f>LARGE($BN110:BS110,1)</f>
        <v>7.6388888888888895E-3</v>
      </c>
      <c r="AV110" s="6">
        <f t="shared" si="260"/>
        <v>0</v>
      </c>
      <c r="AW110" s="6">
        <f t="shared" si="261"/>
        <v>0</v>
      </c>
      <c r="AX110" s="6">
        <f t="shared" si="262"/>
        <v>0</v>
      </c>
      <c r="AY110" s="6">
        <f t="shared" si="263"/>
        <v>0</v>
      </c>
      <c r="AZ110" s="6">
        <f t="shared" si="264"/>
        <v>0</v>
      </c>
      <c r="BA110" s="6">
        <f t="shared" si="265"/>
        <v>0</v>
      </c>
      <c r="BB110" s="6">
        <f t="shared" si="266"/>
        <v>0</v>
      </c>
      <c r="BC110" s="6">
        <f t="shared" si="267"/>
        <v>0</v>
      </c>
      <c r="BD110" s="6">
        <f t="shared" si="268"/>
        <v>0</v>
      </c>
      <c r="BE110" s="6">
        <f t="shared" si="269"/>
        <v>0</v>
      </c>
      <c r="BF110" s="6">
        <f t="shared" si="270"/>
        <v>0</v>
      </c>
      <c r="BH110" s="8">
        <f t="shared" si="271"/>
        <v>8.3333333333333332E-3</v>
      </c>
      <c r="BI110" s="8">
        <f t="shared" si="272"/>
        <v>0</v>
      </c>
      <c r="BJ110" s="8">
        <f t="shared" si="273"/>
        <v>0</v>
      </c>
      <c r="BK110" s="8">
        <f t="shared" si="274"/>
        <v>0</v>
      </c>
      <c r="BL110" s="8">
        <f t="shared" si="275"/>
        <v>0</v>
      </c>
      <c r="BM110" s="8">
        <f t="shared" si="276"/>
        <v>0</v>
      </c>
      <c r="BN110" s="8">
        <f t="shared" si="277"/>
        <v>6.4236111111111117E-3</v>
      </c>
      <c r="BO110" s="8">
        <f t="shared" si="278"/>
        <v>0</v>
      </c>
      <c r="BP110" s="8">
        <f t="shared" si="248"/>
        <v>7.6388888888888895E-3</v>
      </c>
      <c r="BQ110" s="8">
        <f t="shared" si="249"/>
        <v>0</v>
      </c>
      <c r="BR110" s="8">
        <f t="shared" si="250"/>
        <v>0</v>
      </c>
      <c r="BS110" s="8">
        <f t="shared" si="251"/>
        <v>0</v>
      </c>
      <c r="BV110" s="8" t="str">
        <f t="shared" si="279"/>
        <v/>
      </c>
      <c r="BW110" s="8" t="str">
        <f t="shared" si="280"/>
        <v/>
      </c>
      <c r="BX110" s="8" t="str">
        <f t="shared" si="281"/>
        <v/>
      </c>
      <c r="BY110" s="8" t="str">
        <f t="shared" si="282"/>
        <v/>
      </c>
      <c r="BZ110" s="8" t="str">
        <f t="shared" si="283"/>
        <v/>
      </c>
      <c r="CA110" s="8" t="str">
        <f t="shared" si="284"/>
        <v/>
      </c>
      <c r="CB110" s="8" t="str">
        <f t="shared" si="285"/>
        <v/>
      </c>
      <c r="CC110" s="8" t="str">
        <f t="shared" si="286"/>
        <v/>
      </c>
      <c r="CD110" s="8" t="str">
        <f t="shared" si="287"/>
        <v/>
      </c>
      <c r="CE110" s="8" t="str">
        <f t="shared" si="288"/>
        <v/>
      </c>
      <c r="CF110" s="8" t="str">
        <f t="shared" si="289"/>
        <v/>
      </c>
      <c r="CG110" s="8" t="str">
        <f t="shared" si="290"/>
        <v/>
      </c>
      <c r="CI110" s="13">
        <v>2.7870370370370368E-2</v>
      </c>
      <c r="CJ110" s="8">
        <f t="shared" si="291"/>
        <v>2.7870370370370368E-2</v>
      </c>
      <c r="CK110" s="8">
        <f>IF(COUNT($BV110:BW110)&gt;0,SMALL($BV110:BW110,1),$CI110)</f>
        <v>2.7870370370370368E-2</v>
      </c>
      <c r="CL110" s="8">
        <f>IF(COUNT($BV110:BX110)&gt;0,SMALL($BV110:BX110,1),$CI110)</f>
        <v>2.7870370370370368E-2</v>
      </c>
      <c r="CM110" s="8">
        <f>IF(COUNT($BV110:BY110)&gt;0,SMALL($BV110:BY110,1),$CI110)</f>
        <v>2.7870370370370368E-2</v>
      </c>
      <c r="CN110" s="8">
        <f>IF(COUNT($BV110:BZ110)&gt;0,SMALL($BV110:BZ110,1),$CI110)</f>
        <v>2.7870370370370368E-2</v>
      </c>
      <c r="CP110" s="8">
        <f t="shared" si="292"/>
        <v>0</v>
      </c>
      <c r="CQ110" s="8">
        <f>IF(COUNT($CB110:CC110)&gt;0,SMALL($CB110:CC110,1),$CP110)</f>
        <v>0</v>
      </c>
      <c r="CR110" s="8">
        <f>IF(COUNT($CB110:CD110)&gt;0,SMALL($CB110:CD110,1),$CP110)</f>
        <v>0</v>
      </c>
      <c r="CS110" s="8">
        <f>IF(COUNT($CB110:CE110)&gt;0,SMALL($CB110:CE110,1),$CP110)</f>
        <v>0</v>
      </c>
      <c r="CT110" s="8">
        <f>IF(COUNT($CB110:CF110)&gt;0,SMALL($CB110:CF110,1),$CP110)</f>
        <v>0</v>
      </c>
      <c r="CV110" s="8">
        <f t="shared" si="293"/>
        <v>8.3358101851851857E-3</v>
      </c>
      <c r="CW110" s="8">
        <f t="shared" si="294"/>
        <v>7.6413657407407411E-3</v>
      </c>
      <c r="CX110" s="1">
        <f t="shared" si="295"/>
        <v>107</v>
      </c>
      <c r="CY110" s="8">
        <f t="shared" si="296"/>
        <v>2.476851851851852E-6</v>
      </c>
      <c r="CZ110" s="1" t="str">
        <f t="shared" si="297"/>
        <v>Ruth Bye</v>
      </c>
      <c r="DB110" s="13">
        <f t="shared" si="298"/>
        <v>2.7893332440157199E-2</v>
      </c>
      <c r="DC110" s="13">
        <f>SMALL($DO110:DP110,1)/(60*60*24)</f>
        <v>2.7893332440157202E-2</v>
      </c>
      <c r="DD110" s="13">
        <f>SMALL($DO110:DQ110,1)/(60*60*24)</f>
        <v>2.7893332440157202E-2</v>
      </c>
      <c r="DE110" s="13">
        <f>SMALL($DO110:DR110,1)/(60*60*24)</f>
        <v>2.7893332440157202E-2</v>
      </c>
      <c r="DF110" s="13">
        <f>SMALL($DO110:DS110,1)/(60*60*24)</f>
        <v>2.7893332440157202E-2</v>
      </c>
      <c r="DG110" s="13">
        <f>SMALL($DO110:DT110,1)/(60*60*24)</f>
        <v>2.7893332440157202E-2</v>
      </c>
      <c r="DH110" s="45">
        <f t="shared" si="299"/>
        <v>2.1436335409102371E-2</v>
      </c>
      <c r="DI110" s="13">
        <f>SMALL($DU110:DV110,1)/(60*60*24)</f>
        <v>2.1436335409102371E-2</v>
      </c>
      <c r="DJ110" s="53">
        <f>SMALL($DW110:DW110,1)/(60*60*24)</f>
        <v>0.11572916666666666</v>
      </c>
      <c r="DK110" s="53">
        <f>SMALL($DW110:DX110,1)/(60*60*24)</f>
        <v>0.11572916666666666</v>
      </c>
      <c r="DL110" s="53">
        <f>SMALL($DW110:DY110,1)/(60*60*24)</f>
        <v>0.11572916666666666</v>
      </c>
      <c r="DM110" s="53">
        <f>SMALL($DW110:DZ110,1)/(60*60*24)</f>
        <v>0.11572916666666666</v>
      </c>
      <c r="DO110" s="6">
        <f t="shared" si="300"/>
        <v>2409.9839228295823</v>
      </c>
      <c r="DP110" s="1">
        <f t="shared" si="301"/>
        <v>9999</v>
      </c>
      <c r="DQ110" s="1">
        <f t="shared" si="302"/>
        <v>9999</v>
      </c>
      <c r="DR110" s="1">
        <f t="shared" si="303"/>
        <v>9999</v>
      </c>
      <c r="DS110" s="1">
        <f t="shared" si="304"/>
        <v>9999</v>
      </c>
      <c r="DT110" s="1">
        <f t="shared" si="305"/>
        <v>9999</v>
      </c>
      <c r="DU110" s="6">
        <f t="shared" si="306"/>
        <v>1852.0993793464447</v>
      </c>
      <c r="DV110" s="1">
        <f t="shared" si="307"/>
        <v>9999</v>
      </c>
      <c r="DW110" s="55">
        <f t="shared" si="308"/>
        <v>9999</v>
      </c>
      <c r="DX110" s="1">
        <f t="shared" si="309"/>
        <v>9999</v>
      </c>
      <c r="DY110" s="1">
        <f t="shared" si="310"/>
        <v>9999</v>
      </c>
      <c r="DZ110" s="1">
        <f t="shared" si="311"/>
        <v>9999</v>
      </c>
    </row>
    <row r="111" spans="1:158" x14ac:dyDescent="0.2">
      <c r="A111" s="1" t="s">
        <v>49</v>
      </c>
      <c r="B111" s="3">
        <v>1.9270833333333334E-2</v>
      </c>
      <c r="C111" s="11">
        <v>42278</v>
      </c>
      <c r="E111" s="13">
        <v>2.5891203703703704E-2</v>
      </c>
      <c r="F111" s="11">
        <v>42948</v>
      </c>
      <c r="H111" s="3">
        <v>0</v>
      </c>
      <c r="I111" s="3">
        <v>0</v>
      </c>
      <c r="L111" s="8">
        <v>3.681712962962963E-2</v>
      </c>
      <c r="M111" s="8">
        <f t="shared" si="253"/>
        <v>2.4990093792346815E-2</v>
      </c>
      <c r="N111" s="6">
        <f t="shared" si="254"/>
        <v>2159.1441036587648</v>
      </c>
      <c r="O111" s="8">
        <f t="shared" si="312"/>
        <v>1.1284722222222222E-2</v>
      </c>
      <c r="Q111" s="8">
        <f t="shared" si="255"/>
        <v>0</v>
      </c>
      <c r="R111" s="8">
        <f t="shared" si="256"/>
        <v>0</v>
      </c>
      <c r="S111" s="8">
        <f t="shared" si="257"/>
        <v>1.1284722222222222E-2</v>
      </c>
      <c r="T111" s="8"/>
      <c r="U111" s="8">
        <f>IF(A111&lt;&gt;"",IF(VLOOKUP(A111,Apr!A$4:F$202,6)&gt;0,VLOOKUP(A111,Apr!A$4:F$202,6),0),0)</f>
        <v>0</v>
      </c>
      <c r="V111" s="8">
        <f>IF(A111&lt;&gt;"",IF(VLOOKUP(A111,May!A$3:F$201,6)&gt;0,VLOOKUP(A111,May!A$3:F$201,6),0),0)</f>
        <v>0</v>
      </c>
      <c r="W111" s="8">
        <f>IF(A111&lt;&gt;"",IF(VLOOKUP(A111,Jun!A$3:F$201,6)&gt;0,VLOOKUP(A111,Jun!A$3:F$201,6),0),0)</f>
        <v>0</v>
      </c>
      <c r="X111" s="8">
        <f>IF(A111&lt;&gt;"",IF(VLOOKUP(A111,Jul!A$3:F$201,6)&gt;0,VLOOKUP(A111,Jul!A$3:F$201,6),0),0)</f>
        <v>0</v>
      </c>
      <c r="Y111" s="8">
        <f>IF(A111&lt;&gt;"",IF(VLOOKUP(A111,Aug!A$3:F$201,6)&gt;0,VLOOKUP(A111,Aug!A$3:F$201,6),0),0)</f>
        <v>0</v>
      </c>
      <c r="Z111" s="8">
        <f>IF(A111&lt;&gt;"",IF(VLOOKUP(A111,Sep!A$3:F$201,6)&gt;0,VLOOKUP(A111,Sep!A$3:F$201,6),0),0)</f>
        <v>0</v>
      </c>
      <c r="AA111" s="6">
        <f t="shared" si="258"/>
        <v>1659.3261956746726</v>
      </c>
      <c r="AB111" s="8">
        <f t="shared" si="259"/>
        <v>8.6805555555555559E-3</v>
      </c>
      <c r="AC111" s="8">
        <f>IF(A111&lt;&gt;"",IF(VLOOKUP(A111,Oct!A$3:F$201,6)&gt;0,VLOOKUP(A111,Oct!A$3:F$201,6),0),0)</f>
        <v>0</v>
      </c>
      <c r="AD111" s="8">
        <f>IF(A111&lt;&gt;"",IF(VLOOKUP(A111,Nov!A$3:F$201,6)&gt;0,VLOOKUP(A111,Nov!A$3:F$201,6),0),0)</f>
        <v>0</v>
      </c>
      <c r="AE111" s="8">
        <f>IF(A111&lt;&gt;"",IF(VLOOKUP(A111,Dec!A$3:F$201,6)&gt;0,VLOOKUP(A111,Dec!A$3:F$201,6),0),0)</f>
        <v>0</v>
      </c>
      <c r="AF111" s="8">
        <f>IF(A111&lt;&gt;"",IF(VLOOKUP(A111,Jan!A$3:F$201,6)&gt;0,VLOOKUP(A111,Jan!A$3:F$201,6),0),0)</f>
        <v>0</v>
      </c>
      <c r="AG111" s="8">
        <f>IF(A111&lt;&gt;"",IF(VLOOKUP(A111,Feb!A$3:F$201,6)&gt;0,VLOOKUP(A111,Feb!A$3:F$201,6),0),0)</f>
        <v>0</v>
      </c>
      <c r="AH111" s="8">
        <f>IF(A111&lt;&gt;"",IF(VLOOKUP(A111,Mar!A$3:F$201,6)&gt;0,VLOOKUP(A111,Mar!A$3:F$201,6),0),0)</f>
        <v>0</v>
      </c>
      <c r="AJ111" s="8">
        <f>LARGE($BH111:BI111,1)</f>
        <v>1.1284722222222222E-2</v>
      </c>
      <c r="AK111" s="8">
        <f>LARGE($BH111:BJ111,1)</f>
        <v>1.1284722222222222E-2</v>
      </c>
      <c r="AL111" s="8">
        <f>LARGE($BH111:BK111,1)</f>
        <v>1.1284722222222222E-2</v>
      </c>
      <c r="AM111" s="8">
        <f>LARGE($BH111:BL111,1)</f>
        <v>1.1284722222222222E-2</v>
      </c>
      <c r="AN111" s="8">
        <f>LARGE($BH111:BM111,1)</f>
        <v>1.1284722222222222E-2</v>
      </c>
      <c r="AO111" s="8">
        <f>LARGE($BN111:BO111,1)</f>
        <v>8.6805555555555559E-3</v>
      </c>
      <c r="AP111" s="8">
        <f>LARGE($BN111:BP111,1)</f>
        <v>1.0416666666666668E-2</v>
      </c>
      <c r="AQ111" s="8">
        <f>LARGE($BN111:BQ111,1)</f>
        <v>1.0416666666666668E-2</v>
      </c>
      <c r="AR111" s="8">
        <f>LARGE($BN111:BR111,1)</f>
        <v>1.0416666666666668E-2</v>
      </c>
      <c r="AS111" s="8">
        <f>LARGE($BN111:BS111,1)</f>
        <v>1.0416666666666668E-2</v>
      </c>
      <c r="AV111" s="6">
        <f t="shared" si="260"/>
        <v>0</v>
      </c>
      <c r="AW111" s="6">
        <f t="shared" si="261"/>
        <v>0</v>
      </c>
      <c r="AX111" s="6">
        <f t="shared" si="262"/>
        <v>0</v>
      </c>
      <c r="AY111" s="6">
        <f t="shared" si="263"/>
        <v>0</v>
      </c>
      <c r="AZ111" s="6">
        <f t="shared" si="264"/>
        <v>0</v>
      </c>
      <c r="BA111" s="6">
        <f t="shared" si="265"/>
        <v>0</v>
      </c>
      <c r="BB111" s="6">
        <f t="shared" si="266"/>
        <v>0</v>
      </c>
      <c r="BC111" s="6">
        <f t="shared" si="267"/>
        <v>0</v>
      </c>
      <c r="BD111" s="6">
        <f t="shared" si="268"/>
        <v>0</v>
      </c>
      <c r="BE111" s="6">
        <f t="shared" si="269"/>
        <v>0</v>
      </c>
      <c r="BF111" s="6">
        <f t="shared" si="270"/>
        <v>0</v>
      </c>
      <c r="BH111" s="8">
        <f t="shared" si="271"/>
        <v>1.1284722222222222E-2</v>
      </c>
      <c r="BI111" s="8">
        <f t="shared" si="272"/>
        <v>0</v>
      </c>
      <c r="BJ111" s="8">
        <f t="shared" si="273"/>
        <v>0</v>
      </c>
      <c r="BK111" s="8">
        <f t="shared" si="274"/>
        <v>0</v>
      </c>
      <c r="BL111" s="8">
        <f t="shared" si="275"/>
        <v>0</v>
      </c>
      <c r="BM111" s="8">
        <f t="shared" si="276"/>
        <v>0</v>
      </c>
      <c r="BN111" s="8">
        <f t="shared" si="277"/>
        <v>8.6805555555555559E-3</v>
      </c>
      <c r="BO111" s="8">
        <f t="shared" si="278"/>
        <v>0</v>
      </c>
      <c r="BP111" s="8">
        <f t="shared" si="248"/>
        <v>1.0416666666666668E-2</v>
      </c>
      <c r="BQ111" s="8">
        <f t="shared" si="249"/>
        <v>0</v>
      </c>
      <c r="BR111" s="8">
        <f t="shared" si="250"/>
        <v>0</v>
      </c>
      <c r="BS111" s="8">
        <f t="shared" si="251"/>
        <v>0</v>
      </c>
      <c r="BV111" s="8" t="str">
        <f t="shared" si="279"/>
        <v/>
      </c>
      <c r="BW111" s="8" t="str">
        <f t="shared" si="280"/>
        <v/>
      </c>
      <c r="BX111" s="8" t="str">
        <f t="shared" si="281"/>
        <v/>
      </c>
      <c r="BY111" s="8" t="str">
        <f t="shared" si="282"/>
        <v/>
      </c>
      <c r="BZ111" s="8" t="str">
        <f t="shared" si="283"/>
        <v/>
      </c>
      <c r="CA111" s="8" t="str">
        <f t="shared" si="284"/>
        <v/>
      </c>
      <c r="CB111" s="8" t="str">
        <f t="shared" si="285"/>
        <v/>
      </c>
      <c r="CC111" s="8" t="str">
        <f t="shared" si="286"/>
        <v/>
      </c>
      <c r="CD111" s="8" t="str">
        <f t="shared" si="287"/>
        <v/>
      </c>
      <c r="CE111" s="8" t="str">
        <f t="shared" si="288"/>
        <v/>
      </c>
      <c r="CF111" s="8" t="str">
        <f t="shared" si="289"/>
        <v/>
      </c>
      <c r="CG111" s="8" t="str">
        <f t="shared" si="290"/>
        <v/>
      </c>
      <c r="CI111" s="13">
        <v>2.5891203703703704E-2</v>
      </c>
      <c r="CJ111" s="8">
        <f t="shared" si="291"/>
        <v>2.5891203703703704E-2</v>
      </c>
      <c r="CK111" s="8">
        <f>IF(COUNT($BV111:BW111)&gt;0,SMALL($BV111:BW111,1),$CI111)</f>
        <v>2.5891203703703704E-2</v>
      </c>
      <c r="CL111" s="8">
        <f>IF(COUNT($BV111:BX111)&gt;0,SMALL($BV111:BX111,1),$CI111)</f>
        <v>2.5891203703703704E-2</v>
      </c>
      <c r="CM111" s="8">
        <f>IF(COUNT($BV111:BY111)&gt;0,SMALL($BV111:BY111,1),$CI111)</f>
        <v>2.5891203703703704E-2</v>
      </c>
      <c r="CN111" s="8">
        <f>IF(COUNT($BV111:BZ111)&gt;0,SMALL($BV111:BZ111,1),$CI111)</f>
        <v>2.5891203703703704E-2</v>
      </c>
      <c r="CO111" s="3">
        <v>1.9270833333333334E-2</v>
      </c>
      <c r="CP111" s="8">
        <f t="shared" si="292"/>
        <v>1.9270833333333334E-2</v>
      </c>
      <c r="CQ111" s="8">
        <f>IF(COUNT($CB111:CC111)&gt;0,SMALL($CB111:CC111,1),$CP111)</f>
        <v>1.9270833333333334E-2</v>
      </c>
      <c r="CR111" s="8">
        <f>IF(COUNT($CB111:CD111)&gt;0,SMALL($CB111:CD111,1),$CP111)</f>
        <v>1.9270833333333334E-2</v>
      </c>
      <c r="CS111" s="8">
        <f>IF(COUNT($CB111:CE111)&gt;0,SMALL($CB111:CE111,1),$CP111)</f>
        <v>1.9270833333333334E-2</v>
      </c>
      <c r="CT111" s="8">
        <f>IF(COUNT($CB111:CF111)&gt;0,SMALL($CB111:CF111,1),$CP111)</f>
        <v>1.9270833333333334E-2</v>
      </c>
      <c r="CV111" s="8">
        <f t="shared" si="293"/>
        <v>1.1287222222222223E-2</v>
      </c>
      <c r="CW111" s="8">
        <f t="shared" si="294"/>
        <v>1.0419166666666669E-2</v>
      </c>
      <c r="CX111" s="1">
        <f t="shared" si="295"/>
        <v>108</v>
      </c>
      <c r="CY111" s="8">
        <f t="shared" si="296"/>
        <v>2.5000000000000002E-6</v>
      </c>
      <c r="CZ111" s="1" t="str">
        <f t="shared" si="297"/>
        <v>Ruth Wheatley</v>
      </c>
      <c r="DB111" s="13">
        <f t="shared" si="298"/>
        <v>2.4990093792346815E-2</v>
      </c>
      <c r="DC111" s="13">
        <f>SMALL($DO111:DP111,1)/(60*60*24)</f>
        <v>2.4990093792346815E-2</v>
      </c>
      <c r="DD111" s="13">
        <f>SMALL($DO111:DQ111,1)/(60*60*24)</f>
        <v>2.4990093792346815E-2</v>
      </c>
      <c r="DE111" s="13">
        <f>SMALL($DO111:DR111,1)/(60*60*24)</f>
        <v>2.4990093792346815E-2</v>
      </c>
      <c r="DF111" s="13">
        <f>SMALL($DO111:DS111,1)/(60*60*24)</f>
        <v>2.4990093792346815E-2</v>
      </c>
      <c r="DG111" s="13">
        <f>SMALL($DO111:DT111,1)/(60*60*24)</f>
        <v>2.4990093792346815E-2</v>
      </c>
      <c r="DH111" s="45">
        <f t="shared" si="299"/>
        <v>1.920516430179019E-2</v>
      </c>
      <c r="DI111" s="13">
        <f>SMALL($DU111:DV111,1)/(60*60*24)</f>
        <v>1.920516430179019E-2</v>
      </c>
      <c r="DJ111" s="53">
        <f>SMALL($DW111:DW111,1)/(60*60*24)</f>
        <v>0.11572916666666666</v>
      </c>
      <c r="DK111" s="53">
        <f>SMALL($DW111:DX111,1)/(60*60*24)</f>
        <v>0.11572916666666666</v>
      </c>
      <c r="DL111" s="53">
        <f>SMALL($DW111:DY111,1)/(60*60*24)</f>
        <v>0.11572916666666666</v>
      </c>
      <c r="DM111" s="53">
        <f>SMALL($DW111:DZ111,1)/(60*60*24)</f>
        <v>0.11572916666666666</v>
      </c>
      <c r="DO111" s="6">
        <f t="shared" si="300"/>
        <v>2159.1441036587648</v>
      </c>
      <c r="DP111" s="1">
        <f t="shared" si="301"/>
        <v>9999</v>
      </c>
      <c r="DQ111" s="1">
        <f t="shared" si="302"/>
        <v>9999</v>
      </c>
      <c r="DR111" s="1">
        <f t="shared" si="303"/>
        <v>9999</v>
      </c>
      <c r="DS111" s="1">
        <f t="shared" si="304"/>
        <v>9999</v>
      </c>
      <c r="DT111" s="1">
        <f t="shared" si="305"/>
        <v>9999</v>
      </c>
      <c r="DU111" s="6">
        <f t="shared" si="306"/>
        <v>1659.3261956746726</v>
      </c>
      <c r="DV111" s="1">
        <f t="shared" si="307"/>
        <v>9999</v>
      </c>
      <c r="DW111" s="55">
        <f t="shared" si="308"/>
        <v>9999</v>
      </c>
      <c r="DX111" s="1">
        <f t="shared" si="309"/>
        <v>9999</v>
      </c>
      <c r="DY111" s="1">
        <f t="shared" si="310"/>
        <v>9999</v>
      </c>
      <c r="DZ111" s="1">
        <f t="shared" si="311"/>
        <v>9999</v>
      </c>
    </row>
    <row r="112" spans="1:158" x14ac:dyDescent="0.2">
      <c r="A112" s="1" t="s">
        <v>201</v>
      </c>
      <c r="B112" s="3">
        <v>2.225694444444444E-2</v>
      </c>
      <c r="C112" s="11">
        <v>43831</v>
      </c>
      <c r="E112" s="53">
        <v>2.732638888888889E-2</v>
      </c>
      <c r="H112" s="3">
        <v>2.3854166666666666E-2</v>
      </c>
      <c r="I112" s="3">
        <v>2.7326388888888893E-2</v>
      </c>
      <c r="L112" s="8">
        <v>4.1666666666666664E-2</v>
      </c>
      <c r="M112" s="8">
        <f t="shared" si="253"/>
        <v>3.0076992753623182E-2</v>
      </c>
      <c r="N112" s="6">
        <f t="shared" si="254"/>
        <v>2598.652173913043</v>
      </c>
      <c r="O112" s="8">
        <f t="shared" si="312"/>
        <v>6.076388888888889E-3</v>
      </c>
      <c r="Q112" s="8">
        <f t="shared" si="255"/>
        <v>0</v>
      </c>
      <c r="R112" s="8">
        <f t="shared" si="256"/>
        <v>0</v>
      </c>
      <c r="S112" s="8">
        <f t="shared" si="257"/>
        <v>6.076388888888889E-3</v>
      </c>
      <c r="T112" s="8"/>
      <c r="U112" s="8">
        <f>IF(A112&lt;&gt;"",IF(VLOOKUP(A112,Apr!A$4:F$202,6)&gt;0,VLOOKUP(A112,Apr!A$4:F$202,6),0),0)</f>
        <v>0</v>
      </c>
      <c r="V112" s="8">
        <f>IF(A112&lt;&gt;"",IF(VLOOKUP(A112,May!A$3:F$201,6)&gt;0,VLOOKUP(A112,May!A$3:F$201,6),0),0)</f>
        <v>0</v>
      </c>
      <c r="W112" s="8">
        <f>IF(A112&lt;&gt;"",IF(VLOOKUP(A112,Jun!A$3:F$201,6)&gt;0,VLOOKUP(A112,Jun!A$3:F$201,6),0),0)</f>
        <v>0</v>
      </c>
      <c r="X112" s="8">
        <f>IF(A112&lt;&gt;"",IF(VLOOKUP(A112,Jul!A$3:F$201,6)&gt;0,VLOOKUP(A112,Jul!A$3:F$201,6),0),0)</f>
        <v>0</v>
      </c>
      <c r="Y112" s="8">
        <f>IF(A112&lt;&gt;"",IF(VLOOKUP(A112,Aug!A$3:F$201,6)&gt;0,VLOOKUP(A112,Aug!A$3:F$201,6),0),0)</f>
        <v>0</v>
      </c>
      <c r="Z112" s="8">
        <f>IF(A112&lt;&gt;"",IF(VLOOKUP(A112,Sep!A$3:F$201,6)&gt;0,VLOOKUP(A112,Sep!A$3:F$201,6),0),0)</f>
        <v>0</v>
      </c>
      <c r="AA112" s="6">
        <f t="shared" si="258"/>
        <v>1997.0930232558139</v>
      </c>
      <c r="AB112" s="8">
        <f t="shared" si="259"/>
        <v>4.6874999999999998E-3</v>
      </c>
      <c r="AC112" s="8">
        <f>IF(A112&lt;&gt;"",IF(VLOOKUP(A112,Oct!A$3:F$201,6)&gt;0,VLOOKUP(A112,Oct!A$3:F$201,6),0),0)</f>
        <v>0</v>
      </c>
      <c r="AD112" s="8">
        <f>IF(A112&lt;&gt;"",IF(VLOOKUP(A112,Nov!A$3:F$201,6)&gt;0,VLOOKUP(A112,Nov!A$3:F$201,6),0),0)</f>
        <v>0</v>
      </c>
      <c r="AE112" s="8">
        <f>IF(A112&lt;&gt;"",IF(VLOOKUP(A112,Dec!A$3:F$201,6)&gt;0,VLOOKUP(A112,Dec!A$3:F$201,6),0),0)</f>
        <v>0</v>
      </c>
      <c r="AF112" s="8">
        <f>IF(A112&lt;&gt;"",IF(VLOOKUP(A112,Jan!A$3:F$201,6)&gt;0,VLOOKUP(A112,Jan!A$3:F$201,6),0),0)</f>
        <v>0</v>
      </c>
      <c r="AG112" s="8">
        <f>IF(A112&lt;&gt;"",IF(VLOOKUP(A112,Feb!A$3:F$201,6)&gt;0,VLOOKUP(A112,Feb!A$3:F$201,6),0),0)</f>
        <v>0</v>
      </c>
      <c r="AH112" s="8">
        <f>IF(A112&lt;&gt;"",IF(VLOOKUP(A112,Mar!A$3:F$201,6)&gt;0,VLOOKUP(A112,Mar!A$3:F$201,6),0),0)</f>
        <v>0</v>
      </c>
      <c r="AJ112" s="8">
        <f>LARGE($BH112:BI112,1)</f>
        <v>6.076388888888889E-3</v>
      </c>
      <c r="AK112" s="8">
        <f>LARGE($BH112:BJ112,1)</f>
        <v>6.076388888888889E-3</v>
      </c>
      <c r="AL112" s="8">
        <f>LARGE($BH112:BK112,1)</f>
        <v>6.076388888888889E-3</v>
      </c>
      <c r="AM112" s="8">
        <f>LARGE($BH112:BL112,1)</f>
        <v>6.076388888888889E-3</v>
      </c>
      <c r="AN112" s="8">
        <f>LARGE($BH112:BM112,1)</f>
        <v>6.076388888888889E-3</v>
      </c>
      <c r="AO112" s="8">
        <f>LARGE($BN112:BO112,1)</f>
        <v>4.6874999999999998E-3</v>
      </c>
      <c r="AP112" s="8">
        <f>LARGE($BN112:BP112,1)</f>
        <v>5.5555555555555558E-3</v>
      </c>
      <c r="AQ112" s="8">
        <f>LARGE($BN112:BQ112,1)</f>
        <v>5.5555555555555558E-3</v>
      </c>
      <c r="AR112" s="8">
        <f>LARGE($BN112:BR112,1)</f>
        <v>5.5555555555555558E-3</v>
      </c>
      <c r="AS112" s="8">
        <f>LARGE($BN112:BS112,1)</f>
        <v>5.5555555555555558E-3</v>
      </c>
      <c r="AV112" s="6">
        <f t="shared" si="260"/>
        <v>0</v>
      </c>
      <c r="AW112" s="6">
        <f t="shared" si="261"/>
        <v>0</v>
      </c>
      <c r="AX112" s="6">
        <f t="shared" si="262"/>
        <v>0</v>
      </c>
      <c r="AY112" s="6">
        <f t="shared" si="263"/>
        <v>0</v>
      </c>
      <c r="AZ112" s="6">
        <f t="shared" si="264"/>
        <v>0</v>
      </c>
      <c r="BA112" s="6">
        <f t="shared" si="265"/>
        <v>0</v>
      </c>
      <c r="BB112" s="6">
        <f t="shared" si="266"/>
        <v>0</v>
      </c>
      <c r="BC112" s="6">
        <f t="shared" si="267"/>
        <v>0</v>
      </c>
      <c r="BD112" s="6">
        <f t="shared" si="268"/>
        <v>0</v>
      </c>
      <c r="BE112" s="6">
        <f t="shared" si="269"/>
        <v>0</v>
      </c>
      <c r="BF112" s="6">
        <f t="shared" si="270"/>
        <v>0</v>
      </c>
      <c r="BH112" s="8">
        <f t="shared" si="271"/>
        <v>6.076388888888889E-3</v>
      </c>
      <c r="BI112" s="8">
        <f t="shared" si="272"/>
        <v>0</v>
      </c>
      <c r="BJ112" s="8">
        <f t="shared" si="273"/>
        <v>0</v>
      </c>
      <c r="BK112" s="8">
        <f t="shared" si="274"/>
        <v>0</v>
      </c>
      <c r="BL112" s="8">
        <f t="shared" si="275"/>
        <v>0</v>
      </c>
      <c r="BM112" s="8">
        <f t="shared" si="276"/>
        <v>0</v>
      </c>
      <c r="BN112" s="8">
        <f t="shared" si="277"/>
        <v>4.6874999999999998E-3</v>
      </c>
      <c r="BO112" s="8">
        <f t="shared" si="278"/>
        <v>0</v>
      </c>
      <c r="BP112" s="8">
        <f t="shared" si="248"/>
        <v>5.5555555555555558E-3</v>
      </c>
      <c r="BQ112" s="8">
        <f t="shared" si="249"/>
        <v>0</v>
      </c>
      <c r="BR112" s="8">
        <f t="shared" si="250"/>
        <v>0</v>
      </c>
      <c r="BS112" s="8">
        <f t="shared" si="251"/>
        <v>0</v>
      </c>
      <c r="BV112" s="8" t="str">
        <f t="shared" si="279"/>
        <v/>
      </c>
      <c r="BW112" s="8" t="str">
        <f t="shared" si="280"/>
        <v/>
      </c>
      <c r="BX112" s="8" t="str">
        <f t="shared" si="281"/>
        <v/>
      </c>
      <c r="BY112" s="8" t="str">
        <f t="shared" si="282"/>
        <v/>
      </c>
      <c r="BZ112" s="8" t="str">
        <f t="shared" si="283"/>
        <v/>
      </c>
      <c r="CA112" s="8" t="str">
        <f t="shared" si="284"/>
        <v/>
      </c>
      <c r="CB112" s="8" t="str">
        <f t="shared" si="285"/>
        <v/>
      </c>
      <c r="CC112" s="8" t="str">
        <f t="shared" si="286"/>
        <v/>
      </c>
      <c r="CD112" s="8" t="str">
        <f t="shared" si="287"/>
        <v/>
      </c>
      <c r="CE112" s="8" t="str">
        <f t="shared" si="288"/>
        <v/>
      </c>
      <c r="CF112" s="8" t="str">
        <f t="shared" si="289"/>
        <v/>
      </c>
      <c r="CG112" s="8" t="str">
        <f t="shared" si="290"/>
        <v/>
      </c>
      <c r="CI112" s="13">
        <v>2.732638888888889E-2</v>
      </c>
      <c r="CJ112" s="8">
        <f t="shared" si="291"/>
        <v>2.732638888888889E-2</v>
      </c>
      <c r="CK112" s="8">
        <f>IF(COUNT($BV112:BW112)&gt;0,SMALL($BV112:BW112,1),$CI112)</f>
        <v>2.732638888888889E-2</v>
      </c>
      <c r="CL112" s="8">
        <f>IF(COUNT($BV112:BX112)&gt;0,SMALL($BV112:BX112,1),$CI112)</f>
        <v>2.732638888888889E-2</v>
      </c>
      <c r="CM112" s="8">
        <f>IF(COUNT($BV112:BY112)&gt;0,SMALL($BV112:BY112,1),$CI112)</f>
        <v>2.732638888888889E-2</v>
      </c>
      <c r="CN112" s="8">
        <f>IF(COUNT($BV112:BZ112)&gt;0,SMALL($BV112:BZ112,1),$CI112)</f>
        <v>2.732638888888889E-2</v>
      </c>
      <c r="CO112" s="3">
        <v>2.225694444444444E-2</v>
      </c>
      <c r="CP112" s="8">
        <f t="shared" si="292"/>
        <v>2.225694444444444E-2</v>
      </c>
      <c r="CQ112" s="8">
        <f>IF(COUNT($CB112:CC112)&gt;0,SMALL($CB112:CC112,1),$CP112)</f>
        <v>2.225694444444444E-2</v>
      </c>
      <c r="CR112" s="8">
        <f>IF(COUNT($CB112:CD112)&gt;0,SMALL($CB112:CD112,1),$CP112)</f>
        <v>2.225694444444444E-2</v>
      </c>
      <c r="CS112" s="8">
        <f>IF(COUNT($CB112:CE112)&gt;0,SMALL($CB112:CE112,1),$CP112)</f>
        <v>2.225694444444444E-2</v>
      </c>
      <c r="CT112" s="8">
        <f>IF(COUNT($CB112:CF112)&gt;0,SMALL($CB112:CF112,1),$CP112)</f>
        <v>2.225694444444444E-2</v>
      </c>
      <c r="CV112" s="8">
        <f t="shared" si="293"/>
        <v>6.0789120370370372E-3</v>
      </c>
      <c r="CW112" s="8">
        <f t="shared" si="294"/>
        <v>5.558078703703704E-3</v>
      </c>
      <c r="CX112" s="1">
        <f t="shared" si="295"/>
        <v>109</v>
      </c>
      <c r="CY112" s="8">
        <f t="shared" si="296"/>
        <v>2.523148148148148E-6</v>
      </c>
      <c r="CZ112" s="1" t="str">
        <f t="shared" si="297"/>
        <v>Sarah Cook</v>
      </c>
      <c r="DB112" s="13">
        <f t="shared" si="298"/>
        <v>3.0076992753623182E-2</v>
      </c>
      <c r="DC112" s="13">
        <f>SMALL($DO112:DP112,1)/(60*60*24)</f>
        <v>3.0076992753623185E-2</v>
      </c>
      <c r="DD112" s="13">
        <f>SMALL($DO112:DQ112,1)/(60*60*24)</f>
        <v>3.0076992753623185E-2</v>
      </c>
      <c r="DE112" s="13">
        <f>SMALL($DO112:DR112,1)/(60*60*24)</f>
        <v>3.0076992753623185E-2</v>
      </c>
      <c r="DF112" s="13">
        <f>SMALL($DO112:DS112,1)/(60*60*24)</f>
        <v>3.0076992753623185E-2</v>
      </c>
      <c r="DG112" s="13">
        <f>SMALL($DO112:DT112,1)/(60*60*24)</f>
        <v>3.0076992753623185E-2</v>
      </c>
      <c r="DH112" s="45">
        <f t="shared" si="299"/>
        <v>2.3114502583979329E-2</v>
      </c>
      <c r="DI112" s="13">
        <f>SMALL($DU112:DV112,1)/(60*60*24)</f>
        <v>2.3114502583979329E-2</v>
      </c>
      <c r="DJ112" s="53">
        <f>SMALL($DW112:DW112,1)/(60*60*24)</f>
        <v>0.11572916666666666</v>
      </c>
      <c r="DK112" s="53">
        <f>SMALL($DW112:DX112,1)/(60*60*24)</f>
        <v>0.11572916666666666</v>
      </c>
      <c r="DL112" s="53">
        <f>SMALL($DW112:DY112,1)/(60*60*24)</f>
        <v>0.11572916666666666</v>
      </c>
      <c r="DM112" s="53">
        <f>SMALL($DW112:DZ112,1)/(60*60*24)</f>
        <v>0.11572916666666666</v>
      </c>
      <c r="DO112" s="6">
        <f t="shared" si="300"/>
        <v>2598.652173913043</v>
      </c>
      <c r="DP112" s="1">
        <f t="shared" si="301"/>
        <v>9999</v>
      </c>
      <c r="DQ112" s="1">
        <f t="shared" si="302"/>
        <v>9999</v>
      </c>
      <c r="DR112" s="1">
        <f t="shared" si="303"/>
        <v>9999</v>
      </c>
      <c r="DS112" s="1">
        <f t="shared" si="304"/>
        <v>9999</v>
      </c>
      <c r="DT112" s="1">
        <f t="shared" si="305"/>
        <v>9999</v>
      </c>
      <c r="DU112" s="6">
        <f t="shared" si="306"/>
        <v>1997.0930232558139</v>
      </c>
      <c r="DV112" s="1">
        <f t="shared" si="307"/>
        <v>9999</v>
      </c>
      <c r="DW112" s="55">
        <f t="shared" si="308"/>
        <v>9999</v>
      </c>
      <c r="DX112" s="1">
        <f t="shared" si="309"/>
        <v>9999</v>
      </c>
      <c r="DY112" s="1">
        <f t="shared" si="310"/>
        <v>9999</v>
      </c>
      <c r="DZ112" s="1">
        <f t="shared" si="311"/>
        <v>9999</v>
      </c>
    </row>
    <row r="113" spans="1:130" x14ac:dyDescent="0.2">
      <c r="A113" s="1" t="s">
        <v>188</v>
      </c>
      <c r="B113" s="3">
        <v>1.9293981481481485E-2</v>
      </c>
      <c r="C113" s="11">
        <v>43770</v>
      </c>
      <c r="E113" s="13"/>
      <c r="H113" s="3">
        <v>2.1435185185185189E-2</v>
      </c>
      <c r="I113" s="3">
        <v>0</v>
      </c>
      <c r="L113" s="8">
        <v>3.8194444444444441E-2</v>
      </c>
      <c r="M113" s="8">
        <f t="shared" si="253"/>
        <v>2.7026972624798716E-2</v>
      </c>
      <c r="N113" s="6">
        <f t="shared" si="254"/>
        <v>2335.1304347826094</v>
      </c>
      <c r="O113" s="8">
        <f t="shared" si="312"/>
        <v>9.2013888888888892E-3</v>
      </c>
      <c r="Q113" s="8">
        <f t="shared" si="255"/>
        <v>0</v>
      </c>
      <c r="R113" s="8">
        <f t="shared" si="256"/>
        <v>0</v>
      </c>
      <c r="S113" s="8">
        <f t="shared" si="257"/>
        <v>9.2013888888888892E-3</v>
      </c>
      <c r="T113" s="8"/>
      <c r="U113" s="8">
        <f>IF(A113&lt;&gt;"",IF(VLOOKUP(A113,Apr!A$4:F$202,6)&gt;0,VLOOKUP(A113,Apr!A$4:F$202,6),0),0)</f>
        <v>0</v>
      </c>
      <c r="V113" s="8">
        <f>IF(A113&lt;&gt;"",IF(VLOOKUP(A113,May!A$3:F$201,6)&gt;0,VLOOKUP(A113,May!A$3:F$201,6),0),0)</f>
        <v>0</v>
      </c>
      <c r="W113" s="8">
        <f>IF(A113&lt;&gt;"",IF(VLOOKUP(A113,Jun!A$3:F$201,6)&gt;0,VLOOKUP(A113,Jun!A$3:F$201,6),0),0)</f>
        <v>0</v>
      </c>
      <c r="X113" s="8">
        <f>IF(A113&lt;&gt;"",IF(VLOOKUP(A113,Jul!A$3:F$201,6)&gt;0,VLOOKUP(A113,Jul!A$3:F$201,6),0),0)</f>
        <v>0</v>
      </c>
      <c r="Y113" s="8">
        <f>IF(A113&lt;&gt;"",IF(VLOOKUP(A113,Aug!A$3:F$201,6)&gt;0,VLOOKUP(A113,Aug!A$3:F$201,6),0),0)</f>
        <v>0</v>
      </c>
      <c r="Z113" s="8">
        <f>IF(A113&lt;&gt;"",IF(VLOOKUP(A113,Sep!A$3:F$201,6)&gt;0,VLOOKUP(A113,Sep!A$3:F$201,6),0),0)</f>
        <v>0</v>
      </c>
      <c r="AA113" s="6">
        <f t="shared" si="258"/>
        <v>1794.5736434108533</v>
      </c>
      <c r="AB113" s="8">
        <f t="shared" si="259"/>
        <v>7.1180555555555554E-3</v>
      </c>
      <c r="AC113" s="8">
        <f>IF(A113&lt;&gt;"",IF(VLOOKUP(A113,Oct!A$3:F$201,6)&gt;0,VLOOKUP(A113,Oct!A$3:F$201,6),0),0)</f>
        <v>0</v>
      </c>
      <c r="AD113" s="8">
        <f>IF(A113&lt;&gt;"",IF(VLOOKUP(A113,Nov!A$3:F$201,6)&gt;0,VLOOKUP(A113,Nov!A$3:F$201,6),0),0)</f>
        <v>0</v>
      </c>
      <c r="AE113" s="8">
        <f>IF(A113&lt;&gt;"",IF(VLOOKUP(A113,Dec!A$3:F$201,6)&gt;0,VLOOKUP(A113,Dec!A$3:F$201,6),0),0)</f>
        <v>0</v>
      </c>
      <c r="AF113" s="8">
        <f>IF(A113&lt;&gt;"",IF(VLOOKUP(A113,Jan!A$3:F$201,6)&gt;0,VLOOKUP(A113,Jan!A$3:F$201,6),0),0)</f>
        <v>0</v>
      </c>
      <c r="AG113" s="8">
        <f>IF(A113&lt;&gt;"",IF(VLOOKUP(A113,Feb!A$3:F$201,6)&gt;0,VLOOKUP(A113,Feb!A$3:F$201,6),0),0)</f>
        <v>0</v>
      </c>
      <c r="AH113" s="8">
        <f>IF(A113&lt;&gt;"",IF(VLOOKUP(A113,Mar!A$3:F$201,6)&gt;0,VLOOKUP(A113,Mar!A$3:F$201,6),0),0)</f>
        <v>0</v>
      </c>
      <c r="AJ113" s="8">
        <f>LARGE($BH113:BI113,1)</f>
        <v>9.2013888888888892E-3</v>
      </c>
      <c r="AK113" s="8">
        <f>LARGE($BH113:BJ113,1)</f>
        <v>9.2013888888888892E-3</v>
      </c>
      <c r="AL113" s="8">
        <f>LARGE($BH113:BK113,1)</f>
        <v>9.2013888888888892E-3</v>
      </c>
      <c r="AM113" s="8">
        <f>LARGE($BH113:BL113,1)</f>
        <v>9.2013888888888892E-3</v>
      </c>
      <c r="AN113" s="8">
        <f>LARGE($BH113:BM113,1)</f>
        <v>9.2013888888888892E-3</v>
      </c>
      <c r="AO113" s="8">
        <f>LARGE($BN113:BO113,1)</f>
        <v>7.1180555555555554E-3</v>
      </c>
      <c r="AP113" s="8">
        <f>LARGE($BN113:BP113,1)</f>
        <v>8.5069444444444454E-3</v>
      </c>
      <c r="AQ113" s="8">
        <f>LARGE($BN113:BQ113,1)</f>
        <v>8.5069444444444454E-3</v>
      </c>
      <c r="AR113" s="8">
        <f>LARGE($BN113:BR113,1)</f>
        <v>8.5069444444444454E-3</v>
      </c>
      <c r="AS113" s="8">
        <f>LARGE($BN113:BS113,1)</f>
        <v>8.5069444444444454E-3</v>
      </c>
      <c r="AV113" s="6">
        <f t="shared" si="260"/>
        <v>0</v>
      </c>
      <c r="AW113" s="6">
        <f t="shared" si="261"/>
        <v>0</v>
      </c>
      <c r="AX113" s="6">
        <f t="shared" si="262"/>
        <v>0</v>
      </c>
      <c r="AY113" s="6">
        <f t="shared" si="263"/>
        <v>0</v>
      </c>
      <c r="AZ113" s="6">
        <f t="shared" si="264"/>
        <v>0</v>
      </c>
      <c r="BA113" s="6">
        <f t="shared" si="265"/>
        <v>0</v>
      </c>
      <c r="BB113" s="6">
        <f t="shared" si="266"/>
        <v>0</v>
      </c>
      <c r="BC113" s="6">
        <f t="shared" si="267"/>
        <v>0</v>
      </c>
      <c r="BD113" s="6">
        <f t="shared" si="268"/>
        <v>0</v>
      </c>
      <c r="BE113" s="6">
        <f t="shared" si="269"/>
        <v>0</v>
      </c>
      <c r="BF113" s="6">
        <f t="shared" si="270"/>
        <v>0</v>
      </c>
      <c r="BH113" s="8">
        <f t="shared" si="271"/>
        <v>9.2013888888888892E-3</v>
      </c>
      <c r="BI113" s="8">
        <f t="shared" si="272"/>
        <v>0</v>
      </c>
      <c r="BJ113" s="8">
        <f t="shared" si="273"/>
        <v>0</v>
      </c>
      <c r="BK113" s="8">
        <f t="shared" si="274"/>
        <v>0</v>
      </c>
      <c r="BL113" s="8">
        <f t="shared" si="275"/>
        <v>0</v>
      </c>
      <c r="BM113" s="8">
        <f t="shared" si="276"/>
        <v>0</v>
      </c>
      <c r="BN113" s="8">
        <f t="shared" si="277"/>
        <v>7.1180555555555554E-3</v>
      </c>
      <c r="BO113" s="8">
        <f t="shared" si="278"/>
        <v>0</v>
      </c>
      <c r="BP113" s="8">
        <f t="shared" si="248"/>
        <v>8.5069444444444454E-3</v>
      </c>
      <c r="BQ113" s="8">
        <f t="shared" si="249"/>
        <v>0</v>
      </c>
      <c r="BR113" s="8">
        <f t="shared" si="250"/>
        <v>0</v>
      </c>
      <c r="BS113" s="8">
        <f t="shared" si="251"/>
        <v>0</v>
      </c>
      <c r="BV113" s="8" t="str">
        <f t="shared" si="279"/>
        <v/>
      </c>
      <c r="BW113" s="8" t="str">
        <f t="shared" si="280"/>
        <v/>
      </c>
      <c r="BX113" s="8" t="str">
        <f t="shared" si="281"/>
        <v/>
      </c>
      <c r="BY113" s="8" t="str">
        <f t="shared" si="282"/>
        <v/>
      </c>
      <c r="BZ113" s="8" t="str">
        <f t="shared" si="283"/>
        <v/>
      </c>
      <c r="CA113" s="8" t="str">
        <f t="shared" si="284"/>
        <v/>
      </c>
      <c r="CB113" s="8" t="str">
        <f t="shared" si="285"/>
        <v/>
      </c>
      <c r="CC113" s="8" t="str">
        <f t="shared" si="286"/>
        <v/>
      </c>
      <c r="CD113" s="8" t="str">
        <f t="shared" si="287"/>
        <v/>
      </c>
      <c r="CE113" s="8" t="str">
        <f t="shared" si="288"/>
        <v/>
      </c>
      <c r="CF113" s="8" t="str">
        <f t="shared" si="289"/>
        <v/>
      </c>
      <c r="CG113" s="8" t="str">
        <f t="shared" si="290"/>
        <v/>
      </c>
      <c r="CI113" s="13"/>
      <c r="CJ113" s="8">
        <f t="shared" si="291"/>
        <v>0</v>
      </c>
      <c r="CK113" s="8">
        <f>IF(COUNT($BV113:BW113)&gt;0,SMALL($BV113:BW113,1),$CI113)</f>
        <v>0</v>
      </c>
      <c r="CL113" s="8">
        <f>IF(COUNT($BV113:BX113)&gt;0,SMALL($BV113:BX113,1),$CI113)</f>
        <v>0</v>
      </c>
      <c r="CM113" s="8">
        <f>IF(COUNT($BV113:BY113)&gt;0,SMALL($BV113:BY113,1),$CI113)</f>
        <v>0</v>
      </c>
      <c r="CN113" s="8">
        <f>IF(COUNT($BV113:BZ113)&gt;0,SMALL($BV113:BZ113,1),$CI113)</f>
        <v>0</v>
      </c>
      <c r="CO113" s="3">
        <v>1.9293981481481485E-2</v>
      </c>
      <c r="CP113" s="8">
        <f t="shared" si="292"/>
        <v>1.9293981481481485E-2</v>
      </c>
      <c r="CQ113" s="8">
        <f>IF(COUNT($CB113:CC113)&gt;0,SMALL($CB113:CC113,1),$CP113)</f>
        <v>1.9293981481481485E-2</v>
      </c>
      <c r="CR113" s="8">
        <f>IF(COUNT($CB113:CD113)&gt;0,SMALL($CB113:CD113,1),$CP113)</f>
        <v>1.9293981481481485E-2</v>
      </c>
      <c r="CS113" s="8">
        <f>IF(COUNT($CB113:CE113)&gt;0,SMALL($CB113:CE113,1),$CP113)</f>
        <v>1.9293981481481485E-2</v>
      </c>
      <c r="CT113" s="8">
        <f>IF(COUNT($CB113:CF113)&gt;0,SMALL($CB113:CF113,1),$CP113)</f>
        <v>1.9293981481481485E-2</v>
      </c>
      <c r="CV113" s="8">
        <f t="shared" si="293"/>
        <v>9.2039351851851848E-3</v>
      </c>
      <c r="CW113" s="8">
        <f t="shared" si="294"/>
        <v>8.5094907407407411E-3</v>
      </c>
      <c r="CX113" s="1">
        <f t="shared" si="295"/>
        <v>110</v>
      </c>
      <c r="CY113" s="8">
        <f t="shared" si="296"/>
        <v>2.5462962962962961E-6</v>
      </c>
      <c r="CZ113" s="1" t="str">
        <f t="shared" si="297"/>
        <v>Simon Smith</v>
      </c>
      <c r="DB113" s="13">
        <f t="shared" si="298"/>
        <v>2.7026972624798716E-2</v>
      </c>
      <c r="DC113" s="13">
        <f>SMALL($DO113:DP113,1)/(60*60*24)</f>
        <v>2.702697262479872E-2</v>
      </c>
      <c r="DD113" s="13">
        <f>SMALL($DO113:DQ113,1)/(60*60*24)</f>
        <v>2.702697262479872E-2</v>
      </c>
      <c r="DE113" s="13">
        <f>SMALL($DO113:DR113,1)/(60*60*24)</f>
        <v>2.702697262479872E-2</v>
      </c>
      <c r="DF113" s="13">
        <f>SMALL($DO113:DS113,1)/(60*60*24)</f>
        <v>2.702697262479872E-2</v>
      </c>
      <c r="DG113" s="13">
        <f>SMALL($DO113:DT113,1)/(60*60*24)</f>
        <v>2.702697262479872E-2</v>
      </c>
      <c r="DH113" s="45">
        <f t="shared" si="299"/>
        <v>2.077052828021821E-2</v>
      </c>
      <c r="DI113" s="13">
        <f>SMALL($DU113:DV113,1)/(60*60*24)</f>
        <v>2.077052828021821E-2</v>
      </c>
      <c r="DJ113" s="53">
        <f>SMALL($DW113:DW113,1)/(60*60*24)</f>
        <v>0.11572916666666666</v>
      </c>
      <c r="DK113" s="53">
        <f>SMALL($DW113:DX113,1)/(60*60*24)</f>
        <v>0.11572916666666666</v>
      </c>
      <c r="DL113" s="53">
        <f>SMALL($DW113:DY113,1)/(60*60*24)</f>
        <v>0.11572916666666666</v>
      </c>
      <c r="DM113" s="53">
        <f>SMALL($DW113:DZ113,1)/(60*60*24)</f>
        <v>0.11572916666666666</v>
      </c>
      <c r="DO113" s="6">
        <f t="shared" si="300"/>
        <v>2335.1304347826094</v>
      </c>
      <c r="DP113" s="1">
        <f t="shared" si="301"/>
        <v>9999</v>
      </c>
      <c r="DQ113" s="1">
        <f t="shared" si="302"/>
        <v>9999</v>
      </c>
      <c r="DR113" s="1">
        <f t="shared" si="303"/>
        <v>9999</v>
      </c>
      <c r="DS113" s="1">
        <f t="shared" si="304"/>
        <v>9999</v>
      </c>
      <c r="DT113" s="1">
        <f t="shared" si="305"/>
        <v>9999</v>
      </c>
      <c r="DU113" s="6">
        <f t="shared" si="306"/>
        <v>1794.5736434108533</v>
      </c>
      <c r="DV113" s="1">
        <f t="shared" si="307"/>
        <v>9999</v>
      </c>
      <c r="DW113" s="55">
        <f t="shared" si="308"/>
        <v>9999</v>
      </c>
      <c r="DX113" s="1">
        <f t="shared" si="309"/>
        <v>9999</v>
      </c>
      <c r="DY113" s="1">
        <f t="shared" si="310"/>
        <v>9999</v>
      </c>
      <c r="DZ113" s="1">
        <f t="shared" si="311"/>
        <v>9999</v>
      </c>
    </row>
    <row r="114" spans="1:130" x14ac:dyDescent="0.2">
      <c r="A114" s="1" t="s">
        <v>191</v>
      </c>
      <c r="B114" s="3">
        <v>1.6041666666666666E-2</v>
      </c>
      <c r="C114" s="11">
        <v>43831</v>
      </c>
      <c r="E114" s="13"/>
      <c r="H114" s="3">
        <v>0</v>
      </c>
      <c r="I114" s="3">
        <v>0</v>
      </c>
      <c r="L114" s="8">
        <v>3.125E-2</v>
      </c>
      <c r="M114" s="8">
        <f t="shared" si="253"/>
        <v>2.1211333932516941E-2</v>
      </c>
      <c r="N114" s="6">
        <f t="shared" si="254"/>
        <v>1832.6592517694637</v>
      </c>
      <c r="O114" s="8">
        <f t="shared" si="312"/>
        <v>1.4930555555555556E-2</v>
      </c>
      <c r="Q114" s="8">
        <f t="shared" si="255"/>
        <v>0</v>
      </c>
      <c r="R114" s="8">
        <f t="shared" si="256"/>
        <v>0</v>
      </c>
      <c r="S114" s="8">
        <f t="shared" si="257"/>
        <v>1.4930555555555556E-2</v>
      </c>
      <c r="T114" s="8"/>
      <c r="U114" s="8">
        <f>IF(A114&lt;&gt;"",IF(VLOOKUP(A114,Apr!A$4:F$202,6)&gt;0,VLOOKUP(A114,Apr!A$4:F$202,6),0),0)</f>
        <v>0</v>
      </c>
      <c r="V114" s="8">
        <f>IF(A114&lt;&gt;"",IF(VLOOKUP(A114,May!A$3:F$201,6)&gt;0,VLOOKUP(A114,May!A$3:F$201,6),0),0)</f>
        <v>0</v>
      </c>
      <c r="W114" s="8">
        <f>IF(A114&lt;&gt;"",IF(VLOOKUP(A114,Jun!A$3:F$201,6)&gt;0,VLOOKUP(A114,Jun!A$3:F$201,6),0),0)</f>
        <v>0</v>
      </c>
      <c r="X114" s="8">
        <f>IF(A114&lt;&gt;"",IF(VLOOKUP(A114,Jul!A$3:F$201,6)&gt;0,VLOOKUP(A114,Jul!A$3:F$201,6),0),0)</f>
        <v>0</v>
      </c>
      <c r="Y114" s="8">
        <f>IF(A114&lt;&gt;"",IF(VLOOKUP(A114,Aug!A$3:F$201,6)&gt;0,VLOOKUP(A114,Aug!A$3:F$201,6),0),0)</f>
        <v>0</v>
      </c>
      <c r="Z114" s="8">
        <f>IF(A114&lt;&gt;"",IF(VLOOKUP(A114,Sep!A$3:F$201,6)&gt;0,VLOOKUP(A114,Sep!A$3:F$201,6),0),0)</f>
        <v>0</v>
      </c>
      <c r="AA114" s="6">
        <f t="shared" si="258"/>
        <v>1408.4189652064176</v>
      </c>
      <c r="AB114" s="8">
        <f t="shared" si="259"/>
        <v>1.1458333333333334E-2</v>
      </c>
      <c r="AC114" s="8">
        <f>IF(A114&lt;&gt;"",IF(VLOOKUP(A114,Oct!A$3:F$201,6)&gt;0,VLOOKUP(A114,Oct!A$3:F$201,6),0),0)</f>
        <v>0</v>
      </c>
      <c r="AD114" s="8">
        <f>IF(A114&lt;&gt;"",IF(VLOOKUP(A114,Nov!A$3:F$201,6)&gt;0,VLOOKUP(A114,Nov!A$3:F$201,6),0),0)</f>
        <v>0</v>
      </c>
      <c r="AE114" s="8">
        <f>IF(A114&lt;&gt;"",IF(VLOOKUP(A114,Dec!A$3:F$201,6)&gt;0,VLOOKUP(A114,Dec!A$3:F$201,6),0),0)</f>
        <v>0</v>
      </c>
      <c r="AF114" s="8">
        <f>IF(A114&lt;&gt;"",IF(VLOOKUP(A114,Jan!A$3:F$201,6)&gt;0,VLOOKUP(A114,Jan!A$3:F$201,6),0),0)</f>
        <v>0</v>
      </c>
      <c r="AG114" s="8">
        <f>IF(A114&lt;&gt;"",IF(VLOOKUP(A114,Feb!A$3:F$201,6)&gt;0,VLOOKUP(A114,Feb!A$3:F$201,6),0),0)</f>
        <v>0</v>
      </c>
      <c r="AH114" s="8">
        <f>IF(A114&lt;&gt;"",IF(VLOOKUP(A114,Mar!A$3:F$201,6)&gt;0,VLOOKUP(A114,Mar!A$3:F$201,6),0),0)</f>
        <v>0</v>
      </c>
      <c r="AJ114" s="8">
        <f>LARGE($BH114:BI114,1)</f>
        <v>1.4930555555555556E-2</v>
      </c>
      <c r="AK114" s="8">
        <f>LARGE($BH114:BJ114,1)</f>
        <v>1.4930555555555556E-2</v>
      </c>
      <c r="AL114" s="8">
        <f>LARGE($BH114:BK114,1)</f>
        <v>1.4930555555555556E-2</v>
      </c>
      <c r="AM114" s="8">
        <f>LARGE($BH114:BL114,1)</f>
        <v>1.4930555555555556E-2</v>
      </c>
      <c r="AN114" s="8">
        <f>LARGE($BH114:BM114,1)</f>
        <v>1.4930555555555556E-2</v>
      </c>
      <c r="AO114" s="8">
        <f>LARGE($BN114:BO114,1)</f>
        <v>1.1458333333333334E-2</v>
      </c>
      <c r="AP114" s="8">
        <f>LARGE($BN114:BP114,1)</f>
        <v>1.3715277777777778E-2</v>
      </c>
      <c r="AQ114" s="8">
        <f>LARGE($BN114:BQ114,1)</f>
        <v>1.3715277777777778E-2</v>
      </c>
      <c r="AR114" s="8">
        <f>LARGE($BN114:BR114,1)</f>
        <v>1.3715277777777778E-2</v>
      </c>
      <c r="AS114" s="8">
        <f>LARGE($BN114:BS114,1)</f>
        <v>1.3715277777777778E-2</v>
      </c>
      <c r="AV114" s="6">
        <f t="shared" si="260"/>
        <v>0</v>
      </c>
      <c r="AW114" s="6">
        <f t="shared" si="261"/>
        <v>0</v>
      </c>
      <c r="AX114" s="6">
        <f t="shared" si="262"/>
        <v>0</v>
      </c>
      <c r="AY114" s="6">
        <f t="shared" si="263"/>
        <v>0</v>
      </c>
      <c r="AZ114" s="6">
        <f t="shared" si="264"/>
        <v>0</v>
      </c>
      <c r="BA114" s="6">
        <f t="shared" si="265"/>
        <v>0</v>
      </c>
      <c r="BB114" s="6">
        <f t="shared" si="266"/>
        <v>0</v>
      </c>
      <c r="BC114" s="6">
        <f t="shared" si="267"/>
        <v>0</v>
      </c>
      <c r="BD114" s="6">
        <f t="shared" si="268"/>
        <v>0</v>
      </c>
      <c r="BE114" s="6">
        <f t="shared" si="269"/>
        <v>0</v>
      </c>
      <c r="BF114" s="6">
        <f t="shared" si="270"/>
        <v>0</v>
      </c>
      <c r="BH114" s="8">
        <f t="shared" si="271"/>
        <v>1.4930555555555556E-2</v>
      </c>
      <c r="BI114" s="8">
        <f t="shared" si="272"/>
        <v>0</v>
      </c>
      <c r="BJ114" s="8">
        <f t="shared" si="273"/>
        <v>0</v>
      </c>
      <c r="BK114" s="8">
        <f t="shared" si="274"/>
        <v>0</v>
      </c>
      <c r="BL114" s="8">
        <f t="shared" si="275"/>
        <v>0</v>
      </c>
      <c r="BM114" s="8">
        <f t="shared" si="276"/>
        <v>0</v>
      </c>
      <c r="BN114" s="8">
        <f t="shared" si="277"/>
        <v>1.1458333333333334E-2</v>
      </c>
      <c r="BO114" s="8">
        <f t="shared" si="278"/>
        <v>0</v>
      </c>
      <c r="BP114" s="8">
        <f t="shared" si="248"/>
        <v>1.3715277777777778E-2</v>
      </c>
      <c r="BQ114" s="8">
        <f t="shared" si="249"/>
        <v>0</v>
      </c>
      <c r="BR114" s="8">
        <f t="shared" si="250"/>
        <v>0</v>
      </c>
      <c r="BS114" s="8">
        <f t="shared" si="251"/>
        <v>0</v>
      </c>
      <c r="BV114" s="8" t="str">
        <f t="shared" si="279"/>
        <v/>
      </c>
      <c r="BW114" s="8" t="str">
        <f t="shared" si="280"/>
        <v/>
      </c>
      <c r="BX114" s="8" t="str">
        <f t="shared" si="281"/>
        <v/>
      </c>
      <c r="BY114" s="8" t="str">
        <f t="shared" si="282"/>
        <v/>
      </c>
      <c r="BZ114" s="8" t="str">
        <f t="shared" si="283"/>
        <v/>
      </c>
      <c r="CA114" s="8" t="str">
        <f t="shared" si="284"/>
        <v/>
      </c>
      <c r="CB114" s="8" t="str">
        <f t="shared" si="285"/>
        <v/>
      </c>
      <c r="CC114" s="8" t="str">
        <f t="shared" si="286"/>
        <v/>
      </c>
      <c r="CD114" s="8" t="str">
        <f t="shared" si="287"/>
        <v/>
      </c>
      <c r="CE114" s="8" t="str">
        <f t="shared" si="288"/>
        <v/>
      </c>
      <c r="CF114" s="8" t="str">
        <f t="shared" si="289"/>
        <v/>
      </c>
      <c r="CG114" s="8" t="str">
        <f t="shared" si="290"/>
        <v/>
      </c>
      <c r="CI114" s="13"/>
      <c r="CJ114" s="8">
        <f t="shared" si="291"/>
        <v>0</v>
      </c>
      <c r="CK114" s="8">
        <f>IF(COUNT($BV114:BW114)&gt;0,SMALL($BV114:BW114,1),$CI114)</f>
        <v>0</v>
      </c>
      <c r="CL114" s="8">
        <f>IF(COUNT($BV114:BX114)&gt;0,SMALL($BV114:BX114,1),$CI114)</f>
        <v>0</v>
      </c>
      <c r="CM114" s="8">
        <f>IF(COUNT($BV114:BY114)&gt;0,SMALL($BV114:BY114,1),$CI114)</f>
        <v>0</v>
      </c>
      <c r="CN114" s="8">
        <f>IF(COUNT($BV114:BZ114)&gt;0,SMALL($BV114:BZ114,1),$CI114)</f>
        <v>0</v>
      </c>
      <c r="CO114" s="3">
        <v>1.6041666666666666E-2</v>
      </c>
      <c r="CP114" s="8">
        <f t="shared" si="292"/>
        <v>1.6041666666666666E-2</v>
      </c>
      <c r="CQ114" s="8">
        <f>IF(COUNT($CB114:CC114)&gt;0,SMALL($CB114:CC114,1),$CP114)</f>
        <v>1.6041666666666666E-2</v>
      </c>
      <c r="CR114" s="8">
        <f>IF(COUNT($CB114:CD114)&gt;0,SMALL($CB114:CD114,1),$CP114)</f>
        <v>1.6041666666666666E-2</v>
      </c>
      <c r="CS114" s="8">
        <f>IF(COUNT($CB114:CE114)&gt;0,SMALL($CB114:CE114,1),$CP114)</f>
        <v>1.6041666666666666E-2</v>
      </c>
      <c r="CT114" s="8">
        <f>IF(COUNT($CB114:CF114)&gt;0,SMALL($CB114:CF114,1),$CP114)</f>
        <v>1.6041666666666666E-2</v>
      </c>
      <c r="CV114" s="8">
        <f t="shared" si="293"/>
        <v>1.4933125E-2</v>
      </c>
      <c r="CW114" s="8">
        <f t="shared" si="294"/>
        <v>1.3717847222222222E-2</v>
      </c>
      <c r="CX114" s="1">
        <f t="shared" si="295"/>
        <v>111</v>
      </c>
      <c r="CY114" s="8">
        <f t="shared" si="296"/>
        <v>2.5694444444444443E-6</v>
      </c>
      <c r="CZ114" s="1" t="str">
        <f t="shared" si="297"/>
        <v>Sophie Bohannon</v>
      </c>
      <c r="DB114" s="13">
        <f t="shared" si="298"/>
        <v>2.1211333932516941E-2</v>
      </c>
      <c r="DC114" s="13">
        <f>SMALL($DO114:DP114,1)/(60*60*24)</f>
        <v>2.1211333932516941E-2</v>
      </c>
      <c r="DD114" s="13">
        <f>SMALL($DO114:DQ114,1)/(60*60*24)</f>
        <v>2.1211333932516941E-2</v>
      </c>
      <c r="DE114" s="13">
        <f>SMALL($DO114:DR114,1)/(60*60*24)</f>
        <v>2.1211333932516941E-2</v>
      </c>
      <c r="DF114" s="13">
        <f>SMALL($DO114:DS114,1)/(60*60*24)</f>
        <v>2.1211333932516941E-2</v>
      </c>
      <c r="DG114" s="13">
        <f>SMALL($DO114:DT114,1)/(60*60*24)</f>
        <v>2.1211333932516941E-2</v>
      </c>
      <c r="DH114" s="45">
        <f t="shared" si="299"/>
        <v>1.6301145430629833E-2</v>
      </c>
      <c r="DI114" s="13">
        <f>SMALL($DU114:DV114,1)/(60*60*24)</f>
        <v>1.6301145430629833E-2</v>
      </c>
      <c r="DJ114" s="53">
        <f>SMALL($DW114:DW114,1)/(60*60*24)</f>
        <v>0.11572916666666666</v>
      </c>
      <c r="DK114" s="53">
        <f>SMALL($DW114:DX114,1)/(60*60*24)</f>
        <v>0.11572916666666666</v>
      </c>
      <c r="DL114" s="53">
        <f>SMALL($DW114:DY114,1)/(60*60*24)</f>
        <v>0.11572916666666666</v>
      </c>
      <c r="DM114" s="53">
        <f>SMALL($DW114:DZ114,1)/(60*60*24)</f>
        <v>0.11572916666666666</v>
      </c>
      <c r="DO114" s="6">
        <f t="shared" si="300"/>
        <v>1832.6592517694637</v>
      </c>
      <c r="DP114" s="1">
        <f t="shared" si="301"/>
        <v>9999</v>
      </c>
      <c r="DQ114" s="1">
        <f t="shared" si="302"/>
        <v>9999</v>
      </c>
      <c r="DR114" s="1">
        <f t="shared" si="303"/>
        <v>9999</v>
      </c>
      <c r="DS114" s="1">
        <f t="shared" si="304"/>
        <v>9999</v>
      </c>
      <c r="DT114" s="1">
        <f t="shared" si="305"/>
        <v>9999</v>
      </c>
      <c r="DU114" s="6">
        <f t="shared" si="306"/>
        <v>1408.4189652064176</v>
      </c>
      <c r="DV114" s="1">
        <f t="shared" si="307"/>
        <v>9999</v>
      </c>
      <c r="DW114" s="55">
        <f t="shared" si="308"/>
        <v>9999</v>
      </c>
      <c r="DX114" s="1">
        <f t="shared" si="309"/>
        <v>9999</v>
      </c>
      <c r="DY114" s="1">
        <f t="shared" si="310"/>
        <v>9999</v>
      </c>
      <c r="DZ114" s="1">
        <f t="shared" si="311"/>
        <v>9999</v>
      </c>
    </row>
    <row r="115" spans="1:130" x14ac:dyDescent="0.2">
      <c r="A115" s="1" t="s">
        <v>12</v>
      </c>
      <c r="B115" s="3">
        <v>1.8483796296296297E-2</v>
      </c>
      <c r="C115" s="11">
        <v>43344</v>
      </c>
      <c r="E115" s="13">
        <v>2.4247685185185181E-2</v>
      </c>
      <c r="F115" s="11">
        <v>43313</v>
      </c>
      <c r="H115" s="3">
        <v>2.3622685185185184E-2</v>
      </c>
      <c r="I115" s="3">
        <v>2.8645833333333329E-2</v>
      </c>
      <c r="M115" s="8">
        <f t="shared" si="253"/>
        <v>2.9785124798711749E-2</v>
      </c>
      <c r="N115" s="6">
        <f t="shared" si="254"/>
        <v>2573.4347826086951</v>
      </c>
      <c r="O115" s="8">
        <f t="shared" si="312"/>
        <v>6.4236111111111108E-3</v>
      </c>
      <c r="Q115" s="8">
        <f t="shared" si="255"/>
        <v>0</v>
      </c>
      <c r="R115" s="8">
        <f t="shared" si="256"/>
        <v>0</v>
      </c>
      <c r="S115" s="8">
        <f t="shared" si="257"/>
        <v>6.4236111111111108E-3</v>
      </c>
      <c r="T115" s="8"/>
      <c r="U115" s="8">
        <f>IF(A115&lt;&gt;"",IF(VLOOKUP(A115,Apr!A$4:F$202,6)&gt;0,VLOOKUP(A115,Apr!A$4:F$202,6),0),0)</f>
        <v>0</v>
      </c>
      <c r="V115" s="8">
        <f>IF(A115&lt;&gt;"",IF(VLOOKUP(A115,May!A$3:F$201,6)&gt;0,VLOOKUP(A115,May!A$3:F$201,6),0),0)</f>
        <v>0</v>
      </c>
      <c r="W115" s="8">
        <f>IF(A115&lt;&gt;"",IF(VLOOKUP(A115,Jun!A$3:F$201,6)&gt;0,VLOOKUP(A115,Jun!A$3:F$201,6),0),0)</f>
        <v>0</v>
      </c>
      <c r="X115" s="8">
        <f>IF(A115&lt;&gt;"",IF(VLOOKUP(A115,Jul!A$3:F$201,6)&gt;0,VLOOKUP(A115,Jul!A$3:F$201,6),0),0)</f>
        <v>0</v>
      </c>
      <c r="Y115" s="8">
        <f>IF(A115&lt;&gt;"",IF(VLOOKUP(A115,Aug!A$3:F$201,6)&gt;0,VLOOKUP(A115,Aug!A$3:F$201,6),0),0)</f>
        <v>0</v>
      </c>
      <c r="Z115" s="8">
        <f>IF(A115&lt;&gt;"",IF(VLOOKUP(A115,Sep!A$3:F$201,6)&gt;0,VLOOKUP(A115,Sep!A$3:F$201,6),0),0)</f>
        <v>0</v>
      </c>
      <c r="AA115" s="6">
        <f t="shared" si="258"/>
        <v>1977.7131782945735</v>
      </c>
      <c r="AB115" s="8">
        <f t="shared" si="259"/>
        <v>5.0347222222222225E-3</v>
      </c>
      <c r="AC115" s="8">
        <f>IF(A115&lt;&gt;"",IF(VLOOKUP(A115,Oct!A$3:F$201,6)&gt;0,VLOOKUP(A115,Oct!A$3:F$201,6),0),0)</f>
        <v>0</v>
      </c>
      <c r="AD115" s="8">
        <f>IF(A115&lt;&gt;"",IF(VLOOKUP(A115,Nov!A$3:F$201,6)&gt;0,VLOOKUP(A115,Nov!A$3:F$201,6),0),0)</f>
        <v>0</v>
      </c>
      <c r="AE115" s="8">
        <f>IF(A115&lt;&gt;"",IF(VLOOKUP(A115,Dec!A$3:F$201,6)&gt;0,VLOOKUP(A115,Dec!A$3:F$201,6),0),0)</f>
        <v>0</v>
      </c>
      <c r="AF115" s="8">
        <f>IF(A115&lt;&gt;"",IF(VLOOKUP(A115,Jan!A$3:F$201,6)&gt;0,VLOOKUP(A115,Jan!A$3:F$201,6),0),0)</f>
        <v>0</v>
      </c>
      <c r="AG115" s="8">
        <f>IF(A115&lt;&gt;"",IF(VLOOKUP(A115,Feb!A$3:F$201,6)&gt;0,VLOOKUP(A115,Feb!A$3:F$201,6),0),0)</f>
        <v>0</v>
      </c>
      <c r="AH115" s="8">
        <f>IF(A115&lt;&gt;"",IF(VLOOKUP(A115,Mar!A$3:F$201,6)&gt;0,VLOOKUP(A115,Mar!A$3:F$201,6),0),0)</f>
        <v>0</v>
      </c>
      <c r="AJ115" s="8">
        <f>LARGE($BH115:BI115,1)</f>
        <v>6.4236111111111108E-3</v>
      </c>
      <c r="AK115" s="8">
        <f>LARGE($BH115:BJ115,1)</f>
        <v>6.4236111111111108E-3</v>
      </c>
      <c r="AL115" s="8">
        <f>LARGE($BH115:BK115,1)</f>
        <v>6.4236111111111108E-3</v>
      </c>
      <c r="AM115" s="8">
        <f>LARGE($BH115:BL115,1)</f>
        <v>6.4236111111111108E-3</v>
      </c>
      <c r="AN115" s="8">
        <f>LARGE($BH115:BM115,1)</f>
        <v>6.4236111111111108E-3</v>
      </c>
      <c r="AO115" s="8">
        <f>LARGE($BN115:BO115,1)</f>
        <v>5.0347222222222225E-3</v>
      </c>
      <c r="AP115" s="8">
        <f>LARGE($BN115:BP115,1)</f>
        <v>6.076388888888889E-3</v>
      </c>
      <c r="AQ115" s="8">
        <f>LARGE($BN115:BQ115,1)</f>
        <v>6.076388888888889E-3</v>
      </c>
      <c r="AR115" s="8">
        <f>LARGE($BN115:BR115,1)</f>
        <v>6.076388888888889E-3</v>
      </c>
      <c r="AS115" s="8">
        <f>LARGE($BN115:BS115,1)</f>
        <v>6.076388888888889E-3</v>
      </c>
      <c r="AV115" s="6">
        <f t="shared" si="260"/>
        <v>0</v>
      </c>
      <c r="AW115" s="6">
        <f t="shared" si="261"/>
        <v>0</v>
      </c>
      <c r="AX115" s="6">
        <f t="shared" si="262"/>
        <v>0</v>
      </c>
      <c r="AY115" s="6">
        <f t="shared" si="263"/>
        <v>0</v>
      </c>
      <c r="AZ115" s="6">
        <f t="shared" si="264"/>
        <v>0</v>
      </c>
      <c r="BA115" s="6">
        <f t="shared" si="265"/>
        <v>0</v>
      </c>
      <c r="BB115" s="6">
        <f t="shared" si="266"/>
        <v>0</v>
      </c>
      <c r="BC115" s="6">
        <f t="shared" si="267"/>
        <v>0</v>
      </c>
      <c r="BD115" s="6">
        <f t="shared" si="268"/>
        <v>0</v>
      </c>
      <c r="BE115" s="6">
        <f t="shared" si="269"/>
        <v>0</v>
      </c>
      <c r="BF115" s="6">
        <f t="shared" si="270"/>
        <v>0</v>
      </c>
      <c r="BH115" s="8">
        <f t="shared" si="271"/>
        <v>6.4236111111111108E-3</v>
      </c>
      <c r="BI115" s="8">
        <f t="shared" si="272"/>
        <v>0</v>
      </c>
      <c r="BJ115" s="8">
        <f t="shared" si="273"/>
        <v>0</v>
      </c>
      <c r="BK115" s="8">
        <f t="shared" si="274"/>
        <v>0</v>
      </c>
      <c r="BL115" s="8">
        <f t="shared" si="275"/>
        <v>0</v>
      </c>
      <c r="BM115" s="8">
        <f t="shared" si="276"/>
        <v>0</v>
      </c>
      <c r="BN115" s="8">
        <f t="shared" si="277"/>
        <v>5.0347222222222225E-3</v>
      </c>
      <c r="BO115" s="8">
        <f t="shared" si="278"/>
        <v>0</v>
      </c>
      <c r="BP115" s="8">
        <f t="shared" si="248"/>
        <v>6.076388888888889E-3</v>
      </c>
      <c r="BQ115" s="8">
        <f t="shared" si="249"/>
        <v>0</v>
      </c>
      <c r="BR115" s="8">
        <f t="shared" si="250"/>
        <v>0</v>
      </c>
      <c r="BS115" s="8">
        <f t="shared" si="251"/>
        <v>0</v>
      </c>
      <c r="BV115" s="8" t="str">
        <f t="shared" si="279"/>
        <v/>
      </c>
      <c r="BW115" s="8" t="str">
        <f t="shared" si="280"/>
        <v/>
      </c>
      <c r="BX115" s="8" t="str">
        <f t="shared" si="281"/>
        <v/>
      </c>
      <c r="BY115" s="8" t="str">
        <f t="shared" si="282"/>
        <v/>
      </c>
      <c r="BZ115" s="8" t="str">
        <f t="shared" si="283"/>
        <v/>
      </c>
      <c r="CA115" s="8" t="str">
        <f t="shared" si="284"/>
        <v/>
      </c>
      <c r="CB115" s="8" t="str">
        <f t="shared" si="285"/>
        <v/>
      </c>
      <c r="CC115" s="8" t="str">
        <f t="shared" si="286"/>
        <v/>
      </c>
      <c r="CD115" s="8" t="str">
        <f t="shared" si="287"/>
        <v/>
      </c>
      <c r="CE115" s="8" t="str">
        <f t="shared" si="288"/>
        <v/>
      </c>
      <c r="CF115" s="8" t="str">
        <f t="shared" si="289"/>
        <v/>
      </c>
      <c r="CG115" s="8" t="str">
        <f t="shared" si="290"/>
        <v/>
      </c>
      <c r="CI115" s="13">
        <v>2.4247685185185181E-2</v>
      </c>
      <c r="CJ115" s="8">
        <f t="shared" si="291"/>
        <v>2.4247685185185181E-2</v>
      </c>
      <c r="CK115" s="8">
        <f>IF(COUNT($BV115:BW115)&gt;0,SMALL($BV115:BW115,1),$CI115)</f>
        <v>2.4247685185185181E-2</v>
      </c>
      <c r="CL115" s="8">
        <f>IF(COUNT($BV115:BX115)&gt;0,SMALL($BV115:BX115,1),$CI115)</f>
        <v>2.4247685185185181E-2</v>
      </c>
      <c r="CM115" s="8">
        <f>IF(COUNT($BV115:BY115)&gt;0,SMALL($BV115:BY115,1),$CI115)</f>
        <v>2.4247685185185181E-2</v>
      </c>
      <c r="CN115" s="8">
        <f>IF(COUNT($BV115:BZ115)&gt;0,SMALL($BV115:BZ115,1),$CI115)</f>
        <v>2.4247685185185181E-2</v>
      </c>
      <c r="CO115" s="3">
        <v>1.8483796296296297E-2</v>
      </c>
      <c r="CP115" s="8">
        <f t="shared" si="292"/>
        <v>1.8483796296296297E-2</v>
      </c>
      <c r="CQ115" s="8">
        <f>IF(COUNT($CB115:CC115)&gt;0,SMALL($CB115:CC115,1),$CP115)</f>
        <v>1.8483796296296297E-2</v>
      </c>
      <c r="CR115" s="8">
        <f>IF(COUNT($CB115:CD115)&gt;0,SMALL($CB115:CD115,1),$CP115)</f>
        <v>1.8483796296296297E-2</v>
      </c>
      <c r="CS115" s="8">
        <f>IF(COUNT($CB115:CE115)&gt;0,SMALL($CB115:CE115,1),$CP115)</f>
        <v>1.8483796296296297E-2</v>
      </c>
      <c r="CT115" s="8">
        <f>IF(COUNT($CB115:CF115)&gt;0,SMALL($CB115:CF115,1),$CP115)</f>
        <v>1.8483796296296297E-2</v>
      </c>
      <c r="CV115" s="8">
        <f t="shared" si="293"/>
        <v>6.4262037037037031E-3</v>
      </c>
      <c r="CW115" s="8">
        <f t="shared" si="294"/>
        <v>6.0789814814814812E-3</v>
      </c>
      <c r="CX115" s="1">
        <f t="shared" si="295"/>
        <v>112</v>
      </c>
      <c r="CY115" s="8">
        <f t="shared" si="296"/>
        <v>2.5925925925925925E-6</v>
      </c>
      <c r="CZ115" s="1" t="str">
        <f t="shared" si="297"/>
        <v>Steve Tate</v>
      </c>
      <c r="DB115" s="13">
        <f t="shared" si="298"/>
        <v>2.9785124798711749E-2</v>
      </c>
      <c r="DC115" s="13">
        <f>SMALL($DO115:DP115,1)/(60*60*24)</f>
        <v>2.9785124798711749E-2</v>
      </c>
      <c r="DD115" s="13">
        <f>SMALL($DO115:DQ115,1)/(60*60*24)</f>
        <v>2.9785124798711749E-2</v>
      </c>
      <c r="DE115" s="13">
        <f>SMALL($DO115:DR115,1)/(60*60*24)</f>
        <v>2.9785124798711749E-2</v>
      </c>
      <c r="DF115" s="13">
        <f>SMALL($DO115:DS115,1)/(60*60*24)</f>
        <v>2.9785124798711749E-2</v>
      </c>
      <c r="DG115" s="13">
        <f>SMALL($DO115:DT115,1)/(60*60*24)</f>
        <v>2.9785124798711749E-2</v>
      </c>
      <c r="DH115" s="45">
        <f t="shared" si="299"/>
        <v>2.2890198822853858E-2</v>
      </c>
      <c r="DI115" s="13">
        <f>SMALL($DU115:DV115,1)/(60*60*24)</f>
        <v>2.2890198822853858E-2</v>
      </c>
      <c r="DJ115" s="53">
        <f>SMALL($DW115:DW115,1)/(60*60*24)</f>
        <v>0.11572916666666666</v>
      </c>
      <c r="DK115" s="53">
        <f>SMALL($DW115:DX115,1)/(60*60*24)</f>
        <v>0.11572916666666666</v>
      </c>
      <c r="DL115" s="53">
        <f>SMALL($DW115:DY115,1)/(60*60*24)</f>
        <v>0.11572916666666666</v>
      </c>
      <c r="DM115" s="53">
        <f>SMALL($DW115:DZ115,1)/(60*60*24)</f>
        <v>0.11572916666666666</v>
      </c>
      <c r="DO115" s="6">
        <f t="shared" si="300"/>
        <v>2573.4347826086951</v>
      </c>
      <c r="DP115" s="1">
        <f t="shared" si="301"/>
        <v>9999</v>
      </c>
      <c r="DQ115" s="1">
        <f t="shared" si="302"/>
        <v>9999</v>
      </c>
      <c r="DR115" s="1">
        <f t="shared" si="303"/>
        <v>9999</v>
      </c>
      <c r="DS115" s="1">
        <f t="shared" si="304"/>
        <v>9999</v>
      </c>
      <c r="DT115" s="1">
        <f t="shared" si="305"/>
        <v>9999</v>
      </c>
      <c r="DU115" s="6">
        <f t="shared" si="306"/>
        <v>1977.7131782945735</v>
      </c>
      <c r="DV115" s="1">
        <f t="shared" si="307"/>
        <v>9999</v>
      </c>
      <c r="DW115" s="55">
        <f t="shared" si="308"/>
        <v>9999</v>
      </c>
      <c r="DX115" s="1">
        <f t="shared" si="309"/>
        <v>9999</v>
      </c>
      <c r="DY115" s="1">
        <f t="shared" si="310"/>
        <v>9999</v>
      </c>
      <c r="DZ115" s="1">
        <f t="shared" si="311"/>
        <v>9999</v>
      </c>
    </row>
    <row r="116" spans="1:130" x14ac:dyDescent="0.2">
      <c r="A116" s="1" t="s">
        <v>198</v>
      </c>
      <c r="B116" s="54">
        <v>1.894675925925926E-2</v>
      </c>
      <c r="C116" s="11">
        <v>43831</v>
      </c>
      <c r="E116" s="13">
        <v>2.3009259259259257E-2</v>
      </c>
      <c r="F116" s="11">
        <v>44378</v>
      </c>
      <c r="H116" s="8">
        <v>1.8947916666666668E-2</v>
      </c>
      <c r="I116" s="8">
        <v>2.4351851851851854E-2</v>
      </c>
      <c r="L116" s="8">
        <v>3.4722222222222224E-2</v>
      </c>
      <c r="M116" s="8">
        <f t="shared" si="253"/>
        <v>2.3890851449275361E-2</v>
      </c>
      <c r="N116" s="6">
        <f t="shared" si="254"/>
        <v>2064.1695652173912</v>
      </c>
      <c r="O116" s="8">
        <f t="shared" si="312"/>
        <v>1.2326388888888888E-2</v>
      </c>
      <c r="Q116" s="8">
        <f t="shared" si="255"/>
        <v>2.3009259259259257E-2</v>
      </c>
      <c r="R116" s="8">
        <f t="shared" si="256"/>
        <v>2.2199074074074076E-2</v>
      </c>
      <c r="S116" s="8">
        <f t="shared" si="257"/>
        <v>1.2326388888888888E-2</v>
      </c>
      <c r="T116" s="8"/>
      <c r="U116" s="8">
        <f>IF(A116&lt;&gt;"",IF(VLOOKUP(A116,Apr!A$4:F$202,6)&gt;0,VLOOKUP(A116,Apr!A$4:F$202,6),0),0)</f>
        <v>2.3125E-2</v>
      </c>
      <c r="V116" s="8">
        <f>IF(A116&lt;&gt;"",IF(VLOOKUP(A116,May!A$3:F$201,6)&gt;0,VLOOKUP(A116,May!A$3:F$201,6),0),0)</f>
        <v>0</v>
      </c>
      <c r="W116" s="8">
        <f>IF(A116&lt;&gt;"",IF(VLOOKUP(A116,Jun!A$3:F$201,6)&gt;0,VLOOKUP(A116,Jun!A$3:F$201,6),0),0)</f>
        <v>0</v>
      </c>
      <c r="X116" s="8">
        <f>IF(A116&lt;&gt;"",IF(VLOOKUP(A116,Jul!A$3:F$201,6)&gt;0,VLOOKUP(A116,Jul!A$3:F$201,6),0),0)</f>
        <v>2.3009259259259257E-2</v>
      </c>
      <c r="Y116" s="8">
        <f>IF(A116&lt;&gt;"",IF(VLOOKUP(A116,Aug!A$3:F$201,6)&gt;0,VLOOKUP(A116,Aug!A$3:F$201,6),0),0)</f>
        <v>0</v>
      </c>
      <c r="Z116" s="8">
        <f>IF(A116&lt;&gt;"",IF(VLOOKUP(A116,Sep!A$3:F$201,6)&gt;0,VLOOKUP(A116,Sep!A$3:F$201,6),0),0)</f>
        <v>0</v>
      </c>
      <c r="AA116" s="6">
        <f t="shared" si="258"/>
        <v>1527.8000534616413</v>
      </c>
      <c r="AB116" s="8">
        <f t="shared" si="259"/>
        <v>1.0243055555555556E-2</v>
      </c>
      <c r="AC116" s="8">
        <f>IF(A116&lt;&gt;"",IF(VLOOKUP(A116,Oct!A$3:F$201,6)&gt;0,VLOOKUP(A116,Oct!A$3:F$201,6),0),0)</f>
        <v>0</v>
      </c>
      <c r="AD116" s="8">
        <f>IF(A116&lt;&gt;"",IF(VLOOKUP(A116,Nov!A$3:F$201,6)&gt;0,VLOOKUP(A116,Nov!A$3:F$201,6),0),0)</f>
        <v>0</v>
      </c>
      <c r="AE116" s="8">
        <f>IF(A116&lt;&gt;"",IF(VLOOKUP(A116,Dec!A$3:F$201,6)&gt;0,VLOOKUP(A116,Dec!A$3:F$201,6),0),0)</f>
        <v>0</v>
      </c>
      <c r="AF116" s="8">
        <f>IF(A116&lt;&gt;"",IF(VLOOKUP(A116,Jan!A$3:F$201,6)&gt;0,VLOOKUP(A116,Jan!A$3:F$201,6),0),0)</f>
        <v>0</v>
      </c>
      <c r="AG116" s="8">
        <f>IF(A116&lt;&gt;"",IF(VLOOKUP(A116,Feb!A$3:F$201,6)&gt;0,VLOOKUP(A116,Feb!A$3:F$201,6),0),0)</f>
        <v>0</v>
      </c>
      <c r="AH116" s="8">
        <f>IF(A116&lt;&gt;"",IF(VLOOKUP(A116,Mar!A$3:F$201,6)&gt;0,VLOOKUP(A116,Mar!A$3:F$201,6),0),0)</f>
        <v>2.2199074074074076E-2</v>
      </c>
      <c r="AJ116" s="8">
        <f>LARGE($BH116:BI116,1)</f>
        <v>1.3020833333333334E-2</v>
      </c>
      <c r="AK116" s="8">
        <f>LARGE($BH116:BJ116,1)</f>
        <v>1.3020833333333334E-2</v>
      </c>
      <c r="AL116" s="8">
        <f>LARGE($BH116:BK116,1)</f>
        <v>1.3020833333333334E-2</v>
      </c>
      <c r="AM116" s="8">
        <f>LARGE($BH116:BL116,1)</f>
        <v>1.3194444444444444E-2</v>
      </c>
      <c r="AN116" s="8">
        <f>LARGE($BH116:BM116,1)</f>
        <v>1.3194444444444444E-2</v>
      </c>
      <c r="AO116" s="8">
        <f>LARGE($BN116:BO116,1)</f>
        <v>1.0243055555555556E-2</v>
      </c>
      <c r="AP116" s="8">
        <f>LARGE($BN116:BP116,1)</f>
        <v>1.232638888888889E-2</v>
      </c>
      <c r="AQ116" s="8">
        <f>LARGE($BN116:BQ116,1)</f>
        <v>1.232638888888889E-2</v>
      </c>
      <c r="AR116" s="8">
        <f>LARGE($BN116:BR116,1)</f>
        <v>1.232638888888889E-2</v>
      </c>
      <c r="AS116" s="8">
        <f>LARGE($BN116:BS116,1)</f>
        <v>1.232638888888889E-2</v>
      </c>
      <c r="AV116" s="6">
        <f t="shared" si="260"/>
        <v>1998</v>
      </c>
      <c r="AW116" s="6">
        <f t="shared" si="261"/>
        <v>0</v>
      </c>
      <c r="AX116" s="6">
        <f t="shared" si="262"/>
        <v>0</v>
      </c>
      <c r="AY116" s="6">
        <f t="shared" si="263"/>
        <v>1988</v>
      </c>
      <c r="AZ116" s="6">
        <f t="shared" si="264"/>
        <v>0</v>
      </c>
      <c r="BA116" s="6">
        <f t="shared" si="265"/>
        <v>0</v>
      </c>
      <c r="BB116" s="6">
        <f t="shared" si="266"/>
        <v>0</v>
      </c>
      <c r="BC116" s="6">
        <f t="shared" si="267"/>
        <v>0</v>
      </c>
      <c r="BD116" s="6">
        <f t="shared" si="268"/>
        <v>0</v>
      </c>
      <c r="BE116" s="6">
        <f t="shared" si="269"/>
        <v>0</v>
      </c>
      <c r="BF116" s="6">
        <f t="shared" si="270"/>
        <v>0</v>
      </c>
      <c r="BH116" s="8">
        <f t="shared" si="271"/>
        <v>1.2326388888888888E-2</v>
      </c>
      <c r="BI116" s="8">
        <f t="shared" si="272"/>
        <v>1.3020833333333334E-2</v>
      </c>
      <c r="BJ116" s="8">
        <f t="shared" si="273"/>
        <v>0</v>
      </c>
      <c r="BK116" s="8">
        <f t="shared" si="274"/>
        <v>0</v>
      </c>
      <c r="BL116" s="8">
        <f t="shared" si="275"/>
        <v>1.3194444444444444E-2</v>
      </c>
      <c r="BM116" s="8">
        <f t="shared" si="276"/>
        <v>0</v>
      </c>
      <c r="BN116" s="8">
        <f t="shared" si="277"/>
        <v>1.0243055555555556E-2</v>
      </c>
      <c r="BO116" s="8">
        <f t="shared" si="278"/>
        <v>0</v>
      </c>
      <c r="BP116" s="8">
        <f t="shared" si="248"/>
        <v>1.232638888888889E-2</v>
      </c>
      <c r="BQ116" s="8">
        <f t="shared" si="249"/>
        <v>0</v>
      </c>
      <c r="BR116" s="8">
        <f t="shared" si="250"/>
        <v>0</v>
      </c>
      <c r="BS116" s="8">
        <f t="shared" si="251"/>
        <v>0</v>
      </c>
      <c r="BV116" s="8">
        <f t="shared" si="279"/>
        <v>2.3125E-2</v>
      </c>
      <c r="BW116" s="8" t="str">
        <f t="shared" si="280"/>
        <v/>
      </c>
      <c r="BX116" s="8" t="str">
        <f t="shared" si="281"/>
        <v/>
      </c>
      <c r="BY116" s="8">
        <f t="shared" si="282"/>
        <v>2.3009259259259257E-2</v>
      </c>
      <c r="BZ116" s="8" t="str">
        <f t="shared" si="283"/>
        <v/>
      </c>
      <c r="CA116" s="8" t="str">
        <f t="shared" si="284"/>
        <v/>
      </c>
      <c r="CB116" s="8" t="str">
        <f t="shared" si="285"/>
        <v/>
      </c>
      <c r="CC116" s="8" t="str">
        <f t="shared" si="286"/>
        <v/>
      </c>
      <c r="CD116" s="8" t="str">
        <f t="shared" si="287"/>
        <v/>
      </c>
      <c r="CE116" s="8" t="str">
        <f t="shared" si="288"/>
        <v/>
      </c>
      <c r="CF116" s="8" t="str">
        <f t="shared" si="289"/>
        <v/>
      </c>
      <c r="CG116" s="8">
        <f t="shared" si="290"/>
        <v>2.2199074074074076E-2</v>
      </c>
      <c r="CI116" s="13">
        <v>2.4351851851851857E-2</v>
      </c>
      <c r="CJ116" s="8">
        <f t="shared" si="291"/>
        <v>2.3125E-2</v>
      </c>
      <c r="CK116" s="8">
        <f>IF(COUNT($BV116:BW116)&gt;0,SMALL($BV116:BW116,1),$CI116)</f>
        <v>2.3125E-2</v>
      </c>
      <c r="CL116" s="8">
        <f>IF(COUNT($BV116:BX116)&gt;0,SMALL($BV116:BX116,1),$CI116)</f>
        <v>2.3125E-2</v>
      </c>
      <c r="CM116" s="8">
        <f>IF(COUNT($BV116:BY116)&gt;0,SMALL($BV116:BY116,1),$CI116)</f>
        <v>2.3009259259259257E-2</v>
      </c>
      <c r="CN116" s="8">
        <f>IF(COUNT($BV116:BZ116)&gt;0,SMALL($BV116:BZ116,1),$CI116)</f>
        <v>2.3009259259259257E-2</v>
      </c>
      <c r="CO116" s="3">
        <v>1.894675925925926E-2</v>
      </c>
      <c r="CP116" s="8">
        <f t="shared" si="292"/>
        <v>1.894675925925926E-2</v>
      </c>
      <c r="CQ116" s="8">
        <f>IF(COUNT($CB116:CC116)&gt;0,SMALL($CB116:CC116,1),$CP116)</f>
        <v>1.894675925925926E-2</v>
      </c>
      <c r="CR116" s="8">
        <f>IF(COUNT($CB116:CD116)&gt;0,SMALL($CB116:CD116,1),$CP116)</f>
        <v>1.894675925925926E-2</v>
      </c>
      <c r="CS116" s="8">
        <f>IF(COUNT($CB116:CE116)&gt;0,SMALL($CB116:CE116,1),$CP116)</f>
        <v>1.894675925925926E-2</v>
      </c>
      <c r="CT116" s="8">
        <f>IF(COUNT($CB116:CF116)&gt;0,SMALL($CB116:CF116,1),$CP116)</f>
        <v>1.894675925925926E-2</v>
      </c>
      <c r="CV116" s="8">
        <f t="shared" si="293"/>
        <v>1.3197060185185185E-2</v>
      </c>
      <c r="CW116" s="8">
        <f t="shared" si="294"/>
        <v>1.2329004629629631E-2</v>
      </c>
      <c r="CX116" s="1">
        <f t="shared" si="295"/>
        <v>113</v>
      </c>
      <c r="CY116" s="8">
        <f t="shared" si="296"/>
        <v>2.6157407407407407E-6</v>
      </c>
      <c r="CZ116" s="1" t="str">
        <f t="shared" si="297"/>
        <v>Steve Wise</v>
      </c>
      <c r="DB116" s="13">
        <f t="shared" si="298"/>
        <v>2.3890851449275361E-2</v>
      </c>
      <c r="DC116" s="13">
        <f>SMALL($DO116:DP116,1)/(60*60*24)</f>
        <v>2.3125E-2</v>
      </c>
      <c r="DD116" s="13">
        <f>SMALL($DO116:DQ116,1)/(60*60*24)</f>
        <v>2.3125E-2</v>
      </c>
      <c r="DE116" s="13">
        <f>SMALL($DO116:DR116,1)/(60*60*24)</f>
        <v>2.3125E-2</v>
      </c>
      <c r="DF116" s="13">
        <f>SMALL($DO116:DS116,1)/(60*60*24)</f>
        <v>2.3009259259259261E-2</v>
      </c>
      <c r="DG116" s="13">
        <f>SMALL($DO116:DT116,1)/(60*60*24)</f>
        <v>2.3009259259259261E-2</v>
      </c>
      <c r="DH116" s="45">
        <f t="shared" si="299"/>
        <v>1.7682870989139367E-2</v>
      </c>
      <c r="DI116" s="13">
        <f>SMALL($DU116:DV116,1)/(60*60*24)</f>
        <v>1.7682870989139367E-2</v>
      </c>
      <c r="DJ116" s="53">
        <f>SMALL($DW116:DW116,1)/(60*60*24)</f>
        <v>0.11572916666666666</v>
      </c>
      <c r="DK116" s="53">
        <f>SMALL($DW116:DX116,1)/(60*60*24)</f>
        <v>0.11572916666666666</v>
      </c>
      <c r="DL116" s="53">
        <f>SMALL($DW116:DY116,1)/(60*60*24)</f>
        <v>0.11572916666666666</v>
      </c>
      <c r="DM116" s="53">
        <f>SMALL($DW116:DZ116,1)/(60*60*24)</f>
        <v>0.11572916666666666</v>
      </c>
      <c r="DO116" s="6">
        <f t="shared" si="300"/>
        <v>2064.1695652173912</v>
      </c>
      <c r="DP116" s="1">
        <f t="shared" si="301"/>
        <v>1998</v>
      </c>
      <c r="DQ116" s="1">
        <f t="shared" si="302"/>
        <v>9999</v>
      </c>
      <c r="DR116" s="1">
        <f t="shared" si="303"/>
        <v>9999</v>
      </c>
      <c r="DS116" s="1">
        <f t="shared" si="304"/>
        <v>1988</v>
      </c>
      <c r="DT116" s="1">
        <f t="shared" si="305"/>
        <v>9999</v>
      </c>
      <c r="DU116" s="6">
        <f t="shared" si="306"/>
        <v>1527.8000534616413</v>
      </c>
      <c r="DV116" s="1">
        <f t="shared" si="307"/>
        <v>9999</v>
      </c>
      <c r="DW116" s="55">
        <f t="shared" si="308"/>
        <v>9999</v>
      </c>
      <c r="DX116" s="1">
        <f t="shared" si="309"/>
        <v>9999</v>
      </c>
      <c r="DY116" s="1">
        <f t="shared" si="310"/>
        <v>9999</v>
      </c>
      <c r="DZ116" s="1">
        <f t="shared" si="311"/>
        <v>9999</v>
      </c>
    </row>
    <row r="117" spans="1:130" x14ac:dyDescent="0.2">
      <c r="A117" s="1" t="s">
        <v>4</v>
      </c>
      <c r="B117" s="3">
        <v>1.9155092592592592E-2</v>
      </c>
      <c r="C117" s="11">
        <v>42736</v>
      </c>
      <c r="E117" s="13">
        <v>2.3865740740740743E-2</v>
      </c>
      <c r="F117" s="11">
        <v>42917</v>
      </c>
      <c r="H117" s="3">
        <v>1.9409722222222224E-2</v>
      </c>
      <c r="I117" s="3">
        <v>2.5601851851851855E-2</v>
      </c>
      <c r="M117" s="8">
        <f t="shared" si="253"/>
        <v>2.4473128019323671E-2</v>
      </c>
      <c r="N117" s="6">
        <f t="shared" si="254"/>
        <v>2114.478260869565</v>
      </c>
      <c r="O117" s="8">
        <f t="shared" si="312"/>
        <v>1.1805555555555555E-2</v>
      </c>
      <c r="Q117" s="8">
        <f t="shared" si="255"/>
        <v>2.568287037037037E-2</v>
      </c>
      <c r="R117" s="8">
        <f t="shared" si="256"/>
        <v>2.1273148148148145E-2</v>
      </c>
      <c r="S117" s="8">
        <f t="shared" si="257"/>
        <v>1.1805555555555555E-2</v>
      </c>
      <c r="T117" s="8"/>
      <c r="U117" s="8">
        <f>IF(A117&lt;&gt;"",IF(VLOOKUP(A117,Apr!A$4:F$202,6)&gt;0,VLOOKUP(A117,Apr!A$4:F$202,6),0),0)</f>
        <v>0</v>
      </c>
      <c r="V117" s="8">
        <f>IF(A117&lt;&gt;"",IF(VLOOKUP(A117,May!A$3:F$201,6)&gt;0,VLOOKUP(A117,May!A$3:F$201,6),0),0)</f>
        <v>0</v>
      </c>
      <c r="W117" s="8">
        <f>IF(A117&lt;&gt;"",IF(VLOOKUP(A117,Jun!A$3:F$201,6)&gt;0,VLOOKUP(A117,Jun!A$3:F$201,6),0),0)</f>
        <v>2.568287037037037E-2</v>
      </c>
      <c r="X117" s="8">
        <f>IF(A117&lt;&gt;"",IF(VLOOKUP(A117,Jul!A$3:F$201,6)&gt;0,VLOOKUP(A117,Jul!A$3:F$201,6),0),0)</f>
        <v>0</v>
      </c>
      <c r="Y117" s="8">
        <f>IF(A117&lt;&gt;"",IF(VLOOKUP(A117,Aug!A$3:F$201,6)&gt;0,VLOOKUP(A117,Aug!A$3:F$201,6),0),0)</f>
        <v>0</v>
      </c>
      <c r="Z117" s="8">
        <f>IF(A117&lt;&gt;"",IF(VLOOKUP(A117,Sep!A$3:F$201,6)&gt;0,VLOOKUP(A117,Sep!A$3:F$201,6),0),0)</f>
        <v>0</v>
      </c>
      <c r="AA117" s="6">
        <f t="shared" si="258"/>
        <v>1705.3261160117615</v>
      </c>
      <c r="AB117" s="8">
        <f t="shared" si="259"/>
        <v>8.1597222222222227E-3</v>
      </c>
      <c r="AC117" s="8">
        <f>IF(A117&lt;&gt;"",IF(VLOOKUP(A117,Oct!A$3:F$201,6)&gt;0,VLOOKUP(A117,Oct!A$3:F$201,6),0),0)</f>
        <v>2.1273148148148145E-2</v>
      </c>
      <c r="AD117" s="8">
        <f>IF(A117&lt;&gt;"",IF(VLOOKUP(A117,Nov!A$3:F$201,6)&gt;0,VLOOKUP(A117,Nov!A$3:F$201,6),0),0)</f>
        <v>0</v>
      </c>
      <c r="AE117" s="8">
        <f>IF(A117&lt;&gt;"",IF(VLOOKUP(A117,Dec!A$3:F$201,6)&gt;0,VLOOKUP(A117,Dec!A$3:F$201,6),0),0)</f>
        <v>0</v>
      </c>
      <c r="AF117" s="8">
        <f>IF(A117&lt;&gt;"",IF(VLOOKUP(A117,Jan!A$3:F$201,6)&gt;0,VLOOKUP(A117,Jan!A$3:F$201,6),0),0)</f>
        <v>0</v>
      </c>
      <c r="AG117" s="8">
        <f>IF(A117&lt;&gt;"",IF(VLOOKUP(A117,Feb!A$3:F$201,6)&gt;0,VLOOKUP(A117,Feb!A$3:F$201,6),0),0)</f>
        <v>0</v>
      </c>
      <c r="AH117" s="8">
        <f>IF(A117&lt;&gt;"",IF(VLOOKUP(A117,Mar!A$3:F$201,6)&gt;0,VLOOKUP(A117,Mar!A$3:F$201,6),0),0)</f>
        <v>0</v>
      </c>
      <c r="AJ117" s="8">
        <f>LARGE($BH117:BI117,1)</f>
        <v>1.1805555555555555E-2</v>
      </c>
      <c r="AK117" s="8">
        <f>LARGE($BH117:BJ117,1)</f>
        <v>1.1805555555555555E-2</v>
      </c>
      <c r="AL117" s="8">
        <f>LARGE($BH117:BK117,1)</f>
        <v>1.1805555555555555E-2</v>
      </c>
      <c r="AM117" s="8">
        <f>LARGE($BH117:BL117,1)</f>
        <v>1.1805555555555555E-2</v>
      </c>
      <c r="AN117" s="8">
        <f>LARGE($BH117:BM117,1)</f>
        <v>1.1805555555555555E-2</v>
      </c>
      <c r="AO117" s="8">
        <f>LARGE($BN117:BO117,1)</f>
        <v>8.1597222222222227E-3</v>
      </c>
      <c r="AP117" s="8">
        <f>LARGE($BN117:BP117,1)</f>
        <v>9.7222222222222224E-3</v>
      </c>
      <c r="AQ117" s="8">
        <f>LARGE($BN117:BQ117,1)</f>
        <v>9.7222222222222224E-3</v>
      </c>
      <c r="AR117" s="8">
        <f>LARGE($BN117:BR117,1)</f>
        <v>9.7222222222222224E-3</v>
      </c>
      <c r="AS117" s="8">
        <f>LARGE($BN117:BS117,1)</f>
        <v>9.7222222222222224E-3</v>
      </c>
      <c r="AV117" s="6">
        <f t="shared" si="260"/>
        <v>0</v>
      </c>
      <c r="AW117" s="6">
        <f t="shared" si="261"/>
        <v>0</v>
      </c>
      <c r="AX117" s="6">
        <f t="shared" si="262"/>
        <v>2219</v>
      </c>
      <c r="AY117" s="6">
        <f t="shared" si="263"/>
        <v>0</v>
      </c>
      <c r="AZ117" s="6">
        <f t="shared" si="264"/>
        <v>0</v>
      </c>
      <c r="BA117" s="6">
        <f t="shared" si="265"/>
        <v>0</v>
      </c>
      <c r="BB117" s="6">
        <f t="shared" si="266"/>
        <v>1838</v>
      </c>
      <c r="BC117" s="6">
        <f t="shared" si="267"/>
        <v>0</v>
      </c>
      <c r="BD117" s="6">
        <f t="shared" si="268"/>
        <v>0</v>
      </c>
      <c r="BE117" s="6">
        <f t="shared" si="269"/>
        <v>0</v>
      </c>
      <c r="BF117" s="6">
        <f t="shared" si="270"/>
        <v>0</v>
      </c>
      <c r="BH117" s="8">
        <f t="shared" si="271"/>
        <v>1.1805555555555555E-2</v>
      </c>
      <c r="BI117" s="8">
        <f t="shared" si="272"/>
        <v>0</v>
      </c>
      <c r="BJ117" s="8">
        <f t="shared" si="273"/>
        <v>0</v>
      </c>
      <c r="BK117" s="8">
        <f t="shared" si="274"/>
        <v>1.0590277777777778E-2</v>
      </c>
      <c r="BL117" s="8">
        <f t="shared" si="275"/>
        <v>0</v>
      </c>
      <c r="BM117" s="8">
        <f t="shared" si="276"/>
        <v>0</v>
      </c>
      <c r="BN117" s="8">
        <f t="shared" si="277"/>
        <v>8.1597222222222227E-3</v>
      </c>
      <c r="BO117" s="8">
        <f t="shared" si="278"/>
        <v>6.5972222222222222E-3</v>
      </c>
      <c r="BP117" s="8">
        <f t="shared" si="248"/>
        <v>9.7222222222222224E-3</v>
      </c>
      <c r="BQ117" s="8">
        <f t="shared" si="249"/>
        <v>0</v>
      </c>
      <c r="BR117" s="8">
        <f t="shared" si="250"/>
        <v>0</v>
      </c>
      <c r="BS117" s="8">
        <f t="shared" si="251"/>
        <v>0</v>
      </c>
      <c r="BV117" s="8" t="str">
        <f t="shared" si="279"/>
        <v/>
      </c>
      <c r="BW117" s="8" t="str">
        <f t="shared" si="280"/>
        <v/>
      </c>
      <c r="BX117" s="8">
        <f t="shared" si="281"/>
        <v>2.568287037037037E-2</v>
      </c>
      <c r="BY117" s="8" t="str">
        <f t="shared" si="282"/>
        <v/>
      </c>
      <c r="BZ117" s="8" t="str">
        <f t="shared" si="283"/>
        <v/>
      </c>
      <c r="CA117" s="8" t="str">
        <f t="shared" si="284"/>
        <v/>
      </c>
      <c r="CB117" s="8">
        <f t="shared" si="285"/>
        <v>2.1273148148148145E-2</v>
      </c>
      <c r="CC117" s="8" t="str">
        <f t="shared" si="286"/>
        <v/>
      </c>
      <c r="CD117" s="8" t="str">
        <f t="shared" si="287"/>
        <v/>
      </c>
      <c r="CE117" s="8" t="str">
        <f t="shared" si="288"/>
        <v/>
      </c>
      <c r="CF117" s="8" t="str">
        <f t="shared" si="289"/>
        <v/>
      </c>
      <c r="CG117" s="8" t="str">
        <f t="shared" si="290"/>
        <v/>
      </c>
      <c r="CI117" s="13">
        <v>2.3865740740740743E-2</v>
      </c>
      <c r="CJ117" s="8">
        <f t="shared" si="291"/>
        <v>2.3865740740740743E-2</v>
      </c>
      <c r="CK117" s="8">
        <f>IF(COUNT($BV117:BW117)&gt;0,SMALL($BV117:BW117,1),$CI117)</f>
        <v>2.3865740740740743E-2</v>
      </c>
      <c r="CL117" s="8">
        <f>IF(COUNT($BV117:BX117)&gt;0,SMALL($BV117:BX117,1),$CI117)</f>
        <v>2.568287037037037E-2</v>
      </c>
      <c r="CM117" s="8">
        <f>IF(COUNT($BV117:BY117)&gt;0,SMALL($BV117:BY117,1),$CI117)</f>
        <v>2.568287037037037E-2</v>
      </c>
      <c r="CN117" s="8">
        <f>IF(COUNT($BV117:BZ117)&gt;0,SMALL($BV117:BZ117,1),$CI117)</f>
        <v>2.568287037037037E-2</v>
      </c>
      <c r="CO117" s="3">
        <v>1.9155092592592592E-2</v>
      </c>
      <c r="CP117" s="8">
        <f t="shared" si="292"/>
        <v>2.1273148148148145E-2</v>
      </c>
      <c r="CQ117" s="8">
        <f>IF(COUNT($CB117:CC117)&gt;0,SMALL($CB117:CC117,1),$CP117)</f>
        <v>2.1273148148148145E-2</v>
      </c>
      <c r="CR117" s="8">
        <f>IF(COUNT($CB117:CD117)&gt;0,SMALL($CB117:CD117,1),$CP117)</f>
        <v>2.1273148148148145E-2</v>
      </c>
      <c r="CS117" s="8">
        <f>IF(COUNT($CB117:CE117)&gt;0,SMALL($CB117:CE117,1),$CP117)</f>
        <v>2.1273148148148145E-2</v>
      </c>
      <c r="CT117" s="8">
        <f>IF(COUNT($CB117:CF117)&gt;0,SMALL($CB117:CF117,1),$CP117)</f>
        <v>2.1273148148148145E-2</v>
      </c>
      <c r="CV117" s="8">
        <f t="shared" si="293"/>
        <v>1.1808194444444444E-2</v>
      </c>
      <c r="CW117" s="8">
        <f t="shared" si="294"/>
        <v>9.7248611111111112E-3</v>
      </c>
      <c r="CX117" s="1">
        <f t="shared" si="295"/>
        <v>114</v>
      </c>
      <c r="CY117" s="8">
        <f t="shared" si="296"/>
        <v>2.6388888888888888E-6</v>
      </c>
      <c r="CZ117" s="1" t="str">
        <f t="shared" si="297"/>
        <v>Sue Hawitt</v>
      </c>
      <c r="DB117" s="13">
        <f t="shared" si="298"/>
        <v>2.4473128019323671E-2</v>
      </c>
      <c r="DC117" s="13">
        <f>SMALL($DO117:DP117,1)/(60*60*24)</f>
        <v>2.4473128019323668E-2</v>
      </c>
      <c r="DD117" s="13">
        <f>SMALL($DO117:DQ117,1)/(60*60*24)</f>
        <v>2.4473128019323668E-2</v>
      </c>
      <c r="DE117" s="13">
        <f>SMALL($DO117:DR117,1)/(60*60*24)</f>
        <v>2.4473128019323668E-2</v>
      </c>
      <c r="DF117" s="13">
        <f>SMALL($DO117:DS117,1)/(60*60*24)</f>
        <v>2.4473128019323668E-2</v>
      </c>
      <c r="DG117" s="13">
        <f>SMALL($DO117:DT117,1)/(60*60*24)</f>
        <v>2.4473128019323668E-2</v>
      </c>
      <c r="DH117" s="45">
        <f t="shared" si="299"/>
        <v>1.9737570787173166E-2</v>
      </c>
      <c r="DI117" s="13">
        <f>SMALL($DU117:DV117,1)/(60*60*24)</f>
        <v>1.9737570787173166E-2</v>
      </c>
      <c r="DJ117" s="53">
        <f>SMALL($DW117:DW117,1)/(60*60*24)</f>
        <v>0.11572916666666666</v>
      </c>
      <c r="DK117" s="53">
        <f>SMALL($DW117:DX117,1)/(60*60*24)</f>
        <v>0.11572916666666666</v>
      </c>
      <c r="DL117" s="53">
        <f>SMALL($DW117:DY117,1)/(60*60*24)</f>
        <v>0.11572916666666666</v>
      </c>
      <c r="DM117" s="53">
        <f>SMALL($DW117:DZ117,1)/(60*60*24)</f>
        <v>0.11572916666666666</v>
      </c>
      <c r="DO117" s="6">
        <f t="shared" si="300"/>
        <v>2114.478260869565</v>
      </c>
      <c r="DP117" s="1">
        <f t="shared" si="301"/>
        <v>9999</v>
      </c>
      <c r="DQ117" s="1">
        <f t="shared" si="302"/>
        <v>9999</v>
      </c>
      <c r="DR117" s="1">
        <f t="shared" si="303"/>
        <v>2219</v>
      </c>
      <c r="DS117" s="1">
        <f t="shared" si="304"/>
        <v>9999</v>
      </c>
      <c r="DT117" s="1">
        <f t="shared" si="305"/>
        <v>9999</v>
      </c>
      <c r="DU117" s="6">
        <f t="shared" si="306"/>
        <v>1705.3261160117615</v>
      </c>
      <c r="DV117" s="1">
        <f t="shared" si="307"/>
        <v>1838</v>
      </c>
      <c r="DW117" s="55">
        <f t="shared" si="308"/>
        <v>9999</v>
      </c>
      <c r="DX117" s="1">
        <f t="shared" si="309"/>
        <v>9999</v>
      </c>
      <c r="DY117" s="1">
        <f t="shared" si="310"/>
        <v>9999</v>
      </c>
      <c r="DZ117" s="1">
        <f t="shared" si="311"/>
        <v>9999</v>
      </c>
    </row>
    <row r="118" spans="1:130" x14ac:dyDescent="0.2">
      <c r="A118" s="1" t="s">
        <v>174</v>
      </c>
      <c r="B118" s="3">
        <v>2.2685185185185183E-2</v>
      </c>
      <c r="C118" s="11">
        <v>43525</v>
      </c>
      <c r="E118" s="13">
        <v>3.0648148148148147E-2</v>
      </c>
      <c r="F118" s="11">
        <v>43556</v>
      </c>
      <c r="H118" s="8">
        <v>2.5059027777777777E-2</v>
      </c>
      <c r="I118" s="8">
        <v>3.1631944444444442E-2</v>
      </c>
      <c r="L118" s="8">
        <v>4.1666666666666664E-2</v>
      </c>
      <c r="M118" s="8">
        <f t="shared" si="253"/>
        <v>3.1596165458937189E-2</v>
      </c>
      <c r="N118" s="6">
        <f t="shared" si="254"/>
        <v>2729.9086956521733</v>
      </c>
      <c r="O118" s="8">
        <f t="shared" si="312"/>
        <v>4.6874999999999998E-3</v>
      </c>
      <c r="Q118" s="8">
        <f t="shared" si="255"/>
        <v>3.1250000000000007E-2</v>
      </c>
      <c r="R118" s="8">
        <f t="shared" si="256"/>
        <v>0</v>
      </c>
      <c r="S118" s="8">
        <f t="shared" si="257"/>
        <v>4.6874999999999998E-3</v>
      </c>
      <c r="T118" s="8"/>
      <c r="U118" s="8">
        <f>IF(A118&lt;&gt;"",IF(VLOOKUP(A118,Apr!A$4:F$202,6)&gt;0,VLOOKUP(A118,Apr!A$4:F$202,6),0),0)</f>
        <v>0</v>
      </c>
      <c r="V118" s="8">
        <f>IF(A118&lt;&gt;"",IF(VLOOKUP(A118,May!A$3:F$201,6)&gt;0,VLOOKUP(A118,May!A$3:F$201,6),0),0)</f>
        <v>3.1250000000000007E-2</v>
      </c>
      <c r="W118" s="8">
        <f>IF(A118&lt;&gt;"",IF(VLOOKUP(A118,Jun!A$3:F$201,6)&gt;0,VLOOKUP(A118,Jun!A$3:F$201,6),0),0)</f>
        <v>0</v>
      </c>
      <c r="X118" s="8">
        <f>IF(A118&lt;&gt;"",IF(VLOOKUP(A118,Jul!A$3:F$201,6)&gt;0,VLOOKUP(A118,Jul!A$3:F$201,6),0),0)</f>
        <v>0</v>
      </c>
      <c r="Y118" s="8">
        <f>IF(A118&lt;&gt;"",IF(VLOOKUP(A118,Aug!A$3:F$201,6)&gt;0,VLOOKUP(A118,Aug!A$3:F$201,6),0),0)</f>
        <v>0</v>
      </c>
      <c r="Z118" s="8">
        <f>IF(A118&lt;&gt;"",IF(VLOOKUP(A118,Sep!A$3:F$201,6)&gt;0,VLOOKUP(A118,Sep!A$3:F$201,6),0),0)</f>
        <v>0</v>
      </c>
      <c r="AA118" s="6">
        <f t="shared" si="258"/>
        <v>2074.9799518845239</v>
      </c>
      <c r="AB118" s="8">
        <f t="shared" si="259"/>
        <v>3.8194444444444443E-3</v>
      </c>
      <c r="AC118" s="8">
        <f>IF(A118&lt;&gt;"",IF(VLOOKUP(A118,Oct!A$3:F$201,6)&gt;0,VLOOKUP(A118,Oct!A$3:F$201,6),0),0)</f>
        <v>0</v>
      </c>
      <c r="AD118" s="8">
        <f>IF(A118&lt;&gt;"",IF(VLOOKUP(A118,Nov!A$3:F$201,6)&gt;0,VLOOKUP(A118,Nov!A$3:F$201,6),0),0)</f>
        <v>0</v>
      </c>
      <c r="AE118" s="8">
        <f>IF(A118&lt;&gt;"",IF(VLOOKUP(A118,Dec!A$3:F$201,6)&gt;0,VLOOKUP(A118,Dec!A$3:F$201,6),0),0)</f>
        <v>0</v>
      </c>
      <c r="AF118" s="8">
        <f>IF(A118&lt;&gt;"",IF(VLOOKUP(A118,Jan!A$3:F$201,6)&gt;0,VLOOKUP(A118,Jan!A$3:F$201,6),0),0)</f>
        <v>0</v>
      </c>
      <c r="AG118" s="8">
        <f>IF(A118&lt;&gt;"",IF(VLOOKUP(A118,Feb!A$3:F$201,6)&gt;0,VLOOKUP(A118,Feb!A$3:F$201,6),0),0)</f>
        <v>0</v>
      </c>
      <c r="AH118" s="8">
        <f>IF(A118&lt;&gt;"",IF(VLOOKUP(A118,Mar!A$3:F$201,6)&gt;0,VLOOKUP(A118,Mar!A$3:F$201,6),0),0)</f>
        <v>0</v>
      </c>
      <c r="AJ118" s="8">
        <f>LARGE($BH118:BI118,1)</f>
        <v>4.6874999999999998E-3</v>
      </c>
      <c r="AK118" s="8">
        <f>LARGE($BH118:BJ118,1)</f>
        <v>5.0347222222222225E-3</v>
      </c>
      <c r="AL118" s="8">
        <f>LARGE($BH118:BK118,1)</f>
        <v>5.0347222222222225E-3</v>
      </c>
      <c r="AM118" s="8">
        <f>LARGE($BH118:BL118,1)</f>
        <v>5.0347222222222225E-3</v>
      </c>
      <c r="AN118" s="8">
        <f>LARGE($BH118:BM118,1)</f>
        <v>5.0347222222222225E-3</v>
      </c>
      <c r="AO118" s="8">
        <f>LARGE($BN118:BO118,1)</f>
        <v>3.8194444444444443E-3</v>
      </c>
      <c r="AP118" s="8">
        <f>LARGE($BN118:BP118,1)</f>
        <v>4.5138888888888893E-3</v>
      </c>
      <c r="AQ118" s="8">
        <f>LARGE($BN118:BQ118,1)</f>
        <v>4.5138888888888893E-3</v>
      </c>
      <c r="AR118" s="8">
        <f>LARGE($BN118:BR118,1)</f>
        <v>4.5138888888888893E-3</v>
      </c>
      <c r="AS118" s="8">
        <f>LARGE($BN118:BS118,1)</f>
        <v>4.5138888888888893E-3</v>
      </c>
      <c r="AV118" s="6">
        <f t="shared" si="260"/>
        <v>0</v>
      </c>
      <c r="AW118" s="6">
        <f t="shared" si="261"/>
        <v>2700.0000000000009</v>
      </c>
      <c r="AX118" s="6">
        <f t="shared" si="262"/>
        <v>0</v>
      </c>
      <c r="AY118" s="6">
        <f t="shared" si="263"/>
        <v>0</v>
      </c>
      <c r="AZ118" s="6">
        <f t="shared" si="264"/>
        <v>0</v>
      </c>
      <c r="BA118" s="6">
        <f t="shared" si="265"/>
        <v>0</v>
      </c>
      <c r="BB118" s="6">
        <f t="shared" si="266"/>
        <v>0</v>
      </c>
      <c r="BC118" s="6">
        <f t="shared" si="267"/>
        <v>0</v>
      </c>
      <c r="BD118" s="6">
        <f t="shared" si="268"/>
        <v>0</v>
      </c>
      <c r="BE118" s="6">
        <f t="shared" si="269"/>
        <v>0</v>
      </c>
      <c r="BF118" s="6">
        <f t="shared" si="270"/>
        <v>0</v>
      </c>
      <c r="BH118" s="8">
        <f t="shared" si="271"/>
        <v>4.6874999999999998E-3</v>
      </c>
      <c r="BI118" s="8">
        <f t="shared" si="272"/>
        <v>0</v>
      </c>
      <c r="BJ118" s="8">
        <f t="shared" si="273"/>
        <v>5.0347222222222225E-3</v>
      </c>
      <c r="BK118" s="8">
        <f t="shared" si="274"/>
        <v>0</v>
      </c>
      <c r="BL118" s="8">
        <f t="shared" si="275"/>
        <v>0</v>
      </c>
      <c r="BM118" s="8">
        <f t="shared" si="276"/>
        <v>0</v>
      </c>
      <c r="BN118" s="8">
        <f t="shared" si="277"/>
        <v>3.8194444444444443E-3</v>
      </c>
      <c r="BO118" s="8">
        <f t="shared" si="278"/>
        <v>0</v>
      </c>
      <c r="BP118" s="8">
        <f t="shared" si="248"/>
        <v>4.5138888888888893E-3</v>
      </c>
      <c r="BQ118" s="8">
        <f t="shared" si="249"/>
        <v>0</v>
      </c>
      <c r="BR118" s="8">
        <f t="shared" si="250"/>
        <v>0</v>
      </c>
      <c r="BS118" s="8">
        <f t="shared" si="251"/>
        <v>0</v>
      </c>
      <c r="BV118" s="8" t="str">
        <f t="shared" si="279"/>
        <v/>
      </c>
      <c r="BW118" s="8">
        <f t="shared" si="280"/>
        <v>3.1250000000000007E-2</v>
      </c>
      <c r="BX118" s="8" t="str">
        <f t="shared" si="281"/>
        <v/>
      </c>
      <c r="BY118" s="8" t="str">
        <f t="shared" si="282"/>
        <v/>
      </c>
      <c r="BZ118" s="8" t="str">
        <f t="shared" si="283"/>
        <v/>
      </c>
      <c r="CA118" s="8" t="str">
        <f t="shared" si="284"/>
        <v/>
      </c>
      <c r="CB118" s="8" t="str">
        <f t="shared" si="285"/>
        <v/>
      </c>
      <c r="CC118" s="8" t="str">
        <f t="shared" si="286"/>
        <v/>
      </c>
      <c r="CD118" s="8" t="str">
        <f t="shared" si="287"/>
        <v/>
      </c>
      <c r="CE118" s="8" t="str">
        <f t="shared" si="288"/>
        <v/>
      </c>
      <c r="CF118" s="8" t="str">
        <f t="shared" si="289"/>
        <v/>
      </c>
      <c r="CG118" s="8" t="str">
        <f t="shared" si="290"/>
        <v/>
      </c>
      <c r="CI118" s="13">
        <v>3.0648148148148147E-2</v>
      </c>
      <c r="CJ118" s="8">
        <f t="shared" si="291"/>
        <v>3.0648148148148147E-2</v>
      </c>
      <c r="CK118" s="8">
        <f>IF(COUNT($BV118:BW118)&gt;0,SMALL($BV118:BW118,1),$CI118)</f>
        <v>3.1250000000000007E-2</v>
      </c>
      <c r="CL118" s="8">
        <f>IF(COUNT($BV118:BX118)&gt;0,SMALL($BV118:BX118,1),$CI118)</f>
        <v>3.1250000000000007E-2</v>
      </c>
      <c r="CM118" s="8">
        <f>IF(COUNT($BV118:BY118)&gt;0,SMALL($BV118:BY118,1),$CI118)</f>
        <v>3.1250000000000007E-2</v>
      </c>
      <c r="CN118" s="8">
        <f>IF(COUNT($BV118:BZ118)&gt;0,SMALL($BV118:BZ118,1),$CI118)</f>
        <v>3.1250000000000007E-2</v>
      </c>
      <c r="CO118" s="3">
        <v>2.2685185185185183E-2</v>
      </c>
      <c r="CP118" s="8">
        <f t="shared" si="292"/>
        <v>2.2685185185185183E-2</v>
      </c>
      <c r="CQ118" s="8">
        <f>IF(COUNT($CB118:CC118)&gt;0,SMALL($CB118:CC118,1),$CP118)</f>
        <v>2.2685185185185183E-2</v>
      </c>
      <c r="CR118" s="8">
        <f>IF(COUNT($CB118:CD118)&gt;0,SMALL($CB118:CD118,1),$CP118)</f>
        <v>2.2685185185185183E-2</v>
      </c>
      <c r="CS118" s="8">
        <f>IF(COUNT($CB118:CE118)&gt;0,SMALL($CB118:CE118,1),$CP118)</f>
        <v>2.2685185185185183E-2</v>
      </c>
      <c r="CT118" s="8">
        <f>IF(COUNT($CB118:CF118)&gt;0,SMALL($CB118:CF118,1),$CP118)</f>
        <v>2.2685185185185183E-2</v>
      </c>
      <c r="CV118" s="8">
        <f t="shared" si="293"/>
        <v>5.0373842592592597E-3</v>
      </c>
      <c r="CW118" s="8">
        <f t="shared" si="294"/>
        <v>4.5165509259259265E-3</v>
      </c>
      <c r="CX118" s="1">
        <f t="shared" si="295"/>
        <v>115</v>
      </c>
      <c r="CY118" s="8">
        <f t="shared" si="296"/>
        <v>2.662037037037037E-6</v>
      </c>
      <c r="CZ118" s="1" t="str">
        <f t="shared" si="297"/>
        <v>Sue Henry</v>
      </c>
      <c r="DB118" s="13">
        <f t="shared" si="298"/>
        <v>3.1596165458937189E-2</v>
      </c>
      <c r="DC118" s="13">
        <f>SMALL($DO118:DP118,1)/(60*60*24)</f>
        <v>3.1596165458937189E-2</v>
      </c>
      <c r="DD118" s="13">
        <f>SMALL($DO118:DQ118,1)/(60*60*24)</f>
        <v>3.1250000000000014E-2</v>
      </c>
      <c r="DE118" s="13">
        <f>SMALL($DO118:DR118,1)/(60*60*24)</f>
        <v>3.1250000000000014E-2</v>
      </c>
      <c r="DF118" s="13">
        <f>SMALL($DO118:DS118,1)/(60*60*24)</f>
        <v>3.1250000000000014E-2</v>
      </c>
      <c r="DG118" s="13">
        <f>SMALL($DO118:DT118,1)/(60*60*24)</f>
        <v>3.1250000000000014E-2</v>
      </c>
      <c r="DH118" s="45">
        <f t="shared" si="299"/>
        <v>2.4015971665330139E-2</v>
      </c>
      <c r="DI118" s="13">
        <f>SMALL($DU118:DV118,1)/(60*60*24)</f>
        <v>2.4015971665330139E-2</v>
      </c>
      <c r="DJ118" s="53">
        <f>SMALL($DW118:DW118,1)/(60*60*24)</f>
        <v>0.11572916666666666</v>
      </c>
      <c r="DK118" s="53">
        <f>SMALL($DW118:DX118,1)/(60*60*24)</f>
        <v>0.11572916666666666</v>
      </c>
      <c r="DL118" s="53">
        <f>SMALL($DW118:DY118,1)/(60*60*24)</f>
        <v>0.11572916666666666</v>
      </c>
      <c r="DM118" s="53">
        <f>SMALL($DW118:DZ118,1)/(60*60*24)</f>
        <v>0.11572916666666666</v>
      </c>
      <c r="DO118" s="6">
        <f t="shared" si="300"/>
        <v>2729.9086956521733</v>
      </c>
      <c r="DP118" s="1">
        <f t="shared" si="301"/>
        <v>9999</v>
      </c>
      <c r="DQ118" s="1">
        <f t="shared" si="302"/>
        <v>2700.0000000000009</v>
      </c>
      <c r="DR118" s="1">
        <f t="shared" si="303"/>
        <v>9999</v>
      </c>
      <c r="DS118" s="1">
        <f t="shared" si="304"/>
        <v>9999</v>
      </c>
      <c r="DT118" s="1">
        <f t="shared" si="305"/>
        <v>9999</v>
      </c>
      <c r="DU118" s="6">
        <f t="shared" si="306"/>
        <v>2074.9799518845239</v>
      </c>
      <c r="DV118" s="1">
        <f t="shared" si="307"/>
        <v>9999</v>
      </c>
      <c r="DW118" s="55">
        <f t="shared" si="308"/>
        <v>9999</v>
      </c>
      <c r="DX118" s="1">
        <f t="shared" si="309"/>
        <v>9999</v>
      </c>
      <c r="DY118" s="1">
        <f t="shared" si="310"/>
        <v>9999</v>
      </c>
      <c r="DZ118" s="1">
        <f t="shared" si="311"/>
        <v>9999</v>
      </c>
    </row>
    <row r="119" spans="1:130" x14ac:dyDescent="0.2">
      <c r="A119" s="1" t="s">
        <v>24</v>
      </c>
      <c r="B119" s="3">
        <v>2.2222222222222223E-2</v>
      </c>
      <c r="C119" s="11">
        <v>42064</v>
      </c>
      <c r="E119" s="13">
        <v>2.6435185185185187E-2</v>
      </c>
      <c r="F119" s="11">
        <v>42095</v>
      </c>
      <c r="H119" s="3">
        <v>2.6261574074074076E-2</v>
      </c>
      <c r="I119" s="3">
        <v>2.9328703703703704E-2</v>
      </c>
      <c r="M119" s="8">
        <f t="shared" si="253"/>
        <v>3.3112419484702088E-2</v>
      </c>
      <c r="N119" s="6">
        <f t="shared" si="254"/>
        <v>2860.9130434782601</v>
      </c>
      <c r="O119" s="8">
        <f t="shared" si="312"/>
        <v>3.1250000000000002E-3</v>
      </c>
      <c r="Q119" s="8">
        <f t="shared" si="255"/>
        <v>2.9814814814814815E-2</v>
      </c>
      <c r="R119" s="8">
        <f t="shared" si="256"/>
        <v>2.5069444444444446E-2</v>
      </c>
      <c r="S119" s="8">
        <f t="shared" si="257"/>
        <v>3.1250000000000002E-3</v>
      </c>
      <c r="T119" s="8"/>
      <c r="U119" s="8">
        <f>IF(A119&lt;&gt;"",IF(VLOOKUP(A119,Apr!A$4:F$202,6)&gt;0,VLOOKUP(A119,Apr!A$4:F$202,6),0),0)</f>
        <v>0</v>
      </c>
      <c r="V119" s="8">
        <f>IF(A119&lt;&gt;"",IF(VLOOKUP(A119,May!A$3:F$201,6)&gt;0,VLOOKUP(A119,May!A$3:F$201,6),0),0)</f>
        <v>0</v>
      </c>
      <c r="W119" s="8">
        <f>IF(A119&lt;&gt;"",IF(VLOOKUP(A119,Jun!A$3:F$201,6)&gt;0,VLOOKUP(A119,Jun!A$3:F$201,6),0),0)</f>
        <v>0</v>
      </c>
      <c r="X119" s="8">
        <f>IF(A119&lt;&gt;"",IF(VLOOKUP(A119,Jul!A$3:F$201,6)&gt;0,VLOOKUP(A119,Jul!A$3:F$201,6),0),0)</f>
        <v>3.2732638888888881E-2</v>
      </c>
      <c r="Y119" s="8">
        <f>IF(A119&lt;&gt;"",IF(VLOOKUP(A119,Aug!A$3:F$201,6)&gt;0,VLOOKUP(A119,Aug!A$3:F$201,6),0),0)</f>
        <v>2.9814814814814815E-2</v>
      </c>
      <c r="Z119" s="8">
        <f>IF(A119&lt;&gt;"",IF(VLOOKUP(A119,Sep!A$3:F$201,6)&gt;0,VLOOKUP(A119,Sep!A$3:F$201,6),0),0)</f>
        <v>3.0590277777777779E-2</v>
      </c>
      <c r="AA119" s="6">
        <f t="shared" si="258"/>
        <v>1979.6845763164929</v>
      </c>
      <c r="AB119" s="8">
        <f t="shared" si="259"/>
        <v>4.8611111111111112E-3</v>
      </c>
      <c r="AC119" s="8">
        <f>IF(A119&lt;&gt;"",IF(VLOOKUP(A119,Oct!A$3:F$201,6)&gt;0,VLOOKUP(A119,Oct!A$3:F$201,6),0),0)</f>
        <v>2.5069444444444446E-2</v>
      </c>
      <c r="AD119" s="8">
        <f>IF(A119&lt;&gt;"",IF(VLOOKUP(A119,Nov!A$3:F$201,6)&gt;0,VLOOKUP(A119,Nov!A$3:F$201,6),0),0)</f>
        <v>0</v>
      </c>
      <c r="AE119" s="8">
        <f>IF(A119&lt;&gt;"",IF(VLOOKUP(A119,Dec!A$3:F$201,6)&gt;0,VLOOKUP(A119,Dec!A$3:F$201,6),0),0)</f>
        <v>0</v>
      </c>
      <c r="AF119" s="8">
        <f>IF(A119&lt;&gt;"",IF(VLOOKUP(A119,Jan!A$3:F$201,6)&gt;0,VLOOKUP(A119,Jan!A$3:F$201,6),0),0)</f>
        <v>0</v>
      </c>
      <c r="AG119" s="8">
        <f>IF(A119&lt;&gt;"",IF(VLOOKUP(A119,Feb!A$3:F$201,6)&gt;0,VLOOKUP(A119,Feb!A$3:F$201,6),0),0)</f>
        <v>0</v>
      </c>
      <c r="AH119" s="8">
        <f>IF(A119&lt;&gt;"",IF(VLOOKUP(A119,Mar!A$3:F$201,6)&gt;0,VLOOKUP(A119,Mar!A$3:F$201,6),0),0)</f>
        <v>0</v>
      </c>
      <c r="AJ119" s="8">
        <f>LARGE($BH119:BI119,1)</f>
        <v>3.1250000000000002E-3</v>
      </c>
      <c r="AK119" s="8">
        <f>LARGE($BH119:BJ119,1)</f>
        <v>3.1250000000000002E-3</v>
      </c>
      <c r="AL119" s="8">
        <f>LARGE($BH119:BK119,1)</f>
        <v>3.1250000000000002E-3</v>
      </c>
      <c r="AM119" s="8">
        <f>LARGE($BH119:BL119,1)</f>
        <v>3.472222222222222E-3</v>
      </c>
      <c r="AN119" s="8">
        <f>LARGE($BH119:BM119,1)</f>
        <v>6.4236111111111108E-3</v>
      </c>
      <c r="AO119" s="8">
        <f>LARGE($BN119:BO119,1)</f>
        <v>4.8611111111111112E-3</v>
      </c>
      <c r="AP119" s="8">
        <f>LARGE($BN119:BP119,1)</f>
        <v>5.9027777777777776E-3</v>
      </c>
      <c r="AQ119" s="8">
        <f>LARGE($BN119:BQ119,1)</f>
        <v>5.9027777777777776E-3</v>
      </c>
      <c r="AR119" s="8">
        <f>LARGE($BN119:BR119,1)</f>
        <v>5.9027777777777776E-3</v>
      </c>
      <c r="AS119" s="8">
        <f>LARGE($BN119:BS119,1)</f>
        <v>5.9027777777777776E-3</v>
      </c>
      <c r="AV119" s="6">
        <f t="shared" si="260"/>
        <v>0</v>
      </c>
      <c r="AW119" s="6">
        <f t="shared" si="261"/>
        <v>0</v>
      </c>
      <c r="AX119" s="6">
        <f t="shared" si="262"/>
        <v>0</v>
      </c>
      <c r="AY119" s="6">
        <f t="shared" si="263"/>
        <v>2828.099999999999</v>
      </c>
      <c r="AZ119" s="6">
        <f t="shared" si="264"/>
        <v>2576</v>
      </c>
      <c r="BA119" s="6">
        <f t="shared" si="265"/>
        <v>2643</v>
      </c>
      <c r="BB119" s="6">
        <f t="shared" si="266"/>
        <v>2166.0000000000005</v>
      </c>
      <c r="BC119" s="6">
        <f t="shared" si="267"/>
        <v>0</v>
      </c>
      <c r="BD119" s="6">
        <f t="shared" si="268"/>
        <v>0</v>
      </c>
      <c r="BE119" s="6">
        <f t="shared" si="269"/>
        <v>0</v>
      </c>
      <c r="BF119" s="6">
        <f t="shared" si="270"/>
        <v>0</v>
      </c>
      <c r="BH119" s="8">
        <f t="shared" si="271"/>
        <v>3.1250000000000002E-3</v>
      </c>
      <c r="BI119" s="8">
        <f t="shared" si="272"/>
        <v>0</v>
      </c>
      <c r="BJ119" s="8">
        <f t="shared" si="273"/>
        <v>0</v>
      </c>
      <c r="BK119" s="8">
        <f t="shared" si="274"/>
        <v>0</v>
      </c>
      <c r="BL119" s="8">
        <f t="shared" si="275"/>
        <v>3.472222222222222E-3</v>
      </c>
      <c r="BM119" s="8">
        <f t="shared" si="276"/>
        <v>6.4236111111111108E-3</v>
      </c>
      <c r="BN119" s="8">
        <f t="shared" si="277"/>
        <v>4.8611111111111112E-3</v>
      </c>
      <c r="BO119" s="8">
        <f t="shared" si="278"/>
        <v>2.7777777777777779E-3</v>
      </c>
      <c r="BP119" s="8">
        <f t="shared" si="248"/>
        <v>5.9027777777777776E-3</v>
      </c>
      <c r="BQ119" s="8">
        <f t="shared" si="249"/>
        <v>0</v>
      </c>
      <c r="BR119" s="8">
        <f t="shared" si="250"/>
        <v>0</v>
      </c>
      <c r="BS119" s="8">
        <f t="shared" si="251"/>
        <v>0</v>
      </c>
      <c r="BV119" s="8" t="str">
        <f t="shared" si="279"/>
        <v/>
      </c>
      <c r="BW119" s="8" t="str">
        <f t="shared" si="280"/>
        <v/>
      </c>
      <c r="BX119" s="8" t="str">
        <f t="shared" si="281"/>
        <v/>
      </c>
      <c r="BY119" s="8">
        <f t="shared" si="282"/>
        <v>3.2732638888888881E-2</v>
      </c>
      <c r="BZ119" s="8">
        <f t="shared" si="283"/>
        <v>2.9814814814814815E-2</v>
      </c>
      <c r="CA119" s="8">
        <f t="shared" si="284"/>
        <v>3.0590277777777779E-2</v>
      </c>
      <c r="CB119" s="8">
        <f t="shared" si="285"/>
        <v>2.5069444444444446E-2</v>
      </c>
      <c r="CC119" s="8" t="str">
        <f t="shared" si="286"/>
        <v/>
      </c>
      <c r="CD119" s="8" t="str">
        <f t="shared" si="287"/>
        <v/>
      </c>
      <c r="CE119" s="8" t="str">
        <f t="shared" si="288"/>
        <v/>
      </c>
      <c r="CF119" s="8" t="str">
        <f t="shared" si="289"/>
        <v/>
      </c>
      <c r="CG119" s="8" t="str">
        <f t="shared" si="290"/>
        <v/>
      </c>
      <c r="CI119" s="13">
        <v>2.6435185185185187E-2</v>
      </c>
      <c r="CJ119" s="8">
        <f t="shared" si="291"/>
        <v>2.6435185185185187E-2</v>
      </c>
      <c r="CK119" s="8">
        <f>IF(COUNT($BV119:BW119)&gt;0,SMALL($BV119:BW119,1),$CI119)</f>
        <v>2.6435185185185187E-2</v>
      </c>
      <c r="CL119" s="8">
        <f>IF(COUNT($BV119:BX119)&gt;0,SMALL($BV119:BX119,1),$CI119)</f>
        <v>2.6435185185185187E-2</v>
      </c>
      <c r="CM119" s="8">
        <f>IF(COUNT($BV119:BY119)&gt;0,SMALL($BV119:BY119,1),$CI119)</f>
        <v>3.2732638888888881E-2</v>
      </c>
      <c r="CN119" s="8">
        <f>IF(COUNT($BV119:BZ119)&gt;0,SMALL($BV119:BZ119,1),$CI119)</f>
        <v>2.9814814814814815E-2</v>
      </c>
      <c r="CO119" s="3">
        <v>2.2222222222222223E-2</v>
      </c>
      <c r="CP119" s="8">
        <f t="shared" si="292"/>
        <v>2.5069444444444446E-2</v>
      </c>
      <c r="CQ119" s="8">
        <f>IF(COUNT($CB119:CC119)&gt;0,SMALL($CB119:CC119,1),$CP119)</f>
        <v>2.5069444444444446E-2</v>
      </c>
      <c r="CR119" s="8">
        <f>IF(COUNT($CB119:CD119)&gt;0,SMALL($CB119:CD119,1),$CP119)</f>
        <v>2.5069444444444446E-2</v>
      </c>
      <c r="CS119" s="8">
        <f>IF(COUNT($CB119:CE119)&gt;0,SMALL($CB119:CE119,1),$CP119)</f>
        <v>2.5069444444444446E-2</v>
      </c>
      <c r="CT119" s="8">
        <f>IF(COUNT($CB119:CF119)&gt;0,SMALL($CB119:CF119,1),$CP119)</f>
        <v>2.5069444444444446E-2</v>
      </c>
      <c r="CV119" s="8">
        <f t="shared" si="293"/>
        <v>6.4262962962962963E-3</v>
      </c>
      <c r="CW119" s="8">
        <f t="shared" si="294"/>
        <v>5.9054629629629631E-3</v>
      </c>
      <c r="CX119" s="1">
        <f t="shared" si="295"/>
        <v>116</v>
      </c>
      <c r="CY119" s="8">
        <f t="shared" si="296"/>
        <v>2.6851851851851852E-6</v>
      </c>
      <c r="CZ119" s="1" t="str">
        <f t="shared" si="297"/>
        <v>Sylvia Gittins</v>
      </c>
      <c r="DB119" s="13">
        <f t="shared" si="298"/>
        <v>3.3112419484702088E-2</v>
      </c>
      <c r="DC119" s="13">
        <f>SMALL($DO119:DP119,1)/(60*60*24)</f>
        <v>3.3112419484702081E-2</v>
      </c>
      <c r="DD119" s="13">
        <f>SMALL($DO119:DQ119,1)/(60*60*24)</f>
        <v>3.3112419484702081E-2</v>
      </c>
      <c r="DE119" s="13">
        <f>SMALL($DO119:DR119,1)/(60*60*24)</f>
        <v>3.3112419484702081E-2</v>
      </c>
      <c r="DF119" s="13">
        <f>SMALL($DO119:DS119,1)/(60*60*24)</f>
        <v>3.2732638888888881E-2</v>
      </c>
      <c r="DG119" s="13">
        <f>SMALL($DO119:DT119,1)/(60*60*24)</f>
        <v>2.9814814814814815E-2</v>
      </c>
      <c r="DH119" s="45">
        <f t="shared" si="299"/>
        <v>2.291301592958904E-2</v>
      </c>
      <c r="DI119" s="13">
        <f>SMALL($DU119:DV119,1)/(60*60*24)</f>
        <v>2.291301592958904E-2</v>
      </c>
      <c r="DJ119" s="53">
        <f>SMALL($DW119:DW119,1)/(60*60*24)</f>
        <v>0.11572916666666666</v>
      </c>
      <c r="DK119" s="53">
        <f>SMALL($DW119:DX119,1)/(60*60*24)</f>
        <v>0.11572916666666666</v>
      </c>
      <c r="DL119" s="53">
        <f>SMALL($DW119:DY119,1)/(60*60*24)</f>
        <v>0.11572916666666666</v>
      </c>
      <c r="DM119" s="53">
        <f>SMALL($DW119:DZ119,1)/(60*60*24)</f>
        <v>0.11572916666666666</v>
      </c>
      <c r="DO119" s="6">
        <f t="shared" si="300"/>
        <v>2860.9130434782601</v>
      </c>
      <c r="DP119" s="1">
        <f t="shared" si="301"/>
        <v>9999</v>
      </c>
      <c r="DQ119" s="1">
        <f t="shared" si="302"/>
        <v>9999</v>
      </c>
      <c r="DR119" s="1">
        <f t="shared" si="303"/>
        <v>9999</v>
      </c>
      <c r="DS119" s="1">
        <f t="shared" si="304"/>
        <v>2828.099999999999</v>
      </c>
      <c r="DT119" s="1">
        <f t="shared" si="305"/>
        <v>2576</v>
      </c>
      <c r="DU119" s="6">
        <f t="shared" si="306"/>
        <v>1979.6845763164929</v>
      </c>
      <c r="DV119" s="1">
        <f t="shared" si="307"/>
        <v>2166.0000000000005</v>
      </c>
      <c r="DW119" s="55">
        <f t="shared" si="308"/>
        <v>9999</v>
      </c>
      <c r="DX119" s="1">
        <f t="shared" si="309"/>
        <v>9999</v>
      </c>
      <c r="DY119" s="1">
        <f t="shared" si="310"/>
        <v>9999</v>
      </c>
      <c r="DZ119" s="1">
        <f t="shared" si="311"/>
        <v>9999</v>
      </c>
    </row>
    <row r="120" spans="1:130" x14ac:dyDescent="0.2">
      <c r="A120" s="1" t="s">
        <v>211</v>
      </c>
      <c r="B120" s="54">
        <v>2.1030092592592597E-2</v>
      </c>
      <c r="E120" s="13">
        <v>2.4560185185185185E-2</v>
      </c>
      <c r="F120" s="11">
        <v>44287</v>
      </c>
      <c r="H120" s="8">
        <v>2.1030092592592593E-2</v>
      </c>
      <c r="I120" s="8">
        <v>0</v>
      </c>
      <c r="L120" s="8">
        <v>3.9583333333333331E-2</v>
      </c>
      <c r="M120" s="8">
        <f t="shared" si="253"/>
        <v>2.6516203703703702E-2</v>
      </c>
      <c r="N120" s="6">
        <f t="shared" si="254"/>
        <v>2290.9999999999995</v>
      </c>
      <c r="O120" s="8">
        <f t="shared" si="312"/>
        <v>9.7222222222222224E-3</v>
      </c>
      <c r="Q120" s="8">
        <f t="shared" si="255"/>
        <v>2.4560185185185185E-2</v>
      </c>
      <c r="R120" s="8">
        <f t="shared" si="256"/>
        <v>0</v>
      </c>
      <c r="S120" s="8">
        <f t="shared" si="257"/>
        <v>9.7222222222222224E-3</v>
      </c>
      <c r="T120" s="8"/>
      <c r="U120" s="8">
        <f>IF(A120&lt;&gt;"",IF(VLOOKUP(A120,Apr!A$4:F$202,6)&gt;0,VLOOKUP(A120,Apr!A$4:F$202,6),0),0)</f>
        <v>2.4560185185185185E-2</v>
      </c>
      <c r="V120" s="8">
        <f>IF(A120&lt;&gt;"",IF(VLOOKUP(A120,May!A$3:F$201,6)&gt;0,VLOOKUP(A120,May!A$3:F$201,6),0),0)</f>
        <v>0</v>
      </c>
      <c r="W120" s="8">
        <f>IF(A120&lt;&gt;"",IF(VLOOKUP(A120,Jun!A$3:F$201,6)&gt;0,VLOOKUP(A120,Jun!A$3:F$201,6),0),0)</f>
        <v>0</v>
      </c>
      <c r="X120" s="8">
        <f>IF(A120&lt;&gt;"",IF(VLOOKUP(A120,Jul!A$3:F$201,6)&gt;0,VLOOKUP(A120,Jul!A$3:F$201,6),0),0)</f>
        <v>0</v>
      </c>
      <c r="Y120" s="8">
        <f>IF(A120&lt;&gt;"",IF(VLOOKUP(A120,Aug!A$3:F$201,6)&gt;0,VLOOKUP(A120,Aug!A$3:F$201,6),0),0)</f>
        <v>0</v>
      </c>
      <c r="Z120" s="8">
        <f>IF(A120&lt;&gt;"",IF(VLOOKUP(A120,Sep!A$3:F$201,6)&gt;0,VLOOKUP(A120,Sep!A$3:F$201,6),0),0)</f>
        <v>0</v>
      </c>
      <c r="AA120" s="6">
        <f t="shared" si="258"/>
        <v>1630.7805399625768</v>
      </c>
      <c r="AB120" s="8">
        <f t="shared" si="259"/>
        <v>9.0277777777777787E-3</v>
      </c>
      <c r="AC120" s="8">
        <f>IF(A120&lt;&gt;"",IF(VLOOKUP(A120,Oct!A$3:F$201,6)&gt;0,VLOOKUP(A120,Oct!A$3:F$201,6),0),0)</f>
        <v>0</v>
      </c>
      <c r="AD120" s="8">
        <f>IF(A120&lt;&gt;"",IF(VLOOKUP(A120,Nov!A$3:F$201,6)&gt;0,VLOOKUP(A120,Nov!A$3:F$201,6),0),0)</f>
        <v>0</v>
      </c>
      <c r="AE120" s="8">
        <f>IF(A120&lt;&gt;"",IF(VLOOKUP(A120,Dec!A$3:F$201,6)&gt;0,VLOOKUP(A120,Dec!A$3:F$201,6),0),0)</f>
        <v>0</v>
      </c>
      <c r="AF120" s="8">
        <f>IF(A120&lt;&gt;"",IF(VLOOKUP(A120,Jan!A$3:F$201,6)&gt;0,VLOOKUP(A120,Jan!A$3:F$201,6),0),0)</f>
        <v>0</v>
      </c>
      <c r="AG120" s="8">
        <f>IF(A120&lt;&gt;"",IF(VLOOKUP(A120,Feb!A$3:F$201,6)&gt;0,VLOOKUP(A120,Feb!A$3:F$201,6),0),0)</f>
        <v>0</v>
      </c>
      <c r="AH120" s="8">
        <f>IF(A120&lt;&gt;"",IF(VLOOKUP(A120,Mar!A$3:F$201,6)&gt;0,VLOOKUP(A120,Mar!A$3:F$201,6),0),0)</f>
        <v>0</v>
      </c>
      <c r="AJ120" s="8">
        <f>LARGE($BH120:BI120,1)</f>
        <v>1.1631944444444445E-2</v>
      </c>
      <c r="AK120" s="8">
        <f>LARGE($BH120:BJ120,1)</f>
        <v>1.1631944444444445E-2</v>
      </c>
      <c r="AL120" s="8">
        <f>LARGE($BH120:BK120,1)</f>
        <v>1.1631944444444445E-2</v>
      </c>
      <c r="AM120" s="8">
        <f>LARGE($BH120:BL120,1)</f>
        <v>1.1631944444444445E-2</v>
      </c>
      <c r="AN120" s="8">
        <f>LARGE($BH120:BM120,1)</f>
        <v>1.1631944444444445E-2</v>
      </c>
      <c r="AO120" s="8">
        <f>LARGE($BN120:BO120,1)</f>
        <v>9.0277777777777787E-3</v>
      </c>
      <c r="AP120" s="8">
        <f>LARGE($BN120:BP120,1)</f>
        <v>1.0763888888888889E-2</v>
      </c>
      <c r="AQ120" s="8">
        <f>LARGE($BN120:BQ120,1)</f>
        <v>1.0763888888888889E-2</v>
      </c>
      <c r="AR120" s="8">
        <f>LARGE($BN120:BR120,1)</f>
        <v>1.0763888888888889E-2</v>
      </c>
      <c r="AS120" s="8">
        <f>LARGE($BN120:BS120,1)</f>
        <v>1.0763888888888889E-2</v>
      </c>
      <c r="AV120" s="6">
        <f t="shared" si="260"/>
        <v>2122</v>
      </c>
      <c r="AW120" s="6">
        <f t="shared" si="261"/>
        <v>0</v>
      </c>
      <c r="AX120" s="6">
        <f t="shared" si="262"/>
        <v>0</v>
      </c>
      <c r="AY120" s="6">
        <f t="shared" si="263"/>
        <v>0</v>
      </c>
      <c r="AZ120" s="6">
        <f t="shared" si="264"/>
        <v>0</v>
      </c>
      <c r="BA120" s="6">
        <f t="shared" si="265"/>
        <v>0</v>
      </c>
      <c r="BB120" s="6">
        <f t="shared" si="266"/>
        <v>0</v>
      </c>
      <c r="BC120" s="6">
        <f t="shared" si="267"/>
        <v>0</v>
      </c>
      <c r="BD120" s="6">
        <f t="shared" si="268"/>
        <v>0</v>
      </c>
      <c r="BE120" s="6">
        <f t="shared" si="269"/>
        <v>0</v>
      </c>
      <c r="BF120" s="6">
        <f t="shared" si="270"/>
        <v>0</v>
      </c>
      <c r="BH120" s="8">
        <f t="shared" si="271"/>
        <v>9.7222222222222224E-3</v>
      </c>
      <c r="BI120" s="8">
        <f t="shared" si="272"/>
        <v>1.1631944444444445E-2</v>
      </c>
      <c r="BJ120" s="8">
        <f t="shared" si="273"/>
        <v>0</v>
      </c>
      <c r="BK120" s="8">
        <f t="shared" si="274"/>
        <v>0</v>
      </c>
      <c r="BL120" s="8">
        <f t="shared" si="275"/>
        <v>0</v>
      </c>
      <c r="BM120" s="8">
        <f t="shared" si="276"/>
        <v>0</v>
      </c>
      <c r="BN120" s="8">
        <f t="shared" si="277"/>
        <v>9.0277777777777787E-3</v>
      </c>
      <c r="BO120" s="8">
        <f t="shared" si="278"/>
        <v>0</v>
      </c>
      <c r="BP120" s="8">
        <f t="shared" si="248"/>
        <v>1.0763888888888889E-2</v>
      </c>
      <c r="BQ120" s="8">
        <f t="shared" si="249"/>
        <v>0</v>
      </c>
      <c r="BR120" s="8">
        <f t="shared" si="250"/>
        <v>0</v>
      </c>
      <c r="BS120" s="8">
        <f t="shared" si="251"/>
        <v>0</v>
      </c>
      <c r="BV120" s="8">
        <f t="shared" si="279"/>
        <v>2.4560185185185185E-2</v>
      </c>
      <c r="BW120" s="8" t="str">
        <f t="shared" si="280"/>
        <v/>
      </c>
      <c r="BX120" s="8" t="str">
        <f t="shared" si="281"/>
        <v/>
      </c>
      <c r="BY120" s="8" t="str">
        <f t="shared" si="282"/>
        <v/>
      </c>
      <c r="BZ120" s="8" t="str">
        <f t="shared" si="283"/>
        <v/>
      </c>
      <c r="CA120" s="8" t="str">
        <f t="shared" si="284"/>
        <v/>
      </c>
      <c r="CB120" s="8" t="str">
        <f t="shared" si="285"/>
        <v/>
      </c>
      <c r="CC120" s="8" t="str">
        <f t="shared" si="286"/>
        <v/>
      </c>
      <c r="CD120" s="8" t="str">
        <f t="shared" si="287"/>
        <v/>
      </c>
      <c r="CE120" s="8" t="str">
        <f t="shared" si="288"/>
        <v/>
      </c>
      <c r="CF120" s="8" t="str">
        <f t="shared" si="289"/>
        <v/>
      </c>
      <c r="CG120" s="8" t="str">
        <f t="shared" si="290"/>
        <v/>
      </c>
      <c r="CI120" s="13"/>
      <c r="CJ120" s="8">
        <f t="shared" si="291"/>
        <v>2.4560185185185185E-2</v>
      </c>
      <c r="CK120" s="8">
        <f>IF(COUNT($BV120:BW120)&gt;0,SMALL($BV120:BW120,1),$CI120)</f>
        <v>2.4560185185185185E-2</v>
      </c>
      <c r="CL120" s="8">
        <f>IF(COUNT($BV120:BX120)&gt;0,SMALL($BV120:BX120,1),$CI120)</f>
        <v>2.4560185185185185E-2</v>
      </c>
      <c r="CM120" s="8">
        <f>IF(COUNT($BV120:BY120)&gt;0,SMALL($BV120:BY120,1),$CI120)</f>
        <v>2.4560185185185185E-2</v>
      </c>
      <c r="CN120" s="8">
        <f>IF(COUNT($BV120:BZ120)&gt;0,SMALL($BV120:BZ120,1),$CI120)</f>
        <v>2.4560185185185185E-2</v>
      </c>
      <c r="CO120" s="3">
        <v>2.1030092592592597E-2</v>
      </c>
      <c r="CP120" s="8">
        <f t="shared" si="292"/>
        <v>2.1030092592592597E-2</v>
      </c>
      <c r="CQ120" s="8">
        <f>IF(COUNT($CB120:CC120)&gt;0,SMALL($CB120:CC120,1),$CP120)</f>
        <v>2.1030092592592597E-2</v>
      </c>
      <c r="CR120" s="8">
        <f>IF(COUNT($CB120:CD120)&gt;0,SMALL($CB120:CD120,1),$CP120)</f>
        <v>2.1030092592592597E-2</v>
      </c>
      <c r="CS120" s="8">
        <f>IF(COUNT($CB120:CE120)&gt;0,SMALL($CB120:CE120,1),$CP120)</f>
        <v>2.1030092592592597E-2</v>
      </c>
      <c r="CT120" s="8">
        <f>IF(COUNT($CB120:CF120)&gt;0,SMALL($CB120:CF120,1),$CP120)</f>
        <v>2.1030092592592597E-2</v>
      </c>
      <c r="CV120" s="8">
        <f t="shared" si="293"/>
        <v>1.1634652777777778E-2</v>
      </c>
      <c r="CW120" s="8">
        <f t="shared" si="294"/>
        <v>1.0766597222222223E-2</v>
      </c>
      <c r="CX120" s="1">
        <f t="shared" si="295"/>
        <v>117</v>
      </c>
      <c r="CY120" s="8">
        <f t="shared" si="296"/>
        <v>2.7083333333333334E-6</v>
      </c>
      <c r="CZ120" s="1" t="str">
        <f t="shared" si="297"/>
        <v>Terri Eccles</v>
      </c>
      <c r="DB120" s="13">
        <f t="shared" si="298"/>
        <v>2.6516203703703702E-2</v>
      </c>
      <c r="DC120" s="13">
        <f>SMALL($DO120:DP120,1)/(60*60*24)</f>
        <v>2.4560185185185185E-2</v>
      </c>
      <c r="DD120" s="13">
        <f>SMALL($DO120:DQ120,1)/(60*60*24)</f>
        <v>2.4560185185185185E-2</v>
      </c>
      <c r="DE120" s="13">
        <f>SMALL($DO120:DR120,1)/(60*60*24)</f>
        <v>2.4560185185185185E-2</v>
      </c>
      <c r="DF120" s="13">
        <f>SMALL($DO120:DS120,1)/(60*60*24)</f>
        <v>2.4560185185185185E-2</v>
      </c>
      <c r="DG120" s="13">
        <f>SMALL($DO120:DT120,1)/(60*60*24)</f>
        <v>2.4560185185185185E-2</v>
      </c>
      <c r="DH120" s="45">
        <f t="shared" si="299"/>
        <v>1.887477476808538E-2</v>
      </c>
      <c r="DI120" s="13">
        <f>SMALL($DU120:DV120,1)/(60*60*24)</f>
        <v>1.887477476808538E-2</v>
      </c>
      <c r="DJ120" s="53">
        <f>SMALL($DW120:DW120,1)/(60*60*24)</f>
        <v>0.11572916666666666</v>
      </c>
      <c r="DK120" s="53">
        <f>SMALL($DW120:DX120,1)/(60*60*24)</f>
        <v>0.11572916666666666</v>
      </c>
      <c r="DL120" s="53">
        <f>SMALL($DW120:DY120,1)/(60*60*24)</f>
        <v>0.11572916666666666</v>
      </c>
      <c r="DM120" s="53">
        <f>SMALL($DW120:DZ120,1)/(60*60*24)</f>
        <v>0.11572916666666666</v>
      </c>
      <c r="DO120" s="6">
        <f t="shared" si="300"/>
        <v>2290.9999999999995</v>
      </c>
      <c r="DP120" s="1">
        <f t="shared" si="301"/>
        <v>2122</v>
      </c>
      <c r="DQ120" s="1">
        <f t="shared" si="302"/>
        <v>9999</v>
      </c>
      <c r="DR120" s="1">
        <f t="shared" si="303"/>
        <v>9999</v>
      </c>
      <c r="DS120" s="1">
        <f t="shared" si="304"/>
        <v>9999</v>
      </c>
      <c r="DT120" s="1">
        <f t="shared" si="305"/>
        <v>9999</v>
      </c>
      <c r="DU120" s="6">
        <f t="shared" si="306"/>
        <v>1630.7805399625768</v>
      </c>
      <c r="DV120" s="1">
        <f t="shared" si="307"/>
        <v>9999</v>
      </c>
      <c r="DW120" s="55">
        <f t="shared" si="308"/>
        <v>9999</v>
      </c>
      <c r="DX120" s="1">
        <f t="shared" si="309"/>
        <v>9999</v>
      </c>
      <c r="DY120" s="1">
        <f t="shared" si="310"/>
        <v>9999</v>
      </c>
      <c r="DZ120" s="1">
        <f t="shared" si="311"/>
        <v>9999</v>
      </c>
    </row>
    <row r="121" spans="1:130" x14ac:dyDescent="0.2">
      <c r="A121" s="1" t="s">
        <v>220</v>
      </c>
      <c r="E121" s="13">
        <v>2.2187499999999999E-2</v>
      </c>
      <c r="F121" s="11">
        <v>44317</v>
      </c>
      <c r="H121" s="3"/>
      <c r="I121" s="3"/>
      <c r="L121" s="8">
        <v>3.4722222222222224E-2</v>
      </c>
      <c r="M121" s="8">
        <f t="shared" si="253"/>
        <v>2.3568148813907713E-2</v>
      </c>
      <c r="N121" s="6">
        <f t="shared" si="254"/>
        <v>2036.2880575216263</v>
      </c>
      <c r="O121" s="8">
        <f t="shared" si="312"/>
        <v>1.2673611111111111E-2</v>
      </c>
      <c r="Q121" s="8">
        <f t="shared" si="255"/>
        <v>2.2187499999999999E-2</v>
      </c>
      <c r="R121" s="8">
        <f t="shared" si="256"/>
        <v>0</v>
      </c>
      <c r="S121" s="8">
        <f t="shared" si="257"/>
        <v>1.2673611111111111E-2</v>
      </c>
      <c r="T121" s="8"/>
      <c r="U121" s="8">
        <f>IF(A121&lt;&gt;"",IF(VLOOKUP(A121,Apr!A$4:F$202,6)&gt;0,VLOOKUP(A121,Apr!A$4:F$202,6),0),0)</f>
        <v>2.2199074074074076E-2</v>
      </c>
      <c r="V121" s="8">
        <f>IF(A121&lt;&gt;"",IF(VLOOKUP(A121,May!A$3:F$201,6)&gt;0,VLOOKUP(A121,May!A$3:F$201,6),0),0)</f>
        <v>2.2187499999999999E-2</v>
      </c>
      <c r="W121" s="8">
        <f>IF(A121&lt;&gt;"",IF(VLOOKUP(A121,Jun!A$3:F$201,6)&gt;0,VLOOKUP(A121,Jun!A$3:F$201,6),0),0)</f>
        <v>0</v>
      </c>
      <c r="X121" s="8">
        <f>IF(A121&lt;&gt;"",IF(VLOOKUP(A121,Jul!A$3:F$201,6)&gt;0,VLOOKUP(A121,Jul!A$3:F$201,6),0),0)</f>
        <v>0</v>
      </c>
      <c r="Y121" s="8">
        <f>IF(A121&lt;&gt;"",IF(VLOOKUP(A121,Aug!A$3:F$201,6)&gt;0,VLOOKUP(A121,Aug!A$3:F$201,6),0),0)</f>
        <v>0</v>
      </c>
      <c r="Z121" s="8">
        <f>IF(A121&lt;&gt;"",IF(VLOOKUP(A121,Sep!A$3:F$201,6)&gt;0,VLOOKUP(A121,Sep!A$3:F$201,6),0),0)</f>
        <v>0</v>
      </c>
      <c r="AA121" s="6">
        <f t="shared" si="258"/>
        <v>1473.2357658380113</v>
      </c>
      <c r="AB121" s="8">
        <f t="shared" si="259"/>
        <v>1.0763888888888891E-2</v>
      </c>
      <c r="AC121" s="8">
        <f>IF(A121&lt;&gt;"",IF(VLOOKUP(A121,Oct!A$3:F$201,6)&gt;0,VLOOKUP(A121,Oct!A$3:F$201,6),0),0)</f>
        <v>0</v>
      </c>
      <c r="AD121" s="8">
        <f>IF(A121&lt;&gt;"",IF(VLOOKUP(A121,Nov!A$3:F$201,6)&gt;0,VLOOKUP(A121,Nov!A$3:F$201,6),0),0)</f>
        <v>0</v>
      </c>
      <c r="AE121" s="8">
        <f>IF(A121&lt;&gt;"",IF(VLOOKUP(A121,Dec!A$3:F$201,6)&gt;0,VLOOKUP(A121,Dec!A$3:F$201,6),0),0)</f>
        <v>0</v>
      </c>
      <c r="AF121" s="8">
        <f>IF(A121&lt;&gt;"",IF(VLOOKUP(A121,Jan!A$3:F$201,6)&gt;0,VLOOKUP(A121,Jan!A$3:F$201,6),0),0)</f>
        <v>0</v>
      </c>
      <c r="AG121" s="8">
        <f>IF(A121&lt;&gt;"",IF(VLOOKUP(A121,Feb!A$3:F$201,6)&gt;0,VLOOKUP(A121,Feb!A$3:F$201,6),0),0)</f>
        <v>0</v>
      </c>
      <c r="AH121" s="8">
        <f>IF(A121&lt;&gt;"",IF(VLOOKUP(A121,Mar!A$3:F$201,6)&gt;0,VLOOKUP(A121,Mar!A$3:F$201,6),0),0)</f>
        <v>0</v>
      </c>
      <c r="AJ121" s="8">
        <f>LARGE($BH121:BI121,1)</f>
        <v>1.40625E-2</v>
      </c>
      <c r="AK121" s="8">
        <f>LARGE($BH121:BJ121,1)</f>
        <v>1.40625E-2</v>
      </c>
      <c r="AL121" s="8">
        <f>LARGE($BH121:BK121,1)</f>
        <v>1.40625E-2</v>
      </c>
      <c r="AM121" s="8">
        <f>LARGE($BH121:BL121,1)</f>
        <v>1.40625E-2</v>
      </c>
      <c r="AN121" s="8">
        <f>LARGE($BH121:BM121,1)</f>
        <v>1.40625E-2</v>
      </c>
      <c r="AO121" s="8">
        <f>LARGE($BN121:BO121,1)</f>
        <v>1.0763888888888891E-2</v>
      </c>
      <c r="AP121" s="8">
        <f>LARGE($BN121:BP121,1)</f>
        <v>1.2847222222222223E-2</v>
      </c>
      <c r="AQ121" s="8">
        <f>LARGE($BN121:BQ121,1)</f>
        <v>1.2847222222222223E-2</v>
      </c>
      <c r="AR121" s="8">
        <f>LARGE($BN121:BR121,1)</f>
        <v>1.2847222222222223E-2</v>
      </c>
      <c r="AS121" s="8">
        <f>LARGE($BN121:BS121,1)</f>
        <v>1.2847222222222223E-2</v>
      </c>
      <c r="AV121" s="6">
        <f t="shared" si="260"/>
        <v>1918</v>
      </c>
      <c r="AW121" s="6">
        <f t="shared" si="261"/>
        <v>1916.9999999999995</v>
      </c>
      <c r="AX121" s="6">
        <f t="shared" si="262"/>
        <v>0</v>
      </c>
      <c r="AY121" s="6">
        <f t="shared" si="263"/>
        <v>0</v>
      </c>
      <c r="AZ121" s="6">
        <f t="shared" si="264"/>
        <v>0</v>
      </c>
      <c r="BA121" s="6">
        <f t="shared" si="265"/>
        <v>0</v>
      </c>
      <c r="BB121" s="6">
        <f t="shared" si="266"/>
        <v>0</v>
      </c>
      <c r="BC121" s="6">
        <f t="shared" si="267"/>
        <v>0</v>
      </c>
      <c r="BD121" s="6">
        <f t="shared" si="268"/>
        <v>0</v>
      </c>
      <c r="BE121" s="6">
        <f t="shared" si="269"/>
        <v>0</v>
      </c>
      <c r="BF121" s="6">
        <f t="shared" si="270"/>
        <v>0</v>
      </c>
      <c r="BH121" s="8">
        <f t="shared" si="271"/>
        <v>1.2673611111111111E-2</v>
      </c>
      <c r="BI121" s="8">
        <f t="shared" si="272"/>
        <v>1.40625E-2</v>
      </c>
      <c r="BJ121" s="8">
        <f t="shared" si="273"/>
        <v>1.40625E-2</v>
      </c>
      <c r="BK121" s="8">
        <f t="shared" si="274"/>
        <v>0</v>
      </c>
      <c r="BL121" s="8">
        <f t="shared" si="275"/>
        <v>0</v>
      </c>
      <c r="BM121" s="8">
        <f t="shared" si="276"/>
        <v>0</v>
      </c>
      <c r="BN121" s="8">
        <f t="shared" si="277"/>
        <v>1.0763888888888891E-2</v>
      </c>
      <c r="BO121" s="8">
        <f t="shared" si="278"/>
        <v>0</v>
      </c>
      <c r="BP121" s="8">
        <f t="shared" si="248"/>
        <v>1.2847222222222223E-2</v>
      </c>
      <c r="BQ121" s="8">
        <f t="shared" si="249"/>
        <v>0</v>
      </c>
      <c r="BR121" s="8">
        <f t="shared" si="250"/>
        <v>0</v>
      </c>
      <c r="BS121" s="8">
        <f t="shared" si="251"/>
        <v>0</v>
      </c>
      <c r="BV121" s="8">
        <f t="shared" si="279"/>
        <v>2.2199074074074076E-2</v>
      </c>
      <c r="BW121" s="8">
        <f t="shared" si="280"/>
        <v>2.2187499999999999E-2</v>
      </c>
      <c r="BX121" s="8" t="str">
        <f t="shared" si="281"/>
        <v/>
      </c>
      <c r="BY121" s="8" t="str">
        <f t="shared" si="282"/>
        <v/>
      </c>
      <c r="BZ121" s="8" t="str">
        <f t="shared" si="283"/>
        <v/>
      </c>
      <c r="CA121" s="8" t="str">
        <f t="shared" si="284"/>
        <v/>
      </c>
      <c r="CB121" s="8" t="str">
        <f t="shared" si="285"/>
        <v/>
      </c>
      <c r="CC121" s="8" t="str">
        <f t="shared" si="286"/>
        <v/>
      </c>
      <c r="CD121" s="8" t="str">
        <f t="shared" si="287"/>
        <v/>
      </c>
      <c r="CE121" s="8" t="str">
        <f t="shared" si="288"/>
        <v/>
      </c>
      <c r="CF121" s="8" t="str">
        <f t="shared" si="289"/>
        <v/>
      </c>
      <c r="CG121" s="8" t="str">
        <f t="shared" si="290"/>
        <v/>
      </c>
      <c r="CI121" s="13">
        <v>6.7465277777777805E-2</v>
      </c>
      <c r="CJ121" s="8">
        <f t="shared" si="291"/>
        <v>2.2199074074074076E-2</v>
      </c>
      <c r="CK121" s="8">
        <f>IF(COUNT($BV121:BW121)&gt;0,SMALL($BV121:BW121,1),$CI121)</f>
        <v>2.2187499999999999E-2</v>
      </c>
      <c r="CL121" s="8">
        <f>IF(COUNT($BV121:BX121)&gt;0,SMALL($BV121:BX121,1),$CI121)</f>
        <v>2.2187499999999999E-2</v>
      </c>
      <c r="CM121" s="8">
        <f>IF(COUNT($BV121:BY121)&gt;0,SMALL($BV121:BY121,1),$CI121)</f>
        <v>2.2187499999999999E-2</v>
      </c>
      <c r="CN121" s="8">
        <f>IF(COUNT($BV121:BZ121)&gt;0,SMALL($BV121:BZ121,1),$CI121)</f>
        <v>2.2187499999999999E-2</v>
      </c>
      <c r="CP121" s="8">
        <f t="shared" si="292"/>
        <v>0</v>
      </c>
      <c r="CQ121" s="8">
        <f>IF(COUNT($CB121:CC121)&gt;0,SMALL($CB121:CC121,1),$CP121)</f>
        <v>0</v>
      </c>
      <c r="CR121" s="8">
        <f>IF(COUNT($CB121:CD121)&gt;0,SMALL($CB121:CD121,1),$CP121)</f>
        <v>0</v>
      </c>
      <c r="CS121" s="8">
        <f>IF(COUNT($CB121:CE121)&gt;0,SMALL($CB121:CE121,1),$CP121)</f>
        <v>0</v>
      </c>
      <c r="CT121" s="8">
        <f>IF(COUNT($CB121:CF121)&gt;0,SMALL($CB121:CF121,1),$CP121)</f>
        <v>0</v>
      </c>
      <c r="CV121" s="8">
        <f t="shared" si="293"/>
        <v>1.4065231481481482E-2</v>
      </c>
      <c r="CW121" s="8">
        <f t="shared" si="294"/>
        <v>1.2849953703703705E-2</v>
      </c>
      <c r="CX121" s="1">
        <f t="shared" si="295"/>
        <v>118</v>
      </c>
      <c r="CY121" s="8">
        <f t="shared" si="296"/>
        <v>2.7314814814814816E-6</v>
      </c>
      <c r="CZ121" s="1" t="str">
        <f t="shared" si="297"/>
        <v>Tim Jefferson</v>
      </c>
      <c r="DB121" s="13">
        <f t="shared" si="298"/>
        <v>2.3568148813907713E-2</v>
      </c>
      <c r="DC121" s="13">
        <f>SMALL($DO121:DP121,1)/(60*60*24)</f>
        <v>2.2199074074074072E-2</v>
      </c>
      <c r="DD121" s="13">
        <f>SMALL($DO121:DQ121,1)/(60*60*24)</f>
        <v>2.2187499999999995E-2</v>
      </c>
      <c r="DE121" s="13">
        <f>SMALL($DO121:DR121,1)/(60*60*24)</f>
        <v>2.2187499999999995E-2</v>
      </c>
      <c r="DF121" s="13">
        <f>SMALL($DO121:DS121,1)/(60*60*24)</f>
        <v>2.2187499999999995E-2</v>
      </c>
      <c r="DG121" s="13">
        <f>SMALL($DO121:DT121,1)/(60*60*24)</f>
        <v>2.2187499999999995E-2</v>
      </c>
      <c r="DH121" s="45">
        <f t="shared" si="299"/>
        <v>1.705133988238439E-2</v>
      </c>
      <c r="DI121" s="13">
        <f>SMALL($DU121:DV121,1)/(60*60*24)</f>
        <v>1.705133988238439E-2</v>
      </c>
      <c r="DJ121" s="53">
        <f>SMALL($DW121:DW121,1)/(60*60*24)</f>
        <v>0.11572916666666666</v>
      </c>
      <c r="DK121" s="53">
        <f>SMALL($DW121:DX121,1)/(60*60*24)</f>
        <v>0.11572916666666666</v>
      </c>
      <c r="DL121" s="53">
        <f>SMALL($DW121:DY121,1)/(60*60*24)</f>
        <v>0.11572916666666666</v>
      </c>
      <c r="DM121" s="53">
        <f>SMALL($DW121:DZ121,1)/(60*60*24)</f>
        <v>0.11572916666666666</v>
      </c>
      <c r="DO121" s="6">
        <f t="shared" si="300"/>
        <v>2036.2880575216263</v>
      </c>
      <c r="DP121" s="1">
        <f t="shared" si="301"/>
        <v>1918</v>
      </c>
      <c r="DQ121" s="1">
        <f t="shared" si="302"/>
        <v>1916.9999999999995</v>
      </c>
      <c r="DR121" s="1">
        <f t="shared" si="303"/>
        <v>9999</v>
      </c>
      <c r="DS121" s="1">
        <f t="shared" si="304"/>
        <v>9999</v>
      </c>
      <c r="DT121" s="1">
        <f t="shared" si="305"/>
        <v>9999</v>
      </c>
      <c r="DU121" s="6">
        <f t="shared" si="306"/>
        <v>1473.2357658380113</v>
      </c>
      <c r="DV121" s="1">
        <f t="shared" si="307"/>
        <v>9999</v>
      </c>
      <c r="DW121" s="55">
        <f t="shared" si="308"/>
        <v>9999</v>
      </c>
      <c r="DX121" s="1">
        <f t="shared" si="309"/>
        <v>9999</v>
      </c>
      <c r="DY121" s="1">
        <f t="shared" si="310"/>
        <v>9999</v>
      </c>
      <c r="DZ121" s="1">
        <f t="shared" si="311"/>
        <v>9999</v>
      </c>
    </row>
    <row r="122" spans="1:130" x14ac:dyDescent="0.2">
      <c r="A122" s="1" t="s">
        <v>0</v>
      </c>
      <c r="B122" s="3">
        <v>1.3900462962962962E-2</v>
      </c>
      <c r="C122" s="11">
        <v>43160</v>
      </c>
      <c r="E122" s="13">
        <v>1.7256944444444446E-2</v>
      </c>
      <c r="F122" s="11">
        <v>42186</v>
      </c>
      <c r="H122" s="3">
        <v>1.40625E-2</v>
      </c>
      <c r="I122" s="3">
        <v>1.7754629629629631E-2</v>
      </c>
      <c r="M122" s="8">
        <f t="shared" si="253"/>
        <v>1.7730978260869563E-2</v>
      </c>
      <c r="N122" s="6">
        <f t="shared" si="254"/>
        <v>1531.9565217391303</v>
      </c>
      <c r="O122" s="8">
        <f t="shared" si="312"/>
        <v>1.8576388888888889E-2</v>
      </c>
      <c r="Q122" s="8">
        <f t="shared" si="255"/>
        <v>1.7638888888888888E-2</v>
      </c>
      <c r="R122" s="8">
        <f t="shared" si="256"/>
        <v>1.4467592592592593E-2</v>
      </c>
      <c r="S122" s="8">
        <f t="shared" si="257"/>
        <v>1.8576388888888889E-2</v>
      </c>
      <c r="T122" s="8"/>
      <c r="U122" s="8">
        <f>IF(A122&lt;&gt;"",IF(VLOOKUP(A122,Apr!A$4:F$202,6)&gt;0,VLOOKUP(A122,Apr!A$4:F$202,6),0),0)</f>
        <v>1.7638888888888888E-2</v>
      </c>
      <c r="V122" s="8">
        <f>IF(A122&lt;&gt;"",IF(VLOOKUP(A122,May!A$3:F$201,6)&gt;0,VLOOKUP(A122,May!A$3:F$201,6),0),0)</f>
        <v>1.7986111111111109E-2</v>
      </c>
      <c r="W122" s="8">
        <f>IF(A122&lt;&gt;"",IF(VLOOKUP(A122,Jun!A$3:F$201,6)&gt;0,VLOOKUP(A122,Jun!A$3:F$201,6),0),0)</f>
        <v>1.8182870370370367E-2</v>
      </c>
      <c r="X122" s="8">
        <f>IF(A122&lt;&gt;"",IF(VLOOKUP(A122,Jul!A$3:F$201,6)&gt;0,VLOOKUP(A122,Jul!A$3:F$201,6),0),0)</f>
        <v>0</v>
      </c>
      <c r="Y122" s="8">
        <f>IF(A122&lt;&gt;"",IF(VLOOKUP(A122,Aug!A$3:F$201,6)&gt;0,VLOOKUP(A122,Aug!A$3:F$201,6),0),0)</f>
        <v>1.9293981481481478E-2</v>
      </c>
      <c r="Z122" s="8">
        <f>IF(A122&lt;&gt;"",IF(VLOOKUP(A122,Sep!A$3:F$201,6)&gt;0,VLOOKUP(A122,Sep!A$3:F$201,6),0),0)</f>
        <v>0</v>
      </c>
      <c r="AA122" s="6">
        <f t="shared" si="258"/>
        <v>1171.2109061748197</v>
      </c>
      <c r="AB122" s="8">
        <f t="shared" si="259"/>
        <v>1.4236111111111111E-2</v>
      </c>
      <c r="AC122" s="8">
        <f>IF(A122&lt;&gt;"",IF(VLOOKUP(A122,Oct!A$3:F$201,6)&gt;0,VLOOKUP(A122,Oct!A$3:F$201,6),0),0)</f>
        <v>1.4467592592592593E-2</v>
      </c>
      <c r="AD122" s="8">
        <f>IF(A122&lt;&gt;"",IF(VLOOKUP(A122,Nov!A$3:F$201,6)&gt;0,VLOOKUP(A122,Nov!A$3:F$201,6),0),0)</f>
        <v>0</v>
      </c>
      <c r="AE122" s="8">
        <f>IF(A122&lt;&gt;"",IF(VLOOKUP(A122,Dec!A$3:F$201,6)&gt;0,VLOOKUP(A122,Dec!A$3:F$201,6),0),0)</f>
        <v>0</v>
      </c>
      <c r="AF122" s="8">
        <f>IF(A122&lt;&gt;"",IF(VLOOKUP(A122,Jan!A$3:F$201,6)&gt;0,VLOOKUP(A122,Jan!A$3:F$201,6),0),0)</f>
        <v>0</v>
      </c>
      <c r="AG122" s="8">
        <f>IF(A122&lt;&gt;"",IF(VLOOKUP(A122,Feb!A$3:F$201,6)&gt;0,VLOOKUP(A122,Feb!A$3:F$201,6),0),0)</f>
        <v>0</v>
      </c>
      <c r="AH122" s="8">
        <f>IF(A122&lt;&gt;"",IF(VLOOKUP(A122,Mar!A$3:F$201,6)&gt;0,VLOOKUP(A122,Mar!A$3:F$201,6),0),0)</f>
        <v>0</v>
      </c>
      <c r="AJ122" s="8">
        <f>LARGE($BH122:BI122,1)</f>
        <v>1.8576388888888889E-2</v>
      </c>
      <c r="AK122" s="8">
        <f>LARGE($BH122:BJ122,1)</f>
        <v>1.8576388888888889E-2</v>
      </c>
      <c r="AL122" s="8">
        <f>LARGE($BH122:BK122,1)</f>
        <v>1.8576388888888889E-2</v>
      </c>
      <c r="AM122" s="8">
        <f>LARGE($BH122:BL122,1)</f>
        <v>1.8576388888888889E-2</v>
      </c>
      <c r="AN122" s="8">
        <f>LARGE($BH122:BM122,1)</f>
        <v>1.8576388888888889E-2</v>
      </c>
      <c r="AO122" s="8">
        <f>LARGE($BN122:BO122,1)</f>
        <v>1.4236111111111111E-2</v>
      </c>
      <c r="AP122" s="8">
        <f>LARGE($BN122:BP122,1)</f>
        <v>1.7013888888888891E-2</v>
      </c>
      <c r="AQ122" s="8">
        <f>LARGE($BN122:BQ122,1)</f>
        <v>1.7013888888888891E-2</v>
      </c>
      <c r="AR122" s="8">
        <f>LARGE($BN122:BR122,1)</f>
        <v>1.7013888888888891E-2</v>
      </c>
      <c r="AS122" s="8">
        <f>LARGE($BN122:BS122,1)</f>
        <v>1.7013888888888891E-2</v>
      </c>
      <c r="AV122" s="6">
        <f t="shared" si="260"/>
        <v>1524</v>
      </c>
      <c r="AW122" s="6">
        <f t="shared" si="261"/>
        <v>1554</v>
      </c>
      <c r="AX122" s="6">
        <f t="shared" si="262"/>
        <v>1570.9999999999995</v>
      </c>
      <c r="AY122" s="6">
        <f t="shared" si="263"/>
        <v>0</v>
      </c>
      <c r="AZ122" s="6">
        <f t="shared" si="264"/>
        <v>1666.9999999999995</v>
      </c>
      <c r="BA122" s="6">
        <f t="shared" si="265"/>
        <v>0</v>
      </c>
      <c r="BB122" s="6">
        <f t="shared" si="266"/>
        <v>1250</v>
      </c>
      <c r="BC122" s="6">
        <f t="shared" si="267"/>
        <v>0</v>
      </c>
      <c r="BD122" s="6">
        <f t="shared" si="268"/>
        <v>0</v>
      </c>
      <c r="BE122" s="6">
        <f t="shared" si="269"/>
        <v>0</v>
      </c>
      <c r="BF122" s="6">
        <f t="shared" si="270"/>
        <v>0</v>
      </c>
      <c r="BH122" s="8">
        <f t="shared" si="271"/>
        <v>1.8576388888888889E-2</v>
      </c>
      <c r="BI122" s="8">
        <f t="shared" si="272"/>
        <v>1.8576388888888889E-2</v>
      </c>
      <c r="BJ122" s="8">
        <f t="shared" si="273"/>
        <v>1.8229166666666668E-2</v>
      </c>
      <c r="BK122" s="8">
        <f t="shared" si="274"/>
        <v>1.8055555555555554E-2</v>
      </c>
      <c r="BL122" s="8">
        <f t="shared" si="275"/>
        <v>0</v>
      </c>
      <c r="BM122" s="8">
        <f t="shared" si="276"/>
        <v>1.7013888888888887E-2</v>
      </c>
      <c r="BN122" s="8">
        <f t="shared" si="277"/>
        <v>1.4236111111111111E-2</v>
      </c>
      <c r="BO122" s="8">
        <f t="shared" si="278"/>
        <v>1.3368055555555555E-2</v>
      </c>
      <c r="BP122" s="8">
        <f t="shared" si="248"/>
        <v>1.7013888888888891E-2</v>
      </c>
      <c r="BQ122" s="8">
        <f t="shared" si="249"/>
        <v>0</v>
      </c>
      <c r="BR122" s="8">
        <f t="shared" si="250"/>
        <v>0</v>
      </c>
      <c r="BS122" s="8">
        <f t="shared" si="251"/>
        <v>0</v>
      </c>
      <c r="BV122" s="8">
        <f t="shared" si="279"/>
        <v>1.7638888888888888E-2</v>
      </c>
      <c r="BW122" s="8">
        <f t="shared" si="280"/>
        <v>1.7986111111111109E-2</v>
      </c>
      <c r="BX122" s="8">
        <f t="shared" si="281"/>
        <v>1.8182870370370367E-2</v>
      </c>
      <c r="BY122" s="8" t="str">
        <f t="shared" si="282"/>
        <v/>
      </c>
      <c r="BZ122" s="8">
        <f t="shared" si="283"/>
        <v>1.9293981481481478E-2</v>
      </c>
      <c r="CA122" s="8" t="str">
        <f t="shared" si="284"/>
        <v/>
      </c>
      <c r="CB122" s="8">
        <f t="shared" si="285"/>
        <v>1.4467592592592593E-2</v>
      </c>
      <c r="CC122" s="8" t="str">
        <f t="shared" si="286"/>
        <v/>
      </c>
      <c r="CD122" s="8" t="str">
        <f t="shared" si="287"/>
        <v/>
      </c>
      <c r="CE122" s="8" t="str">
        <f t="shared" si="288"/>
        <v/>
      </c>
      <c r="CF122" s="8" t="str">
        <f t="shared" si="289"/>
        <v/>
      </c>
      <c r="CG122" s="8" t="str">
        <f t="shared" si="290"/>
        <v/>
      </c>
      <c r="CI122" s="13">
        <v>1.7256944444444446E-2</v>
      </c>
      <c r="CJ122" s="8">
        <f t="shared" si="291"/>
        <v>1.7638888888888888E-2</v>
      </c>
      <c r="CK122" s="8">
        <f>IF(COUNT($BV122:BW122)&gt;0,SMALL($BV122:BW122,1),$CI122)</f>
        <v>1.7638888888888888E-2</v>
      </c>
      <c r="CL122" s="8">
        <f>IF(COUNT($BV122:BX122)&gt;0,SMALL($BV122:BX122,1),$CI122)</f>
        <v>1.7638888888888888E-2</v>
      </c>
      <c r="CM122" s="8">
        <f>IF(COUNT($BV122:BY122)&gt;0,SMALL($BV122:BY122,1),$CI122)</f>
        <v>1.7638888888888888E-2</v>
      </c>
      <c r="CN122" s="8">
        <f>IF(COUNT($BV122:BZ122)&gt;0,SMALL($BV122:BZ122,1),$CI122)</f>
        <v>1.7638888888888888E-2</v>
      </c>
      <c r="CO122" s="3">
        <v>1.3900462962962962E-2</v>
      </c>
      <c r="CP122" s="8">
        <f t="shared" si="292"/>
        <v>1.4467592592592593E-2</v>
      </c>
      <c r="CQ122" s="8">
        <f>IF(COUNT($CB122:CC122)&gt;0,SMALL($CB122:CC122,1),$CP122)</f>
        <v>1.4467592592592593E-2</v>
      </c>
      <c r="CR122" s="8">
        <f>IF(COUNT($CB122:CD122)&gt;0,SMALL($CB122:CD122,1),$CP122)</f>
        <v>1.4467592592592593E-2</v>
      </c>
      <c r="CS122" s="8">
        <f>IF(COUNT($CB122:CE122)&gt;0,SMALL($CB122:CE122,1),$CP122)</f>
        <v>1.4467592592592593E-2</v>
      </c>
      <c r="CT122" s="8">
        <f>IF(COUNT($CB122:CF122)&gt;0,SMALL($CB122:CF122,1),$CP122)</f>
        <v>1.4467592592592593E-2</v>
      </c>
      <c r="CV122" s="8">
        <f t="shared" si="293"/>
        <v>1.8579143518518519E-2</v>
      </c>
      <c r="CW122" s="8">
        <f t="shared" si="294"/>
        <v>1.7016643518518521E-2</v>
      </c>
      <c r="CX122" s="1">
        <f t="shared" si="295"/>
        <v>119</v>
      </c>
      <c r="CY122" s="8">
        <f t="shared" si="296"/>
        <v>2.7546296296296297E-6</v>
      </c>
      <c r="CZ122" s="1" t="str">
        <f t="shared" si="297"/>
        <v>Tom Howarth</v>
      </c>
      <c r="DB122" s="13">
        <f t="shared" si="298"/>
        <v>1.7730978260869563E-2</v>
      </c>
      <c r="DC122" s="13">
        <f>SMALL($DO122:DP122,1)/(60*60*24)</f>
        <v>1.7638888888888888E-2</v>
      </c>
      <c r="DD122" s="13">
        <f>SMALL($DO122:DQ122,1)/(60*60*24)</f>
        <v>1.7638888888888888E-2</v>
      </c>
      <c r="DE122" s="13">
        <f>SMALL($DO122:DR122,1)/(60*60*24)</f>
        <v>1.7638888888888888E-2</v>
      </c>
      <c r="DF122" s="13">
        <f>SMALL($DO122:DS122,1)/(60*60*24)</f>
        <v>1.7638888888888888E-2</v>
      </c>
      <c r="DG122" s="13">
        <f>SMALL($DO122:DT122,1)/(60*60*24)</f>
        <v>1.7638888888888888E-2</v>
      </c>
      <c r="DH122" s="45">
        <f t="shared" si="299"/>
        <v>1.3555681784430784E-2</v>
      </c>
      <c r="DI122" s="13">
        <f>SMALL($DU122:DV122,1)/(60*60*24)</f>
        <v>1.3555681784430784E-2</v>
      </c>
      <c r="DJ122" s="53">
        <f>SMALL($DW122:DW122,1)/(60*60*24)</f>
        <v>0.11572916666666666</v>
      </c>
      <c r="DK122" s="53">
        <f>SMALL($DW122:DX122,1)/(60*60*24)</f>
        <v>0.11572916666666666</v>
      </c>
      <c r="DL122" s="53">
        <f>SMALL($DW122:DY122,1)/(60*60*24)</f>
        <v>0.11572916666666666</v>
      </c>
      <c r="DM122" s="53">
        <f>SMALL($DW122:DZ122,1)/(60*60*24)</f>
        <v>0.11572916666666666</v>
      </c>
      <c r="DO122" s="6">
        <f t="shared" si="300"/>
        <v>1531.9565217391303</v>
      </c>
      <c r="DP122" s="1">
        <f t="shared" si="301"/>
        <v>1524</v>
      </c>
      <c r="DQ122" s="1">
        <f t="shared" si="302"/>
        <v>1554</v>
      </c>
      <c r="DR122" s="1">
        <f t="shared" si="303"/>
        <v>1570.9999999999995</v>
      </c>
      <c r="DS122" s="1">
        <f t="shared" si="304"/>
        <v>9999</v>
      </c>
      <c r="DT122" s="1">
        <f t="shared" si="305"/>
        <v>1666.9999999999995</v>
      </c>
      <c r="DU122" s="6">
        <f t="shared" si="306"/>
        <v>1171.2109061748197</v>
      </c>
      <c r="DV122" s="1">
        <f t="shared" si="307"/>
        <v>1250</v>
      </c>
      <c r="DW122" s="55">
        <f t="shared" si="308"/>
        <v>9999</v>
      </c>
      <c r="DX122" s="1">
        <f t="shared" si="309"/>
        <v>9999</v>
      </c>
      <c r="DY122" s="1">
        <f t="shared" si="310"/>
        <v>9999</v>
      </c>
      <c r="DZ122" s="1">
        <f t="shared" si="311"/>
        <v>9999</v>
      </c>
    </row>
    <row r="123" spans="1:130" x14ac:dyDescent="0.2">
      <c r="A123" s="1" t="s">
        <v>168</v>
      </c>
      <c r="B123" s="3">
        <v>2.0821759259259259E-2</v>
      </c>
      <c r="C123" s="11">
        <v>43344</v>
      </c>
      <c r="E123" s="13">
        <v>2.9942129629629628E-2</v>
      </c>
      <c r="F123" s="11">
        <v>43252</v>
      </c>
      <c r="H123" s="8">
        <v>0</v>
      </c>
      <c r="I123" s="8">
        <v>0</v>
      </c>
      <c r="L123" s="8">
        <v>4.1666666666666664E-2</v>
      </c>
      <c r="M123" s="8">
        <f t="shared" si="253"/>
        <v>2.8281778576689256E-2</v>
      </c>
      <c r="N123" s="6">
        <f t="shared" si="254"/>
        <v>2443.5456690259521</v>
      </c>
      <c r="O123" s="8">
        <f t="shared" si="312"/>
        <v>7.9861111111111105E-3</v>
      </c>
      <c r="Q123" s="8">
        <f t="shared" si="255"/>
        <v>0</v>
      </c>
      <c r="R123" s="8">
        <f t="shared" si="256"/>
        <v>0</v>
      </c>
      <c r="S123" s="8">
        <f t="shared" si="257"/>
        <v>7.9861111111111105E-3</v>
      </c>
      <c r="T123" s="8"/>
      <c r="U123" s="8">
        <f>IF(A123&lt;&gt;"",IF(VLOOKUP(A123,Apr!A$4:F$202,6)&gt;0,VLOOKUP(A123,Apr!A$4:F$202,6),0),0)</f>
        <v>0</v>
      </c>
      <c r="V123" s="8">
        <f>IF(A123&lt;&gt;"",IF(VLOOKUP(A123,May!A$3:F$201,6)&gt;0,VLOOKUP(A123,May!A$3:F$201,6),0),0)</f>
        <v>0</v>
      </c>
      <c r="W123" s="8">
        <f>IF(A123&lt;&gt;"",IF(VLOOKUP(A123,Jun!A$3:F$201,6)&gt;0,VLOOKUP(A123,Jun!A$3:F$201,6),0),0)</f>
        <v>0</v>
      </c>
      <c r="X123" s="8">
        <f>IF(A123&lt;&gt;"",IF(VLOOKUP(A123,Jul!A$3:F$201,6)&gt;0,VLOOKUP(A123,Jul!A$3:F$201,6),0),0)</f>
        <v>0</v>
      </c>
      <c r="Y123" s="8">
        <f>IF(A123&lt;&gt;"",IF(VLOOKUP(A123,Aug!A$3:F$201,6)&gt;0,VLOOKUP(A123,Aug!A$3:F$201,6),0),0)</f>
        <v>0</v>
      </c>
      <c r="Z123" s="8">
        <f>IF(A123&lt;&gt;"",IF(VLOOKUP(A123,Sep!A$3:F$201,6)&gt;0,VLOOKUP(A123,Sep!A$3:F$201,6),0),0)</f>
        <v>0</v>
      </c>
      <c r="AA123" s="6">
        <f t="shared" si="258"/>
        <v>1877.8919536085571</v>
      </c>
      <c r="AB123" s="8">
        <f t="shared" si="259"/>
        <v>6.076388888888889E-3</v>
      </c>
      <c r="AC123" s="8">
        <f>IF(A123&lt;&gt;"",IF(VLOOKUP(A123,Oct!A$3:F$201,6)&gt;0,VLOOKUP(A123,Oct!A$3:F$201,6),0),0)</f>
        <v>0</v>
      </c>
      <c r="AD123" s="8">
        <f>IF(A123&lt;&gt;"",IF(VLOOKUP(A123,Nov!A$3:F$201,6)&gt;0,VLOOKUP(A123,Nov!A$3:F$201,6),0),0)</f>
        <v>0</v>
      </c>
      <c r="AE123" s="8">
        <f>IF(A123&lt;&gt;"",IF(VLOOKUP(A123,Dec!A$3:F$201,6)&gt;0,VLOOKUP(A123,Dec!A$3:F$201,6),0),0)</f>
        <v>0</v>
      </c>
      <c r="AF123" s="8">
        <f>IF(A123&lt;&gt;"",IF(VLOOKUP(A123,Jan!A$3:F$201,6)&gt;0,VLOOKUP(A123,Jan!A$3:F$201,6),0),0)</f>
        <v>0</v>
      </c>
      <c r="AG123" s="8">
        <f>IF(A123&lt;&gt;"",IF(VLOOKUP(A123,Feb!A$3:F$201,6)&gt;0,VLOOKUP(A123,Feb!A$3:F$201,6),0),0)</f>
        <v>0</v>
      </c>
      <c r="AH123" s="8">
        <f>IF(A123&lt;&gt;"",IF(VLOOKUP(A123,Mar!A$3:F$201,6)&gt;0,VLOOKUP(A123,Mar!A$3:F$201,6),0),0)</f>
        <v>0</v>
      </c>
      <c r="AJ123" s="8">
        <f>LARGE($BH123:BI123,1)</f>
        <v>7.9861111111111105E-3</v>
      </c>
      <c r="AK123" s="8">
        <f>LARGE($BH123:BJ123,1)</f>
        <v>7.9861111111111105E-3</v>
      </c>
      <c r="AL123" s="8">
        <f>LARGE($BH123:BK123,1)</f>
        <v>7.9861111111111105E-3</v>
      </c>
      <c r="AM123" s="8">
        <f>LARGE($BH123:BL123,1)</f>
        <v>7.9861111111111105E-3</v>
      </c>
      <c r="AN123" s="8">
        <f>LARGE($BH123:BM123,1)</f>
        <v>7.9861111111111105E-3</v>
      </c>
      <c r="AO123" s="8">
        <f>LARGE($BN123:BO123,1)</f>
        <v>6.076388888888889E-3</v>
      </c>
      <c r="AP123" s="8">
        <f>LARGE($BN123:BP123,1)</f>
        <v>7.2916666666666668E-3</v>
      </c>
      <c r="AQ123" s="8">
        <f>LARGE($BN123:BQ123,1)</f>
        <v>7.2916666666666668E-3</v>
      </c>
      <c r="AR123" s="8">
        <f>LARGE($BN123:BR123,1)</f>
        <v>7.2916666666666668E-3</v>
      </c>
      <c r="AS123" s="8">
        <f>LARGE($BN123:BS123,1)</f>
        <v>7.2916666666666668E-3</v>
      </c>
      <c r="AV123" s="6">
        <f t="shared" si="260"/>
        <v>0</v>
      </c>
      <c r="AW123" s="6">
        <f t="shared" si="261"/>
        <v>0</v>
      </c>
      <c r="AX123" s="6">
        <f t="shared" si="262"/>
        <v>0</v>
      </c>
      <c r="AY123" s="6">
        <f t="shared" si="263"/>
        <v>0</v>
      </c>
      <c r="AZ123" s="6">
        <f t="shared" si="264"/>
        <v>0</v>
      </c>
      <c r="BA123" s="6">
        <f t="shared" si="265"/>
        <v>0</v>
      </c>
      <c r="BB123" s="6">
        <f t="shared" si="266"/>
        <v>0</v>
      </c>
      <c r="BC123" s="6">
        <f t="shared" si="267"/>
        <v>0</v>
      </c>
      <c r="BD123" s="6">
        <f t="shared" si="268"/>
        <v>0</v>
      </c>
      <c r="BE123" s="6">
        <f t="shared" si="269"/>
        <v>0</v>
      </c>
      <c r="BF123" s="6">
        <f t="shared" si="270"/>
        <v>0</v>
      </c>
      <c r="BH123" s="8">
        <f t="shared" si="271"/>
        <v>7.9861111111111105E-3</v>
      </c>
      <c r="BI123" s="8">
        <f t="shared" si="272"/>
        <v>0</v>
      </c>
      <c r="BJ123" s="8">
        <f t="shared" si="273"/>
        <v>0</v>
      </c>
      <c r="BK123" s="8">
        <f t="shared" si="274"/>
        <v>0</v>
      </c>
      <c r="BL123" s="8">
        <f t="shared" si="275"/>
        <v>0</v>
      </c>
      <c r="BM123" s="8">
        <f t="shared" si="276"/>
        <v>0</v>
      </c>
      <c r="BN123" s="8">
        <f t="shared" si="277"/>
        <v>6.076388888888889E-3</v>
      </c>
      <c r="BO123" s="8">
        <f t="shared" si="278"/>
        <v>0</v>
      </c>
      <c r="BP123" s="8">
        <f t="shared" si="248"/>
        <v>7.2916666666666668E-3</v>
      </c>
      <c r="BQ123" s="8">
        <f t="shared" si="249"/>
        <v>0</v>
      </c>
      <c r="BR123" s="8">
        <f t="shared" si="250"/>
        <v>0</v>
      </c>
      <c r="BS123" s="8">
        <f t="shared" si="251"/>
        <v>0</v>
      </c>
      <c r="BV123" s="8" t="str">
        <f t="shared" si="279"/>
        <v/>
      </c>
      <c r="BW123" s="8" t="str">
        <f t="shared" si="280"/>
        <v/>
      </c>
      <c r="BX123" s="8" t="str">
        <f t="shared" si="281"/>
        <v/>
      </c>
      <c r="BY123" s="8" t="str">
        <f t="shared" si="282"/>
        <v/>
      </c>
      <c r="BZ123" s="8" t="str">
        <f t="shared" si="283"/>
        <v/>
      </c>
      <c r="CA123" s="8" t="str">
        <f t="shared" si="284"/>
        <v/>
      </c>
      <c r="CB123" s="8" t="str">
        <f t="shared" si="285"/>
        <v/>
      </c>
      <c r="CC123" s="8" t="str">
        <f t="shared" si="286"/>
        <v/>
      </c>
      <c r="CD123" s="8" t="str">
        <f t="shared" si="287"/>
        <v/>
      </c>
      <c r="CE123" s="8" t="str">
        <f t="shared" si="288"/>
        <v/>
      </c>
      <c r="CF123" s="8" t="str">
        <f t="shared" si="289"/>
        <v/>
      </c>
      <c r="CG123" s="8" t="str">
        <f t="shared" si="290"/>
        <v/>
      </c>
      <c r="CI123" s="13">
        <v>2.9942129629629628E-2</v>
      </c>
      <c r="CJ123" s="8">
        <f t="shared" si="291"/>
        <v>2.9942129629629628E-2</v>
      </c>
      <c r="CK123" s="8">
        <f>IF(COUNT($BV123:BW123)&gt;0,SMALL($BV123:BW123,1),$CI123)</f>
        <v>2.9942129629629628E-2</v>
      </c>
      <c r="CL123" s="8">
        <f>IF(COUNT($BV123:BX123)&gt;0,SMALL($BV123:BX123,1),$CI123)</f>
        <v>2.9942129629629628E-2</v>
      </c>
      <c r="CM123" s="8">
        <f>IF(COUNT($BV123:BY123)&gt;0,SMALL($BV123:BY123,1),$CI123)</f>
        <v>2.9942129629629628E-2</v>
      </c>
      <c r="CN123" s="8">
        <f>IF(COUNT($BV123:BZ123)&gt;0,SMALL($BV123:BZ123,1),$CI123)</f>
        <v>2.9942129629629628E-2</v>
      </c>
      <c r="CO123" s="3">
        <v>2.0821759259259259E-2</v>
      </c>
      <c r="CP123" s="8">
        <f t="shared" si="292"/>
        <v>2.0821759259259259E-2</v>
      </c>
      <c r="CQ123" s="8">
        <f>IF(COUNT($CB123:CC123)&gt;0,SMALL($CB123:CC123,1),$CP123)</f>
        <v>2.0821759259259259E-2</v>
      </c>
      <c r="CR123" s="8">
        <f>IF(COUNT($CB123:CD123)&gt;0,SMALL($CB123:CD123,1),$CP123)</f>
        <v>2.0821759259259259E-2</v>
      </c>
      <c r="CS123" s="8">
        <f>IF(COUNT($CB123:CE123)&gt;0,SMALL($CB123:CE123,1),$CP123)</f>
        <v>2.0821759259259259E-2</v>
      </c>
      <c r="CT123" s="8">
        <f>IF(COUNT($CB123:CF123)&gt;0,SMALL($CB123:CF123,1),$CP123)</f>
        <v>2.0821759259259259E-2</v>
      </c>
      <c r="CV123" s="8">
        <f t="shared" si="293"/>
        <v>7.9888888888888891E-3</v>
      </c>
      <c r="CW123" s="8">
        <f t="shared" si="294"/>
        <v>7.2944444444444445E-3</v>
      </c>
      <c r="CX123" s="1">
        <f t="shared" si="295"/>
        <v>120</v>
      </c>
      <c r="CY123" s="8">
        <f t="shared" si="296"/>
        <v>2.7777777777777779E-6</v>
      </c>
      <c r="CZ123" s="1" t="str">
        <f t="shared" si="297"/>
        <v>Trevor Roberts</v>
      </c>
      <c r="DB123" s="13">
        <f t="shared" si="298"/>
        <v>2.8281778576689256E-2</v>
      </c>
      <c r="DC123" s="13">
        <f>SMALL($DO123:DP123,1)/(60*60*24)</f>
        <v>2.8281778576689259E-2</v>
      </c>
      <c r="DD123" s="13">
        <f>SMALL($DO123:DQ123,1)/(60*60*24)</f>
        <v>2.8281778576689259E-2</v>
      </c>
      <c r="DE123" s="13">
        <f>SMALL($DO123:DR123,1)/(60*60*24)</f>
        <v>2.8281778576689259E-2</v>
      </c>
      <c r="DF123" s="13">
        <f>SMALL($DO123:DS123,1)/(60*60*24)</f>
        <v>2.8281778576689259E-2</v>
      </c>
      <c r="DG123" s="13">
        <f>SMALL($DO123:DT123,1)/(60*60*24)</f>
        <v>2.8281778576689259E-2</v>
      </c>
      <c r="DH123" s="45">
        <f t="shared" si="299"/>
        <v>2.1734860574173114E-2</v>
      </c>
      <c r="DI123" s="13">
        <f>SMALL($DU123:DV123,1)/(60*60*24)</f>
        <v>2.1734860574173114E-2</v>
      </c>
      <c r="DJ123" s="53">
        <f>SMALL($DW123:DW123,1)/(60*60*24)</f>
        <v>0.11572916666666666</v>
      </c>
      <c r="DK123" s="53">
        <f>SMALL($DW123:DX123,1)/(60*60*24)</f>
        <v>0.11572916666666666</v>
      </c>
      <c r="DL123" s="53">
        <f>SMALL($DW123:DY123,1)/(60*60*24)</f>
        <v>0.11572916666666666</v>
      </c>
      <c r="DM123" s="53">
        <f>SMALL($DW123:DZ123,1)/(60*60*24)</f>
        <v>0.11572916666666666</v>
      </c>
      <c r="DO123" s="6">
        <f t="shared" si="300"/>
        <v>2443.5456690259521</v>
      </c>
      <c r="DP123" s="1">
        <f t="shared" si="301"/>
        <v>9999</v>
      </c>
      <c r="DQ123" s="1">
        <f t="shared" si="302"/>
        <v>9999</v>
      </c>
      <c r="DR123" s="1">
        <f t="shared" si="303"/>
        <v>9999</v>
      </c>
      <c r="DS123" s="1">
        <f t="shared" si="304"/>
        <v>9999</v>
      </c>
      <c r="DT123" s="1">
        <f t="shared" si="305"/>
        <v>9999</v>
      </c>
      <c r="DU123" s="6">
        <f t="shared" si="306"/>
        <v>1877.8919536085571</v>
      </c>
      <c r="DV123" s="1">
        <f t="shared" si="307"/>
        <v>9999</v>
      </c>
      <c r="DW123" s="55">
        <f t="shared" si="308"/>
        <v>9999</v>
      </c>
      <c r="DX123" s="1">
        <f t="shared" si="309"/>
        <v>9999</v>
      </c>
      <c r="DY123" s="1">
        <f t="shared" si="310"/>
        <v>9999</v>
      </c>
      <c r="DZ123" s="1">
        <f t="shared" si="311"/>
        <v>9999</v>
      </c>
    </row>
    <row r="124" spans="1:130" x14ac:dyDescent="0.2">
      <c r="A124" s="1" t="s">
        <v>209</v>
      </c>
      <c r="E124" s="53">
        <v>2.5798611111111109E-2</v>
      </c>
      <c r="F124" s="11">
        <v>44044</v>
      </c>
      <c r="H124" s="8">
        <v>0</v>
      </c>
      <c r="I124" s="8">
        <v>2.5798611111111112E-2</v>
      </c>
      <c r="L124" s="8">
        <v>4.1666666666666664E-2</v>
      </c>
      <c r="M124" s="8">
        <f t="shared" si="253"/>
        <v>2.5798611111111112E-2</v>
      </c>
      <c r="N124" s="6">
        <f t="shared" si="254"/>
        <v>2229.0000000000005</v>
      </c>
      <c r="O124" s="8">
        <f t="shared" si="312"/>
        <v>1.0416666666666666E-2</v>
      </c>
      <c r="Q124" s="8">
        <f t="shared" si="255"/>
        <v>0</v>
      </c>
      <c r="R124" s="8">
        <f t="shared" si="256"/>
        <v>0</v>
      </c>
      <c r="S124" s="8">
        <f t="shared" si="257"/>
        <v>1.0416666666666666E-2</v>
      </c>
      <c r="T124" s="8"/>
      <c r="U124" s="8">
        <f>IF(A124&lt;&gt;"",IF(VLOOKUP(A124,Apr!A$4:F$202,6)&gt;0,VLOOKUP(A124,Apr!A$4:F$202,6),0),0)</f>
        <v>0</v>
      </c>
      <c r="V124" s="8">
        <f>IF(A124&lt;&gt;"",IF(VLOOKUP(A124,May!A$3:F$201,6)&gt;0,VLOOKUP(A124,May!A$3:F$201,6),0),0)</f>
        <v>0</v>
      </c>
      <c r="W124" s="8">
        <f>IF(A124&lt;&gt;"",IF(VLOOKUP(A124,Jun!A$3:F$201,6)&gt;0,VLOOKUP(A124,Jun!A$3:F$201,6),0),0)</f>
        <v>0</v>
      </c>
      <c r="X124" s="8">
        <f>IF(A124&lt;&gt;"",IF(VLOOKUP(A124,Jul!A$3:F$201,6)&gt;0,VLOOKUP(A124,Jul!A$3:F$201,6),0),0)</f>
        <v>0</v>
      </c>
      <c r="Y124" s="8">
        <f>IF(A124&lt;&gt;"",IF(VLOOKUP(A124,Aug!A$3:F$201,6)&gt;0,VLOOKUP(A124,Aug!A$3:F$201,6),0),0)</f>
        <v>0</v>
      </c>
      <c r="Z124" s="8">
        <f>IF(A124&lt;&gt;"",IF(VLOOKUP(A124,Sep!A$3:F$201,6)&gt;0,VLOOKUP(A124,Sep!A$3:F$201,6),0),0)</f>
        <v>0</v>
      </c>
      <c r="AA124" s="6">
        <f t="shared" si="258"/>
        <v>1713.0112269446677</v>
      </c>
      <c r="AB124" s="8">
        <f t="shared" si="259"/>
        <v>7.9861111111111122E-3</v>
      </c>
      <c r="AC124" s="8">
        <f>IF(A124&lt;&gt;"",IF(VLOOKUP(A124,Oct!A$3:F$201,6)&gt;0,VLOOKUP(A124,Oct!A$3:F$201,6),0),0)</f>
        <v>0</v>
      </c>
      <c r="AD124" s="8">
        <f>IF(A124&lt;&gt;"",IF(VLOOKUP(A124,Nov!A$3:F$201,6)&gt;0,VLOOKUP(A124,Nov!A$3:F$201,6),0),0)</f>
        <v>0</v>
      </c>
      <c r="AE124" s="8">
        <f>IF(A124&lt;&gt;"",IF(VLOOKUP(A124,Dec!A$3:F$201,6)&gt;0,VLOOKUP(A124,Dec!A$3:F$201,6),0),0)</f>
        <v>0</v>
      </c>
      <c r="AF124" s="8">
        <f>IF(A124&lt;&gt;"",IF(VLOOKUP(A124,Jan!A$3:F$201,6)&gt;0,VLOOKUP(A124,Jan!A$3:F$201,6),0),0)</f>
        <v>0</v>
      </c>
      <c r="AG124" s="8">
        <f>IF(A124&lt;&gt;"",IF(VLOOKUP(A124,Feb!A$3:F$201,6)&gt;0,VLOOKUP(A124,Feb!A$3:F$201,6),0),0)</f>
        <v>0</v>
      </c>
      <c r="AH124" s="8">
        <f>IF(A124&lt;&gt;"",IF(VLOOKUP(A124,Mar!A$3:F$201,6)&gt;0,VLOOKUP(A124,Mar!A$3:F$201,6),0),0)</f>
        <v>0</v>
      </c>
      <c r="AJ124" s="8">
        <f>LARGE($BH124:BI124,1)</f>
        <v>1.0416666666666666E-2</v>
      </c>
      <c r="AK124" s="8">
        <f>LARGE($BH124:BJ124,1)</f>
        <v>1.0416666666666666E-2</v>
      </c>
      <c r="AL124" s="8">
        <f>LARGE($BH124:BK124,1)</f>
        <v>1.0416666666666666E-2</v>
      </c>
      <c r="AM124" s="8">
        <f>LARGE($BH124:BL124,1)</f>
        <v>1.0416666666666666E-2</v>
      </c>
      <c r="AN124" s="8">
        <f>LARGE($BH124:BM124,1)</f>
        <v>1.0416666666666666E-2</v>
      </c>
      <c r="AO124" s="8">
        <f>LARGE($BN124:BO124,1)</f>
        <v>7.9861111111111122E-3</v>
      </c>
      <c r="AP124" s="8">
        <f>LARGE($BN124:BP124,1)</f>
        <v>9.5486111111111119E-3</v>
      </c>
      <c r="AQ124" s="8">
        <f>LARGE($BN124:BQ124,1)</f>
        <v>9.5486111111111119E-3</v>
      </c>
      <c r="AR124" s="8">
        <f>LARGE($BN124:BR124,1)</f>
        <v>9.5486111111111119E-3</v>
      </c>
      <c r="AS124" s="8">
        <f>LARGE($BN124:BS124,1)</f>
        <v>9.5486111111111119E-3</v>
      </c>
      <c r="AV124" s="6">
        <f t="shared" si="260"/>
        <v>0</v>
      </c>
      <c r="AW124" s="6">
        <f t="shared" si="261"/>
        <v>0</v>
      </c>
      <c r="AX124" s="6">
        <f t="shared" si="262"/>
        <v>0</v>
      </c>
      <c r="AY124" s="6">
        <f t="shared" si="263"/>
        <v>0</v>
      </c>
      <c r="AZ124" s="6">
        <f t="shared" si="264"/>
        <v>0</v>
      </c>
      <c r="BA124" s="6">
        <f t="shared" si="265"/>
        <v>0</v>
      </c>
      <c r="BB124" s="6">
        <f t="shared" si="266"/>
        <v>0</v>
      </c>
      <c r="BC124" s="6">
        <f t="shared" si="267"/>
        <v>0</v>
      </c>
      <c r="BD124" s="6">
        <f t="shared" si="268"/>
        <v>0</v>
      </c>
      <c r="BE124" s="6">
        <f t="shared" si="269"/>
        <v>0</v>
      </c>
      <c r="BF124" s="6">
        <f t="shared" si="270"/>
        <v>0</v>
      </c>
      <c r="BH124" s="8">
        <f t="shared" si="271"/>
        <v>1.0416666666666666E-2</v>
      </c>
      <c r="BI124" s="8">
        <f t="shared" si="272"/>
        <v>0</v>
      </c>
      <c r="BJ124" s="8">
        <f t="shared" si="273"/>
        <v>0</v>
      </c>
      <c r="BK124" s="8">
        <f t="shared" si="274"/>
        <v>0</v>
      </c>
      <c r="BL124" s="8">
        <f t="shared" si="275"/>
        <v>0</v>
      </c>
      <c r="BM124" s="8">
        <f t="shared" si="276"/>
        <v>0</v>
      </c>
      <c r="BN124" s="8">
        <f t="shared" si="277"/>
        <v>7.9861111111111122E-3</v>
      </c>
      <c r="BO124" s="8">
        <f t="shared" si="278"/>
        <v>0</v>
      </c>
      <c r="BP124" s="8">
        <f t="shared" si="248"/>
        <v>9.5486111111111119E-3</v>
      </c>
      <c r="BQ124" s="8">
        <f t="shared" si="249"/>
        <v>0</v>
      </c>
      <c r="BR124" s="8">
        <f t="shared" si="250"/>
        <v>0</v>
      </c>
      <c r="BS124" s="8">
        <f t="shared" si="251"/>
        <v>0</v>
      </c>
      <c r="BV124" s="8" t="str">
        <f t="shared" si="279"/>
        <v/>
      </c>
      <c r="BW124" s="8" t="str">
        <f t="shared" si="280"/>
        <v/>
      </c>
      <c r="BX124" s="8" t="str">
        <f t="shared" si="281"/>
        <v/>
      </c>
      <c r="BY124" s="8" t="str">
        <f t="shared" si="282"/>
        <v/>
      </c>
      <c r="BZ124" s="8" t="str">
        <f t="shared" si="283"/>
        <v/>
      </c>
      <c r="CA124" s="8" t="str">
        <f t="shared" si="284"/>
        <v/>
      </c>
      <c r="CB124" s="8" t="str">
        <f t="shared" si="285"/>
        <v/>
      </c>
      <c r="CC124" s="8" t="str">
        <f t="shared" si="286"/>
        <v/>
      </c>
      <c r="CD124" s="8" t="str">
        <f t="shared" si="287"/>
        <v/>
      </c>
      <c r="CE124" s="8" t="str">
        <f t="shared" si="288"/>
        <v/>
      </c>
      <c r="CF124" s="8" t="str">
        <f t="shared" si="289"/>
        <v/>
      </c>
      <c r="CG124" s="8" t="str">
        <f t="shared" si="290"/>
        <v/>
      </c>
      <c r="CI124" s="13">
        <v>2.5798611111111109E-2</v>
      </c>
      <c r="CJ124" s="8">
        <f t="shared" si="291"/>
        <v>2.5798611111111109E-2</v>
      </c>
      <c r="CK124" s="8">
        <f>IF(COUNT($BV124:BW124)&gt;0,SMALL($BV124:BW124,1),$CI124)</f>
        <v>2.5798611111111109E-2</v>
      </c>
      <c r="CL124" s="8">
        <f>IF(COUNT($BV124:BX124)&gt;0,SMALL($BV124:BX124,1),$CI124)</f>
        <v>2.5798611111111109E-2</v>
      </c>
      <c r="CM124" s="8">
        <f>IF(COUNT($BV124:BY124)&gt;0,SMALL($BV124:BY124,1),$CI124)</f>
        <v>2.5798611111111109E-2</v>
      </c>
      <c r="CN124" s="8">
        <f>IF(COUNT($BV124:BZ124)&gt;0,SMALL($BV124:BZ124,1),$CI124)</f>
        <v>2.5798611111111109E-2</v>
      </c>
      <c r="CP124" s="8">
        <f t="shared" si="292"/>
        <v>0</v>
      </c>
      <c r="CQ124" s="8">
        <f>IF(COUNT($CB124:CC124)&gt;0,SMALL($CB124:CC124,1),$CP124)</f>
        <v>0</v>
      </c>
      <c r="CR124" s="8">
        <f>IF(COUNT($CB124:CD124)&gt;0,SMALL($CB124:CD124,1),$CP124)</f>
        <v>0</v>
      </c>
      <c r="CS124" s="8">
        <f>IF(COUNT($CB124:CE124)&gt;0,SMALL($CB124:CE124,1),$CP124)</f>
        <v>0</v>
      </c>
      <c r="CT124" s="8">
        <f>IF(COUNT($CB124:CF124)&gt;0,SMALL($CB124:CF124,1),$CP124)</f>
        <v>0</v>
      </c>
      <c r="CV124" s="8">
        <f t="shared" si="293"/>
        <v>1.0419467592592591E-2</v>
      </c>
      <c r="CW124" s="8">
        <f t="shared" si="294"/>
        <v>9.5514120370370371E-3</v>
      </c>
      <c r="CX124" s="1">
        <f t="shared" si="295"/>
        <v>121</v>
      </c>
      <c r="CY124" s="8">
        <f t="shared" si="296"/>
        <v>2.8009259259259261E-6</v>
      </c>
      <c r="CZ124" s="1" t="str">
        <f t="shared" si="297"/>
        <v>Vicky Richardson</v>
      </c>
      <c r="DB124" s="13">
        <f t="shared" si="298"/>
        <v>2.5798611111111112E-2</v>
      </c>
      <c r="DC124" s="13">
        <f>SMALL($DO124:DP124,1)/(60*60*24)</f>
        <v>2.5798611111111116E-2</v>
      </c>
      <c r="DD124" s="13">
        <f>SMALL($DO124:DQ124,1)/(60*60*24)</f>
        <v>2.5798611111111116E-2</v>
      </c>
      <c r="DE124" s="13">
        <f>SMALL($DO124:DR124,1)/(60*60*24)</f>
        <v>2.5798611111111116E-2</v>
      </c>
      <c r="DF124" s="13">
        <f>SMALL($DO124:DS124,1)/(60*60*24)</f>
        <v>2.5798611111111116E-2</v>
      </c>
      <c r="DG124" s="13">
        <f>SMALL($DO124:DT124,1)/(60*60*24)</f>
        <v>2.5798611111111116E-2</v>
      </c>
      <c r="DH124" s="45">
        <f t="shared" si="299"/>
        <v>1.9826518830378097E-2</v>
      </c>
      <c r="DI124" s="13">
        <f>SMALL($DU124:DV124,1)/(60*60*24)</f>
        <v>1.9826518830378097E-2</v>
      </c>
      <c r="DJ124" s="53">
        <f>SMALL($DW124:DW124,1)/(60*60*24)</f>
        <v>0.11572916666666666</v>
      </c>
      <c r="DK124" s="53">
        <f>SMALL($DW124:DX124,1)/(60*60*24)</f>
        <v>0.11572916666666666</v>
      </c>
      <c r="DL124" s="53">
        <f>SMALL($DW124:DY124,1)/(60*60*24)</f>
        <v>0.11572916666666666</v>
      </c>
      <c r="DM124" s="53">
        <f>SMALL($DW124:DZ124,1)/(60*60*24)</f>
        <v>0.11572916666666666</v>
      </c>
      <c r="DO124" s="6">
        <f t="shared" si="300"/>
        <v>2229.0000000000005</v>
      </c>
      <c r="DP124" s="1">
        <f t="shared" si="301"/>
        <v>9999</v>
      </c>
      <c r="DQ124" s="1">
        <f t="shared" si="302"/>
        <v>9999</v>
      </c>
      <c r="DR124" s="1">
        <f t="shared" si="303"/>
        <v>9999</v>
      </c>
      <c r="DS124" s="1">
        <f t="shared" si="304"/>
        <v>9999</v>
      </c>
      <c r="DT124" s="1">
        <f t="shared" si="305"/>
        <v>9999</v>
      </c>
      <c r="DU124" s="6">
        <f t="shared" si="306"/>
        <v>1713.0112269446677</v>
      </c>
      <c r="DV124" s="1">
        <f t="shared" si="307"/>
        <v>9999</v>
      </c>
      <c r="DW124" s="55">
        <f t="shared" si="308"/>
        <v>9999</v>
      </c>
      <c r="DX124" s="1">
        <f t="shared" si="309"/>
        <v>9999</v>
      </c>
      <c r="DY124" s="1">
        <f t="shared" si="310"/>
        <v>9999</v>
      </c>
      <c r="DZ124" s="1">
        <f t="shared" si="311"/>
        <v>9999</v>
      </c>
    </row>
    <row r="125" spans="1:130" x14ac:dyDescent="0.2">
      <c r="A125" s="1" t="s">
        <v>223</v>
      </c>
      <c r="E125" s="13">
        <v>2.2812499999999999E-2</v>
      </c>
      <c r="F125" s="11">
        <v>44409</v>
      </c>
      <c r="L125" s="8">
        <v>3.8194444444444441E-2</v>
      </c>
      <c r="M125" s="8">
        <f t="shared" si="253"/>
        <v>2.5924963695298484E-2</v>
      </c>
      <c r="N125" s="6">
        <f t="shared" si="254"/>
        <v>2239.9168632737887</v>
      </c>
      <c r="O125" s="8">
        <f t="shared" si="312"/>
        <v>1.0243055555555556E-2</v>
      </c>
      <c r="Q125" s="8">
        <f t="shared" si="255"/>
        <v>2.2812499999999999E-2</v>
      </c>
      <c r="R125" s="8">
        <f t="shared" si="256"/>
        <v>0</v>
      </c>
      <c r="S125" s="8">
        <f t="shared" si="257"/>
        <v>1.0243055555555556E-2</v>
      </c>
      <c r="T125" s="8"/>
      <c r="U125" s="8">
        <f>IF(A125&lt;&gt;"",IF(VLOOKUP(A125,Apr!A$4:F$202,6)&gt;0,VLOOKUP(A125,Apr!A$4:F$202,6),0),0)</f>
        <v>0</v>
      </c>
      <c r="V125" s="8">
        <f>IF(A125&lt;&gt;"",IF(VLOOKUP(A125,May!A$3:F$201,6)&gt;0,VLOOKUP(A125,May!A$3:F$201,6),0),0)</f>
        <v>0</v>
      </c>
      <c r="W125" s="8">
        <f>IF(A125&lt;&gt;"",IF(VLOOKUP(A125,Jun!A$3:F$201,6)&gt;0,VLOOKUP(A125,Jun!A$3:F$201,6),0),0)</f>
        <v>0</v>
      </c>
      <c r="X125" s="8">
        <f>IF(A125&lt;&gt;"",IF(VLOOKUP(A125,Jul!A$3:F$201,6)&gt;0,VLOOKUP(A125,Jul!A$3:F$201,6),0),0)</f>
        <v>2.2974537037037043E-2</v>
      </c>
      <c r="Y125" s="8">
        <f>IF(A125&lt;&gt;"",IF(VLOOKUP(A125,Aug!A$3:F$201,6)&gt;0,VLOOKUP(A125,Aug!A$3:F$201,6),0),0)</f>
        <v>2.2812499999999999E-2</v>
      </c>
      <c r="Z125" s="8">
        <f>IF(A125&lt;&gt;"",IF(VLOOKUP(A125,Sep!A$3:F$201,6)&gt;0,VLOOKUP(A125,Sep!A$3:F$201,6),0),0)</f>
        <v>0</v>
      </c>
      <c r="AA125" s="6">
        <f t="shared" si="258"/>
        <v>1514.7353648757016</v>
      </c>
      <c r="AB125" s="8">
        <f t="shared" si="259"/>
        <v>1.0243055555555556E-2</v>
      </c>
      <c r="AC125" s="8">
        <f>IF(A125&lt;&gt;"",IF(VLOOKUP(A125,Oct!A$3:F$201,6)&gt;0,VLOOKUP(A125,Oct!A$3:F$201,6),0),0)</f>
        <v>0</v>
      </c>
      <c r="AD125" s="8">
        <f>IF(A125&lt;&gt;"",IF(VLOOKUP(A125,Nov!A$3:F$201,6)&gt;0,VLOOKUP(A125,Nov!A$3:F$201,6),0),0)</f>
        <v>0</v>
      </c>
      <c r="AE125" s="8">
        <f>IF(A125&lt;&gt;"",IF(VLOOKUP(A125,Dec!A$3:F$201,6)&gt;0,VLOOKUP(A125,Dec!A$3:F$201,6),0),0)</f>
        <v>0</v>
      </c>
      <c r="AF125" s="8">
        <f>IF(A125&lt;&gt;"",IF(VLOOKUP(A125,Jan!A$3:F$201,6)&gt;0,VLOOKUP(A125,Jan!A$3:F$201,6),0),0)</f>
        <v>0</v>
      </c>
      <c r="AG125" s="8">
        <f>IF(A125&lt;&gt;"",IF(VLOOKUP(A125,Feb!A$3:F$201,6)&gt;0,VLOOKUP(A125,Feb!A$3:F$201,6),0),0)</f>
        <v>0</v>
      </c>
      <c r="AH125" s="8">
        <f>IF(A125&lt;&gt;"",IF(VLOOKUP(A125,Mar!A$3:F$201,6)&gt;0,VLOOKUP(A125,Mar!A$3:F$201,6),0),0)</f>
        <v>0</v>
      </c>
      <c r="AJ125" s="8">
        <f>LARGE($BH125:BI125,1)</f>
        <v>1.0243055555555556E-2</v>
      </c>
      <c r="AK125" s="8">
        <f>LARGE($BH125:BJ125,1)</f>
        <v>1.0243055555555556E-2</v>
      </c>
      <c r="AL125" s="8">
        <f>LARGE($BH125:BK125,1)</f>
        <v>1.0243055555555556E-2</v>
      </c>
      <c r="AM125" s="8">
        <f>LARGE($BH125:BL125,1)</f>
        <v>1.3194444444444444E-2</v>
      </c>
      <c r="AN125" s="8">
        <f>LARGE($BH125:BM125,1)</f>
        <v>1.3368055555555555E-2</v>
      </c>
      <c r="AO125" s="8">
        <f>LARGE($BN125:BO125,1)</f>
        <v>1.0243055555555556E-2</v>
      </c>
      <c r="AP125" s="8">
        <f>LARGE($BN125:BP125,1)</f>
        <v>1.232638888888889E-2</v>
      </c>
      <c r="AQ125" s="8">
        <f>LARGE($BN125:BQ125,1)</f>
        <v>1.232638888888889E-2</v>
      </c>
      <c r="AR125" s="8">
        <f>LARGE($BN125:BR125,1)</f>
        <v>1.232638888888889E-2</v>
      </c>
      <c r="AS125" s="8">
        <f>LARGE($BN125:BS125,1)</f>
        <v>1.232638888888889E-2</v>
      </c>
      <c r="AV125" s="6">
        <f t="shared" si="260"/>
        <v>0</v>
      </c>
      <c r="AW125" s="6">
        <f t="shared" si="261"/>
        <v>0</v>
      </c>
      <c r="AX125" s="6">
        <f t="shared" si="262"/>
        <v>0</v>
      </c>
      <c r="AY125" s="6">
        <f t="shared" si="263"/>
        <v>1985.0000000000005</v>
      </c>
      <c r="AZ125" s="6">
        <f t="shared" si="264"/>
        <v>1971</v>
      </c>
      <c r="BA125" s="6">
        <f t="shared" si="265"/>
        <v>0</v>
      </c>
      <c r="BB125" s="6">
        <f t="shared" si="266"/>
        <v>0</v>
      </c>
      <c r="BC125" s="6">
        <f t="shared" si="267"/>
        <v>0</v>
      </c>
      <c r="BD125" s="6">
        <f t="shared" si="268"/>
        <v>0</v>
      </c>
      <c r="BE125" s="6">
        <f t="shared" si="269"/>
        <v>0</v>
      </c>
      <c r="BF125" s="6">
        <f t="shared" si="270"/>
        <v>0</v>
      </c>
      <c r="BH125" s="8">
        <f t="shared" si="271"/>
        <v>1.0243055555555556E-2</v>
      </c>
      <c r="BI125" s="8">
        <f t="shared" si="272"/>
        <v>0</v>
      </c>
      <c r="BJ125" s="8">
        <f t="shared" si="273"/>
        <v>0</v>
      </c>
      <c r="BK125" s="8">
        <f t="shared" si="274"/>
        <v>0</v>
      </c>
      <c r="BL125" s="8">
        <f t="shared" si="275"/>
        <v>1.3194444444444444E-2</v>
      </c>
      <c r="BM125" s="8">
        <f t="shared" si="276"/>
        <v>1.3368055555555555E-2</v>
      </c>
      <c r="BN125" s="8">
        <f t="shared" si="277"/>
        <v>1.0243055555555556E-2</v>
      </c>
      <c r="BO125" s="8">
        <f t="shared" si="278"/>
        <v>0</v>
      </c>
      <c r="BP125" s="8">
        <f t="shared" si="248"/>
        <v>1.232638888888889E-2</v>
      </c>
      <c r="BQ125" s="8">
        <f t="shared" si="249"/>
        <v>0</v>
      </c>
      <c r="BR125" s="8">
        <f t="shared" si="250"/>
        <v>0</v>
      </c>
      <c r="BS125" s="8">
        <f t="shared" si="251"/>
        <v>0</v>
      </c>
      <c r="BV125" s="8" t="str">
        <f t="shared" si="279"/>
        <v/>
      </c>
      <c r="BW125" s="8" t="str">
        <f t="shared" si="280"/>
        <v/>
      </c>
      <c r="BX125" s="8" t="str">
        <f t="shared" si="281"/>
        <v/>
      </c>
      <c r="BY125" s="8">
        <f t="shared" si="282"/>
        <v>2.2974537037037043E-2</v>
      </c>
      <c r="BZ125" s="8">
        <f t="shared" si="283"/>
        <v>2.2812499999999999E-2</v>
      </c>
      <c r="CA125" s="8" t="str">
        <f t="shared" si="284"/>
        <v/>
      </c>
      <c r="CB125" s="8" t="str">
        <f t="shared" si="285"/>
        <v/>
      </c>
      <c r="CC125" s="8" t="str">
        <f t="shared" si="286"/>
        <v/>
      </c>
      <c r="CD125" s="8" t="str">
        <f t="shared" si="287"/>
        <v/>
      </c>
      <c r="CE125" s="8" t="str">
        <f t="shared" si="288"/>
        <v/>
      </c>
      <c r="CF125" s="8" t="str">
        <f t="shared" si="289"/>
        <v/>
      </c>
      <c r="CG125" s="8" t="str">
        <f t="shared" si="290"/>
        <v/>
      </c>
      <c r="CI125" s="13">
        <v>0.15079861111111101</v>
      </c>
      <c r="CJ125" s="8">
        <f t="shared" si="291"/>
        <v>0.15079861111111101</v>
      </c>
      <c r="CK125" s="8">
        <f>IF(COUNT($BV125:BW125)&gt;0,SMALL($BV125:BW125,1),$CI125)</f>
        <v>0.15079861111111101</v>
      </c>
      <c r="CL125" s="8">
        <f>IF(COUNT($BV125:BX125)&gt;0,SMALL($BV125:BX125,1),$CI125)</f>
        <v>0.15079861111111101</v>
      </c>
      <c r="CM125" s="8">
        <f>IF(COUNT($BV125:BY125)&gt;0,SMALL($BV125:BY125,1),$CI125)</f>
        <v>2.2974537037037043E-2</v>
      </c>
      <c r="CN125" s="8">
        <f>IF(COUNT($BV125:BZ125)&gt;0,SMALL($BV125:BZ125,1),$CI125)</f>
        <v>2.2812499999999999E-2</v>
      </c>
      <c r="CP125" s="8">
        <f t="shared" si="292"/>
        <v>0</v>
      </c>
      <c r="CQ125" s="8">
        <f>IF(COUNT($CB125:CC125)&gt;0,SMALL($CB125:CC125,1),$CP125)</f>
        <v>0</v>
      </c>
      <c r="CR125" s="8">
        <f>IF(COUNT($CB125:CD125)&gt;0,SMALL($CB125:CD125,1),$CP125)</f>
        <v>0</v>
      </c>
      <c r="CS125" s="8">
        <f>IF(COUNT($CB125:CE125)&gt;0,SMALL($CB125:CE125,1),$CP125)</f>
        <v>0</v>
      </c>
      <c r="CT125" s="8">
        <f>IF(COUNT($CB125:CF125)&gt;0,SMALL($CB125:CF125,1),$CP125)</f>
        <v>0</v>
      </c>
      <c r="CV125" s="8">
        <f t="shared" si="293"/>
        <v>1.3370879629629628E-2</v>
      </c>
      <c r="CW125" s="8">
        <f t="shared" si="294"/>
        <v>1.2329212962962964E-2</v>
      </c>
      <c r="CX125" s="1">
        <f t="shared" si="295"/>
        <v>122</v>
      </c>
      <c r="CY125" s="8">
        <f t="shared" si="296"/>
        <v>2.8240740740740743E-6</v>
      </c>
      <c r="CZ125" s="1" t="str">
        <f t="shared" si="297"/>
        <v>Wayne Byrne</v>
      </c>
      <c r="DB125" s="13">
        <f t="shared" si="298"/>
        <v>2.5924963695298484E-2</v>
      </c>
      <c r="DC125" s="13">
        <f>SMALL($DO125:DP125,1)/(60*60*24)</f>
        <v>2.5924963695298481E-2</v>
      </c>
      <c r="DD125" s="13">
        <f>SMALL($DO125:DQ125,1)/(60*60*24)</f>
        <v>2.5924963695298481E-2</v>
      </c>
      <c r="DE125" s="13">
        <f>SMALL($DO125:DR125,1)/(60*60*24)</f>
        <v>2.5924963695298481E-2</v>
      </c>
      <c r="DF125" s="13">
        <f>SMALL($DO125:DS125,1)/(60*60*24)</f>
        <v>2.2974537037037043E-2</v>
      </c>
      <c r="DG125" s="13">
        <f>SMALL($DO125:DT125,1)/(60*60*24)</f>
        <v>2.2812499999999999E-2</v>
      </c>
      <c r="DH125" s="45">
        <f t="shared" si="299"/>
        <v>1.7531659315690992E-2</v>
      </c>
      <c r="DI125" s="13">
        <f>SMALL($DU125:DV125,1)/(60*60*24)</f>
        <v>1.7531659315690992E-2</v>
      </c>
      <c r="DJ125" s="53">
        <f>SMALL($DW125:DW125,1)/(60*60*24)</f>
        <v>0.11572916666666666</v>
      </c>
      <c r="DK125" s="53">
        <f>SMALL($DW125:DX125,1)/(60*60*24)</f>
        <v>0.11572916666666666</v>
      </c>
      <c r="DL125" s="53">
        <f>SMALL($DW125:DY125,1)/(60*60*24)</f>
        <v>0.11572916666666666</v>
      </c>
      <c r="DM125" s="53">
        <f>SMALL($DW125:DZ125,1)/(60*60*24)</f>
        <v>0.11572916666666666</v>
      </c>
      <c r="DO125" s="6">
        <f t="shared" si="300"/>
        <v>2239.9168632737887</v>
      </c>
      <c r="DP125" s="1">
        <f t="shared" si="301"/>
        <v>9999</v>
      </c>
      <c r="DQ125" s="1">
        <f t="shared" si="302"/>
        <v>9999</v>
      </c>
      <c r="DR125" s="1">
        <f t="shared" si="303"/>
        <v>9999</v>
      </c>
      <c r="DS125" s="1">
        <f t="shared" si="304"/>
        <v>1985.0000000000005</v>
      </c>
      <c r="DT125" s="1">
        <f t="shared" si="305"/>
        <v>1971</v>
      </c>
      <c r="DU125" s="6">
        <f t="shared" si="306"/>
        <v>1514.7353648757016</v>
      </c>
      <c r="DV125" s="1">
        <f t="shared" si="307"/>
        <v>9999</v>
      </c>
      <c r="DW125" s="55">
        <f t="shared" si="308"/>
        <v>9999</v>
      </c>
      <c r="DX125" s="1">
        <f t="shared" si="309"/>
        <v>9999</v>
      </c>
      <c r="DY125" s="1">
        <f t="shared" si="310"/>
        <v>9999</v>
      </c>
      <c r="DZ125" s="1">
        <f t="shared" si="311"/>
        <v>9999</v>
      </c>
    </row>
    <row r="126" spans="1:130" x14ac:dyDescent="0.2">
      <c r="E126" s="13"/>
      <c r="H126" s="3"/>
      <c r="I126" s="3"/>
      <c r="M126" s="8">
        <f t="shared" ref="M126:M181" si="313">IF(A126&lt;&gt;"",IF(H126&gt;0,H126/3.45*4.35,IF(I126&gt;0,I126,IF(K126&gt;0,K126/3.11*4.35,IF(L126&gt;0,L126/6.21*4.35/1.032,IF(E126&gt;0,E126,IF(B126&gt;0,B126/3.45*4.35,0.0292)))))),0)</f>
        <v>0</v>
      </c>
      <c r="N126" s="6">
        <f t="shared" ref="N126:N163" si="314">M126*60*60*24</f>
        <v>0</v>
      </c>
      <c r="O126" s="8" t="str">
        <f t="shared" ref="O126:O181" si="315">IF(A126&lt;&gt;"",(MROUND(N$2-N126,15)/(60*60*24)),"")</f>
        <v/>
      </c>
      <c r="Q126" s="8">
        <f t="shared" ref="Q126:Q181" si="316">IF(COUNT(BV126:CA126)&gt;0,SMALL(BV126:CA126,1),0)</f>
        <v>0</v>
      </c>
      <c r="R126" s="8">
        <f t="shared" ref="R126:R181" si="317">IF(COUNT(CB126:CG126)&gt;0,SMALL(CB126:CG126,1),0)</f>
        <v>0</v>
      </c>
      <c r="S126" s="8" t="str">
        <f t="shared" ref="S126:S181" si="318">O126</f>
        <v/>
      </c>
      <c r="T126" s="8"/>
      <c r="U126" s="8">
        <f>IF(A126&lt;&gt;"",IF(VLOOKUP(A126,Apr!A$4:F$202,6)&gt;0,VLOOKUP(A126,Apr!A$4:F$202,6),0),0)</f>
        <v>0</v>
      </c>
      <c r="V126" s="8">
        <f>IF(A126&lt;&gt;"",IF(VLOOKUP(A126,May!A$3:F$201,6)&gt;0,VLOOKUP(A126,May!A$3:F$201,6),0),0)</f>
        <v>0</v>
      </c>
      <c r="W126" s="8">
        <f>IF(A126&lt;&gt;"",IF(VLOOKUP(A126,Jun!A$3:F$201,6)&gt;0,VLOOKUP(A126,Jun!A$3:F$201,6),0),0)</f>
        <v>0</v>
      </c>
      <c r="X126" s="8">
        <f>IF(A126&lt;&gt;"",IF(VLOOKUP(A126,Jul!A$3:F$201,6)&gt;0,VLOOKUP(A126,Jul!A$3:F$201,6),0),0)</f>
        <v>0</v>
      </c>
      <c r="Y126" s="8">
        <f>IF(A126&lt;&gt;"",IF(VLOOKUP(A126,Aug!A$3:F$201,6)&gt;0,VLOOKUP(A126,Aug!A$3:F$201,6),0),0)</f>
        <v>0</v>
      </c>
      <c r="Z126" s="8">
        <f>IF(A126&lt;&gt;"",IF(VLOOKUP(A126,Sep!A$3:F$201,6)&gt;0,VLOOKUP(A126,Sep!A$3:F$201,6),0),0)</f>
        <v>0</v>
      </c>
      <c r="AA126" s="6">
        <f t="shared" ref="AA126:AA181" si="319">IF(Q126&gt;0,Q126/4.35*3.45/1.032*60*60*24,N126/4.35*3.45/1.032)</f>
        <v>0</v>
      </c>
      <c r="AB126" s="8">
        <f t="shared" ref="AB126:AB163" si="320">IF(AA$2&gt;AA126,(MROUND(AA$2-AA126,15)/60/60/24),0.1/60/60/24)</f>
        <v>2.7777777777777776E-2</v>
      </c>
      <c r="AC126" s="8">
        <f>IF(A126&lt;&gt;"",IF(VLOOKUP(A126,Oct!A$3:F$201,6)&gt;0,VLOOKUP(A126,Oct!A$3:F$201,6),0),0)</f>
        <v>0</v>
      </c>
      <c r="AD126" s="8">
        <f>IF(A126&lt;&gt;"",IF(VLOOKUP(A126,Nov!A$3:F$201,6)&gt;0,VLOOKUP(A126,Nov!A$3:F$201,6),0),0)</f>
        <v>0</v>
      </c>
      <c r="AE126" s="8">
        <f>IF(A126&lt;&gt;"",IF(VLOOKUP(A126,Dec!A$3:F$201,6)&gt;0,VLOOKUP(A126,Dec!A$3:F$201,6),0),0)</f>
        <v>0</v>
      </c>
      <c r="AF126" s="8">
        <f>IF(A126&lt;&gt;"",IF(VLOOKUP(A126,Jan!A$3:F$201,6)&gt;0,VLOOKUP(A126,Jan!A$3:F$201,6),0),0)</f>
        <v>0</v>
      </c>
      <c r="AG126" s="8">
        <f>IF(A126&lt;&gt;"",IF(VLOOKUP(A126,Feb!A$3:F$201,6)&gt;0,VLOOKUP(A126,Feb!A$3:F$201,6),0),0)</f>
        <v>0</v>
      </c>
      <c r="AH126" s="8">
        <f>IF(A126&lt;&gt;"",IF(VLOOKUP(A126,Mar!A$3:F$201,6)&gt;0,VLOOKUP(A126,Mar!A$3:F$201,6),0),0)</f>
        <v>0</v>
      </c>
      <c r="AJ126" s="8">
        <f>LARGE($BH126:BI126,1)</f>
        <v>0</v>
      </c>
      <c r="AK126" s="8">
        <f>LARGE($BH126:BJ126,1)</f>
        <v>0</v>
      </c>
      <c r="AL126" s="8">
        <f>LARGE($BH126:BK126,1)</f>
        <v>0</v>
      </c>
      <c r="AM126" s="8">
        <f>LARGE($BH126:BL126,1)</f>
        <v>0</v>
      </c>
      <c r="AN126" s="8">
        <f>LARGE($BH126:BM126,1)</f>
        <v>0</v>
      </c>
      <c r="AO126" s="8">
        <f>LARGE($BN126:BO126,1)</f>
        <v>2.7777777777777776E-2</v>
      </c>
      <c r="AP126" s="8">
        <f>LARGE($BN126:BP126,1)</f>
        <v>3.3333333333333333E-2</v>
      </c>
      <c r="AQ126" s="8">
        <f>LARGE($BN126:BQ126,1)</f>
        <v>3.3333333333333333E-2</v>
      </c>
      <c r="AR126" s="8">
        <f>LARGE($BN126:BR126,1)</f>
        <v>3.3333333333333333E-2</v>
      </c>
      <c r="AS126" s="8">
        <f>LARGE($BN126:BS126,1)</f>
        <v>3.3333333333333333E-2</v>
      </c>
      <c r="AV126" s="6">
        <f t="shared" ref="AV126:AV181" si="321">IF(U126&gt;0,U126*60*60*24,0)</f>
        <v>0</v>
      </c>
      <c r="AW126" s="6">
        <f t="shared" ref="AW126:AW181" si="322">IF(V126&gt;0,V126*60*60*24,0)</f>
        <v>0</v>
      </c>
      <c r="AX126" s="6">
        <f t="shared" ref="AX126:AX181" si="323">IF(W126&gt;0,W126*60*60*24,0)</f>
        <v>0</v>
      </c>
      <c r="AY126" s="6">
        <f t="shared" ref="AY126:AY181" si="324">IF(X126&gt;0,X126*60*60*24,0)</f>
        <v>0</v>
      </c>
      <c r="AZ126" s="6">
        <f t="shared" ref="AZ126:AZ181" si="325">IF(Y126&gt;0,Y126*60*60*24,0)</f>
        <v>0</v>
      </c>
      <c r="BA126" s="6">
        <f t="shared" ref="BA126:BA181" si="326">IF(Z126&gt;0,Z126*60*60*24,0)</f>
        <v>0</v>
      </c>
      <c r="BB126" s="6">
        <f t="shared" ref="BB126:BB181" si="327">IF(AC126&gt;0,AC126*60*60*24,0)</f>
        <v>0</v>
      </c>
      <c r="BC126" s="6">
        <f t="shared" ref="BC126:BC181" si="328">IF(AD126&gt;0,AD126*60*60*24,0)</f>
        <v>0</v>
      </c>
      <c r="BD126" s="6">
        <f t="shared" ref="BD126:BD181" si="329">IF(AE126&gt;0,AE126*60*60*24,0)</f>
        <v>0</v>
      </c>
      <c r="BE126" s="6">
        <f t="shared" ref="BE126:BE181" si="330">IF(AF126&gt;0,AF126*60*60*24,0)</f>
        <v>0</v>
      </c>
      <c r="BF126" s="6">
        <f t="shared" ref="BF126:BF181" si="331">IF(AG126&gt;0,AG126*60*60*24,0)</f>
        <v>0</v>
      </c>
      <c r="BH126" s="8" t="str">
        <f t="shared" ref="BH126:BH181" si="332">S126</f>
        <v/>
      </c>
      <c r="BI126" s="8">
        <f t="shared" ref="BI126:BI181" si="333">IF(AV126&gt;0,IF($N$2&gt;AV126,(MROUND($N$2-AV126,15)/(60*60*24)),0),0)</f>
        <v>0</v>
      </c>
      <c r="BJ126" s="8">
        <f t="shared" ref="BJ126:BJ181" si="334">IF(AW126&gt;0,IF($N$2&gt;AW126,(MROUND($N$2-AW126,15)/(60*60*24)),0),0)</f>
        <v>0</v>
      </c>
      <c r="BK126" s="8">
        <f t="shared" ref="BK126:BK181" si="335">IF(AX126&gt;0,IF($N$2&gt;AX126,(MROUND($N$2-AX126,15)/(60*60*24)),0),0)</f>
        <v>0</v>
      </c>
      <c r="BL126" s="8">
        <f t="shared" ref="BL126:BL181" si="336">IF(AY126&gt;0,IF($N$2&gt;AY126,(MROUND($N$2-AY126,15)/(60*60*24)),0),0)</f>
        <v>0</v>
      </c>
      <c r="BM126" s="8">
        <f t="shared" ref="BM126:BM181" si="337">IF(AZ126&gt;0,IF($N$2&gt;AZ126,(MROUND($N$2-AZ126,15)/(60*60*24)),0),0)</f>
        <v>0</v>
      </c>
      <c r="BN126" s="8">
        <f t="shared" ref="BN126:BN181" si="338">IF(AB126&gt;0,AB126,0)</f>
        <v>2.7777777777777776E-2</v>
      </c>
      <c r="BO126" s="8">
        <f t="shared" ref="BO126:BO181" si="339">IF(BB126&gt;0,IF($AA$2&gt;BB126,(MROUND($AA$2-BB126,15)/(60*60*24)),0),0)</f>
        <v>0</v>
      </c>
      <c r="BP126" s="8">
        <f t="shared" si="248"/>
        <v>3.3333333333333333E-2</v>
      </c>
      <c r="BQ126" s="8">
        <f t="shared" si="249"/>
        <v>0</v>
      </c>
      <c r="BR126" s="8">
        <f t="shared" si="250"/>
        <v>0</v>
      </c>
      <c r="BS126" s="8">
        <f t="shared" si="251"/>
        <v>0</v>
      </c>
      <c r="BV126" s="8" t="str">
        <f t="shared" ref="BV126:BV181" si="340">IF(U126&gt;0,U126,"")</f>
        <v/>
      </c>
      <c r="BW126" s="8" t="str">
        <f t="shared" ref="BW126:BW181" si="341">IF(V126&gt;0,V126,"")</f>
        <v/>
      </c>
      <c r="BX126" s="8" t="str">
        <f t="shared" ref="BX126:BX181" si="342">IF(W126&gt;0,W126,"")</f>
        <v/>
      </c>
      <c r="BY126" s="8" t="str">
        <f t="shared" ref="BY126:BY181" si="343">IF(X126&gt;0,X126,"")</f>
        <v/>
      </c>
      <c r="BZ126" s="8" t="str">
        <f t="shared" ref="BZ126:BZ181" si="344">IF(Y126&gt;0,Y126,"")</f>
        <v/>
      </c>
      <c r="CA126" s="8" t="str">
        <f t="shared" ref="CA126:CA181" si="345">IF(Z126&gt;0,Z126,"")</f>
        <v/>
      </c>
      <c r="CB126" s="8" t="str">
        <f t="shared" ref="CB126:CB181" si="346">IF(AC126&gt;0,AC126,"")</f>
        <v/>
      </c>
      <c r="CC126" s="8" t="str">
        <f t="shared" ref="CC126:CC181" si="347">IF(AD126&gt;0,AD126,"")</f>
        <v/>
      </c>
      <c r="CD126" s="8" t="str">
        <f t="shared" ref="CD126:CD181" si="348">IF(AE126&gt;0,AE126,"")</f>
        <v/>
      </c>
      <c r="CE126" s="8" t="str">
        <f t="shared" ref="CE126:CE181" si="349">IF(AF126&gt;0,AF126,"")</f>
        <v/>
      </c>
      <c r="CF126" s="8" t="str">
        <f t="shared" ref="CF126:CF181" si="350">IF(AG126&gt;0,AG126,"")</f>
        <v/>
      </c>
      <c r="CG126" s="8" t="str">
        <f t="shared" ref="CG126:CG181" si="351">IF(AH126&gt;0,AH126,"")</f>
        <v/>
      </c>
      <c r="CI126" s="13">
        <v>0.40079861111111098</v>
      </c>
      <c r="CJ126" s="8">
        <f t="shared" ref="CJ126:CJ181" si="352">IF(BV126&lt;&gt;"",BV126,CI126)</f>
        <v>0.40079861111111098</v>
      </c>
      <c r="CK126" s="8">
        <f>IF(COUNT($BV126:BW126)&gt;0,SMALL($BV126:BW126,1),$CI126)</f>
        <v>0.40079861111111098</v>
      </c>
      <c r="CL126" s="8">
        <f>IF(COUNT($BV126:BX126)&gt;0,SMALL($BV126:BX126,1),$CI126)</f>
        <v>0.40079861111111098</v>
      </c>
      <c r="CM126" s="8">
        <f>IF(COUNT($BV126:BY126)&gt;0,SMALL($BV126:BY126,1),$CI126)</f>
        <v>0.40079861111111098</v>
      </c>
      <c r="CN126" s="8">
        <f>IF(COUNT($BV126:BZ126)&gt;0,SMALL($BV126:BZ126,1),$CI126)</f>
        <v>0.40079861111111098</v>
      </c>
      <c r="CP126" s="8">
        <f t="shared" ref="CP126:CP181" si="353">IF(CB126&lt;&gt;"",CB126,CO126)</f>
        <v>0</v>
      </c>
      <c r="CQ126" s="8">
        <f>IF(COUNT($CB126:CC126)&gt;0,SMALL($CB126:CC126,1),$CP126)</f>
        <v>0</v>
      </c>
      <c r="CR126" s="8">
        <f>IF(COUNT($CB126:CD126)&gt;0,SMALL($CB126:CD126,1),$CP126)</f>
        <v>0</v>
      </c>
      <c r="CS126" s="8">
        <f>IF(COUNT($CB126:CE126)&gt;0,SMALL($CB126:CE126,1),$CP126)</f>
        <v>0</v>
      </c>
      <c r="CT126" s="8">
        <f>IF(COUNT($CB126:CF126)&gt;0,SMALL($CB126:CF126,1),$CP126)</f>
        <v>0</v>
      </c>
      <c r="CV126" s="8" t="str">
        <f t="shared" ref="CV126:CV181" si="354">IF(A126&lt;&gt;"",LARGE(BH126:BM126,1)+CY126,"")</f>
        <v/>
      </c>
      <c r="CW126" s="8" t="str">
        <f t="shared" ref="CW126:CW181" si="355">IF(A126&lt;&gt;"",LARGE(BN126:BS126,1)+CY126,"")</f>
        <v/>
      </c>
      <c r="CX126" s="1">
        <f t="shared" ref="CX126:CX181" si="356">IF(A126&lt;&gt;"",CX125+1,0)</f>
        <v>0</v>
      </c>
      <c r="CY126" s="8" t="str">
        <f t="shared" ref="CY126:CY181" si="357">IF(A126&lt;&gt;"",CX126/(60*60*24*500),"")</f>
        <v/>
      </c>
      <c r="CZ126" s="1">
        <f t="shared" ref="CZ126:CZ181" si="358">A126</f>
        <v>0</v>
      </c>
      <c r="DB126" s="13">
        <f t="shared" ref="DB126:DB181" si="359">M126</f>
        <v>0</v>
      </c>
      <c r="DC126" s="13">
        <f>SMALL($DO126:DP126,1)/(60*60*24)</f>
        <v>0</v>
      </c>
      <c r="DD126" s="13">
        <f>SMALL($DO126:DQ126,1)/(60*60*24)</f>
        <v>0</v>
      </c>
      <c r="DE126" s="13">
        <f>SMALL($DO126:DR126,1)/(60*60*24)</f>
        <v>0</v>
      </c>
      <c r="DF126" s="13">
        <f>SMALL($DO126:DS126,1)/(60*60*24)</f>
        <v>0</v>
      </c>
      <c r="DG126" s="13">
        <f>SMALL($DO126:DT126,1)/(60*60*24)</f>
        <v>0</v>
      </c>
      <c r="DH126" s="45">
        <f t="shared" ref="DH126:DH181" si="360">AA126/(60*60*24)</f>
        <v>0</v>
      </c>
      <c r="DI126" s="13">
        <f>SMALL($DU126:DV126,1)/(60*60*24)</f>
        <v>0</v>
      </c>
      <c r="DJ126" s="13">
        <f>SMALL($DU126:DW126,1)/(60*60*24)</f>
        <v>0</v>
      </c>
      <c r="DK126" s="13">
        <f>SMALL($DU126:DX126,1)/(60*60*24)</f>
        <v>0</v>
      </c>
      <c r="DL126" s="13">
        <f>SMALL($DU126:DY126,1)/(60*60*24)</f>
        <v>0</v>
      </c>
      <c r="DM126" s="13">
        <f>SMALL($DU126:DZ126,1)/(60*60*24)</f>
        <v>0</v>
      </c>
      <c r="DO126" s="6">
        <f t="shared" ref="DO126:DO181" si="361">M126*60*60*24</f>
        <v>0</v>
      </c>
      <c r="DP126" s="1">
        <f t="shared" ref="DP126:DP181" si="362">IF(AV126&gt;0,AV126,9999)</f>
        <v>9999</v>
      </c>
      <c r="DQ126" s="1">
        <f t="shared" ref="DQ126:DQ181" si="363">IF(AW126&gt;0,AW126,9999)</f>
        <v>9999</v>
      </c>
      <c r="DR126" s="1">
        <f t="shared" ref="DR126:DR181" si="364">IF(AX126&gt;0,AX126,9999)</f>
        <v>9999</v>
      </c>
      <c r="DS126" s="1">
        <f t="shared" ref="DS126:DS181" si="365">IF(AY126&gt;0,AY126,9999)</f>
        <v>9999</v>
      </c>
      <c r="DT126" s="1">
        <f t="shared" ref="DT126:DT181" si="366">IF(AZ126&gt;0,AZ126,9999)</f>
        <v>9999</v>
      </c>
      <c r="DU126" s="6">
        <f t="shared" ref="DU126:DU181" si="367">AA126</f>
        <v>0</v>
      </c>
      <c r="DV126" s="1">
        <f t="shared" ref="DV126:DV181" si="368">IF(BB126&gt;0,BB126,9999)</f>
        <v>9999</v>
      </c>
      <c r="DW126" s="55">
        <f t="shared" ref="DW126:DW132" si="369">IF(BC126&gt;0,BC126*1.198547,9999)</f>
        <v>9999</v>
      </c>
      <c r="DX126" s="1">
        <f t="shared" ref="DX126:DX181" si="370">IF(BD126&gt;0,BD126,9999)</f>
        <v>9999</v>
      </c>
      <c r="DY126" s="1">
        <f t="shared" ref="DY126:DY181" si="371">IF(BE126&gt;0,BE126,9999)</f>
        <v>9999</v>
      </c>
      <c r="DZ126" s="1">
        <f t="shared" ref="DZ126:DZ181" si="372">IF(BF126&gt;0,BF126,9999)</f>
        <v>9999</v>
      </c>
    </row>
    <row r="127" spans="1:130" x14ac:dyDescent="0.2">
      <c r="E127" s="13"/>
      <c r="H127" s="3"/>
      <c r="I127" s="3"/>
      <c r="M127" s="8">
        <f t="shared" si="313"/>
        <v>0</v>
      </c>
      <c r="N127" s="6">
        <f t="shared" si="314"/>
        <v>0</v>
      </c>
      <c r="O127" s="8" t="str">
        <f t="shared" si="315"/>
        <v/>
      </c>
      <c r="Q127" s="8">
        <f t="shared" si="316"/>
        <v>0</v>
      </c>
      <c r="R127" s="8">
        <f t="shared" si="317"/>
        <v>0</v>
      </c>
      <c r="S127" s="8" t="str">
        <f t="shared" si="318"/>
        <v/>
      </c>
      <c r="T127" s="8"/>
      <c r="U127" s="8">
        <f>IF(A127&lt;&gt;"",IF(VLOOKUP(A127,Apr!A$4:F$202,6)&gt;0,VLOOKUP(A127,Apr!A$4:F$202,6),0),0)</f>
        <v>0</v>
      </c>
      <c r="V127" s="8">
        <f>IF(A127&lt;&gt;"",IF(VLOOKUP(A127,May!A$3:F$201,6)&gt;0,VLOOKUP(A127,May!A$3:F$201,6),0),0)</f>
        <v>0</v>
      </c>
      <c r="W127" s="8">
        <f>IF(A127&lt;&gt;"",IF(VLOOKUP(A127,Jun!A$3:F$201,6)&gt;0,VLOOKUP(A127,Jun!A$3:F$201,6),0),0)</f>
        <v>0</v>
      </c>
      <c r="X127" s="8">
        <f>IF(A127&lt;&gt;"",IF(VLOOKUP(A127,Jul!A$3:F$201,6)&gt;0,VLOOKUP(A127,Jul!A$3:F$201,6),0),0)</f>
        <v>0</v>
      </c>
      <c r="Y127" s="8">
        <f>IF(A127&lt;&gt;"",IF(VLOOKUP(A127,Aug!A$3:F$201,6)&gt;0,VLOOKUP(A127,Aug!A$3:F$201,6),0),0)</f>
        <v>0</v>
      </c>
      <c r="Z127" s="8">
        <f>IF(A127&lt;&gt;"",IF(VLOOKUP(A127,Sep!A$3:F$201,6)&gt;0,VLOOKUP(A127,Sep!A$3:F$201,6),0),0)</f>
        <v>0</v>
      </c>
      <c r="AA127" s="6">
        <f t="shared" si="319"/>
        <v>0</v>
      </c>
      <c r="AB127" s="8">
        <f t="shared" si="320"/>
        <v>2.7777777777777776E-2</v>
      </c>
      <c r="AC127" s="8">
        <f>IF(A127&lt;&gt;"",IF(VLOOKUP(A127,Oct!A$3:F$201,6)&gt;0,VLOOKUP(A127,Oct!A$3:F$201,6),0),0)</f>
        <v>0</v>
      </c>
      <c r="AD127" s="8">
        <f>IF(A127&lt;&gt;"",IF(VLOOKUP(A127,Nov!A$3:F$201,6)&gt;0,VLOOKUP(A127,Nov!A$3:F$201,6),0),0)</f>
        <v>0</v>
      </c>
      <c r="AE127" s="8">
        <f>IF(A127&lt;&gt;"",IF(VLOOKUP(A127,Dec!A$3:F$201,6)&gt;0,VLOOKUP(A127,Dec!A$3:F$201,6),0),0)</f>
        <v>0</v>
      </c>
      <c r="AF127" s="8">
        <f>IF(A127&lt;&gt;"",IF(VLOOKUP(A127,Jan!A$3:F$201,6)&gt;0,VLOOKUP(A127,Jan!A$3:F$201,6),0),0)</f>
        <v>0</v>
      </c>
      <c r="AG127" s="8">
        <f>IF(A127&lt;&gt;"",IF(VLOOKUP(A127,Feb!A$3:F$201,6)&gt;0,VLOOKUP(A127,Feb!A$3:F$201,6),0),0)</f>
        <v>0</v>
      </c>
      <c r="AH127" s="8">
        <f>IF(A127&lt;&gt;"",IF(VLOOKUP(A127,Mar!A$3:F$201,6)&gt;0,VLOOKUP(A127,Mar!A$3:F$201,6),0),0)</f>
        <v>0</v>
      </c>
      <c r="AJ127" s="8">
        <f>LARGE($BH127:BI127,1)</f>
        <v>0</v>
      </c>
      <c r="AK127" s="8">
        <f>LARGE($BH127:BJ127,1)</f>
        <v>0</v>
      </c>
      <c r="AL127" s="8">
        <f>LARGE($BH127:BK127,1)</f>
        <v>0</v>
      </c>
      <c r="AM127" s="8">
        <f>LARGE($BH127:BL127,1)</f>
        <v>0</v>
      </c>
      <c r="AN127" s="8">
        <f>LARGE($BH127:BM127,1)</f>
        <v>0</v>
      </c>
      <c r="AO127" s="8">
        <f>LARGE($BN127:BO127,1)</f>
        <v>2.7777777777777776E-2</v>
      </c>
      <c r="AP127" s="8">
        <f>LARGE($BN127:BP127,1)</f>
        <v>3.3333333333333333E-2</v>
      </c>
      <c r="AQ127" s="8">
        <f>LARGE($BN127:BQ127,1)</f>
        <v>3.3333333333333333E-2</v>
      </c>
      <c r="AR127" s="8">
        <f>LARGE($BN127:BR127,1)</f>
        <v>3.3333333333333333E-2</v>
      </c>
      <c r="AS127" s="8">
        <f>LARGE($BN127:BS127,1)</f>
        <v>3.3333333333333333E-2</v>
      </c>
      <c r="AV127" s="6">
        <f t="shared" si="321"/>
        <v>0</v>
      </c>
      <c r="AW127" s="6">
        <f t="shared" si="322"/>
        <v>0</v>
      </c>
      <c r="AX127" s="6">
        <f t="shared" si="323"/>
        <v>0</v>
      </c>
      <c r="AY127" s="6">
        <f t="shared" si="324"/>
        <v>0</v>
      </c>
      <c r="AZ127" s="6">
        <f t="shared" si="325"/>
        <v>0</v>
      </c>
      <c r="BA127" s="6">
        <f t="shared" si="326"/>
        <v>0</v>
      </c>
      <c r="BB127" s="6">
        <f t="shared" si="327"/>
        <v>0</v>
      </c>
      <c r="BC127" s="6">
        <f t="shared" si="328"/>
        <v>0</v>
      </c>
      <c r="BD127" s="6">
        <f t="shared" si="329"/>
        <v>0</v>
      </c>
      <c r="BE127" s="6">
        <f t="shared" si="330"/>
        <v>0</v>
      </c>
      <c r="BF127" s="6">
        <f t="shared" si="331"/>
        <v>0</v>
      </c>
      <c r="BH127" s="8" t="str">
        <f t="shared" si="332"/>
        <v/>
      </c>
      <c r="BI127" s="8">
        <f t="shared" si="333"/>
        <v>0</v>
      </c>
      <c r="BJ127" s="8">
        <f t="shared" si="334"/>
        <v>0</v>
      </c>
      <c r="BK127" s="8">
        <f t="shared" si="335"/>
        <v>0</v>
      </c>
      <c r="BL127" s="8">
        <f t="shared" si="336"/>
        <v>0</v>
      </c>
      <c r="BM127" s="8">
        <f t="shared" si="337"/>
        <v>0</v>
      </c>
      <c r="BN127" s="8">
        <f t="shared" si="338"/>
        <v>2.7777777777777776E-2</v>
      </c>
      <c r="BO127" s="8">
        <f t="shared" si="339"/>
        <v>0</v>
      </c>
      <c r="BP127" s="8">
        <f t="shared" si="248"/>
        <v>3.3333333333333333E-2</v>
      </c>
      <c r="BQ127" s="8">
        <f t="shared" si="249"/>
        <v>0</v>
      </c>
      <c r="BR127" s="8">
        <f t="shared" si="250"/>
        <v>0</v>
      </c>
      <c r="BS127" s="8">
        <f t="shared" si="251"/>
        <v>0</v>
      </c>
      <c r="BV127" s="8" t="str">
        <f t="shared" si="340"/>
        <v/>
      </c>
      <c r="BW127" s="8" t="str">
        <f t="shared" si="341"/>
        <v/>
      </c>
      <c r="BX127" s="8" t="str">
        <f t="shared" si="342"/>
        <v/>
      </c>
      <c r="BY127" s="8" t="str">
        <f t="shared" si="343"/>
        <v/>
      </c>
      <c r="BZ127" s="8" t="str">
        <f t="shared" si="344"/>
        <v/>
      </c>
      <c r="CA127" s="8" t="str">
        <f t="shared" si="345"/>
        <v/>
      </c>
      <c r="CB127" s="8" t="str">
        <f t="shared" si="346"/>
        <v/>
      </c>
      <c r="CC127" s="8" t="str">
        <f t="shared" si="347"/>
        <v/>
      </c>
      <c r="CD127" s="8" t="str">
        <f t="shared" si="348"/>
        <v/>
      </c>
      <c r="CE127" s="8" t="str">
        <f t="shared" si="349"/>
        <v/>
      </c>
      <c r="CF127" s="8" t="str">
        <f t="shared" si="350"/>
        <v/>
      </c>
      <c r="CG127" s="8" t="str">
        <f t="shared" si="351"/>
        <v/>
      </c>
      <c r="CI127" s="13">
        <v>0.442465277777778</v>
      </c>
      <c r="CJ127" s="8">
        <f t="shared" si="352"/>
        <v>0.442465277777778</v>
      </c>
      <c r="CK127" s="8">
        <f>IF(COUNT($BV127:BW127)&gt;0,SMALL($BV127:BW127,1),$CI127)</f>
        <v>0.442465277777778</v>
      </c>
      <c r="CL127" s="8">
        <f>IF(COUNT($BV127:BX127)&gt;0,SMALL($BV127:BX127,1),$CI127)</f>
        <v>0.442465277777778</v>
      </c>
      <c r="CM127" s="8">
        <f>IF(COUNT($BV127:BY127)&gt;0,SMALL($BV127:BY127,1),$CI127)</f>
        <v>0.442465277777778</v>
      </c>
      <c r="CN127" s="8">
        <f>IF(COUNT($BV127:BZ127)&gt;0,SMALL($BV127:BZ127,1),$CI127)</f>
        <v>0.442465277777778</v>
      </c>
      <c r="CP127" s="8">
        <f t="shared" si="353"/>
        <v>0</v>
      </c>
      <c r="CQ127" s="8">
        <f>IF(COUNT($CB127:CC127)&gt;0,SMALL($CB127:CC127,1),$CP127)</f>
        <v>0</v>
      </c>
      <c r="CR127" s="8">
        <f>IF(COUNT($CB127:CD127)&gt;0,SMALL($CB127:CD127,1),$CP127)</f>
        <v>0</v>
      </c>
      <c r="CS127" s="8">
        <f>IF(COUNT($CB127:CE127)&gt;0,SMALL($CB127:CE127,1),$CP127)</f>
        <v>0</v>
      </c>
      <c r="CT127" s="8">
        <f>IF(COUNT($CB127:CF127)&gt;0,SMALL($CB127:CF127,1),$CP127)</f>
        <v>0</v>
      </c>
      <c r="CV127" s="8" t="str">
        <f t="shared" si="354"/>
        <v/>
      </c>
      <c r="CW127" s="8" t="str">
        <f t="shared" si="355"/>
        <v/>
      </c>
      <c r="CX127" s="1">
        <f t="shared" si="356"/>
        <v>0</v>
      </c>
      <c r="CY127" s="8" t="str">
        <f t="shared" si="357"/>
        <v/>
      </c>
      <c r="CZ127" s="1">
        <f t="shared" si="358"/>
        <v>0</v>
      </c>
      <c r="DB127" s="13">
        <f t="shared" si="359"/>
        <v>0</v>
      </c>
      <c r="DC127" s="13">
        <f>SMALL($DO127:DP127,1)/(60*60*24)</f>
        <v>0</v>
      </c>
      <c r="DD127" s="13">
        <f>SMALL($DO127:DQ127,1)/(60*60*24)</f>
        <v>0</v>
      </c>
      <c r="DE127" s="13">
        <f>SMALL($DO127:DR127,1)/(60*60*24)</f>
        <v>0</v>
      </c>
      <c r="DF127" s="13">
        <f>SMALL($DO127:DS127,1)/(60*60*24)</f>
        <v>0</v>
      </c>
      <c r="DG127" s="13">
        <f>SMALL($DO127:DT127,1)/(60*60*24)</f>
        <v>0</v>
      </c>
      <c r="DH127" s="45">
        <f t="shared" si="360"/>
        <v>0</v>
      </c>
      <c r="DI127" s="13">
        <f>SMALL($DU127:DV127,1)/(60*60*24)</f>
        <v>0</v>
      </c>
      <c r="DJ127" s="13">
        <f>SMALL($DU127:DW127,1)/(60*60*24)</f>
        <v>0</v>
      </c>
      <c r="DK127" s="13">
        <f>SMALL($DU127:DX127,1)/(60*60*24)</f>
        <v>0</v>
      </c>
      <c r="DL127" s="13">
        <f>SMALL($DU127:DY127,1)/(60*60*24)</f>
        <v>0</v>
      </c>
      <c r="DM127" s="13">
        <f>SMALL($DU127:DZ127,1)/(60*60*24)</f>
        <v>0</v>
      </c>
      <c r="DO127" s="6">
        <f t="shared" si="361"/>
        <v>0</v>
      </c>
      <c r="DP127" s="1">
        <f t="shared" si="362"/>
        <v>9999</v>
      </c>
      <c r="DQ127" s="1">
        <f t="shared" si="363"/>
        <v>9999</v>
      </c>
      <c r="DR127" s="1">
        <f t="shared" si="364"/>
        <v>9999</v>
      </c>
      <c r="DS127" s="1">
        <f t="shared" si="365"/>
        <v>9999</v>
      </c>
      <c r="DT127" s="1">
        <f t="shared" si="366"/>
        <v>9999</v>
      </c>
      <c r="DU127" s="6">
        <f t="shared" si="367"/>
        <v>0</v>
      </c>
      <c r="DV127" s="1">
        <f t="shared" si="368"/>
        <v>9999</v>
      </c>
      <c r="DW127" s="55">
        <f t="shared" si="369"/>
        <v>9999</v>
      </c>
      <c r="DX127" s="1">
        <f t="shared" si="370"/>
        <v>9999</v>
      </c>
      <c r="DY127" s="1">
        <f t="shared" si="371"/>
        <v>9999</v>
      </c>
      <c r="DZ127" s="1">
        <f t="shared" si="372"/>
        <v>9999</v>
      </c>
    </row>
    <row r="128" spans="1:130" x14ac:dyDescent="0.2">
      <c r="E128" s="13"/>
      <c r="M128" s="8">
        <f t="shared" si="313"/>
        <v>0</v>
      </c>
      <c r="N128" s="6">
        <f t="shared" si="314"/>
        <v>0</v>
      </c>
      <c r="O128" s="8" t="str">
        <f t="shared" si="315"/>
        <v/>
      </c>
      <c r="Q128" s="8">
        <f t="shared" si="316"/>
        <v>0</v>
      </c>
      <c r="R128" s="8">
        <f t="shared" si="317"/>
        <v>0</v>
      </c>
      <c r="S128" s="8" t="str">
        <f t="shared" si="318"/>
        <v/>
      </c>
      <c r="T128" s="8"/>
      <c r="U128" s="8">
        <f>IF(A128&lt;&gt;"",IF(VLOOKUP(A128,Apr!A$4:F$202,6)&gt;0,VLOOKUP(A128,Apr!A$4:F$202,6),0),0)</f>
        <v>0</v>
      </c>
      <c r="V128" s="8">
        <f>IF(A128&lt;&gt;"",IF(VLOOKUP(A128,May!A$3:F$201,6)&gt;0,VLOOKUP(A128,May!A$3:F$201,6),0),0)</f>
        <v>0</v>
      </c>
      <c r="W128" s="8">
        <f>IF(A128&lt;&gt;"",IF(VLOOKUP(A128,Jun!A$3:F$201,6)&gt;0,VLOOKUP(A128,Jun!A$3:F$201,6),0),0)</f>
        <v>0</v>
      </c>
      <c r="X128" s="8">
        <f>IF(A128&lt;&gt;"",IF(VLOOKUP(A128,Jul!A$3:F$201,6)&gt;0,VLOOKUP(A128,Jul!A$3:F$201,6),0),0)</f>
        <v>0</v>
      </c>
      <c r="Y128" s="8">
        <f>IF(A128&lt;&gt;"",IF(VLOOKUP(A128,Aug!A$3:F$201,6)&gt;0,VLOOKUP(A128,Aug!A$3:F$201,6),0),0)</f>
        <v>0</v>
      </c>
      <c r="Z128" s="8">
        <f>IF(A128&lt;&gt;"",IF(VLOOKUP(A128,Sep!A$3:F$201,6)&gt;0,VLOOKUP(A128,Sep!A$3:F$201,6),0),0)</f>
        <v>0</v>
      </c>
      <c r="AA128" s="6">
        <f t="shared" si="319"/>
        <v>0</v>
      </c>
      <c r="AB128" s="8">
        <f t="shared" si="320"/>
        <v>2.7777777777777776E-2</v>
      </c>
      <c r="AC128" s="8">
        <f>IF(A128&lt;&gt;"",IF(VLOOKUP(A128,Oct!A$3:F$201,6)&gt;0,VLOOKUP(A128,Oct!A$3:F$201,6),0),0)</f>
        <v>0</v>
      </c>
      <c r="AD128" s="8">
        <f>IF(A128&lt;&gt;"",IF(VLOOKUP(A128,Nov!A$3:F$201,6)&gt;0,VLOOKUP(A128,Nov!A$3:F$201,6),0),0)</f>
        <v>0</v>
      </c>
      <c r="AE128" s="8">
        <f>IF(A128&lt;&gt;"",IF(VLOOKUP(A128,Dec!A$3:F$201,6)&gt;0,VLOOKUP(A128,Dec!A$3:F$201,6),0),0)</f>
        <v>0</v>
      </c>
      <c r="AF128" s="8">
        <f>IF(A128&lt;&gt;"",IF(VLOOKUP(A128,Jan!A$3:F$201,6)&gt;0,VLOOKUP(A128,Jan!A$3:F$201,6),0),0)</f>
        <v>0</v>
      </c>
      <c r="AG128" s="8">
        <f>IF(A128&lt;&gt;"",IF(VLOOKUP(A128,Feb!A$3:F$201,6)&gt;0,VLOOKUP(A128,Feb!A$3:F$201,6),0),0)</f>
        <v>0</v>
      </c>
      <c r="AH128" s="8">
        <f>IF(A128&lt;&gt;"",IF(VLOOKUP(A128,Mar!A$3:F$201,6)&gt;0,VLOOKUP(A128,Mar!A$3:F$201,6),0),0)</f>
        <v>0</v>
      </c>
      <c r="AJ128" s="8">
        <f>LARGE($BH128:BI128,1)</f>
        <v>0</v>
      </c>
      <c r="AK128" s="8">
        <f>LARGE($BH128:BJ128,1)</f>
        <v>0</v>
      </c>
      <c r="AL128" s="8">
        <f>LARGE($BH128:BK128,1)</f>
        <v>0</v>
      </c>
      <c r="AM128" s="8">
        <f>LARGE($BH128:BL128,1)</f>
        <v>0</v>
      </c>
      <c r="AN128" s="8">
        <f>LARGE($BH128:BM128,1)</f>
        <v>0</v>
      </c>
      <c r="AO128" s="8">
        <f>LARGE($BN128:BO128,1)</f>
        <v>2.7777777777777776E-2</v>
      </c>
      <c r="AP128" s="8">
        <f>LARGE($BN128:BP128,1)</f>
        <v>3.3333333333333333E-2</v>
      </c>
      <c r="AQ128" s="8">
        <f>LARGE($BN128:BQ128,1)</f>
        <v>3.3333333333333333E-2</v>
      </c>
      <c r="AR128" s="8">
        <f>LARGE($BN128:BR128,1)</f>
        <v>3.3333333333333333E-2</v>
      </c>
      <c r="AS128" s="8">
        <f>LARGE($BN128:BS128,1)</f>
        <v>3.3333333333333333E-2</v>
      </c>
      <c r="AV128" s="6">
        <f t="shared" si="321"/>
        <v>0</v>
      </c>
      <c r="AW128" s="6">
        <f t="shared" si="322"/>
        <v>0</v>
      </c>
      <c r="AX128" s="6">
        <f t="shared" si="323"/>
        <v>0</v>
      </c>
      <c r="AY128" s="6">
        <f t="shared" si="324"/>
        <v>0</v>
      </c>
      <c r="AZ128" s="6">
        <f t="shared" si="325"/>
        <v>0</v>
      </c>
      <c r="BA128" s="6">
        <f t="shared" si="326"/>
        <v>0</v>
      </c>
      <c r="BB128" s="6">
        <f t="shared" si="327"/>
        <v>0</v>
      </c>
      <c r="BC128" s="6">
        <f t="shared" si="328"/>
        <v>0</v>
      </c>
      <c r="BD128" s="6">
        <f t="shared" si="329"/>
        <v>0</v>
      </c>
      <c r="BE128" s="6">
        <f t="shared" si="330"/>
        <v>0</v>
      </c>
      <c r="BF128" s="6">
        <f t="shared" si="331"/>
        <v>0</v>
      </c>
      <c r="BH128" s="8" t="str">
        <f t="shared" si="332"/>
        <v/>
      </c>
      <c r="BI128" s="8">
        <f t="shared" si="333"/>
        <v>0</v>
      </c>
      <c r="BJ128" s="8">
        <f t="shared" si="334"/>
        <v>0</v>
      </c>
      <c r="BK128" s="8">
        <f t="shared" si="335"/>
        <v>0</v>
      </c>
      <c r="BL128" s="8">
        <f t="shared" si="336"/>
        <v>0</v>
      </c>
      <c r="BM128" s="8">
        <f t="shared" si="337"/>
        <v>0</v>
      </c>
      <c r="BN128" s="8">
        <f t="shared" si="338"/>
        <v>2.7777777777777776E-2</v>
      </c>
      <c r="BO128" s="8">
        <f t="shared" si="339"/>
        <v>0</v>
      </c>
      <c r="BP128" s="8">
        <f t="shared" si="248"/>
        <v>3.3333333333333333E-2</v>
      </c>
      <c r="BQ128" s="8">
        <f t="shared" si="249"/>
        <v>0</v>
      </c>
      <c r="BR128" s="8">
        <f t="shared" si="250"/>
        <v>0</v>
      </c>
      <c r="BS128" s="8">
        <f t="shared" si="251"/>
        <v>0</v>
      </c>
      <c r="BV128" s="8" t="str">
        <f t="shared" si="340"/>
        <v/>
      </c>
      <c r="BW128" s="8" t="str">
        <f t="shared" si="341"/>
        <v/>
      </c>
      <c r="BX128" s="8" t="str">
        <f t="shared" si="342"/>
        <v/>
      </c>
      <c r="BY128" s="8" t="str">
        <f t="shared" si="343"/>
        <v/>
      </c>
      <c r="BZ128" s="8" t="str">
        <f t="shared" si="344"/>
        <v/>
      </c>
      <c r="CA128" s="8" t="str">
        <f t="shared" si="345"/>
        <v/>
      </c>
      <c r="CB128" s="8" t="str">
        <f t="shared" si="346"/>
        <v/>
      </c>
      <c r="CC128" s="8" t="str">
        <f t="shared" si="347"/>
        <v/>
      </c>
      <c r="CD128" s="8" t="str">
        <f t="shared" si="348"/>
        <v/>
      </c>
      <c r="CE128" s="8" t="str">
        <f t="shared" si="349"/>
        <v/>
      </c>
      <c r="CF128" s="8" t="str">
        <f t="shared" si="350"/>
        <v/>
      </c>
      <c r="CG128" s="8" t="str">
        <f t="shared" si="351"/>
        <v/>
      </c>
      <c r="CI128" s="13">
        <v>0.48413194444444402</v>
      </c>
      <c r="CJ128" s="8">
        <f t="shared" si="352"/>
        <v>0.48413194444444402</v>
      </c>
      <c r="CK128" s="8">
        <f>IF(COUNT($BV128:BW128)&gt;0,SMALL($BV128:BW128,1),$CI128)</f>
        <v>0.48413194444444402</v>
      </c>
      <c r="CL128" s="8">
        <f>IF(COUNT($BV128:BX128)&gt;0,SMALL($BV128:BX128,1),$CI128)</f>
        <v>0.48413194444444402</v>
      </c>
      <c r="CM128" s="8">
        <f>IF(COUNT($BV128:BY128)&gt;0,SMALL($BV128:BY128,1),$CI128)</f>
        <v>0.48413194444444402</v>
      </c>
      <c r="CN128" s="8">
        <f>IF(COUNT($BV128:BZ128)&gt;0,SMALL($BV128:BZ128,1),$CI128)</f>
        <v>0.48413194444444402</v>
      </c>
      <c r="CP128" s="8">
        <f t="shared" si="353"/>
        <v>0</v>
      </c>
      <c r="CQ128" s="8">
        <f>IF(COUNT($CB128:CC128)&gt;0,SMALL($CB128:CC128,1),$CP128)</f>
        <v>0</v>
      </c>
      <c r="CR128" s="8">
        <f>IF(COUNT($CB128:CD128)&gt;0,SMALL($CB128:CD128,1),$CP128)</f>
        <v>0</v>
      </c>
      <c r="CS128" s="8">
        <f>IF(COUNT($CB128:CE128)&gt;0,SMALL($CB128:CE128,1),$CP128)</f>
        <v>0</v>
      </c>
      <c r="CT128" s="8">
        <f>IF(COUNT($CB128:CF128)&gt;0,SMALL($CB128:CF128,1),$CP128)</f>
        <v>0</v>
      </c>
      <c r="CV128" s="8" t="str">
        <f t="shared" si="354"/>
        <v/>
      </c>
      <c r="CW128" s="8" t="str">
        <f t="shared" si="355"/>
        <v/>
      </c>
      <c r="CX128" s="1">
        <f t="shared" si="356"/>
        <v>0</v>
      </c>
      <c r="CY128" s="8" t="str">
        <f t="shared" si="357"/>
        <v/>
      </c>
      <c r="CZ128" s="1">
        <f t="shared" si="358"/>
        <v>0</v>
      </c>
      <c r="DB128" s="13">
        <f t="shared" si="359"/>
        <v>0</v>
      </c>
      <c r="DC128" s="13">
        <f>SMALL($DO128:DP128,1)/(60*60*24)</f>
        <v>0</v>
      </c>
      <c r="DD128" s="13">
        <f>SMALL($DO128:DQ128,1)/(60*60*24)</f>
        <v>0</v>
      </c>
      <c r="DE128" s="13">
        <f>SMALL($DO128:DR128,1)/(60*60*24)</f>
        <v>0</v>
      </c>
      <c r="DF128" s="13">
        <f>SMALL($DO128:DS128,1)/(60*60*24)</f>
        <v>0</v>
      </c>
      <c r="DG128" s="13">
        <f>SMALL($DO128:DT128,1)/(60*60*24)</f>
        <v>0</v>
      </c>
      <c r="DH128" s="45">
        <f t="shared" si="360"/>
        <v>0</v>
      </c>
      <c r="DI128" s="13">
        <f>SMALL($DU128:DV128,1)/(60*60*24)</f>
        <v>0</v>
      </c>
      <c r="DJ128" s="13">
        <f>SMALL($DU128:DW128,1)/(60*60*24)</f>
        <v>0</v>
      </c>
      <c r="DK128" s="13">
        <f>SMALL($DU128:DX128,1)/(60*60*24)</f>
        <v>0</v>
      </c>
      <c r="DL128" s="13">
        <f>SMALL($DU128:DY128,1)/(60*60*24)</f>
        <v>0</v>
      </c>
      <c r="DM128" s="13">
        <f>SMALL($DU128:DZ128,1)/(60*60*24)</f>
        <v>0</v>
      </c>
      <c r="DO128" s="6">
        <f t="shared" si="361"/>
        <v>0</v>
      </c>
      <c r="DP128" s="1">
        <f t="shared" si="362"/>
        <v>9999</v>
      </c>
      <c r="DQ128" s="1">
        <f t="shared" si="363"/>
        <v>9999</v>
      </c>
      <c r="DR128" s="1">
        <f t="shared" si="364"/>
        <v>9999</v>
      </c>
      <c r="DS128" s="1">
        <f t="shared" si="365"/>
        <v>9999</v>
      </c>
      <c r="DT128" s="1">
        <f t="shared" si="366"/>
        <v>9999</v>
      </c>
      <c r="DU128" s="6">
        <f t="shared" si="367"/>
        <v>0</v>
      </c>
      <c r="DV128" s="1">
        <f t="shared" si="368"/>
        <v>9999</v>
      </c>
      <c r="DW128" s="55">
        <f t="shared" si="369"/>
        <v>9999</v>
      </c>
      <c r="DX128" s="1">
        <f t="shared" si="370"/>
        <v>9999</v>
      </c>
      <c r="DY128" s="1">
        <f t="shared" si="371"/>
        <v>9999</v>
      </c>
      <c r="DZ128" s="1">
        <f t="shared" si="372"/>
        <v>9999</v>
      </c>
    </row>
    <row r="129" spans="1:130" x14ac:dyDescent="0.2">
      <c r="E129" s="13"/>
      <c r="H129" s="3"/>
      <c r="I129" s="3"/>
      <c r="M129" s="8">
        <f t="shared" si="313"/>
        <v>0</v>
      </c>
      <c r="N129" s="6">
        <f t="shared" si="314"/>
        <v>0</v>
      </c>
      <c r="O129" s="8" t="str">
        <f t="shared" si="315"/>
        <v/>
      </c>
      <c r="Q129" s="8">
        <f t="shared" si="316"/>
        <v>0</v>
      </c>
      <c r="R129" s="8">
        <f t="shared" si="317"/>
        <v>0</v>
      </c>
      <c r="S129" s="8" t="str">
        <f t="shared" si="318"/>
        <v/>
      </c>
      <c r="T129" s="8"/>
      <c r="U129" s="8">
        <f>IF(A129&lt;&gt;"",IF(VLOOKUP(A129,Apr!A$4:F$202,6)&gt;0,VLOOKUP(A129,Apr!A$4:F$202,6),0),0)</f>
        <v>0</v>
      </c>
      <c r="V129" s="8">
        <f>IF(A129&lt;&gt;"",IF(VLOOKUP(A129,May!A$3:F$201,6)&gt;0,VLOOKUP(A129,May!A$3:F$201,6),0),0)</f>
        <v>0</v>
      </c>
      <c r="W129" s="8">
        <f>IF(A129&lt;&gt;"",IF(VLOOKUP(A129,Jun!A$3:F$201,6)&gt;0,VLOOKUP(A129,Jun!A$3:F$201,6),0),0)</f>
        <v>0</v>
      </c>
      <c r="X129" s="8">
        <f>IF(A129&lt;&gt;"",IF(VLOOKUP(A129,Jul!A$3:F$201,6)&gt;0,VLOOKUP(A129,Jul!A$3:F$201,6),0),0)</f>
        <v>0</v>
      </c>
      <c r="Y129" s="8">
        <f>IF(A129&lt;&gt;"",IF(VLOOKUP(A129,Aug!A$3:F$201,6)&gt;0,VLOOKUP(A129,Aug!A$3:F$201,6),0),0)</f>
        <v>0</v>
      </c>
      <c r="Z129" s="8">
        <f>IF(A129&lt;&gt;"",IF(VLOOKUP(A129,Sep!A$3:F$201,6)&gt;0,VLOOKUP(A129,Sep!A$3:F$201,6),0),0)</f>
        <v>0</v>
      </c>
      <c r="AA129" s="6">
        <f t="shared" si="319"/>
        <v>0</v>
      </c>
      <c r="AB129" s="8">
        <f t="shared" si="320"/>
        <v>2.7777777777777776E-2</v>
      </c>
      <c r="AC129" s="8">
        <f>IF(A129&lt;&gt;"",IF(VLOOKUP(A129,Oct!A$3:F$201,6)&gt;0,VLOOKUP(A129,Oct!A$3:F$201,6),0),0)</f>
        <v>0</v>
      </c>
      <c r="AD129" s="8">
        <f>IF(A129&lt;&gt;"",IF(VLOOKUP(A129,Nov!A$3:F$201,6)&gt;0,VLOOKUP(A129,Nov!A$3:F$201,6),0),0)</f>
        <v>0</v>
      </c>
      <c r="AE129" s="8">
        <f>IF(A129&lt;&gt;"",IF(VLOOKUP(A129,Dec!A$3:F$201,6)&gt;0,VLOOKUP(A129,Dec!A$3:F$201,6),0),0)</f>
        <v>0</v>
      </c>
      <c r="AF129" s="8">
        <f>IF(A129&lt;&gt;"",IF(VLOOKUP(A129,Jan!A$3:F$201,6)&gt;0,VLOOKUP(A129,Jan!A$3:F$201,6),0),0)</f>
        <v>0</v>
      </c>
      <c r="AG129" s="8">
        <f>IF(A129&lt;&gt;"",IF(VLOOKUP(A129,Feb!A$3:F$201,6)&gt;0,VLOOKUP(A129,Feb!A$3:F$201,6),0),0)</f>
        <v>0</v>
      </c>
      <c r="AH129" s="8">
        <f>IF(A129&lt;&gt;"",IF(VLOOKUP(A129,Mar!A$3:F$201,6)&gt;0,VLOOKUP(A129,Mar!A$3:F$201,6),0),0)</f>
        <v>0</v>
      </c>
      <c r="AJ129" s="8">
        <f>LARGE($BH129:BI129,1)</f>
        <v>0</v>
      </c>
      <c r="AK129" s="8">
        <f>LARGE($BH129:BJ129,1)</f>
        <v>0</v>
      </c>
      <c r="AL129" s="8">
        <f>LARGE($BH129:BK129,1)</f>
        <v>0</v>
      </c>
      <c r="AM129" s="8">
        <f>LARGE($BH129:BL129,1)</f>
        <v>0</v>
      </c>
      <c r="AN129" s="8">
        <f>LARGE($BH129:BM129,1)</f>
        <v>0</v>
      </c>
      <c r="AO129" s="8">
        <f>LARGE($BN129:BO129,1)</f>
        <v>2.7777777777777776E-2</v>
      </c>
      <c r="AP129" s="8">
        <f>LARGE($BN129:BP129,1)</f>
        <v>3.3333333333333333E-2</v>
      </c>
      <c r="AQ129" s="8">
        <f>LARGE($BN129:BQ129,1)</f>
        <v>3.3333333333333333E-2</v>
      </c>
      <c r="AR129" s="8">
        <f>LARGE($BN129:BR129,1)</f>
        <v>3.3333333333333333E-2</v>
      </c>
      <c r="AS129" s="8">
        <f>LARGE($BN129:BS129,1)</f>
        <v>3.3333333333333333E-2</v>
      </c>
      <c r="AV129" s="6">
        <f t="shared" si="321"/>
        <v>0</v>
      </c>
      <c r="AW129" s="6">
        <f t="shared" si="322"/>
        <v>0</v>
      </c>
      <c r="AX129" s="6">
        <f t="shared" si="323"/>
        <v>0</v>
      </c>
      <c r="AY129" s="6">
        <f t="shared" si="324"/>
        <v>0</v>
      </c>
      <c r="AZ129" s="6">
        <f t="shared" si="325"/>
        <v>0</v>
      </c>
      <c r="BA129" s="6">
        <f t="shared" si="326"/>
        <v>0</v>
      </c>
      <c r="BB129" s="6">
        <f t="shared" si="327"/>
        <v>0</v>
      </c>
      <c r="BC129" s="6">
        <f t="shared" si="328"/>
        <v>0</v>
      </c>
      <c r="BD129" s="6">
        <f t="shared" si="329"/>
        <v>0</v>
      </c>
      <c r="BE129" s="6">
        <f t="shared" si="330"/>
        <v>0</v>
      </c>
      <c r="BF129" s="6">
        <f t="shared" si="331"/>
        <v>0</v>
      </c>
      <c r="BH129" s="8" t="str">
        <f t="shared" si="332"/>
        <v/>
      </c>
      <c r="BI129" s="8">
        <f t="shared" si="333"/>
        <v>0</v>
      </c>
      <c r="BJ129" s="8">
        <f t="shared" si="334"/>
        <v>0</v>
      </c>
      <c r="BK129" s="8">
        <f t="shared" si="335"/>
        <v>0</v>
      </c>
      <c r="BL129" s="8">
        <f t="shared" si="336"/>
        <v>0</v>
      </c>
      <c r="BM129" s="8">
        <f t="shared" si="337"/>
        <v>0</v>
      </c>
      <c r="BN129" s="8">
        <f t="shared" si="338"/>
        <v>2.7777777777777776E-2</v>
      </c>
      <c r="BO129" s="8">
        <f t="shared" si="339"/>
        <v>0</v>
      </c>
      <c r="BP129" s="8">
        <f t="shared" si="248"/>
        <v>3.3333333333333333E-2</v>
      </c>
      <c r="BQ129" s="8">
        <f t="shared" si="249"/>
        <v>0</v>
      </c>
      <c r="BR129" s="8">
        <f t="shared" si="250"/>
        <v>0</v>
      </c>
      <c r="BS129" s="8">
        <f t="shared" si="251"/>
        <v>0</v>
      </c>
      <c r="BV129" s="8" t="str">
        <f t="shared" si="340"/>
        <v/>
      </c>
      <c r="BW129" s="8" t="str">
        <f t="shared" si="341"/>
        <v/>
      </c>
      <c r="BX129" s="8" t="str">
        <f t="shared" si="342"/>
        <v/>
      </c>
      <c r="BY129" s="8" t="str">
        <f t="shared" si="343"/>
        <v/>
      </c>
      <c r="BZ129" s="8" t="str">
        <f t="shared" si="344"/>
        <v/>
      </c>
      <c r="CA129" s="8" t="str">
        <f t="shared" si="345"/>
        <v/>
      </c>
      <c r="CB129" s="8" t="str">
        <f t="shared" si="346"/>
        <v/>
      </c>
      <c r="CC129" s="8" t="str">
        <f t="shared" si="347"/>
        <v/>
      </c>
      <c r="CD129" s="8" t="str">
        <f t="shared" si="348"/>
        <v/>
      </c>
      <c r="CE129" s="8" t="str">
        <f t="shared" si="349"/>
        <v/>
      </c>
      <c r="CF129" s="8" t="str">
        <f t="shared" si="350"/>
        <v/>
      </c>
      <c r="CG129" s="8" t="str">
        <f t="shared" si="351"/>
        <v/>
      </c>
      <c r="CI129" s="13">
        <v>0.52579861111111104</v>
      </c>
      <c r="CJ129" s="8">
        <f t="shared" si="352"/>
        <v>0.52579861111111104</v>
      </c>
      <c r="CK129" s="8">
        <f>IF(COUNT($BV129:BW129)&gt;0,SMALL($BV129:BW129,1),$CI129)</f>
        <v>0.52579861111111104</v>
      </c>
      <c r="CL129" s="8">
        <f>IF(COUNT($BV129:BX129)&gt;0,SMALL($BV129:BX129,1),$CI129)</f>
        <v>0.52579861111111104</v>
      </c>
      <c r="CM129" s="8">
        <f>IF(COUNT($BV129:BY129)&gt;0,SMALL($BV129:BY129,1),$CI129)</f>
        <v>0.52579861111111104</v>
      </c>
      <c r="CN129" s="8">
        <f>IF(COUNT($BV129:BZ129)&gt;0,SMALL($BV129:BZ129,1),$CI129)</f>
        <v>0.52579861111111104</v>
      </c>
      <c r="CP129" s="8">
        <f t="shared" si="353"/>
        <v>0</v>
      </c>
      <c r="CQ129" s="8">
        <f>IF(COUNT($CB129:CC129)&gt;0,SMALL($CB129:CC129,1),$CP129)</f>
        <v>0</v>
      </c>
      <c r="CR129" s="8">
        <f>IF(COUNT($CB129:CD129)&gt;0,SMALL($CB129:CD129,1),$CP129)</f>
        <v>0</v>
      </c>
      <c r="CS129" s="8">
        <f>IF(COUNT($CB129:CE129)&gt;0,SMALL($CB129:CE129,1),$CP129)</f>
        <v>0</v>
      </c>
      <c r="CT129" s="8">
        <f>IF(COUNT($CB129:CF129)&gt;0,SMALL($CB129:CF129,1),$CP129)</f>
        <v>0</v>
      </c>
      <c r="CV129" s="8" t="str">
        <f t="shared" si="354"/>
        <v/>
      </c>
      <c r="CW129" s="8" t="str">
        <f t="shared" si="355"/>
        <v/>
      </c>
      <c r="CX129" s="1">
        <f t="shared" si="356"/>
        <v>0</v>
      </c>
      <c r="CY129" s="8" t="str">
        <f t="shared" si="357"/>
        <v/>
      </c>
      <c r="CZ129" s="1">
        <f t="shared" si="358"/>
        <v>0</v>
      </c>
      <c r="DB129" s="13">
        <f t="shared" si="359"/>
        <v>0</v>
      </c>
      <c r="DC129" s="13">
        <f>SMALL($DO129:DP129,1)/(60*60*24)</f>
        <v>0</v>
      </c>
      <c r="DD129" s="13">
        <f>SMALL($DO129:DQ129,1)/(60*60*24)</f>
        <v>0</v>
      </c>
      <c r="DE129" s="13">
        <f>SMALL($DO129:DR129,1)/(60*60*24)</f>
        <v>0</v>
      </c>
      <c r="DF129" s="13">
        <f>SMALL($DO129:DS129,1)/(60*60*24)</f>
        <v>0</v>
      </c>
      <c r="DG129" s="13">
        <f>SMALL($DO129:DT129,1)/(60*60*24)</f>
        <v>0</v>
      </c>
      <c r="DH129" s="45">
        <f t="shared" si="360"/>
        <v>0</v>
      </c>
      <c r="DI129" s="13">
        <f>SMALL($DU129:DV129,1)/(60*60*24)</f>
        <v>0</v>
      </c>
      <c r="DJ129" s="13">
        <f>SMALL($DU129:DW129,1)/(60*60*24)</f>
        <v>0</v>
      </c>
      <c r="DK129" s="13">
        <f>SMALL($DU129:DX129,1)/(60*60*24)</f>
        <v>0</v>
      </c>
      <c r="DL129" s="13">
        <f>SMALL($DU129:DY129,1)/(60*60*24)</f>
        <v>0</v>
      </c>
      <c r="DM129" s="13">
        <f>SMALL($DU129:DZ129,1)/(60*60*24)</f>
        <v>0</v>
      </c>
      <c r="DO129" s="6">
        <f t="shared" si="361"/>
        <v>0</v>
      </c>
      <c r="DP129" s="1">
        <f t="shared" si="362"/>
        <v>9999</v>
      </c>
      <c r="DQ129" s="1">
        <f t="shared" si="363"/>
        <v>9999</v>
      </c>
      <c r="DR129" s="1">
        <f t="shared" si="364"/>
        <v>9999</v>
      </c>
      <c r="DS129" s="1">
        <f t="shared" si="365"/>
        <v>9999</v>
      </c>
      <c r="DT129" s="1">
        <f t="shared" si="366"/>
        <v>9999</v>
      </c>
      <c r="DU129" s="6">
        <f t="shared" si="367"/>
        <v>0</v>
      </c>
      <c r="DV129" s="1">
        <f t="shared" si="368"/>
        <v>9999</v>
      </c>
      <c r="DW129" s="55">
        <f t="shared" si="369"/>
        <v>9999</v>
      </c>
      <c r="DX129" s="1">
        <f t="shared" si="370"/>
        <v>9999</v>
      </c>
      <c r="DY129" s="1">
        <f t="shared" si="371"/>
        <v>9999</v>
      </c>
      <c r="DZ129" s="1">
        <f t="shared" si="372"/>
        <v>9999</v>
      </c>
    </row>
    <row r="130" spans="1:130" x14ac:dyDescent="0.2">
      <c r="E130" s="13"/>
      <c r="M130" s="8">
        <f t="shared" si="313"/>
        <v>0</v>
      </c>
      <c r="N130" s="6">
        <f t="shared" si="314"/>
        <v>0</v>
      </c>
      <c r="O130" s="8" t="str">
        <f t="shared" si="315"/>
        <v/>
      </c>
      <c r="Q130" s="8">
        <f t="shared" si="316"/>
        <v>0</v>
      </c>
      <c r="R130" s="8">
        <f t="shared" si="317"/>
        <v>0</v>
      </c>
      <c r="S130" s="8" t="str">
        <f t="shared" si="318"/>
        <v/>
      </c>
      <c r="T130" s="8"/>
      <c r="U130" s="8">
        <f>IF(A130&lt;&gt;"",IF(VLOOKUP(A130,Apr!A$4:F$202,6)&gt;0,VLOOKUP(A130,Apr!A$4:F$202,6),0),0)</f>
        <v>0</v>
      </c>
      <c r="V130" s="8">
        <f>IF(A130&lt;&gt;"",IF(VLOOKUP(A130,May!A$3:F$201,6)&gt;0,VLOOKUP(A130,May!A$3:F$201,6),0),0)</f>
        <v>0</v>
      </c>
      <c r="W130" s="8">
        <f>IF(A130&lt;&gt;"",IF(VLOOKUP(A130,Jun!A$3:F$201,6)&gt;0,VLOOKUP(A130,Jun!A$3:F$201,6),0),0)</f>
        <v>0</v>
      </c>
      <c r="X130" s="8">
        <f>IF(A130&lt;&gt;"",IF(VLOOKUP(A130,Jul!A$3:F$201,6)&gt;0,VLOOKUP(A130,Jul!A$3:F$201,6),0),0)</f>
        <v>0</v>
      </c>
      <c r="Y130" s="8">
        <f>IF(A130&lt;&gt;"",IF(VLOOKUP(A130,Aug!A$3:F$201,6)&gt;0,VLOOKUP(A130,Aug!A$3:F$201,6),0),0)</f>
        <v>0</v>
      </c>
      <c r="Z130" s="8">
        <f>IF(A130&lt;&gt;"",IF(VLOOKUP(A130,Sep!A$3:F$201,6)&gt;0,VLOOKUP(A130,Sep!A$3:F$201,6),0),0)</f>
        <v>0</v>
      </c>
      <c r="AA130" s="6">
        <f t="shared" si="319"/>
        <v>0</v>
      </c>
      <c r="AB130" s="8">
        <f t="shared" si="320"/>
        <v>2.7777777777777776E-2</v>
      </c>
      <c r="AC130" s="8">
        <f>IF(A130&lt;&gt;"",IF(VLOOKUP(A130,Oct!A$3:F$201,6)&gt;0,VLOOKUP(A130,Oct!A$3:F$201,6),0),0)</f>
        <v>0</v>
      </c>
      <c r="AD130" s="8">
        <f>IF(A130&lt;&gt;"",IF(VLOOKUP(A130,Nov!A$3:F$201,6)&gt;0,VLOOKUP(A130,Nov!A$3:F$201,6),0),0)</f>
        <v>0</v>
      </c>
      <c r="AE130" s="8">
        <f>IF(A130&lt;&gt;"",IF(VLOOKUP(A130,Dec!A$3:F$201,6)&gt;0,VLOOKUP(A130,Dec!A$3:F$201,6),0),0)</f>
        <v>0</v>
      </c>
      <c r="AF130" s="8">
        <f>IF(A130&lt;&gt;"",IF(VLOOKUP(A130,Jan!A$3:F$201,6)&gt;0,VLOOKUP(A130,Jan!A$3:F$201,6),0),0)</f>
        <v>0</v>
      </c>
      <c r="AG130" s="8">
        <f>IF(A130&lt;&gt;"",IF(VLOOKUP(A130,Feb!A$3:F$201,6)&gt;0,VLOOKUP(A130,Feb!A$3:F$201,6),0),0)</f>
        <v>0</v>
      </c>
      <c r="AH130" s="8">
        <f>IF(A130&lt;&gt;"",IF(VLOOKUP(A130,Mar!A$3:F$201,6)&gt;0,VLOOKUP(A130,Mar!A$3:F$201,6),0),0)</f>
        <v>0</v>
      </c>
      <c r="AJ130" s="8">
        <f>LARGE($BH130:BI130,1)</f>
        <v>0</v>
      </c>
      <c r="AK130" s="8">
        <f>LARGE($BH130:BJ130,1)</f>
        <v>0</v>
      </c>
      <c r="AL130" s="8">
        <f>LARGE($BH130:BK130,1)</f>
        <v>0</v>
      </c>
      <c r="AM130" s="8">
        <f>LARGE($BH130:BL130,1)</f>
        <v>0</v>
      </c>
      <c r="AN130" s="8">
        <f>LARGE($BH130:BM130,1)</f>
        <v>0</v>
      </c>
      <c r="AO130" s="8">
        <f>LARGE($BN130:BO130,1)</f>
        <v>2.7777777777777776E-2</v>
      </c>
      <c r="AP130" s="8">
        <f>LARGE($BN130:BP130,1)</f>
        <v>3.3333333333333333E-2</v>
      </c>
      <c r="AQ130" s="8">
        <f>LARGE($BN130:BQ130,1)</f>
        <v>3.3333333333333333E-2</v>
      </c>
      <c r="AR130" s="8">
        <f>LARGE($BN130:BR130,1)</f>
        <v>3.3333333333333333E-2</v>
      </c>
      <c r="AS130" s="8">
        <f>LARGE($BN130:BS130,1)</f>
        <v>3.3333333333333333E-2</v>
      </c>
      <c r="AV130" s="6">
        <f t="shared" si="321"/>
        <v>0</v>
      </c>
      <c r="AW130" s="6">
        <f t="shared" si="322"/>
        <v>0</v>
      </c>
      <c r="AX130" s="6">
        <f t="shared" si="323"/>
        <v>0</v>
      </c>
      <c r="AY130" s="6">
        <f t="shared" si="324"/>
        <v>0</v>
      </c>
      <c r="AZ130" s="6">
        <f t="shared" si="325"/>
        <v>0</v>
      </c>
      <c r="BA130" s="6">
        <f t="shared" si="326"/>
        <v>0</v>
      </c>
      <c r="BB130" s="6">
        <f t="shared" si="327"/>
        <v>0</v>
      </c>
      <c r="BC130" s="6">
        <f t="shared" si="328"/>
        <v>0</v>
      </c>
      <c r="BD130" s="6">
        <f t="shared" si="329"/>
        <v>0</v>
      </c>
      <c r="BE130" s="6">
        <f t="shared" si="330"/>
        <v>0</v>
      </c>
      <c r="BF130" s="6">
        <f t="shared" si="331"/>
        <v>0</v>
      </c>
      <c r="BH130" s="8" t="str">
        <f t="shared" si="332"/>
        <v/>
      </c>
      <c r="BI130" s="8">
        <f t="shared" si="333"/>
        <v>0</v>
      </c>
      <c r="BJ130" s="8">
        <f t="shared" si="334"/>
        <v>0</v>
      </c>
      <c r="BK130" s="8">
        <f t="shared" si="335"/>
        <v>0</v>
      </c>
      <c r="BL130" s="8">
        <f t="shared" si="336"/>
        <v>0</v>
      </c>
      <c r="BM130" s="8">
        <f t="shared" si="337"/>
        <v>0</v>
      </c>
      <c r="BN130" s="8">
        <f t="shared" si="338"/>
        <v>2.7777777777777776E-2</v>
      </c>
      <c r="BO130" s="8">
        <f t="shared" si="339"/>
        <v>0</v>
      </c>
      <c r="BP130" s="8">
        <f t="shared" si="248"/>
        <v>3.3333333333333333E-2</v>
      </c>
      <c r="BQ130" s="8">
        <f t="shared" si="249"/>
        <v>0</v>
      </c>
      <c r="BR130" s="8">
        <f t="shared" si="250"/>
        <v>0</v>
      </c>
      <c r="BS130" s="8">
        <f t="shared" si="251"/>
        <v>0</v>
      </c>
      <c r="BV130" s="8" t="str">
        <f t="shared" si="340"/>
        <v/>
      </c>
      <c r="BW130" s="8" t="str">
        <f t="shared" si="341"/>
        <v/>
      </c>
      <c r="BX130" s="8" t="str">
        <f t="shared" si="342"/>
        <v/>
      </c>
      <c r="BY130" s="8" t="str">
        <f t="shared" si="343"/>
        <v/>
      </c>
      <c r="BZ130" s="8" t="str">
        <f t="shared" si="344"/>
        <v/>
      </c>
      <c r="CA130" s="8" t="str">
        <f t="shared" si="345"/>
        <v/>
      </c>
      <c r="CB130" s="8" t="str">
        <f t="shared" si="346"/>
        <v/>
      </c>
      <c r="CC130" s="8" t="str">
        <f t="shared" si="347"/>
        <v/>
      </c>
      <c r="CD130" s="8" t="str">
        <f t="shared" si="348"/>
        <v/>
      </c>
      <c r="CE130" s="8" t="str">
        <f t="shared" si="349"/>
        <v/>
      </c>
      <c r="CF130" s="8" t="str">
        <f t="shared" si="350"/>
        <v/>
      </c>
      <c r="CG130" s="8" t="str">
        <f t="shared" si="351"/>
        <v/>
      </c>
      <c r="CI130" s="13">
        <v>0.567465277777778</v>
      </c>
      <c r="CJ130" s="8">
        <f t="shared" si="352"/>
        <v>0.567465277777778</v>
      </c>
      <c r="CK130" s="8">
        <f>IF(COUNT($BV130:BW130)&gt;0,SMALL($BV130:BW130,1),$CI130)</f>
        <v>0.567465277777778</v>
      </c>
      <c r="CL130" s="8">
        <f>IF(COUNT($BV130:BX130)&gt;0,SMALL($BV130:BX130,1),$CI130)</f>
        <v>0.567465277777778</v>
      </c>
      <c r="CM130" s="8">
        <f>IF(COUNT($BV130:BY130)&gt;0,SMALL($BV130:BY130,1),$CI130)</f>
        <v>0.567465277777778</v>
      </c>
      <c r="CN130" s="8">
        <f>IF(COUNT($BV130:BZ130)&gt;0,SMALL($BV130:BZ130,1),$CI130)</f>
        <v>0.567465277777778</v>
      </c>
      <c r="CP130" s="8">
        <f t="shared" si="353"/>
        <v>0</v>
      </c>
      <c r="CQ130" s="8">
        <f>IF(COUNT($CB130:CC130)&gt;0,SMALL($CB130:CC130,1),$CP130)</f>
        <v>0</v>
      </c>
      <c r="CR130" s="8">
        <f>IF(COUNT($CB130:CD130)&gt;0,SMALL($CB130:CD130,1),$CP130)</f>
        <v>0</v>
      </c>
      <c r="CS130" s="8">
        <f>IF(COUNT($CB130:CE130)&gt;0,SMALL($CB130:CE130,1),$CP130)</f>
        <v>0</v>
      </c>
      <c r="CT130" s="8">
        <f>IF(COUNT($CB130:CF130)&gt;0,SMALL($CB130:CF130,1),$CP130)</f>
        <v>0</v>
      </c>
      <c r="CV130" s="8" t="str">
        <f t="shared" si="354"/>
        <v/>
      </c>
      <c r="CW130" s="8" t="str">
        <f t="shared" si="355"/>
        <v/>
      </c>
      <c r="CX130" s="1">
        <f t="shared" si="356"/>
        <v>0</v>
      </c>
      <c r="CY130" s="8" t="str">
        <f t="shared" si="357"/>
        <v/>
      </c>
      <c r="CZ130" s="1">
        <f t="shared" si="358"/>
        <v>0</v>
      </c>
      <c r="DB130" s="13">
        <f t="shared" si="359"/>
        <v>0</v>
      </c>
      <c r="DC130" s="13">
        <f>SMALL($DO130:DP130,1)/(60*60*24)</f>
        <v>0</v>
      </c>
      <c r="DD130" s="13">
        <f>SMALL($DO130:DQ130,1)/(60*60*24)</f>
        <v>0</v>
      </c>
      <c r="DE130" s="13">
        <f>SMALL($DO130:DR130,1)/(60*60*24)</f>
        <v>0</v>
      </c>
      <c r="DF130" s="13">
        <f>SMALL($DO130:DS130,1)/(60*60*24)</f>
        <v>0</v>
      </c>
      <c r="DG130" s="13">
        <f>SMALL($DO130:DT130,1)/(60*60*24)</f>
        <v>0</v>
      </c>
      <c r="DH130" s="45">
        <f t="shared" si="360"/>
        <v>0</v>
      </c>
      <c r="DI130" s="13">
        <f>SMALL($DU130:DV130,1)/(60*60*24)</f>
        <v>0</v>
      </c>
      <c r="DJ130" s="13">
        <f>SMALL($DU130:DW130,1)/(60*60*24)</f>
        <v>0</v>
      </c>
      <c r="DK130" s="13">
        <f>SMALL($DU130:DX130,1)/(60*60*24)</f>
        <v>0</v>
      </c>
      <c r="DL130" s="13">
        <f>SMALL($DU130:DY130,1)/(60*60*24)</f>
        <v>0</v>
      </c>
      <c r="DM130" s="13">
        <f>SMALL($DU130:DZ130,1)/(60*60*24)</f>
        <v>0</v>
      </c>
      <c r="DO130" s="6">
        <f t="shared" si="361"/>
        <v>0</v>
      </c>
      <c r="DP130" s="1">
        <f t="shared" si="362"/>
        <v>9999</v>
      </c>
      <c r="DQ130" s="1">
        <f t="shared" si="363"/>
        <v>9999</v>
      </c>
      <c r="DR130" s="1">
        <f t="shared" si="364"/>
        <v>9999</v>
      </c>
      <c r="DS130" s="1">
        <f t="shared" si="365"/>
        <v>9999</v>
      </c>
      <c r="DT130" s="1">
        <f t="shared" si="366"/>
        <v>9999</v>
      </c>
      <c r="DU130" s="6">
        <f t="shared" si="367"/>
        <v>0</v>
      </c>
      <c r="DV130" s="1">
        <f t="shared" si="368"/>
        <v>9999</v>
      </c>
      <c r="DW130" s="55">
        <f t="shared" si="369"/>
        <v>9999</v>
      </c>
      <c r="DX130" s="1">
        <f t="shared" si="370"/>
        <v>9999</v>
      </c>
      <c r="DY130" s="1">
        <f t="shared" si="371"/>
        <v>9999</v>
      </c>
      <c r="DZ130" s="1">
        <f t="shared" si="372"/>
        <v>9999</v>
      </c>
    </row>
    <row r="131" spans="1:130" x14ac:dyDescent="0.2">
      <c r="E131" s="13"/>
      <c r="H131" s="3"/>
      <c r="I131" s="3"/>
      <c r="M131" s="8">
        <f t="shared" si="313"/>
        <v>0</v>
      </c>
      <c r="N131" s="6">
        <f t="shared" si="314"/>
        <v>0</v>
      </c>
      <c r="O131" s="8" t="str">
        <f t="shared" si="315"/>
        <v/>
      </c>
      <c r="Q131" s="8">
        <f t="shared" si="316"/>
        <v>0</v>
      </c>
      <c r="R131" s="8">
        <f t="shared" si="317"/>
        <v>0</v>
      </c>
      <c r="S131" s="8" t="str">
        <f t="shared" si="318"/>
        <v/>
      </c>
      <c r="T131" s="8"/>
      <c r="U131" s="8">
        <f>IF(A131&lt;&gt;"",IF(VLOOKUP(A131,Apr!A$4:F$202,6)&gt;0,VLOOKUP(A131,Apr!A$4:F$202,6),0),0)</f>
        <v>0</v>
      </c>
      <c r="V131" s="8">
        <f>IF(A131&lt;&gt;"",IF(VLOOKUP(A131,May!A$3:F$201,6)&gt;0,VLOOKUP(A131,May!A$3:F$201,6),0),0)</f>
        <v>0</v>
      </c>
      <c r="W131" s="8">
        <f>IF(A131&lt;&gt;"",IF(VLOOKUP(A131,Jun!A$3:F$201,6)&gt;0,VLOOKUP(A131,Jun!A$3:F$201,6),0),0)</f>
        <v>0</v>
      </c>
      <c r="X131" s="8">
        <f>IF(A131&lt;&gt;"",IF(VLOOKUP(A131,Jul!A$3:F$201,6)&gt;0,VLOOKUP(A131,Jul!A$3:F$201,6),0),0)</f>
        <v>0</v>
      </c>
      <c r="Y131" s="8">
        <f>IF(A131&lt;&gt;"",IF(VLOOKUP(A131,Aug!A$3:F$201,6)&gt;0,VLOOKUP(A131,Aug!A$3:F$201,6),0),0)</f>
        <v>0</v>
      </c>
      <c r="Z131" s="8">
        <f>IF(A131&lt;&gt;"",IF(VLOOKUP(A131,Sep!A$3:F$201,6)&gt;0,VLOOKUP(A131,Sep!A$3:F$201,6),0),0)</f>
        <v>0</v>
      </c>
      <c r="AA131" s="6">
        <f t="shared" si="319"/>
        <v>0</v>
      </c>
      <c r="AB131" s="8">
        <f t="shared" si="320"/>
        <v>2.7777777777777776E-2</v>
      </c>
      <c r="AC131" s="8">
        <f>IF(A131&lt;&gt;"",IF(VLOOKUP(A131,Oct!A$3:F$201,6)&gt;0,VLOOKUP(A131,Oct!A$3:F$201,6),0),0)</f>
        <v>0</v>
      </c>
      <c r="AD131" s="8">
        <f>IF(A131&lt;&gt;"",IF(VLOOKUP(A131,Nov!A$3:F$201,6)&gt;0,VLOOKUP(A131,Nov!A$3:F$201,6),0),0)</f>
        <v>0</v>
      </c>
      <c r="AE131" s="8">
        <f>IF(A131&lt;&gt;"",IF(VLOOKUP(A131,Dec!A$3:F$201,6)&gt;0,VLOOKUP(A131,Dec!A$3:F$201,6),0),0)</f>
        <v>0</v>
      </c>
      <c r="AF131" s="8">
        <f>IF(A131&lt;&gt;"",IF(VLOOKUP(A131,Jan!A$3:F$201,6)&gt;0,VLOOKUP(A131,Jan!A$3:F$201,6),0),0)</f>
        <v>0</v>
      </c>
      <c r="AG131" s="8">
        <f>IF(A131&lt;&gt;"",IF(VLOOKUP(A131,Feb!A$3:F$201,6)&gt;0,VLOOKUP(A131,Feb!A$3:F$201,6),0),0)</f>
        <v>0</v>
      </c>
      <c r="AH131" s="8">
        <f>IF(A131&lt;&gt;"",IF(VLOOKUP(A131,Mar!A$3:F$201,6)&gt;0,VLOOKUP(A131,Mar!A$3:F$201,6),0),0)</f>
        <v>0</v>
      </c>
      <c r="AJ131" s="8">
        <f>LARGE($BH131:BI131,1)</f>
        <v>0</v>
      </c>
      <c r="AK131" s="8">
        <f>LARGE($BH131:BJ131,1)</f>
        <v>0</v>
      </c>
      <c r="AL131" s="8">
        <f>LARGE($BH131:BK131,1)</f>
        <v>0</v>
      </c>
      <c r="AM131" s="8">
        <f>LARGE($BH131:BL131,1)</f>
        <v>0</v>
      </c>
      <c r="AN131" s="8">
        <f>LARGE($BH131:BM131,1)</f>
        <v>0</v>
      </c>
      <c r="AO131" s="8">
        <f>LARGE($BN131:BO131,1)</f>
        <v>2.7777777777777776E-2</v>
      </c>
      <c r="AP131" s="8">
        <f>LARGE($BN131:BP131,1)</f>
        <v>3.3333333333333333E-2</v>
      </c>
      <c r="AQ131" s="8">
        <f>LARGE($BN131:BQ131,1)</f>
        <v>3.3333333333333333E-2</v>
      </c>
      <c r="AR131" s="8">
        <f>LARGE($BN131:BR131,1)</f>
        <v>3.3333333333333333E-2</v>
      </c>
      <c r="AS131" s="8">
        <f>LARGE($BN131:BS131,1)</f>
        <v>3.3333333333333333E-2</v>
      </c>
      <c r="AV131" s="6">
        <f t="shared" si="321"/>
        <v>0</v>
      </c>
      <c r="AW131" s="6">
        <f t="shared" si="322"/>
        <v>0</v>
      </c>
      <c r="AX131" s="6">
        <f t="shared" si="323"/>
        <v>0</v>
      </c>
      <c r="AY131" s="6">
        <f t="shared" si="324"/>
        <v>0</v>
      </c>
      <c r="AZ131" s="6">
        <f t="shared" si="325"/>
        <v>0</v>
      </c>
      <c r="BA131" s="6">
        <f t="shared" si="326"/>
        <v>0</v>
      </c>
      <c r="BB131" s="6">
        <f t="shared" si="327"/>
        <v>0</v>
      </c>
      <c r="BC131" s="6">
        <f t="shared" si="328"/>
        <v>0</v>
      </c>
      <c r="BD131" s="6">
        <f t="shared" si="329"/>
        <v>0</v>
      </c>
      <c r="BE131" s="6">
        <f t="shared" si="330"/>
        <v>0</v>
      </c>
      <c r="BF131" s="6">
        <f t="shared" si="331"/>
        <v>0</v>
      </c>
      <c r="BH131" s="8" t="str">
        <f t="shared" si="332"/>
        <v/>
      </c>
      <c r="BI131" s="8">
        <f t="shared" si="333"/>
        <v>0</v>
      </c>
      <c r="BJ131" s="8">
        <f t="shared" si="334"/>
        <v>0</v>
      </c>
      <c r="BK131" s="8">
        <f t="shared" si="335"/>
        <v>0</v>
      </c>
      <c r="BL131" s="8">
        <f t="shared" si="336"/>
        <v>0</v>
      </c>
      <c r="BM131" s="8">
        <f t="shared" si="337"/>
        <v>0</v>
      </c>
      <c r="BN131" s="8">
        <f t="shared" si="338"/>
        <v>2.7777777777777776E-2</v>
      </c>
      <c r="BO131" s="8">
        <f t="shared" si="339"/>
        <v>0</v>
      </c>
      <c r="BP131" s="8">
        <f t="shared" si="248"/>
        <v>3.3333333333333333E-2</v>
      </c>
      <c r="BQ131" s="8">
        <f t="shared" si="249"/>
        <v>0</v>
      </c>
      <c r="BR131" s="8">
        <f t="shared" si="250"/>
        <v>0</v>
      </c>
      <c r="BS131" s="8">
        <f t="shared" si="251"/>
        <v>0</v>
      </c>
      <c r="BV131" s="8" t="str">
        <f t="shared" si="340"/>
        <v/>
      </c>
      <c r="BW131" s="8" t="str">
        <f t="shared" si="341"/>
        <v/>
      </c>
      <c r="BX131" s="8" t="str">
        <f t="shared" si="342"/>
        <v/>
      </c>
      <c r="BY131" s="8" t="str">
        <f t="shared" si="343"/>
        <v/>
      </c>
      <c r="BZ131" s="8" t="str">
        <f t="shared" si="344"/>
        <v/>
      </c>
      <c r="CA131" s="8" t="str">
        <f t="shared" si="345"/>
        <v/>
      </c>
      <c r="CB131" s="8" t="str">
        <f t="shared" si="346"/>
        <v/>
      </c>
      <c r="CC131" s="8" t="str">
        <f t="shared" si="347"/>
        <v/>
      </c>
      <c r="CD131" s="8" t="str">
        <f t="shared" si="348"/>
        <v/>
      </c>
      <c r="CE131" s="8" t="str">
        <f t="shared" si="349"/>
        <v/>
      </c>
      <c r="CF131" s="8" t="str">
        <f t="shared" si="350"/>
        <v/>
      </c>
      <c r="CG131" s="8" t="str">
        <f t="shared" si="351"/>
        <v/>
      </c>
      <c r="CI131" s="13">
        <v>0.60913194444444496</v>
      </c>
      <c r="CJ131" s="8">
        <f t="shared" si="352"/>
        <v>0.60913194444444496</v>
      </c>
      <c r="CK131" s="8">
        <f>IF(COUNT($BV131:BW131)&gt;0,SMALL($BV131:BW131,1),$CI131)</f>
        <v>0.60913194444444496</v>
      </c>
      <c r="CL131" s="8">
        <f>IF(COUNT($BV131:BX131)&gt;0,SMALL($BV131:BX131,1),$CI131)</f>
        <v>0.60913194444444496</v>
      </c>
      <c r="CM131" s="8">
        <f>IF(COUNT($BV131:BY131)&gt;0,SMALL($BV131:BY131,1),$CI131)</f>
        <v>0.60913194444444496</v>
      </c>
      <c r="CN131" s="8">
        <f>IF(COUNT($BV131:BZ131)&gt;0,SMALL($BV131:BZ131,1),$CI131)</f>
        <v>0.60913194444444496</v>
      </c>
      <c r="CP131" s="8">
        <f t="shared" si="353"/>
        <v>0</v>
      </c>
      <c r="CQ131" s="8">
        <f>IF(COUNT($CB131:CC131)&gt;0,SMALL($CB131:CC131,1),$CP131)</f>
        <v>0</v>
      </c>
      <c r="CR131" s="8">
        <f>IF(COUNT($CB131:CD131)&gt;0,SMALL($CB131:CD131,1),$CP131)</f>
        <v>0</v>
      </c>
      <c r="CS131" s="8">
        <f>IF(COUNT($CB131:CE131)&gt;0,SMALL($CB131:CE131,1),$CP131)</f>
        <v>0</v>
      </c>
      <c r="CT131" s="8">
        <f>IF(COUNT($CB131:CF131)&gt;0,SMALL($CB131:CF131,1),$CP131)</f>
        <v>0</v>
      </c>
      <c r="CV131" s="8" t="str">
        <f t="shared" si="354"/>
        <v/>
      </c>
      <c r="CW131" s="8" t="str">
        <f t="shared" si="355"/>
        <v/>
      </c>
      <c r="CX131" s="1">
        <f t="shared" si="356"/>
        <v>0</v>
      </c>
      <c r="CY131" s="8" t="str">
        <f t="shared" si="357"/>
        <v/>
      </c>
      <c r="CZ131" s="1">
        <f t="shared" si="358"/>
        <v>0</v>
      </c>
      <c r="DB131" s="13">
        <f t="shared" si="359"/>
        <v>0</v>
      </c>
      <c r="DC131" s="13">
        <f>SMALL($DO131:DP131,1)/(60*60*24)</f>
        <v>0</v>
      </c>
      <c r="DD131" s="13">
        <f>SMALL($DO131:DQ131,1)/(60*60*24)</f>
        <v>0</v>
      </c>
      <c r="DE131" s="13">
        <f>SMALL($DO131:DR131,1)/(60*60*24)</f>
        <v>0</v>
      </c>
      <c r="DF131" s="13">
        <f>SMALL($DO131:DS131,1)/(60*60*24)</f>
        <v>0</v>
      </c>
      <c r="DG131" s="13">
        <f>SMALL($DO131:DT131,1)/(60*60*24)</f>
        <v>0</v>
      </c>
      <c r="DH131" s="45">
        <f t="shared" si="360"/>
        <v>0</v>
      </c>
      <c r="DI131" s="13">
        <f>SMALL($DU131:DV131,1)/(60*60*24)</f>
        <v>0</v>
      </c>
      <c r="DJ131" s="13">
        <f>SMALL($DU131:DW131,1)/(60*60*24)</f>
        <v>0</v>
      </c>
      <c r="DK131" s="13">
        <f>SMALL($DU131:DX131,1)/(60*60*24)</f>
        <v>0</v>
      </c>
      <c r="DL131" s="13">
        <f>SMALL($DU131:DY131,1)/(60*60*24)</f>
        <v>0</v>
      </c>
      <c r="DM131" s="13">
        <f>SMALL($DU131:DZ131,1)/(60*60*24)</f>
        <v>0</v>
      </c>
      <c r="DO131" s="6">
        <f t="shared" si="361"/>
        <v>0</v>
      </c>
      <c r="DP131" s="1">
        <f t="shared" si="362"/>
        <v>9999</v>
      </c>
      <c r="DQ131" s="1">
        <f t="shared" si="363"/>
        <v>9999</v>
      </c>
      <c r="DR131" s="1">
        <f t="shared" si="364"/>
        <v>9999</v>
      </c>
      <c r="DS131" s="1">
        <f t="shared" si="365"/>
        <v>9999</v>
      </c>
      <c r="DT131" s="1">
        <f t="shared" si="366"/>
        <v>9999</v>
      </c>
      <c r="DU131" s="6">
        <f t="shared" si="367"/>
        <v>0</v>
      </c>
      <c r="DV131" s="1">
        <f t="shared" si="368"/>
        <v>9999</v>
      </c>
      <c r="DW131" s="55">
        <f t="shared" si="369"/>
        <v>9999</v>
      </c>
      <c r="DX131" s="1">
        <f t="shared" si="370"/>
        <v>9999</v>
      </c>
      <c r="DY131" s="1">
        <f t="shared" si="371"/>
        <v>9999</v>
      </c>
      <c r="DZ131" s="1">
        <f t="shared" si="372"/>
        <v>9999</v>
      </c>
    </row>
    <row r="132" spans="1:130" x14ac:dyDescent="0.2">
      <c r="E132" s="13"/>
      <c r="H132" s="3"/>
      <c r="I132" s="3"/>
      <c r="M132" s="8">
        <f t="shared" si="313"/>
        <v>0</v>
      </c>
      <c r="N132" s="6">
        <f t="shared" si="314"/>
        <v>0</v>
      </c>
      <c r="O132" s="8" t="str">
        <f t="shared" si="315"/>
        <v/>
      </c>
      <c r="Q132" s="8">
        <f t="shared" si="316"/>
        <v>0</v>
      </c>
      <c r="R132" s="8">
        <f t="shared" si="317"/>
        <v>0</v>
      </c>
      <c r="S132" s="8" t="str">
        <f t="shared" si="318"/>
        <v/>
      </c>
      <c r="T132" s="8"/>
      <c r="U132" s="8">
        <f>IF(A132&lt;&gt;"",IF(VLOOKUP(A132,Apr!A$4:F$202,6)&gt;0,VLOOKUP(A132,Apr!A$4:F$202,6),0),0)</f>
        <v>0</v>
      </c>
      <c r="V132" s="8">
        <f>IF(A132&lt;&gt;"",IF(VLOOKUP(A132,May!A$3:F$201,6)&gt;0,VLOOKUP(A132,May!A$3:F$201,6),0),0)</f>
        <v>0</v>
      </c>
      <c r="W132" s="8">
        <f>IF(A132&lt;&gt;"",IF(VLOOKUP(A132,Jun!A$3:F$201,6)&gt;0,VLOOKUP(A132,Jun!A$3:F$201,6),0),0)</f>
        <v>0</v>
      </c>
      <c r="X132" s="8">
        <f>IF(A132&lt;&gt;"",IF(VLOOKUP(A132,Jul!A$3:F$201,6)&gt;0,VLOOKUP(A132,Jul!A$3:F$201,6),0),0)</f>
        <v>0</v>
      </c>
      <c r="Y132" s="8">
        <f>IF(A132&lt;&gt;"",IF(VLOOKUP(A132,Aug!A$3:F$201,6)&gt;0,VLOOKUP(A132,Aug!A$3:F$201,6),0),0)</f>
        <v>0</v>
      </c>
      <c r="Z132" s="8">
        <f>IF(A132&lt;&gt;"",IF(VLOOKUP(A132,Sep!A$3:F$201,6)&gt;0,VLOOKUP(A132,Sep!A$3:F$201,6),0),0)</f>
        <v>0</v>
      </c>
      <c r="AA132" s="6">
        <f t="shared" si="319"/>
        <v>0</v>
      </c>
      <c r="AB132" s="8">
        <f t="shared" si="320"/>
        <v>2.7777777777777776E-2</v>
      </c>
      <c r="AC132" s="8">
        <f>IF(A132&lt;&gt;"",IF(VLOOKUP(A132,Oct!A$3:F$201,6)&gt;0,VLOOKUP(A132,Oct!A$3:F$201,6),0),0)</f>
        <v>0</v>
      </c>
      <c r="AD132" s="8">
        <f>IF(A132&lt;&gt;"",IF(VLOOKUP(A132,Nov!A$3:F$201,6)&gt;0,VLOOKUP(A132,Nov!A$3:F$201,6),0),0)</f>
        <v>0</v>
      </c>
      <c r="AE132" s="8">
        <f>IF(A132&lt;&gt;"",IF(VLOOKUP(A132,Dec!A$3:F$201,6)&gt;0,VLOOKUP(A132,Dec!A$3:F$201,6),0),0)</f>
        <v>0</v>
      </c>
      <c r="AF132" s="8">
        <f>IF(A132&lt;&gt;"",IF(VLOOKUP(A132,Jan!A$3:F$201,6)&gt;0,VLOOKUP(A132,Jan!A$3:F$201,6),0),0)</f>
        <v>0</v>
      </c>
      <c r="AG132" s="8">
        <f>IF(A132&lt;&gt;"",IF(VLOOKUP(A132,Feb!A$3:F$201,6)&gt;0,VLOOKUP(A132,Feb!A$3:F$201,6),0),0)</f>
        <v>0</v>
      </c>
      <c r="AH132" s="8">
        <f>IF(A132&lt;&gt;"",IF(VLOOKUP(A132,Mar!A$3:F$201,6)&gt;0,VLOOKUP(A132,Mar!A$3:F$201,6),0),0)</f>
        <v>0</v>
      </c>
      <c r="AJ132" s="8">
        <f>LARGE($BH132:BI132,1)</f>
        <v>0</v>
      </c>
      <c r="AK132" s="8">
        <f>LARGE($BH132:BJ132,1)</f>
        <v>0</v>
      </c>
      <c r="AL132" s="8">
        <f>LARGE($BH132:BK132,1)</f>
        <v>0</v>
      </c>
      <c r="AM132" s="8">
        <f>LARGE($BH132:BL132,1)</f>
        <v>0</v>
      </c>
      <c r="AN132" s="8">
        <f>LARGE($BH132:BM132,1)</f>
        <v>0</v>
      </c>
      <c r="AO132" s="8">
        <f>LARGE($BN132:BO132,1)</f>
        <v>2.7777777777777776E-2</v>
      </c>
      <c r="AP132" s="8">
        <f>LARGE($BN132:BP132,1)</f>
        <v>3.3333333333333333E-2</v>
      </c>
      <c r="AQ132" s="8">
        <f>LARGE($BN132:BQ132,1)</f>
        <v>3.3333333333333333E-2</v>
      </c>
      <c r="AR132" s="8">
        <f>LARGE($BN132:BR132,1)</f>
        <v>3.3333333333333333E-2</v>
      </c>
      <c r="AS132" s="8">
        <f>LARGE($BN132:BS132,1)</f>
        <v>3.3333333333333333E-2</v>
      </c>
      <c r="AV132" s="6">
        <f t="shared" si="321"/>
        <v>0</v>
      </c>
      <c r="AW132" s="6">
        <f t="shared" si="322"/>
        <v>0</v>
      </c>
      <c r="AX132" s="6">
        <f t="shared" si="323"/>
        <v>0</v>
      </c>
      <c r="AY132" s="6">
        <f t="shared" si="324"/>
        <v>0</v>
      </c>
      <c r="AZ132" s="6">
        <f t="shared" si="325"/>
        <v>0</v>
      </c>
      <c r="BA132" s="6">
        <f t="shared" si="326"/>
        <v>0</v>
      </c>
      <c r="BB132" s="6">
        <f t="shared" si="327"/>
        <v>0</v>
      </c>
      <c r="BC132" s="6">
        <f t="shared" si="328"/>
        <v>0</v>
      </c>
      <c r="BD132" s="6">
        <f t="shared" si="329"/>
        <v>0</v>
      </c>
      <c r="BE132" s="6">
        <f t="shared" si="330"/>
        <v>0</v>
      </c>
      <c r="BF132" s="6">
        <f t="shared" si="331"/>
        <v>0</v>
      </c>
      <c r="BH132" s="8" t="str">
        <f t="shared" si="332"/>
        <v/>
      </c>
      <c r="BI132" s="8">
        <f t="shared" si="333"/>
        <v>0</v>
      </c>
      <c r="BJ132" s="8">
        <f t="shared" si="334"/>
        <v>0</v>
      </c>
      <c r="BK132" s="8">
        <f t="shared" si="335"/>
        <v>0</v>
      </c>
      <c r="BL132" s="8">
        <f t="shared" si="336"/>
        <v>0</v>
      </c>
      <c r="BM132" s="8">
        <f t="shared" si="337"/>
        <v>0</v>
      </c>
      <c r="BN132" s="8">
        <f t="shared" si="338"/>
        <v>2.7777777777777776E-2</v>
      </c>
      <c r="BO132" s="8">
        <f t="shared" si="339"/>
        <v>0</v>
      </c>
      <c r="BP132" s="8">
        <f t="shared" si="248"/>
        <v>3.3333333333333333E-2</v>
      </c>
      <c r="BQ132" s="8">
        <f t="shared" si="249"/>
        <v>0</v>
      </c>
      <c r="BR132" s="8">
        <f t="shared" si="250"/>
        <v>0</v>
      </c>
      <c r="BS132" s="8">
        <f t="shared" si="251"/>
        <v>0</v>
      </c>
      <c r="BV132" s="8" t="str">
        <f t="shared" si="340"/>
        <v/>
      </c>
      <c r="BW132" s="8" t="str">
        <f t="shared" si="341"/>
        <v/>
      </c>
      <c r="BX132" s="8" t="str">
        <f t="shared" si="342"/>
        <v/>
      </c>
      <c r="BY132" s="8" t="str">
        <f t="shared" si="343"/>
        <v/>
      </c>
      <c r="BZ132" s="8" t="str">
        <f t="shared" si="344"/>
        <v/>
      </c>
      <c r="CA132" s="8" t="str">
        <f t="shared" si="345"/>
        <v/>
      </c>
      <c r="CB132" s="8" t="str">
        <f t="shared" si="346"/>
        <v/>
      </c>
      <c r="CC132" s="8" t="str">
        <f t="shared" si="347"/>
        <v/>
      </c>
      <c r="CD132" s="8" t="str">
        <f t="shared" si="348"/>
        <v/>
      </c>
      <c r="CE132" s="8" t="str">
        <f t="shared" si="349"/>
        <v/>
      </c>
      <c r="CF132" s="8" t="str">
        <f t="shared" si="350"/>
        <v/>
      </c>
      <c r="CG132" s="8" t="str">
        <f t="shared" si="351"/>
        <v/>
      </c>
      <c r="CI132" s="13">
        <v>0.65079861111111104</v>
      </c>
      <c r="CJ132" s="8">
        <f t="shared" si="352"/>
        <v>0.65079861111111104</v>
      </c>
      <c r="CK132" s="8">
        <f>IF(COUNT($BV132:BW132)&gt;0,SMALL($BV132:BW132,1),$CI132)</f>
        <v>0.65079861111111104</v>
      </c>
      <c r="CL132" s="8">
        <f>IF(COUNT($BV132:BX132)&gt;0,SMALL($BV132:BX132,1),$CI132)</f>
        <v>0.65079861111111104</v>
      </c>
      <c r="CM132" s="8">
        <f>IF(COUNT($BV132:BY132)&gt;0,SMALL($BV132:BY132,1),$CI132)</f>
        <v>0.65079861111111104</v>
      </c>
      <c r="CN132" s="8">
        <f>IF(COUNT($BV132:BZ132)&gt;0,SMALL($BV132:BZ132,1),$CI132)</f>
        <v>0.65079861111111104</v>
      </c>
      <c r="CP132" s="8">
        <f t="shared" si="353"/>
        <v>0</v>
      </c>
      <c r="CQ132" s="8">
        <f>IF(COUNT($CB132:CC132)&gt;0,SMALL($CB132:CC132,1),$CP132)</f>
        <v>0</v>
      </c>
      <c r="CR132" s="8">
        <f>IF(COUNT($CB132:CD132)&gt;0,SMALL($CB132:CD132,1),$CP132)</f>
        <v>0</v>
      </c>
      <c r="CS132" s="8">
        <f>IF(COUNT($CB132:CE132)&gt;0,SMALL($CB132:CE132,1),$CP132)</f>
        <v>0</v>
      </c>
      <c r="CT132" s="8">
        <f>IF(COUNT($CB132:CF132)&gt;0,SMALL($CB132:CF132,1),$CP132)</f>
        <v>0</v>
      </c>
      <c r="CV132" s="8" t="str">
        <f t="shared" si="354"/>
        <v/>
      </c>
      <c r="CW132" s="8" t="str">
        <f t="shared" si="355"/>
        <v/>
      </c>
      <c r="CX132" s="1">
        <f t="shared" si="356"/>
        <v>0</v>
      </c>
      <c r="CY132" s="8" t="str">
        <f t="shared" si="357"/>
        <v/>
      </c>
      <c r="CZ132" s="1">
        <f t="shared" si="358"/>
        <v>0</v>
      </c>
      <c r="DB132" s="13">
        <f t="shared" si="359"/>
        <v>0</v>
      </c>
      <c r="DC132" s="13">
        <f>SMALL($DO132:DP132,1)/(60*60*24)</f>
        <v>0</v>
      </c>
      <c r="DD132" s="13">
        <f>SMALL($DO132:DQ132,1)/(60*60*24)</f>
        <v>0</v>
      </c>
      <c r="DE132" s="13">
        <f>SMALL($DO132:DR132,1)/(60*60*24)</f>
        <v>0</v>
      </c>
      <c r="DF132" s="13">
        <f>SMALL($DO132:DS132,1)/(60*60*24)</f>
        <v>0</v>
      </c>
      <c r="DG132" s="13">
        <f>SMALL($DO132:DT132,1)/(60*60*24)</f>
        <v>0</v>
      </c>
      <c r="DH132" s="45">
        <f t="shared" si="360"/>
        <v>0</v>
      </c>
      <c r="DI132" s="13">
        <f>SMALL($DU132:DV132,1)/(60*60*24)</f>
        <v>0</v>
      </c>
      <c r="DJ132" s="13">
        <f>SMALL($DU132:DW132,1)/(60*60*24)</f>
        <v>0</v>
      </c>
      <c r="DK132" s="13">
        <f>SMALL($DU132:DX132,1)/(60*60*24)</f>
        <v>0</v>
      </c>
      <c r="DL132" s="13">
        <f>SMALL($DU132:DY132,1)/(60*60*24)</f>
        <v>0</v>
      </c>
      <c r="DM132" s="13">
        <f>SMALL($DU132:DZ132,1)/(60*60*24)</f>
        <v>0</v>
      </c>
      <c r="DO132" s="6">
        <f t="shared" si="361"/>
        <v>0</v>
      </c>
      <c r="DP132" s="1">
        <f t="shared" si="362"/>
        <v>9999</v>
      </c>
      <c r="DQ132" s="1">
        <f t="shared" si="363"/>
        <v>9999</v>
      </c>
      <c r="DR132" s="1">
        <f t="shared" si="364"/>
        <v>9999</v>
      </c>
      <c r="DS132" s="1">
        <f t="shared" si="365"/>
        <v>9999</v>
      </c>
      <c r="DT132" s="1">
        <f t="shared" si="366"/>
        <v>9999</v>
      </c>
      <c r="DU132" s="6">
        <f t="shared" si="367"/>
        <v>0</v>
      </c>
      <c r="DV132" s="1">
        <f t="shared" si="368"/>
        <v>9999</v>
      </c>
      <c r="DW132" s="55">
        <f t="shared" si="369"/>
        <v>9999</v>
      </c>
      <c r="DX132" s="1">
        <f t="shared" si="370"/>
        <v>9999</v>
      </c>
      <c r="DY132" s="1">
        <f t="shared" si="371"/>
        <v>9999</v>
      </c>
      <c r="DZ132" s="1">
        <f t="shared" si="372"/>
        <v>9999</v>
      </c>
    </row>
    <row r="133" spans="1:130" x14ac:dyDescent="0.2">
      <c r="A133" s="41"/>
      <c r="E133" s="13"/>
      <c r="H133" s="3"/>
      <c r="I133" s="3"/>
      <c r="M133" s="8">
        <f t="shared" si="313"/>
        <v>0</v>
      </c>
      <c r="N133" s="6">
        <f t="shared" si="314"/>
        <v>0</v>
      </c>
      <c r="O133" s="8" t="str">
        <f t="shared" si="315"/>
        <v/>
      </c>
      <c r="Q133" s="8">
        <f t="shared" si="316"/>
        <v>0</v>
      </c>
      <c r="R133" s="8">
        <f t="shared" si="317"/>
        <v>0</v>
      </c>
      <c r="S133" s="8" t="str">
        <f t="shared" si="318"/>
        <v/>
      </c>
      <c r="T133" s="8"/>
      <c r="U133" s="8">
        <f>IF(A133&lt;&gt;"",IF(VLOOKUP(A133,Apr!A$4:F$202,6)&gt;0,VLOOKUP(A133,Apr!A$4:F$202,6),0),0)</f>
        <v>0</v>
      </c>
      <c r="V133" s="8">
        <f>IF(A133&lt;&gt;"",IF(VLOOKUP(A133,May!A$3:F$201,6)&gt;0,VLOOKUP(A133,May!A$3:F$201,6),0),0)</f>
        <v>0</v>
      </c>
      <c r="W133" s="8">
        <f>IF(A133&lt;&gt;"",IF(VLOOKUP(A133,Jun!A$3:F$201,6)&gt;0,VLOOKUP(A133,Jun!A$3:F$201,6),0),0)</f>
        <v>0</v>
      </c>
      <c r="X133" s="8">
        <f>IF(A133&lt;&gt;"",IF(VLOOKUP(A133,Jul!A$3:F$201,6)&gt;0,VLOOKUP(A133,Jul!A$3:F$201,6),0),0)</f>
        <v>0</v>
      </c>
      <c r="Y133" s="8">
        <f>IF(A133&lt;&gt;"",IF(VLOOKUP(A133,Aug!A$3:F$201,6)&gt;0,VLOOKUP(A133,Aug!A$3:F$201,6),0),0)</f>
        <v>0</v>
      </c>
      <c r="Z133" s="8">
        <f>IF(A133&lt;&gt;"",IF(VLOOKUP(A133,Sep!A$3:F$201,6)&gt;0,VLOOKUP(A133,Sep!A$3:F$201,6),0),0)</f>
        <v>0</v>
      </c>
      <c r="AA133" s="6">
        <f t="shared" si="319"/>
        <v>0</v>
      </c>
      <c r="AB133" s="8">
        <f t="shared" si="320"/>
        <v>2.7777777777777776E-2</v>
      </c>
      <c r="AC133" s="8">
        <f>IF(A133&lt;&gt;"",IF(VLOOKUP(A133,Oct!A$3:F$201,6)&gt;0,VLOOKUP(A133,Oct!A$3:F$201,6),0),0)</f>
        <v>0</v>
      </c>
      <c r="AD133" s="8">
        <f>IF(A133&lt;&gt;"",IF(VLOOKUP(A133,Nov!A$3:F$201,6)&gt;0,VLOOKUP(A133,Nov!A$3:F$201,6),0),0)</f>
        <v>0</v>
      </c>
      <c r="AE133" s="8">
        <f>IF(A133&lt;&gt;"",IF(VLOOKUP(A133,Dec!A$3:F$201,6)&gt;0,VLOOKUP(A133,Dec!A$3:F$201,6),0),0)</f>
        <v>0</v>
      </c>
      <c r="AF133" s="8">
        <f>IF(A133&lt;&gt;"",IF(VLOOKUP(A133,Jan!A$3:F$201,6)&gt;0,VLOOKUP(A133,Jan!A$3:F$201,6),0),0)</f>
        <v>0</v>
      </c>
      <c r="AG133" s="8">
        <f>IF(A133&lt;&gt;"",IF(VLOOKUP(A133,Feb!A$3:F$201,6)&gt;0,VLOOKUP(A133,Feb!A$3:F$201,6),0),0)</f>
        <v>0</v>
      </c>
      <c r="AH133" s="8">
        <f>IF(A133&lt;&gt;"",IF(VLOOKUP(A133,Mar!A$3:F$201,6)&gt;0,VLOOKUP(A133,Mar!A$3:F$201,6),0),0)</f>
        <v>0</v>
      </c>
      <c r="AJ133" s="8">
        <f>LARGE($BH133:BI133,1)</f>
        <v>0</v>
      </c>
      <c r="AK133" s="8">
        <f>LARGE($BH133:BJ133,1)</f>
        <v>0</v>
      </c>
      <c r="AL133" s="8">
        <f>LARGE($BH133:BK133,1)</f>
        <v>0</v>
      </c>
      <c r="AM133" s="8">
        <f>LARGE($BH133:BL133,1)</f>
        <v>0</v>
      </c>
      <c r="AN133" s="8">
        <f>LARGE($BH133:BM133,1)</f>
        <v>0</v>
      </c>
      <c r="AO133" s="8">
        <f>LARGE($BN133:BO133,1)</f>
        <v>2.7777777777777776E-2</v>
      </c>
      <c r="AP133" s="8">
        <f>LARGE($BN133:BP133,1)</f>
        <v>3.3333333333333333E-2</v>
      </c>
      <c r="AQ133" s="8">
        <f>LARGE($BN133:BQ133,1)</f>
        <v>3.3333333333333333E-2</v>
      </c>
      <c r="AR133" s="8">
        <f>LARGE($BN133:BR133,1)</f>
        <v>3.3333333333333333E-2</v>
      </c>
      <c r="AS133" s="8">
        <f>LARGE($BN133:BS133,1)</f>
        <v>3.3333333333333333E-2</v>
      </c>
      <c r="AV133" s="6">
        <f t="shared" si="321"/>
        <v>0</v>
      </c>
      <c r="AW133" s="6">
        <f t="shared" si="322"/>
        <v>0</v>
      </c>
      <c r="AX133" s="6">
        <f t="shared" si="323"/>
        <v>0</v>
      </c>
      <c r="AY133" s="6">
        <f t="shared" si="324"/>
        <v>0</v>
      </c>
      <c r="AZ133" s="6">
        <f t="shared" si="325"/>
        <v>0</v>
      </c>
      <c r="BA133" s="6">
        <f t="shared" si="326"/>
        <v>0</v>
      </c>
      <c r="BB133" s="6">
        <f t="shared" si="327"/>
        <v>0</v>
      </c>
      <c r="BC133" s="6">
        <f t="shared" si="328"/>
        <v>0</v>
      </c>
      <c r="BD133" s="6">
        <f t="shared" si="329"/>
        <v>0</v>
      </c>
      <c r="BE133" s="6">
        <f t="shared" si="330"/>
        <v>0</v>
      </c>
      <c r="BF133" s="6">
        <f t="shared" si="331"/>
        <v>0</v>
      </c>
      <c r="BH133" s="8" t="str">
        <f t="shared" si="332"/>
        <v/>
      </c>
      <c r="BI133" s="8">
        <f t="shared" si="333"/>
        <v>0</v>
      </c>
      <c r="BJ133" s="8">
        <f t="shared" si="334"/>
        <v>0</v>
      </c>
      <c r="BK133" s="8">
        <f t="shared" si="335"/>
        <v>0</v>
      </c>
      <c r="BL133" s="8">
        <f t="shared" si="336"/>
        <v>0</v>
      </c>
      <c r="BM133" s="8">
        <f t="shared" si="337"/>
        <v>0</v>
      </c>
      <c r="BN133" s="8">
        <f t="shared" si="338"/>
        <v>2.7777777777777776E-2</v>
      </c>
      <c r="BO133" s="8">
        <f t="shared" si="339"/>
        <v>0</v>
      </c>
      <c r="BP133" s="8">
        <f t="shared" ref="BP133:BP196" si="373">IF(BC133&gt;0,IF($AA$2&gt;BC133,(MROUND(($AA$2-BC133)*1.1982547,15)/(60*60*24)),0),MROUND(BN133*1.1982547,(15/60/60/24)))</f>
        <v>3.3333333333333333E-2</v>
      </c>
      <c r="BQ133" s="8">
        <f t="shared" ref="BQ133:BQ196" si="374">IF(BD133&gt;0,IF($AA$2&gt;BD133,(MROUND($AA$2-BD133,15)/(60*60*24)),0),0)</f>
        <v>0</v>
      </c>
      <c r="BR133" s="8">
        <f t="shared" ref="BR133:BR196" si="375">IF(BE133&gt;0,IF($AA$2&gt;BE133,(MROUND($AA$2-BE133,15)/(60*60*24)),0),0)</f>
        <v>0</v>
      </c>
      <c r="BS133" s="8">
        <f t="shared" ref="BS133:BS196" si="376">IF(BF133&gt;0,IF($AA$2&gt;BF133,(MROUND($AA$2-BF133,15)/(60*60*24)),0),0)</f>
        <v>0</v>
      </c>
      <c r="BV133" s="8" t="str">
        <f t="shared" si="340"/>
        <v/>
      </c>
      <c r="BW133" s="8" t="str">
        <f t="shared" si="341"/>
        <v/>
      </c>
      <c r="BX133" s="8" t="str">
        <f t="shared" si="342"/>
        <v/>
      </c>
      <c r="BY133" s="8" t="str">
        <f t="shared" si="343"/>
        <v/>
      </c>
      <c r="BZ133" s="8" t="str">
        <f t="shared" si="344"/>
        <v/>
      </c>
      <c r="CA133" s="8" t="str">
        <f t="shared" si="345"/>
        <v/>
      </c>
      <c r="CB133" s="8" t="str">
        <f t="shared" si="346"/>
        <v/>
      </c>
      <c r="CC133" s="8" t="str">
        <f t="shared" si="347"/>
        <v/>
      </c>
      <c r="CD133" s="8" t="str">
        <f t="shared" si="348"/>
        <v/>
      </c>
      <c r="CE133" s="8" t="str">
        <f t="shared" si="349"/>
        <v/>
      </c>
      <c r="CF133" s="8" t="str">
        <f t="shared" si="350"/>
        <v/>
      </c>
      <c r="CG133" s="8" t="str">
        <f t="shared" si="351"/>
        <v/>
      </c>
      <c r="CI133" s="13">
        <v>0.692465277777778</v>
      </c>
      <c r="CJ133" s="8">
        <f t="shared" si="352"/>
        <v>0.692465277777778</v>
      </c>
      <c r="CK133" s="8">
        <f>IF(COUNT($BV133:BW133)&gt;0,SMALL($BV133:BW133,1),$CI133)</f>
        <v>0.692465277777778</v>
      </c>
      <c r="CL133" s="8">
        <f>IF(COUNT($BV133:BX133)&gt;0,SMALL($BV133:BX133,1),$CI133)</f>
        <v>0.692465277777778</v>
      </c>
      <c r="CM133" s="8">
        <f>IF(COUNT($BV133:BY133)&gt;0,SMALL($BV133:BY133,1),$CI133)</f>
        <v>0.692465277777778</v>
      </c>
      <c r="CN133" s="8">
        <f>IF(COUNT($BV133:BZ133)&gt;0,SMALL($BV133:BZ133,1),$CI133)</f>
        <v>0.692465277777778</v>
      </c>
      <c r="CP133" s="8">
        <f t="shared" si="353"/>
        <v>0</v>
      </c>
      <c r="CQ133" s="8">
        <f>IF(COUNT($CB133:CC133)&gt;0,SMALL($CB133:CC133,1),$CP133)</f>
        <v>0</v>
      </c>
      <c r="CR133" s="8">
        <f>IF(COUNT($CB133:CD133)&gt;0,SMALL($CB133:CD133,1),$CP133)</f>
        <v>0</v>
      </c>
      <c r="CS133" s="8">
        <f>IF(COUNT($CB133:CE133)&gt;0,SMALL($CB133:CE133,1),$CP133)</f>
        <v>0</v>
      </c>
      <c r="CT133" s="8">
        <f>IF(COUNT($CB133:CF133)&gt;0,SMALL($CB133:CF133,1),$CP133)</f>
        <v>0</v>
      </c>
      <c r="CV133" s="8" t="str">
        <f t="shared" si="354"/>
        <v/>
      </c>
      <c r="CW133" s="8" t="str">
        <f t="shared" si="355"/>
        <v/>
      </c>
      <c r="CX133" s="1">
        <f t="shared" si="356"/>
        <v>0</v>
      </c>
      <c r="CY133" s="8" t="str">
        <f t="shared" si="357"/>
        <v/>
      </c>
      <c r="CZ133" s="1">
        <f t="shared" si="358"/>
        <v>0</v>
      </c>
      <c r="DB133" s="13">
        <f t="shared" si="359"/>
        <v>0</v>
      </c>
      <c r="DC133" s="13">
        <f>SMALL($DO133:DP133,1)/(60*60*24)</f>
        <v>0</v>
      </c>
      <c r="DD133" s="13">
        <f>SMALL($DO133:DQ133,1)/(60*60*24)</f>
        <v>0</v>
      </c>
      <c r="DE133" s="13">
        <f>SMALL($DO133:DR133,1)/(60*60*24)</f>
        <v>0</v>
      </c>
      <c r="DF133" s="13">
        <f>SMALL($DO133:DS133,1)/(60*60*24)</f>
        <v>0</v>
      </c>
      <c r="DG133" s="13">
        <f>SMALL($DO133:DT133,1)/(60*60*24)</f>
        <v>0</v>
      </c>
      <c r="DH133" s="45">
        <f t="shared" si="360"/>
        <v>0</v>
      </c>
      <c r="DI133" s="13">
        <f>SMALL($DU133:DV133,1)/(60*60*24)</f>
        <v>0</v>
      </c>
      <c r="DJ133" s="13">
        <f>SMALL($DU133:DW133,1)/(60*60*24)</f>
        <v>0</v>
      </c>
      <c r="DK133" s="13">
        <f>SMALL($DU133:DX133,1)/(60*60*24)</f>
        <v>0</v>
      </c>
      <c r="DL133" s="13">
        <f>SMALL($DU133:DY133,1)/(60*60*24)</f>
        <v>0</v>
      </c>
      <c r="DM133" s="13">
        <f>SMALL($DU133:DZ133,1)/(60*60*24)</f>
        <v>0</v>
      </c>
      <c r="DO133" s="6">
        <f t="shared" si="361"/>
        <v>0</v>
      </c>
      <c r="DP133" s="1">
        <f t="shared" si="362"/>
        <v>9999</v>
      </c>
      <c r="DQ133" s="1">
        <f t="shared" si="363"/>
        <v>9999</v>
      </c>
      <c r="DR133" s="1">
        <f t="shared" si="364"/>
        <v>9999</v>
      </c>
      <c r="DS133" s="1">
        <f t="shared" si="365"/>
        <v>9999</v>
      </c>
      <c r="DT133" s="1">
        <f t="shared" si="366"/>
        <v>9999</v>
      </c>
      <c r="DU133" s="6">
        <f t="shared" si="367"/>
        <v>0</v>
      </c>
      <c r="DV133" s="1">
        <f t="shared" si="368"/>
        <v>9999</v>
      </c>
      <c r="DW133" s="55">
        <f t="shared" ref="DW133:DW196" si="377">IF(BC133&gt;0,BC133*1.198547,9999)</f>
        <v>9999</v>
      </c>
      <c r="DX133" s="1">
        <f t="shared" si="370"/>
        <v>9999</v>
      </c>
      <c r="DY133" s="1">
        <f t="shared" si="371"/>
        <v>9999</v>
      </c>
      <c r="DZ133" s="1">
        <f t="shared" si="372"/>
        <v>9999</v>
      </c>
    </row>
    <row r="134" spans="1:130" x14ac:dyDescent="0.2">
      <c r="E134" s="13"/>
      <c r="H134" s="3"/>
      <c r="I134" s="3"/>
      <c r="M134" s="8">
        <f t="shared" si="313"/>
        <v>0</v>
      </c>
      <c r="N134" s="6">
        <f t="shared" si="314"/>
        <v>0</v>
      </c>
      <c r="O134" s="8" t="str">
        <f t="shared" si="315"/>
        <v/>
      </c>
      <c r="Q134" s="8">
        <f t="shared" si="316"/>
        <v>0</v>
      </c>
      <c r="R134" s="8">
        <f t="shared" si="317"/>
        <v>0</v>
      </c>
      <c r="S134" s="8" t="str">
        <f t="shared" si="318"/>
        <v/>
      </c>
      <c r="T134" s="8"/>
      <c r="U134" s="8">
        <f>IF(A134&lt;&gt;"",IF(VLOOKUP(A134,Apr!A$4:F$202,6)&gt;0,VLOOKUP(A134,Apr!A$4:F$202,6),0),0)</f>
        <v>0</v>
      </c>
      <c r="V134" s="8">
        <f>IF(A134&lt;&gt;"",IF(VLOOKUP(A134,May!A$3:F$201,6)&gt;0,VLOOKUP(A134,May!A$3:F$201,6),0),0)</f>
        <v>0</v>
      </c>
      <c r="W134" s="8">
        <f>IF(A134&lt;&gt;"",IF(VLOOKUP(A134,Jun!A$3:F$201,6)&gt;0,VLOOKUP(A134,Jun!A$3:F$201,6),0),0)</f>
        <v>0</v>
      </c>
      <c r="X134" s="8">
        <f>IF(A134&lt;&gt;"",IF(VLOOKUP(A134,Jul!A$3:F$201,6)&gt;0,VLOOKUP(A134,Jul!A$3:F$201,6),0),0)</f>
        <v>0</v>
      </c>
      <c r="Y134" s="8">
        <f>IF(A134&lt;&gt;"",IF(VLOOKUP(A134,Aug!A$3:F$201,6)&gt;0,VLOOKUP(A134,Aug!A$3:F$201,6),0),0)</f>
        <v>0</v>
      </c>
      <c r="Z134" s="8">
        <f>IF(A134&lt;&gt;"",IF(VLOOKUP(A134,Sep!A$3:F$201,6)&gt;0,VLOOKUP(A134,Sep!A$3:F$201,6),0),0)</f>
        <v>0</v>
      </c>
      <c r="AA134" s="6">
        <f t="shared" si="319"/>
        <v>0</v>
      </c>
      <c r="AB134" s="8">
        <f t="shared" si="320"/>
        <v>2.7777777777777776E-2</v>
      </c>
      <c r="AC134" s="8">
        <f>IF(A134&lt;&gt;"",IF(VLOOKUP(A134,Oct!A$3:F$201,6)&gt;0,VLOOKUP(A134,Oct!A$3:F$201,6),0),0)</f>
        <v>0</v>
      </c>
      <c r="AD134" s="8">
        <f>IF(A134&lt;&gt;"",IF(VLOOKUP(A134,Nov!A$3:F$201,6)&gt;0,VLOOKUP(A134,Nov!A$3:F$201,6),0),0)</f>
        <v>0</v>
      </c>
      <c r="AE134" s="8">
        <f>IF(A134&lt;&gt;"",IF(VLOOKUP(A134,Dec!A$3:F$201,6)&gt;0,VLOOKUP(A134,Dec!A$3:F$201,6),0),0)</f>
        <v>0</v>
      </c>
      <c r="AF134" s="8">
        <f>IF(A134&lt;&gt;"",IF(VLOOKUP(A134,Jan!A$3:F$201,6)&gt;0,VLOOKUP(A134,Jan!A$3:F$201,6),0),0)</f>
        <v>0</v>
      </c>
      <c r="AG134" s="8">
        <f>IF(A134&lt;&gt;"",IF(VLOOKUP(A134,Feb!A$3:F$201,6)&gt;0,VLOOKUP(A134,Feb!A$3:F$201,6),0),0)</f>
        <v>0</v>
      </c>
      <c r="AH134" s="8">
        <f>IF(A134&lt;&gt;"",IF(VLOOKUP(A134,Mar!A$3:F$201,6)&gt;0,VLOOKUP(A134,Mar!A$3:F$201,6),0),0)</f>
        <v>0</v>
      </c>
      <c r="AJ134" s="8">
        <f>LARGE($BH134:BI134,1)</f>
        <v>0</v>
      </c>
      <c r="AK134" s="8">
        <f>LARGE($BH134:BJ134,1)</f>
        <v>0</v>
      </c>
      <c r="AL134" s="8">
        <f>LARGE($BH134:BK134,1)</f>
        <v>0</v>
      </c>
      <c r="AM134" s="8">
        <f>LARGE($BH134:BL134,1)</f>
        <v>0</v>
      </c>
      <c r="AN134" s="8">
        <f>LARGE($BH134:BM134,1)</f>
        <v>0</v>
      </c>
      <c r="AO134" s="8">
        <f>LARGE($BN134:BO134,1)</f>
        <v>2.7777777777777776E-2</v>
      </c>
      <c r="AP134" s="8">
        <f>LARGE($BN134:BP134,1)</f>
        <v>3.3333333333333333E-2</v>
      </c>
      <c r="AQ134" s="8">
        <f>LARGE($BN134:BQ134,1)</f>
        <v>3.3333333333333333E-2</v>
      </c>
      <c r="AR134" s="8">
        <f>LARGE($BN134:BR134,1)</f>
        <v>3.3333333333333333E-2</v>
      </c>
      <c r="AS134" s="8">
        <f>LARGE($BN134:BS134,1)</f>
        <v>3.3333333333333333E-2</v>
      </c>
      <c r="AV134" s="6">
        <f t="shared" si="321"/>
        <v>0</v>
      </c>
      <c r="AW134" s="6">
        <f t="shared" si="322"/>
        <v>0</v>
      </c>
      <c r="AX134" s="6">
        <f t="shared" si="323"/>
        <v>0</v>
      </c>
      <c r="AY134" s="6">
        <f t="shared" si="324"/>
        <v>0</v>
      </c>
      <c r="AZ134" s="6">
        <f t="shared" si="325"/>
        <v>0</v>
      </c>
      <c r="BA134" s="6">
        <f t="shared" si="326"/>
        <v>0</v>
      </c>
      <c r="BB134" s="6">
        <f t="shared" si="327"/>
        <v>0</v>
      </c>
      <c r="BC134" s="6">
        <f t="shared" si="328"/>
        <v>0</v>
      </c>
      <c r="BD134" s="6">
        <f t="shared" si="329"/>
        <v>0</v>
      </c>
      <c r="BE134" s="6">
        <f t="shared" si="330"/>
        <v>0</v>
      </c>
      <c r="BF134" s="6">
        <f t="shared" si="331"/>
        <v>0</v>
      </c>
      <c r="BH134" s="8" t="str">
        <f t="shared" si="332"/>
        <v/>
      </c>
      <c r="BI134" s="8">
        <f t="shared" si="333"/>
        <v>0</v>
      </c>
      <c r="BJ134" s="8">
        <f t="shared" si="334"/>
        <v>0</v>
      </c>
      <c r="BK134" s="8">
        <f t="shared" si="335"/>
        <v>0</v>
      </c>
      <c r="BL134" s="8">
        <f t="shared" si="336"/>
        <v>0</v>
      </c>
      <c r="BM134" s="8">
        <f t="shared" si="337"/>
        <v>0</v>
      </c>
      <c r="BN134" s="8">
        <f t="shared" si="338"/>
        <v>2.7777777777777776E-2</v>
      </c>
      <c r="BO134" s="8">
        <f t="shared" si="339"/>
        <v>0</v>
      </c>
      <c r="BP134" s="8">
        <f t="shared" si="373"/>
        <v>3.3333333333333333E-2</v>
      </c>
      <c r="BQ134" s="8">
        <f t="shared" si="374"/>
        <v>0</v>
      </c>
      <c r="BR134" s="8">
        <f t="shared" si="375"/>
        <v>0</v>
      </c>
      <c r="BS134" s="8">
        <f t="shared" si="376"/>
        <v>0</v>
      </c>
      <c r="BV134" s="8" t="str">
        <f t="shared" si="340"/>
        <v/>
      </c>
      <c r="BW134" s="8" t="str">
        <f t="shared" si="341"/>
        <v/>
      </c>
      <c r="BX134" s="8" t="str">
        <f t="shared" si="342"/>
        <v/>
      </c>
      <c r="BY134" s="8" t="str">
        <f t="shared" si="343"/>
        <v/>
      </c>
      <c r="BZ134" s="8" t="str">
        <f t="shared" si="344"/>
        <v/>
      </c>
      <c r="CA134" s="8" t="str">
        <f t="shared" si="345"/>
        <v/>
      </c>
      <c r="CB134" s="8" t="str">
        <f t="shared" si="346"/>
        <v/>
      </c>
      <c r="CC134" s="8" t="str">
        <f t="shared" si="347"/>
        <v/>
      </c>
      <c r="CD134" s="8" t="str">
        <f t="shared" si="348"/>
        <v/>
      </c>
      <c r="CE134" s="8" t="str">
        <f t="shared" si="349"/>
        <v/>
      </c>
      <c r="CF134" s="8" t="str">
        <f t="shared" si="350"/>
        <v/>
      </c>
      <c r="CG134" s="8" t="str">
        <f t="shared" si="351"/>
        <v/>
      </c>
      <c r="CI134" s="13">
        <v>0.73413194444444496</v>
      </c>
      <c r="CJ134" s="8">
        <f t="shared" si="352"/>
        <v>0.73413194444444496</v>
      </c>
      <c r="CK134" s="8">
        <f>IF(COUNT($BV134:BW134)&gt;0,SMALL($BV134:BW134,1),$CI134)</f>
        <v>0.73413194444444496</v>
      </c>
      <c r="CL134" s="8">
        <f>IF(COUNT($BV134:BX134)&gt;0,SMALL($BV134:BX134,1),$CI134)</f>
        <v>0.73413194444444496</v>
      </c>
      <c r="CM134" s="8">
        <f>IF(COUNT($BV134:BY134)&gt;0,SMALL($BV134:BY134,1),$CI134)</f>
        <v>0.73413194444444496</v>
      </c>
      <c r="CN134" s="8">
        <f>IF(COUNT($BV134:BZ134)&gt;0,SMALL($BV134:BZ134,1),$CI134)</f>
        <v>0.73413194444444496</v>
      </c>
      <c r="CP134" s="8">
        <f t="shared" si="353"/>
        <v>0</v>
      </c>
      <c r="CQ134" s="8">
        <f>IF(COUNT($CB134:CC134)&gt;0,SMALL($CB134:CC134,1),$CP134)</f>
        <v>0</v>
      </c>
      <c r="CR134" s="8">
        <f>IF(COUNT($CB134:CD134)&gt;0,SMALL($CB134:CD134,1),$CP134)</f>
        <v>0</v>
      </c>
      <c r="CS134" s="8">
        <f>IF(COUNT($CB134:CE134)&gt;0,SMALL($CB134:CE134,1),$CP134)</f>
        <v>0</v>
      </c>
      <c r="CT134" s="8">
        <f>IF(COUNT($CB134:CF134)&gt;0,SMALL($CB134:CF134,1),$CP134)</f>
        <v>0</v>
      </c>
      <c r="CV134" s="8" t="str">
        <f t="shared" si="354"/>
        <v/>
      </c>
      <c r="CW134" s="8" t="str">
        <f t="shared" si="355"/>
        <v/>
      </c>
      <c r="CX134" s="1">
        <f t="shared" si="356"/>
        <v>0</v>
      </c>
      <c r="CY134" s="8" t="str">
        <f t="shared" si="357"/>
        <v/>
      </c>
      <c r="CZ134" s="1">
        <f t="shared" si="358"/>
        <v>0</v>
      </c>
      <c r="DB134" s="13">
        <f t="shared" si="359"/>
        <v>0</v>
      </c>
      <c r="DC134" s="13">
        <f>SMALL($DO134:DP134,1)/(60*60*24)</f>
        <v>0</v>
      </c>
      <c r="DD134" s="13">
        <f>SMALL($DO134:DQ134,1)/(60*60*24)</f>
        <v>0</v>
      </c>
      <c r="DE134" s="13">
        <f>SMALL($DO134:DR134,1)/(60*60*24)</f>
        <v>0</v>
      </c>
      <c r="DF134" s="13">
        <f>SMALL($DO134:DS134,1)/(60*60*24)</f>
        <v>0</v>
      </c>
      <c r="DG134" s="13">
        <f>SMALL($DO134:DT134,1)/(60*60*24)</f>
        <v>0</v>
      </c>
      <c r="DH134" s="45">
        <f t="shared" si="360"/>
        <v>0</v>
      </c>
      <c r="DI134" s="13">
        <f>SMALL($DU134:DV134,1)/(60*60*24)</f>
        <v>0</v>
      </c>
      <c r="DJ134" s="13">
        <f>SMALL($DU134:DW134,1)/(60*60*24)</f>
        <v>0</v>
      </c>
      <c r="DK134" s="13">
        <f>SMALL($DU134:DX134,1)/(60*60*24)</f>
        <v>0</v>
      </c>
      <c r="DL134" s="13">
        <f>SMALL($DU134:DY134,1)/(60*60*24)</f>
        <v>0</v>
      </c>
      <c r="DM134" s="13">
        <f>SMALL($DU134:DZ134,1)/(60*60*24)</f>
        <v>0</v>
      </c>
      <c r="DO134" s="6">
        <f t="shared" si="361"/>
        <v>0</v>
      </c>
      <c r="DP134" s="1">
        <f t="shared" si="362"/>
        <v>9999</v>
      </c>
      <c r="DQ134" s="1">
        <f t="shared" si="363"/>
        <v>9999</v>
      </c>
      <c r="DR134" s="1">
        <f t="shared" si="364"/>
        <v>9999</v>
      </c>
      <c r="DS134" s="1">
        <f t="shared" si="365"/>
        <v>9999</v>
      </c>
      <c r="DT134" s="1">
        <f t="shared" si="366"/>
        <v>9999</v>
      </c>
      <c r="DU134" s="6">
        <f t="shared" si="367"/>
        <v>0</v>
      </c>
      <c r="DV134" s="1">
        <f t="shared" si="368"/>
        <v>9999</v>
      </c>
      <c r="DW134" s="55">
        <f t="shared" si="377"/>
        <v>9999</v>
      </c>
      <c r="DX134" s="1">
        <f t="shared" si="370"/>
        <v>9999</v>
      </c>
      <c r="DY134" s="1">
        <f t="shared" si="371"/>
        <v>9999</v>
      </c>
      <c r="DZ134" s="1">
        <f t="shared" si="372"/>
        <v>9999</v>
      </c>
    </row>
    <row r="135" spans="1:130" x14ac:dyDescent="0.2">
      <c r="E135" s="13"/>
      <c r="H135" s="3"/>
      <c r="I135" s="3"/>
      <c r="M135" s="8">
        <f t="shared" si="313"/>
        <v>0</v>
      </c>
      <c r="N135" s="6">
        <f t="shared" si="314"/>
        <v>0</v>
      </c>
      <c r="O135" s="8" t="str">
        <f t="shared" si="315"/>
        <v/>
      </c>
      <c r="Q135" s="8">
        <f t="shared" si="316"/>
        <v>0</v>
      </c>
      <c r="R135" s="8">
        <f t="shared" si="317"/>
        <v>0</v>
      </c>
      <c r="S135" s="8" t="str">
        <f t="shared" si="318"/>
        <v/>
      </c>
      <c r="T135" s="8"/>
      <c r="U135" s="8">
        <f>IF(A135&lt;&gt;"",IF(VLOOKUP(A135,Apr!A$4:F$202,6)&gt;0,VLOOKUP(A135,Apr!A$4:F$202,6),0),0)</f>
        <v>0</v>
      </c>
      <c r="V135" s="8">
        <f>IF(A135&lt;&gt;"",IF(VLOOKUP(A135,May!A$3:F$201,6)&gt;0,VLOOKUP(A135,May!A$3:F$201,6),0),0)</f>
        <v>0</v>
      </c>
      <c r="W135" s="8">
        <f>IF(A135&lt;&gt;"",IF(VLOOKUP(A135,Jun!A$3:F$201,6)&gt;0,VLOOKUP(A135,Jun!A$3:F$201,6),0),0)</f>
        <v>0</v>
      </c>
      <c r="X135" s="8">
        <f>IF(A135&lt;&gt;"",IF(VLOOKUP(A135,Jul!A$3:F$201,6)&gt;0,VLOOKUP(A135,Jul!A$3:F$201,6),0),0)</f>
        <v>0</v>
      </c>
      <c r="Y135" s="8">
        <f>IF(A135&lt;&gt;"",IF(VLOOKUP(A135,Aug!A$3:F$201,6)&gt;0,VLOOKUP(A135,Aug!A$3:F$201,6),0),0)</f>
        <v>0</v>
      </c>
      <c r="Z135" s="8">
        <f>IF(A135&lt;&gt;"",IF(VLOOKUP(A135,Sep!A$3:F$201,6)&gt;0,VLOOKUP(A135,Sep!A$3:F$201,6),0),0)</f>
        <v>0</v>
      </c>
      <c r="AA135" s="6">
        <f t="shared" si="319"/>
        <v>0</v>
      </c>
      <c r="AB135" s="8">
        <f t="shared" si="320"/>
        <v>2.7777777777777776E-2</v>
      </c>
      <c r="AC135" s="8">
        <f>IF(A135&lt;&gt;"",IF(VLOOKUP(A135,Oct!A$3:F$201,6)&gt;0,VLOOKUP(A135,Oct!A$3:F$201,6),0),0)</f>
        <v>0</v>
      </c>
      <c r="AD135" s="8">
        <f>IF(A135&lt;&gt;"",IF(VLOOKUP(A135,Nov!A$3:F$201,6)&gt;0,VLOOKUP(A135,Nov!A$3:F$201,6),0),0)</f>
        <v>0</v>
      </c>
      <c r="AE135" s="8">
        <f>IF(A135&lt;&gt;"",IF(VLOOKUP(A135,Dec!A$3:F$201,6)&gt;0,VLOOKUP(A135,Dec!A$3:F$201,6),0),0)</f>
        <v>0</v>
      </c>
      <c r="AF135" s="8">
        <f>IF(A135&lt;&gt;"",IF(VLOOKUP(A135,Jan!A$3:F$201,6)&gt;0,VLOOKUP(A135,Jan!A$3:F$201,6),0),0)</f>
        <v>0</v>
      </c>
      <c r="AG135" s="8">
        <f>IF(A135&lt;&gt;"",IF(VLOOKUP(A135,Feb!A$3:F$201,6)&gt;0,VLOOKUP(A135,Feb!A$3:F$201,6),0),0)</f>
        <v>0</v>
      </c>
      <c r="AH135" s="8">
        <f>IF(A135&lt;&gt;"",IF(VLOOKUP(A135,Mar!A$3:F$201,6)&gt;0,VLOOKUP(A135,Mar!A$3:F$201,6),0),0)</f>
        <v>0</v>
      </c>
      <c r="AJ135" s="8">
        <f>LARGE($BH135:BI135,1)</f>
        <v>0</v>
      </c>
      <c r="AK135" s="8">
        <f>LARGE($BH135:BJ135,1)</f>
        <v>0</v>
      </c>
      <c r="AL135" s="8">
        <f>LARGE($BH135:BK135,1)</f>
        <v>0</v>
      </c>
      <c r="AM135" s="8">
        <f>LARGE($BH135:BL135,1)</f>
        <v>0</v>
      </c>
      <c r="AN135" s="8">
        <f>LARGE($BH135:BM135,1)</f>
        <v>0</v>
      </c>
      <c r="AO135" s="8">
        <f>LARGE($BN135:BO135,1)</f>
        <v>2.7777777777777776E-2</v>
      </c>
      <c r="AP135" s="8">
        <f>LARGE($BN135:BP135,1)</f>
        <v>3.3333333333333333E-2</v>
      </c>
      <c r="AQ135" s="8">
        <f>LARGE($BN135:BQ135,1)</f>
        <v>3.3333333333333333E-2</v>
      </c>
      <c r="AR135" s="8">
        <f>LARGE($BN135:BR135,1)</f>
        <v>3.3333333333333333E-2</v>
      </c>
      <c r="AS135" s="8">
        <f>LARGE($BN135:BS135,1)</f>
        <v>3.3333333333333333E-2</v>
      </c>
      <c r="AV135" s="6">
        <f t="shared" si="321"/>
        <v>0</v>
      </c>
      <c r="AW135" s="6">
        <f t="shared" si="322"/>
        <v>0</v>
      </c>
      <c r="AX135" s="6">
        <f t="shared" si="323"/>
        <v>0</v>
      </c>
      <c r="AY135" s="6">
        <f t="shared" si="324"/>
        <v>0</v>
      </c>
      <c r="AZ135" s="6">
        <f t="shared" si="325"/>
        <v>0</v>
      </c>
      <c r="BA135" s="6">
        <f t="shared" si="326"/>
        <v>0</v>
      </c>
      <c r="BB135" s="6">
        <f t="shared" si="327"/>
        <v>0</v>
      </c>
      <c r="BC135" s="6">
        <f t="shared" si="328"/>
        <v>0</v>
      </c>
      <c r="BD135" s="6">
        <f t="shared" si="329"/>
        <v>0</v>
      </c>
      <c r="BE135" s="6">
        <f t="shared" si="330"/>
        <v>0</v>
      </c>
      <c r="BF135" s="6">
        <f t="shared" si="331"/>
        <v>0</v>
      </c>
      <c r="BH135" s="8" t="str">
        <f t="shared" si="332"/>
        <v/>
      </c>
      <c r="BI135" s="8">
        <f t="shared" si="333"/>
        <v>0</v>
      </c>
      <c r="BJ135" s="8">
        <f t="shared" si="334"/>
        <v>0</v>
      </c>
      <c r="BK135" s="8">
        <f t="shared" si="335"/>
        <v>0</v>
      </c>
      <c r="BL135" s="8">
        <f t="shared" si="336"/>
        <v>0</v>
      </c>
      <c r="BM135" s="8">
        <f t="shared" si="337"/>
        <v>0</v>
      </c>
      <c r="BN135" s="8">
        <f t="shared" si="338"/>
        <v>2.7777777777777776E-2</v>
      </c>
      <c r="BO135" s="8">
        <f t="shared" si="339"/>
        <v>0</v>
      </c>
      <c r="BP135" s="8">
        <f t="shared" si="373"/>
        <v>3.3333333333333333E-2</v>
      </c>
      <c r="BQ135" s="8">
        <f t="shared" si="374"/>
        <v>0</v>
      </c>
      <c r="BR135" s="8">
        <f t="shared" si="375"/>
        <v>0</v>
      </c>
      <c r="BS135" s="8">
        <f t="shared" si="376"/>
        <v>0</v>
      </c>
      <c r="BV135" s="8" t="str">
        <f t="shared" si="340"/>
        <v/>
      </c>
      <c r="BW135" s="8" t="str">
        <f t="shared" si="341"/>
        <v/>
      </c>
      <c r="BX135" s="8" t="str">
        <f t="shared" si="342"/>
        <v/>
      </c>
      <c r="BY135" s="8" t="str">
        <f t="shared" si="343"/>
        <v/>
      </c>
      <c r="BZ135" s="8" t="str">
        <f t="shared" si="344"/>
        <v/>
      </c>
      <c r="CA135" s="8" t="str">
        <f t="shared" si="345"/>
        <v/>
      </c>
      <c r="CB135" s="8" t="str">
        <f t="shared" si="346"/>
        <v/>
      </c>
      <c r="CC135" s="8" t="str">
        <f t="shared" si="347"/>
        <v/>
      </c>
      <c r="CD135" s="8" t="str">
        <f t="shared" si="348"/>
        <v/>
      </c>
      <c r="CE135" s="8" t="str">
        <f t="shared" si="349"/>
        <v/>
      </c>
      <c r="CF135" s="8" t="str">
        <f t="shared" si="350"/>
        <v/>
      </c>
      <c r="CG135" s="8" t="str">
        <f t="shared" si="351"/>
        <v/>
      </c>
      <c r="CI135" s="13">
        <v>0.77579861111111104</v>
      </c>
      <c r="CJ135" s="8">
        <f t="shared" si="352"/>
        <v>0.77579861111111104</v>
      </c>
      <c r="CK135" s="8">
        <f>IF(COUNT($BV135:BW135)&gt;0,SMALL($BV135:BW135,1),$CI135)</f>
        <v>0.77579861111111104</v>
      </c>
      <c r="CL135" s="8">
        <f>IF(COUNT($BV135:BX135)&gt;0,SMALL($BV135:BX135,1),$CI135)</f>
        <v>0.77579861111111104</v>
      </c>
      <c r="CM135" s="8">
        <f>IF(COUNT($BV135:BY135)&gt;0,SMALL($BV135:BY135,1),$CI135)</f>
        <v>0.77579861111111104</v>
      </c>
      <c r="CN135" s="8">
        <f>IF(COUNT($BV135:BZ135)&gt;0,SMALL($BV135:BZ135,1),$CI135)</f>
        <v>0.77579861111111104</v>
      </c>
      <c r="CP135" s="8">
        <f t="shared" si="353"/>
        <v>0</v>
      </c>
      <c r="CQ135" s="8">
        <f>IF(COUNT($CB135:CC135)&gt;0,SMALL($CB135:CC135,1),$CP135)</f>
        <v>0</v>
      </c>
      <c r="CR135" s="8">
        <f>IF(COUNT($CB135:CD135)&gt;0,SMALL($CB135:CD135,1),$CP135)</f>
        <v>0</v>
      </c>
      <c r="CS135" s="8">
        <f>IF(COUNT($CB135:CE135)&gt;0,SMALL($CB135:CE135,1),$CP135)</f>
        <v>0</v>
      </c>
      <c r="CT135" s="8">
        <f>IF(COUNT($CB135:CF135)&gt;0,SMALL($CB135:CF135,1),$CP135)</f>
        <v>0</v>
      </c>
      <c r="CV135" s="8" t="str">
        <f t="shared" si="354"/>
        <v/>
      </c>
      <c r="CW135" s="8" t="str">
        <f t="shared" si="355"/>
        <v/>
      </c>
      <c r="CX135" s="1">
        <f t="shared" si="356"/>
        <v>0</v>
      </c>
      <c r="CY135" s="8" t="str">
        <f t="shared" si="357"/>
        <v/>
      </c>
      <c r="CZ135" s="1">
        <f t="shared" si="358"/>
        <v>0</v>
      </c>
      <c r="DB135" s="13">
        <f t="shared" si="359"/>
        <v>0</v>
      </c>
      <c r="DC135" s="13">
        <f>SMALL($DO135:DP135,1)/(60*60*24)</f>
        <v>0</v>
      </c>
      <c r="DD135" s="13">
        <f>SMALL($DO135:DQ135,1)/(60*60*24)</f>
        <v>0</v>
      </c>
      <c r="DE135" s="13">
        <f>SMALL($DO135:DR135,1)/(60*60*24)</f>
        <v>0</v>
      </c>
      <c r="DF135" s="13">
        <f>SMALL($DO135:DS135,1)/(60*60*24)</f>
        <v>0</v>
      </c>
      <c r="DG135" s="13">
        <f>SMALL($DO135:DT135,1)/(60*60*24)</f>
        <v>0</v>
      </c>
      <c r="DH135" s="45">
        <f t="shared" si="360"/>
        <v>0</v>
      </c>
      <c r="DI135" s="13">
        <f>SMALL($DU135:DV135,1)/(60*60*24)</f>
        <v>0</v>
      </c>
      <c r="DJ135" s="13">
        <f>SMALL($DU135:DW135,1)/(60*60*24)</f>
        <v>0</v>
      </c>
      <c r="DK135" s="13">
        <f>SMALL($DU135:DX135,1)/(60*60*24)</f>
        <v>0</v>
      </c>
      <c r="DL135" s="13">
        <f>SMALL($DU135:DY135,1)/(60*60*24)</f>
        <v>0</v>
      </c>
      <c r="DM135" s="13">
        <f>SMALL($DU135:DZ135,1)/(60*60*24)</f>
        <v>0</v>
      </c>
      <c r="DO135" s="6">
        <f t="shared" si="361"/>
        <v>0</v>
      </c>
      <c r="DP135" s="1">
        <f t="shared" si="362"/>
        <v>9999</v>
      </c>
      <c r="DQ135" s="1">
        <f t="shared" si="363"/>
        <v>9999</v>
      </c>
      <c r="DR135" s="1">
        <f t="shared" si="364"/>
        <v>9999</v>
      </c>
      <c r="DS135" s="1">
        <f t="shared" si="365"/>
        <v>9999</v>
      </c>
      <c r="DT135" s="1">
        <f t="shared" si="366"/>
        <v>9999</v>
      </c>
      <c r="DU135" s="6">
        <f t="shared" si="367"/>
        <v>0</v>
      </c>
      <c r="DV135" s="1">
        <f t="shared" si="368"/>
        <v>9999</v>
      </c>
      <c r="DW135" s="55">
        <f t="shared" si="377"/>
        <v>9999</v>
      </c>
      <c r="DX135" s="1">
        <f t="shared" si="370"/>
        <v>9999</v>
      </c>
      <c r="DY135" s="1">
        <f t="shared" si="371"/>
        <v>9999</v>
      </c>
      <c r="DZ135" s="1">
        <f t="shared" si="372"/>
        <v>9999</v>
      </c>
    </row>
    <row r="136" spans="1:130" x14ac:dyDescent="0.2">
      <c r="E136" s="13"/>
      <c r="H136" s="3"/>
      <c r="I136" s="3"/>
      <c r="M136" s="8">
        <f t="shared" si="313"/>
        <v>0</v>
      </c>
      <c r="N136" s="6">
        <f t="shared" si="314"/>
        <v>0</v>
      </c>
      <c r="O136" s="8" t="str">
        <f t="shared" si="315"/>
        <v/>
      </c>
      <c r="Q136" s="8">
        <f t="shared" si="316"/>
        <v>0</v>
      </c>
      <c r="R136" s="8">
        <f t="shared" si="317"/>
        <v>0</v>
      </c>
      <c r="S136" s="8" t="str">
        <f t="shared" si="318"/>
        <v/>
      </c>
      <c r="T136" s="8"/>
      <c r="U136" s="8">
        <f>IF(A136&lt;&gt;"",IF(VLOOKUP(A136,Apr!A$4:F$202,6)&gt;0,VLOOKUP(A136,Apr!A$4:F$202,6),0),0)</f>
        <v>0</v>
      </c>
      <c r="V136" s="8">
        <f>IF(A136&lt;&gt;"",IF(VLOOKUP(A136,May!A$3:F$201,6)&gt;0,VLOOKUP(A136,May!A$3:F$201,6),0),0)</f>
        <v>0</v>
      </c>
      <c r="W136" s="8">
        <f>IF(A136&lt;&gt;"",IF(VLOOKUP(A136,Jun!A$3:F$201,6)&gt;0,VLOOKUP(A136,Jun!A$3:F$201,6),0),0)</f>
        <v>0</v>
      </c>
      <c r="X136" s="8">
        <f>IF(A136&lt;&gt;"",IF(VLOOKUP(A136,Jul!A$3:F$201,6)&gt;0,VLOOKUP(A136,Jul!A$3:F$201,6),0),0)</f>
        <v>0</v>
      </c>
      <c r="Y136" s="8">
        <f>IF(A136&lt;&gt;"",IF(VLOOKUP(A136,Aug!A$3:F$201,6)&gt;0,VLOOKUP(A136,Aug!A$3:F$201,6),0),0)</f>
        <v>0</v>
      </c>
      <c r="Z136" s="8">
        <f>IF(A136&lt;&gt;"",IF(VLOOKUP(A136,Sep!A$3:F$201,6)&gt;0,VLOOKUP(A136,Sep!A$3:F$201,6),0),0)</f>
        <v>0</v>
      </c>
      <c r="AA136" s="6">
        <f t="shared" si="319"/>
        <v>0</v>
      </c>
      <c r="AB136" s="8">
        <f t="shared" si="320"/>
        <v>2.7777777777777776E-2</v>
      </c>
      <c r="AC136" s="8">
        <f>IF(A136&lt;&gt;"",IF(VLOOKUP(A136,Oct!A$3:F$201,6)&gt;0,VLOOKUP(A136,Oct!A$3:F$201,6),0),0)</f>
        <v>0</v>
      </c>
      <c r="AD136" s="8">
        <f>IF(A136&lt;&gt;"",IF(VLOOKUP(A136,Nov!A$3:F$201,6)&gt;0,VLOOKUP(A136,Nov!A$3:F$201,6),0),0)</f>
        <v>0</v>
      </c>
      <c r="AE136" s="8">
        <f>IF(A136&lt;&gt;"",IF(VLOOKUP(A136,Dec!A$3:F$201,6)&gt;0,VLOOKUP(A136,Dec!A$3:F$201,6),0),0)</f>
        <v>0</v>
      </c>
      <c r="AF136" s="8">
        <f>IF(A136&lt;&gt;"",IF(VLOOKUP(A136,Jan!A$3:F$201,6)&gt;0,VLOOKUP(A136,Jan!A$3:F$201,6),0),0)</f>
        <v>0</v>
      </c>
      <c r="AG136" s="8">
        <f>IF(A136&lt;&gt;"",IF(VLOOKUP(A136,Feb!A$3:F$201,6)&gt;0,VLOOKUP(A136,Feb!A$3:F$201,6),0),0)</f>
        <v>0</v>
      </c>
      <c r="AH136" s="8">
        <f>IF(A136&lt;&gt;"",IF(VLOOKUP(A136,Mar!A$3:F$201,6)&gt;0,VLOOKUP(A136,Mar!A$3:F$201,6),0),0)</f>
        <v>0</v>
      </c>
      <c r="AJ136" s="8">
        <f>LARGE($BH136:BI136,1)</f>
        <v>0</v>
      </c>
      <c r="AK136" s="8">
        <f>LARGE($BH136:BJ136,1)</f>
        <v>0</v>
      </c>
      <c r="AL136" s="8">
        <f>LARGE($BH136:BK136,1)</f>
        <v>0</v>
      </c>
      <c r="AM136" s="8">
        <f>LARGE($BH136:BL136,1)</f>
        <v>0</v>
      </c>
      <c r="AN136" s="8">
        <f>LARGE($BH136:BM136,1)</f>
        <v>0</v>
      </c>
      <c r="AO136" s="8">
        <f>LARGE($BN136:BO136,1)</f>
        <v>2.7777777777777776E-2</v>
      </c>
      <c r="AP136" s="8">
        <f>LARGE($BN136:BP136,1)</f>
        <v>3.3333333333333333E-2</v>
      </c>
      <c r="AQ136" s="8">
        <f>LARGE($BN136:BQ136,1)</f>
        <v>3.3333333333333333E-2</v>
      </c>
      <c r="AR136" s="8">
        <f>LARGE($BN136:BR136,1)</f>
        <v>3.3333333333333333E-2</v>
      </c>
      <c r="AS136" s="8">
        <f>LARGE($BN136:BS136,1)</f>
        <v>3.3333333333333333E-2</v>
      </c>
      <c r="AV136" s="6">
        <f t="shared" si="321"/>
        <v>0</v>
      </c>
      <c r="AW136" s="6">
        <f t="shared" si="322"/>
        <v>0</v>
      </c>
      <c r="AX136" s="6">
        <f t="shared" si="323"/>
        <v>0</v>
      </c>
      <c r="AY136" s="6">
        <f t="shared" si="324"/>
        <v>0</v>
      </c>
      <c r="AZ136" s="6">
        <f t="shared" si="325"/>
        <v>0</v>
      </c>
      <c r="BA136" s="6">
        <f t="shared" si="326"/>
        <v>0</v>
      </c>
      <c r="BB136" s="6">
        <f t="shared" si="327"/>
        <v>0</v>
      </c>
      <c r="BC136" s="6">
        <f t="shared" si="328"/>
        <v>0</v>
      </c>
      <c r="BD136" s="6">
        <f t="shared" si="329"/>
        <v>0</v>
      </c>
      <c r="BE136" s="6">
        <f t="shared" si="330"/>
        <v>0</v>
      </c>
      <c r="BF136" s="6">
        <f t="shared" si="331"/>
        <v>0</v>
      </c>
      <c r="BH136" s="8" t="str">
        <f t="shared" si="332"/>
        <v/>
      </c>
      <c r="BI136" s="8">
        <f t="shared" si="333"/>
        <v>0</v>
      </c>
      <c r="BJ136" s="8">
        <f t="shared" si="334"/>
        <v>0</v>
      </c>
      <c r="BK136" s="8">
        <f t="shared" si="335"/>
        <v>0</v>
      </c>
      <c r="BL136" s="8">
        <f t="shared" si="336"/>
        <v>0</v>
      </c>
      <c r="BM136" s="8">
        <f t="shared" si="337"/>
        <v>0</v>
      </c>
      <c r="BN136" s="8">
        <f t="shared" si="338"/>
        <v>2.7777777777777776E-2</v>
      </c>
      <c r="BO136" s="8">
        <f t="shared" si="339"/>
        <v>0</v>
      </c>
      <c r="BP136" s="8">
        <f t="shared" si="373"/>
        <v>3.3333333333333333E-2</v>
      </c>
      <c r="BQ136" s="8">
        <f t="shared" si="374"/>
        <v>0</v>
      </c>
      <c r="BR136" s="8">
        <f t="shared" si="375"/>
        <v>0</v>
      </c>
      <c r="BS136" s="8">
        <f t="shared" si="376"/>
        <v>0</v>
      </c>
      <c r="BV136" s="8" t="str">
        <f t="shared" si="340"/>
        <v/>
      </c>
      <c r="BW136" s="8" t="str">
        <f t="shared" si="341"/>
        <v/>
      </c>
      <c r="BX136" s="8" t="str">
        <f t="shared" si="342"/>
        <v/>
      </c>
      <c r="BY136" s="8" t="str">
        <f t="shared" si="343"/>
        <v/>
      </c>
      <c r="BZ136" s="8" t="str">
        <f t="shared" si="344"/>
        <v/>
      </c>
      <c r="CA136" s="8" t="str">
        <f t="shared" si="345"/>
        <v/>
      </c>
      <c r="CB136" s="8" t="str">
        <f t="shared" si="346"/>
        <v/>
      </c>
      <c r="CC136" s="8" t="str">
        <f t="shared" si="347"/>
        <v/>
      </c>
      <c r="CD136" s="8" t="str">
        <f t="shared" si="348"/>
        <v/>
      </c>
      <c r="CE136" s="8" t="str">
        <f t="shared" si="349"/>
        <v/>
      </c>
      <c r="CF136" s="8" t="str">
        <f t="shared" si="350"/>
        <v/>
      </c>
      <c r="CG136" s="8" t="str">
        <f t="shared" si="351"/>
        <v/>
      </c>
      <c r="CI136" s="13">
        <v>0.817465277777778</v>
      </c>
      <c r="CJ136" s="8">
        <f t="shared" si="352"/>
        <v>0.817465277777778</v>
      </c>
      <c r="CK136" s="8">
        <f>IF(COUNT($BV136:BW136)&gt;0,SMALL($BV136:BW136,1),$CI136)</f>
        <v>0.817465277777778</v>
      </c>
      <c r="CL136" s="8">
        <f>IF(COUNT($BV136:BX136)&gt;0,SMALL($BV136:BX136,1),$CI136)</f>
        <v>0.817465277777778</v>
      </c>
      <c r="CM136" s="8">
        <f>IF(COUNT($BV136:BY136)&gt;0,SMALL($BV136:BY136,1),$CI136)</f>
        <v>0.817465277777778</v>
      </c>
      <c r="CN136" s="8">
        <f>IF(COUNT($BV136:BZ136)&gt;0,SMALL($BV136:BZ136,1),$CI136)</f>
        <v>0.817465277777778</v>
      </c>
      <c r="CP136" s="8">
        <f t="shared" si="353"/>
        <v>0</v>
      </c>
      <c r="CQ136" s="8">
        <f>IF(COUNT($CB136:CC136)&gt;0,SMALL($CB136:CC136,1),$CP136)</f>
        <v>0</v>
      </c>
      <c r="CR136" s="8">
        <f>IF(COUNT($CB136:CD136)&gt;0,SMALL($CB136:CD136,1),$CP136)</f>
        <v>0</v>
      </c>
      <c r="CS136" s="8">
        <f>IF(COUNT($CB136:CE136)&gt;0,SMALL($CB136:CE136,1),$CP136)</f>
        <v>0</v>
      </c>
      <c r="CT136" s="8">
        <f>IF(COUNT($CB136:CF136)&gt;0,SMALL($CB136:CF136,1),$CP136)</f>
        <v>0</v>
      </c>
      <c r="CV136" s="8" t="str">
        <f t="shared" si="354"/>
        <v/>
      </c>
      <c r="CW136" s="8" t="str">
        <f t="shared" si="355"/>
        <v/>
      </c>
      <c r="CX136" s="1">
        <f t="shared" si="356"/>
        <v>0</v>
      </c>
      <c r="CY136" s="8" t="str">
        <f t="shared" si="357"/>
        <v/>
      </c>
      <c r="CZ136" s="1">
        <f t="shared" si="358"/>
        <v>0</v>
      </c>
      <c r="DB136" s="13">
        <f t="shared" si="359"/>
        <v>0</v>
      </c>
      <c r="DC136" s="13">
        <f>SMALL($DO136:DP136,1)/(60*60*24)</f>
        <v>0</v>
      </c>
      <c r="DD136" s="13">
        <f>SMALL($DO136:DQ136,1)/(60*60*24)</f>
        <v>0</v>
      </c>
      <c r="DE136" s="13">
        <f>SMALL($DO136:DR136,1)/(60*60*24)</f>
        <v>0</v>
      </c>
      <c r="DF136" s="13">
        <f>SMALL($DO136:DS136,1)/(60*60*24)</f>
        <v>0</v>
      </c>
      <c r="DG136" s="13">
        <f>SMALL($DO136:DT136,1)/(60*60*24)</f>
        <v>0</v>
      </c>
      <c r="DH136" s="45">
        <f t="shared" si="360"/>
        <v>0</v>
      </c>
      <c r="DI136" s="13">
        <f>SMALL($DU136:DV136,1)/(60*60*24)</f>
        <v>0</v>
      </c>
      <c r="DJ136" s="13">
        <f>SMALL($DU136:DW136,1)/(60*60*24)</f>
        <v>0</v>
      </c>
      <c r="DK136" s="13">
        <f>SMALL($DU136:DX136,1)/(60*60*24)</f>
        <v>0</v>
      </c>
      <c r="DL136" s="13">
        <f>SMALL($DU136:DY136,1)/(60*60*24)</f>
        <v>0</v>
      </c>
      <c r="DM136" s="13">
        <f>SMALL($DU136:DZ136,1)/(60*60*24)</f>
        <v>0</v>
      </c>
      <c r="DO136" s="6">
        <f t="shared" si="361"/>
        <v>0</v>
      </c>
      <c r="DP136" s="1">
        <f t="shared" si="362"/>
        <v>9999</v>
      </c>
      <c r="DQ136" s="1">
        <f t="shared" si="363"/>
        <v>9999</v>
      </c>
      <c r="DR136" s="1">
        <f t="shared" si="364"/>
        <v>9999</v>
      </c>
      <c r="DS136" s="1">
        <f t="shared" si="365"/>
        <v>9999</v>
      </c>
      <c r="DT136" s="1">
        <f t="shared" si="366"/>
        <v>9999</v>
      </c>
      <c r="DU136" s="6">
        <f t="shared" si="367"/>
        <v>0</v>
      </c>
      <c r="DV136" s="1">
        <f t="shared" si="368"/>
        <v>9999</v>
      </c>
      <c r="DW136" s="55">
        <f t="shared" si="377"/>
        <v>9999</v>
      </c>
      <c r="DX136" s="1">
        <f t="shared" si="370"/>
        <v>9999</v>
      </c>
      <c r="DY136" s="1">
        <f t="shared" si="371"/>
        <v>9999</v>
      </c>
      <c r="DZ136" s="1">
        <f t="shared" si="372"/>
        <v>9999</v>
      </c>
    </row>
    <row r="137" spans="1:130" x14ac:dyDescent="0.2">
      <c r="E137" s="13"/>
      <c r="M137" s="8">
        <f t="shared" si="313"/>
        <v>0</v>
      </c>
      <c r="N137" s="6">
        <f t="shared" si="314"/>
        <v>0</v>
      </c>
      <c r="O137" s="8" t="str">
        <f t="shared" si="315"/>
        <v/>
      </c>
      <c r="Q137" s="8">
        <f t="shared" si="316"/>
        <v>0</v>
      </c>
      <c r="R137" s="8">
        <f t="shared" si="317"/>
        <v>0</v>
      </c>
      <c r="S137" s="8" t="str">
        <f t="shared" si="318"/>
        <v/>
      </c>
      <c r="T137" s="8"/>
      <c r="U137" s="8">
        <f>IF(A137&lt;&gt;"",IF(VLOOKUP(A137,Apr!A$4:F$202,6)&gt;0,VLOOKUP(A137,Apr!A$4:F$202,6),0),0)</f>
        <v>0</v>
      </c>
      <c r="V137" s="8">
        <f>IF(A137&lt;&gt;"",IF(VLOOKUP(A137,May!A$3:F$201,6)&gt;0,VLOOKUP(A137,May!A$3:F$201,6),0),0)</f>
        <v>0</v>
      </c>
      <c r="W137" s="8">
        <f>IF(A137&lt;&gt;"",IF(VLOOKUP(A137,Jun!A$3:F$201,6)&gt;0,VLOOKUP(A137,Jun!A$3:F$201,6),0),0)</f>
        <v>0</v>
      </c>
      <c r="X137" s="8">
        <f>IF(A137&lt;&gt;"",IF(VLOOKUP(A137,Jul!A$3:F$201,6)&gt;0,VLOOKUP(A137,Jul!A$3:F$201,6),0),0)</f>
        <v>0</v>
      </c>
      <c r="Y137" s="8">
        <f>IF(A137&lt;&gt;"",IF(VLOOKUP(A137,Aug!A$3:F$201,6)&gt;0,VLOOKUP(A137,Aug!A$3:F$201,6),0),0)</f>
        <v>0</v>
      </c>
      <c r="Z137" s="8">
        <f>IF(A137&lt;&gt;"",IF(VLOOKUP(A137,Sep!A$3:F$201,6)&gt;0,VLOOKUP(A137,Sep!A$3:F$201,6),0),0)</f>
        <v>0</v>
      </c>
      <c r="AA137" s="6">
        <f t="shared" si="319"/>
        <v>0</v>
      </c>
      <c r="AB137" s="8">
        <f t="shared" si="320"/>
        <v>2.7777777777777776E-2</v>
      </c>
      <c r="AC137" s="8">
        <f>IF(A137&lt;&gt;"",IF(VLOOKUP(A137,Oct!A$3:F$201,6)&gt;0,VLOOKUP(A137,Oct!A$3:F$201,6),0),0)</f>
        <v>0</v>
      </c>
      <c r="AD137" s="8">
        <f>IF(A137&lt;&gt;"",IF(VLOOKUP(A137,Nov!A$3:F$201,6)&gt;0,VLOOKUP(A137,Nov!A$3:F$201,6),0),0)</f>
        <v>0</v>
      </c>
      <c r="AE137" s="8">
        <f>IF(A137&lt;&gt;"",IF(VLOOKUP(A137,Dec!A$3:F$201,6)&gt;0,VLOOKUP(A137,Dec!A$3:F$201,6),0),0)</f>
        <v>0</v>
      </c>
      <c r="AF137" s="8">
        <f>IF(A137&lt;&gt;"",IF(VLOOKUP(A137,Jan!A$3:F$201,6)&gt;0,VLOOKUP(A137,Jan!A$3:F$201,6),0),0)</f>
        <v>0</v>
      </c>
      <c r="AG137" s="8">
        <f>IF(A137&lt;&gt;"",IF(VLOOKUP(A137,Feb!A$3:F$201,6)&gt;0,VLOOKUP(A137,Feb!A$3:F$201,6),0),0)</f>
        <v>0</v>
      </c>
      <c r="AH137" s="8">
        <f>IF(A137&lt;&gt;"",IF(VLOOKUP(A137,Mar!A$3:F$201,6)&gt;0,VLOOKUP(A137,Mar!A$3:F$201,6),0),0)</f>
        <v>0</v>
      </c>
      <c r="AJ137" s="8">
        <f>LARGE($BH137:BI137,1)</f>
        <v>0</v>
      </c>
      <c r="AK137" s="8">
        <f>LARGE($BH137:BJ137,1)</f>
        <v>0</v>
      </c>
      <c r="AL137" s="8">
        <f>LARGE($BH137:BK137,1)</f>
        <v>0</v>
      </c>
      <c r="AM137" s="8">
        <f>LARGE($BH137:BL137,1)</f>
        <v>0</v>
      </c>
      <c r="AN137" s="8">
        <f>LARGE($BH137:BM137,1)</f>
        <v>0</v>
      </c>
      <c r="AO137" s="8">
        <f>LARGE($BN137:BO137,1)</f>
        <v>2.7777777777777776E-2</v>
      </c>
      <c r="AP137" s="8">
        <f>LARGE($BN137:BP137,1)</f>
        <v>3.3333333333333333E-2</v>
      </c>
      <c r="AQ137" s="8">
        <f>LARGE($BN137:BQ137,1)</f>
        <v>3.3333333333333333E-2</v>
      </c>
      <c r="AR137" s="8">
        <f>LARGE($BN137:BR137,1)</f>
        <v>3.3333333333333333E-2</v>
      </c>
      <c r="AS137" s="8">
        <f>LARGE($BN137:BS137,1)</f>
        <v>3.3333333333333333E-2</v>
      </c>
      <c r="AV137" s="6">
        <f t="shared" si="321"/>
        <v>0</v>
      </c>
      <c r="AW137" s="6">
        <f t="shared" si="322"/>
        <v>0</v>
      </c>
      <c r="AX137" s="6">
        <f t="shared" si="323"/>
        <v>0</v>
      </c>
      <c r="AY137" s="6">
        <f t="shared" si="324"/>
        <v>0</v>
      </c>
      <c r="AZ137" s="6">
        <f t="shared" si="325"/>
        <v>0</v>
      </c>
      <c r="BA137" s="6">
        <f t="shared" si="326"/>
        <v>0</v>
      </c>
      <c r="BB137" s="6">
        <f t="shared" si="327"/>
        <v>0</v>
      </c>
      <c r="BC137" s="6">
        <f t="shared" si="328"/>
        <v>0</v>
      </c>
      <c r="BD137" s="6">
        <f t="shared" si="329"/>
        <v>0</v>
      </c>
      <c r="BE137" s="6">
        <f t="shared" si="330"/>
        <v>0</v>
      </c>
      <c r="BF137" s="6">
        <f t="shared" si="331"/>
        <v>0</v>
      </c>
      <c r="BH137" s="8" t="str">
        <f t="shared" si="332"/>
        <v/>
      </c>
      <c r="BI137" s="8">
        <f t="shared" si="333"/>
        <v>0</v>
      </c>
      <c r="BJ137" s="8">
        <f t="shared" si="334"/>
        <v>0</v>
      </c>
      <c r="BK137" s="8">
        <f t="shared" si="335"/>
        <v>0</v>
      </c>
      <c r="BL137" s="8">
        <f t="shared" si="336"/>
        <v>0</v>
      </c>
      <c r="BM137" s="8">
        <f t="shared" si="337"/>
        <v>0</v>
      </c>
      <c r="BN137" s="8">
        <f t="shared" si="338"/>
        <v>2.7777777777777776E-2</v>
      </c>
      <c r="BO137" s="8">
        <f t="shared" si="339"/>
        <v>0</v>
      </c>
      <c r="BP137" s="8">
        <f t="shared" si="373"/>
        <v>3.3333333333333333E-2</v>
      </c>
      <c r="BQ137" s="8">
        <f t="shared" si="374"/>
        <v>0</v>
      </c>
      <c r="BR137" s="8">
        <f t="shared" si="375"/>
        <v>0</v>
      </c>
      <c r="BS137" s="8">
        <f t="shared" si="376"/>
        <v>0</v>
      </c>
      <c r="BV137" s="8" t="str">
        <f t="shared" si="340"/>
        <v/>
      </c>
      <c r="BW137" s="8" t="str">
        <f t="shared" si="341"/>
        <v/>
      </c>
      <c r="BX137" s="8" t="str">
        <f t="shared" si="342"/>
        <v/>
      </c>
      <c r="BY137" s="8" t="str">
        <f t="shared" si="343"/>
        <v/>
      </c>
      <c r="BZ137" s="8" t="str">
        <f t="shared" si="344"/>
        <v/>
      </c>
      <c r="CA137" s="8" t="str">
        <f t="shared" si="345"/>
        <v/>
      </c>
      <c r="CB137" s="8" t="str">
        <f t="shared" si="346"/>
        <v/>
      </c>
      <c r="CC137" s="8" t="str">
        <f t="shared" si="347"/>
        <v/>
      </c>
      <c r="CD137" s="8" t="str">
        <f t="shared" si="348"/>
        <v/>
      </c>
      <c r="CE137" s="8" t="str">
        <f t="shared" si="349"/>
        <v/>
      </c>
      <c r="CF137" s="8" t="str">
        <f t="shared" si="350"/>
        <v/>
      </c>
      <c r="CG137" s="8" t="str">
        <f t="shared" si="351"/>
        <v/>
      </c>
      <c r="CI137" s="13">
        <v>0.85913194444444496</v>
      </c>
      <c r="CJ137" s="8">
        <f t="shared" si="352"/>
        <v>0.85913194444444496</v>
      </c>
      <c r="CK137" s="8">
        <f>IF(COUNT($BV137:BW137)&gt;0,SMALL($BV137:BW137,1),$CI137)</f>
        <v>0.85913194444444496</v>
      </c>
      <c r="CL137" s="8">
        <f>IF(COUNT($BV137:BX137)&gt;0,SMALL($BV137:BX137,1),$CI137)</f>
        <v>0.85913194444444496</v>
      </c>
      <c r="CM137" s="8">
        <f>IF(COUNT($BV137:BY137)&gt;0,SMALL($BV137:BY137,1),$CI137)</f>
        <v>0.85913194444444496</v>
      </c>
      <c r="CN137" s="8">
        <f>IF(COUNT($BV137:BZ137)&gt;0,SMALL($BV137:BZ137,1),$CI137)</f>
        <v>0.85913194444444496</v>
      </c>
      <c r="CP137" s="8">
        <f t="shared" si="353"/>
        <v>0</v>
      </c>
      <c r="CQ137" s="8">
        <f>IF(COUNT($CB137:CC137)&gt;0,SMALL($CB137:CC137,1),$CP137)</f>
        <v>0</v>
      </c>
      <c r="CR137" s="8">
        <f>IF(COUNT($CB137:CD137)&gt;0,SMALL($CB137:CD137,1),$CP137)</f>
        <v>0</v>
      </c>
      <c r="CS137" s="8">
        <f>IF(COUNT($CB137:CE137)&gt;0,SMALL($CB137:CE137,1),$CP137)</f>
        <v>0</v>
      </c>
      <c r="CT137" s="8">
        <f>IF(COUNT($CB137:CF137)&gt;0,SMALL($CB137:CF137,1),$CP137)</f>
        <v>0</v>
      </c>
      <c r="CV137" s="8" t="str">
        <f t="shared" si="354"/>
        <v/>
      </c>
      <c r="CW137" s="8" t="str">
        <f t="shared" si="355"/>
        <v/>
      </c>
      <c r="CX137" s="1">
        <f t="shared" si="356"/>
        <v>0</v>
      </c>
      <c r="CY137" s="8" t="str">
        <f t="shared" si="357"/>
        <v/>
      </c>
      <c r="CZ137" s="1">
        <f t="shared" si="358"/>
        <v>0</v>
      </c>
      <c r="DB137" s="13">
        <f t="shared" si="359"/>
        <v>0</v>
      </c>
      <c r="DC137" s="13">
        <f>SMALL($DO137:DP137,1)/(60*60*24)</f>
        <v>0</v>
      </c>
      <c r="DD137" s="13">
        <f>SMALL($DO137:DQ137,1)/(60*60*24)</f>
        <v>0</v>
      </c>
      <c r="DE137" s="13">
        <f>SMALL($DO137:DR137,1)/(60*60*24)</f>
        <v>0</v>
      </c>
      <c r="DF137" s="13">
        <f>SMALL($DO137:DS137,1)/(60*60*24)</f>
        <v>0</v>
      </c>
      <c r="DG137" s="13">
        <f>SMALL($DO137:DT137,1)/(60*60*24)</f>
        <v>0</v>
      </c>
      <c r="DH137" s="45">
        <f t="shared" si="360"/>
        <v>0</v>
      </c>
      <c r="DI137" s="13">
        <f>SMALL($DU137:DV137,1)/(60*60*24)</f>
        <v>0</v>
      </c>
      <c r="DJ137" s="13">
        <f>SMALL($DU137:DW137,1)/(60*60*24)</f>
        <v>0</v>
      </c>
      <c r="DK137" s="13">
        <f>SMALL($DU137:DX137,1)/(60*60*24)</f>
        <v>0</v>
      </c>
      <c r="DL137" s="13">
        <f>SMALL($DU137:DY137,1)/(60*60*24)</f>
        <v>0</v>
      </c>
      <c r="DM137" s="13">
        <f>SMALL($DU137:DZ137,1)/(60*60*24)</f>
        <v>0</v>
      </c>
      <c r="DO137" s="6">
        <f t="shared" si="361"/>
        <v>0</v>
      </c>
      <c r="DP137" s="1">
        <f t="shared" si="362"/>
        <v>9999</v>
      </c>
      <c r="DQ137" s="1">
        <f t="shared" si="363"/>
        <v>9999</v>
      </c>
      <c r="DR137" s="1">
        <f t="shared" si="364"/>
        <v>9999</v>
      </c>
      <c r="DS137" s="1">
        <f t="shared" si="365"/>
        <v>9999</v>
      </c>
      <c r="DT137" s="1">
        <f t="shared" si="366"/>
        <v>9999</v>
      </c>
      <c r="DU137" s="6">
        <f t="shared" si="367"/>
        <v>0</v>
      </c>
      <c r="DV137" s="1">
        <f t="shared" si="368"/>
        <v>9999</v>
      </c>
      <c r="DW137" s="55">
        <f t="shared" si="377"/>
        <v>9999</v>
      </c>
      <c r="DX137" s="1">
        <f t="shared" si="370"/>
        <v>9999</v>
      </c>
      <c r="DY137" s="1">
        <f t="shared" si="371"/>
        <v>9999</v>
      </c>
      <c r="DZ137" s="1">
        <f t="shared" si="372"/>
        <v>9999</v>
      </c>
    </row>
    <row r="138" spans="1:130" x14ac:dyDescent="0.2">
      <c r="E138" s="13"/>
      <c r="M138" s="8">
        <f t="shared" si="313"/>
        <v>0</v>
      </c>
      <c r="N138" s="6">
        <f t="shared" si="314"/>
        <v>0</v>
      </c>
      <c r="O138" s="8" t="str">
        <f t="shared" si="315"/>
        <v/>
      </c>
      <c r="Q138" s="8">
        <f t="shared" si="316"/>
        <v>0</v>
      </c>
      <c r="R138" s="8">
        <f t="shared" si="317"/>
        <v>0</v>
      </c>
      <c r="S138" s="8" t="str">
        <f t="shared" si="318"/>
        <v/>
      </c>
      <c r="T138" s="8"/>
      <c r="U138" s="8">
        <f>IF(A138&lt;&gt;"",IF(VLOOKUP(A138,Apr!A$4:F$202,6)&gt;0,VLOOKUP(A138,Apr!A$4:F$202,6),0),0)</f>
        <v>0</v>
      </c>
      <c r="V138" s="8">
        <f>IF(A138&lt;&gt;"",IF(VLOOKUP(A138,May!A$3:F$201,6)&gt;0,VLOOKUP(A138,May!A$3:F$201,6),0),0)</f>
        <v>0</v>
      </c>
      <c r="W138" s="8">
        <f>IF(A138&lt;&gt;"",IF(VLOOKUP(A138,Jun!A$3:F$201,6)&gt;0,VLOOKUP(A138,Jun!A$3:F$201,6),0),0)</f>
        <v>0</v>
      </c>
      <c r="X138" s="8">
        <f>IF(A138&lt;&gt;"",IF(VLOOKUP(A138,Jul!A$3:F$201,6)&gt;0,VLOOKUP(A138,Jul!A$3:F$201,6),0),0)</f>
        <v>0</v>
      </c>
      <c r="Y138" s="8">
        <f>IF(A138&lt;&gt;"",IF(VLOOKUP(A138,Aug!A$3:F$201,6)&gt;0,VLOOKUP(A138,Aug!A$3:F$201,6),0),0)</f>
        <v>0</v>
      </c>
      <c r="Z138" s="8">
        <f>IF(A138&lt;&gt;"",IF(VLOOKUP(A138,Sep!A$3:F$201,6)&gt;0,VLOOKUP(A138,Sep!A$3:F$201,6),0),0)</f>
        <v>0</v>
      </c>
      <c r="AA138" s="6">
        <f t="shared" si="319"/>
        <v>0</v>
      </c>
      <c r="AB138" s="8">
        <f t="shared" si="320"/>
        <v>2.7777777777777776E-2</v>
      </c>
      <c r="AC138" s="8">
        <f>IF(A138&lt;&gt;"",IF(VLOOKUP(A138,Oct!A$3:F$201,6)&gt;0,VLOOKUP(A138,Oct!A$3:F$201,6),0),0)</f>
        <v>0</v>
      </c>
      <c r="AD138" s="8">
        <f>IF(A138&lt;&gt;"",IF(VLOOKUP(A138,Nov!A$3:F$201,6)&gt;0,VLOOKUP(A138,Nov!A$3:F$201,6),0),0)</f>
        <v>0</v>
      </c>
      <c r="AE138" s="8">
        <f>IF(A138&lt;&gt;"",IF(VLOOKUP(A138,Dec!A$3:F$201,6)&gt;0,VLOOKUP(A138,Dec!A$3:F$201,6),0),0)</f>
        <v>0</v>
      </c>
      <c r="AF138" s="8">
        <f>IF(A138&lt;&gt;"",IF(VLOOKUP(A138,Jan!A$3:F$201,6)&gt;0,VLOOKUP(A138,Jan!A$3:F$201,6),0),0)</f>
        <v>0</v>
      </c>
      <c r="AG138" s="8">
        <f>IF(A138&lt;&gt;"",IF(VLOOKUP(A138,Feb!A$3:F$201,6)&gt;0,VLOOKUP(A138,Feb!A$3:F$201,6),0),0)</f>
        <v>0</v>
      </c>
      <c r="AH138" s="8">
        <f>IF(A138&lt;&gt;"",IF(VLOOKUP(A138,Mar!A$3:F$201,6)&gt;0,VLOOKUP(A138,Mar!A$3:F$201,6),0),0)</f>
        <v>0</v>
      </c>
      <c r="AJ138" s="8">
        <f>LARGE($BH138:BI138,1)</f>
        <v>0</v>
      </c>
      <c r="AK138" s="8">
        <f>LARGE($BH138:BJ138,1)</f>
        <v>0</v>
      </c>
      <c r="AL138" s="8">
        <f>LARGE($BH138:BK138,1)</f>
        <v>0</v>
      </c>
      <c r="AM138" s="8">
        <f>LARGE($BH138:BL138,1)</f>
        <v>0</v>
      </c>
      <c r="AN138" s="8">
        <f>LARGE($BH138:BM138,1)</f>
        <v>0</v>
      </c>
      <c r="AO138" s="8">
        <f>LARGE($BN138:BO138,1)</f>
        <v>2.7777777777777776E-2</v>
      </c>
      <c r="AP138" s="8">
        <f>LARGE($BN138:BP138,1)</f>
        <v>3.3333333333333333E-2</v>
      </c>
      <c r="AQ138" s="8">
        <f>LARGE($BN138:BQ138,1)</f>
        <v>3.3333333333333333E-2</v>
      </c>
      <c r="AR138" s="8">
        <f>LARGE($BN138:BR138,1)</f>
        <v>3.3333333333333333E-2</v>
      </c>
      <c r="AS138" s="8">
        <f>LARGE($BN138:BS138,1)</f>
        <v>3.3333333333333333E-2</v>
      </c>
      <c r="AV138" s="6">
        <f t="shared" si="321"/>
        <v>0</v>
      </c>
      <c r="AW138" s="6">
        <f t="shared" si="322"/>
        <v>0</v>
      </c>
      <c r="AX138" s="6">
        <f t="shared" si="323"/>
        <v>0</v>
      </c>
      <c r="AY138" s="6">
        <f t="shared" si="324"/>
        <v>0</v>
      </c>
      <c r="AZ138" s="6">
        <f t="shared" si="325"/>
        <v>0</v>
      </c>
      <c r="BA138" s="6">
        <f t="shared" si="326"/>
        <v>0</v>
      </c>
      <c r="BB138" s="6">
        <f t="shared" si="327"/>
        <v>0</v>
      </c>
      <c r="BC138" s="6">
        <f t="shared" si="328"/>
        <v>0</v>
      </c>
      <c r="BD138" s="6">
        <f t="shared" si="329"/>
        <v>0</v>
      </c>
      <c r="BE138" s="6">
        <f t="shared" si="330"/>
        <v>0</v>
      </c>
      <c r="BF138" s="6">
        <f t="shared" si="331"/>
        <v>0</v>
      </c>
      <c r="BH138" s="8" t="str">
        <f t="shared" si="332"/>
        <v/>
      </c>
      <c r="BI138" s="8">
        <f t="shared" si="333"/>
        <v>0</v>
      </c>
      <c r="BJ138" s="8">
        <f t="shared" si="334"/>
        <v>0</v>
      </c>
      <c r="BK138" s="8">
        <f t="shared" si="335"/>
        <v>0</v>
      </c>
      <c r="BL138" s="8">
        <f t="shared" si="336"/>
        <v>0</v>
      </c>
      <c r="BM138" s="8">
        <f t="shared" si="337"/>
        <v>0</v>
      </c>
      <c r="BN138" s="8">
        <f t="shared" si="338"/>
        <v>2.7777777777777776E-2</v>
      </c>
      <c r="BO138" s="8">
        <f t="shared" si="339"/>
        <v>0</v>
      </c>
      <c r="BP138" s="8">
        <f t="shared" si="373"/>
        <v>3.3333333333333333E-2</v>
      </c>
      <c r="BQ138" s="8">
        <f t="shared" si="374"/>
        <v>0</v>
      </c>
      <c r="BR138" s="8">
        <f t="shared" si="375"/>
        <v>0</v>
      </c>
      <c r="BS138" s="8">
        <f t="shared" si="376"/>
        <v>0</v>
      </c>
      <c r="BV138" s="8" t="str">
        <f t="shared" si="340"/>
        <v/>
      </c>
      <c r="BW138" s="8" t="str">
        <f t="shared" si="341"/>
        <v/>
      </c>
      <c r="BX138" s="8" t="str">
        <f t="shared" si="342"/>
        <v/>
      </c>
      <c r="BY138" s="8" t="str">
        <f t="shared" si="343"/>
        <v/>
      </c>
      <c r="BZ138" s="8" t="str">
        <f t="shared" si="344"/>
        <v/>
      </c>
      <c r="CA138" s="8" t="str">
        <f t="shared" si="345"/>
        <v/>
      </c>
      <c r="CB138" s="8" t="str">
        <f t="shared" si="346"/>
        <v/>
      </c>
      <c r="CC138" s="8" t="str">
        <f t="shared" si="347"/>
        <v/>
      </c>
      <c r="CD138" s="8" t="str">
        <f t="shared" si="348"/>
        <v/>
      </c>
      <c r="CE138" s="8" t="str">
        <f t="shared" si="349"/>
        <v/>
      </c>
      <c r="CF138" s="8" t="str">
        <f t="shared" si="350"/>
        <v/>
      </c>
      <c r="CG138" s="8" t="str">
        <f t="shared" si="351"/>
        <v/>
      </c>
      <c r="CI138" s="13">
        <v>0.90079861111111104</v>
      </c>
      <c r="CJ138" s="8">
        <f t="shared" si="352"/>
        <v>0.90079861111111104</v>
      </c>
      <c r="CK138" s="8">
        <f>IF(COUNT($BV138:BW138)&gt;0,SMALL($BV138:BW138,1),$CI138)</f>
        <v>0.90079861111111104</v>
      </c>
      <c r="CL138" s="8">
        <f>IF(COUNT($BV138:BX138)&gt;0,SMALL($BV138:BX138,1),$CI138)</f>
        <v>0.90079861111111104</v>
      </c>
      <c r="CM138" s="8">
        <f>IF(COUNT($BV138:BY138)&gt;0,SMALL($BV138:BY138,1),$CI138)</f>
        <v>0.90079861111111104</v>
      </c>
      <c r="CN138" s="8">
        <f>IF(COUNT($BV138:BZ138)&gt;0,SMALL($BV138:BZ138,1),$CI138)</f>
        <v>0.90079861111111104</v>
      </c>
      <c r="CP138" s="8">
        <f t="shared" si="353"/>
        <v>0</v>
      </c>
      <c r="CQ138" s="8">
        <f>IF(COUNT($CB138:CC138)&gt;0,SMALL($CB138:CC138,1),$CP138)</f>
        <v>0</v>
      </c>
      <c r="CR138" s="8">
        <f>IF(COUNT($CB138:CD138)&gt;0,SMALL($CB138:CD138,1),$CP138)</f>
        <v>0</v>
      </c>
      <c r="CS138" s="8">
        <f>IF(COUNT($CB138:CE138)&gt;0,SMALL($CB138:CE138,1),$CP138)</f>
        <v>0</v>
      </c>
      <c r="CT138" s="8">
        <f>IF(COUNT($CB138:CF138)&gt;0,SMALL($CB138:CF138,1),$CP138)</f>
        <v>0</v>
      </c>
      <c r="CV138" s="8" t="str">
        <f t="shared" si="354"/>
        <v/>
      </c>
      <c r="CW138" s="8" t="str">
        <f t="shared" si="355"/>
        <v/>
      </c>
      <c r="CX138" s="1">
        <f t="shared" si="356"/>
        <v>0</v>
      </c>
      <c r="CY138" s="8" t="str">
        <f t="shared" si="357"/>
        <v/>
      </c>
      <c r="CZ138" s="1">
        <f t="shared" si="358"/>
        <v>0</v>
      </c>
      <c r="DB138" s="13">
        <f t="shared" si="359"/>
        <v>0</v>
      </c>
      <c r="DC138" s="13">
        <f>SMALL($DO138:DP138,1)/(60*60*24)</f>
        <v>0</v>
      </c>
      <c r="DD138" s="13">
        <f>SMALL($DO138:DQ138,1)/(60*60*24)</f>
        <v>0</v>
      </c>
      <c r="DE138" s="13">
        <f>SMALL($DO138:DR138,1)/(60*60*24)</f>
        <v>0</v>
      </c>
      <c r="DF138" s="13">
        <f>SMALL($DO138:DS138,1)/(60*60*24)</f>
        <v>0</v>
      </c>
      <c r="DG138" s="13">
        <f>SMALL($DO138:DT138,1)/(60*60*24)</f>
        <v>0</v>
      </c>
      <c r="DH138" s="45">
        <f t="shared" si="360"/>
        <v>0</v>
      </c>
      <c r="DI138" s="13">
        <f>SMALL($DU138:DV138,1)/(60*60*24)</f>
        <v>0</v>
      </c>
      <c r="DJ138" s="13">
        <f>SMALL($DU138:DW138,1)/(60*60*24)</f>
        <v>0</v>
      </c>
      <c r="DK138" s="13">
        <f>SMALL($DU138:DX138,1)/(60*60*24)</f>
        <v>0</v>
      </c>
      <c r="DL138" s="13">
        <f>SMALL($DU138:DY138,1)/(60*60*24)</f>
        <v>0</v>
      </c>
      <c r="DM138" s="13">
        <f>SMALL($DU138:DZ138,1)/(60*60*24)</f>
        <v>0</v>
      </c>
      <c r="DO138" s="6">
        <f t="shared" si="361"/>
        <v>0</v>
      </c>
      <c r="DP138" s="1">
        <f t="shared" si="362"/>
        <v>9999</v>
      </c>
      <c r="DQ138" s="1">
        <f t="shared" si="363"/>
        <v>9999</v>
      </c>
      <c r="DR138" s="1">
        <f t="shared" si="364"/>
        <v>9999</v>
      </c>
      <c r="DS138" s="1">
        <f t="shared" si="365"/>
        <v>9999</v>
      </c>
      <c r="DT138" s="1">
        <f t="shared" si="366"/>
        <v>9999</v>
      </c>
      <c r="DU138" s="6">
        <f t="shared" si="367"/>
        <v>0</v>
      </c>
      <c r="DV138" s="1">
        <f t="shared" si="368"/>
        <v>9999</v>
      </c>
      <c r="DW138" s="55">
        <f t="shared" si="377"/>
        <v>9999</v>
      </c>
      <c r="DX138" s="1">
        <f t="shared" si="370"/>
        <v>9999</v>
      </c>
      <c r="DY138" s="1">
        <f t="shared" si="371"/>
        <v>9999</v>
      </c>
      <c r="DZ138" s="1">
        <f t="shared" si="372"/>
        <v>9999</v>
      </c>
    </row>
    <row r="139" spans="1:130" x14ac:dyDescent="0.2">
      <c r="E139" s="13"/>
      <c r="H139" s="3"/>
      <c r="I139" s="3"/>
      <c r="M139" s="8">
        <f t="shared" si="313"/>
        <v>0</v>
      </c>
      <c r="N139" s="6">
        <f t="shared" si="314"/>
        <v>0</v>
      </c>
      <c r="O139" s="8" t="str">
        <f t="shared" si="315"/>
        <v/>
      </c>
      <c r="Q139" s="8">
        <f t="shared" si="316"/>
        <v>0</v>
      </c>
      <c r="R139" s="8">
        <f t="shared" si="317"/>
        <v>0</v>
      </c>
      <c r="S139" s="8" t="str">
        <f t="shared" si="318"/>
        <v/>
      </c>
      <c r="T139" s="8"/>
      <c r="U139" s="8">
        <f>IF(A139&lt;&gt;"",IF(VLOOKUP(A139,Apr!A$4:F$202,6)&gt;0,VLOOKUP(A139,Apr!A$4:F$202,6),0),0)</f>
        <v>0</v>
      </c>
      <c r="V139" s="8">
        <f>IF(A139&lt;&gt;"",IF(VLOOKUP(A139,May!A$3:F$201,6)&gt;0,VLOOKUP(A139,May!A$3:F$201,6),0),0)</f>
        <v>0</v>
      </c>
      <c r="W139" s="8">
        <f>IF(A139&lt;&gt;"",IF(VLOOKUP(A139,Jun!A$3:F$201,6)&gt;0,VLOOKUP(A139,Jun!A$3:F$201,6),0),0)</f>
        <v>0</v>
      </c>
      <c r="X139" s="8">
        <f>IF(A139&lt;&gt;"",IF(VLOOKUP(A139,Jul!A$3:F$201,6)&gt;0,VLOOKUP(A139,Jul!A$3:F$201,6),0),0)</f>
        <v>0</v>
      </c>
      <c r="Y139" s="8">
        <f>IF(A139&lt;&gt;"",IF(VLOOKUP(A139,Aug!A$3:F$201,6)&gt;0,VLOOKUP(A139,Aug!A$3:F$201,6),0),0)</f>
        <v>0</v>
      </c>
      <c r="Z139" s="8">
        <f>IF(A139&lt;&gt;"",IF(VLOOKUP(A139,Sep!A$3:F$201,6)&gt;0,VLOOKUP(A139,Sep!A$3:F$201,6),0),0)</f>
        <v>0</v>
      </c>
      <c r="AA139" s="6">
        <f t="shared" si="319"/>
        <v>0</v>
      </c>
      <c r="AB139" s="8">
        <f t="shared" si="320"/>
        <v>2.7777777777777776E-2</v>
      </c>
      <c r="AC139" s="8">
        <f>IF(A139&lt;&gt;"",IF(VLOOKUP(A139,Oct!A$3:F$201,6)&gt;0,VLOOKUP(A139,Oct!A$3:F$201,6),0),0)</f>
        <v>0</v>
      </c>
      <c r="AD139" s="8">
        <f>IF(A139&lt;&gt;"",IF(VLOOKUP(A139,Nov!A$3:F$201,6)&gt;0,VLOOKUP(A139,Nov!A$3:F$201,6),0),0)</f>
        <v>0</v>
      </c>
      <c r="AE139" s="8">
        <f>IF(A139&lt;&gt;"",IF(VLOOKUP(A139,Dec!A$3:F$201,6)&gt;0,VLOOKUP(A139,Dec!A$3:F$201,6),0),0)</f>
        <v>0</v>
      </c>
      <c r="AF139" s="8">
        <f>IF(A139&lt;&gt;"",IF(VLOOKUP(A139,Jan!A$3:F$201,6)&gt;0,VLOOKUP(A139,Jan!A$3:F$201,6),0),0)</f>
        <v>0</v>
      </c>
      <c r="AG139" s="8">
        <f>IF(A139&lt;&gt;"",IF(VLOOKUP(A139,Feb!A$3:F$201,6)&gt;0,VLOOKUP(A139,Feb!A$3:F$201,6),0),0)</f>
        <v>0</v>
      </c>
      <c r="AH139" s="8">
        <f>IF(A139&lt;&gt;"",IF(VLOOKUP(A139,Mar!A$3:F$201,6)&gt;0,VLOOKUP(A139,Mar!A$3:F$201,6),0),0)</f>
        <v>0</v>
      </c>
      <c r="AJ139" s="8">
        <f>LARGE($BH139:BI139,1)</f>
        <v>0</v>
      </c>
      <c r="AK139" s="8">
        <f>LARGE($BH139:BJ139,1)</f>
        <v>0</v>
      </c>
      <c r="AL139" s="8">
        <f>LARGE($BH139:BK139,1)</f>
        <v>0</v>
      </c>
      <c r="AM139" s="8">
        <f>LARGE($BH139:BL139,1)</f>
        <v>0</v>
      </c>
      <c r="AN139" s="8">
        <f>LARGE($BH139:BM139,1)</f>
        <v>0</v>
      </c>
      <c r="AO139" s="8">
        <f>LARGE($BN139:BO139,1)</f>
        <v>2.7777777777777776E-2</v>
      </c>
      <c r="AP139" s="8">
        <f>LARGE($BN139:BP139,1)</f>
        <v>3.3333333333333333E-2</v>
      </c>
      <c r="AQ139" s="8">
        <f>LARGE($BN139:BQ139,1)</f>
        <v>3.3333333333333333E-2</v>
      </c>
      <c r="AR139" s="8">
        <f>LARGE($BN139:BR139,1)</f>
        <v>3.3333333333333333E-2</v>
      </c>
      <c r="AS139" s="8">
        <f>LARGE($BN139:BS139,1)</f>
        <v>3.3333333333333333E-2</v>
      </c>
      <c r="AV139" s="6">
        <f t="shared" si="321"/>
        <v>0</v>
      </c>
      <c r="AW139" s="6">
        <f t="shared" si="322"/>
        <v>0</v>
      </c>
      <c r="AX139" s="6">
        <f t="shared" si="323"/>
        <v>0</v>
      </c>
      <c r="AY139" s="6">
        <f t="shared" si="324"/>
        <v>0</v>
      </c>
      <c r="AZ139" s="6">
        <f t="shared" si="325"/>
        <v>0</v>
      </c>
      <c r="BA139" s="6">
        <f t="shared" si="326"/>
        <v>0</v>
      </c>
      <c r="BB139" s="6">
        <f t="shared" si="327"/>
        <v>0</v>
      </c>
      <c r="BC139" s="6">
        <f t="shared" si="328"/>
        <v>0</v>
      </c>
      <c r="BD139" s="6">
        <f t="shared" si="329"/>
        <v>0</v>
      </c>
      <c r="BE139" s="6">
        <f t="shared" si="330"/>
        <v>0</v>
      </c>
      <c r="BF139" s="6">
        <f t="shared" si="331"/>
        <v>0</v>
      </c>
      <c r="BH139" s="8" t="str">
        <f t="shared" si="332"/>
        <v/>
      </c>
      <c r="BI139" s="8">
        <f t="shared" si="333"/>
        <v>0</v>
      </c>
      <c r="BJ139" s="8">
        <f t="shared" si="334"/>
        <v>0</v>
      </c>
      <c r="BK139" s="8">
        <f t="shared" si="335"/>
        <v>0</v>
      </c>
      <c r="BL139" s="8">
        <f t="shared" si="336"/>
        <v>0</v>
      </c>
      <c r="BM139" s="8">
        <f t="shared" si="337"/>
        <v>0</v>
      </c>
      <c r="BN139" s="8">
        <f t="shared" si="338"/>
        <v>2.7777777777777776E-2</v>
      </c>
      <c r="BO139" s="8">
        <f t="shared" si="339"/>
        <v>0</v>
      </c>
      <c r="BP139" s="8">
        <f t="shared" si="373"/>
        <v>3.3333333333333333E-2</v>
      </c>
      <c r="BQ139" s="8">
        <f t="shared" si="374"/>
        <v>0</v>
      </c>
      <c r="BR139" s="8">
        <f t="shared" si="375"/>
        <v>0</v>
      </c>
      <c r="BS139" s="8">
        <f t="shared" si="376"/>
        <v>0</v>
      </c>
      <c r="BV139" s="8" t="str">
        <f t="shared" si="340"/>
        <v/>
      </c>
      <c r="BW139" s="8" t="str">
        <f t="shared" si="341"/>
        <v/>
      </c>
      <c r="BX139" s="8" t="str">
        <f t="shared" si="342"/>
        <v/>
      </c>
      <c r="BY139" s="8" t="str">
        <f t="shared" si="343"/>
        <v/>
      </c>
      <c r="BZ139" s="8" t="str">
        <f t="shared" si="344"/>
        <v/>
      </c>
      <c r="CA139" s="8" t="str">
        <f t="shared" si="345"/>
        <v/>
      </c>
      <c r="CB139" s="8" t="str">
        <f t="shared" si="346"/>
        <v/>
      </c>
      <c r="CC139" s="8" t="str">
        <f t="shared" si="347"/>
        <v/>
      </c>
      <c r="CD139" s="8" t="str">
        <f t="shared" si="348"/>
        <v/>
      </c>
      <c r="CE139" s="8" t="str">
        <f t="shared" si="349"/>
        <v/>
      </c>
      <c r="CF139" s="8" t="str">
        <f t="shared" si="350"/>
        <v/>
      </c>
      <c r="CG139" s="8" t="str">
        <f t="shared" si="351"/>
        <v/>
      </c>
      <c r="CI139" s="13">
        <v>0.942465277777778</v>
      </c>
      <c r="CJ139" s="8">
        <f t="shared" si="352"/>
        <v>0.942465277777778</v>
      </c>
      <c r="CK139" s="8">
        <f>IF(COUNT($BV139:BW139)&gt;0,SMALL($BV139:BW139,1),$CI139)</f>
        <v>0.942465277777778</v>
      </c>
      <c r="CL139" s="8">
        <f>IF(COUNT($BV139:BX139)&gt;0,SMALL($BV139:BX139,1),$CI139)</f>
        <v>0.942465277777778</v>
      </c>
      <c r="CM139" s="8">
        <f>IF(COUNT($BV139:BY139)&gt;0,SMALL($BV139:BY139,1),$CI139)</f>
        <v>0.942465277777778</v>
      </c>
      <c r="CN139" s="8">
        <f>IF(COUNT($BV139:BZ139)&gt;0,SMALL($BV139:BZ139,1),$CI139)</f>
        <v>0.942465277777778</v>
      </c>
      <c r="CP139" s="8">
        <f t="shared" si="353"/>
        <v>0</v>
      </c>
      <c r="CQ139" s="8">
        <f>IF(COUNT($CB139:CC139)&gt;0,SMALL($CB139:CC139,1),$CP139)</f>
        <v>0</v>
      </c>
      <c r="CR139" s="8">
        <f>IF(COUNT($CB139:CD139)&gt;0,SMALL($CB139:CD139,1),$CP139)</f>
        <v>0</v>
      </c>
      <c r="CS139" s="8">
        <f>IF(COUNT($CB139:CE139)&gt;0,SMALL($CB139:CE139,1),$CP139)</f>
        <v>0</v>
      </c>
      <c r="CT139" s="8">
        <f>IF(COUNT($CB139:CF139)&gt;0,SMALL($CB139:CF139,1),$CP139)</f>
        <v>0</v>
      </c>
      <c r="CV139" s="8" t="str">
        <f t="shared" si="354"/>
        <v/>
      </c>
      <c r="CW139" s="8" t="str">
        <f t="shared" si="355"/>
        <v/>
      </c>
      <c r="CX139" s="1">
        <f t="shared" si="356"/>
        <v>0</v>
      </c>
      <c r="CY139" s="8" t="str">
        <f t="shared" si="357"/>
        <v/>
      </c>
      <c r="CZ139" s="1">
        <f t="shared" si="358"/>
        <v>0</v>
      </c>
      <c r="DB139" s="13">
        <f t="shared" si="359"/>
        <v>0</v>
      </c>
      <c r="DC139" s="13">
        <f>SMALL($DO139:DP139,1)/(60*60*24)</f>
        <v>0</v>
      </c>
      <c r="DD139" s="13">
        <f>SMALL($DO139:DQ139,1)/(60*60*24)</f>
        <v>0</v>
      </c>
      <c r="DE139" s="13">
        <f>SMALL($DO139:DR139,1)/(60*60*24)</f>
        <v>0</v>
      </c>
      <c r="DF139" s="13">
        <f>SMALL($DO139:DS139,1)/(60*60*24)</f>
        <v>0</v>
      </c>
      <c r="DG139" s="13">
        <f>SMALL($DO139:DT139,1)/(60*60*24)</f>
        <v>0</v>
      </c>
      <c r="DH139" s="45">
        <f t="shared" si="360"/>
        <v>0</v>
      </c>
      <c r="DI139" s="13">
        <f>SMALL($DU139:DV139,1)/(60*60*24)</f>
        <v>0</v>
      </c>
      <c r="DJ139" s="13">
        <f>SMALL($DU139:DW139,1)/(60*60*24)</f>
        <v>0</v>
      </c>
      <c r="DK139" s="13">
        <f>SMALL($DU139:DX139,1)/(60*60*24)</f>
        <v>0</v>
      </c>
      <c r="DL139" s="13">
        <f>SMALL($DU139:DY139,1)/(60*60*24)</f>
        <v>0</v>
      </c>
      <c r="DM139" s="13">
        <f>SMALL($DU139:DZ139,1)/(60*60*24)</f>
        <v>0</v>
      </c>
      <c r="DO139" s="6">
        <f t="shared" si="361"/>
        <v>0</v>
      </c>
      <c r="DP139" s="1">
        <f t="shared" si="362"/>
        <v>9999</v>
      </c>
      <c r="DQ139" s="1">
        <f t="shared" si="363"/>
        <v>9999</v>
      </c>
      <c r="DR139" s="1">
        <f t="shared" si="364"/>
        <v>9999</v>
      </c>
      <c r="DS139" s="1">
        <f t="shared" si="365"/>
        <v>9999</v>
      </c>
      <c r="DT139" s="1">
        <f t="shared" si="366"/>
        <v>9999</v>
      </c>
      <c r="DU139" s="6">
        <f t="shared" si="367"/>
        <v>0</v>
      </c>
      <c r="DV139" s="1">
        <f t="shared" si="368"/>
        <v>9999</v>
      </c>
      <c r="DW139" s="55">
        <f t="shared" si="377"/>
        <v>9999</v>
      </c>
      <c r="DX139" s="1">
        <f t="shared" si="370"/>
        <v>9999</v>
      </c>
      <c r="DY139" s="1">
        <f t="shared" si="371"/>
        <v>9999</v>
      </c>
      <c r="DZ139" s="1">
        <f t="shared" si="372"/>
        <v>9999</v>
      </c>
    </row>
    <row r="140" spans="1:130" x14ac:dyDescent="0.2">
      <c r="E140" s="13"/>
      <c r="M140" s="8">
        <f t="shared" si="313"/>
        <v>0</v>
      </c>
      <c r="N140" s="6">
        <f t="shared" si="314"/>
        <v>0</v>
      </c>
      <c r="O140" s="8" t="str">
        <f t="shared" si="315"/>
        <v/>
      </c>
      <c r="Q140" s="8">
        <f t="shared" si="316"/>
        <v>0</v>
      </c>
      <c r="R140" s="8">
        <f t="shared" si="317"/>
        <v>0</v>
      </c>
      <c r="S140" s="8" t="str">
        <f t="shared" si="318"/>
        <v/>
      </c>
      <c r="T140" s="8"/>
      <c r="U140" s="8">
        <f>IF(A140&lt;&gt;"",IF(VLOOKUP(A140,Apr!A$4:F$202,6)&gt;0,VLOOKUP(A140,Apr!A$4:F$202,6),0),0)</f>
        <v>0</v>
      </c>
      <c r="V140" s="8">
        <f>IF(A140&lt;&gt;"",IF(VLOOKUP(A140,May!A$3:F$201,6)&gt;0,VLOOKUP(A140,May!A$3:F$201,6),0),0)</f>
        <v>0</v>
      </c>
      <c r="W140" s="8">
        <f>IF(A140&lt;&gt;"",IF(VLOOKUP(A140,Jun!A$3:F$201,6)&gt;0,VLOOKUP(A140,Jun!A$3:F$201,6),0),0)</f>
        <v>0</v>
      </c>
      <c r="X140" s="8">
        <f>IF(A140&lt;&gt;"",IF(VLOOKUP(A140,Jul!A$3:F$201,6)&gt;0,VLOOKUP(A140,Jul!A$3:F$201,6),0),0)</f>
        <v>0</v>
      </c>
      <c r="Y140" s="8">
        <f>IF(A140&lt;&gt;"",IF(VLOOKUP(A140,Aug!A$3:F$201,6)&gt;0,VLOOKUP(A140,Aug!A$3:F$201,6),0),0)</f>
        <v>0</v>
      </c>
      <c r="Z140" s="8">
        <f>IF(A140&lt;&gt;"",IF(VLOOKUP(A140,Sep!A$3:F$201,6)&gt;0,VLOOKUP(A140,Sep!A$3:F$201,6),0),0)</f>
        <v>0</v>
      </c>
      <c r="AA140" s="6">
        <f t="shared" si="319"/>
        <v>0</v>
      </c>
      <c r="AB140" s="8">
        <f t="shared" si="320"/>
        <v>2.7777777777777776E-2</v>
      </c>
      <c r="AC140" s="8">
        <f>IF(A140&lt;&gt;"",IF(VLOOKUP(A140,Oct!A$3:F$201,6)&gt;0,VLOOKUP(A140,Oct!A$3:F$201,6),0),0)</f>
        <v>0</v>
      </c>
      <c r="AD140" s="8">
        <f>IF(A140&lt;&gt;"",IF(VLOOKUP(A140,Nov!A$3:F$201,6)&gt;0,VLOOKUP(A140,Nov!A$3:F$201,6),0),0)</f>
        <v>0</v>
      </c>
      <c r="AE140" s="8">
        <f>IF(A140&lt;&gt;"",IF(VLOOKUP(A140,Dec!A$3:F$201,6)&gt;0,VLOOKUP(A140,Dec!A$3:F$201,6),0),0)</f>
        <v>0</v>
      </c>
      <c r="AF140" s="8">
        <f>IF(A140&lt;&gt;"",IF(VLOOKUP(A140,Jan!A$3:F$201,6)&gt;0,VLOOKUP(A140,Jan!A$3:F$201,6),0),0)</f>
        <v>0</v>
      </c>
      <c r="AG140" s="8">
        <f>IF(A140&lt;&gt;"",IF(VLOOKUP(A140,Feb!A$3:F$201,6)&gt;0,VLOOKUP(A140,Feb!A$3:F$201,6),0),0)</f>
        <v>0</v>
      </c>
      <c r="AH140" s="8">
        <f>IF(A140&lt;&gt;"",IF(VLOOKUP(A140,Mar!A$3:F$201,6)&gt;0,VLOOKUP(A140,Mar!A$3:F$201,6),0),0)</f>
        <v>0</v>
      </c>
      <c r="AJ140" s="8">
        <f>LARGE($BH140:BI140,1)</f>
        <v>0</v>
      </c>
      <c r="AK140" s="8">
        <f>LARGE($BH140:BJ140,1)</f>
        <v>0</v>
      </c>
      <c r="AL140" s="8">
        <f>LARGE($BH140:BK140,1)</f>
        <v>0</v>
      </c>
      <c r="AM140" s="8">
        <f>LARGE($BH140:BL140,1)</f>
        <v>0</v>
      </c>
      <c r="AN140" s="8">
        <f>LARGE($BH140:BM140,1)</f>
        <v>0</v>
      </c>
      <c r="AO140" s="8">
        <f>LARGE($BN140:BO140,1)</f>
        <v>2.7777777777777776E-2</v>
      </c>
      <c r="AP140" s="8">
        <f>LARGE($BN140:BP140,1)</f>
        <v>3.3333333333333333E-2</v>
      </c>
      <c r="AQ140" s="8">
        <f>LARGE($BN140:BQ140,1)</f>
        <v>3.3333333333333333E-2</v>
      </c>
      <c r="AR140" s="8">
        <f>LARGE($BN140:BR140,1)</f>
        <v>3.3333333333333333E-2</v>
      </c>
      <c r="AS140" s="8">
        <f>LARGE($BN140:BS140,1)</f>
        <v>3.3333333333333333E-2</v>
      </c>
      <c r="AV140" s="6">
        <f t="shared" si="321"/>
        <v>0</v>
      </c>
      <c r="AW140" s="6">
        <f t="shared" si="322"/>
        <v>0</v>
      </c>
      <c r="AX140" s="6">
        <f t="shared" si="323"/>
        <v>0</v>
      </c>
      <c r="AY140" s="6">
        <f t="shared" si="324"/>
        <v>0</v>
      </c>
      <c r="AZ140" s="6">
        <f t="shared" si="325"/>
        <v>0</v>
      </c>
      <c r="BA140" s="6">
        <f t="shared" si="326"/>
        <v>0</v>
      </c>
      <c r="BB140" s="6">
        <f t="shared" si="327"/>
        <v>0</v>
      </c>
      <c r="BC140" s="6">
        <f t="shared" si="328"/>
        <v>0</v>
      </c>
      <c r="BD140" s="6">
        <f t="shared" si="329"/>
        <v>0</v>
      </c>
      <c r="BE140" s="6">
        <f t="shared" si="330"/>
        <v>0</v>
      </c>
      <c r="BF140" s="6">
        <f t="shared" si="331"/>
        <v>0</v>
      </c>
      <c r="BH140" s="8" t="str">
        <f t="shared" si="332"/>
        <v/>
      </c>
      <c r="BI140" s="8">
        <f t="shared" si="333"/>
        <v>0</v>
      </c>
      <c r="BJ140" s="8">
        <f t="shared" si="334"/>
        <v>0</v>
      </c>
      <c r="BK140" s="8">
        <f t="shared" si="335"/>
        <v>0</v>
      </c>
      <c r="BL140" s="8">
        <f t="shared" si="336"/>
        <v>0</v>
      </c>
      <c r="BM140" s="8">
        <f t="shared" si="337"/>
        <v>0</v>
      </c>
      <c r="BN140" s="8">
        <f t="shared" si="338"/>
        <v>2.7777777777777776E-2</v>
      </c>
      <c r="BO140" s="8">
        <f t="shared" si="339"/>
        <v>0</v>
      </c>
      <c r="BP140" s="8">
        <f t="shared" si="373"/>
        <v>3.3333333333333333E-2</v>
      </c>
      <c r="BQ140" s="8">
        <f t="shared" si="374"/>
        <v>0</v>
      </c>
      <c r="BR140" s="8">
        <f t="shared" si="375"/>
        <v>0</v>
      </c>
      <c r="BS140" s="8">
        <f t="shared" si="376"/>
        <v>0</v>
      </c>
      <c r="BV140" s="8" t="str">
        <f t="shared" si="340"/>
        <v/>
      </c>
      <c r="BW140" s="8" t="str">
        <f t="shared" si="341"/>
        <v/>
      </c>
      <c r="BX140" s="8" t="str">
        <f t="shared" si="342"/>
        <v/>
      </c>
      <c r="BY140" s="8" t="str">
        <f t="shared" si="343"/>
        <v/>
      </c>
      <c r="BZ140" s="8" t="str">
        <f t="shared" si="344"/>
        <v/>
      </c>
      <c r="CA140" s="8" t="str">
        <f t="shared" si="345"/>
        <v/>
      </c>
      <c r="CB140" s="8" t="str">
        <f t="shared" si="346"/>
        <v/>
      </c>
      <c r="CC140" s="8" t="str">
        <f t="shared" si="347"/>
        <v/>
      </c>
      <c r="CD140" s="8" t="str">
        <f t="shared" si="348"/>
        <v/>
      </c>
      <c r="CE140" s="8" t="str">
        <f t="shared" si="349"/>
        <v/>
      </c>
      <c r="CF140" s="8" t="str">
        <f t="shared" si="350"/>
        <v/>
      </c>
      <c r="CG140" s="8" t="str">
        <f t="shared" si="351"/>
        <v/>
      </c>
      <c r="CI140" s="13">
        <v>0.98413194444444496</v>
      </c>
      <c r="CJ140" s="8">
        <f t="shared" si="352"/>
        <v>0.98413194444444496</v>
      </c>
      <c r="CK140" s="8">
        <f>IF(COUNT($BV140:BW140)&gt;0,SMALL($BV140:BW140,1),$CI140)</f>
        <v>0.98413194444444496</v>
      </c>
      <c r="CL140" s="8">
        <f>IF(COUNT($BV140:BX140)&gt;0,SMALL($BV140:BX140,1),$CI140)</f>
        <v>0.98413194444444496</v>
      </c>
      <c r="CM140" s="8">
        <f>IF(COUNT($BV140:BY140)&gt;0,SMALL($BV140:BY140,1),$CI140)</f>
        <v>0.98413194444444496</v>
      </c>
      <c r="CN140" s="8">
        <f>IF(COUNT($BV140:BZ140)&gt;0,SMALL($BV140:BZ140,1),$CI140)</f>
        <v>0.98413194444444496</v>
      </c>
      <c r="CP140" s="8">
        <f t="shared" si="353"/>
        <v>0</v>
      </c>
      <c r="CQ140" s="8">
        <f>IF(COUNT($CB140:CC140)&gt;0,SMALL($CB140:CC140,1),$CP140)</f>
        <v>0</v>
      </c>
      <c r="CR140" s="8">
        <f>IF(COUNT($CB140:CD140)&gt;0,SMALL($CB140:CD140,1),$CP140)</f>
        <v>0</v>
      </c>
      <c r="CS140" s="8">
        <f>IF(COUNT($CB140:CE140)&gt;0,SMALL($CB140:CE140,1),$CP140)</f>
        <v>0</v>
      </c>
      <c r="CT140" s="8">
        <f>IF(COUNT($CB140:CF140)&gt;0,SMALL($CB140:CF140,1),$CP140)</f>
        <v>0</v>
      </c>
      <c r="CV140" s="8" t="str">
        <f t="shared" si="354"/>
        <v/>
      </c>
      <c r="CW140" s="8" t="str">
        <f t="shared" si="355"/>
        <v/>
      </c>
      <c r="CX140" s="1">
        <f t="shared" si="356"/>
        <v>0</v>
      </c>
      <c r="CY140" s="8" t="str">
        <f t="shared" si="357"/>
        <v/>
      </c>
      <c r="CZ140" s="1">
        <f t="shared" si="358"/>
        <v>0</v>
      </c>
      <c r="DB140" s="13">
        <f t="shared" si="359"/>
        <v>0</v>
      </c>
      <c r="DC140" s="13">
        <f>SMALL($DO140:DP140,1)/(60*60*24)</f>
        <v>0</v>
      </c>
      <c r="DD140" s="13">
        <f>SMALL($DO140:DQ140,1)/(60*60*24)</f>
        <v>0</v>
      </c>
      <c r="DE140" s="13">
        <f>SMALL($DO140:DR140,1)/(60*60*24)</f>
        <v>0</v>
      </c>
      <c r="DF140" s="13">
        <f>SMALL($DO140:DS140,1)/(60*60*24)</f>
        <v>0</v>
      </c>
      <c r="DG140" s="13">
        <f>SMALL($DO140:DT140,1)/(60*60*24)</f>
        <v>0</v>
      </c>
      <c r="DH140" s="45">
        <f t="shared" si="360"/>
        <v>0</v>
      </c>
      <c r="DI140" s="13">
        <f>SMALL($DU140:DV140,1)/(60*60*24)</f>
        <v>0</v>
      </c>
      <c r="DJ140" s="13">
        <f>SMALL($DU140:DW140,1)/(60*60*24)</f>
        <v>0</v>
      </c>
      <c r="DK140" s="13">
        <f>SMALL($DU140:DX140,1)/(60*60*24)</f>
        <v>0</v>
      </c>
      <c r="DL140" s="13">
        <f>SMALL($DU140:DY140,1)/(60*60*24)</f>
        <v>0</v>
      </c>
      <c r="DM140" s="13">
        <f>SMALL($DU140:DZ140,1)/(60*60*24)</f>
        <v>0</v>
      </c>
      <c r="DO140" s="6">
        <f t="shared" si="361"/>
        <v>0</v>
      </c>
      <c r="DP140" s="1">
        <f t="shared" si="362"/>
        <v>9999</v>
      </c>
      <c r="DQ140" s="1">
        <f t="shared" si="363"/>
        <v>9999</v>
      </c>
      <c r="DR140" s="1">
        <f t="shared" si="364"/>
        <v>9999</v>
      </c>
      <c r="DS140" s="1">
        <f t="shared" si="365"/>
        <v>9999</v>
      </c>
      <c r="DT140" s="1">
        <f t="shared" si="366"/>
        <v>9999</v>
      </c>
      <c r="DU140" s="6">
        <f t="shared" si="367"/>
        <v>0</v>
      </c>
      <c r="DV140" s="1">
        <f t="shared" si="368"/>
        <v>9999</v>
      </c>
      <c r="DW140" s="55">
        <f t="shared" si="377"/>
        <v>9999</v>
      </c>
      <c r="DX140" s="1">
        <f t="shared" si="370"/>
        <v>9999</v>
      </c>
      <c r="DY140" s="1">
        <f t="shared" si="371"/>
        <v>9999</v>
      </c>
      <c r="DZ140" s="1">
        <f t="shared" si="372"/>
        <v>9999</v>
      </c>
    </row>
    <row r="141" spans="1:130" x14ac:dyDescent="0.2">
      <c r="E141" s="13"/>
      <c r="H141" s="3"/>
      <c r="I141" s="3"/>
      <c r="M141" s="8">
        <f t="shared" si="313"/>
        <v>0</v>
      </c>
      <c r="N141" s="6">
        <f t="shared" si="314"/>
        <v>0</v>
      </c>
      <c r="O141" s="8" t="str">
        <f t="shared" si="315"/>
        <v/>
      </c>
      <c r="Q141" s="8">
        <f t="shared" si="316"/>
        <v>0</v>
      </c>
      <c r="R141" s="8">
        <f t="shared" si="317"/>
        <v>0</v>
      </c>
      <c r="S141" s="8" t="str">
        <f t="shared" si="318"/>
        <v/>
      </c>
      <c r="T141" s="8"/>
      <c r="U141" s="8">
        <f>IF(A141&lt;&gt;"",IF(VLOOKUP(A141,Apr!A$4:F$202,6)&gt;0,VLOOKUP(A141,Apr!A$4:F$202,6),0),0)</f>
        <v>0</v>
      </c>
      <c r="V141" s="8">
        <f>IF(A141&lt;&gt;"",IF(VLOOKUP(A141,May!A$3:F$201,6)&gt;0,VLOOKUP(A141,May!A$3:F$201,6),0),0)</f>
        <v>0</v>
      </c>
      <c r="W141" s="8">
        <f>IF(A141&lt;&gt;"",IF(VLOOKUP(A141,Jun!A$3:F$201,6)&gt;0,VLOOKUP(A141,Jun!A$3:F$201,6),0),0)</f>
        <v>0</v>
      </c>
      <c r="X141" s="8">
        <f>IF(A141&lt;&gt;"",IF(VLOOKUP(A141,Jul!A$3:F$201,6)&gt;0,VLOOKUP(A141,Jul!A$3:F$201,6),0),0)</f>
        <v>0</v>
      </c>
      <c r="Y141" s="8">
        <f>IF(A141&lt;&gt;"",IF(VLOOKUP(A141,Aug!A$3:F$201,6)&gt;0,VLOOKUP(A141,Aug!A$3:F$201,6),0),0)</f>
        <v>0</v>
      </c>
      <c r="Z141" s="8">
        <f>IF(A141&lt;&gt;"",IF(VLOOKUP(A141,Sep!A$3:F$201,6)&gt;0,VLOOKUP(A141,Sep!A$3:F$201,6),0),0)</f>
        <v>0</v>
      </c>
      <c r="AA141" s="6">
        <f t="shared" si="319"/>
        <v>0</v>
      </c>
      <c r="AB141" s="8">
        <f t="shared" si="320"/>
        <v>2.7777777777777776E-2</v>
      </c>
      <c r="AC141" s="8">
        <f>IF(A141&lt;&gt;"",IF(VLOOKUP(A141,Oct!A$3:F$201,6)&gt;0,VLOOKUP(A141,Oct!A$3:F$201,6),0),0)</f>
        <v>0</v>
      </c>
      <c r="AD141" s="8">
        <f>IF(A141&lt;&gt;"",IF(VLOOKUP(A141,Nov!A$3:F$201,6)&gt;0,VLOOKUP(A141,Nov!A$3:F$201,6),0),0)</f>
        <v>0</v>
      </c>
      <c r="AE141" s="8">
        <f>IF(A141&lt;&gt;"",IF(VLOOKUP(A141,Dec!A$3:F$201,6)&gt;0,VLOOKUP(A141,Dec!A$3:F$201,6),0),0)</f>
        <v>0</v>
      </c>
      <c r="AF141" s="8">
        <f>IF(A141&lt;&gt;"",IF(VLOOKUP(A141,Jan!A$3:F$201,6)&gt;0,VLOOKUP(A141,Jan!A$3:F$201,6),0),0)</f>
        <v>0</v>
      </c>
      <c r="AG141" s="8">
        <f>IF(A141&lt;&gt;"",IF(VLOOKUP(A141,Feb!A$3:F$201,6)&gt;0,VLOOKUP(A141,Feb!A$3:F$201,6),0),0)</f>
        <v>0</v>
      </c>
      <c r="AH141" s="8">
        <f>IF(A141&lt;&gt;"",IF(VLOOKUP(A141,Mar!A$3:F$201,6)&gt;0,VLOOKUP(A141,Mar!A$3:F$201,6),0),0)</f>
        <v>0</v>
      </c>
      <c r="AJ141" s="8">
        <f>LARGE($BH141:BI141,1)</f>
        <v>0</v>
      </c>
      <c r="AK141" s="8">
        <f>LARGE($BH141:BJ141,1)</f>
        <v>0</v>
      </c>
      <c r="AL141" s="8">
        <f>LARGE($BH141:BK141,1)</f>
        <v>0</v>
      </c>
      <c r="AM141" s="8">
        <f>LARGE($BH141:BL141,1)</f>
        <v>0</v>
      </c>
      <c r="AN141" s="8">
        <f>LARGE($BH141:BM141,1)</f>
        <v>0</v>
      </c>
      <c r="AO141" s="8">
        <f>LARGE($BN141:BO141,1)</f>
        <v>2.7777777777777776E-2</v>
      </c>
      <c r="AP141" s="8">
        <f>LARGE($BN141:BP141,1)</f>
        <v>3.3333333333333333E-2</v>
      </c>
      <c r="AQ141" s="8">
        <f>LARGE($BN141:BQ141,1)</f>
        <v>3.3333333333333333E-2</v>
      </c>
      <c r="AR141" s="8">
        <f>LARGE($BN141:BR141,1)</f>
        <v>3.3333333333333333E-2</v>
      </c>
      <c r="AS141" s="8">
        <f>LARGE($BN141:BS141,1)</f>
        <v>3.3333333333333333E-2</v>
      </c>
      <c r="AV141" s="6">
        <f t="shared" si="321"/>
        <v>0</v>
      </c>
      <c r="AW141" s="6">
        <f t="shared" si="322"/>
        <v>0</v>
      </c>
      <c r="AX141" s="6">
        <f t="shared" si="323"/>
        <v>0</v>
      </c>
      <c r="AY141" s="6">
        <f t="shared" si="324"/>
        <v>0</v>
      </c>
      <c r="AZ141" s="6">
        <f t="shared" si="325"/>
        <v>0</v>
      </c>
      <c r="BA141" s="6">
        <f t="shared" si="326"/>
        <v>0</v>
      </c>
      <c r="BB141" s="6">
        <f t="shared" si="327"/>
        <v>0</v>
      </c>
      <c r="BC141" s="6">
        <f t="shared" si="328"/>
        <v>0</v>
      </c>
      <c r="BD141" s="6">
        <f t="shared" si="329"/>
        <v>0</v>
      </c>
      <c r="BE141" s="6">
        <f t="shared" si="330"/>
        <v>0</v>
      </c>
      <c r="BF141" s="6">
        <f t="shared" si="331"/>
        <v>0</v>
      </c>
      <c r="BH141" s="8" t="str">
        <f t="shared" si="332"/>
        <v/>
      </c>
      <c r="BI141" s="8">
        <f t="shared" si="333"/>
        <v>0</v>
      </c>
      <c r="BJ141" s="8">
        <f t="shared" si="334"/>
        <v>0</v>
      </c>
      <c r="BK141" s="8">
        <f t="shared" si="335"/>
        <v>0</v>
      </c>
      <c r="BL141" s="8">
        <f t="shared" si="336"/>
        <v>0</v>
      </c>
      <c r="BM141" s="8">
        <f t="shared" si="337"/>
        <v>0</v>
      </c>
      <c r="BN141" s="8">
        <f t="shared" si="338"/>
        <v>2.7777777777777776E-2</v>
      </c>
      <c r="BO141" s="8">
        <f t="shared" si="339"/>
        <v>0</v>
      </c>
      <c r="BP141" s="8">
        <f t="shared" si="373"/>
        <v>3.3333333333333333E-2</v>
      </c>
      <c r="BQ141" s="8">
        <f t="shared" si="374"/>
        <v>0</v>
      </c>
      <c r="BR141" s="8">
        <f t="shared" si="375"/>
        <v>0</v>
      </c>
      <c r="BS141" s="8">
        <f t="shared" si="376"/>
        <v>0</v>
      </c>
      <c r="BV141" s="8" t="str">
        <f t="shared" si="340"/>
        <v/>
      </c>
      <c r="BW141" s="8" t="str">
        <f t="shared" si="341"/>
        <v/>
      </c>
      <c r="BX141" s="8" t="str">
        <f t="shared" si="342"/>
        <v/>
      </c>
      <c r="BY141" s="8" t="str">
        <f t="shared" si="343"/>
        <v/>
      </c>
      <c r="BZ141" s="8" t="str">
        <f t="shared" si="344"/>
        <v/>
      </c>
      <c r="CA141" s="8" t="str">
        <f t="shared" si="345"/>
        <v/>
      </c>
      <c r="CB141" s="8" t="str">
        <f t="shared" si="346"/>
        <v/>
      </c>
      <c r="CC141" s="8" t="str">
        <f t="shared" si="347"/>
        <v/>
      </c>
      <c r="CD141" s="8" t="str">
        <f t="shared" si="348"/>
        <v/>
      </c>
      <c r="CE141" s="8" t="str">
        <f t="shared" si="349"/>
        <v/>
      </c>
      <c r="CF141" s="8" t="str">
        <f t="shared" si="350"/>
        <v/>
      </c>
      <c r="CG141" s="8" t="str">
        <f t="shared" si="351"/>
        <v/>
      </c>
      <c r="CI141" s="13">
        <v>1.0257986111111099</v>
      </c>
      <c r="CJ141" s="8">
        <f t="shared" si="352"/>
        <v>1.0257986111111099</v>
      </c>
      <c r="CK141" s="8">
        <f>IF(COUNT($BV141:BW141)&gt;0,SMALL($BV141:BW141,1),$CI141)</f>
        <v>1.0257986111111099</v>
      </c>
      <c r="CL141" s="8">
        <f>IF(COUNT($BV141:BX141)&gt;0,SMALL($BV141:BX141,1),$CI141)</f>
        <v>1.0257986111111099</v>
      </c>
      <c r="CM141" s="8">
        <f>IF(COUNT($BV141:BY141)&gt;0,SMALL($BV141:BY141,1),$CI141)</f>
        <v>1.0257986111111099</v>
      </c>
      <c r="CN141" s="8">
        <f>IF(COUNT($BV141:BZ141)&gt;0,SMALL($BV141:BZ141,1),$CI141)</f>
        <v>1.0257986111111099</v>
      </c>
      <c r="CP141" s="8">
        <f t="shared" si="353"/>
        <v>0</v>
      </c>
      <c r="CQ141" s="8">
        <f>IF(COUNT($CB141:CC141)&gt;0,SMALL($CB141:CC141,1),$CP141)</f>
        <v>0</v>
      </c>
      <c r="CR141" s="8">
        <f>IF(COUNT($CB141:CD141)&gt;0,SMALL($CB141:CD141,1),$CP141)</f>
        <v>0</v>
      </c>
      <c r="CS141" s="8">
        <f>IF(COUNT($CB141:CE141)&gt;0,SMALL($CB141:CE141,1),$CP141)</f>
        <v>0</v>
      </c>
      <c r="CT141" s="8">
        <f>IF(COUNT($CB141:CF141)&gt;0,SMALL($CB141:CF141,1),$CP141)</f>
        <v>0</v>
      </c>
      <c r="CV141" s="8" t="str">
        <f t="shared" si="354"/>
        <v/>
      </c>
      <c r="CW141" s="8" t="str">
        <f t="shared" si="355"/>
        <v/>
      </c>
      <c r="CX141" s="1">
        <f t="shared" si="356"/>
        <v>0</v>
      </c>
      <c r="CY141" s="8" t="str">
        <f t="shared" si="357"/>
        <v/>
      </c>
      <c r="CZ141" s="1">
        <f t="shared" si="358"/>
        <v>0</v>
      </c>
      <c r="DB141" s="13">
        <f t="shared" si="359"/>
        <v>0</v>
      </c>
      <c r="DC141" s="13">
        <f>SMALL($DO141:DP141,1)/(60*60*24)</f>
        <v>0</v>
      </c>
      <c r="DD141" s="13">
        <f>SMALL($DO141:DQ141,1)/(60*60*24)</f>
        <v>0</v>
      </c>
      <c r="DE141" s="13">
        <f>SMALL($DO141:DR141,1)/(60*60*24)</f>
        <v>0</v>
      </c>
      <c r="DF141" s="13">
        <f>SMALL($DO141:DS141,1)/(60*60*24)</f>
        <v>0</v>
      </c>
      <c r="DG141" s="13">
        <f>SMALL($DO141:DT141,1)/(60*60*24)</f>
        <v>0</v>
      </c>
      <c r="DH141" s="45">
        <f t="shared" si="360"/>
        <v>0</v>
      </c>
      <c r="DI141" s="13">
        <f>SMALL($DU141:DV141,1)/(60*60*24)</f>
        <v>0</v>
      </c>
      <c r="DJ141" s="13">
        <f>SMALL($DU141:DW141,1)/(60*60*24)</f>
        <v>0</v>
      </c>
      <c r="DK141" s="13">
        <f>SMALL($DU141:DX141,1)/(60*60*24)</f>
        <v>0</v>
      </c>
      <c r="DL141" s="13">
        <f>SMALL($DU141:DY141,1)/(60*60*24)</f>
        <v>0</v>
      </c>
      <c r="DM141" s="13">
        <f>SMALL($DU141:DZ141,1)/(60*60*24)</f>
        <v>0</v>
      </c>
      <c r="DO141" s="6">
        <f t="shared" si="361"/>
        <v>0</v>
      </c>
      <c r="DP141" s="1">
        <f t="shared" si="362"/>
        <v>9999</v>
      </c>
      <c r="DQ141" s="1">
        <f t="shared" si="363"/>
        <v>9999</v>
      </c>
      <c r="DR141" s="1">
        <f t="shared" si="364"/>
        <v>9999</v>
      </c>
      <c r="DS141" s="1">
        <f t="shared" si="365"/>
        <v>9999</v>
      </c>
      <c r="DT141" s="1">
        <f t="shared" si="366"/>
        <v>9999</v>
      </c>
      <c r="DU141" s="6">
        <f t="shared" si="367"/>
        <v>0</v>
      </c>
      <c r="DV141" s="1">
        <f t="shared" si="368"/>
        <v>9999</v>
      </c>
      <c r="DW141" s="55">
        <f t="shared" si="377"/>
        <v>9999</v>
      </c>
      <c r="DX141" s="1">
        <f t="shared" si="370"/>
        <v>9999</v>
      </c>
      <c r="DY141" s="1">
        <f t="shared" si="371"/>
        <v>9999</v>
      </c>
      <c r="DZ141" s="1">
        <f t="shared" si="372"/>
        <v>9999</v>
      </c>
    </row>
    <row r="142" spans="1:130" x14ac:dyDescent="0.2">
      <c r="E142" s="13"/>
      <c r="M142" s="8">
        <f t="shared" si="313"/>
        <v>0</v>
      </c>
      <c r="N142" s="6">
        <f t="shared" si="314"/>
        <v>0</v>
      </c>
      <c r="O142" s="8" t="str">
        <f t="shared" si="315"/>
        <v/>
      </c>
      <c r="Q142" s="8">
        <f t="shared" si="316"/>
        <v>0</v>
      </c>
      <c r="R142" s="8">
        <f t="shared" si="317"/>
        <v>0</v>
      </c>
      <c r="S142" s="8" t="str">
        <f t="shared" si="318"/>
        <v/>
      </c>
      <c r="T142" s="8"/>
      <c r="U142" s="8">
        <f>IF(A142&lt;&gt;"",IF(VLOOKUP(A142,Apr!A$4:F$202,6)&gt;0,VLOOKUP(A142,Apr!A$4:F$202,6),0),0)</f>
        <v>0</v>
      </c>
      <c r="V142" s="8">
        <f>IF(A142&lt;&gt;"",IF(VLOOKUP(A142,May!A$3:F$201,6)&gt;0,VLOOKUP(A142,May!A$3:F$201,6),0),0)</f>
        <v>0</v>
      </c>
      <c r="W142" s="8">
        <f>IF(A142&lt;&gt;"",IF(VLOOKUP(A142,Jun!A$3:F$201,6)&gt;0,VLOOKUP(A142,Jun!A$3:F$201,6),0),0)</f>
        <v>0</v>
      </c>
      <c r="X142" s="8">
        <f>IF(A142&lt;&gt;"",IF(VLOOKUP(A142,Jul!A$3:F$201,6)&gt;0,VLOOKUP(A142,Jul!A$3:F$201,6),0),0)</f>
        <v>0</v>
      </c>
      <c r="Y142" s="8">
        <f>IF(A142&lt;&gt;"",IF(VLOOKUP(A142,Aug!A$3:F$201,6)&gt;0,VLOOKUP(A142,Aug!A$3:F$201,6),0),0)</f>
        <v>0</v>
      </c>
      <c r="Z142" s="8">
        <f>IF(A142&lt;&gt;"",IF(VLOOKUP(A142,Sep!A$3:F$201,6)&gt;0,VLOOKUP(A142,Sep!A$3:F$201,6),0),0)</f>
        <v>0</v>
      </c>
      <c r="AA142" s="6">
        <f t="shared" si="319"/>
        <v>0</v>
      </c>
      <c r="AB142" s="8">
        <f t="shared" si="320"/>
        <v>2.7777777777777776E-2</v>
      </c>
      <c r="AC142" s="8">
        <f>IF(A142&lt;&gt;"",IF(VLOOKUP(A142,Oct!A$3:F$201,6)&gt;0,VLOOKUP(A142,Oct!A$3:F$201,6),0),0)</f>
        <v>0</v>
      </c>
      <c r="AD142" s="8">
        <f>IF(A142&lt;&gt;"",IF(VLOOKUP(A142,Nov!A$3:F$201,6)&gt;0,VLOOKUP(A142,Nov!A$3:F$201,6),0),0)</f>
        <v>0</v>
      </c>
      <c r="AE142" s="8">
        <f>IF(A142&lt;&gt;"",IF(VLOOKUP(A142,Dec!A$3:F$201,6)&gt;0,VLOOKUP(A142,Dec!A$3:F$201,6),0),0)</f>
        <v>0</v>
      </c>
      <c r="AF142" s="8">
        <f>IF(A142&lt;&gt;"",IF(VLOOKUP(A142,Jan!A$3:F$201,6)&gt;0,VLOOKUP(A142,Jan!A$3:F$201,6),0),0)</f>
        <v>0</v>
      </c>
      <c r="AG142" s="8">
        <f>IF(A142&lt;&gt;"",IF(VLOOKUP(A142,Feb!A$3:F$201,6)&gt;0,VLOOKUP(A142,Feb!A$3:F$201,6),0),0)</f>
        <v>0</v>
      </c>
      <c r="AH142" s="8">
        <f>IF(A142&lt;&gt;"",IF(VLOOKUP(A142,Mar!A$3:F$201,6)&gt;0,VLOOKUP(A142,Mar!A$3:F$201,6),0),0)</f>
        <v>0</v>
      </c>
      <c r="AJ142" s="8">
        <f>LARGE($BH142:BI142,1)</f>
        <v>0</v>
      </c>
      <c r="AK142" s="8">
        <f>LARGE($BH142:BJ142,1)</f>
        <v>0</v>
      </c>
      <c r="AL142" s="8">
        <f>LARGE($BH142:BK142,1)</f>
        <v>0</v>
      </c>
      <c r="AM142" s="8">
        <f>LARGE($BH142:BL142,1)</f>
        <v>0</v>
      </c>
      <c r="AN142" s="8">
        <f>LARGE($BH142:BM142,1)</f>
        <v>0</v>
      </c>
      <c r="AO142" s="8">
        <f>LARGE($BN142:BO142,1)</f>
        <v>2.7777777777777776E-2</v>
      </c>
      <c r="AP142" s="8">
        <f>LARGE($BN142:BP142,1)</f>
        <v>3.3333333333333333E-2</v>
      </c>
      <c r="AQ142" s="8">
        <f>LARGE($BN142:BQ142,1)</f>
        <v>3.3333333333333333E-2</v>
      </c>
      <c r="AR142" s="8">
        <f>LARGE($BN142:BR142,1)</f>
        <v>3.3333333333333333E-2</v>
      </c>
      <c r="AS142" s="8">
        <f>LARGE($BN142:BS142,1)</f>
        <v>3.3333333333333333E-2</v>
      </c>
      <c r="AV142" s="6">
        <f t="shared" si="321"/>
        <v>0</v>
      </c>
      <c r="AW142" s="6">
        <f t="shared" si="322"/>
        <v>0</v>
      </c>
      <c r="AX142" s="6">
        <f t="shared" si="323"/>
        <v>0</v>
      </c>
      <c r="AY142" s="6">
        <f t="shared" si="324"/>
        <v>0</v>
      </c>
      <c r="AZ142" s="6">
        <f t="shared" si="325"/>
        <v>0</v>
      </c>
      <c r="BA142" s="6">
        <f t="shared" si="326"/>
        <v>0</v>
      </c>
      <c r="BB142" s="6">
        <f t="shared" si="327"/>
        <v>0</v>
      </c>
      <c r="BC142" s="6">
        <f t="shared" si="328"/>
        <v>0</v>
      </c>
      <c r="BD142" s="6">
        <f t="shared" si="329"/>
        <v>0</v>
      </c>
      <c r="BE142" s="6">
        <f t="shared" si="330"/>
        <v>0</v>
      </c>
      <c r="BF142" s="6">
        <f t="shared" si="331"/>
        <v>0</v>
      </c>
      <c r="BH142" s="8" t="str">
        <f t="shared" si="332"/>
        <v/>
      </c>
      <c r="BI142" s="8">
        <f t="shared" si="333"/>
        <v>0</v>
      </c>
      <c r="BJ142" s="8">
        <f t="shared" si="334"/>
        <v>0</v>
      </c>
      <c r="BK142" s="8">
        <f t="shared" si="335"/>
        <v>0</v>
      </c>
      <c r="BL142" s="8">
        <f t="shared" si="336"/>
        <v>0</v>
      </c>
      <c r="BM142" s="8">
        <f t="shared" si="337"/>
        <v>0</v>
      </c>
      <c r="BN142" s="8">
        <f t="shared" si="338"/>
        <v>2.7777777777777776E-2</v>
      </c>
      <c r="BO142" s="8">
        <f t="shared" si="339"/>
        <v>0</v>
      </c>
      <c r="BP142" s="8">
        <f t="shared" si="373"/>
        <v>3.3333333333333333E-2</v>
      </c>
      <c r="BQ142" s="8">
        <f t="shared" si="374"/>
        <v>0</v>
      </c>
      <c r="BR142" s="8">
        <f t="shared" si="375"/>
        <v>0</v>
      </c>
      <c r="BS142" s="8">
        <f t="shared" si="376"/>
        <v>0</v>
      </c>
      <c r="BV142" s="8" t="str">
        <f t="shared" si="340"/>
        <v/>
      </c>
      <c r="BW142" s="8" t="str">
        <f t="shared" si="341"/>
        <v/>
      </c>
      <c r="BX142" s="8" t="str">
        <f t="shared" si="342"/>
        <v/>
      </c>
      <c r="BY142" s="8" t="str">
        <f t="shared" si="343"/>
        <v/>
      </c>
      <c r="BZ142" s="8" t="str">
        <f t="shared" si="344"/>
        <v/>
      </c>
      <c r="CA142" s="8" t="str">
        <f t="shared" si="345"/>
        <v/>
      </c>
      <c r="CB142" s="8" t="str">
        <f t="shared" si="346"/>
        <v/>
      </c>
      <c r="CC142" s="8" t="str">
        <f t="shared" si="347"/>
        <v/>
      </c>
      <c r="CD142" s="8" t="str">
        <f t="shared" si="348"/>
        <v/>
      </c>
      <c r="CE142" s="8" t="str">
        <f t="shared" si="349"/>
        <v/>
      </c>
      <c r="CF142" s="8" t="str">
        <f t="shared" si="350"/>
        <v/>
      </c>
      <c r="CG142" s="8" t="str">
        <f t="shared" si="351"/>
        <v/>
      </c>
      <c r="CI142" s="13">
        <v>1.06746527777778</v>
      </c>
      <c r="CJ142" s="8">
        <f t="shared" si="352"/>
        <v>1.06746527777778</v>
      </c>
      <c r="CK142" s="8">
        <f>IF(COUNT($BV142:BW142)&gt;0,SMALL($BV142:BW142,1),$CI142)</f>
        <v>1.06746527777778</v>
      </c>
      <c r="CL142" s="8">
        <f>IF(COUNT($BV142:BX142)&gt;0,SMALL($BV142:BX142,1),$CI142)</f>
        <v>1.06746527777778</v>
      </c>
      <c r="CM142" s="8">
        <f>IF(COUNT($BV142:BY142)&gt;0,SMALL($BV142:BY142,1),$CI142)</f>
        <v>1.06746527777778</v>
      </c>
      <c r="CN142" s="8">
        <f>IF(COUNT($BV142:BZ142)&gt;0,SMALL($BV142:BZ142,1),$CI142)</f>
        <v>1.06746527777778</v>
      </c>
      <c r="CP142" s="8">
        <f t="shared" si="353"/>
        <v>0</v>
      </c>
      <c r="CQ142" s="8">
        <f>IF(COUNT($CB142:CC142)&gt;0,SMALL($CB142:CC142,1),$CP142)</f>
        <v>0</v>
      </c>
      <c r="CR142" s="8">
        <f>IF(COUNT($CB142:CD142)&gt;0,SMALL($CB142:CD142,1),$CP142)</f>
        <v>0</v>
      </c>
      <c r="CS142" s="8">
        <f>IF(COUNT($CB142:CE142)&gt;0,SMALL($CB142:CE142,1),$CP142)</f>
        <v>0</v>
      </c>
      <c r="CT142" s="8">
        <f>IF(COUNT($CB142:CF142)&gt;0,SMALL($CB142:CF142,1),$CP142)</f>
        <v>0</v>
      </c>
      <c r="CV142" s="8" t="str">
        <f t="shared" si="354"/>
        <v/>
      </c>
      <c r="CW142" s="8" t="str">
        <f t="shared" si="355"/>
        <v/>
      </c>
      <c r="CX142" s="1">
        <f t="shared" si="356"/>
        <v>0</v>
      </c>
      <c r="CY142" s="8" t="str">
        <f t="shared" si="357"/>
        <v/>
      </c>
      <c r="CZ142" s="1">
        <f t="shared" si="358"/>
        <v>0</v>
      </c>
      <c r="DB142" s="13">
        <f t="shared" si="359"/>
        <v>0</v>
      </c>
      <c r="DC142" s="13">
        <f>SMALL($DO142:DP142,1)/(60*60*24)</f>
        <v>0</v>
      </c>
      <c r="DD142" s="13">
        <f>SMALL($DO142:DQ142,1)/(60*60*24)</f>
        <v>0</v>
      </c>
      <c r="DE142" s="13">
        <f>SMALL($DO142:DR142,1)/(60*60*24)</f>
        <v>0</v>
      </c>
      <c r="DF142" s="13">
        <f>SMALL($DO142:DS142,1)/(60*60*24)</f>
        <v>0</v>
      </c>
      <c r="DG142" s="13">
        <f>SMALL($DO142:DT142,1)/(60*60*24)</f>
        <v>0</v>
      </c>
      <c r="DH142" s="45">
        <f t="shared" si="360"/>
        <v>0</v>
      </c>
      <c r="DI142" s="13">
        <f>SMALL($DU142:DV142,1)/(60*60*24)</f>
        <v>0</v>
      </c>
      <c r="DJ142" s="13">
        <f>SMALL($DU142:DW142,1)/(60*60*24)</f>
        <v>0</v>
      </c>
      <c r="DK142" s="13">
        <f>SMALL($DU142:DX142,1)/(60*60*24)</f>
        <v>0</v>
      </c>
      <c r="DL142" s="13">
        <f>SMALL($DU142:DY142,1)/(60*60*24)</f>
        <v>0</v>
      </c>
      <c r="DM142" s="13">
        <f>SMALL($DU142:DZ142,1)/(60*60*24)</f>
        <v>0</v>
      </c>
      <c r="DO142" s="6">
        <f t="shared" si="361"/>
        <v>0</v>
      </c>
      <c r="DP142" s="1">
        <f t="shared" si="362"/>
        <v>9999</v>
      </c>
      <c r="DQ142" s="1">
        <f t="shared" si="363"/>
        <v>9999</v>
      </c>
      <c r="DR142" s="1">
        <f t="shared" si="364"/>
        <v>9999</v>
      </c>
      <c r="DS142" s="1">
        <f t="shared" si="365"/>
        <v>9999</v>
      </c>
      <c r="DT142" s="1">
        <f t="shared" si="366"/>
        <v>9999</v>
      </c>
      <c r="DU142" s="6">
        <f t="shared" si="367"/>
        <v>0</v>
      </c>
      <c r="DV142" s="1">
        <f t="shared" si="368"/>
        <v>9999</v>
      </c>
      <c r="DW142" s="55">
        <f t="shared" si="377"/>
        <v>9999</v>
      </c>
      <c r="DX142" s="1">
        <f t="shared" si="370"/>
        <v>9999</v>
      </c>
      <c r="DY142" s="1">
        <f t="shared" si="371"/>
        <v>9999</v>
      </c>
      <c r="DZ142" s="1">
        <f t="shared" si="372"/>
        <v>9999</v>
      </c>
    </row>
    <row r="143" spans="1:130" x14ac:dyDescent="0.2">
      <c r="E143" s="13"/>
      <c r="H143" s="3"/>
      <c r="I143" s="3"/>
      <c r="M143" s="8">
        <f t="shared" si="313"/>
        <v>0</v>
      </c>
      <c r="N143" s="6">
        <f t="shared" si="314"/>
        <v>0</v>
      </c>
      <c r="O143" s="8" t="str">
        <f t="shared" si="315"/>
        <v/>
      </c>
      <c r="Q143" s="8">
        <f t="shared" si="316"/>
        <v>0</v>
      </c>
      <c r="R143" s="8">
        <f t="shared" si="317"/>
        <v>0</v>
      </c>
      <c r="S143" s="8" t="str">
        <f t="shared" si="318"/>
        <v/>
      </c>
      <c r="T143" s="8"/>
      <c r="U143" s="8">
        <f>IF(A143&lt;&gt;"",IF(VLOOKUP(A143,Apr!A$4:F$202,6)&gt;0,VLOOKUP(A143,Apr!A$4:F$202,6),0),0)</f>
        <v>0</v>
      </c>
      <c r="V143" s="8">
        <f>IF(A143&lt;&gt;"",IF(VLOOKUP(A143,May!A$3:F$201,6)&gt;0,VLOOKUP(A143,May!A$3:F$201,6),0),0)</f>
        <v>0</v>
      </c>
      <c r="W143" s="8">
        <f>IF(A143&lt;&gt;"",IF(VLOOKUP(A143,Jun!A$3:F$201,6)&gt;0,VLOOKUP(A143,Jun!A$3:F$201,6),0),0)</f>
        <v>0</v>
      </c>
      <c r="X143" s="8">
        <f>IF(A143&lt;&gt;"",IF(VLOOKUP(A143,Jul!A$3:F$201,6)&gt;0,VLOOKUP(A143,Jul!A$3:F$201,6),0),0)</f>
        <v>0</v>
      </c>
      <c r="Y143" s="8">
        <f>IF(A143&lt;&gt;"",IF(VLOOKUP(A143,Aug!A$3:F$201,6)&gt;0,VLOOKUP(A143,Aug!A$3:F$201,6),0),0)</f>
        <v>0</v>
      </c>
      <c r="Z143" s="8">
        <f>IF(A143&lt;&gt;"",IF(VLOOKUP(A143,Sep!A$3:F$201,6)&gt;0,VLOOKUP(A143,Sep!A$3:F$201,6),0),0)</f>
        <v>0</v>
      </c>
      <c r="AA143" s="6">
        <f t="shared" si="319"/>
        <v>0</v>
      </c>
      <c r="AB143" s="8">
        <f t="shared" si="320"/>
        <v>2.7777777777777776E-2</v>
      </c>
      <c r="AC143" s="8">
        <f>IF(A143&lt;&gt;"",IF(VLOOKUP(A143,Oct!A$3:F$201,6)&gt;0,VLOOKUP(A143,Oct!A$3:F$201,6),0),0)</f>
        <v>0</v>
      </c>
      <c r="AD143" s="8">
        <f>IF(A143&lt;&gt;"",IF(VLOOKUP(A143,Nov!A$3:F$201,6)&gt;0,VLOOKUP(A143,Nov!A$3:F$201,6),0),0)</f>
        <v>0</v>
      </c>
      <c r="AE143" s="8">
        <f>IF(A143&lt;&gt;"",IF(VLOOKUP(A143,Dec!A$3:F$201,6)&gt;0,VLOOKUP(A143,Dec!A$3:F$201,6),0),0)</f>
        <v>0</v>
      </c>
      <c r="AF143" s="8">
        <f>IF(A143&lt;&gt;"",IF(VLOOKUP(A143,Jan!A$3:F$201,6)&gt;0,VLOOKUP(A143,Jan!A$3:F$201,6),0),0)</f>
        <v>0</v>
      </c>
      <c r="AG143" s="8">
        <f>IF(A143&lt;&gt;"",IF(VLOOKUP(A143,Feb!A$3:F$201,6)&gt;0,VLOOKUP(A143,Feb!A$3:F$201,6),0),0)</f>
        <v>0</v>
      </c>
      <c r="AH143" s="8">
        <f>IF(A143&lt;&gt;"",IF(VLOOKUP(A143,Mar!A$3:F$201,6)&gt;0,VLOOKUP(A143,Mar!A$3:F$201,6),0),0)</f>
        <v>0</v>
      </c>
      <c r="AJ143" s="8">
        <f>LARGE($BH143:BI143,1)</f>
        <v>0</v>
      </c>
      <c r="AK143" s="8">
        <f>LARGE($BH143:BJ143,1)</f>
        <v>0</v>
      </c>
      <c r="AL143" s="8">
        <f>LARGE($BH143:BK143,1)</f>
        <v>0</v>
      </c>
      <c r="AM143" s="8">
        <f>LARGE($BH143:BL143,1)</f>
        <v>0</v>
      </c>
      <c r="AN143" s="8">
        <f>LARGE($BH143:BM143,1)</f>
        <v>0</v>
      </c>
      <c r="AO143" s="8">
        <f>LARGE($BN143:BO143,1)</f>
        <v>2.7777777777777776E-2</v>
      </c>
      <c r="AP143" s="8">
        <f>LARGE($BN143:BP143,1)</f>
        <v>3.3333333333333333E-2</v>
      </c>
      <c r="AQ143" s="8">
        <f>LARGE($BN143:BQ143,1)</f>
        <v>3.3333333333333333E-2</v>
      </c>
      <c r="AR143" s="8">
        <f>LARGE($BN143:BR143,1)</f>
        <v>3.3333333333333333E-2</v>
      </c>
      <c r="AS143" s="8">
        <f>LARGE($BN143:BS143,1)</f>
        <v>3.3333333333333333E-2</v>
      </c>
      <c r="AV143" s="6">
        <f t="shared" si="321"/>
        <v>0</v>
      </c>
      <c r="AW143" s="6">
        <f t="shared" si="322"/>
        <v>0</v>
      </c>
      <c r="AX143" s="6">
        <f t="shared" si="323"/>
        <v>0</v>
      </c>
      <c r="AY143" s="6">
        <f t="shared" si="324"/>
        <v>0</v>
      </c>
      <c r="AZ143" s="6">
        <f t="shared" si="325"/>
        <v>0</v>
      </c>
      <c r="BA143" s="6">
        <f t="shared" si="326"/>
        <v>0</v>
      </c>
      <c r="BB143" s="6">
        <f t="shared" si="327"/>
        <v>0</v>
      </c>
      <c r="BC143" s="6">
        <f t="shared" si="328"/>
        <v>0</v>
      </c>
      <c r="BD143" s="6">
        <f t="shared" si="329"/>
        <v>0</v>
      </c>
      <c r="BE143" s="6">
        <f t="shared" si="330"/>
        <v>0</v>
      </c>
      <c r="BF143" s="6">
        <f t="shared" si="331"/>
        <v>0</v>
      </c>
      <c r="BH143" s="8" t="str">
        <f t="shared" si="332"/>
        <v/>
      </c>
      <c r="BI143" s="8">
        <f t="shared" si="333"/>
        <v>0</v>
      </c>
      <c r="BJ143" s="8">
        <f t="shared" si="334"/>
        <v>0</v>
      </c>
      <c r="BK143" s="8">
        <f t="shared" si="335"/>
        <v>0</v>
      </c>
      <c r="BL143" s="8">
        <f t="shared" si="336"/>
        <v>0</v>
      </c>
      <c r="BM143" s="8">
        <f t="shared" si="337"/>
        <v>0</v>
      </c>
      <c r="BN143" s="8">
        <f t="shared" si="338"/>
        <v>2.7777777777777776E-2</v>
      </c>
      <c r="BO143" s="8">
        <f t="shared" si="339"/>
        <v>0</v>
      </c>
      <c r="BP143" s="8">
        <f t="shared" si="373"/>
        <v>3.3333333333333333E-2</v>
      </c>
      <c r="BQ143" s="8">
        <f t="shared" si="374"/>
        <v>0</v>
      </c>
      <c r="BR143" s="8">
        <f t="shared" si="375"/>
        <v>0</v>
      </c>
      <c r="BS143" s="8">
        <f t="shared" si="376"/>
        <v>0</v>
      </c>
      <c r="BV143" s="8" t="str">
        <f t="shared" si="340"/>
        <v/>
      </c>
      <c r="BW143" s="8" t="str">
        <f t="shared" si="341"/>
        <v/>
      </c>
      <c r="BX143" s="8" t="str">
        <f t="shared" si="342"/>
        <v/>
      </c>
      <c r="BY143" s="8" t="str">
        <f t="shared" si="343"/>
        <v/>
      </c>
      <c r="BZ143" s="8" t="str">
        <f t="shared" si="344"/>
        <v/>
      </c>
      <c r="CA143" s="8" t="str">
        <f t="shared" si="345"/>
        <v/>
      </c>
      <c r="CB143" s="8" t="str">
        <f t="shared" si="346"/>
        <v/>
      </c>
      <c r="CC143" s="8" t="str">
        <f t="shared" si="347"/>
        <v/>
      </c>
      <c r="CD143" s="8" t="str">
        <f t="shared" si="348"/>
        <v/>
      </c>
      <c r="CE143" s="8" t="str">
        <f t="shared" si="349"/>
        <v/>
      </c>
      <c r="CF143" s="8" t="str">
        <f t="shared" si="350"/>
        <v/>
      </c>
      <c r="CG143" s="8" t="str">
        <f t="shared" si="351"/>
        <v/>
      </c>
      <c r="CI143" s="13">
        <v>1.1091319444444401</v>
      </c>
      <c r="CJ143" s="8">
        <f t="shared" si="352"/>
        <v>1.1091319444444401</v>
      </c>
      <c r="CK143" s="8">
        <f>IF(COUNT($BV143:BW143)&gt;0,SMALL($BV143:BW143,1),$CI143)</f>
        <v>1.1091319444444401</v>
      </c>
      <c r="CL143" s="8">
        <f>IF(COUNT($BV143:BX143)&gt;0,SMALL($BV143:BX143,1),$CI143)</f>
        <v>1.1091319444444401</v>
      </c>
      <c r="CM143" s="8">
        <f>IF(COUNT($BV143:BY143)&gt;0,SMALL($BV143:BY143,1),$CI143)</f>
        <v>1.1091319444444401</v>
      </c>
      <c r="CN143" s="8">
        <f>IF(COUNT($BV143:BZ143)&gt;0,SMALL($BV143:BZ143,1),$CI143)</f>
        <v>1.1091319444444401</v>
      </c>
      <c r="CP143" s="8">
        <f t="shared" si="353"/>
        <v>0</v>
      </c>
      <c r="CQ143" s="8">
        <f>IF(COUNT($CB143:CC143)&gt;0,SMALL($CB143:CC143,1),$CP143)</f>
        <v>0</v>
      </c>
      <c r="CR143" s="8">
        <f>IF(COUNT($CB143:CD143)&gt;0,SMALL($CB143:CD143,1),$CP143)</f>
        <v>0</v>
      </c>
      <c r="CS143" s="8">
        <f>IF(COUNT($CB143:CE143)&gt;0,SMALL($CB143:CE143,1),$CP143)</f>
        <v>0</v>
      </c>
      <c r="CT143" s="8">
        <f>IF(COUNT($CB143:CF143)&gt;0,SMALL($CB143:CF143,1),$CP143)</f>
        <v>0</v>
      </c>
      <c r="CV143" s="8" t="str">
        <f t="shared" si="354"/>
        <v/>
      </c>
      <c r="CW143" s="8" t="str">
        <f t="shared" si="355"/>
        <v/>
      </c>
      <c r="CX143" s="1">
        <f t="shared" si="356"/>
        <v>0</v>
      </c>
      <c r="CY143" s="8" t="str">
        <f t="shared" si="357"/>
        <v/>
      </c>
      <c r="CZ143" s="1">
        <f t="shared" si="358"/>
        <v>0</v>
      </c>
      <c r="DB143" s="13">
        <f t="shared" si="359"/>
        <v>0</v>
      </c>
      <c r="DC143" s="13">
        <f>SMALL($DO143:DP143,1)/(60*60*24)</f>
        <v>0</v>
      </c>
      <c r="DD143" s="13">
        <f>SMALL($DO143:DQ143,1)/(60*60*24)</f>
        <v>0</v>
      </c>
      <c r="DE143" s="13">
        <f>SMALL($DO143:DR143,1)/(60*60*24)</f>
        <v>0</v>
      </c>
      <c r="DF143" s="13">
        <f>SMALL($DO143:DS143,1)/(60*60*24)</f>
        <v>0</v>
      </c>
      <c r="DG143" s="13">
        <f>SMALL($DO143:DT143,1)/(60*60*24)</f>
        <v>0</v>
      </c>
      <c r="DH143" s="45">
        <f t="shared" si="360"/>
        <v>0</v>
      </c>
      <c r="DI143" s="13">
        <f>SMALL($DU143:DV143,1)/(60*60*24)</f>
        <v>0</v>
      </c>
      <c r="DJ143" s="13">
        <f>SMALL($DU143:DW143,1)/(60*60*24)</f>
        <v>0</v>
      </c>
      <c r="DK143" s="13">
        <f>SMALL($DU143:DX143,1)/(60*60*24)</f>
        <v>0</v>
      </c>
      <c r="DL143" s="13">
        <f>SMALL($DU143:DY143,1)/(60*60*24)</f>
        <v>0</v>
      </c>
      <c r="DM143" s="13">
        <f>SMALL($DU143:DZ143,1)/(60*60*24)</f>
        <v>0</v>
      </c>
      <c r="DO143" s="6">
        <f t="shared" si="361"/>
        <v>0</v>
      </c>
      <c r="DP143" s="1">
        <f t="shared" si="362"/>
        <v>9999</v>
      </c>
      <c r="DQ143" s="1">
        <f t="shared" si="363"/>
        <v>9999</v>
      </c>
      <c r="DR143" s="1">
        <f t="shared" si="364"/>
        <v>9999</v>
      </c>
      <c r="DS143" s="1">
        <f t="shared" si="365"/>
        <v>9999</v>
      </c>
      <c r="DT143" s="1">
        <f t="shared" si="366"/>
        <v>9999</v>
      </c>
      <c r="DU143" s="6">
        <f t="shared" si="367"/>
        <v>0</v>
      </c>
      <c r="DV143" s="1">
        <f t="shared" si="368"/>
        <v>9999</v>
      </c>
      <c r="DW143" s="55">
        <f t="shared" si="377"/>
        <v>9999</v>
      </c>
      <c r="DX143" s="1">
        <f t="shared" si="370"/>
        <v>9999</v>
      </c>
      <c r="DY143" s="1">
        <f t="shared" si="371"/>
        <v>9999</v>
      </c>
      <c r="DZ143" s="1">
        <f t="shared" si="372"/>
        <v>9999</v>
      </c>
    </row>
    <row r="144" spans="1:130" x14ac:dyDescent="0.2">
      <c r="E144" s="13"/>
      <c r="H144" s="3"/>
      <c r="I144" s="3"/>
      <c r="M144" s="8">
        <f t="shared" si="313"/>
        <v>0</v>
      </c>
      <c r="N144" s="6">
        <f t="shared" si="314"/>
        <v>0</v>
      </c>
      <c r="O144" s="8" t="str">
        <f t="shared" si="315"/>
        <v/>
      </c>
      <c r="Q144" s="8">
        <f t="shared" si="316"/>
        <v>0</v>
      </c>
      <c r="R144" s="8">
        <f t="shared" si="317"/>
        <v>0</v>
      </c>
      <c r="S144" s="8" t="str">
        <f t="shared" si="318"/>
        <v/>
      </c>
      <c r="T144" s="8"/>
      <c r="U144" s="8">
        <f>IF(A144&lt;&gt;"",IF(VLOOKUP(A144,Apr!A$4:F$202,6)&gt;0,VLOOKUP(A144,Apr!A$4:F$202,6),0),0)</f>
        <v>0</v>
      </c>
      <c r="V144" s="8">
        <f>IF(A144&lt;&gt;"",IF(VLOOKUP(A144,May!A$3:F$201,6)&gt;0,VLOOKUP(A144,May!A$3:F$201,6),0),0)</f>
        <v>0</v>
      </c>
      <c r="W144" s="8">
        <f>IF(A144&lt;&gt;"",IF(VLOOKUP(A144,Jun!A$3:F$201,6)&gt;0,VLOOKUP(A144,Jun!A$3:F$201,6),0),0)</f>
        <v>0</v>
      </c>
      <c r="X144" s="8">
        <f>IF(A144&lt;&gt;"",IF(VLOOKUP(A144,Jul!A$3:F$201,6)&gt;0,VLOOKUP(A144,Jul!A$3:F$201,6),0),0)</f>
        <v>0</v>
      </c>
      <c r="Y144" s="8">
        <f>IF(A144&lt;&gt;"",IF(VLOOKUP(A144,Aug!A$3:F$201,6)&gt;0,VLOOKUP(A144,Aug!A$3:F$201,6),0),0)</f>
        <v>0</v>
      </c>
      <c r="Z144" s="8">
        <f>IF(A144&lt;&gt;"",IF(VLOOKUP(A144,Sep!A$3:F$201,6)&gt;0,VLOOKUP(A144,Sep!A$3:F$201,6),0),0)</f>
        <v>0</v>
      </c>
      <c r="AA144" s="6">
        <f t="shared" si="319"/>
        <v>0</v>
      </c>
      <c r="AB144" s="8">
        <f t="shared" si="320"/>
        <v>2.7777777777777776E-2</v>
      </c>
      <c r="AC144" s="8">
        <f>IF(A144&lt;&gt;"",IF(VLOOKUP(A144,Oct!A$3:F$201,6)&gt;0,VLOOKUP(A144,Oct!A$3:F$201,6),0),0)</f>
        <v>0</v>
      </c>
      <c r="AD144" s="8">
        <f>IF(A144&lt;&gt;"",IF(VLOOKUP(A144,Nov!A$3:F$201,6)&gt;0,VLOOKUP(A144,Nov!A$3:F$201,6),0),0)</f>
        <v>0</v>
      </c>
      <c r="AE144" s="8">
        <f>IF(A144&lt;&gt;"",IF(VLOOKUP(A144,Dec!A$3:F$201,6)&gt;0,VLOOKUP(A144,Dec!A$3:F$201,6),0),0)</f>
        <v>0</v>
      </c>
      <c r="AF144" s="8">
        <f>IF(A144&lt;&gt;"",IF(VLOOKUP(A144,Jan!A$3:F$201,6)&gt;0,VLOOKUP(A144,Jan!A$3:F$201,6),0),0)</f>
        <v>0</v>
      </c>
      <c r="AG144" s="8">
        <f>IF(A144&lt;&gt;"",IF(VLOOKUP(A144,Feb!A$3:F$201,6)&gt;0,VLOOKUP(A144,Feb!A$3:F$201,6),0),0)</f>
        <v>0</v>
      </c>
      <c r="AH144" s="8">
        <f>IF(A144&lt;&gt;"",IF(VLOOKUP(A144,Mar!A$3:F$201,6)&gt;0,VLOOKUP(A144,Mar!A$3:F$201,6),0),0)</f>
        <v>0</v>
      </c>
      <c r="AJ144" s="8">
        <f>LARGE($BH144:BI144,1)</f>
        <v>0</v>
      </c>
      <c r="AK144" s="8">
        <f>LARGE($BH144:BJ144,1)</f>
        <v>0</v>
      </c>
      <c r="AL144" s="8">
        <f>LARGE($BH144:BK144,1)</f>
        <v>0</v>
      </c>
      <c r="AM144" s="8">
        <f>LARGE($BH144:BL144,1)</f>
        <v>0</v>
      </c>
      <c r="AN144" s="8">
        <f>LARGE($BH144:BM144,1)</f>
        <v>0</v>
      </c>
      <c r="AO144" s="8">
        <f>LARGE($BN144:BO144,1)</f>
        <v>2.7777777777777776E-2</v>
      </c>
      <c r="AP144" s="8">
        <f>LARGE($BN144:BP144,1)</f>
        <v>3.3333333333333333E-2</v>
      </c>
      <c r="AQ144" s="8">
        <f>LARGE($BN144:BQ144,1)</f>
        <v>3.3333333333333333E-2</v>
      </c>
      <c r="AR144" s="8">
        <f>LARGE($BN144:BR144,1)</f>
        <v>3.3333333333333333E-2</v>
      </c>
      <c r="AS144" s="8">
        <f>LARGE($BN144:BS144,1)</f>
        <v>3.3333333333333333E-2</v>
      </c>
      <c r="AV144" s="6">
        <f t="shared" si="321"/>
        <v>0</v>
      </c>
      <c r="AW144" s="6">
        <f t="shared" si="322"/>
        <v>0</v>
      </c>
      <c r="AX144" s="6">
        <f t="shared" si="323"/>
        <v>0</v>
      </c>
      <c r="AY144" s="6">
        <f t="shared" si="324"/>
        <v>0</v>
      </c>
      <c r="AZ144" s="6">
        <f t="shared" si="325"/>
        <v>0</v>
      </c>
      <c r="BA144" s="6">
        <f t="shared" si="326"/>
        <v>0</v>
      </c>
      <c r="BB144" s="6">
        <f t="shared" si="327"/>
        <v>0</v>
      </c>
      <c r="BC144" s="6">
        <f t="shared" si="328"/>
        <v>0</v>
      </c>
      <c r="BD144" s="6">
        <f t="shared" si="329"/>
        <v>0</v>
      </c>
      <c r="BE144" s="6">
        <f t="shared" si="330"/>
        <v>0</v>
      </c>
      <c r="BF144" s="6">
        <f t="shared" si="331"/>
        <v>0</v>
      </c>
      <c r="BH144" s="8" t="str">
        <f t="shared" si="332"/>
        <v/>
      </c>
      <c r="BI144" s="8">
        <f t="shared" si="333"/>
        <v>0</v>
      </c>
      <c r="BJ144" s="8">
        <f t="shared" si="334"/>
        <v>0</v>
      </c>
      <c r="BK144" s="8">
        <f t="shared" si="335"/>
        <v>0</v>
      </c>
      <c r="BL144" s="8">
        <f t="shared" si="336"/>
        <v>0</v>
      </c>
      <c r="BM144" s="8">
        <f t="shared" si="337"/>
        <v>0</v>
      </c>
      <c r="BN144" s="8">
        <f t="shared" si="338"/>
        <v>2.7777777777777776E-2</v>
      </c>
      <c r="BO144" s="8">
        <f t="shared" si="339"/>
        <v>0</v>
      </c>
      <c r="BP144" s="8">
        <f t="shared" si="373"/>
        <v>3.3333333333333333E-2</v>
      </c>
      <c r="BQ144" s="8">
        <f t="shared" si="374"/>
        <v>0</v>
      </c>
      <c r="BR144" s="8">
        <f t="shared" si="375"/>
        <v>0</v>
      </c>
      <c r="BS144" s="8">
        <f t="shared" si="376"/>
        <v>0</v>
      </c>
      <c r="BV144" s="8" t="str">
        <f t="shared" si="340"/>
        <v/>
      </c>
      <c r="BW144" s="8" t="str">
        <f t="shared" si="341"/>
        <v/>
      </c>
      <c r="BX144" s="8" t="str">
        <f t="shared" si="342"/>
        <v/>
      </c>
      <c r="BY144" s="8" t="str">
        <f t="shared" si="343"/>
        <v/>
      </c>
      <c r="BZ144" s="8" t="str">
        <f t="shared" si="344"/>
        <v/>
      </c>
      <c r="CA144" s="8" t="str">
        <f t="shared" si="345"/>
        <v/>
      </c>
      <c r="CB144" s="8" t="str">
        <f t="shared" si="346"/>
        <v/>
      </c>
      <c r="CC144" s="8" t="str">
        <f t="shared" si="347"/>
        <v/>
      </c>
      <c r="CD144" s="8" t="str">
        <f t="shared" si="348"/>
        <v/>
      </c>
      <c r="CE144" s="8" t="str">
        <f t="shared" si="349"/>
        <v/>
      </c>
      <c r="CF144" s="8" t="str">
        <f t="shared" si="350"/>
        <v/>
      </c>
      <c r="CG144" s="8" t="str">
        <f t="shared" si="351"/>
        <v/>
      </c>
      <c r="CI144" s="13">
        <v>1.1507986111111099</v>
      </c>
      <c r="CJ144" s="8">
        <f t="shared" si="352"/>
        <v>1.1507986111111099</v>
      </c>
      <c r="CK144" s="8">
        <f>IF(COUNT($BV144:BW144)&gt;0,SMALL($BV144:BW144,1),$CI144)</f>
        <v>1.1507986111111099</v>
      </c>
      <c r="CL144" s="8">
        <f>IF(COUNT($BV144:BX144)&gt;0,SMALL($BV144:BX144,1),$CI144)</f>
        <v>1.1507986111111099</v>
      </c>
      <c r="CM144" s="8">
        <f>IF(COUNT($BV144:BY144)&gt;0,SMALL($BV144:BY144,1),$CI144)</f>
        <v>1.1507986111111099</v>
      </c>
      <c r="CN144" s="8">
        <f>IF(COUNT($BV144:BZ144)&gt;0,SMALL($BV144:BZ144,1),$CI144)</f>
        <v>1.1507986111111099</v>
      </c>
      <c r="CP144" s="8">
        <f t="shared" si="353"/>
        <v>0</v>
      </c>
      <c r="CQ144" s="8">
        <f>IF(COUNT($CB144:CC144)&gt;0,SMALL($CB144:CC144,1),$CP144)</f>
        <v>0</v>
      </c>
      <c r="CR144" s="8">
        <f>IF(COUNT($CB144:CD144)&gt;0,SMALL($CB144:CD144,1),$CP144)</f>
        <v>0</v>
      </c>
      <c r="CS144" s="8">
        <f>IF(COUNT($CB144:CE144)&gt;0,SMALL($CB144:CE144,1),$CP144)</f>
        <v>0</v>
      </c>
      <c r="CT144" s="8">
        <f>IF(COUNT($CB144:CF144)&gt;0,SMALL($CB144:CF144,1),$CP144)</f>
        <v>0</v>
      </c>
      <c r="CV144" s="8" t="str">
        <f t="shared" si="354"/>
        <v/>
      </c>
      <c r="CW144" s="8" t="str">
        <f t="shared" si="355"/>
        <v/>
      </c>
      <c r="CX144" s="1">
        <f t="shared" si="356"/>
        <v>0</v>
      </c>
      <c r="CY144" s="8" t="str">
        <f t="shared" si="357"/>
        <v/>
      </c>
      <c r="CZ144" s="1">
        <f t="shared" si="358"/>
        <v>0</v>
      </c>
      <c r="DB144" s="13">
        <f t="shared" si="359"/>
        <v>0</v>
      </c>
      <c r="DC144" s="13">
        <f>SMALL($DO144:DP144,1)/(60*60*24)</f>
        <v>0</v>
      </c>
      <c r="DD144" s="13">
        <f>SMALL($DO144:DQ144,1)/(60*60*24)</f>
        <v>0</v>
      </c>
      <c r="DE144" s="13">
        <f>SMALL($DO144:DR144,1)/(60*60*24)</f>
        <v>0</v>
      </c>
      <c r="DF144" s="13">
        <f>SMALL($DO144:DS144,1)/(60*60*24)</f>
        <v>0</v>
      </c>
      <c r="DG144" s="13">
        <f>SMALL($DO144:DT144,1)/(60*60*24)</f>
        <v>0</v>
      </c>
      <c r="DH144" s="45">
        <f t="shared" si="360"/>
        <v>0</v>
      </c>
      <c r="DI144" s="13">
        <f>SMALL($DU144:DV144,1)/(60*60*24)</f>
        <v>0</v>
      </c>
      <c r="DJ144" s="13">
        <f>SMALL($DU144:DW144,1)/(60*60*24)</f>
        <v>0</v>
      </c>
      <c r="DK144" s="13">
        <f>SMALL($DU144:DX144,1)/(60*60*24)</f>
        <v>0</v>
      </c>
      <c r="DL144" s="13">
        <f>SMALL($DU144:DY144,1)/(60*60*24)</f>
        <v>0</v>
      </c>
      <c r="DM144" s="13">
        <f>SMALL($DU144:DZ144,1)/(60*60*24)</f>
        <v>0</v>
      </c>
      <c r="DO144" s="6">
        <f t="shared" si="361"/>
        <v>0</v>
      </c>
      <c r="DP144" s="1">
        <f t="shared" si="362"/>
        <v>9999</v>
      </c>
      <c r="DQ144" s="1">
        <f t="shared" si="363"/>
        <v>9999</v>
      </c>
      <c r="DR144" s="1">
        <f t="shared" si="364"/>
        <v>9999</v>
      </c>
      <c r="DS144" s="1">
        <f t="shared" si="365"/>
        <v>9999</v>
      </c>
      <c r="DT144" s="1">
        <f t="shared" si="366"/>
        <v>9999</v>
      </c>
      <c r="DU144" s="6">
        <f t="shared" si="367"/>
        <v>0</v>
      </c>
      <c r="DV144" s="1">
        <f t="shared" si="368"/>
        <v>9999</v>
      </c>
      <c r="DW144" s="55">
        <f t="shared" si="377"/>
        <v>9999</v>
      </c>
      <c r="DX144" s="1">
        <f t="shared" si="370"/>
        <v>9999</v>
      </c>
      <c r="DY144" s="1">
        <f t="shared" si="371"/>
        <v>9999</v>
      </c>
      <c r="DZ144" s="1">
        <f t="shared" si="372"/>
        <v>9999</v>
      </c>
    </row>
    <row r="145" spans="5:130" x14ac:dyDescent="0.2">
      <c r="E145" s="13"/>
      <c r="H145" s="8">
        <v>0</v>
      </c>
      <c r="I145" s="8">
        <v>0</v>
      </c>
      <c r="M145" s="8">
        <f t="shared" si="313"/>
        <v>0</v>
      </c>
      <c r="N145" s="6">
        <f t="shared" si="314"/>
        <v>0</v>
      </c>
      <c r="O145" s="8" t="str">
        <f t="shared" si="315"/>
        <v/>
      </c>
      <c r="Q145" s="8">
        <f t="shared" si="316"/>
        <v>0</v>
      </c>
      <c r="R145" s="8">
        <f t="shared" si="317"/>
        <v>0</v>
      </c>
      <c r="S145" s="8" t="str">
        <f t="shared" si="318"/>
        <v/>
      </c>
      <c r="T145" s="8"/>
      <c r="U145" s="8">
        <f>IF(A145&lt;&gt;"",IF(VLOOKUP(A145,Apr!A$4:F$202,6)&gt;0,VLOOKUP(A145,Apr!A$4:F$202,6),0),0)</f>
        <v>0</v>
      </c>
      <c r="V145" s="8">
        <f>IF(A145&lt;&gt;"",IF(VLOOKUP(A145,May!A$3:F$201,6)&gt;0,VLOOKUP(A145,May!A$3:F$201,6),0),0)</f>
        <v>0</v>
      </c>
      <c r="W145" s="8">
        <f>IF(A145&lt;&gt;"",IF(VLOOKUP(A145,Jun!A$3:F$201,6)&gt;0,VLOOKUP(A145,Jun!A$3:F$201,6),0),0)</f>
        <v>0</v>
      </c>
      <c r="X145" s="8">
        <f>IF(A145&lt;&gt;"",IF(VLOOKUP(A145,Jul!A$3:F$201,6)&gt;0,VLOOKUP(A145,Jul!A$3:F$201,6),0),0)</f>
        <v>0</v>
      </c>
      <c r="Y145" s="8">
        <f>IF(A145&lt;&gt;"",IF(VLOOKUP(A145,Aug!A$3:F$201,6)&gt;0,VLOOKUP(A145,Aug!A$3:F$201,6),0),0)</f>
        <v>0</v>
      </c>
      <c r="Z145" s="8">
        <f>IF(A145&lt;&gt;"",IF(VLOOKUP(A145,Sep!A$3:F$201,6)&gt;0,VLOOKUP(A145,Sep!A$3:F$201,6),0),0)</f>
        <v>0</v>
      </c>
      <c r="AA145" s="6">
        <f t="shared" si="319"/>
        <v>0</v>
      </c>
      <c r="AB145" s="8">
        <f t="shared" si="320"/>
        <v>2.7777777777777776E-2</v>
      </c>
      <c r="AC145" s="8">
        <f>IF(A145&lt;&gt;"",IF(VLOOKUP(A145,Oct!A$3:F$201,6)&gt;0,VLOOKUP(A145,Oct!A$3:F$201,6),0),0)</f>
        <v>0</v>
      </c>
      <c r="AD145" s="8">
        <f>IF(A145&lt;&gt;"",IF(VLOOKUP(A145,Nov!A$3:F$201,6)&gt;0,VLOOKUP(A145,Nov!A$3:F$201,6),0),0)</f>
        <v>0</v>
      </c>
      <c r="AE145" s="8">
        <f>IF(A145&lt;&gt;"",IF(VLOOKUP(A145,Dec!A$3:F$201,6)&gt;0,VLOOKUP(A145,Dec!A$3:F$201,6),0),0)</f>
        <v>0</v>
      </c>
      <c r="AF145" s="8">
        <f>IF(A145&lt;&gt;"",IF(VLOOKUP(A145,Jan!A$3:F$201,6)&gt;0,VLOOKUP(A145,Jan!A$3:F$201,6),0),0)</f>
        <v>0</v>
      </c>
      <c r="AG145" s="8">
        <f>IF(A145&lt;&gt;"",IF(VLOOKUP(A145,Feb!A$3:F$201,6)&gt;0,VLOOKUP(A145,Feb!A$3:F$201,6),0),0)</f>
        <v>0</v>
      </c>
      <c r="AH145" s="8">
        <f>IF(A145&lt;&gt;"",IF(VLOOKUP(A145,Mar!A$3:F$201,6)&gt;0,VLOOKUP(A145,Mar!A$3:F$201,6),0),0)</f>
        <v>0</v>
      </c>
      <c r="AJ145" s="8">
        <f>LARGE($BH145:BI145,1)</f>
        <v>0</v>
      </c>
      <c r="AK145" s="8">
        <f>LARGE($BH145:BJ145,1)</f>
        <v>0</v>
      </c>
      <c r="AL145" s="8">
        <f>LARGE($BH145:BK145,1)</f>
        <v>0</v>
      </c>
      <c r="AM145" s="8">
        <f>LARGE($BH145:BL145,1)</f>
        <v>0</v>
      </c>
      <c r="AN145" s="8">
        <f>LARGE($BH145:BM145,1)</f>
        <v>0</v>
      </c>
      <c r="AO145" s="8">
        <f>LARGE($BN145:BO145,1)</f>
        <v>2.7777777777777776E-2</v>
      </c>
      <c r="AP145" s="8">
        <f>LARGE($BN145:BP145,1)</f>
        <v>3.3333333333333333E-2</v>
      </c>
      <c r="AQ145" s="8">
        <f>LARGE($BN145:BQ145,1)</f>
        <v>3.3333333333333333E-2</v>
      </c>
      <c r="AR145" s="8">
        <f>LARGE($BN145:BR145,1)</f>
        <v>3.3333333333333333E-2</v>
      </c>
      <c r="AS145" s="8">
        <f>LARGE($BN145:BS145,1)</f>
        <v>3.3333333333333333E-2</v>
      </c>
      <c r="AV145" s="6">
        <f t="shared" si="321"/>
        <v>0</v>
      </c>
      <c r="AW145" s="6">
        <f t="shared" si="322"/>
        <v>0</v>
      </c>
      <c r="AX145" s="6">
        <f t="shared" si="323"/>
        <v>0</v>
      </c>
      <c r="AY145" s="6">
        <f t="shared" si="324"/>
        <v>0</v>
      </c>
      <c r="AZ145" s="6">
        <f t="shared" si="325"/>
        <v>0</v>
      </c>
      <c r="BA145" s="6">
        <f t="shared" si="326"/>
        <v>0</v>
      </c>
      <c r="BB145" s="6">
        <f t="shared" si="327"/>
        <v>0</v>
      </c>
      <c r="BC145" s="6">
        <f t="shared" si="328"/>
        <v>0</v>
      </c>
      <c r="BD145" s="6">
        <f t="shared" si="329"/>
        <v>0</v>
      </c>
      <c r="BE145" s="6">
        <f t="shared" si="330"/>
        <v>0</v>
      </c>
      <c r="BF145" s="6">
        <f t="shared" si="331"/>
        <v>0</v>
      </c>
      <c r="BH145" s="8" t="str">
        <f t="shared" si="332"/>
        <v/>
      </c>
      <c r="BI145" s="8">
        <f t="shared" si="333"/>
        <v>0</v>
      </c>
      <c r="BJ145" s="8">
        <f t="shared" si="334"/>
        <v>0</v>
      </c>
      <c r="BK145" s="8">
        <f t="shared" si="335"/>
        <v>0</v>
      </c>
      <c r="BL145" s="8">
        <f t="shared" si="336"/>
        <v>0</v>
      </c>
      <c r="BM145" s="8">
        <f t="shared" si="337"/>
        <v>0</v>
      </c>
      <c r="BN145" s="8">
        <f t="shared" si="338"/>
        <v>2.7777777777777776E-2</v>
      </c>
      <c r="BO145" s="8">
        <f t="shared" si="339"/>
        <v>0</v>
      </c>
      <c r="BP145" s="8">
        <f t="shared" si="373"/>
        <v>3.3333333333333333E-2</v>
      </c>
      <c r="BQ145" s="8">
        <f t="shared" si="374"/>
        <v>0</v>
      </c>
      <c r="BR145" s="8">
        <f t="shared" si="375"/>
        <v>0</v>
      </c>
      <c r="BS145" s="8">
        <f t="shared" si="376"/>
        <v>0</v>
      </c>
      <c r="BV145" s="8" t="str">
        <f t="shared" si="340"/>
        <v/>
      </c>
      <c r="BW145" s="8" t="str">
        <f t="shared" si="341"/>
        <v/>
      </c>
      <c r="BX145" s="8" t="str">
        <f t="shared" si="342"/>
        <v/>
      </c>
      <c r="BY145" s="8" t="str">
        <f t="shared" si="343"/>
        <v/>
      </c>
      <c r="BZ145" s="8" t="str">
        <f t="shared" si="344"/>
        <v/>
      </c>
      <c r="CA145" s="8" t="str">
        <f t="shared" si="345"/>
        <v/>
      </c>
      <c r="CB145" s="8" t="str">
        <f t="shared" si="346"/>
        <v/>
      </c>
      <c r="CC145" s="8" t="str">
        <f t="shared" si="347"/>
        <v/>
      </c>
      <c r="CD145" s="8" t="str">
        <f t="shared" si="348"/>
        <v/>
      </c>
      <c r="CE145" s="8" t="str">
        <f t="shared" si="349"/>
        <v/>
      </c>
      <c r="CF145" s="8" t="str">
        <f t="shared" si="350"/>
        <v/>
      </c>
      <c r="CG145" s="8" t="str">
        <f t="shared" si="351"/>
        <v/>
      </c>
      <c r="CI145" s="13">
        <v>1.19246527777778</v>
      </c>
      <c r="CJ145" s="8">
        <f t="shared" si="352"/>
        <v>1.19246527777778</v>
      </c>
      <c r="CK145" s="8">
        <f>IF(COUNT($BV145:BW145)&gt;0,SMALL($BV145:BW145,1),$CI145)</f>
        <v>1.19246527777778</v>
      </c>
      <c r="CL145" s="8">
        <f>IF(COUNT($BV145:BX145)&gt;0,SMALL($BV145:BX145,1),$CI145)</f>
        <v>1.19246527777778</v>
      </c>
      <c r="CM145" s="8">
        <f>IF(COUNT($BV145:BY145)&gt;0,SMALL($BV145:BY145,1),$CI145)</f>
        <v>1.19246527777778</v>
      </c>
      <c r="CN145" s="8">
        <f>IF(COUNT($BV145:BZ145)&gt;0,SMALL($BV145:BZ145,1),$CI145)</f>
        <v>1.19246527777778</v>
      </c>
      <c r="CP145" s="8">
        <f t="shared" si="353"/>
        <v>0</v>
      </c>
      <c r="CQ145" s="8">
        <f>IF(COUNT($CB145:CC145)&gt;0,SMALL($CB145:CC145,1),$CP145)</f>
        <v>0</v>
      </c>
      <c r="CR145" s="8">
        <f>IF(COUNT($CB145:CD145)&gt;0,SMALL($CB145:CD145,1),$CP145)</f>
        <v>0</v>
      </c>
      <c r="CS145" s="8">
        <f>IF(COUNT($CB145:CE145)&gt;0,SMALL($CB145:CE145,1),$CP145)</f>
        <v>0</v>
      </c>
      <c r="CT145" s="8">
        <f>IF(COUNT($CB145:CF145)&gt;0,SMALL($CB145:CF145,1),$CP145)</f>
        <v>0</v>
      </c>
      <c r="CV145" s="8" t="str">
        <f t="shared" si="354"/>
        <v/>
      </c>
      <c r="CW145" s="8" t="str">
        <f t="shared" si="355"/>
        <v/>
      </c>
      <c r="CX145" s="1">
        <f t="shared" si="356"/>
        <v>0</v>
      </c>
      <c r="CY145" s="8" t="str">
        <f t="shared" si="357"/>
        <v/>
      </c>
      <c r="CZ145" s="1">
        <f t="shared" si="358"/>
        <v>0</v>
      </c>
      <c r="DB145" s="13">
        <f t="shared" si="359"/>
        <v>0</v>
      </c>
      <c r="DC145" s="13">
        <f>SMALL($DO145:DP145,1)/(60*60*24)</f>
        <v>0</v>
      </c>
      <c r="DD145" s="13">
        <f>SMALL($DO145:DQ145,1)/(60*60*24)</f>
        <v>0</v>
      </c>
      <c r="DE145" s="13">
        <f>SMALL($DO145:DR145,1)/(60*60*24)</f>
        <v>0</v>
      </c>
      <c r="DF145" s="13">
        <f>SMALL($DO145:DS145,1)/(60*60*24)</f>
        <v>0</v>
      </c>
      <c r="DG145" s="13">
        <f>SMALL($DO145:DT145,1)/(60*60*24)</f>
        <v>0</v>
      </c>
      <c r="DH145" s="45">
        <f t="shared" si="360"/>
        <v>0</v>
      </c>
      <c r="DI145" s="13">
        <f>SMALL($DU145:DV145,1)/(60*60*24)</f>
        <v>0</v>
      </c>
      <c r="DJ145" s="13">
        <f>SMALL($DU145:DW145,1)/(60*60*24)</f>
        <v>0</v>
      </c>
      <c r="DK145" s="13">
        <f>SMALL($DU145:DX145,1)/(60*60*24)</f>
        <v>0</v>
      </c>
      <c r="DL145" s="13">
        <f>SMALL($DU145:DY145,1)/(60*60*24)</f>
        <v>0</v>
      </c>
      <c r="DM145" s="13">
        <f>SMALL($DU145:DZ145,1)/(60*60*24)</f>
        <v>0</v>
      </c>
      <c r="DO145" s="6">
        <f t="shared" si="361"/>
        <v>0</v>
      </c>
      <c r="DP145" s="1">
        <f t="shared" si="362"/>
        <v>9999</v>
      </c>
      <c r="DQ145" s="1">
        <f t="shared" si="363"/>
        <v>9999</v>
      </c>
      <c r="DR145" s="1">
        <f t="shared" si="364"/>
        <v>9999</v>
      </c>
      <c r="DS145" s="1">
        <f t="shared" si="365"/>
        <v>9999</v>
      </c>
      <c r="DT145" s="1">
        <f t="shared" si="366"/>
        <v>9999</v>
      </c>
      <c r="DU145" s="6">
        <f t="shared" si="367"/>
        <v>0</v>
      </c>
      <c r="DV145" s="1">
        <f t="shared" si="368"/>
        <v>9999</v>
      </c>
      <c r="DW145" s="55">
        <f t="shared" si="377"/>
        <v>9999</v>
      </c>
      <c r="DX145" s="1">
        <f t="shared" si="370"/>
        <v>9999</v>
      </c>
      <c r="DY145" s="1">
        <f t="shared" si="371"/>
        <v>9999</v>
      </c>
      <c r="DZ145" s="1">
        <f t="shared" si="372"/>
        <v>9999</v>
      </c>
    </row>
    <row r="146" spans="5:130" x14ac:dyDescent="0.2">
      <c r="E146" s="13"/>
      <c r="H146" s="8">
        <v>0</v>
      </c>
      <c r="I146" s="8">
        <v>0</v>
      </c>
      <c r="M146" s="8">
        <f t="shared" si="313"/>
        <v>0</v>
      </c>
      <c r="N146" s="6">
        <f t="shared" si="314"/>
        <v>0</v>
      </c>
      <c r="O146" s="8" t="str">
        <f t="shared" si="315"/>
        <v/>
      </c>
      <c r="Q146" s="8">
        <f t="shared" si="316"/>
        <v>0</v>
      </c>
      <c r="R146" s="8">
        <f t="shared" si="317"/>
        <v>0</v>
      </c>
      <c r="S146" s="8" t="str">
        <f t="shared" si="318"/>
        <v/>
      </c>
      <c r="T146" s="8"/>
      <c r="U146" s="8">
        <f>IF(A146&lt;&gt;"",IF(VLOOKUP(A146,Apr!A$4:F$202,6)&gt;0,VLOOKUP(A146,Apr!A$4:F$202,6),0),0)</f>
        <v>0</v>
      </c>
      <c r="V146" s="8">
        <f>IF(A146&lt;&gt;"",IF(VLOOKUP(A146,May!A$3:F$201,6)&gt;0,VLOOKUP(A146,May!A$3:F$201,6),0),0)</f>
        <v>0</v>
      </c>
      <c r="W146" s="8">
        <f>IF(A146&lt;&gt;"",IF(VLOOKUP(A146,Jun!A$3:F$201,6)&gt;0,VLOOKUP(A146,Jun!A$3:F$201,6),0),0)</f>
        <v>0</v>
      </c>
      <c r="X146" s="8">
        <f>IF(A146&lt;&gt;"",IF(VLOOKUP(A146,Jul!A$3:F$201,6)&gt;0,VLOOKUP(A146,Jul!A$3:F$201,6),0),0)</f>
        <v>0</v>
      </c>
      <c r="Y146" s="8">
        <f>IF(A146&lt;&gt;"",IF(VLOOKUP(A146,Aug!A$3:F$201,6)&gt;0,VLOOKUP(A146,Aug!A$3:F$201,6),0),0)</f>
        <v>0</v>
      </c>
      <c r="Z146" s="8">
        <f>IF(A146&lt;&gt;"",IF(VLOOKUP(A146,Sep!A$3:F$201,6)&gt;0,VLOOKUP(A146,Sep!A$3:F$201,6),0),0)</f>
        <v>0</v>
      </c>
      <c r="AA146" s="6">
        <f t="shared" si="319"/>
        <v>0</v>
      </c>
      <c r="AB146" s="8">
        <f t="shared" si="320"/>
        <v>2.7777777777777776E-2</v>
      </c>
      <c r="AC146" s="8">
        <f>IF(A146&lt;&gt;"",IF(VLOOKUP(A146,Oct!A$3:F$201,6)&gt;0,VLOOKUP(A146,Oct!A$3:F$201,6),0),0)</f>
        <v>0</v>
      </c>
      <c r="AD146" s="8">
        <f>IF(A146&lt;&gt;"",IF(VLOOKUP(A146,Nov!A$3:F$201,6)&gt;0,VLOOKUP(A146,Nov!A$3:F$201,6),0),0)</f>
        <v>0</v>
      </c>
      <c r="AE146" s="8">
        <f>IF(A146&lt;&gt;"",IF(VLOOKUP(A146,Dec!A$3:F$201,6)&gt;0,VLOOKUP(A146,Dec!A$3:F$201,6),0),0)</f>
        <v>0</v>
      </c>
      <c r="AF146" s="8">
        <f>IF(A146&lt;&gt;"",IF(VLOOKUP(A146,Jan!A$3:F$201,6)&gt;0,VLOOKUP(A146,Jan!A$3:F$201,6),0),0)</f>
        <v>0</v>
      </c>
      <c r="AG146" s="8">
        <f>IF(A146&lt;&gt;"",IF(VLOOKUP(A146,Feb!A$3:F$201,6)&gt;0,VLOOKUP(A146,Feb!A$3:F$201,6),0),0)</f>
        <v>0</v>
      </c>
      <c r="AH146" s="8">
        <f>IF(A146&lt;&gt;"",IF(VLOOKUP(A146,Mar!A$3:F$201,6)&gt;0,VLOOKUP(A146,Mar!A$3:F$201,6),0),0)</f>
        <v>0</v>
      </c>
      <c r="AJ146" s="8">
        <f>LARGE($BH146:BI146,1)</f>
        <v>0</v>
      </c>
      <c r="AK146" s="8">
        <f>LARGE($BH146:BJ146,1)</f>
        <v>0</v>
      </c>
      <c r="AL146" s="8">
        <f>LARGE($BH146:BK146,1)</f>
        <v>0</v>
      </c>
      <c r="AM146" s="8">
        <f>LARGE($BH146:BL146,1)</f>
        <v>0</v>
      </c>
      <c r="AN146" s="8">
        <f>LARGE($BH146:BM146,1)</f>
        <v>0</v>
      </c>
      <c r="AO146" s="8">
        <f>LARGE($BN146:BO146,1)</f>
        <v>2.7777777777777776E-2</v>
      </c>
      <c r="AP146" s="8">
        <f>LARGE($BN146:BP146,1)</f>
        <v>3.3333333333333333E-2</v>
      </c>
      <c r="AQ146" s="8">
        <f>LARGE($BN146:BQ146,1)</f>
        <v>3.3333333333333333E-2</v>
      </c>
      <c r="AR146" s="8">
        <f>LARGE($BN146:BR146,1)</f>
        <v>3.3333333333333333E-2</v>
      </c>
      <c r="AS146" s="8">
        <f>LARGE($BN146:BS146,1)</f>
        <v>3.3333333333333333E-2</v>
      </c>
      <c r="AV146" s="6">
        <f t="shared" si="321"/>
        <v>0</v>
      </c>
      <c r="AW146" s="6">
        <f t="shared" si="322"/>
        <v>0</v>
      </c>
      <c r="AX146" s="6">
        <f t="shared" si="323"/>
        <v>0</v>
      </c>
      <c r="AY146" s="6">
        <f t="shared" si="324"/>
        <v>0</v>
      </c>
      <c r="AZ146" s="6">
        <f t="shared" si="325"/>
        <v>0</v>
      </c>
      <c r="BA146" s="6">
        <f t="shared" si="326"/>
        <v>0</v>
      </c>
      <c r="BB146" s="6">
        <f t="shared" si="327"/>
        <v>0</v>
      </c>
      <c r="BC146" s="6">
        <f t="shared" si="328"/>
        <v>0</v>
      </c>
      <c r="BD146" s="6">
        <f t="shared" si="329"/>
        <v>0</v>
      </c>
      <c r="BE146" s="6">
        <f t="shared" si="330"/>
        <v>0</v>
      </c>
      <c r="BF146" s="6">
        <f t="shared" si="331"/>
        <v>0</v>
      </c>
      <c r="BH146" s="8" t="str">
        <f t="shared" si="332"/>
        <v/>
      </c>
      <c r="BI146" s="8">
        <f t="shared" si="333"/>
        <v>0</v>
      </c>
      <c r="BJ146" s="8">
        <f t="shared" si="334"/>
        <v>0</v>
      </c>
      <c r="BK146" s="8">
        <f t="shared" si="335"/>
        <v>0</v>
      </c>
      <c r="BL146" s="8">
        <f t="shared" si="336"/>
        <v>0</v>
      </c>
      <c r="BM146" s="8">
        <f t="shared" si="337"/>
        <v>0</v>
      </c>
      <c r="BN146" s="8">
        <f t="shared" si="338"/>
        <v>2.7777777777777776E-2</v>
      </c>
      <c r="BO146" s="8">
        <f t="shared" si="339"/>
        <v>0</v>
      </c>
      <c r="BP146" s="8">
        <f t="shared" si="373"/>
        <v>3.3333333333333333E-2</v>
      </c>
      <c r="BQ146" s="8">
        <f t="shared" si="374"/>
        <v>0</v>
      </c>
      <c r="BR146" s="8">
        <f t="shared" si="375"/>
        <v>0</v>
      </c>
      <c r="BS146" s="8">
        <f t="shared" si="376"/>
        <v>0</v>
      </c>
      <c r="BV146" s="8" t="str">
        <f t="shared" si="340"/>
        <v/>
      </c>
      <c r="BW146" s="8" t="str">
        <f t="shared" si="341"/>
        <v/>
      </c>
      <c r="BX146" s="8" t="str">
        <f t="shared" si="342"/>
        <v/>
      </c>
      <c r="BY146" s="8" t="str">
        <f t="shared" si="343"/>
        <v/>
      </c>
      <c r="BZ146" s="8" t="str">
        <f t="shared" si="344"/>
        <v/>
      </c>
      <c r="CA146" s="8" t="str">
        <f t="shared" si="345"/>
        <v/>
      </c>
      <c r="CB146" s="8" t="str">
        <f t="shared" si="346"/>
        <v/>
      </c>
      <c r="CC146" s="8" t="str">
        <f t="shared" si="347"/>
        <v/>
      </c>
      <c r="CD146" s="8" t="str">
        <f t="shared" si="348"/>
        <v/>
      </c>
      <c r="CE146" s="8" t="str">
        <f t="shared" si="349"/>
        <v/>
      </c>
      <c r="CF146" s="8" t="str">
        <f t="shared" si="350"/>
        <v/>
      </c>
      <c r="CG146" s="8" t="str">
        <f t="shared" si="351"/>
        <v/>
      </c>
      <c r="CI146" s="13">
        <v>1.2341319444444401</v>
      </c>
      <c r="CJ146" s="8">
        <f t="shared" si="352"/>
        <v>1.2341319444444401</v>
      </c>
      <c r="CK146" s="8">
        <f>IF(COUNT($BV146:BW146)&gt;0,SMALL($BV146:BW146,1),$CI146)</f>
        <v>1.2341319444444401</v>
      </c>
      <c r="CL146" s="8">
        <f>IF(COUNT($BV146:BX146)&gt;0,SMALL($BV146:BX146,1),$CI146)</f>
        <v>1.2341319444444401</v>
      </c>
      <c r="CM146" s="8">
        <f>IF(COUNT($BV146:BY146)&gt;0,SMALL($BV146:BY146,1),$CI146)</f>
        <v>1.2341319444444401</v>
      </c>
      <c r="CN146" s="8">
        <f>IF(COUNT($BV146:BZ146)&gt;0,SMALL($BV146:BZ146,1),$CI146)</f>
        <v>1.2341319444444401</v>
      </c>
      <c r="CP146" s="8">
        <f t="shared" si="353"/>
        <v>0</v>
      </c>
      <c r="CQ146" s="8">
        <f>IF(COUNT($CB146:CC146)&gt;0,SMALL($CB146:CC146,1),$CP146)</f>
        <v>0</v>
      </c>
      <c r="CR146" s="8">
        <f>IF(COUNT($CB146:CD146)&gt;0,SMALL($CB146:CD146,1),$CP146)</f>
        <v>0</v>
      </c>
      <c r="CS146" s="8">
        <f>IF(COUNT($CB146:CE146)&gt;0,SMALL($CB146:CE146,1),$CP146)</f>
        <v>0</v>
      </c>
      <c r="CT146" s="8">
        <f>IF(COUNT($CB146:CF146)&gt;0,SMALL($CB146:CF146,1),$CP146)</f>
        <v>0</v>
      </c>
      <c r="CV146" s="8" t="str">
        <f t="shared" si="354"/>
        <v/>
      </c>
      <c r="CW146" s="8" t="str">
        <f t="shared" si="355"/>
        <v/>
      </c>
      <c r="CX146" s="1">
        <f t="shared" si="356"/>
        <v>0</v>
      </c>
      <c r="CY146" s="8" t="str">
        <f t="shared" si="357"/>
        <v/>
      </c>
      <c r="CZ146" s="1">
        <f t="shared" si="358"/>
        <v>0</v>
      </c>
      <c r="DB146" s="13">
        <f t="shared" si="359"/>
        <v>0</v>
      </c>
      <c r="DC146" s="13">
        <f>SMALL($DO146:DP146,1)/(60*60*24)</f>
        <v>0</v>
      </c>
      <c r="DD146" s="13">
        <f>SMALL($DO146:DQ146,1)/(60*60*24)</f>
        <v>0</v>
      </c>
      <c r="DE146" s="13">
        <f>SMALL($DO146:DR146,1)/(60*60*24)</f>
        <v>0</v>
      </c>
      <c r="DF146" s="13">
        <f>SMALL($DO146:DS146,1)/(60*60*24)</f>
        <v>0</v>
      </c>
      <c r="DG146" s="13">
        <f>SMALL($DO146:DT146,1)/(60*60*24)</f>
        <v>0</v>
      </c>
      <c r="DH146" s="45">
        <f t="shared" si="360"/>
        <v>0</v>
      </c>
      <c r="DI146" s="13">
        <f>SMALL($DU146:DV146,1)/(60*60*24)</f>
        <v>0</v>
      </c>
      <c r="DJ146" s="13">
        <f>SMALL($DU146:DW146,1)/(60*60*24)</f>
        <v>0</v>
      </c>
      <c r="DK146" s="13">
        <f>SMALL($DU146:DX146,1)/(60*60*24)</f>
        <v>0</v>
      </c>
      <c r="DL146" s="13">
        <f>SMALL($DU146:DY146,1)/(60*60*24)</f>
        <v>0</v>
      </c>
      <c r="DM146" s="13">
        <f>SMALL($DU146:DZ146,1)/(60*60*24)</f>
        <v>0</v>
      </c>
      <c r="DO146" s="6">
        <f t="shared" si="361"/>
        <v>0</v>
      </c>
      <c r="DP146" s="1">
        <f t="shared" si="362"/>
        <v>9999</v>
      </c>
      <c r="DQ146" s="1">
        <f t="shared" si="363"/>
        <v>9999</v>
      </c>
      <c r="DR146" s="1">
        <f t="shared" si="364"/>
        <v>9999</v>
      </c>
      <c r="DS146" s="1">
        <f t="shared" si="365"/>
        <v>9999</v>
      </c>
      <c r="DT146" s="1">
        <f t="shared" si="366"/>
        <v>9999</v>
      </c>
      <c r="DU146" s="6">
        <f t="shared" si="367"/>
        <v>0</v>
      </c>
      <c r="DV146" s="1">
        <f t="shared" si="368"/>
        <v>9999</v>
      </c>
      <c r="DW146" s="55">
        <f t="shared" si="377"/>
        <v>9999</v>
      </c>
      <c r="DX146" s="1">
        <f t="shared" si="370"/>
        <v>9999</v>
      </c>
      <c r="DY146" s="1">
        <f t="shared" si="371"/>
        <v>9999</v>
      </c>
      <c r="DZ146" s="1">
        <f t="shared" si="372"/>
        <v>9999</v>
      </c>
    </row>
    <row r="147" spans="5:130" x14ac:dyDescent="0.2">
      <c r="E147" s="13"/>
      <c r="H147" s="8">
        <v>0</v>
      </c>
      <c r="I147" s="8">
        <v>0</v>
      </c>
      <c r="M147" s="8">
        <f t="shared" si="313"/>
        <v>0</v>
      </c>
      <c r="N147" s="6">
        <f t="shared" si="314"/>
        <v>0</v>
      </c>
      <c r="O147" s="8" t="str">
        <f t="shared" si="315"/>
        <v/>
      </c>
      <c r="Q147" s="8">
        <f t="shared" si="316"/>
        <v>0</v>
      </c>
      <c r="R147" s="8">
        <f t="shared" si="317"/>
        <v>0</v>
      </c>
      <c r="S147" s="8" t="str">
        <f t="shared" si="318"/>
        <v/>
      </c>
      <c r="T147" s="8"/>
      <c r="U147" s="8">
        <f>IF(A147&lt;&gt;"",IF(VLOOKUP(A147,Apr!A$4:F$202,6)&gt;0,VLOOKUP(A147,Apr!A$4:F$202,6),0),0)</f>
        <v>0</v>
      </c>
      <c r="V147" s="8">
        <f>IF(A147&lt;&gt;"",IF(VLOOKUP(A147,May!A$3:F$201,6)&gt;0,VLOOKUP(A147,May!A$3:F$201,6),0),0)</f>
        <v>0</v>
      </c>
      <c r="W147" s="8">
        <f>IF(A147&lt;&gt;"",IF(VLOOKUP(A147,Jun!A$3:F$201,6)&gt;0,VLOOKUP(A147,Jun!A$3:F$201,6),0),0)</f>
        <v>0</v>
      </c>
      <c r="X147" s="8">
        <f>IF(A147&lt;&gt;"",IF(VLOOKUP(A147,Jul!A$3:F$201,6)&gt;0,VLOOKUP(A147,Jul!A$3:F$201,6),0),0)</f>
        <v>0</v>
      </c>
      <c r="Y147" s="8">
        <f>IF(A147&lt;&gt;"",IF(VLOOKUP(A147,Aug!A$3:F$201,6)&gt;0,VLOOKUP(A147,Aug!A$3:F$201,6),0),0)</f>
        <v>0</v>
      </c>
      <c r="Z147" s="8">
        <f>IF(A147&lt;&gt;"",IF(VLOOKUP(A147,Sep!A$3:F$201,6)&gt;0,VLOOKUP(A147,Sep!A$3:F$201,6),0),0)</f>
        <v>0</v>
      </c>
      <c r="AA147" s="6">
        <f t="shared" si="319"/>
        <v>0</v>
      </c>
      <c r="AB147" s="8">
        <f t="shared" si="320"/>
        <v>2.7777777777777776E-2</v>
      </c>
      <c r="AC147" s="8">
        <f>IF(A147&lt;&gt;"",IF(VLOOKUP(A147,Oct!A$3:F$201,6)&gt;0,VLOOKUP(A147,Oct!A$3:F$201,6),0),0)</f>
        <v>0</v>
      </c>
      <c r="AD147" s="8">
        <f>IF(A147&lt;&gt;"",IF(VLOOKUP(A147,Nov!A$3:F$201,6)&gt;0,VLOOKUP(A147,Nov!A$3:F$201,6),0),0)</f>
        <v>0</v>
      </c>
      <c r="AE147" s="8">
        <f>IF(A147&lt;&gt;"",IF(VLOOKUP(A147,Dec!A$3:F$201,6)&gt;0,VLOOKUP(A147,Dec!A$3:F$201,6),0),0)</f>
        <v>0</v>
      </c>
      <c r="AF147" s="8">
        <f>IF(A147&lt;&gt;"",IF(VLOOKUP(A147,Jan!A$3:F$201,6)&gt;0,VLOOKUP(A147,Jan!A$3:F$201,6),0),0)</f>
        <v>0</v>
      </c>
      <c r="AG147" s="8">
        <f>IF(A147&lt;&gt;"",IF(VLOOKUP(A147,Feb!A$3:F$201,6)&gt;0,VLOOKUP(A147,Feb!A$3:F$201,6),0),0)</f>
        <v>0</v>
      </c>
      <c r="AH147" s="8">
        <f>IF(A147&lt;&gt;"",IF(VLOOKUP(A147,Mar!A$3:F$201,6)&gt;0,VLOOKUP(A147,Mar!A$3:F$201,6),0),0)</f>
        <v>0</v>
      </c>
      <c r="AJ147" s="8">
        <f>LARGE($BH147:BI147,1)</f>
        <v>0</v>
      </c>
      <c r="AK147" s="8">
        <f>LARGE($BH147:BJ147,1)</f>
        <v>0</v>
      </c>
      <c r="AL147" s="8">
        <f>LARGE($BH147:BK147,1)</f>
        <v>0</v>
      </c>
      <c r="AM147" s="8">
        <f>LARGE($BH147:BL147,1)</f>
        <v>0</v>
      </c>
      <c r="AN147" s="8">
        <f>LARGE($BH147:BM147,1)</f>
        <v>0</v>
      </c>
      <c r="AO147" s="8">
        <f>LARGE($BN147:BO147,1)</f>
        <v>2.7777777777777776E-2</v>
      </c>
      <c r="AP147" s="8">
        <f>LARGE($BN147:BP147,1)</f>
        <v>3.3333333333333333E-2</v>
      </c>
      <c r="AQ147" s="8">
        <f>LARGE($BN147:BQ147,1)</f>
        <v>3.3333333333333333E-2</v>
      </c>
      <c r="AR147" s="8">
        <f>LARGE($BN147:BR147,1)</f>
        <v>3.3333333333333333E-2</v>
      </c>
      <c r="AS147" s="8">
        <f>LARGE($BN147:BS147,1)</f>
        <v>3.3333333333333333E-2</v>
      </c>
      <c r="AV147" s="6">
        <f t="shared" si="321"/>
        <v>0</v>
      </c>
      <c r="AW147" s="6">
        <f t="shared" si="322"/>
        <v>0</v>
      </c>
      <c r="AX147" s="6">
        <f t="shared" si="323"/>
        <v>0</v>
      </c>
      <c r="AY147" s="6">
        <f t="shared" si="324"/>
        <v>0</v>
      </c>
      <c r="AZ147" s="6">
        <f t="shared" si="325"/>
        <v>0</v>
      </c>
      <c r="BA147" s="6">
        <f t="shared" si="326"/>
        <v>0</v>
      </c>
      <c r="BB147" s="6">
        <f t="shared" si="327"/>
        <v>0</v>
      </c>
      <c r="BC147" s="6">
        <f t="shared" si="328"/>
        <v>0</v>
      </c>
      <c r="BD147" s="6">
        <f t="shared" si="329"/>
        <v>0</v>
      </c>
      <c r="BE147" s="6">
        <f t="shared" si="330"/>
        <v>0</v>
      </c>
      <c r="BF147" s="6">
        <f t="shared" si="331"/>
        <v>0</v>
      </c>
      <c r="BH147" s="8" t="str">
        <f t="shared" si="332"/>
        <v/>
      </c>
      <c r="BI147" s="8">
        <f t="shared" si="333"/>
        <v>0</v>
      </c>
      <c r="BJ147" s="8">
        <f t="shared" si="334"/>
        <v>0</v>
      </c>
      <c r="BK147" s="8">
        <f t="shared" si="335"/>
        <v>0</v>
      </c>
      <c r="BL147" s="8">
        <f t="shared" si="336"/>
        <v>0</v>
      </c>
      <c r="BM147" s="8">
        <f t="shared" si="337"/>
        <v>0</v>
      </c>
      <c r="BN147" s="8">
        <f t="shared" si="338"/>
        <v>2.7777777777777776E-2</v>
      </c>
      <c r="BO147" s="8">
        <f t="shared" si="339"/>
        <v>0</v>
      </c>
      <c r="BP147" s="8">
        <f t="shared" si="373"/>
        <v>3.3333333333333333E-2</v>
      </c>
      <c r="BQ147" s="8">
        <f t="shared" si="374"/>
        <v>0</v>
      </c>
      <c r="BR147" s="8">
        <f t="shared" si="375"/>
        <v>0</v>
      </c>
      <c r="BS147" s="8">
        <f t="shared" si="376"/>
        <v>0</v>
      </c>
      <c r="BV147" s="8" t="str">
        <f t="shared" si="340"/>
        <v/>
      </c>
      <c r="BW147" s="8" t="str">
        <f t="shared" si="341"/>
        <v/>
      </c>
      <c r="BX147" s="8" t="str">
        <f t="shared" si="342"/>
        <v/>
      </c>
      <c r="BY147" s="8" t="str">
        <f t="shared" si="343"/>
        <v/>
      </c>
      <c r="BZ147" s="8" t="str">
        <f t="shared" si="344"/>
        <v/>
      </c>
      <c r="CA147" s="8" t="str">
        <f t="shared" si="345"/>
        <v/>
      </c>
      <c r="CB147" s="8" t="str">
        <f t="shared" si="346"/>
        <v/>
      </c>
      <c r="CC147" s="8" t="str">
        <f t="shared" si="347"/>
        <v/>
      </c>
      <c r="CD147" s="8" t="str">
        <f t="shared" si="348"/>
        <v/>
      </c>
      <c r="CE147" s="8" t="str">
        <f t="shared" si="349"/>
        <v/>
      </c>
      <c r="CF147" s="8" t="str">
        <f t="shared" si="350"/>
        <v/>
      </c>
      <c r="CG147" s="8" t="str">
        <f t="shared" si="351"/>
        <v/>
      </c>
      <c r="CI147" s="13">
        <v>1.2757986111111099</v>
      </c>
      <c r="CJ147" s="8">
        <f t="shared" si="352"/>
        <v>1.2757986111111099</v>
      </c>
      <c r="CK147" s="8">
        <f>IF(COUNT($BV147:BW147)&gt;0,SMALL($BV147:BW147,1),$CI147)</f>
        <v>1.2757986111111099</v>
      </c>
      <c r="CL147" s="8">
        <f>IF(COUNT($BV147:BX147)&gt;0,SMALL($BV147:BX147,1),$CI147)</f>
        <v>1.2757986111111099</v>
      </c>
      <c r="CM147" s="8">
        <f>IF(COUNT($BV147:BY147)&gt;0,SMALL($BV147:BY147,1),$CI147)</f>
        <v>1.2757986111111099</v>
      </c>
      <c r="CN147" s="8">
        <f>IF(COUNT($BV147:BZ147)&gt;0,SMALL($BV147:BZ147,1),$CI147)</f>
        <v>1.2757986111111099</v>
      </c>
      <c r="CP147" s="8">
        <f t="shared" si="353"/>
        <v>0</v>
      </c>
      <c r="CQ147" s="8">
        <f>IF(COUNT($CB147:CC147)&gt;0,SMALL($CB147:CC147,1),$CP147)</f>
        <v>0</v>
      </c>
      <c r="CR147" s="8">
        <f>IF(COUNT($CB147:CD147)&gt;0,SMALL($CB147:CD147,1),$CP147)</f>
        <v>0</v>
      </c>
      <c r="CS147" s="8">
        <f>IF(COUNT($CB147:CE147)&gt;0,SMALL($CB147:CE147,1),$CP147)</f>
        <v>0</v>
      </c>
      <c r="CT147" s="8">
        <f>IF(COUNT($CB147:CF147)&gt;0,SMALL($CB147:CF147,1),$CP147)</f>
        <v>0</v>
      </c>
      <c r="CV147" s="8" t="str">
        <f t="shared" si="354"/>
        <v/>
      </c>
      <c r="CW147" s="8" t="str">
        <f t="shared" si="355"/>
        <v/>
      </c>
      <c r="CX147" s="1">
        <f t="shared" si="356"/>
        <v>0</v>
      </c>
      <c r="CY147" s="8" t="str">
        <f t="shared" si="357"/>
        <v/>
      </c>
      <c r="CZ147" s="1">
        <f t="shared" si="358"/>
        <v>0</v>
      </c>
      <c r="DB147" s="13">
        <f t="shared" si="359"/>
        <v>0</v>
      </c>
      <c r="DC147" s="13">
        <f>SMALL($DO147:DP147,1)/(60*60*24)</f>
        <v>0</v>
      </c>
      <c r="DD147" s="13">
        <f>SMALL($DO147:DQ147,1)/(60*60*24)</f>
        <v>0</v>
      </c>
      <c r="DE147" s="13">
        <f>SMALL($DO147:DR147,1)/(60*60*24)</f>
        <v>0</v>
      </c>
      <c r="DF147" s="13">
        <f>SMALL($DO147:DS147,1)/(60*60*24)</f>
        <v>0</v>
      </c>
      <c r="DG147" s="13">
        <f>SMALL($DO147:DT147,1)/(60*60*24)</f>
        <v>0</v>
      </c>
      <c r="DH147" s="45">
        <f t="shared" si="360"/>
        <v>0</v>
      </c>
      <c r="DI147" s="13">
        <f>SMALL($DU147:DV147,1)/(60*60*24)</f>
        <v>0</v>
      </c>
      <c r="DJ147" s="13">
        <f>SMALL($DU147:DW147,1)/(60*60*24)</f>
        <v>0</v>
      </c>
      <c r="DK147" s="13">
        <f>SMALL($DU147:DX147,1)/(60*60*24)</f>
        <v>0</v>
      </c>
      <c r="DL147" s="13">
        <f>SMALL($DU147:DY147,1)/(60*60*24)</f>
        <v>0</v>
      </c>
      <c r="DM147" s="13">
        <f>SMALL($DU147:DZ147,1)/(60*60*24)</f>
        <v>0</v>
      </c>
      <c r="DO147" s="6">
        <f t="shared" si="361"/>
        <v>0</v>
      </c>
      <c r="DP147" s="1">
        <f t="shared" si="362"/>
        <v>9999</v>
      </c>
      <c r="DQ147" s="1">
        <f t="shared" si="363"/>
        <v>9999</v>
      </c>
      <c r="DR147" s="1">
        <f t="shared" si="364"/>
        <v>9999</v>
      </c>
      <c r="DS147" s="1">
        <f t="shared" si="365"/>
        <v>9999</v>
      </c>
      <c r="DT147" s="1">
        <f t="shared" si="366"/>
        <v>9999</v>
      </c>
      <c r="DU147" s="6">
        <f t="shared" si="367"/>
        <v>0</v>
      </c>
      <c r="DV147" s="1">
        <f t="shared" si="368"/>
        <v>9999</v>
      </c>
      <c r="DW147" s="55">
        <f t="shared" si="377"/>
        <v>9999</v>
      </c>
      <c r="DX147" s="1">
        <f t="shared" si="370"/>
        <v>9999</v>
      </c>
      <c r="DY147" s="1">
        <f t="shared" si="371"/>
        <v>9999</v>
      </c>
      <c r="DZ147" s="1">
        <f t="shared" si="372"/>
        <v>9999</v>
      </c>
    </row>
    <row r="148" spans="5:130" x14ac:dyDescent="0.2">
      <c r="E148" s="13"/>
      <c r="H148" s="8">
        <v>0</v>
      </c>
      <c r="I148" s="8">
        <v>0</v>
      </c>
      <c r="M148" s="8">
        <f t="shared" si="313"/>
        <v>0</v>
      </c>
      <c r="N148" s="6">
        <f t="shared" si="314"/>
        <v>0</v>
      </c>
      <c r="O148" s="8" t="str">
        <f t="shared" si="315"/>
        <v/>
      </c>
      <c r="Q148" s="8">
        <f t="shared" si="316"/>
        <v>0</v>
      </c>
      <c r="R148" s="8">
        <f t="shared" si="317"/>
        <v>0</v>
      </c>
      <c r="S148" s="8" t="str">
        <f t="shared" si="318"/>
        <v/>
      </c>
      <c r="T148" s="8"/>
      <c r="U148" s="8">
        <f>IF(A148&lt;&gt;"",IF(VLOOKUP(A148,Apr!A$4:F$202,6)&gt;0,VLOOKUP(A148,Apr!A$4:F$202,6),0),0)</f>
        <v>0</v>
      </c>
      <c r="V148" s="8">
        <f>IF(A148&lt;&gt;"",IF(VLOOKUP(A148,May!A$3:F$201,6)&gt;0,VLOOKUP(A148,May!A$3:F$201,6),0),0)</f>
        <v>0</v>
      </c>
      <c r="W148" s="8">
        <f>IF(A148&lt;&gt;"",IF(VLOOKUP(A148,Jun!A$3:F$201,6)&gt;0,VLOOKUP(A148,Jun!A$3:F$201,6),0),0)</f>
        <v>0</v>
      </c>
      <c r="X148" s="8">
        <f>IF(A148&lt;&gt;"",IF(VLOOKUP(A148,Jul!A$3:F$201,6)&gt;0,VLOOKUP(A148,Jul!A$3:F$201,6),0),0)</f>
        <v>0</v>
      </c>
      <c r="Y148" s="8">
        <f>IF(A148&lt;&gt;"",IF(VLOOKUP(A148,Aug!A$3:F$201,6)&gt;0,VLOOKUP(A148,Aug!A$3:F$201,6),0),0)</f>
        <v>0</v>
      </c>
      <c r="Z148" s="8">
        <f>IF(A148&lt;&gt;"",IF(VLOOKUP(A148,Sep!A$3:F$201,6)&gt;0,VLOOKUP(A148,Sep!A$3:F$201,6),0),0)</f>
        <v>0</v>
      </c>
      <c r="AA148" s="6">
        <f t="shared" si="319"/>
        <v>0</v>
      </c>
      <c r="AB148" s="8">
        <f t="shared" si="320"/>
        <v>2.7777777777777776E-2</v>
      </c>
      <c r="AC148" s="8">
        <f>IF(A148&lt;&gt;"",IF(VLOOKUP(A148,Oct!A$3:F$201,6)&gt;0,VLOOKUP(A148,Oct!A$3:F$201,6),0),0)</f>
        <v>0</v>
      </c>
      <c r="AD148" s="8">
        <f>IF(A148&lt;&gt;"",IF(VLOOKUP(A148,Nov!A$3:F$201,6)&gt;0,VLOOKUP(A148,Nov!A$3:F$201,6),0),0)</f>
        <v>0</v>
      </c>
      <c r="AE148" s="8">
        <f>IF(A148&lt;&gt;"",IF(VLOOKUP(A148,Dec!A$3:F$201,6)&gt;0,VLOOKUP(A148,Dec!A$3:F$201,6),0),0)</f>
        <v>0</v>
      </c>
      <c r="AF148" s="8">
        <f>IF(A148&lt;&gt;"",IF(VLOOKUP(A148,Jan!A$3:F$201,6)&gt;0,VLOOKUP(A148,Jan!A$3:F$201,6),0),0)</f>
        <v>0</v>
      </c>
      <c r="AG148" s="8">
        <f>IF(A148&lt;&gt;"",IF(VLOOKUP(A148,Feb!A$3:F$201,6)&gt;0,VLOOKUP(A148,Feb!A$3:F$201,6),0),0)</f>
        <v>0</v>
      </c>
      <c r="AH148" s="8">
        <f>IF(A148&lt;&gt;"",IF(VLOOKUP(A148,Mar!A$3:F$201,6)&gt;0,VLOOKUP(A148,Mar!A$3:F$201,6),0),0)</f>
        <v>0</v>
      </c>
      <c r="AJ148" s="8">
        <f>LARGE($BH148:BI148,1)</f>
        <v>0</v>
      </c>
      <c r="AK148" s="8">
        <f>LARGE($BH148:BJ148,1)</f>
        <v>0</v>
      </c>
      <c r="AL148" s="8">
        <f>LARGE($BH148:BK148,1)</f>
        <v>0</v>
      </c>
      <c r="AM148" s="8">
        <f>LARGE($BH148:BL148,1)</f>
        <v>0</v>
      </c>
      <c r="AN148" s="8">
        <f>LARGE($BH148:BM148,1)</f>
        <v>0</v>
      </c>
      <c r="AO148" s="8">
        <f>LARGE($BN148:BO148,1)</f>
        <v>2.7777777777777776E-2</v>
      </c>
      <c r="AP148" s="8">
        <f>LARGE($BN148:BP148,1)</f>
        <v>3.3333333333333333E-2</v>
      </c>
      <c r="AQ148" s="8">
        <f>LARGE($BN148:BQ148,1)</f>
        <v>3.3333333333333333E-2</v>
      </c>
      <c r="AR148" s="8">
        <f>LARGE($BN148:BR148,1)</f>
        <v>3.3333333333333333E-2</v>
      </c>
      <c r="AS148" s="8">
        <f>LARGE($BN148:BS148,1)</f>
        <v>3.3333333333333333E-2</v>
      </c>
      <c r="AV148" s="6">
        <f t="shared" si="321"/>
        <v>0</v>
      </c>
      <c r="AW148" s="6">
        <f t="shared" si="322"/>
        <v>0</v>
      </c>
      <c r="AX148" s="6">
        <f t="shared" si="323"/>
        <v>0</v>
      </c>
      <c r="AY148" s="6">
        <f t="shared" si="324"/>
        <v>0</v>
      </c>
      <c r="AZ148" s="6">
        <f t="shared" si="325"/>
        <v>0</v>
      </c>
      <c r="BA148" s="6">
        <f t="shared" si="326"/>
        <v>0</v>
      </c>
      <c r="BB148" s="6">
        <f t="shared" si="327"/>
        <v>0</v>
      </c>
      <c r="BC148" s="6">
        <f t="shared" si="328"/>
        <v>0</v>
      </c>
      <c r="BD148" s="6">
        <f t="shared" si="329"/>
        <v>0</v>
      </c>
      <c r="BE148" s="6">
        <f t="shared" si="330"/>
        <v>0</v>
      </c>
      <c r="BF148" s="6">
        <f t="shared" si="331"/>
        <v>0</v>
      </c>
      <c r="BH148" s="8" t="str">
        <f t="shared" si="332"/>
        <v/>
      </c>
      <c r="BI148" s="8">
        <f t="shared" si="333"/>
        <v>0</v>
      </c>
      <c r="BJ148" s="8">
        <f t="shared" si="334"/>
        <v>0</v>
      </c>
      <c r="BK148" s="8">
        <f t="shared" si="335"/>
        <v>0</v>
      </c>
      <c r="BL148" s="8">
        <f t="shared" si="336"/>
        <v>0</v>
      </c>
      <c r="BM148" s="8">
        <f t="shared" si="337"/>
        <v>0</v>
      </c>
      <c r="BN148" s="8">
        <f t="shared" si="338"/>
        <v>2.7777777777777776E-2</v>
      </c>
      <c r="BO148" s="8">
        <f t="shared" si="339"/>
        <v>0</v>
      </c>
      <c r="BP148" s="8">
        <f t="shared" si="373"/>
        <v>3.3333333333333333E-2</v>
      </c>
      <c r="BQ148" s="8">
        <f t="shared" si="374"/>
        <v>0</v>
      </c>
      <c r="BR148" s="8">
        <f t="shared" si="375"/>
        <v>0</v>
      </c>
      <c r="BS148" s="8">
        <f t="shared" si="376"/>
        <v>0</v>
      </c>
      <c r="BV148" s="8" t="str">
        <f t="shared" si="340"/>
        <v/>
      </c>
      <c r="BW148" s="8" t="str">
        <f t="shared" si="341"/>
        <v/>
      </c>
      <c r="BX148" s="8" t="str">
        <f t="shared" si="342"/>
        <v/>
      </c>
      <c r="BY148" s="8" t="str">
        <f t="shared" si="343"/>
        <v/>
      </c>
      <c r="BZ148" s="8" t="str">
        <f t="shared" si="344"/>
        <v/>
      </c>
      <c r="CA148" s="8" t="str">
        <f t="shared" si="345"/>
        <v/>
      </c>
      <c r="CB148" s="8" t="str">
        <f t="shared" si="346"/>
        <v/>
      </c>
      <c r="CC148" s="8" t="str">
        <f t="shared" si="347"/>
        <v/>
      </c>
      <c r="CD148" s="8" t="str">
        <f t="shared" si="348"/>
        <v/>
      </c>
      <c r="CE148" s="8" t="str">
        <f t="shared" si="349"/>
        <v/>
      </c>
      <c r="CF148" s="8" t="str">
        <f t="shared" si="350"/>
        <v/>
      </c>
      <c r="CG148" s="8" t="str">
        <f t="shared" si="351"/>
        <v/>
      </c>
      <c r="CI148" s="13">
        <v>1.31746527777778</v>
      </c>
      <c r="CJ148" s="8">
        <f t="shared" si="352"/>
        <v>1.31746527777778</v>
      </c>
      <c r="CK148" s="8">
        <f>IF(COUNT($BV148:BW148)&gt;0,SMALL($BV148:BW148,1),$CI148)</f>
        <v>1.31746527777778</v>
      </c>
      <c r="CL148" s="8">
        <f>IF(COUNT($BV148:BX148)&gt;0,SMALL($BV148:BX148,1),$CI148)</f>
        <v>1.31746527777778</v>
      </c>
      <c r="CM148" s="8">
        <f>IF(COUNT($BV148:BY148)&gt;0,SMALL($BV148:BY148,1),$CI148)</f>
        <v>1.31746527777778</v>
      </c>
      <c r="CN148" s="8">
        <f>IF(COUNT($BV148:BZ148)&gt;0,SMALL($BV148:BZ148,1),$CI148)</f>
        <v>1.31746527777778</v>
      </c>
      <c r="CP148" s="8">
        <f t="shared" si="353"/>
        <v>0</v>
      </c>
      <c r="CQ148" s="8">
        <f>IF(COUNT($CB148:CC148)&gt;0,SMALL($CB148:CC148,1),$CP148)</f>
        <v>0</v>
      </c>
      <c r="CR148" s="8">
        <f>IF(COUNT($CB148:CD148)&gt;0,SMALL($CB148:CD148,1),$CP148)</f>
        <v>0</v>
      </c>
      <c r="CS148" s="8">
        <f>IF(COUNT($CB148:CE148)&gt;0,SMALL($CB148:CE148,1),$CP148)</f>
        <v>0</v>
      </c>
      <c r="CT148" s="8">
        <f>IF(COUNT($CB148:CF148)&gt;0,SMALL($CB148:CF148,1),$CP148)</f>
        <v>0</v>
      </c>
      <c r="CV148" s="8" t="str">
        <f t="shared" si="354"/>
        <v/>
      </c>
      <c r="CW148" s="8" t="str">
        <f t="shared" si="355"/>
        <v/>
      </c>
      <c r="CX148" s="1">
        <f t="shared" si="356"/>
        <v>0</v>
      </c>
      <c r="CY148" s="8" t="str">
        <f t="shared" si="357"/>
        <v/>
      </c>
      <c r="CZ148" s="1">
        <f t="shared" si="358"/>
        <v>0</v>
      </c>
      <c r="DB148" s="13">
        <f t="shared" si="359"/>
        <v>0</v>
      </c>
      <c r="DC148" s="13">
        <f>SMALL($DO148:DP148,1)/(60*60*24)</f>
        <v>0</v>
      </c>
      <c r="DD148" s="13">
        <f>SMALL($DO148:DQ148,1)/(60*60*24)</f>
        <v>0</v>
      </c>
      <c r="DE148" s="13">
        <f>SMALL($DO148:DR148,1)/(60*60*24)</f>
        <v>0</v>
      </c>
      <c r="DF148" s="13">
        <f>SMALL($DO148:DS148,1)/(60*60*24)</f>
        <v>0</v>
      </c>
      <c r="DG148" s="13">
        <f>SMALL($DO148:DT148,1)/(60*60*24)</f>
        <v>0</v>
      </c>
      <c r="DH148" s="45">
        <f t="shared" si="360"/>
        <v>0</v>
      </c>
      <c r="DI148" s="13">
        <f>SMALL($DU148:DV148,1)/(60*60*24)</f>
        <v>0</v>
      </c>
      <c r="DJ148" s="13">
        <f>SMALL($DU148:DW148,1)/(60*60*24)</f>
        <v>0</v>
      </c>
      <c r="DK148" s="13">
        <f>SMALL($DU148:DX148,1)/(60*60*24)</f>
        <v>0</v>
      </c>
      <c r="DL148" s="13">
        <f>SMALL($DU148:DY148,1)/(60*60*24)</f>
        <v>0</v>
      </c>
      <c r="DM148" s="13">
        <f>SMALL($DU148:DZ148,1)/(60*60*24)</f>
        <v>0</v>
      </c>
      <c r="DO148" s="6">
        <f t="shared" si="361"/>
        <v>0</v>
      </c>
      <c r="DP148" s="1">
        <f t="shared" si="362"/>
        <v>9999</v>
      </c>
      <c r="DQ148" s="1">
        <f t="shared" si="363"/>
        <v>9999</v>
      </c>
      <c r="DR148" s="1">
        <f t="shared" si="364"/>
        <v>9999</v>
      </c>
      <c r="DS148" s="1">
        <f t="shared" si="365"/>
        <v>9999</v>
      </c>
      <c r="DT148" s="1">
        <f t="shared" si="366"/>
        <v>9999</v>
      </c>
      <c r="DU148" s="6">
        <f t="shared" si="367"/>
        <v>0</v>
      </c>
      <c r="DV148" s="1">
        <f t="shared" si="368"/>
        <v>9999</v>
      </c>
      <c r="DW148" s="55">
        <f t="shared" si="377"/>
        <v>9999</v>
      </c>
      <c r="DX148" s="1">
        <f t="shared" si="370"/>
        <v>9999</v>
      </c>
      <c r="DY148" s="1">
        <f t="shared" si="371"/>
        <v>9999</v>
      </c>
      <c r="DZ148" s="1">
        <f t="shared" si="372"/>
        <v>9999</v>
      </c>
    </row>
    <row r="149" spans="5:130" x14ac:dyDescent="0.2">
      <c r="E149" s="13"/>
      <c r="H149" s="8">
        <v>0</v>
      </c>
      <c r="I149" s="8">
        <v>0</v>
      </c>
      <c r="M149" s="8">
        <f t="shared" si="313"/>
        <v>0</v>
      </c>
      <c r="N149" s="6">
        <f t="shared" si="314"/>
        <v>0</v>
      </c>
      <c r="O149" s="8" t="str">
        <f t="shared" si="315"/>
        <v/>
      </c>
      <c r="Q149" s="8">
        <f t="shared" si="316"/>
        <v>0</v>
      </c>
      <c r="R149" s="8">
        <f t="shared" si="317"/>
        <v>0</v>
      </c>
      <c r="S149" s="8" t="str">
        <f t="shared" si="318"/>
        <v/>
      </c>
      <c r="T149" s="8"/>
      <c r="U149" s="8">
        <f>IF(A149&lt;&gt;"",IF(VLOOKUP(A149,Apr!A$4:F$202,6)&gt;0,VLOOKUP(A149,Apr!A$4:F$202,6),0),0)</f>
        <v>0</v>
      </c>
      <c r="V149" s="8">
        <f>IF(A149&lt;&gt;"",IF(VLOOKUP(A149,May!A$3:F$201,6)&gt;0,VLOOKUP(A149,May!A$3:F$201,6),0),0)</f>
        <v>0</v>
      </c>
      <c r="W149" s="8">
        <f>IF(A149&lt;&gt;"",IF(VLOOKUP(A149,Jun!A$3:F$201,6)&gt;0,VLOOKUP(A149,Jun!A$3:F$201,6),0),0)</f>
        <v>0</v>
      </c>
      <c r="X149" s="8">
        <f>IF(A149&lt;&gt;"",IF(VLOOKUP(A149,Jul!A$3:F$201,6)&gt;0,VLOOKUP(A149,Jul!A$3:F$201,6),0),0)</f>
        <v>0</v>
      </c>
      <c r="Y149" s="8">
        <f>IF(A149&lt;&gt;"",IF(VLOOKUP(A149,Aug!A$3:F$201,6)&gt;0,VLOOKUP(A149,Aug!A$3:F$201,6),0),0)</f>
        <v>0</v>
      </c>
      <c r="Z149" s="8">
        <f>IF(A149&lt;&gt;"",IF(VLOOKUP(A149,Sep!A$3:F$201,6)&gt;0,VLOOKUP(A149,Sep!A$3:F$201,6),0),0)</f>
        <v>0</v>
      </c>
      <c r="AA149" s="6">
        <f t="shared" si="319"/>
        <v>0</v>
      </c>
      <c r="AB149" s="8">
        <f t="shared" si="320"/>
        <v>2.7777777777777776E-2</v>
      </c>
      <c r="AC149" s="8">
        <f>IF(A149&lt;&gt;"",IF(VLOOKUP(A149,Oct!A$3:F$201,6)&gt;0,VLOOKUP(A149,Oct!A$3:F$201,6),0),0)</f>
        <v>0</v>
      </c>
      <c r="AD149" s="8">
        <f>IF(A149&lt;&gt;"",IF(VLOOKUP(A149,Nov!A$3:F$201,6)&gt;0,VLOOKUP(A149,Nov!A$3:F$201,6),0),0)</f>
        <v>0</v>
      </c>
      <c r="AE149" s="8">
        <f>IF(A149&lt;&gt;"",IF(VLOOKUP(A149,Dec!A$3:F$201,6)&gt;0,VLOOKUP(A149,Dec!A$3:F$201,6),0),0)</f>
        <v>0</v>
      </c>
      <c r="AF149" s="8">
        <f>IF(A149&lt;&gt;"",IF(VLOOKUP(A149,Jan!A$3:F$201,6)&gt;0,VLOOKUP(A149,Jan!A$3:F$201,6),0),0)</f>
        <v>0</v>
      </c>
      <c r="AG149" s="8">
        <f>IF(A149&lt;&gt;"",IF(VLOOKUP(A149,Feb!A$3:F$201,6)&gt;0,VLOOKUP(A149,Feb!A$3:F$201,6),0),0)</f>
        <v>0</v>
      </c>
      <c r="AH149" s="8">
        <f>IF(A149&lt;&gt;"",IF(VLOOKUP(A149,Mar!A$3:F$201,6)&gt;0,VLOOKUP(A149,Mar!A$3:F$201,6),0),0)</f>
        <v>0</v>
      </c>
      <c r="AJ149" s="8">
        <f>LARGE($BH149:BI149,1)</f>
        <v>0</v>
      </c>
      <c r="AK149" s="8">
        <f>LARGE($BH149:BJ149,1)</f>
        <v>0</v>
      </c>
      <c r="AL149" s="8">
        <f>LARGE($BH149:BK149,1)</f>
        <v>0</v>
      </c>
      <c r="AM149" s="8">
        <f>LARGE($BH149:BL149,1)</f>
        <v>0</v>
      </c>
      <c r="AN149" s="8">
        <f>LARGE($BH149:BM149,1)</f>
        <v>0</v>
      </c>
      <c r="AO149" s="8">
        <f>LARGE($BN149:BO149,1)</f>
        <v>2.7777777777777776E-2</v>
      </c>
      <c r="AP149" s="8">
        <f>LARGE($BN149:BP149,1)</f>
        <v>3.3333333333333333E-2</v>
      </c>
      <c r="AQ149" s="8">
        <f>LARGE($BN149:BQ149,1)</f>
        <v>3.3333333333333333E-2</v>
      </c>
      <c r="AR149" s="8">
        <f>LARGE($BN149:BR149,1)</f>
        <v>3.3333333333333333E-2</v>
      </c>
      <c r="AS149" s="8">
        <f>LARGE($BN149:BS149,1)</f>
        <v>3.3333333333333333E-2</v>
      </c>
      <c r="AV149" s="6">
        <f t="shared" si="321"/>
        <v>0</v>
      </c>
      <c r="AW149" s="6">
        <f t="shared" si="322"/>
        <v>0</v>
      </c>
      <c r="AX149" s="6">
        <f t="shared" si="323"/>
        <v>0</v>
      </c>
      <c r="AY149" s="6">
        <f t="shared" si="324"/>
        <v>0</v>
      </c>
      <c r="AZ149" s="6">
        <f t="shared" si="325"/>
        <v>0</v>
      </c>
      <c r="BA149" s="6">
        <f t="shared" si="326"/>
        <v>0</v>
      </c>
      <c r="BB149" s="6">
        <f t="shared" si="327"/>
        <v>0</v>
      </c>
      <c r="BC149" s="6">
        <f t="shared" si="328"/>
        <v>0</v>
      </c>
      <c r="BD149" s="6">
        <f t="shared" si="329"/>
        <v>0</v>
      </c>
      <c r="BE149" s="6">
        <f t="shared" si="330"/>
        <v>0</v>
      </c>
      <c r="BF149" s="6">
        <f t="shared" si="331"/>
        <v>0</v>
      </c>
      <c r="BH149" s="8" t="str">
        <f t="shared" si="332"/>
        <v/>
      </c>
      <c r="BI149" s="8">
        <f t="shared" si="333"/>
        <v>0</v>
      </c>
      <c r="BJ149" s="8">
        <f t="shared" si="334"/>
        <v>0</v>
      </c>
      <c r="BK149" s="8">
        <f t="shared" si="335"/>
        <v>0</v>
      </c>
      <c r="BL149" s="8">
        <f t="shared" si="336"/>
        <v>0</v>
      </c>
      <c r="BM149" s="8">
        <f t="shared" si="337"/>
        <v>0</v>
      </c>
      <c r="BN149" s="8">
        <f t="shared" si="338"/>
        <v>2.7777777777777776E-2</v>
      </c>
      <c r="BO149" s="8">
        <f t="shared" si="339"/>
        <v>0</v>
      </c>
      <c r="BP149" s="8">
        <f t="shared" si="373"/>
        <v>3.3333333333333333E-2</v>
      </c>
      <c r="BQ149" s="8">
        <f t="shared" si="374"/>
        <v>0</v>
      </c>
      <c r="BR149" s="8">
        <f t="shared" si="375"/>
        <v>0</v>
      </c>
      <c r="BS149" s="8">
        <f t="shared" si="376"/>
        <v>0</v>
      </c>
      <c r="BV149" s="8" t="str">
        <f t="shared" si="340"/>
        <v/>
      </c>
      <c r="BW149" s="8" t="str">
        <f t="shared" si="341"/>
        <v/>
      </c>
      <c r="BX149" s="8" t="str">
        <f t="shared" si="342"/>
        <v/>
      </c>
      <c r="BY149" s="8" t="str">
        <f t="shared" si="343"/>
        <v/>
      </c>
      <c r="BZ149" s="8" t="str">
        <f t="shared" si="344"/>
        <v/>
      </c>
      <c r="CA149" s="8" t="str">
        <f t="shared" si="345"/>
        <v/>
      </c>
      <c r="CB149" s="8" t="str">
        <f t="shared" si="346"/>
        <v/>
      </c>
      <c r="CC149" s="8" t="str">
        <f t="shared" si="347"/>
        <v/>
      </c>
      <c r="CD149" s="8" t="str">
        <f t="shared" si="348"/>
        <v/>
      </c>
      <c r="CE149" s="8" t="str">
        <f t="shared" si="349"/>
        <v/>
      </c>
      <c r="CF149" s="8" t="str">
        <f t="shared" si="350"/>
        <v/>
      </c>
      <c r="CG149" s="8" t="str">
        <f t="shared" si="351"/>
        <v/>
      </c>
      <c r="CI149" s="13">
        <v>1.3591319444444401</v>
      </c>
      <c r="CJ149" s="8">
        <f t="shared" si="352"/>
        <v>1.3591319444444401</v>
      </c>
      <c r="CK149" s="8">
        <f>IF(COUNT($BV149:BW149)&gt;0,SMALL($BV149:BW149,1),$CI149)</f>
        <v>1.3591319444444401</v>
      </c>
      <c r="CL149" s="8">
        <f>IF(COUNT($BV149:BX149)&gt;0,SMALL($BV149:BX149,1),$CI149)</f>
        <v>1.3591319444444401</v>
      </c>
      <c r="CM149" s="8">
        <f>IF(COUNT($BV149:BY149)&gt;0,SMALL($BV149:BY149,1),$CI149)</f>
        <v>1.3591319444444401</v>
      </c>
      <c r="CN149" s="8">
        <f>IF(COUNT($BV149:BZ149)&gt;0,SMALL($BV149:BZ149,1),$CI149)</f>
        <v>1.3591319444444401</v>
      </c>
      <c r="CP149" s="8">
        <f t="shared" si="353"/>
        <v>0</v>
      </c>
      <c r="CQ149" s="8">
        <f>IF(COUNT($CB149:CC149)&gt;0,SMALL($CB149:CC149,1),$CP149)</f>
        <v>0</v>
      </c>
      <c r="CR149" s="8">
        <f>IF(COUNT($CB149:CD149)&gt;0,SMALL($CB149:CD149,1),$CP149)</f>
        <v>0</v>
      </c>
      <c r="CS149" s="8">
        <f>IF(COUNT($CB149:CE149)&gt;0,SMALL($CB149:CE149,1),$CP149)</f>
        <v>0</v>
      </c>
      <c r="CT149" s="8">
        <f>IF(COUNT($CB149:CF149)&gt;0,SMALL($CB149:CF149,1),$CP149)</f>
        <v>0</v>
      </c>
      <c r="CV149" s="8" t="str">
        <f t="shared" si="354"/>
        <v/>
      </c>
      <c r="CW149" s="8" t="str">
        <f t="shared" si="355"/>
        <v/>
      </c>
      <c r="CX149" s="1">
        <f t="shared" si="356"/>
        <v>0</v>
      </c>
      <c r="CY149" s="8" t="str">
        <f t="shared" si="357"/>
        <v/>
      </c>
      <c r="CZ149" s="1">
        <f t="shared" si="358"/>
        <v>0</v>
      </c>
      <c r="DB149" s="13">
        <f t="shared" si="359"/>
        <v>0</v>
      </c>
      <c r="DC149" s="13">
        <f>SMALL($DO149:DP149,1)/(60*60*24)</f>
        <v>0</v>
      </c>
      <c r="DD149" s="13">
        <f>SMALL($DO149:DQ149,1)/(60*60*24)</f>
        <v>0</v>
      </c>
      <c r="DE149" s="13">
        <f>SMALL($DO149:DR149,1)/(60*60*24)</f>
        <v>0</v>
      </c>
      <c r="DF149" s="13">
        <f>SMALL($DO149:DS149,1)/(60*60*24)</f>
        <v>0</v>
      </c>
      <c r="DG149" s="13">
        <f>SMALL($DO149:DT149,1)/(60*60*24)</f>
        <v>0</v>
      </c>
      <c r="DH149" s="45">
        <f t="shared" si="360"/>
        <v>0</v>
      </c>
      <c r="DI149" s="13">
        <f>SMALL($DU149:DV149,1)/(60*60*24)</f>
        <v>0</v>
      </c>
      <c r="DJ149" s="13">
        <f>SMALL($DU149:DW149,1)/(60*60*24)</f>
        <v>0</v>
      </c>
      <c r="DK149" s="13">
        <f>SMALL($DU149:DX149,1)/(60*60*24)</f>
        <v>0</v>
      </c>
      <c r="DL149" s="13">
        <f>SMALL($DU149:DY149,1)/(60*60*24)</f>
        <v>0</v>
      </c>
      <c r="DM149" s="13">
        <f>SMALL($DU149:DZ149,1)/(60*60*24)</f>
        <v>0</v>
      </c>
      <c r="DO149" s="6">
        <f t="shared" si="361"/>
        <v>0</v>
      </c>
      <c r="DP149" s="1">
        <f t="shared" si="362"/>
        <v>9999</v>
      </c>
      <c r="DQ149" s="1">
        <f t="shared" si="363"/>
        <v>9999</v>
      </c>
      <c r="DR149" s="1">
        <f t="shared" si="364"/>
        <v>9999</v>
      </c>
      <c r="DS149" s="1">
        <f t="shared" si="365"/>
        <v>9999</v>
      </c>
      <c r="DT149" s="1">
        <f t="shared" si="366"/>
        <v>9999</v>
      </c>
      <c r="DU149" s="6">
        <f t="shared" si="367"/>
        <v>0</v>
      </c>
      <c r="DV149" s="1">
        <f t="shared" si="368"/>
        <v>9999</v>
      </c>
      <c r="DW149" s="55">
        <f t="shared" si="377"/>
        <v>9999</v>
      </c>
      <c r="DX149" s="1">
        <f t="shared" si="370"/>
        <v>9999</v>
      </c>
      <c r="DY149" s="1">
        <f t="shared" si="371"/>
        <v>9999</v>
      </c>
      <c r="DZ149" s="1">
        <f t="shared" si="372"/>
        <v>9999</v>
      </c>
    </row>
    <row r="150" spans="5:130" x14ac:dyDescent="0.2">
      <c r="E150" s="13"/>
      <c r="H150" s="8">
        <v>0</v>
      </c>
      <c r="I150" s="8">
        <v>0</v>
      </c>
      <c r="M150" s="8">
        <f t="shared" si="313"/>
        <v>0</v>
      </c>
      <c r="N150" s="6">
        <f t="shared" si="314"/>
        <v>0</v>
      </c>
      <c r="O150" s="8" t="str">
        <f t="shared" si="315"/>
        <v/>
      </c>
      <c r="Q150" s="8">
        <f t="shared" si="316"/>
        <v>0</v>
      </c>
      <c r="R150" s="8">
        <f t="shared" si="317"/>
        <v>0</v>
      </c>
      <c r="S150" s="8" t="str">
        <f t="shared" si="318"/>
        <v/>
      </c>
      <c r="T150" s="8"/>
      <c r="U150" s="8">
        <f>IF(A150&lt;&gt;"",IF(VLOOKUP(A150,Apr!A$4:F$202,6)&gt;0,VLOOKUP(A150,Apr!A$4:F$202,6),0),0)</f>
        <v>0</v>
      </c>
      <c r="V150" s="8">
        <f>IF(A150&lt;&gt;"",IF(VLOOKUP(A150,May!A$3:F$201,6)&gt;0,VLOOKUP(A150,May!A$3:F$201,6),0),0)</f>
        <v>0</v>
      </c>
      <c r="W150" s="8">
        <f>IF(A150&lt;&gt;"",IF(VLOOKUP(A150,Jun!A$3:F$201,6)&gt;0,VLOOKUP(A150,Jun!A$3:F$201,6),0),0)</f>
        <v>0</v>
      </c>
      <c r="X150" s="8">
        <f>IF(A150&lt;&gt;"",IF(VLOOKUP(A150,Jul!A$3:F$201,6)&gt;0,VLOOKUP(A150,Jul!A$3:F$201,6),0),0)</f>
        <v>0</v>
      </c>
      <c r="Y150" s="8">
        <f>IF(A150&lt;&gt;"",IF(VLOOKUP(A150,Aug!A$3:F$201,6)&gt;0,VLOOKUP(A150,Aug!A$3:F$201,6),0),0)</f>
        <v>0</v>
      </c>
      <c r="Z150" s="8">
        <f>IF(A150&lt;&gt;"",IF(VLOOKUP(A150,Sep!A$3:F$201,6)&gt;0,VLOOKUP(A150,Sep!A$3:F$201,6),0),0)</f>
        <v>0</v>
      </c>
      <c r="AA150" s="6">
        <f t="shared" si="319"/>
        <v>0</v>
      </c>
      <c r="AB150" s="8">
        <f t="shared" si="320"/>
        <v>2.7777777777777776E-2</v>
      </c>
      <c r="AC150" s="8">
        <f>IF(A150&lt;&gt;"",IF(VLOOKUP(A150,Oct!A$3:F$201,6)&gt;0,VLOOKUP(A150,Oct!A$3:F$201,6),0),0)</f>
        <v>0</v>
      </c>
      <c r="AD150" s="8">
        <f>IF(A150&lt;&gt;"",IF(VLOOKUP(A150,Nov!A$3:F$201,6)&gt;0,VLOOKUP(A150,Nov!A$3:F$201,6),0),0)</f>
        <v>0</v>
      </c>
      <c r="AE150" s="8">
        <f>IF(A150&lt;&gt;"",IF(VLOOKUP(A150,Dec!A$3:F$201,6)&gt;0,VLOOKUP(A150,Dec!A$3:F$201,6),0),0)</f>
        <v>0</v>
      </c>
      <c r="AF150" s="8">
        <f>IF(A150&lt;&gt;"",IF(VLOOKUP(A150,Jan!A$3:F$201,6)&gt;0,VLOOKUP(A150,Jan!A$3:F$201,6),0),0)</f>
        <v>0</v>
      </c>
      <c r="AG150" s="8">
        <f>IF(A150&lt;&gt;"",IF(VLOOKUP(A150,Feb!A$3:F$201,6)&gt;0,VLOOKUP(A150,Feb!A$3:F$201,6),0),0)</f>
        <v>0</v>
      </c>
      <c r="AH150" s="8">
        <f>IF(A150&lt;&gt;"",IF(VLOOKUP(A150,Mar!A$3:F$201,6)&gt;0,VLOOKUP(A150,Mar!A$3:F$201,6),0),0)</f>
        <v>0</v>
      </c>
      <c r="AJ150" s="8">
        <f>LARGE($BH150:BI150,1)</f>
        <v>0</v>
      </c>
      <c r="AK150" s="8">
        <f>LARGE($BH150:BJ150,1)</f>
        <v>0</v>
      </c>
      <c r="AL150" s="8">
        <f>LARGE($BH150:BK150,1)</f>
        <v>0</v>
      </c>
      <c r="AM150" s="8">
        <f>LARGE($BH150:BL150,1)</f>
        <v>0</v>
      </c>
      <c r="AN150" s="8">
        <f>LARGE($BH150:BM150,1)</f>
        <v>0</v>
      </c>
      <c r="AO150" s="8">
        <f>LARGE($BN150:BO150,1)</f>
        <v>2.7777777777777776E-2</v>
      </c>
      <c r="AP150" s="8">
        <f>LARGE($BN150:BP150,1)</f>
        <v>3.3333333333333333E-2</v>
      </c>
      <c r="AQ150" s="8">
        <f>LARGE($BN150:BQ150,1)</f>
        <v>3.3333333333333333E-2</v>
      </c>
      <c r="AR150" s="8">
        <f>LARGE($BN150:BR150,1)</f>
        <v>3.3333333333333333E-2</v>
      </c>
      <c r="AS150" s="8">
        <f>LARGE($BN150:BS150,1)</f>
        <v>3.3333333333333333E-2</v>
      </c>
      <c r="AV150" s="6">
        <f t="shared" si="321"/>
        <v>0</v>
      </c>
      <c r="AW150" s="6">
        <f t="shared" si="322"/>
        <v>0</v>
      </c>
      <c r="AX150" s="6">
        <f t="shared" si="323"/>
        <v>0</v>
      </c>
      <c r="AY150" s="6">
        <f t="shared" si="324"/>
        <v>0</v>
      </c>
      <c r="AZ150" s="6">
        <f t="shared" si="325"/>
        <v>0</v>
      </c>
      <c r="BA150" s="6">
        <f t="shared" si="326"/>
        <v>0</v>
      </c>
      <c r="BB150" s="6">
        <f t="shared" si="327"/>
        <v>0</v>
      </c>
      <c r="BC150" s="6">
        <f t="shared" si="328"/>
        <v>0</v>
      </c>
      <c r="BD150" s="6">
        <f t="shared" si="329"/>
        <v>0</v>
      </c>
      <c r="BE150" s="6">
        <f t="shared" si="330"/>
        <v>0</v>
      </c>
      <c r="BF150" s="6">
        <f t="shared" si="331"/>
        <v>0</v>
      </c>
      <c r="BH150" s="8" t="str">
        <f t="shared" si="332"/>
        <v/>
      </c>
      <c r="BI150" s="8">
        <f t="shared" si="333"/>
        <v>0</v>
      </c>
      <c r="BJ150" s="8">
        <f t="shared" si="334"/>
        <v>0</v>
      </c>
      <c r="BK150" s="8">
        <f t="shared" si="335"/>
        <v>0</v>
      </c>
      <c r="BL150" s="8">
        <f t="shared" si="336"/>
        <v>0</v>
      </c>
      <c r="BM150" s="8">
        <f t="shared" si="337"/>
        <v>0</v>
      </c>
      <c r="BN150" s="8">
        <f t="shared" si="338"/>
        <v>2.7777777777777776E-2</v>
      </c>
      <c r="BO150" s="8">
        <f t="shared" si="339"/>
        <v>0</v>
      </c>
      <c r="BP150" s="8">
        <f t="shared" si="373"/>
        <v>3.3333333333333333E-2</v>
      </c>
      <c r="BQ150" s="8">
        <f t="shared" si="374"/>
        <v>0</v>
      </c>
      <c r="BR150" s="8">
        <f t="shared" si="375"/>
        <v>0</v>
      </c>
      <c r="BS150" s="8">
        <f t="shared" si="376"/>
        <v>0</v>
      </c>
      <c r="BV150" s="8" t="str">
        <f t="shared" si="340"/>
        <v/>
      </c>
      <c r="BW150" s="8" t="str">
        <f t="shared" si="341"/>
        <v/>
      </c>
      <c r="BX150" s="8" t="str">
        <f t="shared" si="342"/>
        <v/>
      </c>
      <c r="BY150" s="8" t="str">
        <f t="shared" si="343"/>
        <v/>
      </c>
      <c r="BZ150" s="8" t="str">
        <f t="shared" si="344"/>
        <v/>
      </c>
      <c r="CA150" s="8" t="str">
        <f t="shared" si="345"/>
        <v/>
      </c>
      <c r="CB150" s="8" t="str">
        <f t="shared" si="346"/>
        <v/>
      </c>
      <c r="CC150" s="8" t="str">
        <f t="shared" si="347"/>
        <v/>
      </c>
      <c r="CD150" s="8" t="str">
        <f t="shared" si="348"/>
        <v/>
      </c>
      <c r="CE150" s="8" t="str">
        <f t="shared" si="349"/>
        <v/>
      </c>
      <c r="CF150" s="8" t="str">
        <f t="shared" si="350"/>
        <v/>
      </c>
      <c r="CG150" s="8" t="str">
        <f t="shared" si="351"/>
        <v/>
      </c>
      <c r="CI150" s="13">
        <v>1.4007986111111099</v>
      </c>
      <c r="CJ150" s="8">
        <f t="shared" si="352"/>
        <v>1.4007986111111099</v>
      </c>
      <c r="CK150" s="8">
        <f>IF(COUNT($BV150:BW150)&gt;0,SMALL($BV150:BW150,1),$CI150)</f>
        <v>1.4007986111111099</v>
      </c>
      <c r="CL150" s="8">
        <f>IF(COUNT($BV150:BX150)&gt;0,SMALL($BV150:BX150,1),$CI150)</f>
        <v>1.4007986111111099</v>
      </c>
      <c r="CM150" s="8">
        <f>IF(COUNT($BV150:BY150)&gt;0,SMALL($BV150:BY150,1),$CI150)</f>
        <v>1.4007986111111099</v>
      </c>
      <c r="CN150" s="8">
        <f>IF(COUNT($BV150:BZ150)&gt;0,SMALL($BV150:BZ150,1),$CI150)</f>
        <v>1.4007986111111099</v>
      </c>
      <c r="CP150" s="8">
        <f t="shared" si="353"/>
        <v>0</v>
      </c>
      <c r="CQ150" s="8">
        <f>IF(COUNT($CB150:CC150)&gt;0,SMALL($CB150:CC150,1),$CP150)</f>
        <v>0</v>
      </c>
      <c r="CR150" s="8">
        <f>IF(COUNT($CB150:CD150)&gt;0,SMALL($CB150:CD150,1),$CP150)</f>
        <v>0</v>
      </c>
      <c r="CS150" s="8">
        <f>IF(COUNT($CB150:CE150)&gt;0,SMALL($CB150:CE150,1),$CP150)</f>
        <v>0</v>
      </c>
      <c r="CT150" s="8">
        <f>IF(COUNT($CB150:CF150)&gt;0,SMALL($CB150:CF150,1),$CP150)</f>
        <v>0</v>
      </c>
      <c r="CV150" s="8" t="str">
        <f t="shared" si="354"/>
        <v/>
      </c>
      <c r="CW150" s="8" t="str">
        <f t="shared" si="355"/>
        <v/>
      </c>
      <c r="CX150" s="1">
        <f t="shared" si="356"/>
        <v>0</v>
      </c>
      <c r="CY150" s="8" t="str">
        <f t="shared" si="357"/>
        <v/>
      </c>
      <c r="CZ150" s="1">
        <f t="shared" si="358"/>
        <v>0</v>
      </c>
      <c r="DB150" s="13">
        <f t="shared" si="359"/>
        <v>0</v>
      </c>
      <c r="DC150" s="13">
        <f>SMALL($DO150:DP150,1)/(60*60*24)</f>
        <v>0</v>
      </c>
      <c r="DD150" s="13">
        <f>SMALL($DO150:DQ150,1)/(60*60*24)</f>
        <v>0</v>
      </c>
      <c r="DE150" s="13">
        <f>SMALL($DO150:DR150,1)/(60*60*24)</f>
        <v>0</v>
      </c>
      <c r="DF150" s="13">
        <f>SMALL($DO150:DS150,1)/(60*60*24)</f>
        <v>0</v>
      </c>
      <c r="DG150" s="13">
        <f>SMALL($DO150:DT150,1)/(60*60*24)</f>
        <v>0</v>
      </c>
      <c r="DH150" s="45">
        <f t="shared" si="360"/>
        <v>0</v>
      </c>
      <c r="DI150" s="13">
        <f>SMALL($DU150:DV150,1)/(60*60*24)</f>
        <v>0</v>
      </c>
      <c r="DJ150" s="13">
        <f>SMALL($DU150:DW150,1)/(60*60*24)</f>
        <v>0</v>
      </c>
      <c r="DK150" s="13">
        <f>SMALL($DU150:DX150,1)/(60*60*24)</f>
        <v>0</v>
      </c>
      <c r="DL150" s="13">
        <f>SMALL($DU150:DY150,1)/(60*60*24)</f>
        <v>0</v>
      </c>
      <c r="DM150" s="13">
        <f>SMALL($DU150:DZ150,1)/(60*60*24)</f>
        <v>0</v>
      </c>
      <c r="DO150" s="6">
        <f t="shared" si="361"/>
        <v>0</v>
      </c>
      <c r="DP150" s="1">
        <f t="shared" si="362"/>
        <v>9999</v>
      </c>
      <c r="DQ150" s="1">
        <f t="shared" si="363"/>
        <v>9999</v>
      </c>
      <c r="DR150" s="1">
        <f t="shared" si="364"/>
        <v>9999</v>
      </c>
      <c r="DS150" s="1">
        <f t="shared" si="365"/>
        <v>9999</v>
      </c>
      <c r="DT150" s="1">
        <f t="shared" si="366"/>
        <v>9999</v>
      </c>
      <c r="DU150" s="6">
        <f t="shared" si="367"/>
        <v>0</v>
      </c>
      <c r="DV150" s="1">
        <f t="shared" si="368"/>
        <v>9999</v>
      </c>
      <c r="DW150" s="55">
        <f t="shared" si="377"/>
        <v>9999</v>
      </c>
      <c r="DX150" s="1">
        <f t="shared" si="370"/>
        <v>9999</v>
      </c>
      <c r="DY150" s="1">
        <f t="shared" si="371"/>
        <v>9999</v>
      </c>
      <c r="DZ150" s="1">
        <f t="shared" si="372"/>
        <v>9999</v>
      </c>
    </row>
    <row r="151" spans="5:130" x14ac:dyDescent="0.2">
      <c r="E151" s="13"/>
      <c r="H151" s="8">
        <v>0</v>
      </c>
      <c r="I151" s="8">
        <v>0</v>
      </c>
      <c r="M151" s="8">
        <f t="shared" si="313"/>
        <v>0</v>
      </c>
      <c r="N151" s="6">
        <f t="shared" si="314"/>
        <v>0</v>
      </c>
      <c r="O151" s="8" t="str">
        <f t="shared" si="315"/>
        <v/>
      </c>
      <c r="Q151" s="8">
        <f t="shared" si="316"/>
        <v>0</v>
      </c>
      <c r="R151" s="8">
        <f t="shared" si="317"/>
        <v>0</v>
      </c>
      <c r="S151" s="8" t="str">
        <f t="shared" si="318"/>
        <v/>
      </c>
      <c r="T151" s="8"/>
      <c r="U151" s="8">
        <f>IF(A151&lt;&gt;"",IF(VLOOKUP(A151,Apr!A$4:F$202,6)&gt;0,VLOOKUP(A151,Apr!A$4:F$202,6),0),0)</f>
        <v>0</v>
      </c>
      <c r="V151" s="8">
        <f>IF(A151&lt;&gt;"",IF(VLOOKUP(A151,May!A$3:F$201,6)&gt;0,VLOOKUP(A151,May!A$3:F$201,6),0),0)</f>
        <v>0</v>
      </c>
      <c r="W151" s="8">
        <f>IF(A151&lt;&gt;"",IF(VLOOKUP(A151,Jun!A$3:F$201,6)&gt;0,VLOOKUP(A151,Jun!A$3:F$201,6),0),0)</f>
        <v>0</v>
      </c>
      <c r="X151" s="8">
        <f>IF(A151&lt;&gt;"",IF(VLOOKUP(A151,Jul!A$3:F$201,6)&gt;0,VLOOKUP(A151,Jul!A$3:F$201,6),0),0)</f>
        <v>0</v>
      </c>
      <c r="Y151" s="8">
        <f>IF(A151&lt;&gt;"",IF(VLOOKUP(A151,Aug!A$3:F$201,6)&gt;0,VLOOKUP(A151,Aug!A$3:F$201,6),0),0)</f>
        <v>0</v>
      </c>
      <c r="Z151" s="8">
        <f>IF(A151&lt;&gt;"",IF(VLOOKUP(A151,Sep!A$3:F$201,6)&gt;0,VLOOKUP(A151,Sep!A$3:F$201,6),0),0)</f>
        <v>0</v>
      </c>
      <c r="AA151" s="6">
        <f t="shared" si="319"/>
        <v>0</v>
      </c>
      <c r="AB151" s="8">
        <f t="shared" si="320"/>
        <v>2.7777777777777776E-2</v>
      </c>
      <c r="AC151" s="8">
        <f>IF(A151&lt;&gt;"",IF(VLOOKUP(A151,Oct!A$3:F$201,6)&gt;0,VLOOKUP(A151,Oct!A$3:F$201,6),0),0)</f>
        <v>0</v>
      </c>
      <c r="AD151" s="8">
        <f>IF(A151&lt;&gt;"",IF(VLOOKUP(A151,Nov!A$3:F$201,6)&gt;0,VLOOKUP(A151,Nov!A$3:F$201,6),0),0)</f>
        <v>0</v>
      </c>
      <c r="AE151" s="8">
        <f>IF(A151&lt;&gt;"",IF(VLOOKUP(A151,Dec!A$3:F$201,6)&gt;0,VLOOKUP(A151,Dec!A$3:F$201,6),0),0)</f>
        <v>0</v>
      </c>
      <c r="AF151" s="8">
        <f>IF(A151&lt;&gt;"",IF(VLOOKUP(A151,Jan!A$3:F$201,6)&gt;0,VLOOKUP(A151,Jan!A$3:F$201,6),0),0)</f>
        <v>0</v>
      </c>
      <c r="AG151" s="8">
        <f>IF(A151&lt;&gt;"",IF(VLOOKUP(A151,Feb!A$3:F$201,6)&gt;0,VLOOKUP(A151,Feb!A$3:F$201,6),0),0)</f>
        <v>0</v>
      </c>
      <c r="AH151" s="8">
        <f>IF(A151&lt;&gt;"",IF(VLOOKUP(A151,Mar!A$3:F$201,6)&gt;0,VLOOKUP(A151,Mar!A$3:F$201,6),0),0)</f>
        <v>0</v>
      </c>
      <c r="AJ151" s="8">
        <f>LARGE($BH151:BI151,1)</f>
        <v>0</v>
      </c>
      <c r="AK151" s="8">
        <f>LARGE($BH151:BJ151,1)</f>
        <v>0</v>
      </c>
      <c r="AL151" s="8">
        <f>LARGE($BH151:BK151,1)</f>
        <v>0</v>
      </c>
      <c r="AM151" s="8">
        <f>LARGE($BH151:BL151,1)</f>
        <v>0</v>
      </c>
      <c r="AN151" s="8">
        <f>LARGE($BH151:BM151,1)</f>
        <v>0</v>
      </c>
      <c r="AO151" s="8">
        <f>LARGE($BN151:BO151,1)</f>
        <v>2.7777777777777776E-2</v>
      </c>
      <c r="AP151" s="8">
        <f>LARGE($BN151:BP151,1)</f>
        <v>3.3333333333333333E-2</v>
      </c>
      <c r="AQ151" s="8">
        <f>LARGE($BN151:BQ151,1)</f>
        <v>3.3333333333333333E-2</v>
      </c>
      <c r="AR151" s="8">
        <f>LARGE($BN151:BR151,1)</f>
        <v>3.3333333333333333E-2</v>
      </c>
      <c r="AS151" s="8">
        <f>LARGE($BN151:BS151,1)</f>
        <v>3.3333333333333333E-2</v>
      </c>
      <c r="AV151" s="6">
        <f t="shared" si="321"/>
        <v>0</v>
      </c>
      <c r="AW151" s="6">
        <f t="shared" si="322"/>
        <v>0</v>
      </c>
      <c r="AX151" s="6">
        <f t="shared" si="323"/>
        <v>0</v>
      </c>
      <c r="AY151" s="6">
        <f t="shared" si="324"/>
        <v>0</v>
      </c>
      <c r="AZ151" s="6">
        <f t="shared" si="325"/>
        <v>0</v>
      </c>
      <c r="BA151" s="6">
        <f t="shared" si="326"/>
        <v>0</v>
      </c>
      <c r="BB151" s="6">
        <f t="shared" si="327"/>
        <v>0</v>
      </c>
      <c r="BC151" s="6">
        <f t="shared" si="328"/>
        <v>0</v>
      </c>
      <c r="BD151" s="6">
        <f t="shared" si="329"/>
        <v>0</v>
      </c>
      <c r="BE151" s="6">
        <f t="shared" si="330"/>
        <v>0</v>
      </c>
      <c r="BF151" s="6">
        <f t="shared" si="331"/>
        <v>0</v>
      </c>
      <c r="BH151" s="8" t="str">
        <f t="shared" si="332"/>
        <v/>
      </c>
      <c r="BI151" s="8">
        <f t="shared" si="333"/>
        <v>0</v>
      </c>
      <c r="BJ151" s="8">
        <f t="shared" si="334"/>
        <v>0</v>
      </c>
      <c r="BK151" s="8">
        <f t="shared" si="335"/>
        <v>0</v>
      </c>
      <c r="BL151" s="8">
        <f t="shared" si="336"/>
        <v>0</v>
      </c>
      <c r="BM151" s="8">
        <f t="shared" si="337"/>
        <v>0</v>
      </c>
      <c r="BN151" s="8">
        <f t="shared" si="338"/>
        <v>2.7777777777777776E-2</v>
      </c>
      <c r="BO151" s="8">
        <f t="shared" si="339"/>
        <v>0</v>
      </c>
      <c r="BP151" s="8">
        <f t="shared" si="373"/>
        <v>3.3333333333333333E-2</v>
      </c>
      <c r="BQ151" s="8">
        <f t="shared" si="374"/>
        <v>0</v>
      </c>
      <c r="BR151" s="8">
        <f t="shared" si="375"/>
        <v>0</v>
      </c>
      <c r="BS151" s="8">
        <f t="shared" si="376"/>
        <v>0</v>
      </c>
      <c r="BV151" s="8" t="str">
        <f t="shared" si="340"/>
        <v/>
      </c>
      <c r="BW151" s="8" t="str">
        <f t="shared" si="341"/>
        <v/>
      </c>
      <c r="BX151" s="8" t="str">
        <f t="shared" si="342"/>
        <v/>
      </c>
      <c r="BY151" s="8" t="str">
        <f t="shared" si="343"/>
        <v/>
      </c>
      <c r="BZ151" s="8" t="str">
        <f t="shared" si="344"/>
        <v/>
      </c>
      <c r="CA151" s="8" t="str">
        <f t="shared" si="345"/>
        <v/>
      </c>
      <c r="CB151" s="8" t="str">
        <f t="shared" si="346"/>
        <v/>
      </c>
      <c r="CC151" s="8" t="str">
        <f t="shared" si="347"/>
        <v/>
      </c>
      <c r="CD151" s="8" t="str">
        <f t="shared" si="348"/>
        <v/>
      </c>
      <c r="CE151" s="8" t="str">
        <f t="shared" si="349"/>
        <v/>
      </c>
      <c r="CF151" s="8" t="str">
        <f t="shared" si="350"/>
        <v/>
      </c>
      <c r="CG151" s="8" t="str">
        <f t="shared" si="351"/>
        <v/>
      </c>
      <c r="CI151" s="13">
        <v>1.44246527777778</v>
      </c>
      <c r="CJ151" s="8">
        <f t="shared" si="352"/>
        <v>1.44246527777778</v>
      </c>
      <c r="CK151" s="8">
        <f>IF(COUNT($BV151:BW151)&gt;0,SMALL($BV151:BW151,1),$CI151)</f>
        <v>1.44246527777778</v>
      </c>
      <c r="CL151" s="8">
        <f>IF(COUNT($BV151:BX151)&gt;0,SMALL($BV151:BX151,1),$CI151)</f>
        <v>1.44246527777778</v>
      </c>
      <c r="CM151" s="8">
        <f>IF(COUNT($BV151:BY151)&gt;0,SMALL($BV151:BY151,1),$CI151)</f>
        <v>1.44246527777778</v>
      </c>
      <c r="CN151" s="8">
        <f>IF(COUNT($BV151:BZ151)&gt;0,SMALL($BV151:BZ151,1),$CI151)</f>
        <v>1.44246527777778</v>
      </c>
      <c r="CP151" s="8">
        <f t="shared" si="353"/>
        <v>0</v>
      </c>
      <c r="CQ151" s="8">
        <f>IF(COUNT($CB151:CC151)&gt;0,SMALL($CB151:CC151,1),$CP151)</f>
        <v>0</v>
      </c>
      <c r="CR151" s="8">
        <f>IF(COUNT($CB151:CD151)&gt;0,SMALL($CB151:CD151,1),$CP151)</f>
        <v>0</v>
      </c>
      <c r="CS151" s="8">
        <f>IF(COUNT($CB151:CE151)&gt;0,SMALL($CB151:CE151,1),$CP151)</f>
        <v>0</v>
      </c>
      <c r="CT151" s="8">
        <f>IF(COUNT($CB151:CF151)&gt;0,SMALL($CB151:CF151,1),$CP151)</f>
        <v>0</v>
      </c>
      <c r="CV151" s="8" t="str">
        <f t="shared" si="354"/>
        <v/>
      </c>
      <c r="CW151" s="8" t="str">
        <f t="shared" si="355"/>
        <v/>
      </c>
      <c r="CX151" s="1">
        <f t="shared" si="356"/>
        <v>0</v>
      </c>
      <c r="CY151" s="8" t="str">
        <f t="shared" si="357"/>
        <v/>
      </c>
      <c r="CZ151" s="1">
        <f t="shared" si="358"/>
        <v>0</v>
      </c>
      <c r="DB151" s="13">
        <f t="shared" si="359"/>
        <v>0</v>
      </c>
      <c r="DC151" s="13">
        <f>SMALL($DO151:DP151,1)/(60*60*24)</f>
        <v>0</v>
      </c>
      <c r="DD151" s="13">
        <f>SMALL($DO151:DQ151,1)/(60*60*24)</f>
        <v>0</v>
      </c>
      <c r="DE151" s="13">
        <f>SMALL($DO151:DR151,1)/(60*60*24)</f>
        <v>0</v>
      </c>
      <c r="DF151" s="13">
        <f>SMALL($DO151:DS151,1)/(60*60*24)</f>
        <v>0</v>
      </c>
      <c r="DG151" s="13">
        <f>SMALL($DO151:DT151,1)/(60*60*24)</f>
        <v>0</v>
      </c>
      <c r="DH151" s="45">
        <f t="shared" si="360"/>
        <v>0</v>
      </c>
      <c r="DI151" s="13">
        <f>SMALL($DU151:DV151,1)/(60*60*24)</f>
        <v>0</v>
      </c>
      <c r="DJ151" s="13">
        <f>SMALL($DU151:DW151,1)/(60*60*24)</f>
        <v>0</v>
      </c>
      <c r="DK151" s="13">
        <f>SMALL($DU151:DX151,1)/(60*60*24)</f>
        <v>0</v>
      </c>
      <c r="DL151" s="13">
        <f>SMALL($DU151:DY151,1)/(60*60*24)</f>
        <v>0</v>
      </c>
      <c r="DM151" s="13">
        <f>SMALL($DU151:DZ151,1)/(60*60*24)</f>
        <v>0</v>
      </c>
      <c r="DO151" s="6">
        <f t="shared" si="361"/>
        <v>0</v>
      </c>
      <c r="DP151" s="1">
        <f t="shared" si="362"/>
        <v>9999</v>
      </c>
      <c r="DQ151" s="1">
        <f t="shared" si="363"/>
        <v>9999</v>
      </c>
      <c r="DR151" s="1">
        <f t="shared" si="364"/>
        <v>9999</v>
      </c>
      <c r="DS151" s="1">
        <f t="shared" si="365"/>
        <v>9999</v>
      </c>
      <c r="DT151" s="1">
        <f t="shared" si="366"/>
        <v>9999</v>
      </c>
      <c r="DU151" s="6">
        <f t="shared" si="367"/>
        <v>0</v>
      </c>
      <c r="DV151" s="1">
        <f t="shared" si="368"/>
        <v>9999</v>
      </c>
      <c r="DW151" s="55">
        <f t="shared" si="377"/>
        <v>9999</v>
      </c>
      <c r="DX151" s="1">
        <f t="shared" si="370"/>
        <v>9999</v>
      </c>
      <c r="DY151" s="1">
        <f t="shared" si="371"/>
        <v>9999</v>
      </c>
      <c r="DZ151" s="1">
        <f t="shared" si="372"/>
        <v>9999</v>
      </c>
    </row>
    <row r="152" spans="5:130" x14ac:dyDescent="0.2">
      <c r="E152" s="13"/>
      <c r="H152" s="8">
        <v>0</v>
      </c>
      <c r="I152" s="8">
        <v>0</v>
      </c>
      <c r="M152" s="8">
        <f t="shared" si="313"/>
        <v>0</v>
      </c>
      <c r="N152" s="6">
        <f t="shared" si="314"/>
        <v>0</v>
      </c>
      <c r="O152" s="8" t="str">
        <f t="shared" si="315"/>
        <v/>
      </c>
      <c r="Q152" s="8">
        <f t="shared" si="316"/>
        <v>0</v>
      </c>
      <c r="R152" s="8">
        <f t="shared" si="317"/>
        <v>0</v>
      </c>
      <c r="S152" s="8" t="str">
        <f t="shared" si="318"/>
        <v/>
      </c>
      <c r="T152" s="8"/>
      <c r="U152" s="8">
        <f>IF(A152&lt;&gt;"",IF(VLOOKUP(A152,Apr!A$4:F$202,6)&gt;0,VLOOKUP(A152,Apr!A$4:F$202,6),0),0)</f>
        <v>0</v>
      </c>
      <c r="V152" s="8">
        <f>IF(A152&lt;&gt;"",IF(VLOOKUP(A152,May!A$3:F$201,6)&gt;0,VLOOKUP(A152,May!A$3:F$201,6),0),0)</f>
        <v>0</v>
      </c>
      <c r="W152" s="8">
        <f>IF(A152&lt;&gt;"",IF(VLOOKUP(A152,Jun!A$3:F$201,6)&gt;0,VLOOKUP(A152,Jun!A$3:F$201,6),0),0)</f>
        <v>0</v>
      </c>
      <c r="X152" s="8">
        <f>IF(A152&lt;&gt;"",IF(VLOOKUP(A152,Jul!A$3:F$201,6)&gt;0,VLOOKUP(A152,Jul!A$3:F$201,6),0),0)</f>
        <v>0</v>
      </c>
      <c r="Y152" s="8">
        <f>IF(A152&lt;&gt;"",IF(VLOOKUP(A152,Aug!A$3:F$201,6)&gt;0,VLOOKUP(A152,Aug!A$3:F$201,6),0),0)</f>
        <v>0</v>
      </c>
      <c r="Z152" s="8">
        <f>IF(A152&lt;&gt;"",IF(VLOOKUP(A152,Sep!A$3:F$201,6)&gt;0,VLOOKUP(A152,Sep!A$3:F$201,6),0),0)</f>
        <v>0</v>
      </c>
      <c r="AA152" s="6">
        <f t="shared" si="319"/>
        <v>0</v>
      </c>
      <c r="AB152" s="8">
        <f t="shared" si="320"/>
        <v>2.7777777777777776E-2</v>
      </c>
      <c r="AC152" s="8">
        <f>IF(A152&lt;&gt;"",IF(VLOOKUP(A152,Oct!A$3:F$201,6)&gt;0,VLOOKUP(A152,Oct!A$3:F$201,6),0),0)</f>
        <v>0</v>
      </c>
      <c r="AD152" s="8">
        <f>IF(A152&lt;&gt;"",IF(VLOOKUP(A152,Nov!A$3:F$201,6)&gt;0,VLOOKUP(A152,Nov!A$3:F$201,6),0),0)</f>
        <v>0</v>
      </c>
      <c r="AE152" s="8">
        <f>IF(A152&lt;&gt;"",IF(VLOOKUP(A152,Dec!A$3:F$201,6)&gt;0,VLOOKUP(A152,Dec!A$3:F$201,6),0),0)</f>
        <v>0</v>
      </c>
      <c r="AF152" s="8">
        <f>IF(A152&lt;&gt;"",IF(VLOOKUP(A152,Jan!A$3:F$201,6)&gt;0,VLOOKUP(A152,Jan!A$3:F$201,6),0),0)</f>
        <v>0</v>
      </c>
      <c r="AG152" s="8">
        <f>IF(A152&lt;&gt;"",IF(VLOOKUP(A152,Feb!A$3:F$201,6)&gt;0,VLOOKUP(A152,Feb!A$3:F$201,6),0),0)</f>
        <v>0</v>
      </c>
      <c r="AH152" s="8">
        <f>IF(A152&lt;&gt;"",IF(VLOOKUP(A152,Mar!A$3:F$201,6)&gt;0,VLOOKUP(A152,Mar!A$3:F$201,6),0),0)</f>
        <v>0</v>
      </c>
      <c r="AJ152" s="8">
        <f>LARGE($BH152:BI152,1)</f>
        <v>0</v>
      </c>
      <c r="AK152" s="8">
        <f>LARGE($BH152:BJ152,1)</f>
        <v>0</v>
      </c>
      <c r="AL152" s="8">
        <f>LARGE($BH152:BK152,1)</f>
        <v>0</v>
      </c>
      <c r="AM152" s="8">
        <f>LARGE($BH152:BL152,1)</f>
        <v>0</v>
      </c>
      <c r="AN152" s="8">
        <f>LARGE($BH152:BM152,1)</f>
        <v>0</v>
      </c>
      <c r="AO152" s="8">
        <f>LARGE($BN152:BO152,1)</f>
        <v>2.7777777777777776E-2</v>
      </c>
      <c r="AP152" s="8">
        <f>LARGE($BN152:BP152,1)</f>
        <v>3.3333333333333333E-2</v>
      </c>
      <c r="AQ152" s="8">
        <f>LARGE($BN152:BQ152,1)</f>
        <v>3.3333333333333333E-2</v>
      </c>
      <c r="AR152" s="8">
        <f>LARGE($BN152:BR152,1)</f>
        <v>3.3333333333333333E-2</v>
      </c>
      <c r="AS152" s="8">
        <f>LARGE($BN152:BS152,1)</f>
        <v>3.3333333333333333E-2</v>
      </c>
      <c r="AV152" s="6">
        <f t="shared" si="321"/>
        <v>0</v>
      </c>
      <c r="AW152" s="6">
        <f t="shared" si="322"/>
        <v>0</v>
      </c>
      <c r="AX152" s="6">
        <f t="shared" si="323"/>
        <v>0</v>
      </c>
      <c r="AY152" s="6">
        <f t="shared" si="324"/>
        <v>0</v>
      </c>
      <c r="AZ152" s="6">
        <f t="shared" si="325"/>
        <v>0</v>
      </c>
      <c r="BA152" s="6">
        <f t="shared" si="326"/>
        <v>0</v>
      </c>
      <c r="BB152" s="6">
        <f t="shared" si="327"/>
        <v>0</v>
      </c>
      <c r="BC152" s="6">
        <f t="shared" si="328"/>
        <v>0</v>
      </c>
      <c r="BD152" s="6">
        <f t="shared" si="329"/>
        <v>0</v>
      </c>
      <c r="BE152" s="6">
        <f t="shared" si="330"/>
        <v>0</v>
      </c>
      <c r="BF152" s="6">
        <f t="shared" si="331"/>
        <v>0</v>
      </c>
      <c r="BH152" s="8" t="str">
        <f t="shared" si="332"/>
        <v/>
      </c>
      <c r="BI152" s="8">
        <f t="shared" si="333"/>
        <v>0</v>
      </c>
      <c r="BJ152" s="8">
        <f t="shared" si="334"/>
        <v>0</v>
      </c>
      <c r="BK152" s="8">
        <f t="shared" si="335"/>
        <v>0</v>
      </c>
      <c r="BL152" s="8">
        <f t="shared" si="336"/>
        <v>0</v>
      </c>
      <c r="BM152" s="8">
        <f t="shared" si="337"/>
        <v>0</v>
      </c>
      <c r="BN152" s="8">
        <f t="shared" si="338"/>
        <v>2.7777777777777776E-2</v>
      </c>
      <c r="BO152" s="8">
        <f t="shared" si="339"/>
        <v>0</v>
      </c>
      <c r="BP152" s="8">
        <f t="shared" si="373"/>
        <v>3.3333333333333333E-2</v>
      </c>
      <c r="BQ152" s="8">
        <f t="shared" si="374"/>
        <v>0</v>
      </c>
      <c r="BR152" s="8">
        <f t="shared" si="375"/>
        <v>0</v>
      </c>
      <c r="BS152" s="8">
        <f t="shared" si="376"/>
        <v>0</v>
      </c>
      <c r="BV152" s="8" t="str">
        <f t="shared" si="340"/>
        <v/>
      </c>
      <c r="BW152" s="8" t="str">
        <f t="shared" si="341"/>
        <v/>
      </c>
      <c r="BX152" s="8" t="str">
        <f t="shared" si="342"/>
        <v/>
      </c>
      <c r="BY152" s="8" t="str">
        <f t="shared" si="343"/>
        <v/>
      </c>
      <c r="BZ152" s="8" t="str">
        <f t="shared" si="344"/>
        <v/>
      </c>
      <c r="CA152" s="8" t="str">
        <f t="shared" si="345"/>
        <v/>
      </c>
      <c r="CB152" s="8" t="str">
        <f t="shared" si="346"/>
        <v/>
      </c>
      <c r="CC152" s="8" t="str">
        <f t="shared" si="347"/>
        <v/>
      </c>
      <c r="CD152" s="8" t="str">
        <f t="shared" si="348"/>
        <v/>
      </c>
      <c r="CE152" s="8" t="str">
        <f t="shared" si="349"/>
        <v/>
      </c>
      <c r="CF152" s="8" t="str">
        <f t="shared" si="350"/>
        <v/>
      </c>
      <c r="CG152" s="8" t="str">
        <f t="shared" si="351"/>
        <v/>
      </c>
      <c r="CI152" s="13">
        <v>1.4841319444444401</v>
      </c>
      <c r="CJ152" s="8">
        <f t="shared" si="352"/>
        <v>1.4841319444444401</v>
      </c>
      <c r="CK152" s="8">
        <f>IF(COUNT($BV152:BW152)&gt;0,SMALL($BV152:BW152,1),$CI152)</f>
        <v>1.4841319444444401</v>
      </c>
      <c r="CL152" s="8">
        <f>IF(COUNT($BV152:BX152)&gt;0,SMALL($BV152:BX152,1),$CI152)</f>
        <v>1.4841319444444401</v>
      </c>
      <c r="CM152" s="8">
        <f>IF(COUNT($BV152:BY152)&gt;0,SMALL($BV152:BY152,1),$CI152)</f>
        <v>1.4841319444444401</v>
      </c>
      <c r="CN152" s="8">
        <f>IF(COUNT($BV152:BZ152)&gt;0,SMALL($BV152:BZ152,1),$CI152)</f>
        <v>1.4841319444444401</v>
      </c>
      <c r="CP152" s="8">
        <f t="shared" si="353"/>
        <v>0</v>
      </c>
      <c r="CQ152" s="8">
        <f>IF(COUNT($CB152:CC152)&gt;0,SMALL($CB152:CC152,1),$CP152)</f>
        <v>0</v>
      </c>
      <c r="CR152" s="8">
        <f>IF(COUNT($CB152:CD152)&gt;0,SMALL($CB152:CD152,1),$CP152)</f>
        <v>0</v>
      </c>
      <c r="CS152" s="8">
        <f>IF(COUNT($CB152:CE152)&gt;0,SMALL($CB152:CE152,1),$CP152)</f>
        <v>0</v>
      </c>
      <c r="CT152" s="8">
        <f>IF(COUNT($CB152:CF152)&gt;0,SMALL($CB152:CF152,1),$CP152)</f>
        <v>0</v>
      </c>
      <c r="CV152" s="8" t="str">
        <f t="shared" si="354"/>
        <v/>
      </c>
      <c r="CW152" s="8" t="str">
        <f t="shared" si="355"/>
        <v/>
      </c>
      <c r="CX152" s="1">
        <f t="shared" si="356"/>
        <v>0</v>
      </c>
      <c r="CY152" s="8" t="str">
        <f t="shared" si="357"/>
        <v/>
      </c>
      <c r="CZ152" s="1">
        <f t="shared" si="358"/>
        <v>0</v>
      </c>
      <c r="DB152" s="13">
        <f t="shared" si="359"/>
        <v>0</v>
      </c>
      <c r="DC152" s="13">
        <f>SMALL($DO152:DP152,1)/(60*60*24)</f>
        <v>0</v>
      </c>
      <c r="DD152" s="13">
        <f>SMALL($DO152:DQ152,1)/(60*60*24)</f>
        <v>0</v>
      </c>
      <c r="DE152" s="13">
        <f>SMALL($DO152:DR152,1)/(60*60*24)</f>
        <v>0</v>
      </c>
      <c r="DF152" s="13">
        <f>SMALL($DO152:DS152,1)/(60*60*24)</f>
        <v>0</v>
      </c>
      <c r="DG152" s="13">
        <f>SMALL($DO152:DT152,1)/(60*60*24)</f>
        <v>0</v>
      </c>
      <c r="DH152" s="45">
        <f t="shared" si="360"/>
        <v>0</v>
      </c>
      <c r="DI152" s="13">
        <f>SMALL($DU152:DV152,1)/(60*60*24)</f>
        <v>0</v>
      </c>
      <c r="DJ152" s="13">
        <f>SMALL($DU152:DW152,1)/(60*60*24)</f>
        <v>0</v>
      </c>
      <c r="DK152" s="13">
        <f>SMALL($DU152:DX152,1)/(60*60*24)</f>
        <v>0</v>
      </c>
      <c r="DL152" s="13">
        <f>SMALL($DU152:DY152,1)/(60*60*24)</f>
        <v>0</v>
      </c>
      <c r="DM152" s="13">
        <f>SMALL($DU152:DZ152,1)/(60*60*24)</f>
        <v>0</v>
      </c>
      <c r="DO152" s="6">
        <f t="shared" si="361"/>
        <v>0</v>
      </c>
      <c r="DP152" s="1">
        <f t="shared" si="362"/>
        <v>9999</v>
      </c>
      <c r="DQ152" s="1">
        <f t="shared" si="363"/>
        <v>9999</v>
      </c>
      <c r="DR152" s="1">
        <f t="shared" si="364"/>
        <v>9999</v>
      </c>
      <c r="DS152" s="1">
        <f t="shared" si="365"/>
        <v>9999</v>
      </c>
      <c r="DT152" s="1">
        <f t="shared" si="366"/>
        <v>9999</v>
      </c>
      <c r="DU152" s="6">
        <f t="shared" si="367"/>
        <v>0</v>
      </c>
      <c r="DV152" s="1">
        <f t="shared" si="368"/>
        <v>9999</v>
      </c>
      <c r="DW152" s="55">
        <f t="shared" si="377"/>
        <v>9999</v>
      </c>
      <c r="DX152" s="1">
        <f t="shared" si="370"/>
        <v>9999</v>
      </c>
      <c r="DY152" s="1">
        <f t="shared" si="371"/>
        <v>9999</v>
      </c>
      <c r="DZ152" s="1">
        <f t="shared" si="372"/>
        <v>9999</v>
      </c>
    </row>
    <row r="153" spans="5:130" x14ac:dyDescent="0.2">
      <c r="E153" s="13"/>
      <c r="H153" s="8">
        <v>0</v>
      </c>
      <c r="I153" s="8">
        <v>0</v>
      </c>
      <c r="M153" s="8">
        <f t="shared" si="313"/>
        <v>0</v>
      </c>
      <c r="N153" s="6">
        <f t="shared" si="314"/>
        <v>0</v>
      </c>
      <c r="O153" s="8" t="str">
        <f t="shared" si="315"/>
        <v/>
      </c>
      <c r="Q153" s="8">
        <f t="shared" si="316"/>
        <v>0</v>
      </c>
      <c r="R153" s="8">
        <f t="shared" si="317"/>
        <v>0</v>
      </c>
      <c r="S153" s="8" t="str">
        <f t="shared" si="318"/>
        <v/>
      </c>
      <c r="T153" s="8"/>
      <c r="U153" s="8">
        <f>IF(A153&lt;&gt;"",IF(VLOOKUP(A153,Apr!A$4:F$202,6)&gt;0,VLOOKUP(A153,Apr!A$4:F$202,6),0),0)</f>
        <v>0</v>
      </c>
      <c r="V153" s="8">
        <f>IF(A153&lt;&gt;"",IF(VLOOKUP(A153,May!A$3:F$201,6)&gt;0,VLOOKUP(A153,May!A$3:F$201,6),0),0)</f>
        <v>0</v>
      </c>
      <c r="W153" s="8">
        <f>IF(A153&lt;&gt;"",IF(VLOOKUP(A153,Jun!A$3:F$201,6)&gt;0,VLOOKUP(A153,Jun!A$3:F$201,6),0),0)</f>
        <v>0</v>
      </c>
      <c r="X153" s="8">
        <f>IF(A153&lt;&gt;"",IF(VLOOKUP(A153,Jul!A$3:F$201,6)&gt;0,VLOOKUP(A153,Jul!A$3:F$201,6),0),0)</f>
        <v>0</v>
      </c>
      <c r="Y153" s="8">
        <f>IF(A153&lt;&gt;"",IF(VLOOKUP(A153,Aug!A$3:F$201,6)&gt;0,VLOOKUP(A153,Aug!A$3:F$201,6),0),0)</f>
        <v>0</v>
      </c>
      <c r="Z153" s="8">
        <f>IF(A153&lt;&gt;"",IF(VLOOKUP(A153,Sep!A$3:F$201,6)&gt;0,VLOOKUP(A153,Sep!A$3:F$201,6),0),0)</f>
        <v>0</v>
      </c>
      <c r="AA153" s="6">
        <f t="shared" si="319"/>
        <v>0</v>
      </c>
      <c r="AB153" s="8">
        <f t="shared" si="320"/>
        <v>2.7777777777777776E-2</v>
      </c>
      <c r="AC153" s="8">
        <f>IF(A153&lt;&gt;"",IF(VLOOKUP(A153,Oct!A$3:F$201,6)&gt;0,VLOOKUP(A153,Oct!A$3:F$201,6),0),0)</f>
        <v>0</v>
      </c>
      <c r="AD153" s="8">
        <f>IF(A153&lt;&gt;"",IF(VLOOKUP(A153,Nov!A$3:F$201,6)&gt;0,VLOOKUP(A153,Nov!A$3:F$201,6),0),0)</f>
        <v>0</v>
      </c>
      <c r="AE153" s="8">
        <f>IF(A153&lt;&gt;"",IF(VLOOKUP(A153,Dec!A$3:F$201,6)&gt;0,VLOOKUP(A153,Dec!A$3:F$201,6),0),0)</f>
        <v>0</v>
      </c>
      <c r="AF153" s="8">
        <f>IF(A153&lt;&gt;"",IF(VLOOKUP(A153,Jan!A$3:F$201,6)&gt;0,VLOOKUP(A153,Jan!A$3:F$201,6),0),0)</f>
        <v>0</v>
      </c>
      <c r="AG153" s="8">
        <f>IF(A153&lt;&gt;"",IF(VLOOKUP(A153,Feb!A$3:F$201,6)&gt;0,VLOOKUP(A153,Feb!A$3:F$201,6),0),0)</f>
        <v>0</v>
      </c>
      <c r="AH153" s="8">
        <f>IF(A153&lt;&gt;"",IF(VLOOKUP(A153,Mar!A$3:F$201,6)&gt;0,VLOOKUP(A153,Mar!A$3:F$201,6),0),0)</f>
        <v>0</v>
      </c>
      <c r="AJ153" s="8">
        <f>LARGE($BH153:BI153,1)</f>
        <v>0</v>
      </c>
      <c r="AK153" s="8">
        <f>LARGE($BH153:BJ153,1)</f>
        <v>0</v>
      </c>
      <c r="AL153" s="8">
        <f>LARGE($BH153:BK153,1)</f>
        <v>0</v>
      </c>
      <c r="AM153" s="8">
        <f>LARGE($BH153:BL153,1)</f>
        <v>0</v>
      </c>
      <c r="AN153" s="8">
        <f>LARGE($BH153:BM153,1)</f>
        <v>0</v>
      </c>
      <c r="AO153" s="8">
        <f>LARGE($BN153:BO153,1)</f>
        <v>2.7777777777777776E-2</v>
      </c>
      <c r="AP153" s="8">
        <f>LARGE($BN153:BP153,1)</f>
        <v>3.3333333333333333E-2</v>
      </c>
      <c r="AQ153" s="8">
        <f>LARGE($BN153:BQ153,1)</f>
        <v>3.3333333333333333E-2</v>
      </c>
      <c r="AR153" s="8">
        <f>LARGE($BN153:BR153,1)</f>
        <v>3.3333333333333333E-2</v>
      </c>
      <c r="AS153" s="8">
        <f>LARGE($BN153:BS153,1)</f>
        <v>3.3333333333333333E-2</v>
      </c>
      <c r="AV153" s="6">
        <f t="shared" si="321"/>
        <v>0</v>
      </c>
      <c r="AW153" s="6">
        <f t="shared" si="322"/>
        <v>0</v>
      </c>
      <c r="AX153" s="6">
        <f t="shared" si="323"/>
        <v>0</v>
      </c>
      <c r="AY153" s="6">
        <f t="shared" si="324"/>
        <v>0</v>
      </c>
      <c r="AZ153" s="6">
        <f t="shared" si="325"/>
        <v>0</v>
      </c>
      <c r="BA153" s="6">
        <f t="shared" si="326"/>
        <v>0</v>
      </c>
      <c r="BB153" s="6">
        <f t="shared" si="327"/>
        <v>0</v>
      </c>
      <c r="BC153" s="6">
        <f t="shared" si="328"/>
        <v>0</v>
      </c>
      <c r="BD153" s="6">
        <f t="shared" si="329"/>
        <v>0</v>
      </c>
      <c r="BE153" s="6">
        <f t="shared" si="330"/>
        <v>0</v>
      </c>
      <c r="BF153" s="6">
        <f t="shared" si="331"/>
        <v>0</v>
      </c>
      <c r="BH153" s="8" t="str">
        <f t="shared" si="332"/>
        <v/>
      </c>
      <c r="BI153" s="8">
        <f t="shared" si="333"/>
        <v>0</v>
      </c>
      <c r="BJ153" s="8">
        <f t="shared" si="334"/>
        <v>0</v>
      </c>
      <c r="BK153" s="8">
        <f t="shared" si="335"/>
        <v>0</v>
      </c>
      <c r="BL153" s="8">
        <f t="shared" si="336"/>
        <v>0</v>
      </c>
      <c r="BM153" s="8">
        <f t="shared" si="337"/>
        <v>0</v>
      </c>
      <c r="BN153" s="8">
        <f t="shared" si="338"/>
        <v>2.7777777777777776E-2</v>
      </c>
      <c r="BO153" s="8">
        <f t="shared" si="339"/>
        <v>0</v>
      </c>
      <c r="BP153" s="8">
        <f t="shared" si="373"/>
        <v>3.3333333333333333E-2</v>
      </c>
      <c r="BQ153" s="8">
        <f t="shared" si="374"/>
        <v>0</v>
      </c>
      <c r="BR153" s="8">
        <f t="shared" si="375"/>
        <v>0</v>
      </c>
      <c r="BS153" s="8">
        <f t="shared" si="376"/>
        <v>0</v>
      </c>
      <c r="BV153" s="8" t="str">
        <f t="shared" si="340"/>
        <v/>
      </c>
      <c r="BW153" s="8" t="str">
        <f t="shared" si="341"/>
        <v/>
      </c>
      <c r="BX153" s="8" t="str">
        <f t="shared" si="342"/>
        <v/>
      </c>
      <c r="BY153" s="8" t="str">
        <f t="shared" si="343"/>
        <v/>
      </c>
      <c r="BZ153" s="8" t="str">
        <f t="shared" si="344"/>
        <v/>
      </c>
      <c r="CA153" s="8" t="str">
        <f t="shared" si="345"/>
        <v/>
      </c>
      <c r="CB153" s="8" t="str">
        <f t="shared" si="346"/>
        <v/>
      </c>
      <c r="CC153" s="8" t="str">
        <f t="shared" si="347"/>
        <v/>
      </c>
      <c r="CD153" s="8" t="str">
        <f t="shared" si="348"/>
        <v/>
      </c>
      <c r="CE153" s="8" t="str">
        <f t="shared" si="349"/>
        <v/>
      </c>
      <c r="CF153" s="8" t="str">
        <f t="shared" si="350"/>
        <v/>
      </c>
      <c r="CG153" s="8" t="str">
        <f t="shared" si="351"/>
        <v/>
      </c>
      <c r="CI153" s="13">
        <v>1.5257986111111099</v>
      </c>
      <c r="CJ153" s="8">
        <f t="shared" si="352"/>
        <v>1.5257986111111099</v>
      </c>
      <c r="CK153" s="8">
        <f>IF(COUNT($BV153:BW153)&gt;0,SMALL($BV153:BW153,1),$CI153)</f>
        <v>1.5257986111111099</v>
      </c>
      <c r="CL153" s="8">
        <f>IF(COUNT($BV153:BX153)&gt;0,SMALL($BV153:BX153,1),$CI153)</f>
        <v>1.5257986111111099</v>
      </c>
      <c r="CM153" s="8">
        <f>IF(COUNT($BV153:BY153)&gt;0,SMALL($BV153:BY153,1),$CI153)</f>
        <v>1.5257986111111099</v>
      </c>
      <c r="CN153" s="8">
        <f>IF(COUNT($BV153:BZ153)&gt;0,SMALL($BV153:BZ153,1),$CI153)</f>
        <v>1.5257986111111099</v>
      </c>
      <c r="CP153" s="8">
        <f t="shared" si="353"/>
        <v>0</v>
      </c>
      <c r="CQ153" s="8">
        <f>IF(COUNT($CB153:CC153)&gt;0,SMALL($CB153:CC153,1),$CP153)</f>
        <v>0</v>
      </c>
      <c r="CR153" s="8">
        <f>IF(COUNT($CB153:CD153)&gt;0,SMALL($CB153:CD153,1),$CP153)</f>
        <v>0</v>
      </c>
      <c r="CS153" s="8">
        <f>IF(COUNT($CB153:CE153)&gt;0,SMALL($CB153:CE153,1),$CP153)</f>
        <v>0</v>
      </c>
      <c r="CT153" s="8">
        <f>IF(COUNT($CB153:CF153)&gt;0,SMALL($CB153:CF153,1),$CP153)</f>
        <v>0</v>
      </c>
      <c r="CV153" s="8" t="str">
        <f t="shared" si="354"/>
        <v/>
      </c>
      <c r="CW153" s="8" t="str">
        <f t="shared" si="355"/>
        <v/>
      </c>
      <c r="CX153" s="1">
        <f t="shared" si="356"/>
        <v>0</v>
      </c>
      <c r="CY153" s="8" t="str">
        <f t="shared" si="357"/>
        <v/>
      </c>
      <c r="CZ153" s="1">
        <f t="shared" si="358"/>
        <v>0</v>
      </c>
      <c r="DB153" s="13">
        <f t="shared" si="359"/>
        <v>0</v>
      </c>
      <c r="DC153" s="13">
        <f>SMALL($DO153:DP153,1)/(60*60*24)</f>
        <v>0</v>
      </c>
      <c r="DD153" s="13">
        <f>SMALL($DO153:DQ153,1)/(60*60*24)</f>
        <v>0</v>
      </c>
      <c r="DE153" s="13">
        <f>SMALL($DO153:DR153,1)/(60*60*24)</f>
        <v>0</v>
      </c>
      <c r="DF153" s="13">
        <f>SMALL($DO153:DS153,1)/(60*60*24)</f>
        <v>0</v>
      </c>
      <c r="DG153" s="13">
        <f>SMALL($DO153:DT153,1)/(60*60*24)</f>
        <v>0</v>
      </c>
      <c r="DH153" s="45">
        <f t="shared" si="360"/>
        <v>0</v>
      </c>
      <c r="DI153" s="13">
        <f>SMALL($DU153:DV153,1)/(60*60*24)</f>
        <v>0</v>
      </c>
      <c r="DJ153" s="13">
        <f>SMALL($DU153:DW153,1)/(60*60*24)</f>
        <v>0</v>
      </c>
      <c r="DK153" s="13">
        <f>SMALL($DU153:DX153,1)/(60*60*24)</f>
        <v>0</v>
      </c>
      <c r="DL153" s="13">
        <f>SMALL($DU153:DY153,1)/(60*60*24)</f>
        <v>0</v>
      </c>
      <c r="DM153" s="13">
        <f>SMALL($DU153:DZ153,1)/(60*60*24)</f>
        <v>0</v>
      </c>
      <c r="DO153" s="6">
        <f t="shared" si="361"/>
        <v>0</v>
      </c>
      <c r="DP153" s="1">
        <f t="shared" si="362"/>
        <v>9999</v>
      </c>
      <c r="DQ153" s="1">
        <f t="shared" si="363"/>
        <v>9999</v>
      </c>
      <c r="DR153" s="1">
        <f t="shared" si="364"/>
        <v>9999</v>
      </c>
      <c r="DS153" s="1">
        <f t="shared" si="365"/>
        <v>9999</v>
      </c>
      <c r="DT153" s="1">
        <f t="shared" si="366"/>
        <v>9999</v>
      </c>
      <c r="DU153" s="6">
        <f t="shared" si="367"/>
        <v>0</v>
      </c>
      <c r="DV153" s="1">
        <f t="shared" si="368"/>
        <v>9999</v>
      </c>
      <c r="DW153" s="55">
        <f t="shared" si="377"/>
        <v>9999</v>
      </c>
      <c r="DX153" s="1">
        <f t="shared" si="370"/>
        <v>9999</v>
      </c>
      <c r="DY153" s="1">
        <f t="shared" si="371"/>
        <v>9999</v>
      </c>
      <c r="DZ153" s="1">
        <f t="shared" si="372"/>
        <v>9999</v>
      </c>
    </row>
    <row r="154" spans="5:130" x14ac:dyDescent="0.2">
      <c r="E154" s="13"/>
      <c r="H154" s="8">
        <v>0</v>
      </c>
      <c r="I154" s="8">
        <v>0</v>
      </c>
      <c r="M154" s="8">
        <f t="shared" si="313"/>
        <v>0</v>
      </c>
      <c r="N154" s="6">
        <f t="shared" si="314"/>
        <v>0</v>
      </c>
      <c r="O154" s="8" t="str">
        <f t="shared" si="315"/>
        <v/>
      </c>
      <c r="Q154" s="8">
        <f t="shared" si="316"/>
        <v>0</v>
      </c>
      <c r="R154" s="8">
        <f t="shared" si="317"/>
        <v>0</v>
      </c>
      <c r="S154" s="8" t="str">
        <f t="shared" si="318"/>
        <v/>
      </c>
      <c r="T154" s="8"/>
      <c r="U154" s="8">
        <f>IF(A154&lt;&gt;"",IF(VLOOKUP(A154,Apr!A$4:F$202,6)&gt;0,VLOOKUP(A154,Apr!A$4:F$202,6),0),0)</f>
        <v>0</v>
      </c>
      <c r="V154" s="8">
        <f>IF(A154&lt;&gt;"",IF(VLOOKUP(A154,May!A$3:F$201,6)&gt;0,VLOOKUP(A154,May!A$3:F$201,6),0),0)</f>
        <v>0</v>
      </c>
      <c r="W154" s="8">
        <f>IF(A154&lt;&gt;"",IF(VLOOKUP(A154,Jun!A$3:F$201,6)&gt;0,VLOOKUP(A154,Jun!A$3:F$201,6),0),0)</f>
        <v>0</v>
      </c>
      <c r="X154" s="8">
        <f>IF(A154&lt;&gt;"",IF(VLOOKUP(A154,Jul!A$3:F$201,6)&gt;0,VLOOKUP(A154,Jul!A$3:F$201,6),0),0)</f>
        <v>0</v>
      </c>
      <c r="Y154" s="8">
        <f>IF(A154&lt;&gt;"",IF(VLOOKUP(A154,Aug!A$3:F$201,6)&gt;0,VLOOKUP(A154,Aug!A$3:F$201,6),0),0)</f>
        <v>0</v>
      </c>
      <c r="Z154" s="8">
        <f>IF(A154&lt;&gt;"",IF(VLOOKUP(A154,Sep!A$3:F$201,6)&gt;0,VLOOKUP(A154,Sep!A$3:F$201,6),0),0)</f>
        <v>0</v>
      </c>
      <c r="AA154" s="6">
        <f t="shared" si="319"/>
        <v>0</v>
      </c>
      <c r="AB154" s="8">
        <f t="shared" si="320"/>
        <v>2.7777777777777776E-2</v>
      </c>
      <c r="AC154" s="8">
        <f>IF(A154&lt;&gt;"",IF(VLOOKUP(A154,Oct!A$3:F$201,6)&gt;0,VLOOKUP(A154,Oct!A$3:F$201,6),0),0)</f>
        <v>0</v>
      </c>
      <c r="AD154" s="8">
        <f>IF(A154&lt;&gt;"",IF(VLOOKUP(A154,Nov!A$3:F$201,6)&gt;0,VLOOKUP(A154,Nov!A$3:F$201,6),0),0)</f>
        <v>0</v>
      </c>
      <c r="AE154" s="8">
        <f>IF(A154&lt;&gt;"",IF(VLOOKUP(A154,Dec!A$3:F$201,6)&gt;0,VLOOKUP(A154,Dec!A$3:F$201,6),0),0)</f>
        <v>0</v>
      </c>
      <c r="AF154" s="8">
        <f>IF(A154&lt;&gt;"",IF(VLOOKUP(A154,Jan!A$3:F$201,6)&gt;0,VLOOKUP(A154,Jan!A$3:F$201,6),0),0)</f>
        <v>0</v>
      </c>
      <c r="AG154" s="8">
        <f>IF(A154&lt;&gt;"",IF(VLOOKUP(A154,Feb!A$3:F$201,6)&gt;0,VLOOKUP(A154,Feb!A$3:F$201,6),0),0)</f>
        <v>0</v>
      </c>
      <c r="AH154" s="8">
        <f>IF(A154&lt;&gt;"",IF(VLOOKUP(A154,Mar!A$3:F$201,6)&gt;0,VLOOKUP(A154,Mar!A$3:F$201,6),0),0)</f>
        <v>0</v>
      </c>
      <c r="AJ154" s="8">
        <f>LARGE($BH154:BI154,1)</f>
        <v>0</v>
      </c>
      <c r="AK154" s="8">
        <f>LARGE($BH154:BJ154,1)</f>
        <v>0</v>
      </c>
      <c r="AL154" s="8">
        <f>LARGE($BH154:BK154,1)</f>
        <v>0</v>
      </c>
      <c r="AM154" s="8">
        <f>LARGE($BH154:BL154,1)</f>
        <v>0</v>
      </c>
      <c r="AN154" s="8">
        <f>LARGE($BH154:BM154,1)</f>
        <v>0</v>
      </c>
      <c r="AO154" s="8">
        <f>LARGE($BN154:BO154,1)</f>
        <v>2.7777777777777776E-2</v>
      </c>
      <c r="AP154" s="8">
        <f>LARGE($BN154:BP154,1)</f>
        <v>3.3333333333333333E-2</v>
      </c>
      <c r="AQ154" s="8">
        <f>LARGE($BN154:BQ154,1)</f>
        <v>3.3333333333333333E-2</v>
      </c>
      <c r="AR154" s="8">
        <f>LARGE($BN154:BR154,1)</f>
        <v>3.3333333333333333E-2</v>
      </c>
      <c r="AS154" s="8">
        <f>LARGE($BN154:BS154,1)</f>
        <v>3.3333333333333333E-2</v>
      </c>
      <c r="AV154" s="6">
        <f t="shared" si="321"/>
        <v>0</v>
      </c>
      <c r="AW154" s="6">
        <f t="shared" si="322"/>
        <v>0</v>
      </c>
      <c r="AX154" s="6">
        <f t="shared" si="323"/>
        <v>0</v>
      </c>
      <c r="AY154" s="6">
        <f t="shared" si="324"/>
        <v>0</v>
      </c>
      <c r="AZ154" s="6">
        <f t="shared" si="325"/>
        <v>0</v>
      </c>
      <c r="BA154" s="6">
        <f t="shared" si="326"/>
        <v>0</v>
      </c>
      <c r="BB154" s="6">
        <f t="shared" si="327"/>
        <v>0</v>
      </c>
      <c r="BC154" s="6">
        <f t="shared" si="328"/>
        <v>0</v>
      </c>
      <c r="BD154" s="6">
        <f t="shared" si="329"/>
        <v>0</v>
      </c>
      <c r="BE154" s="6">
        <f t="shared" si="330"/>
        <v>0</v>
      </c>
      <c r="BF154" s="6">
        <f t="shared" si="331"/>
        <v>0</v>
      </c>
      <c r="BH154" s="8" t="str">
        <f t="shared" si="332"/>
        <v/>
      </c>
      <c r="BI154" s="8">
        <f t="shared" si="333"/>
        <v>0</v>
      </c>
      <c r="BJ154" s="8">
        <f t="shared" si="334"/>
        <v>0</v>
      </c>
      <c r="BK154" s="8">
        <f t="shared" si="335"/>
        <v>0</v>
      </c>
      <c r="BL154" s="8">
        <f t="shared" si="336"/>
        <v>0</v>
      </c>
      <c r="BM154" s="8">
        <f t="shared" si="337"/>
        <v>0</v>
      </c>
      <c r="BN154" s="8">
        <f t="shared" si="338"/>
        <v>2.7777777777777776E-2</v>
      </c>
      <c r="BO154" s="8">
        <f t="shared" si="339"/>
        <v>0</v>
      </c>
      <c r="BP154" s="8">
        <f t="shared" si="373"/>
        <v>3.3333333333333333E-2</v>
      </c>
      <c r="BQ154" s="8">
        <f t="shared" si="374"/>
        <v>0</v>
      </c>
      <c r="BR154" s="8">
        <f t="shared" si="375"/>
        <v>0</v>
      </c>
      <c r="BS154" s="8">
        <f t="shared" si="376"/>
        <v>0</v>
      </c>
      <c r="BV154" s="8" t="str">
        <f t="shared" si="340"/>
        <v/>
      </c>
      <c r="BW154" s="8" t="str">
        <f t="shared" si="341"/>
        <v/>
      </c>
      <c r="BX154" s="8" t="str">
        <f t="shared" si="342"/>
        <v/>
      </c>
      <c r="BY154" s="8" t="str">
        <f t="shared" si="343"/>
        <v/>
      </c>
      <c r="BZ154" s="8" t="str">
        <f t="shared" si="344"/>
        <v/>
      </c>
      <c r="CA154" s="8" t="str">
        <f t="shared" si="345"/>
        <v/>
      </c>
      <c r="CB154" s="8" t="str">
        <f t="shared" si="346"/>
        <v/>
      </c>
      <c r="CC154" s="8" t="str">
        <f t="shared" si="347"/>
        <v/>
      </c>
      <c r="CD154" s="8" t="str">
        <f t="shared" si="348"/>
        <v/>
      </c>
      <c r="CE154" s="8" t="str">
        <f t="shared" si="349"/>
        <v/>
      </c>
      <c r="CF154" s="8" t="str">
        <f t="shared" si="350"/>
        <v/>
      </c>
      <c r="CG154" s="8" t="str">
        <f t="shared" si="351"/>
        <v/>
      </c>
      <c r="CI154" s="13">
        <v>1.56746527777778</v>
      </c>
      <c r="CJ154" s="8">
        <f t="shared" si="352"/>
        <v>1.56746527777778</v>
      </c>
      <c r="CK154" s="8">
        <f>IF(COUNT($BV154:BW154)&gt;0,SMALL($BV154:BW154,1),$CI154)</f>
        <v>1.56746527777778</v>
      </c>
      <c r="CL154" s="8">
        <f>IF(COUNT($BV154:BX154)&gt;0,SMALL($BV154:BX154,1),$CI154)</f>
        <v>1.56746527777778</v>
      </c>
      <c r="CM154" s="8">
        <f>IF(COUNT($BV154:BY154)&gt;0,SMALL($BV154:BY154,1),$CI154)</f>
        <v>1.56746527777778</v>
      </c>
      <c r="CN154" s="8">
        <f>IF(COUNT($BV154:BZ154)&gt;0,SMALL($BV154:BZ154,1),$CI154)</f>
        <v>1.56746527777778</v>
      </c>
      <c r="CP154" s="8">
        <f t="shared" si="353"/>
        <v>0</v>
      </c>
      <c r="CQ154" s="8">
        <f>IF(COUNT($CB154:CC154)&gt;0,SMALL($CB154:CC154,1),$CP154)</f>
        <v>0</v>
      </c>
      <c r="CR154" s="8">
        <f>IF(COUNT($CB154:CD154)&gt;0,SMALL($CB154:CD154,1),$CP154)</f>
        <v>0</v>
      </c>
      <c r="CS154" s="8">
        <f>IF(COUNT($CB154:CE154)&gt;0,SMALL($CB154:CE154,1),$CP154)</f>
        <v>0</v>
      </c>
      <c r="CT154" s="8">
        <f>IF(COUNT($CB154:CF154)&gt;0,SMALL($CB154:CF154,1),$CP154)</f>
        <v>0</v>
      </c>
      <c r="CV154" s="8" t="str">
        <f t="shared" si="354"/>
        <v/>
      </c>
      <c r="CW154" s="8" t="str">
        <f t="shared" si="355"/>
        <v/>
      </c>
      <c r="CX154" s="1">
        <f t="shared" si="356"/>
        <v>0</v>
      </c>
      <c r="CY154" s="8" t="str">
        <f t="shared" si="357"/>
        <v/>
      </c>
      <c r="CZ154" s="1">
        <f t="shared" si="358"/>
        <v>0</v>
      </c>
      <c r="DB154" s="13">
        <f t="shared" si="359"/>
        <v>0</v>
      </c>
      <c r="DC154" s="13">
        <f>SMALL($DO154:DP154,1)/(60*60*24)</f>
        <v>0</v>
      </c>
      <c r="DD154" s="13">
        <f>SMALL($DO154:DQ154,1)/(60*60*24)</f>
        <v>0</v>
      </c>
      <c r="DE154" s="13">
        <f>SMALL($DO154:DR154,1)/(60*60*24)</f>
        <v>0</v>
      </c>
      <c r="DF154" s="13">
        <f>SMALL($DO154:DS154,1)/(60*60*24)</f>
        <v>0</v>
      </c>
      <c r="DG154" s="13">
        <f>SMALL($DO154:DT154,1)/(60*60*24)</f>
        <v>0</v>
      </c>
      <c r="DH154" s="45">
        <f t="shared" si="360"/>
        <v>0</v>
      </c>
      <c r="DI154" s="13">
        <f>SMALL($DU154:DV154,1)/(60*60*24)</f>
        <v>0</v>
      </c>
      <c r="DJ154" s="13">
        <f>SMALL($DU154:DW154,1)/(60*60*24)</f>
        <v>0</v>
      </c>
      <c r="DK154" s="13">
        <f>SMALL($DU154:DX154,1)/(60*60*24)</f>
        <v>0</v>
      </c>
      <c r="DL154" s="13">
        <f>SMALL($DU154:DY154,1)/(60*60*24)</f>
        <v>0</v>
      </c>
      <c r="DM154" s="13">
        <f>SMALL($DU154:DZ154,1)/(60*60*24)</f>
        <v>0</v>
      </c>
      <c r="DO154" s="6">
        <f t="shared" si="361"/>
        <v>0</v>
      </c>
      <c r="DP154" s="1">
        <f t="shared" si="362"/>
        <v>9999</v>
      </c>
      <c r="DQ154" s="1">
        <f t="shared" si="363"/>
        <v>9999</v>
      </c>
      <c r="DR154" s="1">
        <f t="shared" si="364"/>
        <v>9999</v>
      </c>
      <c r="DS154" s="1">
        <f t="shared" si="365"/>
        <v>9999</v>
      </c>
      <c r="DT154" s="1">
        <f t="shared" si="366"/>
        <v>9999</v>
      </c>
      <c r="DU154" s="6">
        <f t="shared" si="367"/>
        <v>0</v>
      </c>
      <c r="DV154" s="1">
        <f t="shared" si="368"/>
        <v>9999</v>
      </c>
      <c r="DW154" s="55">
        <f t="shared" si="377"/>
        <v>9999</v>
      </c>
      <c r="DX154" s="1">
        <f t="shared" si="370"/>
        <v>9999</v>
      </c>
      <c r="DY154" s="1">
        <f t="shared" si="371"/>
        <v>9999</v>
      </c>
      <c r="DZ154" s="1">
        <f t="shared" si="372"/>
        <v>9999</v>
      </c>
    </row>
    <row r="155" spans="5:130" x14ac:dyDescent="0.2">
      <c r="E155" s="13"/>
      <c r="H155" s="8">
        <v>0</v>
      </c>
      <c r="I155" s="8">
        <v>0</v>
      </c>
      <c r="M155" s="8">
        <f t="shared" si="313"/>
        <v>0</v>
      </c>
      <c r="N155" s="6">
        <f t="shared" si="314"/>
        <v>0</v>
      </c>
      <c r="O155" s="8" t="str">
        <f t="shared" si="315"/>
        <v/>
      </c>
      <c r="Q155" s="8">
        <f t="shared" si="316"/>
        <v>0</v>
      </c>
      <c r="R155" s="8">
        <f t="shared" si="317"/>
        <v>0</v>
      </c>
      <c r="S155" s="8" t="str">
        <f t="shared" si="318"/>
        <v/>
      </c>
      <c r="T155" s="8"/>
      <c r="U155" s="8">
        <f>IF(A155&lt;&gt;"",IF(VLOOKUP(A155,Apr!A$4:F$202,6)&gt;0,VLOOKUP(A155,Apr!A$4:F$202,6),0),0)</f>
        <v>0</v>
      </c>
      <c r="V155" s="8">
        <f>IF(A155&lt;&gt;"",IF(VLOOKUP(A155,May!A$3:F$201,6)&gt;0,VLOOKUP(A155,May!A$3:F$201,6),0),0)</f>
        <v>0</v>
      </c>
      <c r="W155" s="8">
        <f>IF(A155&lt;&gt;"",IF(VLOOKUP(A155,Jun!A$3:F$201,6)&gt;0,VLOOKUP(A155,Jun!A$3:F$201,6),0),0)</f>
        <v>0</v>
      </c>
      <c r="X155" s="8">
        <f>IF(A155&lt;&gt;"",IF(VLOOKUP(A155,Jul!A$3:F$201,6)&gt;0,VLOOKUP(A155,Jul!A$3:F$201,6),0),0)</f>
        <v>0</v>
      </c>
      <c r="Y155" s="8">
        <f>IF(A155&lt;&gt;"",IF(VLOOKUP(A155,Aug!A$3:F$201,6)&gt;0,VLOOKUP(A155,Aug!A$3:F$201,6),0),0)</f>
        <v>0</v>
      </c>
      <c r="Z155" s="8">
        <f>IF(A155&lt;&gt;"",IF(VLOOKUP(A155,Sep!A$3:F$201,6)&gt;0,VLOOKUP(A155,Sep!A$3:F$201,6),0),0)</f>
        <v>0</v>
      </c>
      <c r="AA155" s="6">
        <f t="shared" si="319"/>
        <v>0</v>
      </c>
      <c r="AB155" s="8">
        <f t="shared" si="320"/>
        <v>2.7777777777777776E-2</v>
      </c>
      <c r="AC155" s="8">
        <f>IF(A155&lt;&gt;"",IF(VLOOKUP(A155,Oct!A$3:F$201,6)&gt;0,VLOOKUP(A155,Oct!A$3:F$201,6),0),0)</f>
        <v>0</v>
      </c>
      <c r="AD155" s="8">
        <f>IF(A155&lt;&gt;"",IF(VLOOKUP(A155,Nov!A$3:F$201,6)&gt;0,VLOOKUP(A155,Nov!A$3:F$201,6),0),0)</f>
        <v>0</v>
      </c>
      <c r="AE155" s="8">
        <f>IF(A155&lt;&gt;"",IF(VLOOKUP(A155,Dec!A$3:F$201,6)&gt;0,VLOOKUP(A155,Dec!A$3:F$201,6),0),0)</f>
        <v>0</v>
      </c>
      <c r="AF155" s="8">
        <f>IF(A155&lt;&gt;"",IF(VLOOKUP(A155,Jan!A$3:F$201,6)&gt;0,VLOOKUP(A155,Jan!A$3:F$201,6),0),0)</f>
        <v>0</v>
      </c>
      <c r="AG155" s="8">
        <f>IF(A155&lt;&gt;"",IF(VLOOKUP(A155,Feb!A$3:F$201,6)&gt;0,VLOOKUP(A155,Feb!A$3:F$201,6),0),0)</f>
        <v>0</v>
      </c>
      <c r="AH155" s="8">
        <f>IF(A155&lt;&gt;"",IF(VLOOKUP(A155,Mar!A$3:F$201,6)&gt;0,VLOOKUP(A155,Mar!A$3:F$201,6),0),0)</f>
        <v>0</v>
      </c>
      <c r="AJ155" s="8">
        <f>LARGE($BH155:BI155,1)</f>
        <v>0</v>
      </c>
      <c r="AK155" s="8">
        <f>LARGE($BH155:BJ155,1)</f>
        <v>0</v>
      </c>
      <c r="AL155" s="8">
        <f>LARGE($BH155:BK155,1)</f>
        <v>0</v>
      </c>
      <c r="AM155" s="8">
        <f>LARGE($BH155:BL155,1)</f>
        <v>0</v>
      </c>
      <c r="AN155" s="8">
        <f>LARGE($BH155:BM155,1)</f>
        <v>0</v>
      </c>
      <c r="AO155" s="8">
        <f>LARGE($BN155:BO155,1)</f>
        <v>2.7777777777777776E-2</v>
      </c>
      <c r="AP155" s="8">
        <f>LARGE($BN155:BP155,1)</f>
        <v>3.3333333333333333E-2</v>
      </c>
      <c r="AQ155" s="8">
        <f>LARGE($BN155:BQ155,1)</f>
        <v>3.3333333333333333E-2</v>
      </c>
      <c r="AR155" s="8">
        <f>LARGE($BN155:BR155,1)</f>
        <v>3.3333333333333333E-2</v>
      </c>
      <c r="AS155" s="8">
        <f>LARGE($BN155:BS155,1)</f>
        <v>3.3333333333333333E-2</v>
      </c>
      <c r="AV155" s="6">
        <f t="shared" si="321"/>
        <v>0</v>
      </c>
      <c r="AW155" s="6">
        <f t="shared" si="322"/>
        <v>0</v>
      </c>
      <c r="AX155" s="6">
        <f t="shared" si="323"/>
        <v>0</v>
      </c>
      <c r="AY155" s="6">
        <f t="shared" si="324"/>
        <v>0</v>
      </c>
      <c r="AZ155" s="6">
        <f t="shared" si="325"/>
        <v>0</v>
      </c>
      <c r="BA155" s="6">
        <f t="shared" si="326"/>
        <v>0</v>
      </c>
      <c r="BB155" s="6">
        <f t="shared" si="327"/>
        <v>0</v>
      </c>
      <c r="BC155" s="6">
        <f t="shared" si="328"/>
        <v>0</v>
      </c>
      <c r="BD155" s="6">
        <f t="shared" si="329"/>
        <v>0</v>
      </c>
      <c r="BE155" s="6">
        <f t="shared" si="330"/>
        <v>0</v>
      </c>
      <c r="BF155" s="6">
        <f t="shared" si="331"/>
        <v>0</v>
      </c>
      <c r="BH155" s="8" t="str">
        <f t="shared" si="332"/>
        <v/>
      </c>
      <c r="BI155" s="8">
        <f t="shared" si="333"/>
        <v>0</v>
      </c>
      <c r="BJ155" s="8">
        <f t="shared" si="334"/>
        <v>0</v>
      </c>
      <c r="BK155" s="8">
        <f t="shared" si="335"/>
        <v>0</v>
      </c>
      <c r="BL155" s="8">
        <f t="shared" si="336"/>
        <v>0</v>
      </c>
      <c r="BM155" s="8">
        <f t="shared" si="337"/>
        <v>0</v>
      </c>
      <c r="BN155" s="8">
        <f t="shared" si="338"/>
        <v>2.7777777777777776E-2</v>
      </c>
      <c r="BO155" s="8">
        <f t="shared" si="339"/>
        <v>0</v>
      </c>
      <c r="BP155" s="8">
        <f t="shared" si="373"/>
        <v>3.3333333333333333E-2</v>
      </c>
      <c r="BQ155" s="8">
        <f t="shared" si="374"/>
        <v>0</v>
      </c>
      <c r="BR155" s="8">
        <f t="shared" si="375"/>
        <v>0</v>
      </c>
      <c r="BS155" s="8">
        <f t="shared" si="376"/>
        <v>0</v>
      </c>
      <c r="BV155" s="8" t="str">
        <f t="shared" si="340"/>
        <v/>
      </c>
      <c r="BW155" s="8" t="str">
        <f t="shared" si="341"/>
        <v/>
      </c>
      <c r="BX155" s="8" t="str">
        <f t="shared" si="342"/>
        <v/>
      </c>
      <c r="BY155" s="8" t="str">
        <f t="shared" si="343"/>
        <v/>
      </c>
      <c r="BZ155" s="8" t="str">
        <f t="shared" si="344"/>
        <v/>
      </c>
      <c r="CA155" s="8" t="str">
        <f t="shared" si="345"/>
        <v/>
      </c>
      <c r="CB155" s="8" t="str">
        <f t="shared" si="346"/>
        <v/>
      </c>
      <c r="CC155" s="8" t="str">
        <f t="shared" si="347"/>
        <v/>
      </c>
      <c r="CD155" s="8" t="str">
        <f t="shared" si="348"/>
        <v/>
      </c>
      <c r="CE155" s="8" t="str">
        <f t="shared" si="349"/>
        <v/>
      </c>
      <c r="CF155" s="8" t="str">
        <f t="shared" si="350"/>
        <v/>
      </c>
      <c r="CG155" s="8" t="str">
        <f t="shared" si="351"/>
        <v/>
      </c>
      <c r="CI155" s="13">
        <v>1.6091319444444401</v>
      </c>
      <c r="CJ155" s="8">
        <f t="shared" si="352"/>
        <v>1.6091319444444401</v>
      </c>
      <c r="CK155" s="8">
        <f>IF(COUNT($BV155:BW155)&gt;0,SMALL($BV155:BW155,1),$CI155)</f>
        <v>1.6091319444444401</v>
      </c>
      <c r="CL155" s="8">
        <f>IF(COUNT($BV155:BX155)&gt;0,SMALL($BV155:BX155,1),$CI155)</f>
        <v>1.6091319444444401</v>
      </c>
      <c r="CM155" s="8">
        <f>IF(COUNT($BV155:BY155)&gt;0,SMALL($BV155:BY155,1),$CI155)</f>
        <v>1.6091319444444401</v>
      </c>
      <c r="CN155" s="8">
        <f>IF(COUNT($BV155:BZ155)&gt;0,SMALL($BV155:BZ155,1),$CI155)</f>
        <v>1.6091319444444401</v>
      </c>
      <c r="CP155" s="8">
        <f t="shared" si="353"/>
        <v>0</v>
      </c>
      <c r="CQ155" s="8">
        <f>IF(COUNT($CB155:CC155)&gt;0,SMALL($CB155:CC155,1),$CP155)</f>
        <v>0</v>
      </c>
      <c r="CR155" s="8">
        <f>IF(COUNT($CB155:CD155)&gt;0,SMALL($CB155:CD155,1),$CP155)</f>
        <v>0</v>
      </c>
      <c r="CS155" s="8">
        <f>IF(COUNT($CB155:CE155)&gt;0,SMALL($CB155:CE155,1),$CP155)</f>
        <v>0</v>
      </c>
      <c r="CT155" s="8">
        <f>IF(COUNT($CB155:CF155)&gt;0,SMALL($CB155:CF155,1),$CP155)</f>
        <v>0</v>
      </c>
      <c r="CV155" s="8" t="str">
        <f t="shared" si="354"/>
        <v/>
      </c>
      <c r="CW155" s="8" t="str">
        <f t="shared" si="355"/>
        <v/>
      </c>
      <c r="CX155" s="1">
        <f t="shared" si="356"/>
        <v>0</v>
      </c>
      <c r="CY155" s="8" t="str">
        <f t="shared" si="357"/>
        <v/>
      </c>
      <c r="CZ155" s="1">
        <f t="shared" si="358"/>
        <v>0</v>
      </c>
      <c r="DB155" s="13">
        <f t="shared" si="359"/>
        <v>0</v>
      </c>
      <c r="DC155" s="13">
        <f>SMALL($DO155:DP155,1)/(60*60*24)</f>
        <v>0</v>
      </c>
      <c r="DD155" s="13">
        <f>SMALL($DO155:DQ155,1)/(60*60*24)</f>
        <v>0</v>
      </c>
      <c r="DE155" s="13">
        <f>SMALL($DO155:DR155,1)/(60*60*24)</f>
        <v>0</v>
      </c>
      <c r="DF155" s="13">
        <f>SMALL($DO155:DS155,1)/(60*60*24)</f>
        <v>0</v>
      </c>
      <c r="DG155" s="13">
        <f>SMALL($DO155:DT155,1)/(60*60*24)</f>
        <v>0</v>
      </c>
      <c r="DH155" s="45">
        <f t="shared" si="360"/>
        <v>0</v>
      </c>
      <c r="DI155" s="13">
        <f>SMALL($DU155:DV155,1)/(60*60*24)</f>
        <v>0</v>
      </c>
      <c r="DJ155" s="13">
        <f>SMALL($DU155:DW155,1)/(60*60*24)</f>
        <v>0</v>
      </c>
      <c r="DK155" s="13">
        <f>SMALL($DU155:DX155,1)/(60*60*24)</f>
        <v>0</v>
      </c>
      <c r="DL155" s="13">
        <f>SMALL($DU155:DY155,1)/(60*60*24)</f>
        <v>0</v>
      </c>
      <c r="DM155" s="13">
        <f>SMALL($DU155:DZ155,1)/(60*60*24)</f>
        <v>0</v>
      </c>
      <c r="DO155" s="6">
        <f t="shared" si="361"/>
        <v>0</v>
      </c>
      <c r="DP155" s="1">
        <f t="shared" si="362"/>
        <v>9999</v>
      </c>
      <c r="DQ155" s="1">
        <f t="shared" si="363"/>
        <v>9999</v>
      </c>
      <c r="DR155" s="1">
        <f t="shared" si="364"/>
        <v>9999</v>
      </c>
      <c r="DS155" s="1">
        <f t="shared" si="365"/>
        <v>9999</v>
      </c>
      <c r="DT155" s="1">
        <f t="shared" si="366"/>
        <v>9999</v>
      </c>
      <c r="DU155" s="6">
        <f t="shared" si="367"/>
        <v>0</v>
      </c>
      <c r="DV155" s="1">
        <f t="shared" si="368"/>
        <v>9999</v>
      </c>
      <c r="DW155" s="55">
        <f t="shared" si="377"/>
        <v>9999</v>
      </c>
      <c r="DX155" s="1">
        <f t="shared" si="370"/>
        <v>9999</v>
      </c>
      <c r="DY155" s="1">
        <f t="shared" si="371"/>
        <v>9999</v>
      </c>
      <c r="DZ155" s="1">
        <f t="shared" si="372"/>
        <v>9999</v>
      </c>
    </row>
    <row r="156" spans="5:130" x14ac:dyDescent="0.2">
      <c r="E156" s="13"/>
      <c r="H156" s="8">
        <v>0</v>
      </c>
      <c r="I156" s="8">
        <v>0</v>
      </c>
      <c r="M156" s="8">
        <f t="shared" si="313"/>
        <v>0</v>
      </c>
      <c r="N156" s="6">
        <f t="shared" si="314"/>
        <v>0</v>
      </c>
      <c r="O156" s="8" t="str">
        <f t="shared" si="315"/>
        <v/>
      </c>
      <c r="Q156" s="8">
        <f t="shared" si="316"/>
        <v>0</v>
      </c>
      <c r="R156" s="8">
        <f t="shared" si="317"/>
        <v>0</v>
      </c>
      <c r="S156" s="8" t="str">
        <f t="shared" si="318"/>
        <v/>
      </c>
      <c r="T156" s="8"/>
      <c r="U156" s="8">
        <f>IF(A156&lt;&gt;"",IF(VLOOKUP(A156,Apr!A$4:F$202,6)&gt;0,VLOOKUP(A156,Apr!A$4:F$202,6),0),0)</f>
        <v>0</v>
      </c>
      <c r="V156" s="8">
        <f>IF(A156&lt;&gt;"",IF(VLOOKUP(A156,May!A$3:F$201,6)&gt;0,VLOOKUP(A156,May!A$3:F$201,6),0),0)</f>
        <v>0</v>
      </c>
      <c r="W156" s="8">
        <f>IF(A156&lt;&gt;"",IF(VLOOKUP(A156,Jun!A$3:F$201,6)&gt;0,VLOOKUP(A156,Jun!A$3:F$201,6),0),0)</f>
        <v>0</v>
      </c>
      <c r="X156" s="8">
        <f>IF(A156&lt;&gt;"",IF(VLOOKUP(A156,Jul!A$3:F$201,6)&gt;0,VLOOKUP(A156,Jul!A$3:F$201,6),0),0)</f>
        <v>0</v>
      </c>
      <c r="Y156" s="8">
        <f>IF(A156&lt;&gt;"",IF(VLOOKUP(A156,Aug!A$3:F$201,6)&gt;0,VLOOKUP(A156,Aug!A$3:F$201,6),0),0)</f>
        <v>0</v>
      </c>
      <c r="Z156" s="8">
        <f>IF(A156&lt;&gt;"",IF(VLOOKUP(A156,Sep!A$3:F$201,6)&gt;0,VLOOKUP(A156,Sep!A$3:F$201,6),0),0)</f>
        <v>0</v>
      </c>
      <c r="AA156" s="6">
        <f t="shared" si="319"/>
        <v>0</v>
      </c>
      <c r="AB156" s="8">
        <f t="shared" si="320"/>
        <v>2.7777777777777776E-2</v>
      </c>
      <c r="AC156" s="8">
        <f>IF(A156&lt;&gt;"",IF(VLOOKUP(A156,Oct!A$3:F$201,6)&gt;0,VLOOKUP(A156,Oct!A$3:F$201,6),0),0)</f>
        <v>0</v>
      </c>
      <c r="AD156" s="8">
        <f>IF(A156&lt;&gt;"",IF(VLOOKUP(A156,Nov!A$3:F$201,6)&gt;0,VLOOKUP(A156,Nov!A$3:F$201,6),0),0)</f>
        <v>0</v>
      </c>
      <c r="AE156" s="8">
        <f>IF(A156&lt;&gt;"",IF(VLOOKUP(A156,Dec!A$3:F$201,6)&gt;0,VLOOKUP(A156,Dec!A$3:F$201,6),0),0)</f>
        <v>0</v>
      </c>
      <c r="AF156" s="8">
        <f>IF(A156&lt;&gt;"",IF(VLOOKUP(A156,Jan!A$3:F$201,6)&gt;0,VLOOKUP(A156,Jan!A$3:F$201,6),0),0)</f>
        <v>0</v>
      </c>
      <c r="AG156" s="8">
        <f>IF(A156&lt;&gt;"",IF(VLOOKUP(A156,Feb!A$3:F$201,6)&gt;0,VLOOKUP(A156,Feb!A$3:F$201,6),0),0)</f>
        <v>0</v>
      </c>
      <c r="AH156" s="8">
        <f>IF(A156&lt;&gt;"",IF(VLOOKUP(A156,Mar!A$3:F$201,6)&gt;0,VLOOKUP(A156,Mar!A$3:F$201,6),0),0)</f>
        <v>0</v>
      </c>
      <c r="AJ156" s="8">
        <f>LARGE($BH156:BI156,1)</f>
        <v>0</v>
      </c>
      <c r="AK156" s="8">
        <f>LARGE($BH156:BJ156,1)</f>
        <v>0</v>
      </c>
      <c r="AL156" s="8">
        <f>LARGE($BH156:BK156,1)</f>
        <v>0</v>
      </c>
      <c r="AM156" s="8">
        <f>LARGE($BH156:BL156,1)</f>
        <v>0</v>
      </c>
      <c r="AN156" s="8">
        <f>LARGE($BH156:BM156,1)</f>
        <v>0</v>
      </c>
      <c r="AO156" s="8">
        <f>LARGE($BN156:BO156,1)</f>
        <v>2.7777777777777776E-2</v>
      </c>
      <c r="AP156" s="8">
        <f>LARGE($BN156:BP156,1)</f>
        <v>3.3333333333333333E-2</v>
      </c>
      <c r="AQ156" s="8">
        <f>LARGE($BN156:BQ156,1)</f>
        <v>3.3333333333333333E-2</v>
      </c>
      <c r="AR156" s="8">
        <f>LARGE($BN156:BR156,1)</f>
        <v>3.3333333333333333E-2</v>
      </c>
      <c r="AS156" s="8">
        <f>LARGE($BN156:BS156,1)</f>
        <v>3.3333333333333333E-2</v>
      </c>
      <c r="AV156" s="6">
        <f t="shared" si="321"/>
        <v>0</v>
      </c>
      <c r="AW156" s="6">
        <f t="shared" si="322"/>
        <v>0</v>
      </c>
      <c r="AX156" s="6">
        <f t="shared" si="323"/>
        <v>0</v>
      </c>
      <c r="AY156" s="6">
        <f t="shared" si="324"/>
        <v>0</v>
      </c>
      <c r="AZ156" s="6">
        <f t="shared" si="325"/>
        <v>0</v>
      </c>
      <c r="BA156" s="6">
        <f t="shared" si="326"/>
        <v>0</v>
      </c>
      <c r="BB156" s="6">
        <f t="shared" si="327"/>
        <v>0</v>
      </c>
      <c r="BC156" s="6">
        <f t="shared" si="328"/>
        <v>0</v>
      </c>
      <c r="BD156" s="6">
        <f t="shared" si="329"/>
        <v>0</v>
      </c>
      <c r="BE156" s="6">
        <f t="shared" si="330"/>
        <v>0</v>
      </c>
      <c r="BF156" s="6">
        <f t="shared" si="331"/>
        <v>0</v>
      </c>
      <c r="BH156" s="8" t="str">
        <f t="shared" si="332"/>
        <v/>
      </c>
      <c r="BI156" s="8">
        <f t="shared" si="333"/>
        <v>0</v>
      </c>
      <c r="BJ156" s="8">
        <f t="shared" si="334"/>
        <v>0</v>
      </c>
      <c r="BK156" s="8">
        <f t="shared" si="335"/>
        <v>0</v>
      </c>
      <c r="BL156" s="8">
        <f t="shared" si="336"/>
        <v>0</v>
      </c>
      <c r="BM156" s="8">
        <f t="shared" si="337"/>
        <v>0</v>
      </c>
      <c r="BN156" s="8">
        <f t="shared" si="338"/>
        <v>2.7777777777777776E-2</v>
      </c>
      <c r="BO156" s="8">
        <f t="shared" si="339"/>
        <v>0</v>
      </c>
      <c r="BP156" s="8">
        <f t="shared" si="373"/>
        <v>3.3333333333333333E-2</v>
      </c>
      <c r="BQ156" s="8">
        <f t="shared" si="374"/>
        <v>0</v>
      </c>
      <c r="BR156" s="8">
        <f t="shared" si="375"/>
        <v>0</v>
      </c>
      <c r="BS156" s="8">
        <f t="shared" si="376"/>
        <v>0</v>
      </c>
      <c r="BV156" s="8" t="str">
        <f t="shared" si="340"/>
        <v/>
      </c>
      <c r="BW156" s="8" t="str">
        <f t="shared" si="341"/>
        <v/>
      </c>
      <c r="BX156" s="8" t="str">
        <f t="shared" si="342"/>
        <v/>
      </c>
      <c r="BY156" s="8" t="str">
        <f t="shared" si="343"/>
        <v/>
      </c>
      <c r="BZ156" s="8" t="str">
        <f t="shared" si="344"/>
        <v/>
      </c>
      <c r="CA156" s="8" t="str">
        <f t="shared" si="345"/>
        <v/>
      </c>
      <c r="CB156" s="8" t="str">
        <f t="shared" si="346"/>
        <v/>
      </c>
      <c r="CC156" s="8" t="str">
        <f t="shared" si="347"/>
        <v/>
      </c>
      <c r="CD156" s="8" t="str">
        <f t="shared" si="348"/>
        <v/>
      </c>
      <c r="CE156" s="8" t="str">
        <f t="shared" si="349"/>
        <v/>
      </c>
      <c r="CF156" s="8" t="str">
        <f t="shared" si="350"/>
        <v/>
      </c>
      <c r="CG156" s="8" t="str">
        <f t="shared" si="351"/>
        <v/>
      </c>
      <c r="CI156" s="13">
        <v>1.6507986111111099</v>
      </c>
      <c r="CJ156" s="8">
        <f t="shared" si="352"/>
        <v>1.6507986111111099</v>
      </c>
      <c r="CK156" s="8">
        <f>IF(COUNT($BV156:BW156)&gt;0,SMALL($BV156:BW156,1),$CI156)</f>
        <v>1.6507986111111099</v>
      </c>
      <c r="CL156" s="8">
        <f>IF(COUNT($BV156:BX156)&gt;0,SMALL($BV156:BX156,1),$CI156)</f>
        <v>1.6507986111111099</v>
      </c>
      <c r="CM156" s="8">
        <f>IF(COUNT($BV156:BY156)&gt;0,SMALL($BV156:BY156,1),$CI156)</f>
        <v>1.6507986111111099</v>
      </c>
      <c r="CN156" s="8">
        <f>IF(COUNT($BV156:BZ156)&gt;0,SMALL($BV156:BZ156,1),$CI156)</f>
        <v>1.6507986111111099</v>
      </c>
      <c r="CP156" s="8">
        <f t="shared" si="353"/>
        <v>0</v>
      </c>
      <c r="CQ156" s="8">
        <f>IF(COUNT($CB156:CC156)&gt;0,SMALL($CB156:CC156,1),$CP156)</f>
        <v>0</v>
      </c>
      <c r="CR156" s="8">
        <f>IF(COUNT($CB156:CD156)&gt;0,SMALL($CB156:CD156,1),$CP156)</f>
        <v>0</v>
      </c>
      <c r="CS156" s="8">
        <f>IF(COUNT($CB156:CE156)&gt;0,SMALL($CB156:CE156,1),$CP156)</f>
        <v>0</v>
      </c>
      <c r="CT156" s="8">
        <f>IF(COUNT($CB156:CF156)&gt;0,SMALL($CB156:CF156,1),$CP156)</f>
        <v>0</v>
      </c>
      <c r="CV156" s="8" t="str">
        <f t="shared" si="354"/>
        <v/>
      </c>
      <c r="CW156" s="8" t="str">
        <f t="shared" si="355"/>
        <v/>
      </c>
      <c r="CX156" s="1">
        <f t="shared" si="356"/>
        <v>0</v>
      </c>
      <c r="CY156" s="8" t="str">
        <f t="shared" si="357"/>
        <v/>
      </c>
      <c r="CZ156" s="1">
        <f t="shared" si="358"/>
        <v>0</v>
      </c>
      <c r="DB156" s="13">
        <f t="shared" si="359"/>
        <v>0</v>
      </c>
      <c r="DC156" s="13">
        <f>SMALL($DO156:DP156,1)/(60*60*24)</f>
        <v>0</v>
      </c>
      <c r="DD156" s="13">
        <f>SMALL($DO156:DQ156,1)/(60*60*24)</f>
        <v>0</v>
      </c>
      <c r="DE156" s="13">
        <f>SMALL($DO156:DR156,1)/(60*60*24)</f>
        <v>0</v>
      </c>
      <c r="DF156" s="13">
        <f>SMALL($DO156:DS156,1)/(60*60*24)</f>
        <v>0</v>
      </c>
      <c r="DG156" s="13">
        <f>SMALL($DO156:DT156,1)/(60*60*24)</f>
        <v>0</v>
      </c>
      <c r="DH156" s="45">
        <f t="shared" si="360"/>
        <v>0</v>
      </c>
      <c r="DI156" s="13">
        <f>SMALL($DU156:DV156,1)/(60*60*24)</f>
        <v>0</v>
      </c>
      <c r="DJ156" s="13">
        <f>SMALL($DU156:DW156,1)/(60*60*24)</f>
        <v>0</v>
      </c>
      <c r="DK156" s="13">
        <f>SMALL($DU156:DX156,1)/(60*60*24)</f>
        <v>0</v>
      </c>
      <c r="DL156" s="13">
        <f>SMALL($DU156:DY156,1)/(60*60*24)</f>
        <v>0</v>
      </c>
      <c r="DM156" s="13">
        <f>SMALL($DU156:DZ156,1)/(60*60*24)</f>
        <v>0</v>
      </c>
      <c r="DO156" s="6">
        <f t="shared" si="361"/>
        <v>0</v>
      </c>
      <c r="DP156" s="1">
        <f t="shared" si="362"/>
        <v>9999</v>
      </c>
      <c r="DQ156" s="1">
        <f t="shared" si="363"/>
        <v>9999</v>
      </c>
      <c r="DR156" s="1">
        <f t="shared" si="364"/>
        <v>9999</v>
      </c>
      <c r="DS156" s="1">
        <f t="shared" si="365"/>
        <v>9999</v>
      </c>
      <c r="DT156" s="1">
        <f t="shared" si="366"/>
        <v>9999</v>
      </c>
      <c r="DU156" s="6">
        <f t="shared" si="367"/>
        <v>0</v>
      </c>
      <c r="DV156" s="1">
        <f t="shared" si="368"/>
        <v>9999</v>
      </c>
      <c r="DW156" s="55">
        <f t="shared" si="377"/>
        <v>9999</v>
      </c>
      <c r="DX156" s="1">
        <f t="shared" si="370"/>
        <v>9999</v>
      </c>
      <c r="DY156" s="1">
        <f t="shared" si="371"/>
        <v>9999</v>
      </c>
      <c r="DZ156" s="1">
        <f t="shared" si="372"/>
        <v>9999</v>
      </c>
    </row>
    <row r="157" spans="5:130" x14ac:dyDescent="0.2">
      <c r="E157" s="13"/>
      <c r="H157" s="8">
        <v>0</v>
      </c>
      <c r="I157" s="8">
        <v>0</v>
      </c>
      <c r="M157" s="8">
        <f t="shared" si="313"/>
        <v>0</v>
      </c>
      <c r="N157" s="6">
        <f t="shared" si="314"/>
        <v>0</v>
      </c>
      <c r="O157" s="8" t="str">
        <f t="shared" si="315"/>
        <v/>
      </c>
      <c r="Q157" s="8">
        <f t="shared" si="316"/>
        <v>0</v>
      </c>
      <c r="R157" s="8">
        <f t="shared" si="317"/>
        <v>0</v>
      </c>
      <c r="S157" s="8" t="str">
        <f t="shared" si="318"/>
        <v/>
      </c>
      <c r="T157" s="8"/>
      <c r="U157" s="8">
        <f>IF(A157&lt;&gt;"",IF(VLOOKUP(A157,Apr!A$4:F$202,6)&gt;0,VLOOKUP(A157,Apr!A$4:F$202,6),0),0)</f>
        <v>0</v>
      </c>
      <c r="V157" s="8">
        <f>IF(A157&lt;&gt;"",IF(VLOOKUP(A157,May!A$3:F$201,6)&gt;0,VLOOKUP(A157,May!A$3:F$201,6),0),0)</f>
        <v>0</v>
      </c>
      <c r="W157" s="8">
        <f>IF(A157&lt;&gt;"",IF(VLOOKUP(A157,Jun!A$3:F$201,6)&gt;0,VLOOKUP(A157,Jun!A$3:F$201,6),0),0)</f>
        <v>0</v>
      </c>
      <c r="X157" s="8">
        <f>IF(A157&lt;&gt;"",IF(VLOOKUP(A157,Jul!A$3:F$201,6)&gt;0,VLOOKUP(A157,Jul!A$3:F$201,6),0),0)</f>
        <v>0</v>
      </c>
      <c r="Y157" s="8">
        <f>IF(A157&lt;&gt;"",IF(VLOOKUP(A157,Aug!A$3:F$201,6)&gt;0,VLOOKUP(A157,Aug!A$3:F$201,6),0),0)</f>
        <v>0</v>
      </c>
      <c r="Z157" s="8">
        <f>IF(A157&lt;&gt;"",IF(VLOOKUP(A157,Sep!A$3:F$201,6)&gt;0,VLOOKUP(A157,Sep!A$3:F$201,6),0),0)</f>
        <v>0</v>
      </c>
      <c r="AA157" s="6">
        <f t="shared" si="319"/>
        <v>0</v>
      </c>
      <c r="AB157" s="8">
        <f t="shared" si="320"/>
        <v>2.7777777777777776E-2</v>
      </c>
      <c r="AC157" s="8">
        <f>IF(A157&lt;&gt;"",IF(VLOOKUP(A157,Oct!A$3:F$201,6)&gt;0,VLOOKUP(A157,Oct!A$3:F$201,6),0),0)</f>
        <v>0</v>
      </c>
      <c r="AD157" s="8">
        <f>IF(A157&lt;&gt;"",IF(VLOOKUP(A157,Nov!A$3:F$201,6)&gt;0,VLOOKUP(A157,Nov!A$3:F$201,6),0),0)</f>
        <v>0</v>
      </c>
      <c r="AE157" s="8">
        <f>IF(A157&lt;&gt;"",IF(VLOOKUP(A157,Dec!A$3:F$201,6)&gt;0,VLOOKUP(A157,Dec!A$3:F$201,6),0),0)</f>
        <v>0</v>
      </c>
      <c r="AF157" s="8">
        <f>IF(A157&lt;&gt;"",IF(VLOOKUP(A157,Jan!A$3:F$201,6)&gt;0,VLOOKUP(A157,Jan!A$3:F$201,6),0),0)</f>
        <v>0</v>
      </c>
      <c r="AG157" s="8">
        <f>IF(A157&lt;&gt;"",IF(VLOOKUP(A157,Feb!A$3:F$201,6)&gt;0,VLOOKUP(A157,Feb!A$3:F$201,6),0),0)</f>
        <v>0</v>
      </c>
      <c r="AH157" s="8">
        <f>IF(A157&lt;&gt;"",IF(VLOOKUP(A157,Mar!A$3:F$201,6)&gt;0,VLOOKUP(A157,Mar!A$3:F$201,6),0),0)</f>
        <v>0</v>
      </c>
      <c r="AJ157" s="8">
        <f>LARGE($BH157:BI157,1)</f>
        <v>0</v>
      </c>
      <c r="AK157" s="8">
        <f>LARGE($BH157:BJ157,1)</f>
        <v>0</v>
      </c>
      <c r="AL157" s="8">
        <f>LARGE($BH157:BK157,1)</f>
        <v>0</v>
      </c>
      <c r="AM157" s="8">
        <f>LARGE($BH157:BL157,1)</f>
        <v>0</v>
      </c>
      <c r="AN157" s="8">
        <f>LARGE($BH157:BM157,1)</f>
        <v>0</v>
      </c>
      <c r="AO157" s="8">
        <f>LARGE($BN157:BO157,1)</f>
        <v>2.7777777777777776E-2</v>
      </c>
      <c r="AP157" s="8">
        <f>LARGE($BN157:BP157,1)</f>
        <v>3.3333333333333333E-2</v>
      </c>
      <c r="AQ157" s="8">
        <f>LARGE($BN157:BQ157,1)</f>
        <v>3.3333333333333333E-2</v>
      </c>
      <c r="AR157" s="8">
        <f>LARGE($BN157:BR157,1)</f>
        <v>3.3333333333333333E-2</v>
      </c>
      <c r="AS157" s="8">
        <f>LARGE($BN157:BS157,1)</f>
        <v>3.3333333333333333E-2</v>
      </c>
      <c r="AV157" s="6">
        <f t="shared" si="321"/>
        <v>0</v>
      </c>
      <c r="AW157" s="6">
        <f t="shared" si="322"/>
        <v>0</v>
      </c>
      <c r="AX157" s="6">
        <f t="shared" si="323"/>
        <v>0</v>
      </c>
      <c r="AY157" s="6">
        <f t="shared" si="324"/>
        <v>0</v>
      </c>
      <c r="AZ157" s="6">
        <f t="shared" si="325"/>
        <v>0</v>
      </c>
      <c r="BA157" s="6">
        <f t="shared" si="326"/>
        <v>0</v>
      </c>
      <c r="BB157" s="6">
        <f t="shared" si="327"/>
        <v>0</v>
      </c>
      <c r="BC157" s="6">
        <f t="shared" si="328"/>
        <v>0</v>
      </c>
      <c r="BD157" s="6">
        <f t="shared" si="329"/>
        <v>0</v>
      </c>
      <c r="BE157" s="6">
        <f t="shared" si="330"/>
        <v>0</v>
      </c>
      <c r="BF157" s="6">
        <f t="shared" si="331"/>
        <v>0</v>
      </c>
      <c r="BH157" s="8" t="str">
        <f t="shared" si="332"/>
        <v/>
      </c>
      <c r="BI157" s="8">
        <f t="shared" si="333"/>
        <v>0</v>
      </c>
      <c r="BJ157" s="8">
        <f t="shared" si="334"/>
        <v>0</v>
      </c>
      <c r="BK157" s="8">
        <f t="shared" si="335"/>
        <v>0</v>
      </c>
      <c r="BL157" s="8">
        <f t="shared" si="336"/>
        <v>0</v>
      </c>
      <c r="BM157" s="8">
        <f t="shared" si="337"/>
        <v>0</v>
      </c>
      <c r="BN157" s="8">
        <f t="shared" si="338"/>
        <v>2.7777777777777776E-2</v>
      </c>
      <c r="BO157" s="8">
        <f t="shared" si="339"/>
        <v>0</v>
      </c>
      <c r="BP157" s="8">
        <f t="shared" si="373"/>
        <v>3.3333333333333333E-2</v>
      </c>
      <c r="BQ157" s="8">
        <f t="shared" si="374"/>
        <v>0</v>
      </c>
      <c r="BR157" s="8">
        <f t="shared" si="375"/>
        <v>0</v>
      </c>
      <c r="BS157" s="8">
        <f t="shared" si="376"/>
        <v>0</v>
      </c>
      <c r="BV157" s="8" t="str">
        <f t="shared" si="340"/>
        <v/>
      </c>
      <c r="BW157" s="8" t="str">
        <f t="shared" si="341"/>
        <v/>
      </c>
      <c r="BX157" s="8" t="str">
        <f t="shared" si="342"/>
        <v/>
      </c>
      <c r="BY157" s="8" t="str">
        <f t="shared" si="343"/>
        <v/>
      </c>
      <c r="BZ157" s="8" t="str">
        <f t="shared" si="344"/>
        <v/>
      </c>
      <c r="CA157" s="8" t="str">
        <f t="shared" si="345"/>
        <v/>
      </c>
      <c r="CB157" s="8" t="str">
        <f t="shared" si="346"/>
        <v/>
      </c>
      <c r="CC157" s="8" t="str">
        <f t="shared" si="347"/>
        <v/>
      </c>
      <c r="CD157" s="8" t="str">
        <f t="shared" si="348"/>
        <v/>
      </c>
      <c r="CE157" s="8" t="str">
        <f t="shared" si="349"/>
        <v/>
      </c>
      <c r="CF157" s="8" t="str">
        <f t="shared" si="350"/>
        <v/>
      </c>
      <c r="CG157" s="8" t="str">
        <f t="shared" si="351"/>
        <v/>
      </c>
      <c r="CI157" s="13">
        <v>1.69246527777778</v>
      </c>
      <c r="CJ157" s="8">
        <f t="shared" si="352"/>
        <v>1.69246527777778</v>
      </c>
      <c r="CK157" s="8">
        <f>IF(COUNT($BV157:BW157)&gt;0,SMALL($BV157:BW157,1),$CI157)</f>
        <v>1.69246527777778</v>
      </c>
      <c r="CL157" s="8">
        <f>IF(COUNT($BV157:BX157)&gt;0,SMALL($BV157:BX157,1),$CI157)</f>
        <v>1.69246527777778</v>
      </c>
      <c r="CM157" s="8">
        <f>IF(COUNT($BV157:BY157)&gt;0,SMALL($BV157:BY157,1),$CI157)</f>
        <v>1.69246527777778</v>
      </c>
      <c r="CN157" s="8">
        <f>IF(COUNT($BV157:BZ157)&gt;0,SMALL($BV157:BZ157,1),$CI157)</f>
        <v>1.69246527777778</v>
      </c>
      <c r="CP157" s="8">
        <f t="shared" si="353"/>
        <v>0</v>
      </c>
      <c r="CQ157" s="8">
        <f>IF(COUNT($CB157:CC157)&gt;0,SMALL($CB157:CC157,1),$CP157)</f>
        <v>0</v>
      </c>
      <c r="CR157" s="8">
        <f>IF(COUNT($CB157:CD157)&gt;0,SMALL($CB157:CD157,1),$CP157)</f>
        <v>0</v>
      </c>
      <c r="CS157" s="8">
        <f>IF(COUNT($CB157:CE157)&gt;0,SMALL($CB157:CE157,1),$CP157)</f>
        <v>0</v>
      </c>
      <c r="CT157" s="8">
        <f>IF(COUNT($CB157:CF157)&gt;0,SMALL($CB157:CF157,1),$CP157)</f>
        <v>0</v>
      </c>
      <c r="CV157" s="8" t="str">
        <f t="shared" si="354"/>
        <v/>
      </c>
      <c r="CW157" s="8" t="str">
        <f t="shared" si="355"/>
        <v/>
      </c>
      <c r="CX157" s="1">
        <f t="shared" si="356"/>
        <v>0</v>
      </c>
      <c r="CY157" s="8" t="str">
        <f t="shared" si="357"/>
        <v/>
      </c>
      <c r="CZ157" s="1">
        <f t="shared" si="358"/>
        <v>0</v>
      </c>
      <c r="DB157" s="13">
        <f t="shared" si="359"/>
        <v>0</v>
      </c>
      <c r="DC157" s="13">
        <f>SMALL($DO157:DP157,1)/(60*60*24)</f>
        <v>0</v>
      </c>
      <c r="DD157" s="13">
        <f>SMALL($DO157:DQ157,1)/(60*60*24)</f>
        <v>0</v>
      </c>
      <c r="DE157" s="13">
        <f>SMALL($DO157:DR157,1)/(60*60*24)</f>
        <v>0</v>
      </c>
      <c r="DF157" s="13">
        <f>SMALL($DO157:DS157,1)/(60*60*24)</f>
        <v>0</v>
      </c>
      <c r="DG157" s="13">
        <f>SMALL($DO157:DT157,1)/(60*60*24)</f>
        <v>0</v>
      </c>
      <c r="DH157" s="45">
        <f t="shared" si="360"/>
        <v>0</v>
      </c>
      <c r="DI157" s="13">
        <f>SMALL($DU157:DV157,1)/(60*60*24)</f>
        <v>0</v>
      </c>
      <c r="DJ157" s="13">
        <f>SMALL($DU157:DW157,1)/(60*60*24)</f>
        <v>0</v>
      </c>
      <c r="DK157" s="13">
        <f>SMALL($DU157:DX157,1)/(60*60*24)</f>
        <v>0</v>
      </c>
      <c r="DL157" s="13">
        <f>SMALL($DU157:DY157,1)/(60*60*24)</f>
        <v>0</v>
      </c>
      <c r="DM157" s="13">
        <f>SMALL($DU157:DZ157,1)/(60*60*24)</f>
        <v>0</v>
      </c>
      <c r="DO157" s="6">
        <f t="shared" si="361"/>
        <v>0</v>
      </c>
      <c r="DP157" s="1">
        <f t="shared" si="362"/>
        <v>9999</v>
      </c>
      <c r="DQ157" s="1">
        <f t="shared" si="363"/>
        <v>9999</v>
      </c>
      <c r="DR157" s="1">
        <f t="shared" si="364"/>
        <v>9999</v>
      </c>
      <c r="DS157" s="1">
        <f t="shared" si="365"/>
        <v>9999</v>
      </c>
      <c r="DT157" s="1">
        <f t="shared" si="366"/>
        <v>9999</v>
      </c>
      <c r="DU157" s="6">
        <f t="shared" si="367"/>
        <v>0</v>
      </c>
      <c r="DV157" s="1">
        <f t="shared" si="368"/>
        <v>9999</v>
      </c>
      <c r="DW157" s="55">
        <f t="shared" si="377"/>
        <v>9999</v>
      </c>
      <c r="DX157" s="1">
        <f t="shared" si="370"/>
        <v>9999</v>
      </c>
      <c r="DY157" s="1">
        <f t="shared" si="371"/>
        <v>9999</v>
      </c>
      <c r="DZ157" s="1">
        <f t="shared" si="372"/>
        <v>9999</v>
      </c>
    </row>
    <row r="158" spans="5:130" x14ac:dyDescent="0.2">
      <c r="E158" s="13"/>
      <c r="H158" s="8">
        <v>0</v>
      </c>
      <c r="I158" s="8">
        <v>0</v>
      </c>
      <c r="M158" s="8">
        <f t="shared" si="313"/>
        <v>0</v>
      </c>
      <c r="N158" s="6">
        <f t="shared" si="314"/>
        <v>0</v>
      </c>
      <c r="O158" s="8" t="str">
        <f t="shared" si="315"/>
        <v/>
      </c>
      <c r="Q158" s="8">
        <f t="shared" si="316"/>
        <v>0</v>
      </c>
      <c r="R158" s="8">
        <f t="shared" si="317"/>
        <v>0</v>
      </c>
      <c r="S158" s="8" t="str">
        <f t="shared" si="318"/>
        <v/>
      </c>
      <c r="T158" s="8"/>
      <c r="U158" s="8">
        <f>IF(A158&lt;&gt;"",IF(VLOOKUP(A158,Apr!A$4:F$202,6)&gt;0,VLOOKUP(A158,Apr!A$4:F$202,6),0),0)</f>
        <v>0</v>
      </c>
      <c r="V158" s="8">
        <f>IF(A158&lt;&gt;"",IF(VLOOKUP(A158,May!A$3:F$201,6)&gt;0,VLOOKUP(A158,May!A$3:F$201,6),0),0)</f>
        <v>0</v>
      </c>
      <c r="W158" s="8">
        <f>IF(A158&lt;&gt;"",IF(VLOOKUP(A158,Jun!A$3:F$201,6)&gt;0,VLOOKUP(A158,Jun!A$3:F$201,6),0),0)</f>
        <v>0</v>
      </c>
      <c r="X158" s="8">
        <f>IF(A158&lt;&gt;"",IF(VLOOKUP(A158,Jul!A$3:F$201,6)&gt;0,VLOOKUP(A158,Jul!A$3:F$201,6),0),0)</f>
        <v>0</v>
      </c>
      <c r="Y158" s="8">
        <f>IF(A158&lt;&gt;"",IF(VLOOKUP(A158,Aug!A$3:F$201,6)&gt;0,VLOOKUP(A158,Aug!A$3:F$201,6),0),0)</f>
        <v>0</v>
      </c>
      <c r="Z158" s="8">
        <f>IF(A158&lt;&gt;"",IF(VLOOKUP(A158,Sep!A$3:F$201,6)&gt;0,VLOOKUP(A158,Sep!A$3:F$201,6),0),0)</f>
        <v>0</v>
      </c>
      <c r="AA158" s="6">
        <f t="shared" si="319"/>
        <v>0</v>
      </c>
      <c r="AB158" s="8">
        <f t="shared" si="320"/>
        <v>2.7777777777777776E-2</v>
      </c>
      <c r="AC158" s="8">
        <f>IF(A158&lt;&gt;"",IF(VLOOKUP(A158,Oct!A$3:F$201,6)&gt;0,VLOOKUP(A158,Oct!A$3:F$201,6),0),0)</f>
        <v>0</v>
      </c>
      <c r="AD158" s="8">
        <f>IF(A158&lt;&gt;"",IF(VLOOKUP(A158,Nov!A$3:F$201,6)&gt;0,VLOOKUP(A158,Nov!A$3:F$201,6),0),0)</f>
        <v>0</v>
      </c>
      <c r="AE158" s="8">
        <f>IF(A158&lt;&gt;"",IF(VLOOKUP(A158,Dec!A$3:F$201,6)&gt;0,VLOOKUP(A158,Dec!A$3:F$201,6),0),0)</f>
        <v>0</v>
      </c>
      <c r="AF158" s="8">
        <f>IF(A158&lt;&gt;"",IF(VLOOKUP(A158,Jan!A$3:F$201,6)&gt;0,VLOOKUP(A158,Jan!A$3:F$201,6),0),0)</f>
        <v>0</v>
      </c>
      <c r="AG158" s="8">
        <f>IF(A158&lt;&gt;"",IF(VLOOKUP(A158,Feb!A$3:F$201,6)&gt;0,VLOOKUP(A158,Feb!A$3:F$201,6),0),0)</f>
        <v>0</v>
      </c>
      <c r="AH158" s="8">
        <f>IF(A158&lt;&gt;"",IF(VLOOKUP(A158,Mar!A$3:F$201,6)&gt;0,VLOOKUP(A158,Mar!A$3:F$201,6),0),0)</f>
        <v>0</v>
      </c>
      <c r="AJ158" s="8">
        <f>LARGE($BH158:BI158,1)</f>
        <v>0</v>
      </c>
      <c r="AK158" s="8">
        <f>LARGE($BH158:BJ158,1)</f>
        <v>0</v>
      </c>
      <c r="AL158" s="8">
        <f>LARGE($BH158:BK158,1)</f>
        <v>0</v>
      </c>
      <c r="AM158" s="8">
        <f>LARGE($BH158:BL158,1)</f>
        <v>0</v>
      </c>
      <c r="AN158" s="8">
        <f>LARGE($BH158:BM158,1)</f>
        <v>0</v>
      </c>
      <c r="AO158" s="8">
        <f>LARGE($BN158:BO158,1)</f>
        <v>2.7777777777777776E-2</v>
      </c>
      <c r="AP158" s="8">
        <f>LARGE($BN158:BP158,1)</f>
        <v>3.3333333333333333E-2</v>
      </c>
      <c r="AQ158" s="8">
        <f>LARGE($BN158:BQ158,1)</f>
        <v>3.3333333333333333E-2</v>
      </c>
      <c r="AR158" s="8">
        <f>LARGE($BN158:BR158,1)</f>
        <v>3.3333333333333333E-2</v>
      </c>
      <c r="AS158" s="8">
        <f>LARGE($BN158:BS158,1)</f>
        <v>3.3333333333333333E-2</v>
      </c>
      <c r="AV158" s="6">
        <f t="shared" si="321"/>
        <v>0</v>
      </c>
      <c r="AW158" s="6">
        <f t="shared" si="322"/>
        <v>0</v>
      </c>
      <c r="AX158" s="6">
        <f t="shared" si="323"/>
        <v>0</v>
      </c>
      <c r="AY158" s="6">
        <f t="shared" si="324"/>
        <v>0</v>
      </c>
      <c r="AZ158" s="6">
        <f t="shared" si="325"/>
        <v>0</v>
      </c>
      <c r="BA158" s="6">
        <f t="shared" si="326"/>
        <v>0</v>
      </c>
      <c r="BB158" s="6">
        <f t="shared" si="327"/>
        <v>0</v>
      </c>
      <c r="BC158" s="6">
        <f t="shared" si="328"/>
        <v>0</v>
      </c>
      <c r="BD158" s="6">
        <f t="shared" si="329"/>
        <v>0</v>
      </c>
      <c r="BE158" s="6">
        <f t="shared" si="330"/>
        <v>0</v>
      </c>
      <c r="BF158" s="6">
        <f t="shared" si="331"/>
        <v>0</v>
      </c>
      <c r="BH158" s="8" t="str">
        <f t="shared" si="332"/>
        <v/>
      </c>
      <c r="BI158" s="8">
        <f t="shared" si="333"/>
        <v>0</v>
      </c>
      <c r="BJ158" s="8">
        <f t="shared" si="334"/>
        <v>0</v>
      </c>
      <c r="BK158" s="8">
        <f t="shared" si="335"/>
        <v>0</v>
      </c>
      <c r="BL158" s="8">
        <f t="shared" si="336"/>
        <v>0</v>
      </c>
      <c r="BM158" s="8">
        <f t="shared" si="337"/>
        <v>0</v>
      </c>
      <c r="BN158" s="8">
        <f t="shared" si="338"/>
        <v>2.7777777777777776E-2</v>
      </c>
      <c r="BO158" s="8">
        <f t="shared" si="339"/>
        <v>0</v>
      </c>
      <c r="BP158" s="8">
        <f t="shared" si="373"/>
        <v>3.3333333333333333E-2</v>
      </c>
      <c r="BQ158" s="8">
        <f t="shared" si="374"/>
        <v>0</v>
      </c>
      <c r="BR158" s="8">
        <f t="shared" si="375"/>
        <v>0</v>
      </c>
      <c r="BS158" s="8">
        <f t="shared" si="376"/>
        <v>0</v>
      </c>
      <c r="BV158" s="8" t="str">
        <f t="shared" si="340"/>
        <v/>
      </c>
      <c r="BW158" s="8" t="str">
        <f t="shared" si="341"/>
        <v/>
      </c>
      <c r="BX158" s="8" t="str">
        <f t="shared" si="342"/>
        <v/>
      </c>
      <c r="BY158" s="8" t="str">
        <f t="shared" si="343"/>
        <v/>
      </c>
      <c r="BZ158" s="8" t="str">
        <f t="shared" si="344"/>
        <v/>
      </c>
      <c r="CA158" s="8" t="str">
        <f t="shared" si="345"/>
        <v/>
      </c>
      <c r="CB158" s="8" t="str">
        <f t="shared" si="346"/>
        <v/>
      </c>
      <c r="CC158" s="8" t="str">
        <f t="shared" si="347"/>
        <v/>
      </c>
      <c r="CD158" s="8" t="str">
        <f t="shared" si="348"/>
        <v/>
      </c>
      <c r="CE158" s="8" t="str">
        <f t="shared" si="349"/>
        <v/>
      </c>
      <c r="CF158" s="8" t="str">
        <f t="shared" si="350"/>
        <v/>
      </c>
      <c r="CG158" s="8" t="str">
        <f t="shared" si="351"/>
        <v/>
      </c>
      <c r="CI158" s="13">
        <v>1.7341319444444401</v>
      </c>
      <c r="CJ158" s="8">
        <f t="shared" si="352"/>
        <v>1.7341319444444401</v>
      </c>
      <c r="CK158" s="8">
        <f>IF(COUNT($BV158:BW158)&gt;0,SMALL($BV158:BW158,1),$CI158)</f>
        <v>1.7341319444444401</v>
      </c>
      <c r="CL158" s="8">
        <f>IF(COUNT($BV158:BX158)&gt;0,SMALL($BV158:BX158,1),$CI158)</f>
        <v>1.7341319444444401</v>
      </c>
      <c r="CM158" s="8">
        <f>IF(COUNT($BV158:BY158)&gt;0,SMALL($BV158:BY158,1),$CI158)</f>
        <v>1.7341319444444401</v>
      </c>
      <c r="CN158" s="8">
        <f>IF(COUNT($BV158:BZ158)&gt;0,SMALL($BV158:BZ158,1),$CI158)</f>
        <v>1.7341319444444401</v>
      </c>
      <c r="CP158" s="8">
        <f t="shared" si="353"/>
        <v>0</v>
      </c>
      <c r="CQ158" s="8">
        <f>IF(COUNT($CB158:CC158)&gt;0,SMALL($CB158:CC158,1),$CP158)</f>
        <v>0</v>
      </c>
      <c r="CR158" s="8">
        <f>IF(COUNT($CB158:CD158)&gt;0,SMALL($CB158:CD158,1),$CP158)</f>
        <v>0</v>
      </c>
      <c r="CS158" s="8">
        <f>IF(COUNT($CB158:CE158)&gt;0,SMALL($CB158:CE158,1),$CP158)</f>
        <v>0</v>
      </c>
      <c r="CT158" s="8">
        <f>IF(COUNT($CB158:CF158)&gt;0,SMALL($CB158:CF158,1),$CP158)</f>
        <v>0</v>
      </c>
      <c r="CV158" s="8" t="str">
        <f t="shared" si="354"/>
        <v/>
      </c>
      <c r="CW158" s="8" t="str">
        <f t="shared" si="355"/>
        <v/>
      </c>
      <c r="CX158" s="1">
        <f t="shared" si="356"/>
        <v>0</v>
      </c>
      <c r="CY158" s="8" t="str">
        <f t="shared" si="357"/>
        <v/>
      </c>
      <c r="CZ158" s="1">
        <f t="shared" si="358"/>
        <v>0</v>
      </c>
      <c r="DB158" s="13">
        <f t="shared" si="359"/>
        <v>0</v>
      </c>
      <c r="DC158" s="13">
        <f>SMALL($DO158:DP158,1)/(60*60*24)</f>
        <v>0</v>
      </c>
      <c r="DD158" s="13">
        <f>SMALL($DO158:DQ158,1)/(60*60*24)</f>
        <v>0</v>
      </c>
      <c r="DE158" s="13">
        <f>SMALL($DO158:DR158,1)/(60*60*24)</f>
        <v>0</v>
      </c>
      <c r="DF158" s="13">
        <f>SMALL($DO158:DS158,1)/(60*60*24)</f>
        <v>0</v>
      </c>
      <c r="DG158" s="13">
        <f>SMALL($DO158:DT158,1)/(60*60*24)</f>
        <v>0</v>
      </c>
      <c r="DH158" s="45">
        <f t="shared" si="360"/>
        <v>0</v>
      </c>
      <c r="DI158" s="13">
        <f>SMALL($DU158:DV158,1)/(60*60*24)</f>
        <v>0</v>
      </c>
      <c r="DJ158" s="13">
        <f>SMALL($DU158:DW158,1)/(60*60*24)</f>
        <v>0</v>
      </c>
      <c r="DK158" s="13">
        <f>SMALL($DU158:DX158,1)/(60*60*24)</f>
        <v>0</v>
      </c>
      <c r="DL158" s="13">
        <f>SMALL($DU158:DY158,1)/(60*60*24)</f>
        <v>0</v>
      </c>
      <c r="DM158" s="13">
        <f>SMALL($DU158:DZ158,1)/(60*60*24)</f>
        <v>0</v>
      </c>
      <c r="DO158" s="6">
        <f t="shared" si="361"/>
        <v>0</v>
      </c>
      <c r="DP158" s="1">
        <f t="shared" si="362"/>
        <v>9999</v>
      </c>
      <c r="DQ158" s="1">
        <f t="shared" si="363"/>
        <v>9999</v>
      </c>
      <c r="DR158" s="1">
        <f t="shared" si="364"/>
        <v>9999</v>
      </c>
      <c r="DS158" s="1">
        <f t="shared" si="365"/>
        <v>9999</v>
      </c>
      <c r="DT158" s="1">
        <f t="shared" si="366"/>
        <v>9999</v>
      </c>
      <c r="DU158" s="6">
        <f t="shared" si="367"/>
        <v>0</v>
      </c>
      <c r="DV158" s="1">
        <f t="shared" si="368"/>
        <v>9999</v>
      </c>
      <c r="DW158" s="55">
        <f t="shared" si="377"/>
        <v>9999</v>
      </c>
      <c r="DX158" s="1">
        <f t="shared" si="370"/>
        <v>9999</v>
      </c>
      <c r="DY158" s="1">
        <f t="shared" si="371"/>
        <v>9999</v>
      </c>
      <c r="DZ158" s="1">
        <f t="shared" si="372"/>
        <v>9999</v>
      </c>
    </row>
    <row r="159" spans="5:130" x14ac:dyDescent="0.2">
      <c r="E159" s="13"/>
      <c r="H159" s="8">
        <v>0</v>
      </c>
      <c r="I159" s="8">
        <v>0</v>
      </c>
      <c r="M159" s="8">
        <f t="shared" si="313"/>
        <v>0</v>
      </c>
      <c r="N159" s="6">
        <f t="shared" si="314"/>
        <v>0</v>
      </c>
      <c r="O159" s="8" t="str">
        <f t="shared" si="315"/>
        <v/>
      </c>
      <c r="Q159" s="8">
        <f t="shared" si="316"/>
        <v>0</v>
      </c>
      <c r="R159" s="8">
        <f t="shared" si="317"/>
        <v>0</v>
      </c>
      <c r="S159" s="8" t="str">
        <f t="shared" si="318"/>
        <v/>
      </c>
      <c r="T159" s="8"/>
      <c r="U159" s="8">
        <f>IF(A159&lt;&gt;"",IF(VLOOKUP(A159,Apr!A$4:F$202,6)&gt;0,VLOOKUP(A159,Apr!A$4:F$202,6),0),0)</f>
        <v>0</v>
      </c>
      <c r="V159" s="8">
        <f>IF(A159&lt;&gt;"",IF(VLOOKUP(A159,May!A$3:F$201,6)&gt;0,VLOOKUP(A159,May!A$3:F$201,6),0),0)</f>
        <v>0</v>
      </c>
      <c r="W159" s="8">
        <f>IF(A159&lt;&gt;"",IF(VLOOKUP(A159,Jun!A$3:F$201,6)&gt;0,VLOOKUP(A159,Jun!A$3:F$201,6),0),0)</f>
        <v>0</v>
      </c>
      <c r="X159" s="8">
        <f>IF(A159&lt;&gt;"",IF(VLOOKUP(A159,Jul!A$3:F$201,6)&gt;0,VLOOKUP(A159,Jul!A$3:F$201,6),0),0)</f>
        <v>0</v>
      </c>
      <c r="Y159" s="8">
        <f>IF(A159&lt;&gt;"",IF(VLOOKUP(A159,Aug!A$3:F$201,6)&gt;0,VLOOKUP(A159,Aug!A$3:F$201,6),0),0)</f>
        <v>0</v>
      </c>
      <c r="Z159" s="8">
        <f>IF(A159&lt;&gt;"",IF(VLOOKUP(A159,Sep!A$3:F$201,6)&gt;0,VLOOKUP(A159,Sep!A$3:F$201,6),0),0)</f>
        <v>0</v>
      </c>
      <c r="AA159" s="6">
        <f t="shared" si="319"/>
        <v>0</v>
      </c>
      <c r="AB159" s="8">
        <f t="shared" si="320"/>
        <v>2.7777777777777776E-2</v>
      </c>
      <c r="AC159" s="8">
        <f>IF(A159&lt;&gt;"",IF(VLOOKUP(A159,Oct!A$3:F$201,6)&gt;0,VLOOKUP(A159,Oct!A$3:F$201,6),0),0)</f>
        <v>0</v>
      </c>
      <c r="AD159" s="8">
        <f>IF(A159&lt;&gt;"",IF(VLOOKUP(A159,Nov!A$3:F$201,6)&gt;0,VLOOKUP(A159,Nov!A$3:F$201,6),0),0)</f>
        <v>0</v>
      </c>
      <c r="AE159" s="8">
        <f>IF(A159&lt;&gt;"",IF(VLOOKUP(A159,Dec!A$3:F$201,6)&gt;0,VLOOKUP(A159,Dec!A$3:F$201,6),0),0)</f>
        <v>0</v>
      </c>
      <c r="AF159" s="8">
        <f>IF(A159&lt;&gt;"",IF(VLOOKUP(A159,Jan!A$3:F$201,6)&gt;0,VLOOKUP(A159,Jan!A$3:F$201,6),0),0)</f>
        <v>0</v>
      </c>
      <c r="AG159" s="8">
        <f>IF(A159&lt;&gt;"",IF(VLOOKUP(A159,Feb!A$3:F$201,6)&gt;0,VLOOKUP(A159,Feb!A$3:F$201,6),0),0)</f>
        <v>0</v>
      </c>
      <c r="AH159" s="8">
        <f>IF(A159&lt;&gt;"",IF(VLOOKUP(A159,Mar!A$3:F$201,6)&gt;0,VLOOKUP(A159,Mar!A$3:F$201,6),0),0)</f>
        <v>0</v>
      </c>
      <c r="AJ159" s="8">
        <f>LARGE($BH159:BI159,1)</f>
        <v>0</v>
      </c>
      <c r="AK159" s="8">
        <f>LARGE($BH159:BJ159,1)</f>
        <v>0</v>
      </c>
      <c r="AL159" s="8">
        <f>LARGE($BH159:BK159,1)</f>
        <v>0</v>
      </c>
      <c r="AM159" s="8">
        <f>LARGE($BH159:BL159,1)</f>
        <v>0</v>
      </c>
      <c r="AN159" s="8">
        <f>LARGE($BH159:BM159,1)</f>
        <v>0</v>
      </c>
      <c r="AO159" s="8">
        <f>LARGE($BN159:BO159,1)</f>
        <v>2.7777777777777776E-2</v>
      </c>
      <c r="AP159" s="8">
        <f>LARGE($BN159:BP159,1)</f>
        <v>3.3333333333333333E-2</v>
      </c>
      <c r="AQ159" s="8">
        <f>LARGE($BN159:BQ159,1)</f>
        <v>3.3333333333333333E-2</v>
      </c>
      <c r="AR159" s="8">
        <f>LARGE($BN159:BR159,1)</f>
        <v>3.3333333333333333E-2</v>
      </c>
      <c r="AS159" s="8">
        <f>LARGE($BN159:BS159,1)</f>
        <v>3.3333333333333333E-2</v>
      </c>
      <c r="AV159" s="6">
        <f t="shared" si="321"/>
        <v>0</v>
      </c>
      <c r="AW159" s="6">
        <f t="shared" si="322"/>
        <v>0</v>
      </c>
      <c r="AX159" s="6">
        <f t="shared" si="323"/>
        <v>0</v>
      </c>
      <c r="AY159" s="6">
        <f t="shared" si="324"/>
        <v>0</v>
      </c>
      <c r="AZ159" s="6">
        <f t="shared" si="325"/>
        <v>0</v>
      </c>
      <c r="BA159" s="6">
        <f t="shared" si="326"/>
        <v>0</v>
      </c>
      <c r="BB159" s="6">
        <f t="shared" si="327"/>
        <v>0</v>
      </c>
      <c r="BC159" s="6">
        <f t="shared" si="328"/>
        <v>0</v>
      </c>
      <c r="BD159" s="6">
        <f t="shared" si="329"/>
        <v>0</v>
      </c>
      <c r="BE159" s="6">
        <f t="shared" si="330"/>
        <v>0</v>
      </c>
      <c r="BF159" s="6">
        <f t="shared" si="331"/>
        <v>0</v>
      </c>
      <c r="BH159" s="8" t="str">
        <f t="shared" si="332"/>
        <v/>
      </c>
      <c r="BI159" s="8">
        <f t="shared" si="333"/>
        <v>0</v>
      </c>
      <c r="BJ159" s="8">
        <f t="shared" si="334"/>
        <v>0</v>
      </c>
      <c r="BK159" s="8">
        <f t="shared" si="335"/>
        <v>0</v>
      </c>
      <c r="BL159" s="8">
        <f t="shared" si="336"/>
        <v>0</v>
      </c>
      <c r="BM159" s="8">
        <f t="shared" si="337"/>
        <v>0</v>
      </c>
      <c r="BN159" s="8">
        <f t="shared" si="338"/>
        <v>2.7777777777777776E-2</v>
      </c>
      <c r="BO159" s="8">
        <f t="shared" si="339"/>
        <v>0</v>
      </c>
      <c r="BP159" s="8">
        <f t="shared" si="373"/>
        <v>3.3333333333333333E-2</v>
      </c>
      <c r="BQ159" s="8">
        <f t="shared" si="374"/>
        <v>0</v>
      </c>
      <c r="BR159" s="8">
        <f t="shared" si="375"/>
        <v>0</v>
      </c>
      <c r="BS159" s="8">
        <f t="shared" si="376"/>
        <v>0</v>
      </c>
      <c r="BV159" s="8" t="str">
        <f t="shared" si="340"/>
        <v/>
      </c>
      <c r="BW159" s="8" t="str">
        <f t="shared" si="341"/>
        <v/>
      </c>
      <c r="BX159" s="8" t="str">
        <f t="shared" si="342"/>
        <v/>
      </c>
      <c r="BY159" s="8" t="str">
        <f t="shared" si="343"/>
        <v/>
      </c>
      <c r="BZ159" s="8" t="str">
        <f t="shared" si="344"/>
        <v/>
      </c>
      <c r="CA159" s="8" t="str">
        <f t="shared" si="345"/>
        <v/>
      </c>
      <c r="CB159" s="8" t="str">
        <f t="shared" si="346"/>
        <v/>
      </c>
      <c r="CC159" s="8" t="str">
        <f t="shared" si="347"/>
        <v/>
      </c>
      <c r="CD159" s="8" t="str">
        <f t="shared" si="348"/>
        <v/>
      </c>
      <c r="CE159" s="8" t="str">
        <f t="shared" si="349"/>
        <v/>
      </c>
      <c r="CF159" s="8" t="str">
        <f t="shared" si="350"/>
        <v/>
      </c>
      <c r="CG159" s="8" t="str">
        <f t="shared" si="351"/>
        <v/>
      </c>
      <c r="CI159" s="13">
        <v>1.7757986111111099</v>
      </c>
      <c r="CJ159" s="8">
        <f t="shared" si="352"/>
        <v>1.7757986111111099</v>
      </c>
      <c r="CK159" s="8">
        <f>IF(COUNT($BV159:BW159)&gt;0,SMALL($BV159:BW159,1),$CI159)</f>
        <v>1.7757986111111099</v>
      </c>
      <c r="CL159" s="8">
        <f>IF(COUNT($BV159:BX159)&gt;0,SMALL($BV159:BX159,1),$CI159)</f>
        <v>1.7757986111111099</v>
      </c>
      <c r="CM159" s="8">
        <f>IF(COUNT($BV159:BY159)&gt;0,SMALL($BV159:BY159,1),$CI159)</f>
        <v>1.7757986111111099</v>
      </c>
      <c r="CN159" s="8">
        <f>IF(COUNT($BV159:BZ159)&gt;0,SMALL($BV159:BZ159,1),$CI159)</f>
        <v>1.7757986111111099</v>
      </c>
      <c r="CP159" s="8">
        <f t="shared" si="353"/>
        <v>0</v>
      </c>
      <c r="CQ159" s="8">
        <f>IF(COUNT($CB159:CC159)&gt;0,SMALL($CB159:CC159,1),$CP159)</f>
        <v>0</v>
      </c>
      <c r="CR159" s="8">
        <f>IF(COUNT($CB159:CD159)&gt;0,SMALL($CB159:CD159,1),$CP159)</f>
        <v>0</v>
      </c>
      <c r="CS159" s="8">
        <f>IF(COUNT($CB159:CE159)&gt;0,SMALL($CB159:CE159,1),$CP159)</f>
        <v>0</v>
      </c>
      <c r="CT159" s="8">
        <f>IF(COUNT($CB159:CF159)&gt;0,SMALL($CB159:CF159,1),$CP159)</f>
        <v>0</v>
      </c>
      <c r="CV159" s="8" t="str">
        <f t="shared" si="354"/>
        <v/>
      </c>
      <c r="CW159" s="8" t="str">
        <f t="shared" si="355"/>
        <v/>
      </c>
      <c r="CX159" s="1">
        <f t="shared" si="356"/>
        <v>0</v>
      </c>
      <c r="CY159" s="8" t="str">
        <f t="shared" si="357"/>
        <v/>
      </c>
      <c r="CZ159" s="1">
        <f t="shared" si="358"/>
        <v>0</v>
      </c>
      <c r="DB159" s="13">
        <f t="shared" si="359"/>
        <v>0</v>
      </c>
      <c r="DC159" s="13">
        <f>SMALL($DO159:DP159,1)/(60*60*24)</f>
        <v>0</v>
      </c>
      <c r="DD159" s="13">
        <f>SMALL($DO159:DQ159,1)/(60*60*24)</f>
        <v>0</v>
      </c>
      <c r="DE159" s="13">
        <f>SMALL($DO159:DR159,1)/(60*60*24)</f>
        <v>0</v>
      </c>
      <c r="DF159" s="13">
        <f>SMALL($DO159:DS159,1)/(60*60*24)</f>
        <v>0</v>
      </c>
      <c r="DG159" s="13">
        <f>SMALL($DO159:DT159,1)/(60*60*24)</f>
        <v>0</v>
      </c>
      <c r="DH159" s="45">
        <f t="shared" si="360"/>
        <v>0</v>
      </c>
      <c r="DI159" s="13">
        <f>SMALL($DU159:DV159,1)/(60*60*24)</f>
        <v>0</v>
      </c>
      <c r="DJ159" s="13">
        <f>SMALL($DU159:DW159,1)/(60*60*24)</f>
        <v>0</v>
      </c>
      <c r="DK159" s="13">
        <f>SMALL($DU159:DX159,1)/(60*60*24)</f>
        <v>0</v>
      </c>
      <c r="DL159" s="13">
        <f>SMALL($DU159:DY159,1)/(60*60*24)</f>
        <v>0</v>
      </c>
      <c r="DM159" s="13">
        <f>SMALL($DU159:DZ159,1)/(60*60*24)</f>
        <v>0</v>
      </c>
      <c r="DO159" s="6">
        <f t="shared" si="361"/>
        <v>0</v>
      </c>
      <c r="DP159" s="1">
        <f t="shared" si="362"/>
        <v>9999</v>
      </c>
      <c r="DQ159" s="1">
        <f t="shared" si="363"/>
        <v>9999</v>
      </c>
      <c r="DR159" s="1">
        <f t="shared" si="364"/>
        <v>9999</v>
      </c>
      <c r="DS159" s="1">
        <f t="shared" si="365"/>
        <v>9999</v>
      </c>
      <c r="DT159" s="1">
        <f t="shared" si="366"/>
        <v>9999</v>
      </c>
      <c r="DU159" s="6">
        <f t="shared" si="367"/>
        <v>0</v>
      </c>
      <c r="DV159" s="1">
        <f t="shared" si="368"/>
        <v>9999</v>
      </c>
      <c r="DW159" s="55">
        <f t="shared" si="377"/>
        <v>9999</v>
      </c>
      <c r="DX159" s="1">
        <f t="shared" si="370"/>
        <v>9999</v>
      </c>
      <c r="DY159" s="1">
        <f t="shared" si="371"/>
        <v>9999</v>
      </c>
      <c r="DZ159" s="1">
        <f t="shared" si="372"/>
        <v>9999</v>
      </c>
    </row>
    <row r="160" spans="5:130" x14ac:dyDescent="0.2">
      <c r="E160" s="13"/>
      <c r="H160" s="8">
        <v>0</v>
      </c>
      <c r="I160" s="8">
        <v>0</v>
      </c>
      <c r="M160" s="8">
        <f t="shared" si="313"/>
        <v>0</v>
      </c>
      <c r="N160" s="6">
        <f t="shared" si="314"/>
        <v>0</v>
      </c>
      <c r="O160" s="8" t="str">
        <f t="shared" si="315"/>
        <v/>
      </c>
      <c r="Q160" s="8">
        <f t="shared" si="316"/>
        <v>0</v>
      </c>
      <c r="R160" s="8">
        <f t="shared" si="317"/>
        <v>0</v>
      </c>
      <c r="S160" s="8" t="str">
        <f t="shared" si="318"/>
        <v/>
      </c>
      <c r="T160" s="8"/>
      <c r="U160" s="8">
        <f>IF(A160&lt;&gt;"",IF(VLOOKUP(A160,Apr!A$4:F$202,6)&gt;0,VLOOKUP(A160,Apr!A$4:F$202,6),0),0)</f>
        <v>0</v>
      </c>
      <c r="V160" s="8">
        <f>IF(A160&lt;&gt;"",IF(VLOOKUP(A160,May!A$3:F$201,6)&gt;0,VLOOKUP(A160,May!A$3:F$201,6),0),0)</f>
        <v>0</v>
      </c>
      <c r="W160" s="8">
        <f>IF(A160&lt;&gt;"",IF(VLOOKUP(A160,Jun!A$3:F$201,6)&gt;0,VLOOKUP(A160,Jun!A$3:F$201,6),0),0)</f>
        <v>0</v>
      </c>
      <c r="X160" s="8">
        <f>IF(A160&lt;&gt;"",IF(VLOOKUP(A160,Jul!A$3:F$201,6)&gt;0,VLOOKUP(A160,Jul!A$3:F$201,6),0),0)</f>
        <v>0</v>
      </c>
      <c r="Y160" s="8">
        <f>IF(A160&lt;&gt;"",IF(VLOOKUP(A160,Aug!A$3:F$201,6)&gt;0,VLOOKUP(A160,Aug!A$3:F$201,6),0),0)</f>
        <v>0</v>
      </c>
      <c r="Z160" s="8">
        <f>IF(A160&lt;&gt;"",IF(VLOOKUP(A160,Sep!A$3:F$201,6)&gt;0,VLOOKUP(A160,Sep!A$3:F$201,6),0),0)</f>
        <v>0</v>
      </c>
      <c r="AA160" s="6">
        <f t="shared" si="319"/>
        <v>0</v>
      </c>
      <c r="AB160" s="8">
        <f t="shared" si="320"/>
        <v>2.7777777777777776E-2</v>
      </c>
      <c r="AC160" s="8">
        <f>IF(A160&lt;&gt;"",IF(VLOOKUP(A160,Oct!A$3:F$201,6)&gt;0,VLOOKUP(A160,Oct!A$3:F$201,6),0),0)</f>
        <v>0</v>
      </c>
      <c r="AD160" s="8">
        <f>IF(A160&lt;&gt;"",IF(VLOOKUP(A160,Nov!A$3:F$201,6)&gt;0,VLOOKUP(A160,Nov!A$3:F$201,6),0),0)</f>
        <v>0</v>
      </c>
      <c r="AE160" s="8">
        <f>IF(A160&lt;&gt;"",IF(VLOOKUP(A160,Dec!A$3:F$201,6)&gt;0,VLOOKUP(A160,Dec!A$3:F$201,6),0),0)</f>
        <v>0</v>
      </c>
      <c r="AF160" s="8">
        <f>IF(A160&lt;&gt;"",IF(VLOOKUP(A160,Jan!A$3:F$201,6)&gt;0,VLOOKUP(A160,Jan!A$3:F$201,6),0),0)</f>
        <v>0</v>
      </c>
      <c r="AG160" s="8">
        <f>IF(A160&lt;&gt;"",IF(VLOOKUP(A160,Feb!A$3:F$201,6)&gt;0,VLOOKUP(A160,Feb!A$3:F$201,6),0),0)</f>
        <v>0</v>
      </c>
      <c r="AH160" s="8">
        <f>IF(A160&lt;&gt;"",IF(VLOOKUP(A160,Mar!A$3:F$201,6)&gt;0,VLOOKUP(A160,Mar!A$3:F$201,6),0),0)</f>
        <v>0</v>
      </c>
      <c r="AJ160" s="8">
        <f>LARGE($BH160:BI160,1)</f>
        <v>0</v>
      </c>
      <c r="AK160" s="8">
        <f>LARGE($BH160:BJ160,1)</f>
        <v>0</v>
      </c>
      <c r="AL160" s="8">
        <f>LARGE($BH160:BK160,1)</f>
        <v>0</v>
      </c>
      <c r="AM160" s="8">
        <f>LARGE($BH160:BL160,1)</f>
        <v>0</v>
      </c>
      <c r="AN160" s="8">
        <f>LARGE($BH160:BM160,1)</f>
        <v>0</v>
      </c>
      <c r="AO160" s="8">
        <f>LARGE($BN160:BO160,1)</f>
        <v>2.7777777777777776E-2</v>
      </c>
      <c r="AP160" s="8">
        <f>LARGE($BN160:BP160,1)</f>
        <v>3.3333333333333333E-2</v>
      </c>
      <c r="AQ160" s="8">
        <f>LARGE($BN160:BQ160,1)</f>
        <v>3.3333333333333333E-2</v>
      </c>
      <c r="AR160" s="8">
        <f>LARGE($BN160:BR160,1)</f>
        <v>3.3333333333333333E-2</v>
      </c>
      <c r="AS160" s="8">
        <f>LARGE($BN160:BS160,1)</f>
        <v>3.3333333333333333E-2</v>
      </c>
      <c r="AV160" s="6">
        <f t="shared" si="321"/>
        <v>0</v>
      </c>
      <c r="AW160" s="6">
        <f t="shared" si="322"/>
        <v>0</v>
      </c>
      <c r="AX160" s="6">
        <f t="shared" si="323"/>
        <v>0</v>
      </c>
      <c r="AY160" s="6">
        <f t="shared" si="324"/>
        <v>0</v>
      </c>
      <c r="AZ160" s="6">
        <f t="shared" si="325"/>
        <v>0</v>
      </c>
      <c r="BA160" s="6">
        <f t="shared" si="326"/>
        <v>0</v>
      </c>
      <c r="BB160" s="6">
        <f t="shared" si="327"/>
        <v>0</v>
      </c>
      <c r="BC160" s="6">
        <f t="shared" si="328"/>
        <v>0</v>
      </c>
      <c r="BD160" s="6">
        <f t="shared" si="329"/>
        <v>0</v>
      </c>
      <c r="BE160" s="6">
        <f t="shared" si="330"/>
        <v>0</v>
      </c>
      <c r="BF160" s="6">
        <f t="shared" si="331"/>
        <v>0</v>
      </c>
      <c r="BH160" s="8" t="str">
        <f t="shared" si="332"/>
        <v/>
      </c>
      <c r="BI160" s="8">
        <f t="shared" si="333"/>
        <v>0</v>
      </c>
      <c r="BJ160" s="8">
        <f t="shared" si="334"/>
        <v>0</v>
      </c>
      <c r="BK160" s="8">
        <f t="shared" si="335"/>
        <v>0</v>
      </c>
      <c r="BL160" s="8">
        <f t="shared" si="336"/>
        <v>0</v>
      </c>
      <c r="BM160" s="8">
        <f t="shared" si="337"/>
        <v>0</v>
      </c>
      <c r="BN160" s="8">
        <f t="shared" si="338"/>
        <v>2.7777777777777776E-2</v>
      </c>
      <c r="BO160" s="8">
        <f t="shared" si="339"/>
        <v>0</v>
      </c>
      <c r="BP160" s="8">
        <f t="shared" si="373"/>
        <v>3.3333333333333333E-2</v>
      </c>
      <c r="BQ160" s="8">
        <f t="shared" si="374"/>
        <v>0</v>
      </c>
      <c r="BR160" s="8">
        <f t="shared" si="375"/>
        <v>0</v>
      </c>
      <c r="BS160" s="8">
        <f t="shared" si="376"/>
        <v>0</v>
      </c>
      <c r="BV160" s="8" t="str">
        <f t="shared" si="340"/>
        <v/>
      </c>
      <c r="BW160" s="8" t="str">
        <f t="shared" si="341"/>
        <v/>
      </c>
      <c r="BX160" s="8" t="str">
        <f t="shared" si="342"/>
        <v/>
      </c>
      <c r="BY160" s="8" t="str">
        <f t="shared" si="343"/>
        <v/>
      </c>
      <c r="BZ160" s="8" t="str">
        <f t="shared" si="344"/>
        <v/>
      </c>
      <c r="CA160" s="8" t="str">
        <f t="shared" si="345"/>
        <v/>
      </c>
      <c r="CB160" s="8" t="str">
        <f t="shared" si="346"/>
        <v/>
      </c>
      <c r="CC160" s="8" t="str">
        <f t="shared" si="347"/>
        <v/>
      </c>
      <c r="CD160" s="8" t="str">
        <f t="shared" si="348"/>
        <v/>
      </c>
      <c r="CE160" s="8" t="str">
        <f t="shared" si="349"/>
        <v/>
      </c>
      <c r="CF160" s="8" t="str">
        <f t="shared" si="350"/>
        <v/>
      </c>
      <c r="CG160" s="8" t="str">
        <f t="shared" si="351"/>
        <v/>
      </c>
      <c r="CI160" s="13">
        <v>1.81746527777778</v>
      </c>
      <c r="CJ160" s="8">
        <f t="shared" si="352"/>
        <v>1.81746527777778</v>
      </c>
      <c r="CK160" s="8">
        <f>IF(COUNT($BV160:BW160)&gt;0,SMALL($BV160:BW160,1),$CI160)</f>
        <v>1.81746527777778</v>
      </c>
      <c r="CL160" s="8">
        <f>IF(COUNT($BV160:BX160)&gt;0,SMALL($BV160:BX160,1),$CI160)</f>
        <v>1.81746527777778</v>
      </c>
      <c r="CM160" s="8">
        <f>IF(COUNT($BV160:BY160)&gt;0,SMALL($BV160:BY160,1),$CI160)</f>
        <v>1.81746527777778</v>
      </c>
      <c r="CN160" s="8">
        <f>IF(COUNT($BV160:BZ160)&gt;0,SMALL($BV160:BZ160,1),$CI160)</f>
        <v>1.81746527777778</v>
      </c>
      <c r="CP160" s="8">
        <f t="shared" si="353"/>
        <v>0</v>
      </c>
      <c r="CQ160" s="8">
        <f>IF(COUNT($CB160:CC160)&gt;0,SMALL($CB160:CC160,1),$CP160)</f>
        <v>0</v>
      </c>
      <c r="CR160" s="8">
        <f>IF(COUNT($CB160:CD160)&gt;0,SMALL($CB160:CD160,1),$CP160)</f>
        <v>0</v>
      </c>
      <c r="CS160" s="8">
        <f>IF(COUNT($CB160:CE160)&gt;0,SMALL($CB160:CE160,1),$CP160)</f>
        <v>0</v>
      </c>
      <c r="CT160" s="8">
        <f>IF(COUNT($CB160:CF160)&gt;0,SMALL($CB160:CF160,1),$CP160)</f>
        <v>0</v>
      </c>
      <c r="CV160" s="8" t="str">
        <f t="shared" si="354"/>
        <v/>
      </c>
      <c r="CW160" s="8" t="str">
        <f t="shared" si="355"/>
        <v/>
      </c>
      <c r="CX160" s="1">
        <f t="shared" si="356"/>
        <v>0</v>
      </c>
      <c r="CY160" s="8" t="str">
        <f t="shared" si="357"/>
        <v/>
      </c>
      <c r="CZ160" s="1">
        <f t="shared" si="358"/>
        <v>0</v>
      </c>
      <c r="DB160" s="13">
        <f t="shared" si="359"/>
        <v>0</v>
      </c>
      <c r="DC160" s="13">
        <f>SMALL($DO160:DP160,1)/(60*60*24)</f>
        <v>0</v>
      </c>
      <c r="DD160" s="13">
        <f>SMALL($DO160:DQ160,1)/(60*60*24)</f>
        <v>0</v>
      </c>
      <c r="DE160" s="13">
        <f>SMALL($DO160:DR160,1)/(60*60*24)</f>
        <v>0</v>
      </c>
      <c r="DF160" s="13">
        <f>SMALL($DO160:DS160,1)/(60*60*24)</f>
        <v>0</v>
      </c>
      <c r="DG160" s="13">
        <f>SMALL($DO160:DT160,1)/(60*60*24)</f>
        <v>0</v>
      </c>
      <c r="DH160" s="45">
        <f t="shared" si="360"/>
        <v>0</v>
      </c>
      <c r="DI160" s="13">
        <f>SMALL($DU160:DV160,1)/(60*60*24)</f>
        <v>0</v>
      </c>
      <c r="DJ160" s="13">
        <f>SMALL($DU160:DW160,1)/(60*60*24)</f>
        <v>0</v>
      </c>
      <c r="DK160" s="13">
        <f>SMALL($DU160:DX160,1)/(60*60*24)</f>
        <v>0</v>
      </c>
      <c r="DL160" s="13">
        <f>SMALL($DU160:DY160,1)/(60*60*24)</f>
        <v>0</v>
      </c>
      <c r="DM160" s="13">
        <f>SMALL($DU160:DZ160,1)/(60*60*24)</f>
        <v>0</v>
      </c>
      <c r="DO160" s="6">
        <f t="shared" si="361"/>
        <v>0</v>
      </c>
      <c r="DP160" s="1">
        <f t="shared" si="362"/>
        <v>9999</v>
      </c>
      <c r="DQ160" s="1">
        <f t="shared" si="363"/>
        <v>9999</v>
      </c>
      <c r="DR160" s="1">
        <f t="shared" si="364"/>
        <v>9999</v>
      </c>
      <c r="DS160" s="1">
        <f t="shared" si="365"/>
        <v>9999</v>
      </c>
      <c r="DT160" s="1">
        <f t="shared" si="366"/>
        <v>9999</v>
      </c>
      <c r="DU160" s="6">
        <f t="shared" si="367"/>
        <v>0</v>
      </c>
      <c r="DV160" s="1">
        <f t="shared" si="368"/>
        <v>9999</v>
      </c>
      <c r="DW160" s="55">
        <f t="shared" si="377"/>
        <v>9999</v>
      </c>
      <c r="DX160" s="1">
        <f t="shared" si="370"/>
        <v>9999</v>
      </c>
      <c r="DY160" s="1">
        <f t="shared" si="371"/>
        <v>9999</v>
      </c>
      <c r="DZ160" s="1">
        <f t="shared" si="372"/>
        <v>9999</v>
      </c>
    </row>
    <row r="161" spans="5:130" x14ac:dyDescent="0.2">
      <c r="E161" s="13"/>
      <c r="H161" s="8">
        <v>0</v>
      </c>
      <c r="I161" s="8">
        <v>0</v>
      </c>
      <c r="M161" s="8">
        <f t="shared" si="313"/>
        <v>0</v>
      </c>
      <c r="N161" s="6">
        <f t="shared" si="314"/>
        <v>0</v>
      </c>
      <c r="O161" s="8" t="str">
        <f t="shared" si="315"/>
        <v/>
      </c>
      <c r="Q161" s="8">
        <f t="shared" si="316"/>
        <v>0</v>
      </c>
      <c r="R161" s="8">
        <f t="shared" si="317"/>
        <v>0</v>
      </c>
      <c r="S161" s="8" t="str">
        <f t="shared" si="318"/>
        <v/>
      </c>
      <c r="T161" s="8"/>
      <c r="U161" s="8">
        <f>IF(A161&lt;&gt;"",IF(VLOOKUP(A161,Apr!A$4:F$202,6)&gt;0,VLOOKUP(A161,Apr!A$4:F$202,6),0),0)</f>
        <v>0</v>
      </c>
      <c r="V161" s="8">
        <f>IF(A161&lt;&gt;"",IF(VLOOKUP(A161,May!A$3:F$201,6)&gt;0,VLOOKUP(A161,May!A$3:F$201,6),0),0)</f>
        <v>0</v>
      </c>
      <c r="W161" s="8">
        <f>IF(A161&lt;&gt;"",IF(VLOOKUP(A161,Jun!A$3:F$201,6)&gt;0,VLOOKUP(A161,Jun!A$3:F$201,6),0),0)</f>
        <v>0</v>
      </c>
      <c r="X161" s="8">
        <f>IF(A161&lt;&gt;"",IF(VLOOKUP(A161,Jul!A$3:F$201,6)&gt;0,VLOOKUP(A161,Jul!A$3:F$201,6),0),0)</f>
        <v>0</v>
      </c>
      <c r="Y161" s="8">
        <f>IF(A161&lt;&gt;"",IF(VLOOKUP(A161,Aug!A$3:F$201,6)&gt;0,VLOOKUP(A161,Aug!A$3:F$201,6),0),0)</f>
        <v>0</v>
      </c>
      <c r="Z161" s="8">
        <f>IF(A161&lt;&gt;"",IF(VLOOKUP(A161,Sep!A$3:F$201,6)&gt;0,VLOOKUP(A161,Sep!A$3:F$201,6),0),0)</f>
        <v>0</v>
      </c>
      <c r="AA161" s="6">
        <f t="shared" si="319"/>
        <v>0</v>
      </c>
      <c r="AB161" s="8">
        <f t="shared" si="320"/>
        <v>2.7777777777777776E-2</v>
      </c>
      <c r="AC161" s="8">
        <f>IF(A161&lt;&gt;"",IF(VLOOKUP(A161,Oct!A$3:F$201,6)&gt;0,VLOOKUP(A161,Oct!A$3:F$201,6),0),0)</f>
        <v>0</v>
      </c>
      <c r="AD161" s="8">
        <f>IF(A161&lt;&gt;"",IF(VLOOKUP(A161,Nov!A$3:F$201,6)&gt;0,VLOOKUP(A161,Nov!A$3:F$201,6),0),0)</f>
        <v>0</v>
      </c>
      <c r="AE161" s="8">
        <f>IF(A161&lt;&gt;"",IF(VLOOKUP(A161,Dec!A$3:F$201,6)&gt;0,VLOOKUP(A161,Dec!A$3:F$201,6),0),0)</f>
        <v>0</v>
      </c>
      <c r="AF161" s="8">
        <f>IF(A161&lt;&gt;"",IF(VLOOKUP(A161,Jan!A$3:F$201,6)&gt;0,VLOOKUP(A161,Jan!A$3:F$201,6),0),0)</f>
        <v>0</v>
      </c>
      <c r="AG161" s="8">
        <f>IF(A161&lt;&gt;"",IF(VLOOKUP(A161,Feb!A$3:F$201,6)&gt;0,VLOOKUP(A161,Feb!A$3:F$201,6),0),0)</f>
        <v>0</v>
      </c>
      <c r="AH161" s="8">
        <f>IF(A161&lt;&gt;"",IF(VLOOKUP(A161,Mar!A$3:F$201,6)&gt;0,VLOOKUP(A161,Mar!A$3:F$201,6),0),0)</f>
        <v>0</v>
      </c>
      <c r="AJ161" s="8">
        <f>LARGE($BH161:BI161,1)</f>
        <v>0</v>
      </c>
      <c r="AK161" s="8">
        <f>LARGE($BH161:BJ161,1)</f>
        <v>0</v>
      </c>
      <c r="AL161" s="8">
        <f>LARGE($BH161:BK161,1)</f>
        <v>0</v>
      </c>
      <c r="AM161" s="8">
        <f>LARGE($BH161:BL161,1)</f>
        <v>0</v>
      </c>
      <c r="AN161" s="8">
        <f>LARGE($BH161:BM161,1)</f>
        <v>0</v>
      </c>
      <c r="AO161" s="8">
        <f>LARGE($BN161:BO161,1)</f>
        <v>2.7777777777777776E-2</v>
      </c>
      <c r="AP161" s="8">
        <f>LARGE($BN161:BP161,1)</f>
        <v>3.3333333333333333E-2</v>
      </c>
      <c r="AQ161" s="8">
        <f>LARGE($BN161:BQ161,1)</f>
        <v>3.3333333333333333E-2</v>
      </c>
      <c r="AR161" s="8">
        <f>LARGE($BN161:BR161,1)</f>
        <v>3.3333333333333333E-2</v>
      </c>
      <c r="AS161" s="8">
        <f>LARGE($BN161:BS161,1)</f>
        <v>3.3333333333333333E-2</v>
      </c>
      <c r="AV161" s="6">
        <f t="shared" si="321"/>
        <v>0</v>
      </c>
      <c r="AW161" s="6">
        <f t="shared" si="322"/>
        <v>0</v>
      </c>
      <c r="AX161" s="6">
        <f t="shared" si="323"/>
        <v>0</v>
      </c>
      <c r="AY161" s="6">
        <f t="shared" si="324"/>
        <v>0</v>
      </c>
      <c r="AZ161" s="6">
        <f t="shared" si="325"/>
        <v>0</v>
      </c>
      <c r="BA161" s="6">
        <f t="shared" si="326"/>
        <v>0</v>
      </c>
      <c r="BB161" s="6">
        <f t="shared" si="327"/>
        <v>0</v>
      </c>
      <c r="BC161" s="6">
        <f t="shared" si="328"/>
        <v>0</v>
      </c>
      <c r="BD161" s="6">
        <f t="shared" si="329"/>
        <v>0</v>
      </c>
      <c r="BE161" s="6">
        <f t="shared" si="330"/>
        <v>0</v>
      </c>
      <c r="BF161" s="6">
        <f t="shared" si="331"/>
        <v>0</v>
      </c>
      <c r="BH161" s="8" t="str">
        <f t="shared" si="332"/>
        <v/>
      </c>
      <c r="BI161" s="8">
        <f t="shared" si="333"/>
        <v>0</v>
      </c>
      <c r="BJ161" s="8">
        <f t="shared" si="334"/>
        <v>0</v>
      </c>
      <c r="BK161" s="8">
        <f t="shared" si="335"/>
        <v>0</v>
      </c>
      <c r="BL161" s="8">
        <f t="shared" si="336"/>
        <v>0</v>
      </c>
      <c r="BM161" s="8">
        <f t="shared" si="337"/>
        <v>0</v>
      </c>
      <c r="BN161" s="8">
        <f t="shared" si="338"/>
        <v>2.7777777777777776E-2</v>
      </c>
      <c r="BO161" s="8">
        <f t="shared" si="339"/>
        <v>0</v>
      </c>
      <c r="BP161" s="8">
        <f t="shared" si="373"/>
        <v>3.3333333333333333E-2</v>
      </c>
      <c r="BQ161" s="8">
        <f t="shared" si="374"/>
        <v>0</v>
      </c>
      <c r="BR161" s="8">
        <f t="shared" si="375"/>
        <v>0</v>
      </c>
      <c r="BS161" s="8">
        <f t="shared" si="376"/>
        <v>0</v>
      </c>
      <c r="BV161" s="8" t="str">
        <f t="shared" si="340"/>
        <v/>
      </c>
      <c r="BW161" s="8" t="str">
        <f t="shared" si="341"/>
        <v/>
      </c>
      <c r="BX161" s="8" t="str">
        <f t="shared" si="342"/>
        <v/>
      </c>
      <c r="BY161" s="8" t="str">
        <f t="shared" si="343"/>
        <v/>
      </c>
      <c r="BZ161" s="8" t="str">
        <f t="shared" si="344"/>
        <v/>
      </c>
      <c r="CA161" s="8" t="str">
        <f t="shared" si="345"/>
        <v/>
      </c>
      <c r="CB161" s="8" t="str">
        <f t="shared" si="346"/>
        <v/>
      </c>
      <c r="CC161" s="8" t="str">
        <f t="shared" si="347"/>
        <v/>
      </c>
      <c r="CD161" s="8" t="str">
        <f t="shared" si="348"/>
        <v/>
      </c>
      <c r="CE161" s="8" t="str">
        <f t="shared" si="349"/>
        <v/>
      </c>
      <c r="CF161" s="8" t="str">
        <f t="shared" si="350"/>
        <v/>
      </c>
      <c r="CG161" s="8" t="str">
        <f t="shared" si="351"/>
        <v/>
      </c>
      <c r="CI161" s="13">
        <v>1.8591319444444401</v>
      </c>
      <c r="CJ161" s="8">
        <f t="shared" si="352"/>
        <v>1.8591319444444401</v>
      </c>
      <c r="CK161" s="8">
        <f>IF(COUNT($BV161:BW161)&gt;0,SMALL($BV161:BW161,1),$CI161)</f>
        <v>1.8591319444444401</v>
      </c>
      <c r="CL161" s="8">
        <f>IF(COUNT($BV161:BX161)&gt;0,SMALL($BV161:BX161,1),$CI161)</f>
        <v>1.8591319444444401</v>
      </c>
      <c r="CM161" s="8">
        <f>IF(COUNT($BV161:BY161)&gt;0,SMALL($BV161:BY161,1),$CI161)</f>
        <v>1.8591319444444401</v>
      </c>
      <c r="CN161" s="8">
        <f>IF(COUNT($BV161:BZ161)&gt;0,SMALL($BV161:BZ161,1),$CI161)</f>
        <v>1.8591319444444401</v>
      </c>
      <c r="CP161" s="8">
        <f t="shared" si="353"/>
        <v>0</v>
      </c>
      <c r="CQ161" s="8">
        <f>IF(COUNT($CB161:CC161)&gt;0,SMALL($CB161:CC161,1),$CP161)</f>
        <v>0</v>
      </c>
      <c r="CR161" s="8">
        <f>IF(COUNT($CB161:CD161)&gt;0,SMALL($CB161:CD161,1),$CP161)</f>
        <v>0</v>
      </c>
      <c r="CS161" s="8">
        <f>IF(COUNT($CB161:CE161)&gt;0,SMALL($CB161:CE161,1),$CP161)</f>
        <v>0</v>
      </c>
      <c r="CT161" s="8">
        <f>IF(COUNT($CB161:CF161)&gt;0,SMALL($CB161:CF161,1),$CP161)</f>
        <v>0</v>
      </c>
      <c r="CV161" s="8" t="str">
        <f t="shared" si="354"/>
        <v/>
      </c>
      <c r="CW161" s="8" t="str">
        <f t="shared" si="355"/>
        <v/>
      </c>
      <c r="CX161" s="1">
        <f t="shared" si="356"/>
        <v>0</v>
      </c>
      <c r="CY161" s="8" t="str">
        <f t="shared" si="357"/>
        <v/>
      </c>
      <c r="CZ161" s="1">
        <f t="shared" si="358"/>
        <v>0</v>
      </c>
      <c r="DB161" s="13">
        <f t="shared" si="359"/>
        <v>0</v>
      </c>
      <c r="DC161" s="13">
        <f>SMALL($DO161:DP161,1)/(60*60*24)</f>
        <v>0</v>
      </c>
      <c r="DD161" s="13">
        <f>SMALL($DO161:DQ161,1)/(60*60*24)</f>
        <v>0</v>
      </c>
      <c r="DE161" s="13">
        <f>SMALL($DO161:DR161,1)/(60*60*24)</f>
        <v>0</v>
      </c>
      <c r="DF161" s="13">
        <f>SMALL($DO161:DS161,1)/(60*60*24)</f>
        <v>0</v>
      </c>
      <c r="DG161" s="13">
        <f>SMALL($DO161:DT161,1)/(60*60*24)</f>
        <v>0</v>
      </c>
      <c r="DH161" s="45">
        <f t="shared" si="360"/>
        <v>0</v>
      </c>
      <c r="DI161" s="13">
        <f>SMALL($DU161:DV161,1)/(60*60*24)</f>
        <v>0</v>
      </c>
      <c r="DJ161" s="13">
        <f>SMALL($DU161:DW161,1)/(60*60*24)</f>
        <v>0</v>
      </c>
      <c r="DK161" s="13">
        <f>SMALL($DU161:DX161,1)/(60*60*24)</f>
        <v>0</v>
      </c>
      <c r="DL161" s="13">
        <f>SMALL($DU161:DY161,1)/(60*60*24)</f>
        <v>0</v>
      </c>
      <c r="DM161" s="13">
        <f>SMALL($DU161:DZ161,1)/(60*60*24)</f>
        <v>0</v>
      </c>
      <c r="DO161" s="6">
        <f t="shared" si="361"/>
        <v>0</v>
      </c>
      <c r="DP161" s="1">
        <f t="shared" si="362"/>
        <v>9999</v>
      </c>
      <c r="DQ161" s="1">
        <f t="shared" si="363"/>
        <v>9999</v>
      </c>
      <c r="DR161" s="1">
        <f t="shared" si="364"/>
        <v>9999</v>
      </c>
      <c r="DS161" s="1">
        <f t="shared" si="365"/>
        <v>9999</v>
      </c>
      <c r="DT161" s="1">
        <f t="shared" si="366"/>
        <v>9999</v>
      </c>
      <c r="DU161" s="6">
        <f t="shared" si="367"/>
        <v>0</v>
      </c>
      <c r="DV161" s="1">
        <f t="shared" si="368"/>
        <v>9999</v>
      </c>
      <c r="DW161" s="55">
        <f t="shared" si="377"/>
        <v>9999</v>
      </c>
      <c r="DX161" s="1">
        <f t="shared" si="370"/>
        <v>9999</v>
      </c>
      <c r="DY161" s="1">
        <f t="shared" si="371"/>
        <v>9999</v>
      </c>
      <c r="DZ161" s="1">
        <f t="shared" si="372"/>
        <v>9999</v>
      </c>
    </row>
    <row r="162" spans="5:130" x14ac:dyDescent="0.2">
      <c r="E162" s="13"/>
      <c r="H162" s="8">
        <v>0</v>
      </c>
      <c r="I162" s="8">
        <v>0</v>
      </c>
      <c r="M162" s="8">
        <f t="shared" si="313"/>
        <v>0</v>
      </c>
      <c r="N162" s="6">
        <f t="shared" si="314"/>
        <v>0</v>
      </c>
      <c r="O162" s="8" t="str">
        <f t="shared" si="315"/>
        <v/>
      </c>
      <c r="Q162" s="8">
        <f t="shared" si="316"/>
        <v>0</v>
      </c>
      <c r="R162" s="8">
        <f t="shared" si="317"/>
        <v>0</v>
      </c>
      <c r="S162" s="8" t="str">
        <f t="shared" si="318"/>
        <v/>
      </c>
      <c r="T162" s="8"/>
      <c r="U162" s="8">
        <f>IF(A162&lt;&gt;"",IF(VLOOKUP(A162,Apr!A$4:F$202,6)&gt;0,VLOOKUP(A162,Apr!A$4:F$202,6),0),0)</f>
        <v>0</v>
      </c>
      <c r="V162" s="8">
        <f>IF(A162&lt;&gt;"",IF(VLOOKUP(A162,May!A$3:F$201,6)&gt;0,VLOOKUP(A162,May!A$3:F$201,6),0),0)</f>
        <v>0</v>
      </c>
      <c r="W162" s="8">
        <f>IF(A162&lt;&gt;"",IF(VLOOKUP(A162,Jun!A$3:F$201,6)&gt;0,VLOOKUP(A162,Jun!A$3:F$201,6),0),0)</f>
        <v>0</v>
      </c>
      <c r="X162" s="8">
        <f>IF(A162&lt;&gt;"",IF(VLOOKUP(A162,Jul!A$3:F$201,6)&gt;0,VLOOKUP(A162,Jul!A$3:F$201,6),0),0)</f>
        <v>0</v>
      </c>
      <c r="Y162" s="8">
        <f>IF(A162&lt;&gt;"",IF(VLOOKUP(A162,Aug!A$3:F$201,6)&gt;0,VLOOKUP(A162,Aug!A$3:F$201,6),0),0)</f>
        <v>0</v>
      </c>
      <c r="Z162" s="8">
        <f>IF(A162&lt;&gt;"",IF(VLOOKUP(A162,Sep!A$3:F$201,6)&gt;0,VLOOKUP(A162,Sep!A$3:F$201,6),0),0)</f>
        <v>0</v>
      </c>
      <c r="AA162" s="6">
        <f t="shared" si="319"/>
        <v>0</v>
      </c>
      <c r="AB162" s="8">
        <f t="shared" si="320"/>
        <v>2.7777777777777776E-2</v>
      </c>
      <c r="AC162" s="8">
        <f>IF(A162&lt;&gt;"",IF(VLOOKUP(A162,Oct!A$3:F$201,6)&gt;0,VLOOKUP(A162,Oct!A$3:F$201,6),0),0)</f>
        <v>0</v>
      </c>
      <c r="AD162" s="8">
        <f>IF(A162&lt;&gt;"",IF(VLOOKUP(A162,Nov!A$3:F$201,6)&gt;0,VLOOKUP(A162,Nov!A$3:F$201,6),0),0)</f>
        <v>0</v>
      </c>
      <c r="AE162" s="8">
        <f>IF(A162&lt;&gt;"",IF(VLOOKUP(A162,Dec!A$3:F$201,6)&gt;0,VLOOKUP(A162,Dec!A$3:F$201,6),0),0)</f>
        <v>0</v>
      </c>
      <c r="AF162" s="8">
        <f>IF(A162&lt;&gt;"",IF(VLOOKUP(A162,Jan!A$3:F$201,6)&gt;0,VLOOKUP(A162,Jan!A$3:F$201,6),0),0)</f>
        <v>0</v>
      </c>
      <c r="AG162" s="8">
        <f>IF(A162&lt;&gt;"",IF(VLOOKUP(A162,Feb!A$3:F$201,6)&gt;0,VLOOKUP(A162,Feb!A$3:F$201,6),0),0)</f>
        <v>0</v>
      </c>
      <c r="AH162" s="8">
        <f>IF(A162&lt;&gt;"",IF(VLOOKUP(A162,Mar!A$3:F$201,6)&gt;0,VLOOKUP(A162,Mar!A$3:F$201,6),0),0)</f>
        <v>0</v>
      </c>
      <c r="AJ162" s="8">
        <f>LARGE($BH162:BI162,1)</f>
        <v>0</v>
      </c>
      <c r="AK162" s="8">
        <f>LARGE($BH162:BJ162,1)</f>
        <v>0</v>
      </c>
      <c r="AL162" s="8">
        <f>LARGE($BH162:BK162,1)</f>
        <v>0</v>
      </c>
      <c r="AM162" s="8">
        <f>LARGE($BH162:BL162,1)</f>
        <v>0</v>
      </c>
      <c r="AN162" s="8">
        <f>LARGE($BH162:BM162,1)</f>
        <v>0</v>
      </c>
      <c r="AO162" s="8">
        <f>LARGE($BN162:BO162,1)</f>
        <v>2.7777777777777776E-2</v>
      </c>
      <c r="AP162" s="8">
        <f>LARGE($BN162:BP162,1)</f>
        <v>3.3333333333333333E-2</v>
      </c>
      <c r="AQ162" s="8">
        <f>LARGE($BN162:BQ162,1)</f>
        <v>3.3333333333333333E-2</v>
      </c>
      <c r="AR162" s="8">
        <f>LARGE($BN162:BR162,1)</f>
        <v>3.3333333333333333E-2</v>
      </c>
      <c r="AS162" s="8">
        <f>LARGE($BN162:BS162,1)</f>
        <v>3.3333333333333333E-2</v>
      </c>
      <c r="AV162" s="6">
        <f t="shared" si="321"/>
        <v>0</v>
      </c>
      <c r="AW162" s="6">
        <f t="shared" si="322"/>
        <v>0</v>
      </c>
      <c r="AX162" s="6">
        <f t="shared" si="323"/>
        <v>0</v>
      </c>
      <c r="AY162" s="6">
        <f t="shared" si="324"/>
        <v>0</v>
      </c>
      <c r="AZ162" s="6">
        <f t="shared" si="325"/>
        <v>0</v>
      </c>
      <c r="BA162" s="6">
        <f t="shared" si="326"/>
        <v>0</v>
      </c>
      <c r="BB162" s="6">
        <f t="shared" si="327"/>
        <v>0</v>
      </c>
      <c r="BC162" s="6">
        <f t="shared" si="328"/>
        <v>0</v>
      </c>
      <c r="BD162" s="6">
        <f t="shared" si="329"/>
        <v>0</v>
      </c>
      <c r="BE162" s="6">
        <f t="shared" si="330"/>
        <v>0</v>
      </c>
      <c r="BF162" s="6">
        <f t="shared" si="331"/>
        <v>0</v>
      </c>
      <c r="BH162" s="8" t="str">
        <f t="shared" si="332"/>
        <v/>
      </c>
      <c r="BI162" s="8">
        <f t="shared" si="333"/>
        <v>0</v>
      </c>
      <c r="BJ162" s="8">
        <f t="shared" si="334"/>
        <v>0</v>
      </c>
      <c r="BK162" s="8">
        <f t="shared" si="335"/>
        <v>0</v>
      </c>
      <c r="BL162" s="8">
        <f t="shared" si="336"/>
        <v>0</v>
      </c>
      <c r="BM162" s="8">
        <f t="shared" si="337"/>
        <v>0</v>
      </c>
      <c r="BN162" s="8">
        <f t="shared" si="338"/>
        <v>2.7777777777777776E-2</v>
      </c>
      <c r="BO162" s="8">
        <f t="shared" si="339"/>
        <v>0</v>
      </c>
      <c r="BP162" s="8">
        <f t="shared" si="373"/>
        <v>3.3333333333333333E-2</v>
      </c>
      <c r="BQ162" s="8">
        <f t="shared" si="374"/>
        <v>0</v>
      </c>
      <c r="BR162" s="8">
        <f t="shared" si="375"/>
        <v>0</v>
      </c>
      <c r="BS162" s="8">
        <f t="shared" si="376"/>
        <v>0</v>
      </c>
      <c r="BV162" s="8" t="str">
        <f t="shared" si="340"/>
        <v/>
      </c>
      <c r="BW162" s="8" t="str">
        <f t="shared" si="341"/>
        <v/>
      </c>
      <c r="BX162" s="8" t="str">
        <f t="shared" si="342"/>
        <v/>
      </c>
      <c r="BY162" s="8" t="str">
        <f t="shared" si="343"/>
        <v/>
      </c>
      <c r="BZ162" s="8" t="str">
        <f t="shared" si="344"/>
        <v/>
      </c>
      <c r="CA162" s="8" t="str">
        <f t="shared" si="345"/>
        <v/>
      </c>
      <c r="CB162" s="8" t="str">
        <f t="shared" si="346"/>
        <v/>
      </c>
      <c r="CC162" s="8" t="str">
        <f t="shared" si="347"/>
        <v/>
      </c>
      <c r="CD162" s="8" t="str">
        <f t="shared" si="348"/>
        <v/>
      </c>
      <c r="CE162" s="8" t="str">
        <f t="shared" si="349"/>
        <v/>
      </c>
      <c r="CF162" s="8" t="str">
        <f t="shared" si="350"/>
        <v/>
      </c>
      <c r="CG162" s="8" t="str">
        <f t="shared" si="351"/>
        <v/>
      </c>
      <c r="CI162" s="13">
        <v>1.9007986111111099</v>
      </c>
      <c r="CJ162" s="8">
        <f t="shared" si="352"/>
        <v>1.9007986111111099</v>
      </c>
      <c r="CK162" s="8">
        <f>IF(COUNT($BV162:BW162)&gt;0,SMALL($BV162:BW162,1),$CI162)</f>
        <v>1.9007986111111099</v>
      </c>
      <c r="CL162" s="8">
        <f>IF(COUNT($BV162:BX162)&gt;0,SMALL($BV162:BX162,1),$CI162)</f>
        <v>1.9007986111111099</v>
      </c>
      <c r="CM162" s="8">
        <f>IF(COUNT($BV162:BY162)&gt;0,SMALL($BV162:BY162,1),$CI162)</f>
        <v>1.9007986111111099</v>
      </c>
      <c r="CN162" s="8">
        <f>IF(COUNT($BV162:BZ162)&gt;0,SMALL($BV162:BZ162,1),$CI162)</f>
        <v>1.9007986111111099</v>
      </c>
      <c r="CP162" s="8">
        <f t="shared" si="353"/>
        <v>0</v>
      </c>
      <c r="CQ162" s="8">
        <f>IF(COUNT($CB162:CC162)&gt;0,SMALL($CB162:CC162,1),$CP162)</f>
        <v>0</v>
      </c>
      <c r="CR162" s="8">
        <f>IF(COUNT($CB162:CD162)&gt;0,SMALL($CB162:CD162,1),$CP162)</f>
        <v>0</v>
      </c>
      <c r="CS162" s="8">
        <f>IF(COUNT($CB162:CE162)&gt;0,SMALL($CB162:CE162,1),$CP162)</f>
        <v>0</v>
      </c>
      <c r="CT162" s="8">
        <f>IF(COUNT($CB162:CF162)&gt;0,SMALL($CB162:CF162,1),$CP162)</f>
        <v>0</v>
      </c>
      <c r="CV162" s="8" t="str">
        <f t="shared" si="354"/>
        <v/>
      </c>
      <c r="CW162" s="8" t="str">
        <f t="shared" si="355"/>
        <v/>
      </c>
      <c r="CX162" s="1">
        <f t="shared" si="356"/>
        <v>0</v>
      </c>
      <c r="CY162" s="8" t="str">
        <f t="shared" si="357"/>
        <v/>
      </c>
      <c r="CZ162" s="1">
        <f t="shared" si="358"/>
        <v>0</v>
      </c>
      <c r="DB162" s="13">
        <f t="shared" si="359"/>
        <v>0</v>
      </c>
      <c r="DC162" s="13">
        <f>SMALL($DO162:DP162,1)/(60*60*24)</f>
        <v>0</v>
      </c>
      <c r="DD162" s="13">
        <f>SMALL($DO162:DQ162,1)/(60*60*24)</f>
        <v>0</v>
      </c>
      <c r="DE162" s="13">
        <f>SMALL($DO162:DR162,1)/(60*60*24)</f>
        <v>0</v>
      </c>
      <c r="DF162" s="13">
        <f>SMALL($DO162:DS162,1)/(60*60*24)</f>
        <v>0</v>
      </c>
      <c r="DG162" s="13">
        <f>SMALL($DO162:DT162,1)/(60*60*24)</f>
        <v>0</v>
      </c>
      <c r="DH162" s="45">
        <f t="shared" si="360"/>
        <v>0</v>
      </c>
      <c r="DI162" s="13">
        <f>SMALL($DU162:DV162,1)/(60*60*24)</f>
        <v>0</v>
      </c>
      <c r="DJ162" s="13">
        <f>SMALL($DU162:DW162,1)/(60*60*24)</f>
        <v>0</v>
      </c>
      <c r="DK162" s="13">
        <f>SMALL($DU162:DX162,1)/(60*60*24)</f>
        <v>0</v>
      </c>
      <c r="DL162" s="13">
        <f>SMALL($DU162:DY162,1)/(60*60*24)</f>
        <v>0</v>
      </c>
      <c r="DM162" s="13">
        <f>SMALL($DU162:DZ162,1)/(60*60*24)</f>
        <v>0</v>
      </c>
      <c r="DO162" s="6">
        <f t="shared" si="361"/>
        <v>0</v>
      </c>
      <c r="DP162" s="1">
        <f t="shared" si="362"/>
        <v>9999</v>
      </c>
      <c r="DQ162" s="1">
        <f t="shared" si="363"/>
        <v>9999</v>
      </c>
      <c r="DR162" s="1">
        <f t="shared" si="364"/>
        <v>9999</v>
      </c>
      <c r="DS162" s="1">
        <f t="shared" si="365"/>
        <v>9999</v>
      </c>
      <c r="DT162" s="1">
        <f t="shared" si="366"/>
        <v>9999</v>
      </c>
      <c r="DU162" s="6">
        <f t="shared" si="367"/>
        <v>0</v>
      </c>
      <c r="DV162" s="1">
        <f t="shared" si="368"/>
        <v>9999</v>
      </c>
      <c r="DW162" s="55">
        <f t="shared" si="377"/>
        <v>9999</v>
      </c>
      <c r="DX162" s="1">
        <f t="shared" si="370"/>
        <v>9999</v>
      </c>
      <c r="DY162" s="1">
        <f t="shared" si="371"/>
        <v>9999</v>
      </c>
      <c r="DZ162" s="1">
        <f t="shared" si="372"/>
        <v>9999</v>
      </c>
    </row>
    <row r="163" spans="5:130" x14ac:dyDescent="0.2">
      <c r="E163" s="13"/>
      <c r="H163" s="8">
        <v>0</v>
      </c>
      <c r="I163" s="8">
        <v>0</v>
      </c>
      <c r="M163" s="8">
        <f t="shared" si="313"/>
        <v>0</v>
      </c>
      <c r="N163" s="6">
        <f t="shared" si="314"/>
        <v>0</v>
      </c>
      <c r="O163" s="8" t="str">
        <f t="shared" si="315"/>
        <v/>
      </c>
      <c r="Q163" s="8">
        <f t="shared" si="316"/>
        <v>0</v>
      </c>
      <c r="R163" s="8">
        <f t="shared" si="317"/>
        <v>0</v>
      </c>
      <c r="S163" s="8" t="str">
        <f t="shared" si="318"/>
        <v/>
      </c>
      <c r="T163" s="8"/>
      <c r="U163" s="8">
        <f>IF(A163&lt;&gt;"",IF(VLOOKUP(A163,Apr!A$4:F$202,6)&gt;0,VLOOKUP(A163,Apr!A$4:F$202,6),0),0)</f>
        <v>0</v>
      </c>
      <c r="V163" s="8">
        <f>IF(A163&lt;&gt;"",IF(VLOOKUP(A163,May!A$3:F$201,6)&gt;0,VLOOKUP(A163,May!A$3:F$201,6),0),0)</f>
        <v>0</v>
      </c>
      <c r="W163" s="8">
        <f>IF(A163&lt;&gt;"",IF(VLOOKUP(A163,Jun!A$3:F$201,6)&gt;0,VLOOKUP(A163,Jun!A$3:F$201,6),0),0)</f>
        <v>0</v>
      </c>
      <c r="X163" s="8">
        <f>IF(A163&lt;&gt;"",IF(VLOOKUP(A163,Jul!A$3:F$201,6)&gt;0,VLOOKUP(A163,Jul!A$3:F$201,6),0),0)</f>
        <v>0</v>
      </c>
      <c r="Y163" s="8">
        <f>IF(A163&lt;&gt;"",IF(VLOOKUP(A163,Aug!A$3:F$201,6)&gt;0,VLOOKUP(A163,Aug!A$3:F$201,6),0),0)</f>
        <v>0</v>
      </c>
      <c r="Z163" s="8">
        <f>IF(A163&lt;&gt;"",IF(VLOOKUP(A163,Sep!A$3:F$201,6)&gt;0,VLOOKUP(A163,Sep!A$3:F$201,6),0),0)</f>
        <v>0</v>
      </c>
      <c r="AA163" s="6">
        <f t="shared" si="319"/>
        <v>0</v>
      </c>
      <c r="AB163" s="8">
        <f t="shared" si="320"/>
        <v>2.7777777777777776E-2</v>
      </c>
      <c r="AC163" s="8">
        <f>IF(A163&lt;&gt;"",IF(VLOOKUP(A163,Oct!A$3:F$201,6)&gt;0,VLOOKUP(A163,Oct!A$3:F$201,6),0),0)</f>
        <v>0</v>
      </c>
      <c r="AD163" s="8">
        <f>IF(A163&lt;&gt;"",IF(VLOOKUP(A163,Nov!A$3:F$201,6)&gt;0,VLOOKUP(A163,Nov!A$3:F$201,6),0),0)</f>
        <v>0</v>
      </c>
      <c r="AE163" s="8">
        <f>IF(A163&lt;&gt;"",IF(VLOOKUP(A163,Dec!A$3:F$201,6)&gt;0,VLOOKUP(A163,Dec!A$3:F$201,6),0),0)</f>
        <v>0</v>
      </c>
      <c r="AF163" s="8">
        <f>IF(A163&lt;&gt;"",IF(VLOOKUP(A163,Jan!A$3:F$201,6)&gt;0,VLOOKUP(A163,Jan!A$3:F$201,6),0),0)</f>
        <v>0</v>
      </c>
      <c r="AG163" s="8">
        <f>IF(A163&lt;&gt;"",IF(VLOOKUP(A163,Feb!A$3:F$201,6)&gt;0,VLOOKUP(A163,Feb!A$3:F$201,6),0),0)</f>
        <v>0</v>
      </c>
      <c r="AH163" s="8">
        <f>IF(A163&lt;&gt;"",IF(VLOOKUP(A163,Mar!A$3:F$201,6)&gt;0,VLOOKUP(A163,Mar!A$3:F$201,6),0),0)</f>
        <v>0</v>
      </c>
      <c r="AJ163" s="8">
        <f>LARGE($BH163:BI163,1)</f>
        <v>0</v>
      </c>
      <c r="AK163" s="8">
        <f>LARGE($BH163:BJ163,1)</f>
        <v>0</v>
      </c>
      <c r="AL163" s="8">
        <f>LARGE($BH163:BK163,1)</f>
        <v>0</v>
      </c>
      <c r="AM163" s="8">
        <f>LARGE($BH163:BL163,1)</f>
        <v>0</v>
      </c>
      <c r="AN163" s="8">
        <f>LARGE($BH163:BM163,1)</f>
        <v>0</v>
      </c>
      <c r="AO163" s="8">
        <f>LARGE($BN163:BO163,1)</f>
        <v>2.7777777777777776E-2</v>
      </c>
      <c r="AP163" s="8">
        <f>LARGE($BN163:BP163,1)</f>
        <v>3.3333333333333333E-2</v>
      </c>
      <c r="AQ163" s="8">
        <f>LARGE($BN163:BQ163,1)</f>
        <v>3.3333333333333333E-2</v>
      </c>
      <c r="AR163" s="8">
        <f>LARGE($BN163:BR163,1)</f>
        <v>3.3333333333333333E-2</v>
      </c>
      <c r="AS163" s="8">
        <f>LARGE($BN163:BS163,1)</f>
        <v>3.3333333333333333E-2</v>
      </c>
      <c r="AV163" s="6">
        <f t="shared" si="321"/>
        <v>0</v>
      </c>
      <c r="AW163" s="6">
        <f t="shared" si="322"/>
        <v>0</v>
      </c>
      <c r="AX163" s="6">
        <f t="shared" si="323"/>
        <v>0</v>
      </c>
      <c r="AY163" s="6">
        <f t="shared" si="324"/>
        <v>0</v>
      </c>
      <c r="AZ163" s="6">
        <f t="shared" si="325"/>
        <v>0</v>
      </c>
      <c r="BA163" s="6">
        <f t="shared" si="326"/>
        <v>0</v>
      </c>
      <c r="BB163" s="6">
        <f t="shared" si="327"/>
        <v>0</v>
      </c>
      <c r="BC163" s="6">
        <f t="shared" si="328"/>
        <v>0</v>
      </c>
      <c r="BD163" s="6">
        <f t="shared" si="329"/>
        <v>0</v>
      </c>
      <c r="BE163" s="6">
        <f t="shared" si="330"/>
        <v>0</v>
      </c>
      <c r="BF163" s="6">
        <f t="shared" si="331"/>
        <v>0</v>
      </c>
      <c r="BH163" s="8" t="str">
        <f t="shared" si="332"/>
        <v/>
      </c>
      <c r="BI163" s="8">
        <f t="shared" si="333"/>
        <v>0</v>
      </c>
      <c r="BJ163" s="8">
        <f t="shared" si="334"/>
        <v>0</v>
      </c>
      <c r="BK163" s="8">
        <f t="shared" si="335"/>
        <v>0</v>
      </c>
      <c r="BL163" s="8">
        <f t="shared" si="336"/>
        <v>0</v>
      </c>
      <c r="BM163" s="8">
        <f t="shared" si="337"/>
        <v>0</v>
      </c>
      <c r="BN163" s="8">
        <f t="shared" si="338"/>
        <v>2.7777777777777776E-2</v>
      </c>
      <c r="BO163" s="8">
        <f t="shared" si="339"/>
        <v>0</v>
      </c>
      <c r="BP163" s="8">
        <f t="shared" si="373"/>
        <v>3.3333333333333333E-2</v>
      </c>
      <c r="BQ163" s="8">
        <f t="shared" si="374"/>
        <v>0</v>
      </c>
      <c r="BR163" s="8">
        <f t="shared" si="375"/>
        <v>0</v>
      </c>
      <c r="BS163" s="8">
        <f t="shared" si="376"/>
        <v>0</v>
      </c>
      <c r="BV163" s="8" t="str">
        <f t="shared" si="340"/>
        <v/>
      </c>
      <c r="BW163" s="8" t="str">
        <f t="shared" si="341"/>
        <v/>
      </c>
      <c r="BX163" s="8" t="str">
        <f t="shared" si="342"/>
        <v/>
      </c>
      <c r="BY163" s="8" t="str">
        <f t="shared" si="343"/>
        <v/>
      </c>
      <c r="BZ163" s="8" t="str">
        <f t="shared" si="344"/>
        <v/>
      </c>
      <c r="CA163" s="8" t="str">
        <f t="shared" si="345"/>
        <v/>
      </c>
      <c r="CB163" s="8" t="str">
        <f t="shared" si="346"/>
        <v/>
      </c>
      <c r="CC163" s="8" t="str">
        <f t="shared" si="347"/>
        <v/>
      </c>
      <c r="CD163" s="8" t="str">
        <f t="shared" si="348"/>
        <v/>
      </c>
      <c r="CE163" s="8" t="str">
        <f t="shared" si="349"/>
        <v/>
      </c>
      <c r="CF163" s="8" t="str">
        <f t="shared" si="350"/>
        <v/>
      </c>
      <c r="CG163" s="8" t="str">
        <f t="shared" si="351"/>
        <v/>
      </c>
      <c r="CI163" s="13">
        <v>1.94246527777778</v>
      </c>
      <c r="CJ163" s="8">
        <f t="shared" si="352"/>
        <v>1.94246527777778</v>
      </c>
      <c r="CK163" s="8">
        <f>IF(COUNT($BV163:BW163)&gt;0,SMALL($BV163:BW163,1),$CI163)</f>
        <v>1.94246527777778</v>
      </c>
      <c r="CL163" s="8">
        <f>IF(COUNT($BV163:BX163)&gt;0,SMALL($BV163:BX163,1),$CI163)</f>
        <v>1.94246527777778</v>
      </c>
      <c r="CM163" s="8">
        <f>IF(COUNT($BV163:BY163)&gt;0,SMALL($BV163:BY163,1),$CI163)</f>
        <v>1.94246527777778</v>
      </c>
      <c r="CN163" s="8">
        <f>IF(COUNT($BV163:BZ163)&gt;0,SMALL($BV163:BZ163,1),$CI163)</f>
        <v>1.94246527777778</v>
      </c>
      <c r="CP163" s="8">
        <f t="shared" si="353"/>
        <v>0</v>
      </c>
      <c r="CQ163" s="8">
        <f>IF(COUNT($CB163:CC163)&gt;0,SMALL($CB163:CC163,1),$CP163)</f>
        <v>0</v>
      </c>
      <c r="CR163" s="8">
        <f>IF(COUNT($CB163:CD163)&gt;0,SMALL($CB163:CD163,1),$CP163)</f>
        <v>0</v>
      </c>
      <c r="CS163" s="8">
        <f>IF(COUNT($CB163:CE163)&gt;0,SMALL($CB163:CE163,1),$CP163)</f>
        <v>0</v>
      </c>
      <c r="CT163" s="8">
        <f>IF(COUNT($CB163:CF163)&gt;0,SMALL($CB163:CF163,1),$CP163)</f>
        <v>0</v>
      </c>
      <c r="CV163" s="8" t="str">
        <f t="shared" si="354"/>
        <v/>
      </c>
      <c r="CW163" s="8" t="str">
        <f t="shared" si="355"/>
        <v/>
      </c>
      <c r="CX163" s="1">
        <f t="shared" si="356"/>
        <v>0</v>
      </c>
      <c r="CY163" s="8" t="str">
        <f t="shared" si="357"/>
        <v/>
      </c>
      <c r="CZ163" s="1">
        <f t="shared" si="358"/>
        <v>0</v>
      </c>
      <c r="DB163" s="13">
        <f t="shared" si="359"/>
        <v>0</v>
      </c>
      <c r="DC163" s="13">
        <f>SMALL($DO163:DP163,1)/(60*60*24)</f>
        <v>0</v>
      </c>
      <c r="DD163" s="13">
        <f>SMALL($DO163:DQ163,1)/(60*60*24)</f>
        <v>0</v>
      </c>
      <c r="DE163" s="13">
        <f>SMALL($DO163:DR163,1)/(60*60*24)</f>
        <v>0</v>
      </c>
      <c r="DF163" s="13">
        <f>SMALL($DO163:DS163,1)/(60*60*24)</f>
        <v>0</v>
      </c>
      <c r="DG163" s="13">
        <f>SMALL($DO163:DT163,1)/(60*60*24)</f>
        <v>0</v>
      </c>
      <c r="DH163" s="45">
        <f t="shared" si="360"/>
        <v>0</v>
      </c>
      <c r="DI163" s="13">
        <f>SMALL($DU163:DV163,1)/(60*60*24)</f>
        <v>0</v>
      </c>
      <c r="DJ163" s="13">
        <f>SMALL($DU163:DW163,1)/(60*60*24)</f>
        <v>0</v>
      </c>
      <c r="DK163" s="13">
        <f>SMALL($DU163:DX163,1)/(60*60*24)</f>
        <v>0</v>
      </c>
      <c r="DL163" s="13">
        <f>SMALL($DU163:DY163,1)/(60*60*24)</f>
        <v>0</v>
      </c>
      <c r="DM163" s="13">
        <f>SMALL($DU163:DZ163,1)/(60*60*24)</f>
        <v>0</v>
      </c>
      <c r="DO163" s="6">
        <f t="shared" si="361"/>
        <v>0</v>
      </c>
      <c r="DP163" s="1">
        <f t="shared" si="362"/>
        <v>9999</v>
      </c>
      <c r="DQ163" s="1">
        <f t="shared" si="363"/>
        <v>9999</v>
      </c>
      <c r="DR163" s="1">
        <f t="shared" si="364"/>
        <v>9999</v>
      </c>
      <c r="DS163" s="1">
        <f t="shared" si="365"/>
        <v>9999</v>
      </c>
      <c r="DT163" s="1">
        <f t="shared" si="366"/>
        <v>9999</v>
      </c>
      <c r="DU163" s="6">
        <f t="shared" si="367"/>
        <v>0</v>
      </c>
      <c r="DV163" s="1">
        <f t="shared" si="368"/>
        <v>9999</v>
      </c>
      <c r="DW163" s="55">
        <f t="shared" si="377"/>
        <v>9999</v>
      </c>
      <c r="DX163" s="1">
        <f t="shared" si="370"/>
        <v>9999</v>
      </c>
      <c r="DY163" s="1">
        <f t="shared" si="371"/>
        <v>9999</v>
      </c>
      <c r="DZ163" s="1">
        <f t="shared" si="372"/>
        <v>9999</v>
      </c>
    </row>
    <row r="164" spans="5:130" x14ac:dyDescent="0.2">
      <c r="E164" s="13"/>
      <c r="H164" s="8">
        <v>0</v>
      </c>
      <c r="I164" s="8">
        <v>0</v>
      </c>
      <c r="M164" s="8">
        <f t="shared" si="313"/>
        <v>0</v>
      </c>
      <c r="N164" s="6">
        <f t="shared" ref="N164:N201" si="378">M164*60*60*24</f>
        <v>0</v>
      </c>
      <c r="O164" s="8" t="str">
        <f t="shared" si="315"/>
        <v/>
      </c>
      <c r="Q164" s="8">
        <f t="shared" si="316"/>
        <v>0</v>
      </c>
      <c r="R164" s="8">
        <f t="shared" si="317"/>
        <v>0</v>
      </c>
      <c r="S164" s="8" t="str">
        <f t="shared" si="318"/>
        <v/>
      </c>
      <c r="T164" s="8"/>
      <c r="U164" s="8">
        <f>IF(A164&lt;&gt;"",IF(VLOOKUP(A164,Apr!A$4:F$202,6)&gt;0,VLOOKUP(A164,Apr!A$4:F$202,6),0),0)</f>
        <v>0</v>
      </c>
      <c r="V164" s="8">
        <f>IF(A164&lt;&gt;"",IF(VLOOKUP(A164,May!A$3:F$201,6)&gt;0,VLOOKUP(A164,May!A$3:F$201,6),0),0)</f>
        <v>0</v>
      </c>
      <c r="W164" s="8">
        <f>IF(A164&lt;&gt;"",IF(VLOOKUP(A164,Jun!A$3:F$201,6)&gt;0,VLOOKUP(A164,Jun!A$3:F$201,6),0),0)</f>
        <v>0</v>
      </c>
      <c r="X164" s="8">
        <f>IF(A164&lt;&gt;"",IF(VLOOKUP(A164,Jul!A$3:F$201,6)&gt;0,VLOOKUP(A164,Jul!A$3:F$201,6),0),0)</f>
        <v>0</v>
      </c>
      <c r="Y164" s="8">
        <f>IF(A164&lt;&gt;"",IF(VLOOKUP(A164,Aug!A$3:F$201,6)&gt;0,VLOOKUP(A164,Aug!A$3:F$201,6),0),0)</f>
        <v>0</v>
      </c>
      <c r="Z164" s="8">
        <f>IF(A164&lt;&gt;"",IF(VLOOKUP(A164,Sep!A$3:F$201,6)&gt;0,VLOOKUP(A164,Sep!A$3:F$201,6),0),0)</f>
        <v>0</v>
      </c>
      <c r="AA164" s="6">
        <f t="shared" si="319"/>
        <v>0</v>
      </c>
      <c r="AB164" s="8">
        <f t="shared" ref="AB164:AB201" si="379">IF(AA$2&gt;AA164,(MROUND(AA$2-AA164,15)/60/60/24),0.1/60/60/24)</f>
        <v>2.7777777777777776E-2</v>
      </c>
      <c r="AC164" s="8">
        <f>IF(A164&lt;&gt;"",IF(VLOOKUP(A164,Oct!A$3:F$201,6)&gt;0,VLOOKUP(A164,Oct!A$3:F$201,6),0),0)</f>
        <v>0</v>
      </c>
      <c r="AD164" s="8">
        <f>IF(A164&lt;&gt;"",IF(VLOOKUP(A164,Nov!A$3:F$201,6)&gt;0,VLOOKUP(A164,Nov!A$3:F$201,6),0),0)</f>
        <v>0</v>
      </c>
      <c r="AE164" s="8">
        <f>IF(A164&lt;&gt;"",IF(VLOOKUP(A164,Dec!A$3:F$201,6)&gt;0,VLOOKUP(A164,Dec!A$3:F$201,6),0),0)</f>
        <v>0</v>
      </c>
      <c r="AF164" s="8">
        <f>IF(A164&lt;&gt;"",IF(VLOOKUP(A164,Jan!A$3:F$201,6)&gt;0,VLOOKUP(A164,Jan!A$3:F$201,6),0),0)</f>
        <v>0</v>
      </c>
      <c r="AG164" s="8">
        <f>IF(A164&lt;&gt;"",IF(VLOOKUP(A164,Feb!A$3:F$201,6)&gt;0,VLOOKUP(A164,Feb!A$3:F$201,6),0),0)</f>
        <v>0</v>
      </c>
      <c r="AH164" s="8">
        <f>IF(A164&lt;&gt;"",IF(VLOOKUP(A164,Mar!A$3:F$201,6)&gt;0,VLOOKUP(A164,Mar!A$3:F$201,6),0),0)</f>
        <v>0</v>
      </c>
      <c r="AJ164" s="8">
        <f>LARGE($BH164:BI164,1)</f>
        <v>0</v>
      </c>
      <c r="AK164" s="8">
        <f>LARGE($BH164:BJ164,1)</f>
        <v>0</v>
      </c>
      <c r="AL164" s="8">
        <f>LARGE($BH164:BK164,1)</f>
        <v>0</v>
      </c>
      <c r="AM164" s="8">
        <f>LARGE($BH164:BL164,1)</f>
        <v>0</v>
      </c>
      <c r="AN164" s="8">
        <f>LARGE($BH164:BM164,1)</f>
        <v>0</v>
      </c>
      <c r="AO164" s="8">
        <f>LARGE($BN164:BO164,1)</f>
        <v>2.7777777777777776E-2</v>
      </c>
      <c r="AP164" s="8">
        <f>LARGE($BN164:BP164,1)</f>
        <v>3.3333333333333333E-2</v>
      </c>
      <c r="AQ164" s="8">
        <f>LARGE($BN164:BQ164,1)</f>
        <v>3.3333333333333333E-2</v>
      </c>
      <c r="AR164" s="8">
        <f>LARGE($BN164:BR164,1)</f>
        <v>3.3333333333333333E-2</v>
      </c>
      <c r="AS164" s="8">
        <f>LARGE($BN164:BS164,1)</f>
        <v>3.3333333333333333E-2</v>
      </c>
      <c r="AV164" s="6">
        <f t="shared" si="321"/>
        <v>0</v>
      </c>
      <c r="AW164" s="6">
        <f t="shared" si="322"/>
        <v>0</v>
      </c>
      <c r="AX164" s="6">
        <f t="shared" si="323"/>
        <v>0</v>
      </c>
      <c r="AY164" s="6">
        <f t="shared" si="324"/>
        <v>0</v>
      </c>
      <c r="AZ164" s="6">
        <f t="shared" si="325"/>
        <v>0</v>
      </c>
      <c r="BA164" s="6">
        <f t="shared" si="326"/>
        <v>0</v>
      </c>
      <c r="BB164" s="6">
        <f t="shared" si="327"/>
        <v>0</v>
      </c>
      <c r="BC164" s="6">
        <f t="shared" si="328"/>
        <v>0</v>
      </c>
      <c r="BD164" s="6">
        <f t="shared" si="329"/>
        <v>0</v>
      </c>
      <c r="BE164" s="6">
        <f t="shared" si="330"/>
        <v>0</v>
      </c>
      <c r="BF164" s="6">
        <f t="shared" si="331"/>
        <v>0</v>
      </c>
      <c r="BH164" s="8" t="str">
        <f t="shared" si="332"/>
        <v/>
      </c>
      <c r="BI164" s="8">
        <f t="shared" si="333"/>
        <v>0</v>
      </c>
      <c r="BJ164" s="8">
        <f t="shared" si="334"/>
        <v>0</v>
      </c>
      <c r="BK164" s="8">
        <f t="shared" si="335"/>
        <v>0</v>
      </c>
      <c r="BL164" s="8">
        <f t="shared" si="336"/>
        <v>0</v>
      </c>
      <c r="BM164" s="8">
        <f t="shared" si="337"/>
        <v>0</v>
      </c>
      <c r="BN164" s="8">
        <f t="shared" si="338"/>
        <v>2.7777777777777776E-2</v>
      </c>
      <c r="BO164" s="8">
        <f t="shared" si="339"/>
        <v>0</v>
      </c>
      <c r="BP164" s="8">
        <f t="shared" si="373"/>
        <v>3.3333333333333333E-2</v>
      </c>
      <c r="BQ164" s="8">
        <f t="shared" si="374"/>
        <v>0</v>
      </c>
      <c r="BR164" s="8">
        <f t="shared" si="375"/>
        <v>0</v>
      </c>
      <c r="BS164" s="8">
        <f t="shared" si="376"/>
        <v>0</v>
      </c>
      <c r="BV164" s="8" t="str">
        <f t="shared" si="340"/>
        <v/>
      </c>
      <c r="BW164" s="8" t="str">
        <f t="shared" si="341"/>
        <v/>
      </c>
      <c r="BX164" s="8" t="str">
        <f t="shared" si="342"/>
        <v/>
      </c>
      <c r="BY164" s="8" t="str">
        <f t="shared" si="343"/>
        <v/>
      </c>
      <c r="BZ164" s="8" t="str">
        <f t="shared" si="344"/>
        <v/>
      </c>
      <c r="CA164" s="8" t="str">
        <f t="shared" si="345"/>
        <v/>
      </c>
      <c r="CB164" s="8" t="str">
        <f t="shared" si="346"/>
        <v/>
      </c>
      <c r="CC164" s="8" t="str">
        <f t="shared" si="347"/>
        <v/>
      </c>
      <c r="CD164" s="8" t="str">
        <f t="shared" si="348"/>
        <v/>
      </c>
      <c r="CE164" s="8" t="str">
        <f t="shared" si="349"/>
        <v/>
      </c>
      <c r="CF164" s="8" t="str">
        <f t="shared" si="350"/>
        <v/>
      </c>
      <c r="CG164" s="8" t="str">
        <f t="shared" si="351"/>
        <v/>
      </c>
      <c r="CI164" s="13">
        <v>1.9841319444444401</v>
      </c>
      <c r="CJ164" s="8">
        <f t="shared" si="352"/>
        <v>1.9841319444444401</v>
      </c>
      <c r="CK164" s="8">
        <f>IF(COUNT($BV164:BW164)&gt;0,SMALL($BV164:BW164,1),$CI164)</f>
        <v>1.9841319444444401</v>
      </c>
      <c r="CL164" s="8">
        <f>IF(COUNT($BV164:BX164)&gt;0,SMALL($BV164:BX164,1),$CI164)</f>
        <v>1.9841319444444401</v>
      </c>
      <c r="CM164" s="8">
        <f>IF(COUNT($BV164:BY164)&gt;0,SMALL($BV164:BY164,1),$CI164)</f>
        <v>1.9841319444444401</v>
      </c>
      <c r="CN164" s="8">
        <f>IF(COUNT($BV164:BZ164)&gt;0,SMALL($BV164:BZ164,1),$CI164)</f>
        <v>1.9841319444444401</v>
      </c>
      <c r="CP164" s="8">
        <f t="shared" si="353"/>
        <v>0</v>
      </c>
      <c r="CQ164" s="8">
        <f>IF(COUNT($CB164:CC164)&gt;0,SMALL($CB164:CC164,1),$CP164)</f>
        <v>0</v>
      </c>
      <c r="CR164" s="8">
        <f>IF(COUNT($CB164:CD164)&gt;0,SMALL($CB164:CD164,1),$CP164)</f>
        <v>0</v>
      </c>
      <c r="CS164" s="8">
        <f>IF(COUNT($CB164:CE164)&gt;0,SMALL($CB164:CE164,1),$CP164)</f>
        <v>0</v>
      </c>
      <c r="CT164" s="8">
        <f>IF(COUNT($CB164:CF164)&gt;0,SMALL($CB164:CF164,1),$CP164)</f>
        <v>0</v>
      </c>
      <c r="CV164" s="8" t="str">
        <f t="shared" si="354"/>
        <v/>
      </c>
      <c r="CW164" s="8" t="str">
        <f t="shared" si="355"/>
        <v/>
      </c>
      <c r="CX164" s="1">
        <f t="shared" si="356"/>
        <v>0</v>
      </c>
      <c r="CY164" s="8" t="str">
        <f t="shared" si="357"/>
        <v/>
      </c>
      <c r="CZ164" s="1">
        <f t="shared" si="358"/>
        <v>0</v>
      </c>
      <c r="DB164" s="13">
        <f t="shared" si="359"/>
        <v>0</v>
      </c>
      <c r="DC164" s="13">
        <f>SMALL($DO164:DP164,1)/(60*60*24)</f>
        <v>0</v>
      </c>
      <c r="DD164" s="13">
        <f>SMALL($DO164:DQ164,1)/(60*60*24)</f>
        <v>0</v>
      </c>
      <c r="DE164" s="13">
        <f>SMALL($DO164:DR164,1)/(60*60*24)</f>
        <v>0</v>
      </c>
      <c r="DF164" s="13">
        <f>SMALL($DO164:DS164,1)/(60*60*24)</f>
        <v>0</v>
      </c>
      <c r="DG164" s="13">
        <f>SMALL($DO164:DT164,1)/(60*60*24)</f>
        <v>0</v>
      </c>
      <c r="DH164" s="45">
        <f t="shared" si="360"/>
        <v>0</v>
      </c>
      <c r="DI164" s="13">
        <f>SMALL($DU164:DV164,1)/(60*60*24)</f>
        <v>0</v>
      </c>
      <c r="DJ164" s="13">
        <f>SMALL($DU164:DW164,1)/(60*60*24)</f>
        <v>0</v>
      </c>
      <c r="DK164" s="13">
        <f>SMALL($DU164:DX164,1)/(60*60*24)</f>
        <v>0</v>
      </c>
      <c r="DL164" s="13">
        <f>SMALL($DU164:DY164,1)/(60*60*24)</f>
        <v>0</v>
      </c>
      <c r="DM164" s="13">
        <f>SMALL($DU164:DZ164,1)/(60*60*24)</f>
        <v>0</v>
      </c>
      <c r="DO164" s="6">
        <f t="shared" si="361"/>
        <v>0</v>
      </c>
      <c r="DP164" s="1">
        <f t="shared" si="362"/>
        <v>9999</v>
      </c>
      <c r="DQ164" s="1">
        <f t="shared" si="363"/>
        <v>9999</v>
      </c>
      <c r="DR164" s="1">
        <f t="shared" si="364"/>
        <v>9999</v>
      </c>
      <c r="DS164" s="1">
        <f t="shared" si="365"/>
        <v>9999</v>
      </c>
      <c r="DT164" s="1">
        <f t="shared" si="366"/>
        <v>9999</v>
      </c>
      <c r="DU164" s="6">
        <f t="shared" si="367"/>
        <v>0</v>
      </c>
      <c r="DV164" s="1">
        <f t="shared" si="368"/>
        <v>9999</v>
      </c>
      <c r="DW164" s="55">
        <f t="shared" si="377"/>
        <v>9999</v>
      </c>
      <c r="DX164" s="1">
        <f t="shared" si="370"/>
        <v>9999</v>
      </c>
      <c r="DY164" s="1">
        <f t="shared" si="371"/>
        <v>9999</v>
      </c>
      <c r="DZ164" s="1">
        <f t="shared" si="372"/>
        <v>9999</v>
      </c>
    </row>
    <row r="165" spans="5:130" x14ac:dyDescent="0.2">
      <c r="E165" s="13"/>
      <c r="H165" s="8">
        <v>0</v>
      </c>
      <c r="I165" s="8">
        <v>0</v>
      </c>
      <c r="M165" s="8">
        <f t="shared" si="313"/>
        <v>0</v>
      </c>
      <c r="N165" s="6">
        <f t="shared" si="378"/>
        <v>0</v>
      </c>
      <c r="O165" s="8" t="str">
        <f t="shared" si="315"/>
        <v/>
      </c>
      <c r="Q165" s="8">
        <f t="shared" si="316"/>
        <v>0</v>
      </c>
      <c r="R165" s="8">
        <f t="shared" si="317"/>
        <v>0</v>
      </c>
      <c r="S165" s="8" t="str">
        <f t="shared" si="318"/>
        <v/>
      </c>
      <c r="T165" s="8"/>
      <c r="U165" s="8">
        <f>IF(A165&lt;&gt;"",IF(VLOOKUP(A165,Apr!A$4:F$202,6)&gt;0,VLOOKUP(A165,Apr!A$4:F$202,6),0),0)</f>
        <v>0</v>
      </c>
      <c r="V165" s="8">
        <f>IF(A165&lt;&gt;"",IF(VLOOKUP(A165,May!A$3:F$201,6)&gt;0,VLOOKUP(A165,May!A$3:F$201,6),0),0)</f>
        <v>0</v>
      </c>
      <c r="W165" s="8">
        <f>IF(A165&lt;&gt;"",IF(VLOOKUP(A165,Jun!A$3:F$201,6)&gt;0,VLOOKUP(A165,Jun!A$3:F$201,6),0),0)</f>
        <v>0</v>
      </c>
      <c r="X165" s="8">
        <f>IF(A165&lt;&gt;"",IF(VLOOKUP(A165,Jul!A$3:F$201,6)&gt;0,VLOOKUP(A165,Jul!A$3:F$201,6),0),0)</f>
        <v>0</v>
      </c>
      <c r="Y165" s="8">
        <f>IF(A165&lt;&gt;"",IF(VLOOKUP(A165,Aug!A$3:F$201,6)&gt;0,VLOOKUP(A165,Aug!A$3:F$201,6),0),0)</f>
        <v>0</v>
      </c>
      <c r="Z165" s="8">
        <f>IF(A165&lt;&gt;"",IF(VLOOKUP(A165,Sep!A$3:F$201,6)&gt;0,VLOOKUP(A165,Sep!A$3:F$201,6),0),0)</f>
        <v>0</v>
      </c>
      <c r="AA165" s="6">
        <f t="shared" si="319"/>
        <v>0</v>
      </c>
      <c r="AB165" s="8">
        <f t="shared" si="379"/>
        <v>2.7777777777777776E-2</v>
      </c>
      <c r="AC165" s="8">
        <f>IF(A165&lt;&gt;"",IF(VLOOKUP(A165,Oct!A$3:F$201,6)&gt;0,VLOOKUP(A165,Oct!A$3:F$201,6),0),0)</f>
        <v>0</v>
      </c>
      <c r="AD165" s="8">
        <f>IF(A165&lt;&gt;"",IF(VLOOKUP(A165,Nov!A$3:F$201,6)&gt;0,VLOOKUP(A165,Nov!A$3:F$201,6),0),0)</f>
        <v>0</v>
      </c>
      <c r="AE165" s="8">
        <f>IF(A165&lt;&gt;"",IF(VLOOKUP(A165,Dec!A$3:F$201,6)&gt;0,VLOOKUP(A165,Dec!A$3:F$201,6),0),0)</f>
        <v>0</v>
      </c>
      <c r="AF165" s="8">
        <f>IF(A165&lt;&gt;"",IF(VLOOKUP(A165,Jan!A$3:F$201,6)&gt;0,VLOOKUP(A165,Jan!A$3:F$201,6),0),0)</f>
        <v>0</v>
      </c>
      <c r="AG165" s="8">
        <f>IF(A165&lt;&gt;"",IF(VLOOKUP(A165,Feb!A$3:F$201,6)&gt;0,VLOOKUP(A165,Feb!A$3:F$201,6),0),0)</f>
        <v>0</v>
      </c>
      <c r="AH165" s="8">
        <f>IF(A165&lt;&gt;"",IF(VLOOKUP(A165,Mar!A$3:F$201,6)&gt;0,VLOOKUP(A165,Mar!A$3:F$201,6),0),0)</f>
        <v>0</v>
      </c>
      <c r="AJ165" s="8">
        <f>LARGE($BH165:BI165,1)</f>
        <v>0</v>
      </c>
      <c r="AK165" s="8">
        <f>LARGE($BH165:BJ165,1)</f>
        <v>0</v>
      </c>
      <c r="AL165" s="8">
        <f>LARGE($BH165:BK165,1)</f>
        <v>0</v>
      </c>
      <c r="AM165" s="8">
        <f>LARGE($BH165:BL165,1)</f>
        <v>0</v>
      </c>
      <c r="AN165" s="8">
        <f>LARGE($BH165:BM165,1)</f>
        <v>0</v>
      </c>
      <c r="AO165" s="8">
        <f>LARGE($BN165:BO165,1)</f>
        <v>2.7777777777777776E-2</v>
      </c>
      <c r="AP165" s="8">
        <f>LARGE($BN165:BP165,1)</f>
        <v>3.3333333333333333E-2</v>
      </c>
      <c r="AQ165" s="8">
        <f>LARGE($BN165:BQ165,1)</f>
        <v>3.3333333333333333E-2</v>
      </c>
      <c r="AR165" s="8">
        <f>LARGE($BN165:BR165,1)</f>
        <v>3.3333333333333333E-2</v>
      </c>
      <c r="AS165" s="8">
        <f>LARGE($BN165:BS165,1)</f>
        <v>3.3333333333333333E-2</v>
      </c>
      <c r="AV165" s="6">
        <f t="shared" si="321"/>
        <v>0</v>
      </c>
      <c r="AW165" s="6">
        <f t="shared" si="322"/>
        <v>0</v>
      </c>
      <c r="AX165" s="6">
        <f t="shared" si="323"/>
        <v>0</v>
      </c>
      <c r="AY165" s="6">
        <f t="shared" si="324"/>
        <v>0</v>
      </c>
      <c r="AZ165" s="6">
        <f t="shared" si="325"/>
        <v>0</v>
      </c>
      <c r="BA165" s="6">
        <f t="shared" si="326"/>
        <v>0</v>
      </c>
      <c r="BB165" s="6">
        <f t="shared" si="327"/>
        <v>0</v>
      </c>
      <c r="BC165" s="6">
        <f t="shared" si="328"/>
        <v>0</v>
      </c>
      <c r="BD165" s="6">
        <f t="shared" si="329"/>
        <v>0</v>
      </c>
      <c r="BE165" s="6">
        <f t="shared" si="330"/>
        <v>0</v>
      </c>
      <c r="BF165" s="6">
        <f t="shared" si="331"/>
        <v>0</v>
      </c>
      <c r="BH165" s="8" t="str">
        <f t="shared" si="332"/>
        <v/>
      </c>
      <c r="BI165" s="8">
        <f t="shared" si="333"/>
        <v>0</v>
      </c>
      <c r="BJ165" s="8">
        <f t="shared" si="334"/>
        <v>0</v>
      </c>
      <c r="BK165" s="8">
        <f t="shared" si="335"/>
        <v>0</v>
      </c>
      <c r="BL165" s="8">
        <f t="shared" si="336"/>
        <v>0</v>
      </c>
      <c r="BM165" s="8">
        <f t="shared" si="337"/>
        <v>0</v>
      </c>
      <c r="BN165" s="8">
        <f t="shared" si="338"/>
        <v>2.7777777777777776E-2</v>
      </c>
      <c r="BO165" s="8">
        <f t="shared" si="339"/>
        <v>0</v>
      </c>
      <c r="BP165" s="8">
        <f t="shared" si="373"/>
        <v>3.3333333333333333E-2</v>
      </c>
      <c r="BQ165" s="8">
        <f t="shared" si="374"/>
        <v>0</v>
      </c>
      <c r="BR165" s="8">
        <f t="shared" si="375"/>
        <v>0</v>
      </c>
      <c r="BS165" s="8">
        <f t="shared" si="376"/>
        <v>0</v>
      </c>
      <c r="BV165" s="8" t="str">
        <f t="shared" si="340"/>
        <v/>
      </c>
      <c r="BW165" s="8" t="str">
        <f t="shared" si="341"/>
        <v/>
      </c>
      <c r="BX165" s="8" t="str">
        <f t="shared" si="342"/>
        <v/>
      </c>
      <c r="BY165" s="8" t="str">
        <f t="shared" si="343"/>
        <v/>
      </c>
      <c r="BZ165" s="8" t="str">
        <f t="shared" si="344"/>
        <v/>
      </c>
      <c r="CA165" s="8" t="str">
        <f t="shared" si="345"/>
        <v/>
      </c>
      <c r="CB165" s="8" t="str">
        <f t="shared" si="346"/>
        <v/>
      </c>
      <c r="CC165" s="8" t="str">
        <f t="shared" si="347"/>
        <v/>
      </c>
      <c r="CD165" s="8" t="str">
        <f t="shared" si="348"/>
        <v/>
      </c>
      <c r="CE165" s="8" t="str">
        <f t="shared" si="349"/>
        <v/>
      </c>
      <c r="CF165" s="8" t="str">
        <f t="shared" si="350"/>
        <v/>
      </c>
      <c r="CG165" s="8" t="str">
        <f t="shared" si="351"/>
        <v/>
      </c>
      <c r="CI165" s="13">
        <v>2.0257986111111101</v>
      </c>
      <c r="CJ165" s="8">
        <f t="shared" si="352"/>
        <v>2.0257986111111101</v>
      </c>
      <c r="CK165" s="8">
        <f>IF(COUNT($BV165:BW165)&gt;0,SMALL($BV165:BW165,1),$CI165)</f>
        <v>2.0257986111111101</v>
      </c>
      <c r="CL165" s="8">
        <f>IF(COUNT($BV165:BX165)&gt;0,SMALL($BV165:BX165,1),$CI165)</f>
        <v>2.0257986111111101</v>
      </c>
      <c r="CM165" s="8">
        <f>IF(COUNT($BV165:BY165)&gt;0,SMALL($BV165:BY165,1),$CI165)</f>
        <v>2.0257986111111101</v>
      </c>
      <c r="CN165" s="8">
        <f>IF(COUNT($BV165:BZ165)&gt;0,SMALL($BV165:BZ165,1),$CI165)</f>
        <v>2.0257986111111101</v>
      </c>
      <c r="CP165" s="8">
        <f t="shared" si="353"/>
        <v>0</v>
      </c>
      <c r="CQ165" s="8">
        <f>IF(COUNT($CB165:CC165)&gt;0,SMALL($CB165:CC165,1),$CP165)</f>
        <v>0</v>
      </c>
      <c r="CR165" s="8">
        <f>IF(COUNT($CB165:CD165)&gt;0,SMALL($CB165:CD165,1),$CP165)</f>
        <v>0</v>
      </c>
      <c r="CS165" s="8">
        <f>IF(COUNT($CB165:CE165)&gt;0,SMALL($CB165:CE165,1),$CP165)</f>
        <v>0</v>
      </c>
      <c r="CT165" s="8">
        <f>IF(COUNT($CB165:CF165)&gt;0,SMALL($CB165:CF165,1),$CP165)</f>
        <v>0</v>
      </c>
      <c r="CV165" s="8" t="str">
        <f t="shared" si="354"/>
        <v/>
      </c>
      <c r="CW165" s="8" t="str">
        <f t="shared" si="355"/>
        <v/>
      </c>
      <c r="CX165" s="1">
        <f t="shared" si="356"/>
        <v>0</v>
      </c>
      <c r="CY165" s="8" t="str">
        <f t="shared" si="357"/>
        <v/>
      </c>
      <c r="CZ165" s="1">
        <f t="shared" si="358"/>
        <v>0</v>
      </c>
      <c r="DB165" s="13">
        <f t="shared" si="359"/>
        <v>0</v>
      </c>
      <c r="DC165" s="13">
        <f>SMALL($DO165:DP165,1)/(60*60*24)</f>
        <v>0</v>
      </c>
      <c r="DD165" s="13">
        <f>SMALL($DO165:DQ165,1)/(60*60*24)</f>
        <v>0</v>
      </c>
      <c r="DE165" s="13">
        <f>SMALL($DO165:DR165,1)/(60*60*24)</f>
        <v>0</v>
      </c>
      <c r="DF165" s="13">
        <f>SMALL($DO165:DS165,1)/(60*60*24)</f>
        <v>0</v>
      </c>
      <c r="DG165" s="13">
        <f>SMALL($DO165:DT165,1)/(60*60*24)</f>
        <v>0</v>
      </c>
      <c r="DH165" s="45">
        <f t="shared" si="360"/>
        <v>0</v>
      </c>
      <c r="DI165" s="13">
        <f>SMALL($DU165:DV165,1)/(60*60*24)</f>
        <v>0</v>
      </c>
      <c r="DJ165" s="13">
        <f>SMALL($DU165:DW165,1)/(60*60*24)</f>
        <v>0</v>
      </c>
      <c r="DK165" s="13">
        <f>SMALL($DU165:DX165,1)/(60*60*24)</f>
        <v>0</v>
      </c>
      <c r="DL165" s="13">
        <f>SMALL($DU165:DY165,1)/(60*60*24)</f>
        <v>0</v>
      </c>
      <c r="DM165" s="13">
        <f>SMALL($DU165:DZ165,1)/(60*60*24)</f>
        <v>0</v>
      </c>
      <c r="DO165" s="6">
        <f t="shared" si="361"/>
        <v>0</v>
      </c>
      <c r="DP165" s="1">
        <f t="shared" si="362"/>
        <v>9999</v>
      </c>
      <c r="DQ165" s="1">
        <f t="shared" si="363"/>
        <v>9999</v>
      </c>
      <c r="DR165" s="1">
        <f t="shared" si="364"/>
        <v>9999</v>
      </c>
      <c r="DS165" s="1">
        <f t="shared" si="365"/>
        <v>9999</v>
      </c>
      <c r="DT165" s="1">
        <f t="shared" si="366"/>
        <v>9999</v>
      </c>
      <c r="DU165" s="6">
        <f t="shared" si="367"/>
        <v>0</v>
      </c>
      <c r="DV165" s="1">
        <f t="shared" si="368"/>
        <v>9999</v>
      </c>
      <c r="DW165" s="55">
        <f t="shared" si="377"/>
        <v>9999</v>
      </c>
      <c r="DX165" s="1">
        <f t="shared" si="370"/>
        <v>9999</v>
      </c>
      <c r="DY165" s="1">
        <f t="shared" si="371"/>
        <v>9999</v>
      </c>
      <c r="DZ165" s="1">
        <f t="shared" si="372"/>
        <v>9999</v>
      </c>
    </row>
    <row r="166" spans="5:130" x14ac:dyDescent="0.2">
      <c r="E166" s="13"/>
      <c r="H166" s="8">
        <v>0</v>
      </c>
      <c r="I166" s="8">
        <v>0</v>
      </c>
      <c r="M166" s="8">
        <f t="shared" si="313"/>
        <v>0</v>
      </c>
      <c r="N166" s="6">
        <f t="shared" si="378"/>
        <v>0</v>
      </c>
      <c r="O166" s="8" t="str">
        <f t="shared" si="315"/>
        <v/>
      </c>
      <c r="Q166" s="8">
        <f t="shared" si="316"/>
        <v>0</v>
      </c>
      <c r="R166" s="8">
        <f t="shared" si="317"/>
        <v>0</v>
      </c>
      <c r="S166" s="8" t="str">
        <f t="shared" si="318"/>
        <v/>
      </c>
      <c r="T166" s="8"/>
      <c r="U166" s="8">
        <f>IF(A166&lt;&gt;"",IF(VLOOKUP(A166,Apr!A$4:F$202,6)&gt;0,VLOOKUP(A166,Apr!A$4:F$202,6),0),0)</f>
        <v>0</v>
      </c>
      <c r="V166" s="8">
        <f>IF(A166&lt;&gt;"",IF(VLOOKUP(A166,May!A$3:F$201,6)&gt;0,VLOOKUP(A166,May!A$3:F$201,6),0),0)</f>
        <v>0</v>
      </c>
      <c r="W166" s="8">
        <f>IF(A166&lt;&gt;"",IF(VLOOKUP(A166,Jun!A$3:F$201,6)&gt;0,VLOOKUP(A166,Jun!A$3:F$201,6),0),0)</f>
        <v>0</v>
      </c>
      <c r="X166" s="8">
        <f>IF(A166&lt;&gt;"",IF(VLOOKUP(A166,Jul!A$3:F$201,6)&gt;0,VLOOKUP(A166,Jul!A$3:F$201,6),0),0)</f>
        <v>0</v>
      </c>
      <c r="Y166" s="8">
        <f>IF(A166&lt;&gt;"",IF(VLOOKUP(A166,Aug!A$3:F$201,6)&gt;0,VLOOKUP(A166,Aug!A$3:F$201,6),0),0)</f>
        <v>0</v>
      </c>
      <c r="Z166" s="8">
        <f>IF(A166&lt;&gt;"",IF(VLOOKUP(A166,Sep!A$3:F$201,6)&gt;0,VLOOKUP(A166,Sep!A$3:F$201,6),0),0)</f>
        <v>0</v>
      </c>
      <c r="AA166" s="6">
        <f t="shared" si="319"/>
        <v>0</v>
      </c>
      <c r="AB166" s="8">
        <f t="shared" si="379"/>
        <v>2.7777777777777776E-2</v>
      </c>
      <c r="AC166" s="8">
        <f>IF(A166&lt;&gt;"",IF(VLOOKUP(A166,Oct!A$3:F$201,6)&gt;0,VLOOKUP(A166,Oct!A$3:F$201,6),0),0)</f>
        <v>0</v>
      </c>
      <c r="AD166" s="8">
        <f>IF(A166&lt;&gt;"",IF(VLOOKUP(A166,Nov!A$3:F$201,6)&gt;0,VLOOKUP(A166,Nov!A$3:F$201,6),0),0)</f>
        <v>0</v>
      </c>
      <c r="AE166" s="8">
        <f>IF(A166&lt;&gt;"",IF(VLOOKUP(A166,Dec!A$3:F$201,6)&gt;0,VLOOKUP(A166,Dec!A$3:F$201,6),0),0)</f>
        <v>0</v>
      </c>
      <c r="AF166" s="8">
        <f>IF(A166&lt;&gt;"",IF(VLOOKUP(A166,Jan!A$3:F$201,6)&gt;0,VLOOKUP(A166,Jan!A$3:F$201,6),0),0)</f>
        <v>0</v>
      </c>
      <c r="AG166" s="8">
        <f>IF(A166&lt;&gt;"",IF(VLOOKUP(A166,Feb!A$3:F$201,6)&gt;0,VLOOKUP(A166,Feb!A$3:F$201,6),0),0)</f>
        <v>0</v>
      </c>
      <c r="AH166" s="8">
        <f>IF(A166&lt;&gt;"",IF(VLOOKUP(A166,Mar!A$3:F$201,6)&gt;0,VLOOKUP(A166,Mar!A$3:F$201,6),0),0)</f>
        <v>0</v>
      </c>
      <c r="AJ166" s="8">
        <f>LARGE($BH166:BI166,1)</f>
        <v>0</v>
      </c>
      <c r="AK166" s="8">
        <f>LARGE($BH166:BJ166,1)</f>
        <v>0</v>
      </c>
      <c r="AL166" s="8">
        <f>LARGE($BH166:BK166,1)</f>
        <v>0</v>
      </c>
      <c r="AM166" s="8">
        <f>LARGE($BH166:BL166,1)</f>
        <v>0</v>
      </c>
      <c r="AN166" s="8">
        <f>LARGE($BH166:BM166,1)</f>
        <v>0</v>
      </c>
      <c r="AO166" s="8">
        <f>LARGE($BN166:BO166,1)</f>
        <v>2.7777777777777776E-2</v>
      </c>
      <c r="AP166" s="8">
        <f>LARGE($BN166:BP166,1)</f>
        <v>3.3333333333333333E-2</v>
      </c>
      <c r="AQ166" s="8">
        <f>LARGE($BN166:BQ166,1)</f>
        <v>3.3333333333333333E-2</v>
      </c>
      <c r="AR166" s="8">
        <f>LARGE($BN166:BR166,1)</f>
        <v>3.3333333333333333E-2</v>
      </c>
      <c r="AS166" s="8">
        <f>LARGE($BN166:BS166,1)</f>
        <v>3.3333333333333333E-2</v>
      </c>
      <c r="AV166" s="6">
        <f t="shared" si="321"/>
        <v>0</v>
      </c>
      <c r="AW166" s="6">
        <f t="shared" si="322"/>
        <v>0</v>
      </c>
      <c r="AX166" s="6">
        <f t="shared" si="323"/>
        <v>0</v>
      </c>
      <c r="AY166" s="6">
        <f t="shared" si="324"/>
        <v>0</v>
      </c>
      <c r="AZ166" s="6">
        <f t="shared" si="325"/>
        <v>0</v>
      </c>
      <c r="BA166" s="6">
        <f t="shared" si="326"/>
        <v>0</v>
      </c>
      <c r="BB166" s="6">
        <f t="shared" si="327"/>
        <v>0</v>
      </c>
      <c r="BC166" s="6">
        <f t="shared" si="328"/>
        <v>0</v>
      </c>
      <c r="BD166" s="6">
        <f t="shared" si="329"/>
        <v>0</v>
      </c>
      <c r="BE166" s="6">
        <f t="shared" si="330"/>
        <v>0</v>
      </c>
      <c r="BF166" s="6">
        <f t="shared" si="331"/>
        <v>0</v>
      </c>
      <c r="BH166" s="8" t="str">
        <f t="shared" si="332"/>
        <v/>
      </c>
      <c r="BI166" s="8">
        <f t="shared" si="333"/>
        <v>0</v>
      </c>
      <c r="BJ166" s="8">
        <f t="shared" si="334"/>
        <v>0</v>
      </c>
      <c r="BK166" s="8">
        <f t="shared" si="335"/>
        <v>0</v>
      </c>
      <c r="BL166" s="8">
        <f t="shared" si="336"/>
        <v>0</v>
      </c>
      <c r="BM166" s="8">
        <f t="shared" si="337"/>
        <v>0</v>
      </c>
      <c r="BN166" s="8">
        <f t="shared" si="338"/>
        <v>2.7777777777777776E-2</v>
      </c>
      <c r="BO166" s="8">
        <f t="shared" si="339"/>
        <v>0</v>
      </c>
      <c r="BP166" s="8">
        <f t="shared" si="373"/>
        <v>3.3333333333333333E-2</v>
      </c>
      <c r="BQ166" s="8">
        <f t="shared" si="374"/>
        <v>0</v>
      </c>
      <c r="BR166" s="8">
        <f t="shared" si="375"/>
        <v>0</v>
      </c>
      <c r="BS166" s="8">
        <f t="shared" si="376"/>
        <v>0</v>
      </c>
      <c r="BV166" s="8" t="str">
        <f t="shared" si="340"/>
        <v/>
      </c>
      <c r="BW166" s="8" t="str">
        <f t="shared" si="341"/>
        <v/>
      </c>
      <c r="BX166" s="8" t="str">
        <f t="shared" si="342"/>
        <v/>
      </c>
      <c r="BY166" s="8" t="str">
        <f t="shared" si="343"/>
        <v/>
      </c>
      <c r="BZ166" s="8" t="str">
        <f t="shared" si="344"/>
        <v/>
      </c>
      <c r="CA166" s="8" t="str">
        <f t="shared" si="345"/>
        <v/>
      </c>
      <c r="CB166" s="8" t="str">
        <f t="shared" si="346"/>
        <v/>
      </c>
      <c r="CC166" s="8" t="str">
        <f t="shared" si="347"/>
        <v/>
      </c>
      <c r="CD166" s="8" t="str">
        <f t="shared" si="348"/>
        <v/>
      </c>
      <c r="CE166" s="8" t="str">
        <f t="shared" si="349"/>
        <v/>
      </c>
      <c r="CF166" s="8" t="str">
        <f t="shared" si="350"/>
        <v/>
      </c>
      <c r="CG166" s="8" t="str">
        <f t="shared" si="351"/>
        <v/>
      </c>
      <c r="CI166" s="13">
        <v>2.0674652777777802</v>
      </c>
      <c r="CJ166" s="8">
        <f t="shared" si="352"/>
        <v>2.0674652777777802</v>
      </c>
      <c r="CK166" s="8">
        <f>IF(COUNT($BV166:BW166)&gt;0,SMALL($BV166:BW166,1),$CI166)</f>
        <v>2.0674652777777802</v>
      </c>
      <c r="CL166" s="8">
        <f>IF(COUNT($BV166:BX166)&gt;0,SMALL($BV166:BX166,1),$CI166)</f>
        <v>2.0674652777777802</v>
      </c>
      <c r="CM166" s="8">
        <f>IF(COUNT($BV166:BY166)&gt;0,SMALL($BV166:BY166,1),$CI166)</f>
        <v>2.0674652777777802</v>
      </c>
      <c r="CN166" s="8">
        <f>IF(COUNT($BV166:BZ166)&gt;0,SMALL($BV166:BZ166,1),$CI166)</f>
        <v>2.0674652777777802</v>
      </c>
      <c r="CP166" s="8">
        <f t="shared" si="353"/>
        <v>0</v>
      </c>
      <c r="CQ166" s="8">
        <f>IF(COUNT($CB166:CC166)&gt;0,SMALL($CB166:CC166,1),$CP166)</f>
        <v>0</v>
      </c>
      <c r="CR166" s="8">
        <f>IF(COUNT($CB166:CD166)&gt;0,SMALL($CB166:CD166,1),$CP166)</f>
        <v>0</v>
      </c>
      <c r="CS166" s="8">
        <f>IF(COUNT($CB166:CE166)&gt;0,SMALL($CB166:CE166,1),$CP166)</f>
        <v>0</v>
      </c>
      <c r="CT166" s="8">
        <f>IF(COUNT($CB166:CF166)&gt;0,SMALL($CB166:CF166,1),$CP166)</f>
        <v>0</v>
      </c>
      <c r="CV166" s="8" t="str">
        <f t="shared" si="354"/>
        <v/>
      </c>
      <c r="CW166" s="8" t="str">
        <f t="shared" si="355"/>
        <v/>
      </c>
      <c r="CX166" s="1">
        <f t="shared" si="356"/>
        <v>0</v>
      </c>
      <c r="CY166" s="8" t="str">
        <f t="shared" si="357"/>
        <v/>
      </c>
      <c r="CZ166" s="1">
        <f t="shared" si="358"/>
        <v>0</v>
      </c>
      <c r="DB166" s="13">
        <f t="shared" si="359"/>
        <v>0</v>
      </c>
      <c r="DC166" s="13">
        <f>SMALL($DO166:DP166,1)/(60*60*24)</f>
        <v>0</v>
      </c>
      <c r="DD166" s="13">
        <f>SMALL($DO166:DQ166,1)/(60*60*24)</f>
        <v>0</v>
      </c>
      <c r="DE166" s="13">
        <f>SMALL($DO166:DR166,1)/(60*60*24)</f>
        <v>0</v>
      </c>
      <c r="DF166" s="13">
        <f>SMALL($DO166:DS166,1)/(60*60*24)</f>
        <v>0</v>
      </c>
      <c r="DG166" s="13">
        <f>SMALL($DO166:DT166,1)/(60*60*24)</f>
        <v>0</v>
      </c>
      <c r="DH166" s="45">
        <f t="shared" si="360"/>
        <v>0</v>
      </c>
      <c r="DI166" s="13">
        <f>SMALL($DU166:DV166,1)/(60*60*24)</f>
        <v>0</v>
      </c>
      <c r="DJ166" s="13">
        <f>SMALL($DU166:DW166,1)/(60*60*24)</f>
        <v>0</v>
      </c>
      <c r="DK166" s="13">
        <f>SMALL($DU166:DX166,1)/(60*60*24)</f>
        <v>0</v>
      </c>
      <c r="DL166" s="13">
        <f>SMALL($DU166:DY166,1)/(60*60*24)</f>
        <v>0</v>
      </c>
      <c r="DM166" s="13">
        <f>SMALL($DU166:DZ166,1)/(60*60*24)</f>
        <v>0</v>
      </c>
      <c r="DO166" s="6">
        <f t="shared" si="361"/>
        <v>0</v>
      </c>
      <c r="DP166" s="1">
        <f t="shared" si="362"/>
        <v>9999</v>
      </c>
      <c r="DQ166" s="1">
        <f t="shared" si="363"/>
        <v>9999</v>
      </c>
      <c r="DR166" s="1">
        <f t="shared" si="364"/>
        <v>9999</v>
      </c>
      <c r="DS166" s="1">
        <f t="shared" si="365"/>
        <v>9999</v>
      </c>
      <c r="DT166" s="1">
        <f t="shared" si="366"/>
        <v>9999</v>
      </c>
      <c r="DU166" s="6">
        <f t="shared" si="367"/>
        <v>0</v>
      </c>
      <c r="DV166" s="1">
        <f t="shared" si="368"/>
        <v>9999</v>
      </c>
      <c r="DW166" s="55">
        <f t="shared" si="377"/>
        <v>9999</v>
      </c>
      <c r="DX166" s="1">
        <f t="shared" si="370"/>
        <v>9999</v>
      </c>
      <c r="DY166" s="1">
        <f t="shared" si="371"/>
        <v>9999</v>
      </c>
      <c r="DZ166" s="1">
        <f t="shared" si="372"/>
        <v>9999</v>
      </c>
    </row>
    <row r="167" spans="5:130" x14ac:dyDescent="0.2">
      <c r="E167" s="13"/>
      <c r="H167" s="8">
        <v>0</v>
      </c>
      <c r="I167" s="8">
        <v>0</v>
      </c>
      <c r="M167" s="8">
        <f t="shared" si="313"/>
        <v>0</v>
      </c>
      <c r="N167" s="6">
        <f t="shared" si="378"/>
        <v>0</v>
      </c>
      <c r="O167" s="8" t="str">
        <f t="shared" si="315"/>
        <v/>
      </c>
      <c r="Q167" s="8">
        <f t="shared" si="316"/>
        <v>0</v>
      </c>
      <c r="R167" s="8">
        <f t="shared" si="317"/>
        <v>0</v>
      </c>
      <c r="S167" s="8" t="str">
        <f t="shared" si="318"/>
        <v/>
      </c>
      <c r="T167" s="8"/>
      <c r="U167" s="8">
        <f>IF(A167&lt;&gt;"",IF(VLOOKUP(A167,Apr!A$4:F$202,6)&gt;0,VLOOKUP(A167,Apr!A$4:F$202,6),0),0)</f>
        <v>0</v>
      </c>
      <c r="V167" s="8">
        <f>IF(A167&lt;&gt;"",IF(VLOOKUP(A167,May!A$3:F$201,6)&gt;0,VLOOKUP(A167,May!A$3:F$201,6),0),0)</f>
        <v>0</v>
      </c>
      <c r="W167" s="8">
        <f>IF(A167&lt;&gt;"",IF(VLOOKUP(A167,Jun!A$3:F$201,6)&gt;0,VLOOKUP(A167,Jun!A$3:F$201,6),0),0)</f>
        <v>0</v>
      </c>
      <c r="X167" s="8">
        <f>IF(A167&lt;&gt;"",IF(VLOOKUP(A167,Jul!A$3:F$201,6)&gt;0,VLOOKUP(A167,Jul!A$3:F$201,6),0),0)</f>
        <v>0</v>
      </c>
      <c r="Y167" s="8">
        <f>IF(A167&lt;&gt;"",IF(VLOOKUP(A167,Aug!A$3:F$201,6)&gt;0,VLOOKUP(A167,Aug!A$3:F$201,6),0),0)</f>
        <v>0</v>
      </c>
      <c r="Z167" s="8">
        <f>IF(A167&lt;&gt;"",IF(VLOOKUP(A167,Sep!A$3:F$201,6)&gt;0,VLOOKUP(A167,Sep!A$3:F$201,6),0),0)</f>
        <v>0</v>
      </c>
      <c r="AA167" s="6">
        <f t="shared" si="319"/>
        <v>0</v>
      </c>
      <c r="AB167" s="8">
        <f t="shared" si="379"/>
        <v>2.7777777777777776E-2</v>
      </c>
      <c r="AC167" s="8">
        <f>IF(A167&lt;&gt;"",IF(VLOOKUP(A167,Oct!A$3:F$201,6)&gt;0,VLOOKUP(A167,Oct!A$3:F$201,6),0),0)</f>
        <v>0</v>
      </c>
      <c r="AD167" s="8">
        <f>IF(A167&lt;&gt;"",IF(VLOOKUP(A167,Nov!A$3:F$201,6)&gt;0,VLOOKUP(A167,Nov!A$3:F$201,6),0),0)</f>
        <v>0</v>
      </c>
      <c r="AE167" s="8">
        <f>IF(A167&lt;&gt;"",IF(VLOOKUP(A167,Dec!A$3:F$201,6)&gt;0,VLOOKUP(A167,Dec!A$3:F$201,6),0),0)</f>
        <v>0</v>
      </c>
      <c r="AF167" s="8">
        <f>IF(A167&lt;&gt;"",IF(VLOOKUP(A167,Jan!A$3:F$201,6)&gt;0,VLOOKUP(A167,Jan!A$3:F$201,6),0),0)</f>
        <v>0</v>
      </c>
      <c r="AG167" s="8">
        <f>IF(A167&lt;&gt;"",IF(VLOOKUP(A167,Feb!A$3:F$201,6)&gt;0,VLOOKUP(A167,Feb!A$3:F$201,6),0),0)</f>
        <v>0</v>
      </c>
      <c r="AH167" s="8">
        <f>IF(A167&lt;&gt;"",IF(VLOOKUP(A167,Mar!A$3:F$201,6)&gt;0,VLOOKUP(A167,Mar!A$3:F$201,6),0),0)</f>
        <v>0</v>
      </c>
      <c r="AJ167" s="8">
        <f>LARGE($BH167:BI167,1)</f>
        <v>0</v>
      </c>
      <c r="AK167" s="8">
        <f>LARGE($BH167:BJ167,1)</f>
        <v>0</v>
      </c>
      <c r="AL167" s="8">
        <f>LARGE($BH167:BK167,1)</f>
        <v>0</v>
      </c>
      <c r="AM167" s="8">
        <f>LARGE($BH167:BL167,1)</f>
        <v>0</v>
      </c>
      <c r="AN167" s="8">
        <f>LARGE($BH167:BM167,1)</f>
        <v>0</v>
      </c>
      <c r="AO167" s="8">
        <f>LARGE($BN167:BO167,1)</f>
        <v>2.7777777777777776E-2</v>
      </c>
      <c r="AP167" s="8">
        <f>LARGE($BN167:BP167,1)</f>
        <v>3.3333333333333333E-2</v>
      </c>
      <c r="AQ167" s="8">
        <f>LARGE($BN167:BQ167,1)</f>
        <v>3.3333333333333333E-2</v>
      </c>
      <c r="AR167" s="8">
        <f>LARGE($BN167:BR167,1)</f>
        <v>3.3333333333333333E-2</v>
      </c>
      <c r="AS167" s="8">
        <f>LARGE($BN167:BS167,1)</f>
        <v>3.3333333333333333E-2</v>
      </c>
      <c r="AV167" s="6">
        <f t="shared" si="321"/>
        <v>0</v>
      </c>
      <c r="AW167" s="6">
        <f t="shared" si="322"/>
        <v>0</v>
      </c>
      <c r="AX167" s="6">
        <f t="shared" si="323"/>
        <v>0</v>
      </c>
      <c r="AY167" s="6">
        <f t="shared" si="324"/>
        <v>0</v>
      </c>
      <c r="AZ167" s="6">
        <f t="shared" si="325"/>
        <v>0</v>
      </c>
      <c r="BA167" s="6">
        <f t="shared" si="326"/>
        <v>0</v>
      </c>
      <c r="BB167" s="6">
        <f t="shared" si="327"/>
        <v>0</v>
      </c>
      <c r="BC167" s="6">
        <f t="shared" si="328"/>
        <v>0</v>
      </c>
      <c r="BD167" s="6">
        <f t="shared" si="329"/>
        <v>0</v>
      </c>
      <c r="BE167" s="6">
        <f t="shared" si="330"/>
        <v>0</v>
      </c>
      <c r="BF167" s="6">
        <f t="shared" si="331"/>
        <v>0</v>
      </c>
      <c r="BH167" s="8" t="str">
        <f t="shared" si="332"/>
        <v/>
      </c>
      <c r="BI167" s="8">
        <f t="shared" si="333"/>
        <v>0</v>
      </c>
      <c r="BJ167" s="8">
        <f t="shared" si="334"/>
        <v>0</v>
      </c>
      <c r="BK167" s="8">
        <f t="shared" si="335"/>
        <v>0</v>
      </c>
      <c r="BL167" s="8">
        <f t="shared" si="336"/>
        <v>0</v>
      </c>
      <c r="BM167" s="8">
        <f t="shared" si="337"/>
        <v>0</v>
      </c>
      <c r="BN167" s="8">
        <f t="shared" si="338"/>
        <v>2.7777777777777776E-2</v>
      </c>
      <c r="BO167" s="8">
        <f t="shared" si="339"/>
        <v>0</v>
      </c>
      <c r="BP167" s="8">
        <f t="shared" si="373"/>
        <v>3.3333333333333333E-2</v>
      </c>
      <c r="BQ167" s="8">
        <f t="shared" si="374"/>
        <v>0</v>
      </c>
      <c r="BR167" s="8">
        <f t="shared" si="375"/>
        <v>0</v>
      </c>
      <c r="BS167" s="8">
        <f t="shared" si="376"/>
        <v>0</v>
      </c>
      <c r="BV167" s="8" t="str">
        <f t="shared" si="340"/>
        <v/>
      </c>
      <c r="BW167" s="8" t="str">
        <f t="shared" si="341"/>
        <v/>
      </c>
      <c r="BX167" s="8" t="str">
        <f t="shared" si="342"/>
        <v/>
      </c>
      <c r="BY167" s="8" t="str">
        <f t="shared" si="343"/>
        <v/>
      </c>
      <c r="BZ167" s="8" t="str">
        <f t="shared" si="344"/>
        <v/>
      </c>
      <c r="CA167" s="8" t="str">
        <f t="shared" si="345"/>
        <v/>
      </c>
      <c r="CB167" s="8" t="str">
        <f t="shared" si="346"/>
        <v/>
      </c>
      <c r="CC167" s="8" t="str">
        <f t="shared" si="347"/>
        <v/>
      </c>
      <c r="CD167" s="8" t="str">
        <f t="shared" si="348"/>
        <v/>
      </c>
      <c r="CE167" s="8" t="str">
        <f t="shared" si="349"/>
        <v/>
      </c>
      <c r="CF167" s="8" t="str">
        <f t="shared" si="350"/>
        <v/>
      </c>
      <c r="CG167" s="8" t="str">
        <f t="shared" si="351"/>
        <v/>
      </c>
      <c r="CI167" s="13">
        <v>2.1091319444444401</v>
      </c>
      <c r="CJ167" s="8">
        <f t="shared" si="352"/>
        <v>2.1091319444444401</v>
      </c>
      <c r="CK167" s="8">
        <f>IF(COUNT($BV167:BW167)&gt;0,SMALL($BV167:BW167,1),$CI167)</f>
        <v>2.1091319444444401</v>
      </c>
      <c r="CL167" s="8">
        <f>IF(COUNT($BV167:BX167)&gt;0,SMALL($BV167:BX167,1),$CI167)</f>
        <v>2.1091319444444401</v>
      </c>
      <c r="CM167" s="8">
        <f>IF(COUNT($BV167:BY167)&gt;0,SMALL($BV167:BY167,1),$CI167)</f>
        <v>2.1091319444444401</v>
      </c>
      <c r="CN167" s="8">
        <f>IF(COUNT($BV167:BZ167)&gt;0,SMALL($BV167:BZ167,1),$CI167)</f>
        <v>2.1091319444444401</v>
      </c>
      <c r="CP167" s="8">
        <f t="shared" si="353"/>
        <v>0</v>
      </c>
      <c r="CQ167" s="8">
        <f>IF(COUNT($CB167:CC167)&gt;0,SMALL($CB167:CC167,1),$CP167)</f>
        <v>0</v>
      </c>
      <c r="CR167" s="8">
        <f>IF(COUNT($CB167:CD167)&gt;0,SMALL($CB167:CD167,1),$CP167)</f>
        <v>0</v>
      </c>
      <c r="CS167" s="8">
        <f>IF(COUNT($CB167:CE167)&gt;0,SMALL($CB167:CE167,1),$CP167)</f>
        <v>0</v>
      </c>
      <c r="CT167" s="8">
        <f>IF(COUNT($CB167:CF167)&gt;0,SMALL($CB167:CF167,1),$CP167)</f>
        <v>0</v>
      </c>
      <c r="CV167" s="8" t="str">
        <f t="shared" si="354"/>
        <v/>
      </c>
      <c r="CW167" s="8" t="str">
        <f t="shared" si="355"/>
        <v/>
      </c>
      <c r="CX167" s="1">
        <f t="shared" si="356"/>
        <v>0</v>
      </c>
      <c r="CY167" s="8" t="str">
        <f t="shared" si="357"/>
        <v/>
      </c>
      <c r="CZ167" s="1">
        <f t="shared" si="358"/>
        <v>0</v>
      </c>
      <c r="DB167" s="13">
        <f t="shared" si="359"/>
        <v>0</v>
      </c>
      <c r="DC167" s="13">
        <f>SMALL($DO167:DP167,1)/(60*60*24)</f>
        <v>0</v>
      </c>
      <c r="DD167" s="13">
        <f>SMALL($DO167:DQ167,1)/(60*60*24)</f>
        <v>0</v>
      </c>
      <c r="DE167" s="13">
        <f>SMALL($DO167:DR167,1)/(60*60*24)</f>
        <v>0</v>
      </c>
      <c r="DF167" s="13">
        <f>SMALL($DO167:DS167,1)/(60*60*24)</f>
        <v>0</v>
      </c>
      <c r="DG167" s="13">
        <f>SMALL($DO167:DT167,1)/(60*60*24)</f>
        <v>0</v>
      </c>
      <c r="DH167" s="45">
        <f t="shared" si="360"/>
        <v>0</v>
      </c>
      <c r="DI167" s="13">
        <f>SMALL($DU167:DV167,1)/(60*60*24)</f>
        <v>0</v>
      </c>
      <c r="DJ167" s="13">
        <f>SMALL($DU167:DW167,1)/(60*60*24)</f>
        <v>0</v>
      </c>
      <c r="DK167" s="13">
        <f>SMALL($DU167:DX167,1)/(60*60*24)</f>
        <v>0</v>
      </c>
      <c r="DL167" s="13">
        <f>SMALL($DU167:DY167,1)/(60*60*24)</f>
        <v>0</v>
      </c>
      <c r="DM167" s="13">
        <f>SMALL($DU167:DZ167,1)/(60*60*24)</f>
        <v>0</v>
      </c>
      <c r="DO167" s="6">
        <f t="shared" si="361"/>
        <v>0</v>
      </c>
      <c r="DP167" s="1">
        <f t="shared" si="362"/>
        <v>9999</v>
      </c>
      <c r="DQ167" s="1">
        <f t="shared" si="363"/>
        <v>9999</v>
      </c>
      <c r="DR167" s="1">
        <f t="shared" si="364"/>
        <v>9999</v>
      </c>
      <c r="DS167" s="1">
        <f t="shared" si="365"/>
        <v>9999</v>
      </c>
      <c r="DT167" s="1">
        <f t="shared" si="366"/>
        <v>9999</v>
      </c>
      <c r="DU167" s="6">
        <f t="shared" si="367"/>
        <v>0</v>
      </c>
      <c r="DV167" s="1">
        <f t="shared" si="368"/>
        <v>9999</v>
      </c>
      <c r="DW167" s="55">
        <f t="shared" si="377"/>
        <v>9999</v>
      </c>
      <c r="DX167" s="1">
        <f t="shared" si="370"/>
        <v>9999</v>
      </c>
      <c r="DY167" s="1">
        <f t="shared" si="371"/>
        <v>9999</v>
      </c>
      <c r="DZ167" s="1">
        <f t="shared" si="372"/>
        <v>9999</v>
      </c>
    </row>
    <row r="168" spans="5:130" x14ac:dyDescent="0.2">
      <c r="E168" s="13"/>
      <c r="H168" s="8">
        <v>0</v>
      </c>
      <c r="I168" s="8">
        <v>0</v>
      </c>
      <c r="M168" s="8">
        <f t="shared" si="313"/>
        <v>0</v>
      </c>
      <c r="N168" s="6">
        <f t="shared" si="378"/>
        <v>0</v>
      </c>
      <c r="O168" s="8" t="str">
        <f t="shared" si="315"/>
        <v/>
      </c>
      <c r="Q168" s="8">
        <f t="shared" si="316"/>
        <v>0</v>
      </c>
      <c r="R168" s="8">
        <f t="shared" si="317"/>
        <v>0</v>
      </c>
      <c r="S168" s="8" t="str">
        <f t="shared" si="318"/>
        <v/>
      </c>
      <c r="T168" s="8"/>
      <c r="U168" s="8">
        <f>IF(A168&lt;&gt;"",IF(VLOOKUP(A168,Apr!A$4:F$202,6)&gt;0,VLOOKUP(A168,Apr!A$4:F$202,6),0),0)</f>
        <v>0</v>
      </c>
      <c r="V168" s="8">
        <f>IF(A168&lt;&gt;"",IF(VLOOKUP(A168,May!A$3:F$201,6)&gt;0,VLOOKUP(A168,May!A$3:F$201,6),0),0)</f>
        <v>0</v>
      </c>
      <c r="W168" s="8">
        <f>IF(A168&lt;&gt;"",IF(VLOOKUP(A168,Jun!A$3:F$201,6)&gt;0,VLOOKUP(A168,Jun!A$3:F$201,6),0),0)</f>
        <v>0</v>
      </c>
      <c r="X168" s="8">
        <f>IF(A168&lt;&gt;"",IF(VLOOKUP(A168,Jul!A$3:F$201,6)&gt;0,VLOOKUP(A168,Jul!A$3:F$201,6),0),0)</f>
        <v>0</v>
      </c>
      <c r="Y168" s="8">
        <f>IF(A168&lt;&gt;"",IF(VLOOKUP(A168,Aug!A$3:F$201,6)&gt;0,VLOOKUP(A168,Aug!A$3:F$201,6),0),0)</f>
        <v>0</v>
      </c>
      <c r="Z168" s="8">
        <f>IF(A168&lt;&gt;"",IF(VLOOKUP(A168,Sep!A$3:F$201,6)&gt;0,VLOOKUP(A168,Sep!A$3:F$201,6),0),0)</f>
        <v>0</v>
      </c>
      <c r="AA168" s="6">
        <f t="shared" si="319"/>
        <v>0</v>
      </c>
      <c r="AB168" s="8">
        <f t="shared" si="379"/>
        <v>2.7777777777777776E-2</v>
      </c>
      <c r="AC168" s="8">
        <f>IF(A168&lt;&gt;"",IF(VLOOKUP(A168,Oct!A$3:F$201,6)&gt;0,VLOOKUP(A168,Oct!A$3:F$201,6),0),0)</f>
        <v>0</v>
      </c>
      <c r="AD168" s="8">
        <f>IF(A168&lt;&gt;"",IF(VLOOKUP(A168,Nov!A$3:F$201,6)&gt;0,VLOOKUP(A168,Nov!A$3:F$201,6),0),0)</f>
        <v>0</v>
      </c>
      <c r="AE168" s="8">
        <f>IF(A168&lt;&gt;"",IF(VLOOKUP(A168,Dec!A$3:F$201,6)&gt;0,VLOOKUP(A168,Dec!A$3:F$201,6),0),0)</f>
        <v>0</v>
      </c>
      <c r="AF168" s="8">
        <f>IF(A168&lt;&gt;"",IF(VLOOKUP(A168,Jan!A$3:F$201,6)&gt;0,VLOOKUP(A168,Jan!A$3:F$201,6),0),0)</f>
        <v>0</v>
      </c>
      <c r="AG168" s="8">
        <f>IF(A168&lt;&gt;"",IF(VLOOKUP(A168,Feb!A$3:F$201,6)&gt;0,VLOOKUP(A168,Feb!A$3:F$201,6),0),0)</f>
        <v>0</v>
      </c>
      <c r="AH168" s="8">
        <f>IF(A168&lt;&gt;"",IF(VLOOKUP(A168,Mar!A$3:F$201,6)&gt;0,VLOOKUP(A168,Mar!A$3:F$201,6),0),0)</f>
        <v>0</v>
      </c>
      <c r="AJ168" s="8">
        <f>LARGE($BH168:BI168,1)</f>
        <v>0</v>
      </c>
      <c r="AK168" s="8">
        <f>LARGE($BH168:BJ168,1)</f>
        <v>0</v>
      </c>
      <c r="AL168" s="8">
        <f>LARGE($BH168:BK168,1)</f>
        <v>0</v>
      </c>
      <c r="AM168" s="8">
        <f>LARGE($BH168:BL168,1)</f>
        <v>0</v>
      </c>
      <c r="AN168" s="8">
        <f>LARGE($BH168:BM168,1)</f>
        <v>0</v>
      </c>
      <c r="AO168" s="8">
        <f>LARGE($BN168:BO168,1)</f>
        <v>2.7777777777777776E-2</v>
      </c>
      <c r="AP168" s="8">
        <f>LARGE($BN168:BP168,1)</f>
        <v>3.3333333333333333E-2</v>
      </c>
      <c r="AQ168" s="8">
        <f>LARGE($BN168:BQ168,1)</f>
        <v>3.3333333333333333E-2</v>
      </c>
      <c r="AR168" s="8">
        <f>LARGE($BN168:BR168,1)</f>
        <v>3.3333333333333333E-2</v>
      </c>
      <c r="AS168" s="8">
        <f>LARGE($BN168:BS168,1)</f>
        <v>3.3333333333333333E-2</v>
      </c>
      <c r="AV168" s="6">
        <f t="shared" si="321"/>
        <v>0</v>
      </c>
      <c r="AW168" s="6">
        <f t="shared" si="322"/>
        <v>0</v>
      </c>
      <c r="AX168" s="6">
        <f t="shared" si="323"/>
        <v>0</v>
      </c>
      <c r="AY168" s="6">
        <f t="shared" si="324"/>
        <v>0</v>
      </c>
      <c r="AZ168" s="6">
        <f t="shared" si="325"/>
        <v>0</v>
      </c>
      <c r="BA168" s="6">
        <f t="shared" si="326"/>
        <v>0</v>
      </c>
      <c r="BB168" s="6">
        <f t="shared" si="327"/>
        <v>0</v>
      </c>
      <c r="BC168" s="6">
        <f t="shared" si="328"/>
        <v>0</v>
      </c>
      <c r="BD168" s="6">
        <f t="shared" si="329"/>
        <v>0</v>
      </c>
      <c r="BE168" s="6">
        <f t="shared" si="330"/>
        <v>0</v>
      </c>
      <c r="BF168" s="6">
        <f t="shared" si="331"/>
        <v>0</v>
      </c>
      <c r="BH168" s="8" t="str">
        <f t="shared" si="332"/>
        <v/>
      </c>
      <c r="BI168" s="8">
        <f t="shared" si="333"/>
        <v>0</v>
      </c>
      <c r="BJ168" s="8">
        <f t="shared" si="334"/>
        <v>0</v>
      </c>
      <c r="BK168" s="8">
        <f t="shared" si="335"/>
        <v>0</v>
      </c>
      <c r="BL168" s="8">
        <f t="shared" si="336"/>
        <v>0</v>
      </c>
      <c r="BM168" s="8">
        <f t="shared" si="337"/>
        <v>0</v>
      </c>
      <c r="BN168" s="8">
        <f t="shared" si="338"/>
        <v>2.7777777777777776E-2</v>
      </c>
      <c r="BO168" s="8">
        <f t="shared" si="339"/>
        <v>0</v>
      </c>
      <c r="BP168" s="8">
        <f t="shared" si="373"/>
        <v>3.3333333333333333E-2</v>
      </c>
      <c r="BQ168" s="8">
        <f t="shared" si="374"/>
        <v>0</v>
      </c>
      <c r="BR168" s="8">
        <f t="shared" si="375"/>
        <v>0</v>
      </c>
      <c r="BS168" s="8">
        <f t="shared" si="376"/>
        <v>0</v>
      </c>
      <c r="BV168" s="8" t="str">
        <f t="shared" si="340"/>
        <v/>
      </c>
      <c r="BW168" s="8" t="str">
        <f t="shared" si="341"/>
        <v/>
      </c>
      <c r="BX168" s="8" t="str">
        <f t="shared" si="342"/>
        <v/>
      </c>
      <c r="BY168" s="8" t="str">
        <f t="shared" si="343"/>
        <v/>
      </c>
      <c r="BZ168" s="8" t="str">
        <f t="shared" si="344"/>
        <v/>
      </c>
      <c r="CA168" s="8" t="str">
        <f t="shared" si="345"/>
        <v/>
      </c>
      <c r="CB168" s="8" t="str">
        <f t="shared" si="346"/>
        <v/>
      </c>
      <c r="CC168" s="8" t="str">
        <f t="shared" si="347"/>
        <v/>
      </c>
      <c r="CD168" s="8" t="str">
        <f t="shared" si="348"/>
        <v/>
      </c>
      <c r="CE168" s="8" t="str">
        <f t="shared" si="349"/>
        <v/>
      </c>
      <c r="CF168" s="8" t="str">
        <f t="shared" si="350"/>
        <v/>
      </c>
      <c r="CG168" s="8" t="str">
        <f t="shared" si="351"/>
        <v/>
      </c>
      <c r="CI168" s="13">
        <v>2.1507986111111101</v>
      </c>
      <c r="CJ168" s="8">
        <f t="shared" si="352"/>
        <v>2.1507986111111101</v>
      </c>
      <c r="CK168" s="8">
        <f>IF(COUNT($BV168:BW168)&gt;0,SMALL($BV168:BW168,1),$CI168)</f>
        <v>2.1507986111111101</v>
      </c>
      <c r="CL168" s="8">
        <f>IF(COUNT($BV168:BX168)&gt;0,SMALL($BV168:BX168,1),$CI168)</f>
        <v>2.1507986111111101</v>
      </c>
      <c r="CM168" s="8">
        <f>IF(COUNT($BV168:BY168)&gt;0,SMALL($BV168:BY168,1),$CI168)</f>
        <v>2.1507986111111101</v>
      </c>
      <c r="CN168" s="8">
        <f>IF(COUNT($BV168:BZ168)&gt;0,SMALL($BV168:BZ168,1),$CI168)</f>
        <v>2.1507986111111101</v>
      </c>
      <c r="CP168" s="8">
        <f t="shared" si="353"/>
        <v>0</v>
      </c>
      <c r="CQ168" s="8">
        <f>IF(COUNT($CB168:CC168)&gt;0,SMALL($CB168:CC168,1),$CP168)</f>
        <v>0</v>
      </c>
      <c r="CR168" s="8">
        <f>IF(COUNT($CB168:CD168)&gt;0,SMALL($CB168:CD168,1),$CP168)</f>
        <v>0</v>
      </c>
      <c r="CS168" s="8">
        <f>IF(COUNT($CB168:CE168)&gt;0,SMALL($CB168:CE168,1),$CP168)</f>
        <v>0</v>
      </c>
      <c r="CT168" s="8">
        <f>IF(COUNT($CB168:CF168)&gt;0,SMALL($CB168:CF168,1),$CP168)</f>
        <v>0</v>
      </c>
      <c r="CV168" s="8" t="str">
        <f t="shared" si="354"/>
        <v/>
      </c>
      <c r="CW168" s="8" t="str">
        <f t="shared" si="355"/>
        <v/>
      </c>
      <c r="CX168" s="1">
        <f t="shared" si="356"/>
        <v>0</v>
      </c>
      <c r="CY168" s="8" t="str">
        <f t="shared" si="357"/>
        <v/>
      </c>
      <c r="CZ168" s="1">
        <f t="shared" si="358"/>
        <v>0</v>
      </c>
      <c r="DB168" s="13">
        <f t="shared" si="359"/>
        <v>0</v>
      </c>
      <c r="DC168" s="13">
        <f>SMALL($DO168:DP168,1)/(60*60*24)</f>
        <v>0</v>
      </c>
      <c r="DD168" s="13">
        <f>SMALL($DO168:DQ168,1)/(60*60*24)</f>
        <v>0</v>
      </c>
      <c r="DE168" s="13">
        <f>SMALL($DO168:DR168,1)/(60*60*24)</f>
        <v>0</v>
      </c>
      <c r="DF168" s="13">
        <f>SMALL($DO168:DS168,1)/(60*60*24)</f>
        <v>0</v>
      </c>
      <c r="DG168" s="13">
        <f>SMALL($DO168:DT168,1)/(60*60*24)</f>
        <v>0</v>
      </c>
      <c r="DH168" s="45">
        <f t="shared" si="360"/>
        <v>0</v>
      </c>
      <c r="DI168" s="13">
        <f>SMALL($DU168:DV168,1)/(60*60*24)</f>
        <v>0</v>
      </c>
      <c r="DJ168" s="13">
        <f>SMALL($DU168:DW168,1)/(60*60*24)</f>
        <v>0</v>
      </c>
      <c r="DK168" s="13">
        <f>SMALL($DU168:DX168,1)/(60*60*24)</f>
        <v>0</v>
      </c>
      <c r="DL168" s="13">
        <f>SMALL($DU168:DY168,1)/(60*60*24)</f>
        <v>0</v>
      </c>
      <c r="DM168" s="13">
        <f>SMALL($DU168:DZ168,1)/(60*60*24)</f>
        <v>0</v>
      </c>
      <c r="DO168" s="6">
        <f t="shared" si="361"/>
        <v>0</v>
      </c>
      <c r="DP168" s="1">
        <f t="shared" si="362"/>
        <v>9999</v>
      </c>
      <c r="DQ168" s="1">
        <f t="shared" si="363"/>
        <v>9999</v>
      </c>
      <c r="DR168" s="1">
        <f t="shared" si="364"/>
        <v>9999</v>
      </c>
      <c r="DS168" s="1">
        <f t="shared" si="365"/>
        <v>9999</v>
      </c>
      <c r="DT168" s="1">
        <f t="shared" si="366"/>
        <v>9999</v>
      </c>
      <c r="DU168" s="6">
        <f t="shared" si="367"/>
        <v>0</v>
      </c>
      <c r="DV168" s="1">
        <f t="shared" si="368"/>
        <v>9999</v>
      </c>
      <c r="DW168" s="55">
        <f t="shared" si="377"/>
        <v>9999</v>
      </c>
      <c r="DX168" s="1">
        <f t="shared" si="370"/>
        <v>9999</v>
      </c>
      <c r="DY168" s="1">
        <f t="shared" si="371"/>
        <v>9999</v>
      </c>
      <c r="DZ168" s="1">
        <f t="shared" si="372"/>
        <v>9999</v>
      </c>
    </row>
    <row r="169" spans="5:130" x14ac:dyDescent="0.2">
      <c r="E169" s="13"/>
      <c r="H169" s="8">
        <v>0</v>
      </c>
      <c r="I169" s="8">
        <v>0</v>
      </c>
      <c r="M169" s="8">
        <f t="shared" si="313"/>
        <v>0</v>
      </c>
      <c r="N169" s="6">
        <f t="shared" si="378"/>
        <v>0</v>
      </c>
      <c r="O169" s="8" t="str">
        <f t="shared" si="315"/>
        <v/>
      </c>
      <c r="Q169" s="8">
        <f t="shared" si="316"/>
        <v>0</v>
      </c>
      <c r="R169" s="8">
        <f t="shared" si="317"/>
        <v>0</v>
      </c>
      <c r="S169" s="8" t="str">
        <f t="shared" si="318"/>
        <v/>
      </c>
      <c r="T169" s="8"/>
      <c r="U169" s="8">
        <f>IF(A169&lt;&gt;"",IF(VLOOKUP(A169,Apr!A$4:F$202,6)&gt;0,VLOOKUP(A169,Apr!A$4:F$202,6),0),0)</f>
        <v>0</v>
      </c>
      <c r="V169" s="8">
        <f>IF(A169&lt;&gt;"",IF(VLOOKUP(A169,May!A$3:F$201,6)&gt;0,VLOOKUP(A169,May!A$3:F$201,6),0),0)</f>
        <v>0</v>
      </c>
      <c r="W169" s="8">
        <f>IF(A169&lt;&gt;"",IF(VLOOKUP(A169,Jun!A$3:F$201,6)&gt;0,VLOOKUP(A169,Jun!A$3:F$201,6),0),0)</f>
        <v>0</v>
      </c>
      <c r="X169" s="8">
        <f>IF(A169&lt;&gt;"",IF(VLOOKUP(A169,Jul!A$3:F$201,6)&gt;0,VLOOKUP(A169,Jul!A$3:F$201,6),0),0)</f>
        <v>0</v>
      </c>
      <c r="Y169" s="8">
        <f>IF(A169&lt;&gt;"",IF(VLOOKUP(A169,Aug!A$3:F$201,6)&gt;0,VLOOKUP(A169,Aug!A$3:F$201,6),0),0)</f>
        <v>0</v>
      </c>
      <c r="Z169" s="8">
        <f>IF(A169&lt;&gt;"",IF(VLOOKUP(A169,Sep!A$3:F$201,6)&gt;0,VLOOKUP(A169,Sep!A$3:F$201,6),0),0)</f>
        <v>0</v>
      </c>
      <c r="AA169" s="6">
        <f t="shared" si="319"/>
        <v>0</v>
      </c>
      <c r="AB169" s="8">
        <f t="shared" si="379"/>
        <v>2.7777777777777776E-2</v>
      </c>
      <c r="AC169" s="8">
        <f>IF(A169&lt;&gt;"",IF(VLOOKUP(A169,Oct!A$3:F$201,6)&gt;0,VLOOKUP(A169,Oct!A$3:F$201,6),0),0)</f>
        <v>0</v>
      </c>
      <c r="AD169" s="8">
        <f>IF(A169&lt;&gt;"",IF(VLOOKUP(A169,Nov!A$3:F$201,6)&gt;0,VLOOKUP(A169,Nov!A$3:F$201,6),0),0)</f>
        <v>0</v>
      </c>
      <c r="AE169" s="8">
        <f>IF(A169&lt;&gt;"",IF(VLOOKUP(A169,Dec!A$3:F$201,6)&gt;0,VLOOKUP(A169,Dec!A$3:F$201,6),0),0)</f>
        <v>0</v>
      </c>
      <c r="AF169" s="8">
        <f>IF(A169&lt;&gt;"",IF(VLOOKUP(A169,Jan!A$3:F$201,6)&gt;0,VLOOKUP(A169,Jan!A$3:F$201,6),0),0)</f>
        <v>0</v>
      </c>
      <c r="AG169" s="8">
        <f>IF(A169&lt;&gt;"",IF(VLOOKUP(A169,Feb!A$3:F$201,6)&gt;0,VLOOKUP(A169,Feb!A$3:F$201,6),0),0)</f>
        <v>0</v>
      </c>
      <c r="AH169" s="8">
        <f>IF(A169&lt;&gt;"",IF(VLOOKUP(A169,Mar!A$3:F$201,6)&gt;0,VLOOKUP(A169,Mar!A$3:F$201,6),0),0)</f>
        <v>0</v>
      </c>
      <c r="AJ169" s="8">
        <f>LARGE($BH169:BI169,1)</f>
        <v>0</v>
      </c>
      <c r="AK169" s="8">
        <f>LARGE($BH169:BJ169,1)</f>
        <v>0</v>
      </c>
      <c r="AL169" s="8">
        <f>LARGE($BH169:BK169,1)</f>
        <v>0</v>
      </c>
      <c r="AM169" s="8">
        <f>LARGE($BH169:BL169,1)</f>
        <v>0</v>
      </c>
      <c r="AN169" s="8">
        <f>LARGE($BH169:BM169,1)</f>
        <v>0</v>
      </c>
      <c r="AO169" s="8">
        <f>LARGE($BN169:BO169,1)</f>
        <v>2.7777777777777776E-2</v>
      </c>
      <c r="AP169" s="8">
        <f>LARGE($BN169:BP169,1)</f>
        <v>3.3333333333333333E-2</v>
      </c>
      <c r="AQ169" s="8">
        <f>LARGE($BN169:BQ169,1)</f>
        <v>3.3333333333333333E-2</v>
      </c>
      <c r="AR169" s="8">
        <f>LARGE($BN169:BR169,1)</f>
        <v>3.3333333333333333E-2</v>
      </c>
      <c r="AS169" s="8">
        <f>LARGE($BN169:BS169,1)</f>
        <v>3.3333333333333333E-2</v>
      </c>
      <c r="AV169" s="6">
        <f t="shared" si="321"/>
        <v>0</v>
      </c>
      <c r="AW169" s="6">
        <f t="shared" si="322"/>
        <v>0</v>
      </c>
      <c r="AX169" s="6">
        <f t="shared" si="323"/>
        <v>0</v>
      </c>
      <c r="AY169" s="6">
        <f t="shared" si="324"/>
        <v>0</v>
      </c>
      <c r="AZ169" s="6">
        <f t="shared" si="325"/>
        <v>0</v>
      </c>
      <c r="BA169" s="6">
        <f t="shared" si="326"/>
        <v>0</v>
      </c>
      <c r="BB169" s="6">
        <f t="shared" si="327"/>
        <v>0</v>
      </c>
      <c r="BC169" s="6">
        <f t="shared" si="328"/>
        <v>0</v>
      </c>
      <c r="BD169" s="6">
        <f t="shared" si="329"/>
        <v>0</v>
      </c>
      <c r="BE169" s="6">
        <f t="shared" si="330"/>
        <v>0</v>
      </c>
      <c r="BF169" s="6">
        <f t="shared" si="331"/>
        <v>0</v>
      </c>
      <c r="BH169" s="8" t="str">
        <f t="shared" si="332"/>
        <v/>
      </c>
      <c r="BI169" s="8">
        <f t="shared" si="333"/>
        <v>0</v>
      </c>
      <c r="BJ169" s="8">
        <f t="shared" si="334"/>
        <v>0</v>
      </c>
      <c r="BK169" s="8">
        <f t="shared" si="335"/>
        <v>0</v>
      </c>
      <c r="BL169" s="8">
        <f t="shared" si="336"/>
        <v>0</v>
      </c>
      <c r="BM169" s="8">
        <f t="shared" si="337"/>
        <v>0</v>
      </c>
      <c r="BN169" s="8">
        <f t="shared" si="338"/>
        <v>2.7777777777777776E-2</v>
      </c>
      <c r="BO169" s="8">
        <f t="shared" si="339"/>
        <v>0</v>
      </c>
      <c r="BP169" s="8">
        <f t="shared" si="373"/>
        <v>3.3333333333333333E-2</v>
      </c>
      <c r="BQ169" s="8">
        <f t="shared" si="374"/>
        <v>0</v>
      </c>
      <c r="BR169" s="8">
        <f t="shared" si="375"/>
        <v>0</v>
      </c>
      <c r="BS169" s="8">
        <f t="shared" si="376"/>
        <v>0</v>
      </c>
      <c r="BV169" s="8" t="str">
        <f t="shared" si="340"/>
        <v/>
      </c>
      <c r="BW169" s="8" t="str">
        <f t="shared" si="341"/>
        <v/>
      </c>
      <c r="BX169" s="8" t="str">
        <f t="shared" si="342"/>
        <v/>
      </c>
      <c r="BY169" s="8" t="str">
        <f t="shared" si="343"/>
        <v/>
      </c>
      <c r="BZ169" s="8" t="str">
        <f t="shared" si="344"/>
        <v/>
      </c>
      <c r="CA169" s="8" t="str">
        <f t="shared" si="345"/>
        <v/>
      </c>
      <c r="CB169" s="8" t="str">
        <f t="shared" si="346"/>
        <v/>
      </c>
      <c r="CC169" s="8" t="str">
        <f t="shared" si="347"/>
        <v/>
      </c>
      <c r="CD169" s="8" t="str">
        <f t="shared" si="348"/>
        <v/>
      </c>
      <c r="CE169" s="8" t="str">
        <f t="shared" si="349"/>
        <v/>
      </c>
      <c r="CF169" s="8" t="str">
        <f t="shared" si="350"/>
        <v/>
      </c>
      <c r="CG169" s="8" t="str">
        <f t="shared" si="351"/>
        <v/>
      </c>
      <c r="CI169" s="13">
        <v>2.1924652777777802</v>
      </c>
      <c r="CJ169" s="8">
        <f t="shared" si="352"/>
        <v>2.1924652777777802</v>
      </c>
      <c r="CK169" s="8">
        <f>IF(COUNT($BV169:BW169)&gt;0,SMALL($BV169:BW169,1),$CI169)</f>
        <v>2.1924652777777802</v>
      </c>
      <c r="CL169" s="8">
        <f>IF(COUNT($BV169:BX169)&gt;0,SMALL($BV169:BX169,1),$CI169)</f>
        <v>2.1924652777777802</v>
      </c>
      <c r="CM169" s="8">
        <f>IF(COUNT($BV169:BY169)&gt;0,SMALL($BV169:BY169,1),$CI169)</f>
        <v>2.1924652777777802</v>
      </c>
      <c r="CN169" s="8">
        <f>IF(COUNT($BV169:BZ169)&gt;0,SMALL($BV169:BZ169,1),$CI169)</f>
        <v>2.1924652777777802</v>
      </c>
      <c r="CP169" s="8">
        <f t="shared" si="353"/>
        <v>0</v>
      </c>
      <c r="CQ169" s="8">
        <f>IF(COUNT($CB169:CC169)&gt;0,SMALL($CB169:CC169,1),$CP169)</f>
        <v>0</v>
      </c>
      <c r="CR169" s="8">
        <f>IF(COUNT($CB169:CD169)&gt;0,SMALL($CB169:CD169,1),$CP169)</f>
        <v>0</v>
      </c>
      <c r="CS169" s="8">
        <f>IF(COUNT($CB169:CE169)&gt;0,SMALL($CB169:CE169,1),$CP169)</f>
        <v>0</v>
      </c>
      <c r="CT169" s="8">
        <f>IF(COUNT($CB169:CF169)&gt;0,SMALL($CB169:CF169,1),$CP169)</f>
        <v>0</v>
      </c>
      <c r="CV169" s="8" t="str">
        <f t="shared" si="354"/>
        <v/>
      </c>
      <c r="CW169" s="8" t="str">
        <f t="shared" si="355"/>
        <v/>
      </c>
      <c r="CX169" s="1">
        <f t="shared" si="356"/>
        <v>0</v>
      </c>
      <c r="CY169" s="8" t="str">
        <f t="shared" si="357"/>
        <v/>
      </c>
      <c r="CZ169" s="1">
        <f t="shared" si="358"/>
        <v>0</v>
      </c>
      <c r="DB169" s="13">
        <f t="shared" si="359"/>
        <v>0</v>
      </c>
      <c r="DC169" s="13">
        <f>SMALL($DO169:DP169,1)/(60*60*24)</f>
        <v>0</v>
      </c>
      <c r="DD169" s="13">
        <f>SMALL($DO169:DQ169,1)/(60*60*24)</f>
        <v>0</v>
      </c>
      <c r="DE169" s="13">
        <f>SMALL($DO169:DR169,1)/(60*60*24)</f>
        <v>0</v>
      </c>
      <c r="DF169" s="13">
        <f>SMALL($DO169:DS169,1)/(60*60*24)</f>
        <v>0</v>
      </c>
      <c r="DG169" s="13">
        <f>SMALL($DO169:DT169,1)/(60*60*24)</f>
        <v>0</v>
      </c>
      <c r="DH169" s="45">
        <f t="shared" si="360"/>
        <v>0</v>
      </c>
      <c r="DI169" s="13">
        <f>SMALL($DU169:DV169,1)/(60*60*24)</f>
        <v>0</v>
      </c>
      <c r="DJ169" s="13">
        <f>SMALL($DU169:DW169,1)/(60*60*24)</f>
        <v>0</v>
      </c>
      <c r="DK169" s="13">
        <f>SMALL($DU169:DX169,1)/(60*60*24)</f>
        <v>0</v>
      </c>
      <c r="DL169" s="13">
        <f>SMALL($DU169:DY169,1)/(60*60*24)</f>
        <v>0</v>
      </c>
      <c r="DM169" s="13">
        <f>SMALL($DU169:DZ169,1)/(60*60*24)</f>
        <v>0</v>
      </c>
      <c r="DO169" s="6">
        <f t="shared" si="361"/>
        <v>0</v>
      </c>
      <c r="DP169" s="1">
        <f t="shared" si="362"/>
        <v>9999</v>
      </c>
      <c r="DQ169" s="1">
        <f t="shared" si="363"/>
        <v>9999</v>
      </c>
      <c r="DR169" s="1">
        <f t="shared" si="364"/>
        <v>9999</v>
      </c>
      <c r="DS169" s="1">
        <f t="shared" si="365"/>
        <v>9999</v>
      </c>
      <c r="DT169" s="1">
        <f t="shared" si="366"/>
        <v>9999</v>
      </c>
      <c r="DU169" s="6">
        <f t="shared" si="367"/>
        <v>0</v>
      </c>
      <c r="DV169" s="1">
        <f t="shared" si="368"/>
        <v>9999</v>
      </c>
      <c r="DW169" s="55">
        <f t="shared" si="377"/>
        <v>9999</v>
      </c>
      <c r="DX169" s="1">
        <f t="shared" si="370"/>
        <v>9999</v>
      </c>
      <c r="DY169" s="1">
        <f t="shared" si="371"/>
        <v>9999</v>
      </c>
      <c r="DZ169" s="1">
        <f t="shared" si="372"/>
        <v>9999</v>
      </c>
    </row>
    <row r="170" spans="5:130" x14ac:dyDescent="0.2">
      <c r="E170" s="13"/>
      <c r="H170" s="8">
        <v>0</v>
      </c>
      <c r="I170" s="8">
        <v>0</v>
      </c>
      <c r="M170" s="8">
        <f t="shared" si="313"/>
        <v>0</v>
      </c>
      <c r="N170" s="6">
        <f t="shared" si="378"/>
        <v>0</v>
      </c>
      <c r="O170" s="8" t="str">
        <f t="shared" si="315"/>
        <v/>
      </c>
      <c r="Q170" s="8">
        <f t="shared" si="316"/>
        <v>0</v>
      </c>
      <c r="R170" s="8">
        <f t="shared" si="317"/>
        <v>0</v>
      </c>
      <c r="S170" s="8" t="str">
        <f t="shared" si="318"/>
        <v/>
      </c>
      <c r="T170" s="8"/>
      <c r="U170" s="8">
        <f>IF(A170&lt;&gt;"",IF(VLOOKUP(A170,Apr!A$4:F$202,6)&gt;0,VLOOKUP(A170,Apr!A$4:F$202,6),0),0)</f>
        <v>0</v>
      </c>
      <c r="V170" s="8">
        <f>IF(A170&lt;&gt;"",IF(VLOOKUP(A170,May!A$3:F$201,6)&gt;0,VLOOKUP(A170,May!A$3:F$201,6),0),0)</f>
        <v>0</v>
      </c>
      <c r="W170" s="8">
        <f>IF(A170&lt;&gt;"",IF(VLOOKUP(A170,Jun!A$3:F$201,6)&gt;0,VLOOKUP(A170,Jun!A$3:F$201,6),0),0)</f>
        <v>0</v>
      </c>
      <c r="X170" s="8">
        <f>IF(A170&lt;&gt;"",IF(VLOOKUP(A170,Jul!A$3:F$201,6)&gt;0,VLOOKUP(A170,Jul!A$3:F$201,6),0),0)</f>
        <v>0</v>
      </c>
      <c r="Y170" s="8">
        <f>IF(A170&lt;&gt;"",IF(VLOOKUP(A170,Aug!A$3:F$201,6)&gt;0,VLOOKUP(A170,Aug!A$3:F$201,6),0),0)</f>
        <v>0</v>
      </c>
      <c r="Z170" s="8">
        <f>IF(A170&lt;&gt;"",IF(VLOOKUP(A170,Sep!A$3:F$201,6)&gt;0,VLOOKUP(A170,Sep!A$3:F$201,6),0),0)</f>
        <v>0</v>
      </c>
      <c r="AA170" s="6">
        <f t="shared" si="319"/>
        <v>0</v>
      </c>
      <c r="AB170" s="8">
        <f t="shared" si="379"/>
        <v>2.7777777777777776E-2</v>
      </c>
      <c r="AC170" s="8">
        <f>IF(A170&lt;&gt;"",IF(VLOOKUP(A170,Oct!A$3:F$201,6)&gt;0,VLOOKUP(A170,Oct!A$3:F$201,6),0),0)</f>
        <v>0</v>
      </c>
      <c r="AD170" s="8">
        <f>IF(A170&lt;&gt;"",IF(VLOOKUP(A170,Nov!A$3:F$201,6)&gt;0,VLOOKUP(A170,Nov!A$3:F$201,6),0),0)</f>
        <v>0</v>
      </c>
      <c r="AE170" s="8">
        <f>IF(A170&lt;&gt;"",IF(VLOOKUP(A170,Dec!A$3:F$201,6)&gt;0,VLOOKUP(A170,Dec!A$3:F$201,6),0),0)</f>
        <v>0</v>
      </c>
      <c r="AF170" s="8">
        <f>IF(A170&lt;&gt;"",IF(VLOOKUP(A170,Jan!A$3:F$201,6)&gt;0,VLOOKUP(A170,Jan!A$3:F$201,6),0),0)</f>
        <v>0</v>
      </c>
      <c r="AG170" s="8">
        <f>IF(A170&lt;&gt;"",IF(VLOOKUP(A170,Feb!A$3:F$201,6)&gt;0,VLOOKUP(A170,Feb!A$3:F$201,6),0),0)</f>
        <v>0</v>
      </c>
      <c r="AH170" s="8">
        <f>IF(A170&lt;&gt;"",IF(VLOOKUP(A170,Mar!A$3:F$201,6)&gt;0,VLOOKUP(A170,Mar!A$3:F$201,6),0),0)</f>
        <v>0</v>
      </c>
      <c r="AJ170" s="8">
        <f>LARGE($BH170:BI170,1)</f>
        <v>0</v>
      </c>
      <c r="AK170" s="8">
        <f>LARGE($BH170:BJ170,1)</f>
        <v>0</v>
      </c>
      <c r="AL170" s="8">
        <f>LARGE($BH170:BK170,1)</f>
        <v>0</v>
      </c>
      <c r="AM170" s="8">
        <f>LARGE($BH170:BL170,1)</f>
        <v>0</v>
      </c>
      <c r="AN170" s="8">
        <f>LARGE($BH170:BM170,1)</f>
        <v>0</v>
      </c>
      <c r="AO170" s="8">
        <f>LARGE($BN170:BO170,1)</f>
        <v>2.7777777777777776E-2</v>
      </c>
      <c r="AP170" s="8">
        <f>LARGE($BN170:BP170,1)</f>
        <v>3.3333333333333333E-2</v>
      </c>
      <c r="AQ170" s="8">
        <f>LARGE($BN170:BQ170,1)</f>
        <v>3.3333333333333333E-2</v>
      </c>
      <c r="AR170" s="8">
        <f>LARGE($BN170:BR170,1)</f>
        <v>3.3333333333333333E-2</v>
      </c>
      <c r="AS170" s="8">
        <f>LARGE($BN170:BS170,1)</f>
        <v>3.3333333333333333E-2</v>
      </c>
      <c r="AV170" s="6">
        <f t="shared" si="321"/>
        <v>0</v>
      </c>
      <c r="AW170" s="6">
        <f t="shared" si="322"/>
        <v>0</v>
      </c>
      <c r="AX170" s="6">
        <f t="shared" si="323"/>
        <v>0</v>
      </c>
      <c r="AY170" s="6">
        <f t="shared" si="324"/>
        <v>0</v>
      </c>
      <c r="AZ170" s="6">
        <f t="shared" si="325"/>
        <v>0</v>
      </c>
      <c r="BA170" s="6">
        <f t="shared" si="326"/>
        <v>0</v>
      </c>
      <c r="BB170" s="6">
        <f t="shared" si="327"/>
        <v>0</v>
      </c>
      <c r="BC170" s="6">
        <f t="shared" si="328"/>
        <v>0</v>
      </c>
      <c r="BD170" s="6">
        <f t="shared" si="329"/>
        <v>0</v>
      </c>
      <c r="BE170" s="6">
        <f t="shared" si="330"/>
        <v>0</v>
      </c>
      <c r="BF170" s="6">
        <f t="shared" si="331"/>
        <v>0</v>
      </c>
      <c r="BH170" s="8" t="str">
        <f t="shared" si="332"/>
        <v/>
      </c>
      <c r="BI170" s="8">
        <f t="shared" si="333"/>
        <v>0</v>
      </c>
      <c r="BJ170" s="8">
        <f t="shared" si="334"/>
        <v>0</v>
      </c>
      <c r="BK170" s="8">
        <f t="shared" si="335"/>
        <v>0</v>
      </c>
      <c r="BL170" s="8">
        <f t="shared" si="336"/>
        <v>0</v>
      </c>
      <c r="BM170" s="8">
        <f t="shared" si="337"/>
        <v>0</v>
      </c>
      <c r="BN170" s="8">
        <f t="shared" si="338"/>
        <v>2.7777777777777776E-2</v>
      </c>
      <c r="BO170" s="8">
        <f t="shared" si="339"/>
        <v>0</v>
      </c>
      <c r="BP170" s="8">
        <f t="shared" si="373"/>
        <v>3.3333333333333333E-2</v>
      </c>
      <c r="BQ170" s="8">
        <f t="shared" si="374"/>
        <v>0</v>
      </c>
      <c r="BR170" s="8">
        <f t="shared" si="375"/>
        <v>0</v>
      </c>
      <c r="BS170" s="8">
        <f t="shared" si="376"/>
        <v>0</v>
      </c>
      <c r="BV170" s="8" t="str">
        <f t="shared" si="340"/>
        <v/>
      </c>
      <c r="BW170" s="8" t="str">
        <f t="shared" si="341"/>
        <v/>
      </c>
      <c r="BX170" s="8" t="str">
        <f t="shared" si="342"/>
        <v/>
      </c>
      <c r="BY170" s="8" t="str">
        <f t="shared" si="343"/>
        <v/>
      </c>
      <c r="BZ170" s="8" t="str">
        <f t="shared" si="344"/>
        <v/>
      </c>
      <c r="CA170" s="8" t="str">
        <f t="shared" si="345"/>
        <v/>
      </c>
      <c r="CB170" s="8" t="str">
        <f t="shared" si="346"/>
        <v/>
      </c>
      <c r="CC170" s="8" t="str">
        <f t="shared" si="347"/>
        <v/>
      </c>
      <c r="CD170" s="8" t="str">
        <f t="shared" si="348"/>
        <v/>
      </c>
      <c r="CE170" s="8" t="str">
        <f t="shared" si="349"/>
        <v/>
      </c>
      <c r="CF170" s="8" t="str">
        <f t="shared" si="350"/>
        <v/>
      </c>
      <c r="CG170" s="8" t="str">
        <f t="shared" si="351"/>
        <v/>
      </c>
      <c r="CI170" s="13">
        <v>2.2341319444444401</v>
      </c>
      <c r="CJ170" s="8">
        <f t="shared" si="352"/>
        <v>2.2341319444444401</v>
      </c>
      <c r="CK170" s="8">
        <f>IF(COUNT($BV170:BW170)&gt;0,SMALL($BV170:BW170,1),$CI170)</f>
        <v>2.2341319444444401</v>
      </c>
      <c r="CL170" s="8">
        <f>IF(COUNT($BV170:BX170)&gt;0,SMALL($BV170:BX170,1),$CI170)</f>
        <v>2.2341319444444401</v>
      </c>
      <c r="CM170" s="8">
        <f>IF(COUNT($BV170:BY170)&gt;0,SMALL($BV170:BY170,1),$CI170)</f>
        <v>2.2341319444444401</v>
      </c>
      <c r="CN170" s="8">
        <f>IF(COUNT($BV170:BZ170)&gt;0,SMALL($BV170:BZ170,1),$CI170)</f>
        <v>2.2341319444444401</v>
      </c>
      <c r="CP170" s="8">
        <f t="shared" si="353"/>
        <v>0</v>
      </c>
      <c r="CQ170" s="8">
        <f>IF(COUNT($CB170:CC170)&gt;0,SMALL($CB170:CC170,1),$CP170)</f>
        <v>0</v>
      </c>
      <c r="CR170" s="8">
        <f>IF(COUNT($CB170:CD170)&gt;0,SMALL($CB170:CD170,1),$CP170)</f>
        <v>0</v>
      </c>
      <c r="CS170" s="8">
        <f>IF(COUNT($CB170:CE170)&gt;0,SMALL($CB170:CE170,1),$CP170)</f>
        <v>0</v>
      </c>
      <c r="CT170" s="8">
        <f>IF(COUNT($CB170:CF170)&gt;0,SMALL($CB170:CF170,1),$CP170)</f>
        <v>0</v>
      </c>
      <c r="CV170" s="8" t="str">
        <f t="shared" si="354"/>
        <v/>
      </c>
      <c r="CW170" s="8" t="str">
        <f t="shared" si="355"/>
        <v/>
      </c>
      <c r="CX170" s="1">
        <f t="shared" si="356"/>
        <v>0</v>
      </c>
      <c r="CY170" s="8" t="str">
        <f t="shared" si="357"/>
        <v/>
      </c>
      <c r="CZ170" s="1">
        <f t="shared" si="358"/>
        <v>0</v>
      </c>
      <c r="DB170" s="13">
        <f t="shared" si="359"/>
        <v>0</v>
      </c>
      <c r="DC170" s="13">
        <f>SMALL($DO170:DP170,1)/(60*60*24)</f>
        <v>0</v>
      </c>
      <c r="DD170" s="13">
        <f>SMALL($DO170:DQ170,1)/(60*60*24)</f>
        <v>0</v>
      </c>
      <c r="DE170" s="13">
        <f>SMALL($DO170:DR170,1)/(60*60*24)</f>
        <v>0</v>
      </c>
      <c r="DF170" s="13">
        <f>SMALL($DO170:DS170,1)/(60*60*24)</f>
        <v>0</v>
      </c>
      <c r="DG170" s="13">
        <f>SMALL($DO170:DT170,1)/(60*60*24)</f>
        <v>0</v>
      </c>
      <c r="DH170" s="45">
        <f t="shared" si="360"/>
        <v>0</v>
      </c>
      <c r="DI170" s="13">
        <f>SMALL($DU170:DV170,1)/(60*60*24)</f>
        <v>0</v>
      </c>
      <c r="DJ170" s="13">
        <f>SMALL($DU170:DW170,1)/(60*60*24)</f>
        <v>0</v>
      </c>
      <c r="DK170" s="13">
        <f>SMALL($DU170:DX170,1)/(60*60*24)</f>
        <v>0</v>
      </c>
      <c r="DL170" s="13">
        <f>SMALL($DU170:DY170,1)/(60*60*24)</f>
        <v>0</v>
      </c>
      <c r="DM170" s="13">
        <f>SMALL($DU170:DZ170,1)/(60*60*24)</f>
        <v>0</v>
      </c>
      <c r="DO170" s="6">
        <f t="shared" si="361"/>
        <v>0</v>
      </c>
      <c r="DP170" s="1">
        <f t="shared" si="362"/>
        <v>9999</v>
      </c>
      <c r="DQ170" s="1">
        <f t="shared" si="363"/>
        <v>9999</v>
      </c>
      <c r="DR170" s="1">
        <f t="shared" si="364"/>
        <v>9999</v>
      </c>
      <c r="DS170" s="1">
        <f t="shared" si="365"/>
        <v>9999</v>
      </c>
      <c r="DT170" s="1">
        <f t="shared" si="366"/>
        <v>9999</v>
      </c>
      <c r="DU170" s="6">
        <f t="shared" si="367"/>
        <v>0</v>
      </c>
      <c r="DV170" s="1">
        <f t="shared" si="368"/>
        <v>9999</v>
      </c>
      <c r="DW170" s="55">
        <f t="shared" si="377"/>
        <v>9999</v>
      </c>
      <c r="DX170" s="1">
        <f t="shared" si="370"/>
        <v>9999</v>
      </c>
      <c r="DY170" s="1">
        <f t="shared" si="371"/>
        <v>9999</v>
      </c>
      <c r="DZ170" s="1">
        <f t="shared" si="372"/>
        <v>9999</v>
      </c>
    </row>
    <row r="171" spans="5:130" x14ac:dyDescent="0.2">
      <c r="E171" s="13"/>
      <c r="H171" s="8">
        <v>0</v>
      </c>
      <c r="I171" s="8">
        <v>0</v>
      </c>
      <c r="M171" s="8">
        <f t="shared" si="313"/>
        <v>0</v>
      </c>
      <c r="N171" s="6">
        <f t="shared" si="378"/>
        <v>0</v>
      </c>
      <c r="O171" s="8" t="str">
        <f t="shared" si="315"/>
        <v/>
      </c>
      <c r="Q171" s="8">
        <f t="shared" si="316"/>
        <v>0</v>
      </c>
      <c r="R171" s="8">
        <f t="shared" si="317"/>
        <v>0</v>
      </c>
      <c r="S171" s="8" t="str">
        <f t="shared" si="318"/>
        <v/>
      </c>
      <c r="T171" s="8"/>
      <c r="U171" s="8">
        <f>IF(A171&lt;&gt;"",IF(VLOOKUP(A171,Apr!A$4:F$202,6)&gt;0,VLOOKUP(A171,Apr!A$4:F$202,6),0),0)</f>
        <v>0</v>
      </c>
      <c r="V171" s="8">
        <f>IF(A171&lt;&gt;"",IF(VLOOKUP(A171,May!A$3:F$201,6)&gt;0,VLOOKUP(A171,May!A$3:F$201,6),0),0)</f>
        <v>0</v>
      </c>
      <c r="W171" s="8">
        <f>IF(A171&lt;&gt;"",IF(VLOOKUP(A171,Jun!A$3:F$201,6)&gt;0,VLOOKUP(A171,Jun!A$3:F$201,6),0),0)</f>
        <v>0</v>
      </c>
      <c r="X171" s="8">
        <f>IF(A171&lt;&gt;"",IF(VLOOKUP(A171,Jul!A$3:F$201,6)&gt;0,VLOOKUP(A171,Jul!A$3:F$201,6),0),0)</f>
        <v>0</v>
      </c>
      <c r="Y171" s="8">
        <f>IF(A171&lt;&gt;"",IF(VLOOKUP(A171,Aug!A$3:F$201,6)&gt;0,VLOOKUP(A171,Aug!A$3:F$201,6),0),0)</f>
        <v>0</v>
      </c>
      <c r="Z171" s="8">
        <f>IF(A171&lt;&gt;"",IF(VLOOKUP(A171,Sep!A$3:F$201,6)&gt;0,VLOOKUP(A171,Sep!A$3:F$201,6),0),0)</f>
        <v>0</v>
      </c>
      <c r="AA171" s="6">
        <f t="shared" si="319"/>
        <v>0</v>
      </c>
      <c r="AB171" s="8">
        <f t="shared" si="379"/>
        <v>2.7777777777777776E-2</v>
      </c>
      <c r="AC171" s="8">
        <f>IF(A171&lt;&gt;"",IF(VLOOKUP(A171,Oct!A$3:F$201,6)&gt;0,VLOOKUP(A171,Oct!A$3:F$201,6),0),0)</f>
        <v>0</v>
      </c>
      <c r="AD171" s="8">
        <f>IF(A171&lt;&gt;"",IF(VLOOKUP(A171,Nov!A$3:F$201,6)&gt;0,VLOOKUP(A171,Nov!A$3:F$201,6),0),0)</f>
        <v>0</v>
      </c>
      <c r="AE171" s="8">
        <f>IF(A171&lt;&gt;"",IF(VLOOKUP(A171,Dec!A$3:F$201,6)&gt;0,VLOOKUP(A171,Dec!A$3:F$201,6),0),0)</f>
        <v>0</v>
      </c>
      <c r="AF171" s="8">
        <f>IF(A171&lt;&gt;"",IF(VLOOKUP(A171,Jan!A$3:F$201,6)&gt;0,VLOOKUP(A171,Jan!A$3:F$201,6),0),0)</f>
        <v>0</v>
      </c>
      <c r="AG171" s="8">
        <f>IF(A171&lt;&gt;"",IF(VLOOKUP(A171,Feb!A$3:F$201,6)&gt;0,VLOOKUP(A171,Feb!A$3:F$201,6),0),0)</f>
        <v>0</v>
      </c>
      <c r="AH171" s="8">
        <f>IF(A171&lt;&gt;"",IF(VLOOKUP(A171,Mar!A$3:F$201,6)&gt;0,VLOOKUP(A171,Mar!A$3:F$201,6),0),0)</f>
        <v>0</v>
      </c>
      <c r="AJ171" s="8">
        <f>LARGE($BH171:BI171,1)</f>
        <v>0</v>
      </c>
      <c r="AK171" s="8">
        <f>LARGE($BH171:BJ171,1)</f>
        <v>0</v>
      </c>
      <c r="AL171" s="8">
        <f>LARGE($BH171:BK171,1)</f>
        <v>0</v>
      </c>
      <c r="AM171" s="8">
        <f>LARGE($BH171:BL171,1)</f>
        <v>0</v>
      </c>
      <c r="AN171" s="8">
        <f>LARGE($BH171:BM171,1)</f>
        <v>0</v>
      </c>
      <c r="AO171" s="8">
        <f>LARGE($BN171:BO171,1)</f>
        <v>2.7777777777777776E-2</v>
      </c>
      <c r="AP171" s="8">
        <f>LARGE($BN171:BP171,1)</f>
        <v>3.3333333333333333E-2</v>
      </c>
      <c r="AQ171" s="8">
        <f>LARGE($BN171:BQ171,1)</f>
        <v>3.3333333333333333E-2</v>
      </c>
      <c r="AR171" s="8">
        <f>LARGE($BN171:BR171,1)</f>
        <v>3.3333333333333333E-2</v>
      </c>
      <c r="AS171" s="8">
        <f>LARGE($BN171:BS171,1)</f>
        <v>3.3333333333333333E-2</v>
      </c>
      <c r="AV171" s="6">
        <f t="shared" si="321"/>
        <v>0</v>
      </c>
      <c r="AW171" s="6">
        <f t="shared" si="322"/>
        <v>0</v>
      </c>
      <c r="AX171" s="6">
        <f t="shared" si="323"/>
        <v>0</v>
      </c>
      <c r="AY171" s="6">
        <f t="shared" si="324"/>
        <v>0</v>
      </c>
      <c r="AZ171" s="6">
        <f t="shared" si="325"/>
        <v>0</v>
      </c>
      <c r="BA171" s="6">
        <f t="shared" si="326"/>
        <v>0</v>
      </c>
      <c r="BB171" s="6">
        <f t="shared" si="327"/>
        <v>0</v>
      </c>
      <c r="BC171" s="6">
        <f t="shared" si="328"/>
        <v>0</v>
      </c>
      <c r="BD171" s="6">
        <f t="shared" si="329"/>
        <v>0</v>
      </c>
      <c r="BE171" s="6">
        <f t="shared" si="330"/>
        <v>0</v>
      </c>
      <c r="BF171" s="6">
        <f t="shared" si="331"/>
        <v>0</v>
      </c>
      <c r="BH171" s="8" t="str">
        <f t="shared" si="332"/>
        <v/>
      </c>
      <c r="BI171" s="8">
        <f t="shared" si="333"/>
        <v>0</v>
      </c>
      <c r="BJ171" s="8">
        <f t="shared" si="334"/>
        <v>0</v>
      </c>
      <c r="BK171" s="8">
        <f t="shared" si="335"/>
        <v>0</v>
      </c>
      <c r="BL171" s="8">
        <f t="shared" si="336"/>
        <v>0</v>
      </c>
      <c r="BM171" s="8">
        <f t="shared" si="337"/>
        <v>0</v>
      </c>
      <c r="BN171" s="8">
        <f t="shared" si="338"/>
        <v>2.7777777777777776E-2</v>
      </c>
      <c r="BO171" s="8">
        <f t="shared" si="339"/>
        <v>0</v>
      </c>
      <c r="BP171" s="8">
        <f t="shared" si="373"/>
        <v>3.3333333333333333E-2</v>
      </c>
      <c r="BQ171" s="8">
        <f t="shared" si="374"/>
        <v>0</v>
      </c>
      <c r="BR171" s="8">
        <f t="shared" si="375"/>
        <v>0</v>
      </c>
      <c r="BS171" s="8">
        <f t="shared" si="376"/>
        <v>0</v>
      </c>
      <c r="BV171" s="8" t="str">
        <f t="shared" si="340"/>
        <v/>
      </c>
      <c r="BW171" s="8" t="str">
        <f t="shared" si="341"/>
        <v/>
      </c>
      <c r="BX171" s="8" t="str">
        <f t="shared" si="342"/>
        <v/>
      </c>
      <c r="BY171" s="8" t="str">
        <f t="shared" si="343"/>
        <v/>
      </c>
      <c r="BZ171" s="8" t="str">
        <f t="shared" si="344"/>
        <v/>
      </c>
      <c r="CA171" s="8" t="str">
        <f t="shared" si="345"/>
        <v/>
      </c>
      <c r="CB171" s="8" t="str">
        <f t="shared" si="346"/>
        <v/>
      </c>
      <c r="CC171" s="8" t="str">
        <f t="shared" si="347"/>
        <v/>
      </c>
      <c r="CD171" s="8" t="str">
        <f t="shared" si="348"/>
        <v/>
      </c>
      <c r="CE171" s="8" t="str">
        <f t="shared" si="349"/>
        <v/>
      </c>
      <c r="CF171" s="8" t="str">
        <f t="shared" si="350"/>
        <v/>
      </c>
      <c r="CG171" s="8" t="str">
        <f t="shared" si="351"/>
        <v/>
      </c>
      <c r="CI171" s="13">
        <v>2.2757986111111101</v>
      </c>
      <c r="CJ171" s="8">
        <f t="shared" si="352"/>
        <v>2.2757986111111101</v>
      </c>
      <c r="CK171" s="8">
        <f>IF(COUNT($BV171:BW171)&gt;0,SMALL($BV171:BW171,1),$CI171)</f>
        <v>2.2757986111111101</v>
      </c>
      <c r="CL171" s="8">
        <f>IF(COUNT($BV171:BX171)&gt;0,SMALL($BV171:BX171,1),$CI171)</f>
        <v>2.2757986111111101</v>
      </c>
      <c r="CM171" s="8">
        <f>IF(COUNT($BV171:BY171)&gt;0,SMALL($BV171:BY171,1),$CI171)</f>
        <v>2.2757986111111101</v>
      </c>
      <c r="CN171" s="8">
        <f>IF(COUNT($BV171:BZ171)&gt;0,SMALL($BV171:BZ171,1),$CI171)</f>
        <v>2.2757986111111101</v>
      </c>
      <c r="CP171" s="8">
        <f t="shared" si="353"/>
        <v>0</v>
      </c>
      <c r="CQ171" s="8">
        <f>IF(COUNT($CB171:CC171)&gt;0,SMALL($CB171:CC171,1),$CP171)</f>
        <v>0</v>
      </c>
      <c r="CR171" s="8">
        <f>IF(COUNT($CB171:CD171)&gt;0,SMALL($CB171:CD171,1),$CP171)</f>
        <v>0</v>
      </c>
      <c r="CS171" s="8">
        <f>IF(COUNT($CB171:CE171)&gt;0,SMALL($CB171:CE171,1),$CP171)</f>
        <v>0</v>
      </c>
      <c r="CT171" s="8">
        <f>IF(COUNT($CB171:CF171)&gt;0,SMALL($CB171:CF171,1),$CP171)</f>
        <v>0</v>
      </c>
      <c r="CV171" s="8" t="str">
        <f t="shared" si="354"/>
        <v/>
      </c>
      <c r="CW171" s="8" t="str">
        <f t="shared" si="355"/>
        <v/>
      </c>
      <c r="CX171" s="1">
        <f t="shared" si="356"/>
        <v>0</v>
      </c>
      <c r="CY171" s="8" t="str">
        <f t="shared" si="357"/>
        <v/>
      </c>
      <c r="CZ171" s="1">
        <f t="shared" si="358"/>
        <v>0</v>
      </c>
      <c r="DB171" s="13">
        <f t="shared" si="359"/>
        <v>0</v>
      </c>
      <c r="DC171" s="13">
        <f>SMALL($DO171:DP171,1)/(60*60*24)</f>
        <v>0</v>
      </c>
      <c r="DD171" s="13">
        <f>SMALL($DO171:DQ171,1)/(60*60*24)</f>
        <v>0</v>
      </c>
      <c r="DE171" s="13">
        <f>SMALL($DO171:DR171,1)/(60*60*24)</f>
        <v>0</v>
      </c>
      <c r="DF171" s="13">
        <f>SMALL($DO171:DS171,1)/(60*60*24)</f>
        <v>0</v>
      </c>
      <c r="DG171" s="13">
        <f>SMALL($DO171:DT171,1)/(60*60*24)</f>
        <v>0</v>
      </c>
      <c r="DH171" s="45">
        <f t="shared" si="360"/>
        <v>0</v>
      </c>
      <c r="DI171" s="13">
        <f>SMALL($DU171:DV171,1)/(60*60*24)</f>
        <v>0</v>
      </c>
      <c r="DJ171" s="13">
        <f>SMALL($DU171:DW171,1)/(60*60*24)</f>
        <v>0</v>
      </c>
      <c r="DK171" s="13">
        <f>SMALL($DU171:DX171,1)/(60*60*24)</f>
        <v>0</v>
      </c>
      <c r="DL171" s="13">
        <f>SMALL($DU171:DY171,1)/(60*60*24)</f>
        <v>0</v>
      </c>
      <c r="DM171" s="13">
        <f>SMALL($DU171:DZ171,1)/(60*60*24)</f>
        <v>0</v>
      </c>
      <c r="DO171" s="6">
        <f t="shared" si="361"/>
        <v>0</v>
      </c>
      <c r="DP171" s="1">
        <f t="shared" si="362"/>
        <v>9999</v>
      </c>
      <c r="DQ171" s="1">
        <f t="shared" si="363"/>
        <v>9999</v>
      </c>
      <c r="DR171" s="1">
        <f t="shared" si="364"/>
        <v>9999</v>
      </c>
      <c r="DS171" s="1">
        <f t="shared" si="365"/>
        <v>9999</v>
      </c>
      <c r="DT171" s="1">
        <f t="shared" si="366"/>
        <v>9999</v>
      </c>
      <c r="DU171" s="6">
        <f t="shared" si="367"/>
        <v>0</v>
      </c>
      <c r="DV171" s="1">
        <f t="shared" si="368"/>
        <v>9999</v>
      </c>
      <c r="DW171" s="55">
        <f t="shared" si="377"/>
        <v>9999</v>
      </c>
      <c r="DX171" s="1">
        <f t="shared" si="370"/>
        <v>9999</v>
      </c>
      <c r="DY171" s="1">
        <f t="shared" si="371"/>
        <v>9999</v>
      </c>
      <c r="DZ171" s="1">
        <f t="shared" si="372"/>
        <v>9999</v>
      </c>
    </row>
    <row r="172" spans="5:130" x14ac:dyDescent="0.2">
      <c r="E172" s="13"/>
      <c r="H172" s="8">
        <v>0</v>
      </c>
      <c r="I172" s="8">
        <v>0</v>
      </c>
      <c r="M172" s="8">
        <f t="shared" si="313"/>
        <v>0</v>
      </c>
      <c r="N172" s="6">
        <f t="shared" si="378"/>
        <v>0</v>
      </c>
      <c r="O172" s="8" t="str">
        <f t="shared" si="315"/>
        <v/>
      </c>
      <c r="Q172" s="8">
        <f t="shared" si="316"/>
        <v>0</v>
      </c>
      <c r="R172" s="8">
        <f t="shared" si="317"/>
        <v>0</v>
      </c>
      <c r="S172" s="8" t="str">
        <f t="shared" si="318"/>
        <v/>
      </c>
      <c r="T172" s="8"/>
      <c r="U172" s="8">
        <f>IF(A172&lt;&gt;"",IF(VLOOKUP(A172,Apr!A$4:F$202,6)&gt;0,VLOOKUP(A172,Apr!A$4:F$202,6),0),0)</f>
        <v>0</v>
      </c>
      <c r="V172" s="8">
        <f>IF(A172&lt;&gt;"",IF(VLOOKUP(A172,May!A$3:F$201,6)&gt;0,VLOOKUP(A172,May!A$3:F$201,6),0),0)</f>
        <v>0</v>
      </c>
      <c r="W172" s="8">
        <f>IF(A172&lt;&gt;"",IF(VLOOKUP(A172,Jun!A$3:F$201,6)&gt;0,VLOOKUP(A172,Jun!A$3:F$201,6),0),0)</f>
        <v>0</v>
      </c>
      <c r="X172" s="8">
        <f>IF(A172&lt;&gt;"",IF(VLOOKUP(A172,Jul!A$3:F$201,6)&gt;0,VLOOKUP(A172,Jul!A$3:F$201,6),0),0)</f>
        <v>0</v>
      </c>
      <c r="Y172" s="8">
        <f>IF(A172&lt;&gt;"",IF(VLOOKUP(A172,Aug!A$3:F$201,6)&gt;0,VLOOKUP(A172,Aug!A$3:F$201,6),0),0)</f>
        <v>0</v>
      </c>
      <c r="Z172" s="8">
        <f>IF(A172&lt;&gt;"",IF(VLOOKUP(A172,Sep!A$3:F$201,6)&gt;0,VLOOKUP(A172,Sep!A$3:F$201,6),0),0)</f>
        <v>0</v>
      </c>
      <c r="AA172" s="6">
        <f t="shared" si="319"/>
        <v>0</v>
      </c>
      <c r="AB172" s="8">
        <f t="shared" si="379"/>
        <v>2.7777777777777776E-2</v>
      </c>
      <c r="AC172" s="8">
        <f>IF(A172&lt;&gt;"",IF(VLOOKUP(A172,Oct!A$3:F$201,6)&gt;0,VLOOKUP(A172,Oct!A$3:F$201,6),0),0)</f>
        <v>0</v>
      </c>
      <c r="AD172" s="8">
        <f>IF(A172&lt;&gt;"",IF(VLOOKUP(A172,Nov!A$3:F$201,6)&gt;0,VLOOKUP(A172,Nov!A$3:F$201,6),0),0)</f>
        <v>0</v>
      </c>
      <c r="AE172" s="8">
        <f>IF(A172&lt;&gt;"",IF(VLOOKUP(A172,Dec!A$3:F$201,6)&gt;0,VLOOKUP(A172,Dec!A$3:F$201,6),0),0)</f>
        <v>0</v>
      </c>
      <c r="AF172" s="8">
        <f>IF(A172&lt;&gt;"",IF(VLOOKUP(A172,Jan!A$3:F$201,6)&gt;0,VLOOKUP(A172,Jan!A$3:F$201,6),0),0)</f>
        <v>0</v>
      </c>
      <c r="AG172" s="8">
        <f>IF(A172&lt;&gt;"",IF(VLOOKUP(A172,Feb!A$3:F$201,6)&gt;0,VLOOKUP(A172,Feb!A$3:F$201,6),0),0)</f>
        <v>0</v>
      </c>
      <c r="AH172" s="8">
        <f>IF(A172&lt;&gt;"",IF(VLOOKUP(A172,Mar!A$3:F$201,6)&gt;0,VLOOKUP(A172,Mar!A$3:F$201,6),0),0)</f>
        <v>0</v>
      </c>
      <c r="AJ172" s="8">
        <f>LARGE($BH172:BI172,1)</f>
        <v>0</v>
      </c>
      <c r="AK172" s="8">
        <f>LARGE($BH172:BJ172,1)</f>
        <v>0</v>
      </c>
      <c r="AL172" s="8">
        <f>LARGE($BH172:BK172,1)</f>
        <v>0</v>
      </c>
      <c r="AM172" s="8">
        <f>LARGE($BH172:BL172,1)</f>
        <v>0</v>
      </c>
      <c r="AN172" s="8">
        <f>LARGE($BH172:BM172,1)</f>
        <v>0</v>
      </c>
      <c r="AO172" s="8">
        <f>LARGE($BN172:BO172,1)</f>
        <v>2.7777777777777776E-2</v>
      </c>
      <c r="AP172" s="8">
        <f>LARGE($BN172:BP172,1)</f>
        <v>3.3333333333333333E-2</v>
      </c>
      <c r="AQ172" s="8">
        <f>LARGE($BN172:BQ172,1)</f>
        <v>3.3333333333333333E-2</v>
      </c>
      <c r="AR172" s="8">
        <f>LARGE($BN172:BR172,1)</f>
        <v>3.3333333333333333E-2</v>
      </c>
      <c r="AS172" s="8">
        <f>LARGE($BN172:BS172,1)</f>
        <v>3.3333333333333333E-2</v>
      </c>
      <c r="AV172" s="6">
        <f t="shared" si="321"/>
        <v>0</v>
      </c>
      <c r="AW172" s="6">
        <f t="shared" si="322"/>
        <v>0</v>
      </c>
      <c r="AX172" s="6">
        <f t="shared" si="323"/>
        <v>0</v>
      </c>
      <c r="AY172" s="6">
        <f t="shared" si="324"/>
        <v>0</v>
      </c>
      <c r="AZ172" s="6">
        <f t="shared" si="325"/>
        <v>0</v>
      </c>
      <c r="BA172" s="6">
        <f t="shared" si="326"/>
        <v>0</v>
      </c>
      <c r="BB172" s="6">
        <f t="shared" si="327"/>
        <v>0</v>
      </c>
      <c r="BC172" s="6">
        <f t="shared" si="328"/>
        <v>0</v>
      </c>
      <c r="BD172" s="6">
        <f t="shared" si="329"/>
        <v>0</v>
      </c>
      <c r="BE172" s="6">
        <f t="shared" si="330"/>
        <v>0</v>
      </c>
      <c r="BF172" s="6">
        <f t="shared" si="331"/>
        <v>0</v>
      </c>
      <c r="BH172" s="8" t="str">
        <f t="shared" si="332"/>
        <v/>
      </c>
      <c r="BI172" s="8">
        <f t="shared" si="333"/>
        <v>0</v>
      </c>
      <c r="BJ172" s="8">
        <f t="shared" si="334"/>
        <v>0</v>
      </c>
      <c r="BK172" s="8">
        <f t="shared" si="335"/>
        <v>0</v>
      </c>
      <c r="BL172" s="8">
        <f t="shared" si="336"/>
        <v>0</v>
      </c>
      <c r="BM172" s="8">
        <f t="shared" si="337"/>
        <v>0</v>
      </c>
      <c r="BN172" s="8">
        <f t="shared" si="338"/>
        <v>2.7777777777777776E-2</v>
      </c>
      <c r="BO172" s="8">
        <f t="shared" si="339"/>
        <v>0</v>
      </c>
      <c r="BP172" s="8">
        <f t="shared" si="373"/>
        <v>3.3333333333333333E-2</v>
      </c>
      <c r="BQ172" s="8">
        <f t="shared" si="374"/>
        <v>0</v>
      </c>
      <c r="BR172" s="8">
        <f t="shared" si="375"/>
        <v>0</v>
      </c>
      <c r="BS172" s="8">
        <f t="shared" si="376"/>
        <v>0</v>
      </c>
      <c r="BV172" s="8" t="str">
        <f t="shared" si="340"/>
        <v/>
      </c>
      <c r="BW172" s="8" t="str">
        <f t="shared" si="341"/>
        <v/>
      </c>
      <c r="BX172" s="8" t="str">
        <f t="shared" si="342"/>
        <v/>
      </c>
      <c r="BY172" s="8" t="str">
        <f t="shared" si="343"/>
        <v/>
      </c>
      <c r="BZ172" s="8" t="str">
        <f t="shared" si="344"/>
        <v/>
      </c>
      <c r="CA172" s="8" t="str">
        <f t="shared" si="345"/>
        <v/>
      </c>
      <c r="CB172" s="8" t="str">
        <f t="shared" si="346"/>
        <v/>
      </c>
      <c r="CC172" s="8" t="str">
        <f t="shared" si="347"/>
        <v/>
      </c>
      <c r="CD172" s="8" t="str">
        <f t="shared" si="348"/>
        <v/>
      </c>
      <c r="CE172" s="8" t="str">
        <f t="shared" si="349"/>
        <v/>
      </c>
      <c r="CF172" s="8" t="str">
        <f t="shared" si="350"/>
        <v/>
      </c>
      <c r="CG172" s="8" t="str">
        <f t="shared" si="351"/>
        <v/>
      </c>
      <c r="CI172" s="13">
        <v>2.3174652777777802</v>
      </c>
      <c r="CJ172" s="8">
        <f t="shared" si="352"/>
        <v>2.3174652777777802</v>
      </c>
      <c r="CK172" s="8">
        <f>IF(COUNT($BV172:BW172)&gt;0,SMALL($BV172:BW172,1),$CI172)</f>
        <v>2.3174652777777802</v>
      </c>
      <c r="CL172" s="8">
        <f>IF(COUNT($BV172:BX172)&gt;0,SMALL($BV172:BX172,1),$CI172)</f>
        <v>2.3174652777777802</v>
      </c>
      <c r="CM172" s="8">
        <f>IF(COUNT($BV172:BY172)&gt;0,SMALL($BV172:BY172,1),$CI172)</f>
        <v>2.3174652777777802</v>
      </c>
      <c r="CN172" s="8">
        <f>IF(COUNT($BV172:BZ172)&gt;0,SMALL($BV172:BZ172,1),$CI172)</f>
        <v>2.3174652777777802</v>
      </c>
      <c r="CP172" s="8">
        <f t="shared" si="353"/>
        <v>0</v>
      </c>
      <c r="CQ172" s="8">
        <f>IF(COUNT($CB172:CC172)&gt;0,SMALL($CB172:CC172,1),$CP172)</f>
        <v>0</v>
      </c>
      <c r="CR172" s="8">
        <f>IF(COUNT($CB172:CD172)&gt;0,SMALL($CB172:CD172,1),$CP172)</f>
        <v>0</v>
      </c>
      <c r="CS172" s="8">
        <f>IF(COUNT($CB172:CE172)&gt;0,SMALL($CB172:CE172,1),$CP172)</f>
        <v>0</v>
      </c>
      <c r="CT172" s="8">
        <f>IF(COUNT($CB172:CF172)&gt;0,SMALL($CB172:CF172,1),$CP172)</f>
        <v>0</v>
      </c>
      <c r="CV172" s="8" t="str">
        <f t="shared" si="354"/>
        <v/>
      </c>
      <c r="CW172" s="8" t="str">
        <f t="shared" si="355"/>
        <v/>
      </c>
      <c r="CX172" s="1">
        <f t="shared" si="356"/>
        <v>0</v>
      </c>
      <c r="CY172" s="8" t="str">
        <f t="shared" si="357"/>
        <v/>
      </c>
      <c r="CZ172" s="1">
        <f t="shared" si="358"/>
        <v>0</v>
      </c>
      <c r="DB172" s="13">
        <f t="shared" si="359"/>
        <v>0</v>
      </c>
      <c r="DC172" s="13">
        <f>SMALL($DO172:DP172,1)/(60*60*24)</f>
        <v>0</v>
      </c>
      <c r="DD172" s="13">
        <f>SMALL($DO172:DQ172,1)/(60*60*24)</f>
        <v>0</v>
      </c>
      <c r="DE172" s="13">
        <f>SMALL($DO172:DR172,1)/(60*60*24)</f>
        <v>0</v>
      </c>
      <c r="DF172" s="13">
        <f>SMALL($DO172:DS172,1)/(60*60*24)</f>
        <v>0</v>
      </c>
      <c r="DG172" s="13">
        <f>SMALL($DO172:DT172,1)/(60*60*24)</f>
        <v>0</v>
      </c>
      <c r="DH172" s="45">
        <f t="shared" si="360"/>
        <v>0</v>
      </c>
      <c r="DI172" s="13">
        <f>SMALL($DU172:DV172,1)/(60*60*24)</f>
        <v>0</v>
      </c>
      <c r="DJ172" s="13">
        <f>SMALL($DU172:DW172,1)/(60*60*24)</f>
        <v>0</v>
      </c>
      <c r="DK172" s="13">
        <f>SMALL($DU172:DX172,1)/(60*60*24)</f>
        <v>0</v>
      </c>
      <c r="DL172" s="13">
        <f>SMALL($DU172:DY172,1)/(60*60*24)</f>
        <v>0</v>
      </c>
      <c r="DM172" s="13">
        <f>SMALL($DU172:DZ172,1)/(60*60*24)</f>
        <v>0</v>
      </c>
      <c r="DO172" s="6">
        <f t="shared" si="361"/>
        <v>0</v>
      </c>
      <c r="DP172" s="1">
        <f t="shared" si="362"/>
        <v>9999</v>
      </c>
      <c r="DQ172" s="1">
        <f t="shared" si="363"/>
        <v>9999</v>
      </c>
      <c r="DR172" s="1">
        <f t="shared" si="364"/>
        <v>9999</v>
      </c>
      <c r="DS172" s="1">
        <f t="shared" si="365"/>
        <v>9999</v>
      </c>
      <c r="DT172" s="1">
        <f t="shared" si="366"/>
        <v>9999</v>
      </c>
      <c r="DU172" s="6">
        <f t="shared" si="367"/>
        <v>0</v>
      </c>
      <c r="DV172" s="1">
        <f t="shared" si="368"/>
        <v>9999</v>
      </c>
      <c r="DW172" s="55">
        <f t="shared" si="377"/>
        <v>9999</v>
      </c>
      <c r="DX172" s="1">
        <f t="shared" si="370"/>
        <v>9999</v>
      </c>
      <c r="DY172" s="1">
        <f t="shared" si="371"/>
        <v>9999</v>
      </c>
      <c r="DZ172" s="1">
        <f t="shared" si="372"/>
        <v>9999</v>
      </c>
    </row>
    <row r="173" spans="5:130" x14ac:dyDescent="0.2">
      <c r="E173" s="13"/>
      <c r="H173" s="8">
        <v>0</v>
      </c>
      <c r="I173" s="8">
        <v>0</v>
      </c>
      <c r="M173" s="8">
        <f t="shared" si="313"/>
        <v>0</v>
      </c>
      <c r="N173" s="6">
        <f t="shared" si="378"/>
        <v>0</v>
      </c>
      <c r="O173" s="8" t="str">
        <f t="shared" si="315"/>
        <v/>
      </c>
      <c r="Q173" s="8">
        <f t="shared" si="316"/>
        <v>0</v>
      </c>
      <c r="R173" s="8">
        <f t="shared" si="317"/>
        <v>0</v>
      </c>
      <c r="S173" s="8" t="str">
        <f t="shared" si="318"/>
        <v/>
      </c>
      <c r="T173" s="8"/>
      <c r="U173" s="8">
        <f>IF(A173&lt;&gt;"",IF(VLOOKUP(A173,Apr!A$4:F$202,6)&gt;0,VLOOKUP(A173,Apr!A$4:F$202,6),0),0)</f>
        <v>0</v>
      </c>
      <c r="V173" s="8">
        <f>IF(A173&lt;&gt;"",IF(VLOOKUP(A173,May!A$3:F$201,6)&gt;0,VLOOKUP(A173,May!A$3:F$201,6),0),0)</f>
        <v>0</v>
      </c>
      <c r="W173" s="8">
        <f>IF(A173&lt;&gt;"",IF(VLOOKUP(A173,Jun!A$3:F$201,6)&gt;0,VLOOKUP(A173,Jun!A$3:F$201,6),0),0)</f>
        <v>0</v>
      </c>
      <c r="X173" s="8">
        <f>IF(A173&lt;&gt;"",IF(VLOOKUP(A173,Jul!A$3:F$201,6)&gt;0,VLOOKUP(A173,Jul!A$3:F$201,6),0),0)</f>
        <v>0</v>
      </c>
      <c r="Y173" s="8">
        <f>IF(A173&lt;&gt;"",IF(VLOOKUP(A173,Aug!A$3:F$201,6)&gt;0,VLOOKUP(A173,Aug!A$3:F$201,6),0),0)</f>
        <v>0</v>
      </c>
      <c r="Z173" s="8">
        <f>IF(A173&lt;&gt;"",IF(VLOOKUP(A173,Sep!A$3:F$201,6)&gt;0,VLOOKUP(A173,Sep!A$3:F$201,6),0),0)</f>
        <v>0</v>
      </c>
      <c r="AA173" s="6">
        <f t="shared" si="319"/>
        <v>0</v>
      </c>
      <c r="AB173" s="8">
        <f t="shared" si="379"/>
        <v>2.7777777777777776E-2</v>
      </c>
      <c r="AC173" s="8">
        <f>IF(A173&lt;&gt;"",IF(VLOOKUP(A173,Oct!A$3:F$201,6)&gt;0,VLOOKUP(A173,Oct!A$3:F$201,6),0),0)</f>
        <v>0</v>
      </c>
      <c r="AD173" s="8">
        <f>IF(A173&lt;&gt;"",IF(VLOOKUP(A173,Nov!A$3:F$201,6)&gt;0,VLOOKUP(A173,Nov!A$3:F$201,6),0),0)</f>
        <v>0</v>
      </c>
      <c r="AE173" s="8">
        <f>IF(A173&lt;&gt;"",IF(VLOOKUP(A173,Dec!A$3:F$201,6)&gt;0,VLOOKUP(A173,Dec!A$3:F$201,6),0),0)</f>
        <v>0</v>
      </c>
      <c r="AF173" s="8">
        <f>IF(A173&lt;&gt;"",IF(VLOOKUP(A173,Jan!A$3:F$201,6)&gt;0,VLOOKUP(A173,Jan!A$3:F$201,6),0),0)</f>
        <v>0</v>
      </c>
      <c r="AG173" s="8">
        <f>IF(A173&lt;&gt;"",IF(VLOOKUP(A173,Feb!A$3:F$201,6)&gt;0,VLOOKUP(A173,Feb!A$3:F$201,6),0),0)</f>
        <v>0</v>
      </c>
      <c r="AH173" s="8">
        <f>IF(A173&lt;&gt;"",IF(VLOOKUP(A173,Mar!A$3:F$201,6)&gt;0,VLOOKUP(A173,Mar!A$3:F$201,6),0),0)</f>
        <v>0</v>
      </c>
      <c r="AJ173" s="8">
        <f>LARGE($BH173:BI173,1)</f>
        <v>0</v>
      </c>
      <c r="AK173" s="8">
        <f>LARGE($BH173:BJ173,1)</f>
        <v>0</v>
      </c>
      <c r="AL173" s="8">
        <f>LARGE($BH173:BK173,1)</f>
        <v>0</v>
      </c>
      <c r="AM173" s="8">
        <f>LARGE($BH173:BL173,1)</f>
        <v>0</v>
      </c>
      <c r="AN173" s="8">
        <f>LARGE($BH173:BM173,1)</f>
        <v>0</v>
      </c>
      <c r="AO173" s="8">
        <f>LARGE($BN173:BO173,1)</f>
        <v>2.7777777777777776E-2</v>
      </c>
      <c r="AP173" s="8">
        <f>LARGE($BN173:BP173,1)</f>
        <v>3.3333333333333333E-2</v>
      </c>
      <c r="AQ173" s="8">
        <f>LARGE($BN173:BQ173,1)</f>
        <v>3.3333333333333333E-2</v>
      </c>
      <c r="AR173" s="8">
        <f>LARGE($BN173:BR173,1)</f>
        <v>3.3333333333333333E-2</v>
      </c>
      <c r="AS173" s="8">
        <f>LARGE($BN173:BS173,1)</f>
        <v>3.3333333333333333E-2</v>
      </c>
      <c r="AV173" s="6">
        <f t="shared" si="321"/>
        <v>0</v>
      </c>
      <c r="AW173" s="6">
        <f t="shared" si="322"/>
        <v>0</v>
      </c>
      <c r="AX173" s="6">
        <f t="shared" si="323"/>
        <v>0</v>
      </c>
      <c r="AY173" s="6">
        <f t="shared" si="324"/>
        <v>0</v>
      </c>
      <c r="AZ173" s="6">
        <f t="shared" si="325"/>
        <v>0</v>
      </c>
      <c r="BA173" s="6">
        <f t="shared" si="326"/>
        <v>0</v>
      </c>
      <c r="BB173" s="6">
        <f t="shared" si="327"/>
        <v>0</v>
      </c>
      <c r="BC173" s="6">
        <f t="shared" si="328"/>
        <v>0</v>
      </c>
      <c r="BD173" s="6">
        <f t="shared" si="329"/>
        <v>0</v>
      </c>
      <c r="BE173" s="6">
        <f t="shared" si="330"/>
        <v>0</v>
      </c>
      <c r="BF173" s="6">
        <f t="shared" si="331"/>
        <v>0</v>
      </c>
      <c r="BH173" s="8" t="str">
        <f t="shared" si="332"/>
        <v/>
      </c>
      <c r="BI173" s="8">
        <f t="shared" si="333"/>
        <v>0</v>
      </c>
      <c r="BJ173" s="8">
        <f t="shared" si="334"/>
        <v>0</v>
      </c>
      <c r="BK173" s="8">
        <f t="shared" si="335"/>
        <v>0</v>
      </c>
      <c r="BL173" s="8">
        <f t="shared" si="336"/>
        <v>0</v>
      </c>
      <c r="BM173" s="8">
        <f t="shared" si="337"/>
        <v>0</v>
      </c>
      <c r="BN173" s="8">
        <f t="shared" si="338"/>
        <v>2.7777777777777776E-2</v>
      </c>
      <c r="BO173" s="8">
        <f t="shared" si="339"/>
        <v>0</v>
      </c>
      <c r="BP173" s="8">
        <f t="shared" si="373"/>
        <v>3.3333333333333333E-2</v>
      </c>
      <c r="BQ173" s="8">
        <f t="shared" si="374"/>
        <v>0</v>
      </c>
      <c r="BR173" s="8">
        <f t="shared" si="375"/>
        <v>0</v>
      </c>
      <c r="BS173" s="8">
        <f t="shared" si="376"/>
        <v>0</v>
      </c>
      <c r="BV173" s="8" t="str">
        <f t="shared" si="340"/>
        <v/>
      </c>
      <c r="BW173" s="8" t="str">
        <f t="shared" si="341"/>
        <v/>
      </c>
      <c r="BX173" s="8" t="str">
        <f t="shared" si="342"/>
        <v/>
      </c>
      <c r="BY173" s="8" t="str">
        <f t="shared" si="343"/>
        <v/>
      </c>
      <c r="BZ173" s="8" t="str">
        <f t="shared" si="344"/>
        <v/>
      </c>
      <c r="CA173" s="8" t="str">
        <f t="shared" si="345"/>
        <v/>
      </c>
      <c r="CB173" s="8" t="str">
        <f t="shared" si="346"/>
        <v/>
      </c>
      <c r="CC173" s="8" t="str">
        <f t="shared" si="347"/>
        <v/>
      </c>
      <c r="CD173" s="8" t="str">
        <f t="shared" si="348"/>
        <v/>
      </c>
      <c r="CE173" s="8" t="str">
        <f t="shared" si="349"/>
        <v/>
      </c>
      <c r="CF173" s="8" t="str">
        <f t="shared" si="350"/>
        <v/>
      </c>
      <c r="CG173" s="8" t="str">
        <f t="shared" si="351"/>
        <v/>
      </c>
      <c r="CI173" s="13">
        <v>2.3591319444444401</v>
      </c>
      <c r="CJ173" s="8">
        <f t="shared" si="352"/>
        <v>2.3591319444444401</v>
      </c>
      <c r="CK173" s="8">
        <f>IF(COUNT($BV173:BW173)&gt;0,SMALL($BV173:BW173,1),$CI173)</f>
        <v>2.3591319444444401</v>
      </c>
      <c r="CL173" s="8">
        <f>IF(COUNT($BV173:BX173)&gt;0,SMALL($BV173:BX173,1),$CI173)</f>
        <v>2.3591319444444401</v>
      </c>
      <c r="CM173" s="8">
        <f>IF(COUNT($BV173:BY173)&gt;0,SMALL($BV173:BY173,1),$CI173)</f>
        <v>2.3591319444444401</v>
      </c>
      <c r="CN173" s="8">
        <f>IF(COUNT($BV173:BZ173)&gt;0,SMALL($BV173:BZ173,1),$CI173)</f>
        <v>2.3591319444444401</v>
      </c>
      <c r="CP173" s="8">
        <f t="shared" si="353"/>
        <v>0</v>
      </c>
      <c r="CQ173" s="8">
        <f>IF(COUNT($CB173:CC173)&gt;0,SMALL($CB173:CC173,1),$CP173)</f>
        <v>0</v>
      </c>
      <c r="CR173" s="8">
        <f>IF(COUNT($CB173:CD173)&gt;0,SMALL($CB173:CD173,1),$CP173)</f>
        <v>0</v>
      </c>
      <c r="CS173" s="8">
        <f>IF(COUNT($CB173:CE173)&gt;0,SMALL($CB173:CE173,1),$CP173)</f>
        <v>0</v>
      </c>
      <c r="CT173" s="8">
        <f>IF(COUNT($CB173:CF173)&gt;0,SMALL($CB173:CF173,1),$CP173)</f>
        <v>0</v>
      </c>
      <c r="CV173" s="8" t="str">
        <f t="shared" si="354"/>
        <v/>
      </c>
      <c r="CW173" s="8" t="str">
        <f t="shared" si="355"/>
        <v/>
      </c>
      <c r="CX173" s="1">
        <f t="shared" si="356"/>
        <v>0</v>
      </c>
      <c r="CY173" s="8" t="str">
        <f t="shared" si="357"/>
        <v/>
      </c>
      <c r="CZ173" s="1">
        <f t="shared" si="358"/>
        <v>0</v>
      </c>
      <c r="DB173" s="13">
        <f t="shared" si="359"/>
        <v>0</v>
      </c>
      <c r="DC173" s="13">
        <f>SMALL($DO173:DP173,1)/(60*60*24)</f>
        <v>0</v>
      </c>
      <c r="DD173" s="13">
        <f>SMALL($DO173:DQ173,1)/(60*60*24)</f>
        <v>0</v>
      </c>
      <c r="DE173" s="13">
        <f>SMALL($DO173:DR173,1)/(60*60*24)</f>
        <v>0</v>
      </c>
      <c r="DF173" s="13">
        <f>SMALL($DO173:DS173,1)/(60*60*24)</f>
        <v>0</v>
      </c>
      <c r="DG173" s="13">
        <f>SMALL($DO173:DT173,1)/(60*60*24)</f>
        <v>0</v>
      </c>
      <c r="DH173" s="45">
        <f t="shared" si="360"/>
        <v>0</v>
      </c>
      <c r="DI173" s="13">
        <f>SMALL($DU173:DV173,1)/(60*60*24)</f>
        <v>0</v>
      </c>
      <c r="DJ173" s="13">
        <f>SMALL($DU173:DW173,1)/(60*60*24)</f>
        <v>0</v>
      </c>
      <c r="DK173" s="13">
        <f>SMALL($DU173:DX173,1)/(60*60*24)</f>
        <v>0</v>
      </c>
      <c r="DL173" s="13">
        <f>SMALL($DU173:DY173,1)/(60*60*24)</f>
        <v>0</v>
      </c>
      <c r="DM173" s="13">
        <f>SMALL($DU173:DZ173,1)/(60*60*24)</f>
        <v>0</v>
      </c>
      <c r="DO173" s="6">
        <f t="shared" si="361"/>
        <v>0</v>
      </c>
      <c r="DP173" s="1">
        <f t="shared" si="362"/>
        <v>9999</v>
      </c>
      <c r="DQ173" s="1">
        <f t="shared" si="363"/>
        <v>9999</v>
      </c>
      <c r="DR173" s="1">
        <f t="shared" si="364"/>
        <v>9999</v>
      </c>
      <c r="DS173" s="1">
        <f t="shared" si="365"/>
        <v>9999</v>
      </c>
      <c r="DT173" s="1">
        <f t="shared" si="366"/>
        <v>9999</v>
      </c>
      <c r="DU173" s="6">
        <f t="shared" si="367"/>
        <v>0</v>
      </c>
      <c r="DV173" s="1">
        <f t="shared" si="368"/>
        <v>9999</v>
      </c>
      <c r="DW173" s="55">
        <f t="shared" si="377"/>
        <v>9999</v>
      </c>
      <c r="DX173" s="1">
        <f t="shared" si="370"/>
        <v>9999</v>
      </c>
      <c r="DY173" s="1">
        <f t="shared" si="371"/>
        <v>9999</v>
      </c>
      <c r="DZ173" s="1">
        <f t="shared" si="372"/>
        <v>9999</v>
      </c>
    </row>
    <row r="174" spans="5:130" x14ac:dyDescent="0.2">
      <c r="E174" s="13"/>
      <c r="M174" s="8">
        <f t="shared" si="313"/>
        <v>0</v>
      </c>
      <c r="N174" s="6">
        <f t="shared" si="378"/>
        <v>0</v>
      </c>
      <c r="O174" s="8" t="str">
        <f t="shared" si="315"/>
        <v/>
      </c>
      <c r="Q174" s="8">
        <f t="shared" si="316"/>
        <v>0</v>
      </c>
      <c r="R174" s="8">
        <f t="shared" si="317"/>
        <v>0</v>
      </c>
      <c r="S174" s="8" t="str">
        <f t="shared" si="318"/>
        <v/>
      </c>
      <c r="T174" s="8"/>
      <c r="U174" s="8">
        <f>IF(A174&lt;&gt;"",IF(VLOOKUP(A174,Apr!A$4:F$202,6)&gt;0,VLOOKUP(A174,Apr!A$4:F$202,6),0),0)</f>
        <v>0</v>
      </c>
      <c r="V174" s="8">
        <f>IF(A174&lt;&gt;"",IF(VLOOKUP(A174,May!A$3:F$201,6)&gt;0,VLOOKUP(A174,May!A$3:F$201,6),0),0)</f>
        <v>0</v>
      </c>
      <c r="W174" s="8">
        <f>IF(A174&lt;&gt;"",IF(VLOOKUP(A174,Jun!A$3:F$201,6)&gt;0,VLOOKUP(A174,Jun!A$3:F$201,6),0),0)</f>
        <v>0</v>
      </c>
      <c r="X174" s="8">
        <f>IF(A174&lt;&gt;"",IF(VLOOKUP(A174,Jul!A$3:F$201,6)&gt;0,VLOOKUP(A174,Jul!A$3:F$201,6),0),0)</f>
        <v>0</v>
      </c>
      <c r="Y174" s="8">
        <f>IF(A174&lt;&gt;"",IF(VLOOKUP(A174,Aug!A$3:F$201,6)&gt;0,VLOOKUP(A174,Aug!A$3:F$201,6),0),0)</f>
        <v>0</v>
      </c>
      <c r="Z174" s="8">
        <f>IF(A174&lt;&gt;"",IF(VLOOKUP(A174,Sep!A$3:F$201,6)&gt;0,VLOOKUP(A174,Sep!A$3:F$201,6),0),0)</f>
        <v>0</v>
      </c>
      <c r="AA174" s="6">
        <f t="shared" si="319"/>
        <v>0</v>
      </c>
      <c r="AB174" s="8">
        <f t="shared" si="379"/>
        <v>2.7777777777777776E-2</v>
      </c>
      <c r="AC174" s="8">
        <f>IF(A174&lt;&gt;"",IF(VLOOKUP(A174,Oct!A$3:F$201,6)&gt;0,VLOOKUP(A174,Oct!A$3:F$201,6),0),0)</f>
        <v>0</v>
      </c>
      <c r="AD174" s="8">
        <f>IF(A174&lt;&gt;"",IF(VLOOKUP(A174,Nov!A$3:F$201,6)&gt;0,VLOOKUP(A174,Nov!A$3:F$201,6),0),0)</f>
        <v>0</v>
      </c>
      <c r="AE174" s="8">
        <f>IF(A174&lt;&gt;"",IF(VLOOKUP(A174,Dec!A$3:F$201,6)&gt;0,VLOOKUP(A174,Dec!A$3:F$201,6),0),0)</f>
        <v>0</v>
      </c>
      <c r="AF174" s="8">
        <f>IF(A174&lt;&gt;"",IF(VLOOKUP(A174,Jan!A$3:F$201,6)&gt;0,VLOOKUP(A174,Jan!A$3:F$201,6),0),0)</f>
        <v>0</v>
      </c>
      <c r="AG174" s="8">
        <f>IF(A174&lt;&gt;"",IF(VLOOKUP(A174,Feb!A$3:F$201,6)&gt;0,VLOOKUP(A174,Feb!A$3:F$201,6),0),0)</f>
        <v>0</v>
      </c>
      <c r="AH174" s="8">
        <f>IF(A174&lt;&gt;"",IF(VLOOKUP(A174,Mar!A$3:F$201,6)&gt;0,VLOOKUP(A174,Mar!A$3:F$201,6),0),0)</f>
        <v>0</v>
      </c>
      <c r="AJ174" s="8">
        <f>LARGE($BH174:BI174,1)</f>
        <v>0</v>
      </c>
      <c r="AK174" s="8">
        <f>LARGE($BH174:BJ174,1)</f>
        <v>0</v>
      </c>
      <c r="AL174" s="8">
        <f>LARGE($BH174:BK174,1)</f>
        <v>0</v>
      </c>
      <c r="AM174" s="8">
        <f>LARGE($BH174:BL174,1)</f>
        <v>0</v>
      </c>
      <c r="AN174" s="8">
        <f>LARGE($BH174:BM174,1)</f>
        <v>0</v>
      </c>
      <c r="AO174" s="8">
        <f>LARGE($BN174:BO174,1)</f>
        <v>2.7777777777777776E-2</v>
      </c>
      <c r="AP174" s="8">
        <f>LARGE($BN174:BP174,1)</f>
        <v>3.3333333333333333E-2</v>
      </c>
      <c r="AQ174" s="8">
        <f>LARGE($BN174:BQ174,1)</f>
        <v>3.3333333333333333E-2</v>
      </c>
      <c r="AR174" s="8">
        <f>LARGE($BN174:BR174,1)</f>
        <v>3.3333333333333333E-2</v>
      </c>
      <c r="AS174" s="8">
        <f>LARGE($BN174:BS174,1)</f>
        <v>3.3333333333333333E-2</v>
      </c>
      <c r="AV174" s="6">
        <f t="shared" si="321"/>
        <v>0</v>
      </c>
      <c r="AW174" s="6">
        <f t="shared" si="322"/>
        <v>0</v>
      </c>
      <c r="AX174" s="6">
        <f t="shared" si="323"/>
        <v>0</v>
      </c>
      <c r="AY174" s="6">
        <f t="shared" si="324"/>
        <v>0</v>
      </c>
      <c r="AZ174" s="6">
        <f t="shared" si="325"/>
        <v>0</v>
      </c>
      <c r="BA174" s="6">
        <f t="shared" si="326"/>
        <v>0</v>
      </c>
      <c r="BB174" s="6">
        <f t="shared" si="327"/>
        <v>0</v>
      </c>
      <c r="BC174" s="6">
        <f t="shared" si="328"/>
        <v>0</v>
      </c>
      <c r="BD174" s="6">
        <f t="shared" si="329"/>
        <v>0</v>
      </c>
      <c r="BE174" s="6">
        <f t="shared" si="330"/>
        <v>0</v>
      </c>
      <c r="BF174" s="6">
        <f t="shared" si="331"/>
        <v>0</v>
      </c>
      <c r="BH174" s="8" t="str">
        <f t="shared" si="332"/>
        <v/>
      </c>
      <c r="BI174" s="8">
        <f t="shared" si="333"/>
        <v>0</v>
      </c>
      <c r="BJ174" s="8">
        <f t="shared" si="334"/>
        <v>0</v>
      </c>
      <c r="BK174" s="8">
        <f t="shared" si="335"/>
        <v>0</v>
      </c>
      <c r="BL174" s="8">
        <f t="shared" si="336"/>
        <v>0</v>
      </c>
      <c r="BM174" s="8">
        <f t="shared" si="337"/>
        <v>0</v>
      </c>
      <c r="BN174" s="8">
        <f t="shared" si="338"/>
        <v>2.7777777777777776E-2</v>
      </c>
      <c r="BO174" s="8">
        <f t="shared" si="339"/>
        <v>0</v>
      </c>
      <c r="BP174" s="8">
        <f t="shared" si="373"/>
        <v>3.3333333333333333E-2</v>
      </c>
      <c r="BQ174" s="8">
        <f t="shared" si="374"/>
        <v>0</v>
      </c>
      <c r="BR174" s="8">
        <f t="shared" si="375"/>
        <v>0</v>
      </c>
      <c r="BS174" s="8">
        <f t="shared" si="376"/>
        <v>0</v>
      </c>
      <c r="BV174" s="8" t="str">
        <f t="shared" si="340"/>
        <v/>
      </c>
      <c r="BW174" s="8" t="str">
        <f t="shared" si="341"/>
        <v/>
      </c>
      <c r="BX174" s="8" t="str">
        <f t="shared" si="342"/>
        <v/>
      </c>
      <c r="BY174" s="8" t="str">
        <f t="shared" si="343"/>
        <v/>
      </c>
      <c r="BZ174" s="8" t="str">
        <f t="shared" si="344"/>
        <v/>
      </c>
      <c r="CA174" s="8" t="str">
        <f t="shared" si="345"/>
        <v/>
      </c>
      <c r="CB174" s="8" t="str">
        <f t="shared" si="346"/>
        <v/>
      </c>
      <c r="CC174" s="8" t="str">
        <f t="shared" si="347"/>
        <v/>
      </c>
      <c r="CD174" s="8" t="str">
        <f t="shared" si="348"/>
        <v/>
      </c>
      <c r="CE174" s="8" t="str">
        <f t="shared" si="349"/>
        <v/>
      </c>
      <c r="CF174" s="8" t="str">
        <f t="shared" si="350"/>
        <v/>
      </c>
      <c r="CG174" s="8" t="str">
        <f t="shared" si="351"/>
        <v/>
      </c>
      <c r="CI174" s="13">
        <v>2.4007986111111101</v>
      </c>
      <c r="CJ174" s="8">
        <f t="shared" si="352"/>
        <v>2.4007986111111101</v>
      </c>
      <c r="CK174" s="8">
        <f>IF(COUNT($BV174:BW174)&gt;0,SMALL($BV174:BW174,1),$CI174)</f>
        <v>2.4007986111111101</v>
      </c>
      <c r="CL174" s="8">
        <f>IF(COUNT($BV174:BX174)&gt;0,SMALL($BV174:BX174,1),$CI174)</f>
        <v>2.4007986111111101</v>
      </c>
      <c r="CM174" s="8">
        <f>IF(COUNT($BV174:BY174)&gt;0,SMALL($BV174:BY174,1),$CI174)</f>
        <v>2.4007986111111101</v>
      </c>
      <c r="CN174" s="8">
        <f>IF(COUNT($BV174:BZ174)&gt;0,SMALL($BV174:BZ174,1),$CI174)</f>
        <v>2.4007986111111101</v>
      </c>
      <c r="CP174" s="8">
        <f t="shared" si="353"/>
        <v>0</v>
      </c>
      <c r="CQ174" s="8">
        <f>IF(COUNT($CB174:CC174)&gt;0,SMALL($CB174:CC174,1),$CP174)</f>
        <v>0</v>
      </c>
      <c r="CR174" s="8">
        <f>IF(COUNT($CB174:CD174)&gt;0,SMALL($CB174:CD174,1),$CP174)</f>
        <v>0</v>
      </c>
      <c r="CS174" s="8">
        <f>IF(COUNT($CB174:CE174)&gt;0,SMALL($CB174:CE174,1),$CP174)</f>
        <v>0</v>
      </c>
      <c r="CT174" s="8">
        <f>IF(COUNT($CB174:CF174)&gt;0,SMALL($CB174:CF174,1),$CP174)</f>
        <v>0</v>
      </c>
      <c r="CV174" s="8" t="str">
        <f t="shared" si="354"/>
        <v/>
      </c>
      <c r="CW174" s="8" t="str">
        <f t="shared" si="355"/>
        <v/>
      </c>
      <c r="CX174" s="1">
        <f t="shared" si="356"/>
        <v>0</v>
      </c>
      <c r="CY174" s="8" t="str">
        <f t="shared" si="357"/>
        <v/>
      </c>
      <c r="CZ174" s="1">
        <f t="shared" si="358"/>
        <v>0</v>
      </c>
      <c r="DB174" s="13">
        <f t="shared" si="359"/>
        <v>0</v>
      </c>
      <c r="DC174" s="13">
        <f>SMALL($DO174:DP174,1)/(60*60*24)</f>
        <v>0</v>
      </c>
      <c r="DD174" s="13">
        <f>SMALL($DO174:DQ174,1)/(60*60*24)</f>
        <v>0</v>
      </c>
      <c r="DE174" s="13">
        <f>SMALL($DO174:DR174,1)/(60*60*24)</f>
        <v>0</v>
      </c>
      <c r="DF174" s="13">
        <f>SMALL($DO174:DS174,1)/(60*60*24)</f>
        <v>0</v>
      </c>
      <c r="DG174" s="13">
        <f>SMALL($DO174:DT174,1)/(60*60*24)</f>
        <v>0</v>
      </c>
      <c r="DH174" s="45">
        <f t="shared" si="360"/>
        <v>0</v>
      </c>
      <c r="DI174" s="13">
        <f>SMALL($DU174:DV174,1)/(60*60*24)</f>
        <v>0</v>
      </c>
      <c r="DJ174" s="13">
        <f>SMALL($DU174:DW174,1)/(60*60*24)</f>
        <v>0</v>
      </c>
      <c r="DK174" s="13">
        <f>SMALL($DU174:DX174,1)/(60*60*24)</f>
        <v>0</v>
      </c>
      <c r="DL174" s="13">
        <f>SMALL($DU174:DY174,1)/(60*60*24)</f>
        <v>0</v>
      </c>
      <c r="DM174" s="13">
        <f>SMALL($DU174:DZ174,1)/(60*60*24)</f>
        <v>0</v>
      </c>
      <c r="DO174" s="6">
        <f t="shared" si="361"/>
        <v>0</v>
      </c>
      <c r="DP174" s="1">
        <f t="shared" si="362"/>
        <v>9999</v>
      </c>
      <c r="DQ174" s="1">
        <f t="shared" si="363"/>
        <v>9999</v>
      </c>
      <c r="DR174" s="1">
        <f t="shared" si="364"/>
        <v>9999</v>
      </c>
      <c r="DS174" s="1">
        <f t="shared" si="365"/>
        <v>9999</v>
      </c>
      <c r="DT174" s="1">
        <f t="shared" si="366"/>
        <v>9999</v>
      </c>
      <c r="DU174" s="6">
        <f t="shared" si="367"/>
        <v>0</v>
      </c>
      <c r="DV174" s="1">
        <f t="shared" si="368"/>
        <v>9999</v>
      </c>
      <c r="DW174" s="55">
        <f t="shared" si="377"/>
        <v>9999</v>
      </c>
      <c r="DX174" s="1">
        <f t="shared" si="370"/>
        <v>9999</v>
      </c>
      <c r="DY174" s="1">
        <f t="shared" si="371"/>
        <v>9999</v>
      </c>
      <c r="DZ174" s="1">
        <f t="shared" si="372"/>
        <v>9999</v>
      </c>
    </row>
    <row r="175" spans="5:130" x14ac:dyDescent="0.2">
      <c r="E175" s="13"/>
      <c r="M175" s="8">
        <f t="shared" si="313"/>
        <v>0</v>
      </c>
      <c r="N175" s="6">
        <f t="shared" si="378"/>
        <v>0</v>
      </c>
      <c r="O175" s="8" t="str">
        <f t="shared" si="315"/>
        <v/>
      </c>
      <c r="Q175" s="8">
        <f t="shared" si="316"/>
        <v>0</v>
      </c>
      <c r="R175" s="8">
        <f t="shared" si="317"/>
        <v>0</v>
      </c>
      <c r="S175" s="8" t="str">
        <f t="shared" si="318"/>
        <v/>
      </c>
      <c r="T175" s="8"/>
      <c r="U175" s="8">
        <f>IF(A175&lt;&gt;"",IF(VLOOKUP(A175,Apr!A$4:F$202,6)&gt;0,VLOOKUP(A175,Apr!A$4:F$202,6),0),0)</f>
        <v>0</v>
      </c>
      <c r="V175" s="8">
        <f>IF(A175&lt;&gt;"",IF(VLOOKUP(A175,May!A$3:F$201,6)&gt;0,VLOOKUP(A175,May!A$3:F$201,6),0),0)</f>
        <v>0</v>
      </c>
      <c r="W175" s="8">
        <f>IF(A175&lt;&gt;"",IF(VLOOKUP(A175,Jun!A$3:F$201,6)&gt;0,VLOOKUP(A175,Jun!A$3:F$201,6),0),0)</f>
        <v>0</v>
      </c>
      <c r="X175" s="8">
        <f>IF(A175&lt;&gt;"",IF(VLOOKUP(A175,Jul!A$3:F$201,6)&gt;0,VLOOKUP(A175,Jul!A$3:F$201,6),0),0)</f>
        <v>0</v>
      </c>
      <c r="Y175" s="8">
        <f>IF(A175&lt;&gt;"",IF(VLOOKUP(A175,Aug!A$3:F$201,6)&gt;0,VLOOKUP(A175,Aug!A$3:F$201,6),0),0)</f>
        <v>0</v>
      </c>
      <c r="Z175" s="8">
        <f>IF(A175&lt;&gt;"",IF(VLOOKUP(A175,Sep!A$3:F$201,6)&gt;0,VLOOKUP(A175,Sep!A$3:F$201,6),0),0)</f>
        <v>0</v>
      </c>
      <c r="AA175" s="6">
        <f t="shared" si="319"/>
        <v>0</v>
      </c>
      <c r="AB175" s="8">
        <f t="shared" si="379"/>
        <v>2.7777777777777776E-2</v>
      </c>
      <c r="AC175" s="8">
        <f>IF(A175&lt;&gt;"",IF(VLOOKUP(A175,Oct!A$3:F$201,6)&gt;0,VLOOKUP(A175,Oct!A$3:F$201,6),0),0)</f>
        <v>0</v>
      </c>
      <c r="AD175" s="8">
        <f>IF(A175&lt;&gt;"",IF(VLOOKUP(A175,Nov!A$3:F$201,6)&gt;0,VLOOKUP(A175,Nov!A$3:F$201,6),0),0)</f>
        <v>0</v>
      </c>
      <c r="AE175" s="8">
        <f>IF(A175&lt;&gt;"",IF(VLOOKUP(A175,Dec!A$3:F$201,6)&gt;0,VLOOKUP(A175,Dec!A$3:F$201,6),0),0)</f>
        <v>0</v>
      </c>
      <c r="AF175" s="8">
        <f>IF(A175&lt;&gt;"",IF(VLOOKUP(A175,Jan!A$3:F$201,6)&gt;0,VLOOKUP(A175,Jan!A$3:F$201,6),0),0)</f>
        <v>0</v>
      </c>
      <c r="AG175" s="8">
        <f>IF(A175&lt;&gt;"",IF(VLOOKUP(A175,Feb!A$3:F$201,6)&gt;0,VLOOKUP(A175,Feb!A$3:F$201,6),0),0)</f>
        <v>0</v>
      </c>
      <c r="AH175" s="8">
        <f>IF(A175&lt;&gt;"",IF(VLOOKUP(A175,Mar!A$3:F$201,6)&gt;0,VLOOKUP(A175,Mar!A$3:F$201,6),0),0)</f>
        <v>0</v>
      </c>
      <c r="AJ175" s="8">
        <f>LARGE($BH175:BI175,1)</f>
        <v>0</v>
      </c>
      <c r="AK175" s="8">
        <f>LARGE($BH175:BJ175,1)</f>
        <v>0</v>
      </c>
      <c r="AL175" s="8">
        <f>LARGE($BH175:BK175,1)</f>
        <v>0</v>
      </c>
      <c r="AM175" s="8">
        <f>LARGE($BH175:BL175,1)</f>
        <v>0</v>
      </c>
      <c r="AN175" s="8">
        <f>LARGE($BH175:BM175,1)</f>
        <v>0</v>
      </c>
      <c r="AO175" s="8">
        <f>LARGE($BN175:BO175,1)</f>
        <v>2.7777777777777776E-2</v>
      </c>
      <c r="AP175" s="8">
        <f>LARGE($BN175:BP175,1)</f>
        <v>3.3333333333333333E-2</v>
      </c>
      <c r="AQ175" s="8">
        <f>LARGE($BN175:BQ175,1)</f>
        <v>3.3333333333333333E-2</v>
      </c>
      <c r="AR175" s="8">
        <f>LARGE($BN175:BR175,1)</f>
        <v>3.3333333333333333E-2</v>
      </c>
      <c r="AS175" s="8">
        <f>LARGE($BN175:BS175,1)</f>
        <v>3.3333333333333333E-2</v>
      </c>
      <c r="AV175" s="6">
        <f t="shared" si="321"/>
        <v>0</v>
      </c>
      <c r="AW175" s="6">
        <f t="shared" si="322"/>
        <v>0</v>
      </c>
      <c r="AX175" s="6">
        <f t="shared" si="323"/>
        <v>0</v>
      </c>
      <c r="AY175" s="6">
        <f t="shared" si="324"/>
        <v>0</v>
      </c>
      <c r="AZ175" s="6">
        <f t="shared" si="325"/>
        <v>0</v>
      </c>
      <c r="BA175" s="6">
        <f t="shared" si="326"/>
        <v>0</v>
      </c>
      <c r="BB175" s="6">
        <f t="shared" si="327"/>
        <v>0</v>
      </c>
      <c r="BC175" s="6">
        <f t="shared" si="328"/>
        <v>0</v>
      </c>
      <c r="BD175" s="6">
        <f t="shared" si="329"/>
        <v>0</v>
      </c>
      <c r="BE175" s="6">
        <f t="shared" si="330"/>
        <v>0</v>
      </c>
      <c r="BF175" s="6">
        <f t="shared" si="331"/>
        <v>0</v>
      </c>
      <c r="BH175" s="8" t="str">
        <f t="shared" si="332"/>
        <v/>
      </c>
      <c r="BI175" s="8">
        <f t="shared" si="333"/>
        <v>0</v>
      </c>
      <c r="BJ175" s="8">
        <f t="shared" si="334"/>
        <v>0</v>
      </c>
      <c r="BK175" s="8">
        <f t="shared" si="335"/>
        <v>0</v>
      </c>
      <c r="BL175" s="8">
        <f t="shared" si="336"/>
        <v>0</v>
      </c>
      <c r="BM175" s="8">
        <f t="shared" si="337"/>
        <v>0</v>
      </c>
      <c r="BN175" s="8">
        <f t="shared" si="338"/>
        <v>2.7777777777777776E-2</v>
      </c>
      <c r="BO175" s="8">
        <f t="shared" si="339"/>
        <v>0</v>
      </c>
      <c r="BP175" s="8">
        <f t="shared" si="373"/>
        <v>3.3333333333333333E-2</v>
      </c>
      <c r="BQ175" s="8">
        <f t="shared" si="374"/>
        <v>0</v>
      </c>
      <c r="BR175" s="8">
        <f t="shared" si="375"/>
        <v>0</v>
      </c>
      <c r="BS175" s="8">
        <f t="shared" si="376"/>
        <v>0</v>
      </c>
      <c r="BV175" s="8" t="str">
        <f t="shared" si="340"/>
        <v/>
      </c>
      <c r="BW175" s="8" t="str">
        <f t="shared" si="341"/>
        <v/>
      </c>
      <c r="BX175" s="8" t="str">
        <f t="shared" si="342"/>
        <v/>
      </c>
      <c r="BY175" s="8" t="str">
        <f t="shared" si="343"/>
        <v/>
      </c>
      <c r="BZ175" s="8" t="str">
        <f t="shared" si="344"/>
        <v/>
      </c>
      <c r="CA175" s="8" t="str">
        <f t="shared" si="345"/>
        <v/>
      </c>
      <c r="CB175" s="8" t="str">
        <f t="shared" si="346"/>
        <v/>
      </c>
      <c r="CC175" s="8" t="str">
        <f t="shared" si="347"/>
        <v/>
      </c>
      <c r="CD175" s="8" t="str">
        <f t="shared" si="348"/>
        <v/>
      </c>
      <c r="CE175" s="8" t="str">
        <f t="shared" si="349"/>
        <v/>
      </c>
      <c r="CF175" s="8" t="str">
        <f t="shared" si="350"/>
        <v/>
      </c>
      <c r="CG175" s="8" t="str">
        <f t="shared" si="351"/>
        <v/>
      </c>
      <c r="CI175" s="13">
        <v>2.4424652777777802</v>
      </c>
      <c r="CJ175" s="8">
        <f t="shared" si="352"/>
        <v>2.4424652777777802</v>
      </c>
      <c r="CK175" s="8">
        <f>IF(COUNT($BV175:BW175)&gt;0,SMALL($BV175:BW175,1),$CI175)</f>
        <v>2.4424652777777802</v>
      </c>
      <c r="CL175" s="8">
        <f>IF(COUNT($BV175:BX175)&gt;0,SMALL($BV175:BX175,1),$CI175)</f>
        <v>2.4424652777777802</v>
      </c>
      <c r="CM175" s="8">
        <f>IF(COUNT($BV175:BY175)&gt;0,SMALL($BV175:BY175,1),$CI175)</f>
        <v>2.4424652777777802</v>
      </c>
      <c r="CN175" s="8">
        <f>IF(COUNT($BV175:BZ175)&gt;0,SMALL($BV175:BZ175,1),$CI175)</f>
        <v>2.4424652777777802</v>
      </c>
      <c r="CP175" s="8">
        <f t="shared" si="353"/>
        <v>0</v>
      </c>
      <c r="CQ175" s="8">
        <f>IF(COUNT($CB175:CC175)&gt;0,SMALL($CB175:CC175,1),$CP175)</f>
        <v>0</v>
      </c>
      <c r="CR175" s="8">
        <f>IF(COUNT($CB175:CD175)&gt;0,SMALL($CB175:CD175,1),$CP175)</f>
        <v>0</v>
      </c>
      <c r="CS175" s="8">
        <f>IF(COUNT($CB175:CE175)&gt;0,SMALL($CB175:CE175,1),$CP175)</f>
        <v>0</v>
      </c>
      <c r="CT175" s="8">
        <f>IF(COUNT($CB175:CF175)&gt;0,SMALL($CB175:CF175,1),$CP175)</f>
        <v>0</v>
      </c>
      <c r="CV175" s="8" t="str">
        <f t="shared" si="354"/>
        <v/>
      </c>
      <c r="CW175" s="8" t="str">
        <f t="shared" si="355"/>
        <v/>
      </c>
      <c r="CX175" s="1">
        <f t="shared" si="356"/>
        <v>0</v>
      </c>
      <c r="CY175" s="8" t="str">
        <f t="shared" si="357"/>
        <v/>
      </c>
      <c r="CZ175" s="1">
        <f t="shared" si="358"/>
        <v>0</v>
      </c>
      <c r="DB175" s="13">
        <f t="shared" si="359"/>
        <v>0</v>
      </c>
      <c r="DC175" s="13">
        <f>SMALL($DO175:DP175,1)/(60*60*24)</f>
        <v>0</v>
      </c>
      <c r="DD175" s="13">
        <f>SMALL($DO175:DQ175,1)/(60*60*24)</f>
        <v>0</v>
      </c>
      <c r="DE175" s="13">
        <f>SMALL($DO175:DR175,1)/(60*60*24)</f>
        <v>0</v>
      </c>
      <c r="DF175" s="13">
        <f>SMALL($DO175:DS175,1)/(60*60*24)</f>
        <v>0</v>
      </c>
      <c r="DG175" s="13">
        <f>SMALL($DO175:DT175,1)/(60*60*24)</f>
        <v>0</v>
      </c>
      <c r="DH175" s="45">
        <f t="shared" si="360"/>
        <v>0</v>
      </c>
      <c r="DI175" s="13">
        <f>SMALL($DU175:DV175,1)/(60*60*24)</f>
        <v>0</v>
      </c>
      <c r="DJ175" s="13">
        <f>SMALL($DU175:DW175,1)/(60*60*24)</f>
        <v>0</v>
      </c>
      <c r="DK175" s="13">
        <f>SMALL($DU175:DX175,1)/(60*60*24)</f>
        <v>0</v>
      </c>
      <c r="DL175" s="13">
        <f>SMALL($DU175:DY175,1)/(60*60*24)</f>
        <v>0</v>
      </c>
      <c r="DM175" s="13">
        <f>SMALL($DU175:DZ175,1)/(60*60*24)</f>
        <v>0</v>
      </c>
      <c r="DO175" s="6">
        <f t="shared" si="361"/>
        <v>0</v>
      </c>
      <c r="DP175" s="1">
        <f t="shared" si="362"/>
        <v>9999</v>
      </c>
      <c r="DQ175" s="1">
        <f t="shared" si="363"/>
        <v>9999</v>
      </c>
      <c r="DR175" s="1">
        <f t="shared" si="364"/>
        <v>9999</v>
      </c>
      <c r="DS175" s="1">
        <f t="shared" si="365"/>
        <v>9999</v>
      </c>
      <c r="DT175" s="1">
        <f t="shared" si="366"/>
        <v>9999</v>
      </c>
      <c r="DU175" s="6">
        <f t="shared" si="367"/>
        <v>0</v>
      </c>
      <c r="DV175" s="1">
        <f t="shared" si="368"/>
        <v>9999</v>
      </c>
      <c r="DW175" s="55">
        <f t="shared" si="377"/>
        <v>9999</v>
      </c>
      <c r="DX175" s="1">
        <f t="shared" si="370"/>
        <v>9999</v>
      </c>
      <c r="DY175" s="1">
        <f t="shared" si="371"/>
        <v>9999</v>
      </c>
      <c r="DZ175" s="1">
        <f t="shared" si="372"/>
        <v>9999</v>
      </c>
    </row>
    <row r="176" spans="5:130" x14ac:dyDescent="0.2">
      <c r="E176" s="13"/>
      <c r="M176" s="8">
        <f t="shared" si="313"/>
        <v>0</v>
      </c>
      <c r="N176" s="6">
        <f t="shared" si="378"/>
        <v>0</v>
      </c>
      <c r="O176" s="8" t="str">
        <f t="shared" si="315"/>
        <v/>
      </c>
      <c r="Q176" s="8">
        <f t="shared" si="316"/>
        <v>0</v>
      </c>
      <c r="R176" s="8">
        <f t="shared" si="317"/>
        <v>0</v>
      </c>
      <c r="S176" s="8" t="str">
        <f t="shared" si="318"/>
        <v/>
      </c>
      <c r="T176" s="8"/>
      <c r="U176" s="8">
        <f>IF(A176&lt;&gt;"",IF(VLOOKUP(A176,Apr!A$4:F$202,6)&gt;0,VLOOKUP(A176,Apr!A$4:F$202,6),0),0)</f>
        <v>0</v>
      </c>
      <c r="V176" s="8">
        <f>IF(A176&lt;&gt;"",IF(VLOOKUP(A176,May!A$3:F$201,6)&gt;0,VLOOKUP(A176,May!A$3:F$201,6),0),0)</f>
        <v>0</v>
      </c>
      <c r="W176" s="8">
        <f>IF(A176&lt;&gt;"",IF(VLOOKUP(A176,Jun!A$3:F$201,6)&gt;0,VLOOKUP(A176,Jun!A$3:F$201,6),0),0)</f>
        <v>0</v>
      </c>
      <c r="X176" s="8">
        <f>IF(A176&lt;&gt;"",IF(VLOOKUP(A176,Jul!A$3:F$201,6)&gt;0,VLOOKUP(A176,Jul!A$3:F$201,6),0),0)</f>
        <v>0</v>
      </c>
      <c r="Y176" s="8">
        <f>IF(A176&lt;&gt;"",IF(VLOOKUP(A176,Aug!A$3:F$201,6)&gt;0,VLOOKUP(A176,Aug!A$3:F$201,6),0),0)</f>
        <v>0</v>
      </c>
      <c r="Z176" s="8">
        <f>IF(A176&lt;&gt;"",IF(VLOOKUP(A176,Sep!A$3:F$201,6)&gt;0,VLOOKUP(A176,Sep!A$3:F$201,6),0),0)</f>
        <v>0</v>
      </c>
      <c r="AA176" s="6">
        <f t="shared" si="319"/>
        <v>0</v>
      </c>
      <c r="AB176" s="8">
        <f t="shared" si="379"/>
        <v>2.7777777777777776E-2</v>
      </c>
      <c r="AC176" s="8">
        <f>IF(A176&lt;&gt;"",IF(VLOOKUP(A176,Oct!A$3:F$201,6)&gt;0,VLOOKUP(A176,Oct!A$3:F$201,6),0),0)</f>
        <v>0</v>
      </c>
      <c r="AD176" s="8">
        <f>IF(A176&lt;&gt;"",IF(VLOOKUP(A176,Nov!A$3:F$201,6)&gt;0,VLOOKUP(A176,Nov!A$3:F$201,6),0),0)</f>
        <v>0</v>
      </c>
      <c r="AE176" s="8">
        <f>IF(A176&lt;&gt;"",IF(VLOOKUP(A176,Dec!A$3:F$201,6)&gt;0,VLOOKUP(A176,Dec!A$3:F$201,6),0),0)</f>
        <v>0</v>
      </c>
      <c r="AF176" s="8">
        <f>IF(A176&lt;&gt;"",IF(VLOOKUP(A176,Jan!A$3:F$201,6)&gt;0,VLOOKUP(A176,Jan!A$3:F$201,6),0),0)</f>
        <v>0</v>
      </c>
      <c r="AG176" s="8">
        <f>IF(A176&lt;&gt;"",IF(VLOOKUP(A176,Feb!A$3:F$201,6)&gt;0,VLOOKUP(A176,Feb!A$3:F$201,6),0),0)</f>
        <v>0</v>
      </c>
      <c r="AH176" s="8">
        <f>IF(A176&lt;&gt;"",IF(VLOOKUP(A176,Mar!A$3:F$201,6)&gt;0,VLOOKUP(A176,Mar!A$3:F$201,6),0),0)</f>
        <v>0</v>
      </c>
      <c r="AJ176" s="8">
        <f>LARGE($BH176:BI176,1)</f>
        <v>0</v>
      </c>
      <c r="AK176" s="8">
        <f>LARGE($BH176:BJ176,1)</f>
        <v>0</v>
      </c>
      <c r="AL176" s="8">
        <f>LARGE($BH176:BK176,1)</f>
        <v>0</v>
      </c>
      <c r="AM176" s="8">
        <f>LARGE($BH176:BL176,1)</f>
        <v>0</v>
      </c>
      <c r="AN176" s="8">
        <f>LARGE($BH176:BM176,1)</f>
        <v>0</v>
      </c>
      <c r="AO176" s="8">
        <f>LARGE($BN176:BO176,1)</f>
        <v>2.7777777777777776E-2</v>
      </c>
      <c r="AP176" s="8">
        <f>LARGE($BN176:BP176,1)</f>
        <v>3.3333333333333333E-2</v>
      </c>
      <c r="AQ176" s="8">
        <f>LARGE($BN176:BQ176,1)</f>
        <v>3.3333333333333333E-2</v>
      </c>
      <c r="AR176" s="8">
        <f>LARGE($BN176:BR176,1)</f>
        <v>3.3333333333333333E-2</v>
      </c>
      <c r="AS176" s="8">
        <f>LARGE($BN176:BS176,1)</f>
        <v>3.3333333333333333E-2</v>
      </c>
      <c r="AV176" s="6">
        <f t="shared" si="321"/>
        <v>0</v>
      </c>
      <c r="AW176" s="6">
        <f t="shared" si="322"/>
        <v>0</v>
      </c>
      <c r="AX176" s="6">
        <f t="shared" si="323"/>
        <v>0</v>
      </c>
      <c r="AY176" s="6">
        <f t="shared" si="324"/>
        <v>0</v>
      </c>
      <c r="AZ176" s="6">
        <f t="shared" si="325"/>
        <v>0</v>
      </c>
      <c r="BA176" s="6">
        <f t="shared" si="326"/>
        <v>0</v>
      </c>
      <c r="BB176" s="6">
        <f t="shared" si="327"/>
        <v>0</v>
      </c>
      <c r="BC176" s="6">
        <f t="shared" si="328"/>
        <v>0</v>
      </c>
      <c r="BD176" s="6">
        <f t="shared" si="329"/>
        <v>0</v>
      </c>
      <c r="BE176" s="6">
        <f t="shared" si="330"/>
        <v>0</v>
      </c>
      <c r="BF176" s="6">
        <f t="shared" si="331"/>
        <v>0</v>
      </c>
      <c r="BH176" s="8" t="str">
        <f t="shared" si="332"/>
        <v/>
      </c>
      <c r="BI176" s="8">
        <f t="shared" si="333"/>
        <v>0</v>
      </c>
      <c r="BJ176" s="8">
        <f t="shared" si="334"/>
        <v>0</v>
      </c>
      <c r="BK176" s="8">
        <f t="shared" si="335"/>
        <v>0</v>
      </c>
      <c r="BL176" s="8">
        <f t="shared" si="336"/>
        <v>0</v>
      </c>
      <c r="BM176" s="8">
        <f t="shared" si="337"/>
        <v>0</v>
      </c>
      <c r="BN176" s="8">
        <f t="shared" si="338"/>
        <v>2.7777777777777776E-2</v>
      </c>
      <c r="BO176" s="8">
        <f t="shared" si="339"/>
        <v>0</v>
      </c>
      <c r="BP176" s="8">
        <f t="shared" si="373"/>
        <v>3.3333333333333333E-2</v>
      </c>
      <c r="BQ176" s="8">
        <f t="shared" si="374"/>
        <v>0</v>
      </c>
      <c r="BR176" s="8">
        <f t="shared" si="375"/>
        <v>0</v>
      </c>
      <c r="BS176" s="8">
        <f t="shared" si="376"/>
        <v>0</v>
      </c>
      <c r="BV176" s="8" t="str">
        <f t="shared" si="340"/>
        <v/>
      </c>
      <c r="BW176" s="8" t="str">
        <f t="shared" si="341"/>
        <v/>
      </c>
      <c r="BX176" s="8" t="str">
        <f t="shared" si="342"/>
        <v/>
      </c>
      <c r="BY176" s="8" t="str">
        <f t="shared" si="343"/>
        <v/>
      </c>
      <c r="BZ176" s="8" t="str">
        <f t="shared" si="344"/>
        <v/>
      </c>
      <c r="CA176" s="8" t="str">
        <f t="shared" si="345"/>
        <v/>
      </c>
      <c r="CB176" s="8" t="str">
        <f t="shared" si="346"/>
        <v/>
      </c>
      <c r="CC176" s="8" t="str">
        <f t="shared" si="347"/>
        <v/>
      </c>
      <c r="CD176" s="8" t="str">
        <f t="shared" si="348"/>
        <v/>
      </c>
      <c r="CE176" s="8" t="str">
        <f t="shared" si="349"/>
        <v/>
      </c>
      <c r="CF176" s="8" t="str">
        <f t="shared" si="350"/>
        <v/>
      </c>
      <c r="CG176" s="8" t="str">
        <f t="shared" si="351"/>
        <v/>
      </c>
      <c r="CI176" s="13">
        <v>2.4841319444444401</v>
      </c>
      <c r="CJ176" s="8">
        <f t="shared" si="352"/>
        <v>2.4841319444444401</v>
      </c>
      <c r="CK176" s="8">
        <f>IF(COUNT($BV176:BW176)&gt;0,SMALL($BV176:BW176,1),$CI176)</f>
        <v>2.4841319444444401</v>
      </c>
      <c r="CL176" s="8">
        <f>IF(COUNT($BV176:BX176)&gt;0,SMALL($BV176:BX176,1),$CI176)</f>
        <v>2.4841319444444401</v>
      </c>
      <c r="CM176" s="8">
        <f>IF(COUNT($BV176:BY176)&gt;0,SMALL($BV176:BY176,1),$CI176)</f>
        <v>2.4841319444444401</v>
      </c>
      <c r="CN176" s="8">
        <f>IF(COUNT($BV176:BZ176)&gt;0,SMALL($BV176:BZ176,1),$CI176)</f>
        <v>2.4841319444444401</v>
      </c>
      <c r="CP176" s="8">
        <f t="shared" si="353"/>
        <v>0</v>
      </c>
      <c r="CQ176" s="8">
        <f>IF(COUNT($CB176:CC176)&gt;0,SMALL($CB176:CC176,1),$CP176)</f>
        <v>0</v>
      </c>
      <c r="CR176" s="8">
        <f>IF(COUNT($CB176:CD176)&gt;0,SMALL($CB176:CD176,1),$CP176)</f>
        <v>0</v>
      </c>
      <c r="CS176" s="8">
        <f>IF(COUNT($CB176:CE176)&gt;0,SMALL($CB176:CE176,1),$CP176)</f>
        <v>0</v>
      </c>
      <c r="CT176" s="8">
        <f>IF(COUNT($CB176:CF176)&gt;0,SMALL($CB176:CF176,1),$CP176)</f>
        <v>0</v>
      </c>
      <c r="CV176" s="8" t="str">
        <f t="shared" si="354"/>
        <v/>
      </c>
      <c r="CW176" s="8" t="str">
        <f t="shared" si="355"/>
        <v/>
      </c>
      <c r="CX176" s="1">
        <f t="shared" si="356"/>
        <v>0</v>
      </c>
      <c r="CY176" s="8" t="str">
        <f t="shared" si="357"/>
        <v/>
      </c>
      <c r="CZ176" s="1">
        <f t="shared" si="358"/>
        <v>0</v>
      </c>
      <c r="DB176" s="13">
        <f t="shared" si="359"/>
        <v>0</v>
      </c>
      <c r="DC176" s="13">
        <f>SMALL($DO176:DP176,1)/(60*60*24)</f>
        <v>0</v>
      </c>
      <c r="DD176" s="13">
        <f>SMALL($DO176:DQ176,1)/(60*60*24)</f>
        <v>0</v>
      </c>
      <c r="DE176" s="13">
        <f>SMALL($DO176:DR176,1)/(60*60*24)</f>
        <v>0</v>
      </c>
      <c r="DF176" s="13">
        <f>SMALL($DO176:DS176,1)/(60*60*24)</f>
        <v>0</v>
      </c>
      <c r="DG176" s="13">
        <f>SMALL($DO176:DT176,1)/(60*60*24)</f>
        <v>0</v>
      </c>
      <c r="DH176" s="45">
        <f t="shared" si="360"/>
        <v>0</v>
      </c>
      <c r="DI176" s="13">
        <f>SMALL($DU176:DV176,1)/(60*60*24)</f>
        <v>0</v>
      </c>
      <c r="DJ176" s="13">
        <f>SMALL($DU176:DW176,1)/(60*60*24)</f>
        <v>0</v>
      </c>
      <c r="DK176" s="13">
        <f>SMALL($DU176:DX176,1)/(60*60*24)</f>
        <v>0</v>
      </c>
      <c r="DL176" s="13">
        <f>SMALL($DU176:DY176,1)/(60*60*24)</f>
        <v>0</v>
      </c>
      <c r="DM176" s="13">
        <f>SMALL($DU176:DZ176,1)/(60*60*24)</f>
        <v>0</v>
      </c>
      <c r="DO176" s="6">
        <f t="shared" si="361"/>
        <v>0</v>
      </c>
      <c r="DP176" s="1">
        <f t="shared" si="362"/>
        <v>9999</v>
      </c>
      <c r="DQ176" s="1">
        <f t="shared" si="363"/>
        <v>9999</v>
      </c>
      <c r="DR176" s="1">
        <f t="shared" si="364"/>
        <v>9999</v>
      </c>
      <c r="DS176" s="1">
        <f t="shared" si="365"/>
        <v>9999</v>
      </c>
      <c r="DT176" s="1">
        <f t="shared" si="366"/>
        <v>9999</v>
      </c>
      <c r="DU176" s="6">
        <f t="shared" si="367"/>
        <v>0</v>
      </c>
      <c r="DV176" s="1">
        <f t="shared" si="368"/>
        <v>9999</v>
      </c>
      <c r="DW176" s="55">
        <f t="shared" si="377"/>
        <v>9999</v>
      </c>
      <c r="DX176" s="1">
        <f t="shared" si="370"/>
        <v>9999</v>
      </c>
      <c r="DY176" s="1">
        <f t="shared" si="371"/>
        <v>9999</v>
      </c>
      <c r="DZ176" s="1">
        <f t="shared" si="372"/>
        <v>9999</v>
      </c>
    </row>
    <row r="177" spans="5:130" x14ac:dyDescent="0.2">
      <c r="E177" s="13"/>
      <c r="M177" s="8">
        <f t="shared" si="313"/>
        <v>0</v>
      </c>
      <c r="N177" s="6">
        <f t="shared" si="378"/>
        <v>0</v>
      </c>
      <c r="O177" s="8" t="str">
        <f t="shared" si="315"/>
        <v/>
      </c>
      <c r="Q177" s="8">
        <f t="shared" si="316"/>
        <v>0</v>
      </c>
      <c r="R177" s="8">
        <f t="shared" si="317"/>
        <v>0</v>
      </c>
      <c r="S177" s="8" t="str">
        <f t="shared" si="318"/>
        <v/>
      </c>
      <c r="T177" s="8"/>
      <c r="U177" s="8">
        <f>IF(A177&lt;&gt;"",IF(VLOOKUP(A177,Apr!A$4:F$202,6)&gt;0,VLOOKUP(A177,Apr!A$4:F$202,6),0),0)</f>
        <v>0</v>
      </c>
      <c r="V177" s="8">
        <f>IF(A177&lt;&gt;"",IF(VLOOKUP(A177,May!A$3:F$201,6)&gt;0,VLOOKUP(A177,May!A$3:F$201,6),0),0)</f>
        <v>0</v>
      </c>
      <c r="W177" s="8">
        <f>IF(A177&lt;&gt;"",IF(VLOOKUP(A177,Jun!A$3:F$201,6)&gt;0,VLOOKUP(A177,Jun!A$3:F$201,6),0),0)</f>
        <v>0</v>
      </c>
      <c r="X177" s="8">
        <f>IF(A177&lt;&gt;"",IF(VLOOKUP(A177,Jul!A$3:F$201,6)&gt;0,VLOOKUP(A177,Jul!A$3:F$201,6),0),0)</f>
        <v>0</v>
      </c>
      <c r="Y177" s="8">
        <f>IF(A177&lt;&gt;"",IF(VLOOKUP(A177,Aug!A$3:F$201,6)&gt;0,VLOOKUP(A177,Aug!A$3:F$201,6),0),0)</f>
        <v>0</v>
      </c>
      <c r="Z177" s="8">
        <f>IF(A177&lt;&gt;"",IF(VLOOKUP(A177,Sep!A$3:F$201,6)&gt;0,VLOOKUP(A177,Sep!A$3:F$201,6),0),0)</f>
        <v>0</v>
      </c>
      <c r="AA177" s="6">
        <f t="shared" si="319"/>
        <v>0</v>
      </c>
      <c r="AB177" s="8">
        <f t="shared" si="379"/>
        <v>2.7777777777777776E-2</v>
      </c>
      <c r="AC177" s="8">
        <f>IF(A177&lt;&gt;"",IF(VLOOKUP(A177,Oct!A$3:F$201,6)&gt;0,VLOOKUP(A177,Oct!A$3:F$201,6),0),0)</f>
        <v>0</v>
      </c>
      <c r="AD177" s="8">
        <f>IF(A177&lt;&gt;"",IF(VLOOKUP(A177,Nov!A$3:F$201,6)&gt;0,VLOOKUP(A177,Nov!A$3:F$201,6),0),0)</f>
        <v>0</v>
      </c>
      <c r="AE177" s="8">
        <f>IF(A177&lt;&gt;"",IF(VLOOKUP(A177,Dec!A$3:F$201,6)&gt;0,VLOOKUP(A177,Dec!A$3:F$201,6),0),0)</f>
        <v>0</v>
      </c>
      <c r="AF177" s="8">
        <f>IF(A177&lt;&gt;"",IF(VLOOKUP(A177,Jan!A$3:F$201,6)&gt;0,VLOOKUP(A177,Jan!A$3:F$201,6),0),0)</f>
        <v>0</v>
      </c>
      <c r="AG177" s="8">
        <f>IF(A177&lt;&gt;"",IF(VLOOKUP(A177,Feb!A$3:F$201,6)&gt;0,VLOOKUP(A177,Feb!A$3:F$201,6),0),0)</f>
        <v>0</v>
      </c>
      <c r="AH177" s="8">
        <f>IF(A177&lt;&gt;"",IF(VLOOKUP(A177,Mar!A$3:F$201,6)&gt;0,VLOOKUP(A177,Mar!A$3:F$201,6),0),0)</f>
        <v>0</v>
      </c>
      <c r="AJ177" s="8">
        <f>LARGE($BH177:BI177,1)</f>
        <v>0</v>
      </c>
      <c r="AK177" s="8">
        <f>LARGE($BH177:BJ177,1)</f>
        <v>0</v>
      </c>
      <c r="AL177" s="8">
        <f>LARGE($BH177:BK177,1)</f>
        <v>0</v>
      </c>
      <c r="AM177" s="8">
        <f>LARGE($BH177:BL177,1)</f>
        <v>0</v>
      </c>
      <c r="AN177" s="8">
        <f>LARGE($BH177:BM177,1)</f>
        <v>0</v>
      </c>
      <c r="AO177" s="8">
        <f>LARGE($BN177:BO177,1)</f>
        <v>2.7777777777777776E-2</v>
      </c>
      <c r="AP177" s="8">
        <f>LARGE($BN177:BP177,1)</f>
        <v>3.3333333333333333E-2</v>
      </c>
      <c r="AQ177" s="8">
        <f>LARGE($BN177:BQ177,1)</f>
        <v>3.3333333333333333E-2</v>
      </c>
      <c r="AR177" s="8">
        <f>LARGE($BN177:BR177,1)</f>
        <v>3.3333333333333333E-2</v>
      </c>
      <c r="AS177" s="8">
        <f>LARGE($BN177:BS177,1)</f>
        <v>3.3333333333333333E-2</v>
      </c>
      <c r="AV177" s="6">
        <f t="shared" si="321"/>
        <v>0</v>
      </c>
      <c r="AW177" s="6">
        <f t="shared" si="322"/>
        <v>0</v>
      </c>
      <c r="AX177" s="6">
        <f t="shared" si="323"/>
        <v>0</v>
      </c>
      <c r="AY177" s="6">
        <f t="shared" si="324"/>
        <v>0</v>
      </c>
      <c r="AZ177" s="6">
        <f t="shared" si="325"/>
        <v>0</v>
      </c>
      <c r="BA177" s="6">
        <f t="shared" si="326"/>
        <v>0</v>
      </c>
      <c r="BB177" s="6">
        <f t="shared" si="327"/>
        <v>0</v>
      </c>
      <c r="BC177" s="6">
        <f t="shared" si="328"/>
        <v>0</v>
      </c>
      <c r="BD177" s="6">
        <f t="shared" si="329"/>
        <v>0</v>
      </c>
      <c r="BE177" s="6">
        <f t="shared" si="330"/>
        <v>0</v>
      </c>
      <c r="BF177" s="6">
        <f t="shared" si="331"/>
        <v>0</v>
      </c>
      <c r="BH177" s="8" t="str">
        <f t="shared" si="332"/>
        <v/>
      </c>
      <c r="BI177" s="8">
        <f t="shared" si="333"/>
        <v>0</v>
      </c>
      <c r="BJ177" s="8">
        <f t="shared" si="334"/>
        <v>0</v>
      </c>
      <c r="BK177" s="8">
        <f t="shared" si="335"/>
        <v>0</v>
      </c>
      <c r="BL177" s="8">
        <f t="shared" si="336"/>
        <v>0</v>
      </c>
      <c r="BM177" s="8">
        <f t="shared" si="337"/>
        <v>0</v>
      </c>
      <c r="BN177" s="8">
        <f t="shared" si="338"/>
        <v>2.7777777777777776E-2</v>
      </c>
      <c r="BO177" s="8">
        <f t="shared" si="339"/>
        <v>0</v>
      </c>
      <c r="BP177" s="8">
        <f t="shared" si="373"/>
        <v>3.3333333333333333E-2</v>
      </c>
      <c r="BQ177" s="8">
        <f t="shared" si="374"/>
        <v>0</v>
      </c>
      <c r="BR177" s="8">
        <f t="shared" si="375"/>
        <v>0</v>
      </c>
      <c r="BS177" s="8">
        <f t="shared" si="376"/>
        <v>0</v>
      </c>
      <c r="BV177" s="8" t="str">
        <f t="shared" si="340"/>
        <v/>
      </c>
      <c r="BW177" s="8" t="str">
        <f t="shared" si="341"/>
        <v/>
      </c>
      <c r="BX177" s="8" t="str">
        <f t="shared" si="342"/>
        <v/>
      </c>
      <c r="BY177" s="8" t="str">
        <f t="shared" si="343"/>
        <v/>
      </c>
      <c r="BZ177" s="8" t="str">
        <f t="shared" si="344"/>
        <v/>
      </c>
      <c r="CA177" s="8" t="str">
        <f t="shared" si="345"/>
        <v/>
      </c>
      <c r="CB177" s="8" t="str">
        <f t="shared" si="346"/>
        <v/>
      </c>
      <c r="CC177" s="8" t="str">
        <f t="shared" si="347"/>
        <v/>
      </c>
      <c r="CD177" s="8" t="str">
        <f t="shared" si="348"/>
        <v/>
      </c>
      <c r="CE177" s="8" t="str">
        <f t="shared" si="349"/>
        <v/>
      </c>
      <c r="CF177" s="8" t="str">
        <f t="shared" si="350"/>
        <v/>
      </c>
      <c r="CG177" s="8" t="str">
        <f t="shared" si="351"/>
        <v/>
      </c>
      <c r="CI177" s="13">
        <v>2.5257986111111101</v>
      </c>
      <c r="CJ177" s="8">
        <f t="shared" si="352"/>
        <v>2.5257986111111101</v>
      </c>
      <c r="CK177" s="8">
        <f>IF(COUNT($BV177:BW177)&gt;0,SMALL($BV177:BW177,1),$CI177)</f>
        <v>2.5257986111111101</v>
      </c>
      <c r="CL177" s="8">
        <f>IF(COUNT($BV177:BX177)&gt;0,SMALL($BV177:BX177,1),$CI177)</f>
        <v>2.5257986111111101</v>
      </c>
      <c r="CM177" s="8">
        <f>IF(COUNT($BV177:BY177)&gt;0,SMALL($BV177:BY177,1),$CI177)</f>
        <v>2.5257986111111101</v>
      </c>
      <c r="CN177" s="8">
        <f>IF(COUNT($BV177:BZ177)&gt;0,SMALL($BV177:BZ177,1),$CI177)</f>
        <v>2.5257986111111101</v>
      </c>
      <c r="CP177" s="8">
        <f t="shared" si="353"/>
        <v>0</v>
      </c>
      <c r="CQ177" s="8">
        <f>IF(COUNT($CB177:CC177)&gt;0,SMALL($CB177:CC177,1),$CP177)</f>
        <v>0</v>
      </c>
      <c r="CR177" s="8">
        <f>IF(COUNT($CB177:CD177)&gt;0,SMALL($CB177:CD177,1),$CP177)</f>
        <v>0</v>
      </c>
      <c r="CS177" s="8">
        <f>IF(COUNT($CB177:CE177)&gt;0,SMALL($CB177:CE177,1),$CP177)</f>
        <v>0</v>
      </c>
      <c r="CT177" s="8">
        <f>IF(COUNT($CB177:CF177)&gt;0,SMALL($CB177:CF177,1),$CP177)</f>
        <v>0</v>
      </c>
      <c r="CV177" s="8" t="str">
        <f t="shared" si="354"/>
        <v/>
      </c>
      <c r="CW177" s="8" t="str">
        <f t="shared" si="355"/>
        <v/>
      </c>
      <c r="CX177" s="1">
        <f t="shared" si="356"/>
        <v>0</v>
      </c>
      <c r="CY177" s="8" t="str">
        <f t="shared" si="357"/>
        <v/>
      </c>
      <c r="CZ177" s="1">
        <f t="shared" si="358"/>
        <v>0</v>
      </c>
      <c r="DB177" s="13">
        <f t="shared" si="359"/>
        <v>0</v>
      </c>
      <c r="DC177" s="13">
        <f>SMALL($DO177:DP177,1)/(60*60*24)</f>
        <v>0</v>
      </c>
      <c r="DD177" s="13">
        <f>SMALL($DO177:DQ177,1)/(60*60*24)</f>
        <v>0</v>
      </c>
      <c r="DE177" s="13">
        <f>SMALL($DO177:DR177,1)/(60*60*24)</f>
        <v>0</v>
      </c>
      <c r="DF177" s="13">
        <f>SMALL($DO177:DS177,1)/(60*60*24)</f>
        <v>0</v>
      </c>
      <c r="DG177" s="13">
        <f>SMALL($DO177:DT177,1)/(60*60*24)</f>
        <v>0</v>
      </c>
      <c r="DH177" s="45">
        <f t="shared" si="360"/>
        <v>0</v>
      </c>
      <c r="DI177" s="13">
        <f>SMALL($DU177:DV177,1)/(60*60*24)</f>
        <v>0</v>
      </c>
      <c r="DJ177" s="13">
        <f>SMALL($DU177:DW177,1)/(60*60*24)</f>
        <v>0</v>
      </c>
      <c r="DK177" s="13">
        <f>SMALL($DU177:DX177,1)/(60*60*24)</f>
        <v>0</v>
      </c>
      <c r="DL177" s="13">
        <f>SMALL($DU177:DY177,1)/(60*60*24)</f>
        <v>0</v>
      </c>
      <c r="DM177" s="13">
        <f>SMALL($DU177:DZ177,1)/(60*60*24)</f>
        <v>0</v>
      </c>
      <c r="DO177" s="6">
        <f t="shared" si="361"/>
        <v>0</v>
      </c>
      <c r="DP177" s="1">
        <f t="shared" si="362"/>
        <v>9999</v>
      </c>
      <c r="DQ177" s="1">
        <f t="shared" si="363"/>
        <v>9999</v>
      </c>
      <c r="DR177" s="1">
        <f t="shared" si="364"/>
        <v>9999</v>
      </c>
      <c r="DS177" s="1">
        <f t="shared" si="365"/>
        <v>9999</v>
      </c>
      <c r="DT177" s="1">
        <f t="shared" si="366"/>
        <v>9999</v>
      </c>
      <c r="DU177" s="6">
        <f t="shared" si="367"/>
        <v>0</v>
      </c>
      <c r="DV177" s="1">
        <f t="shared" si="368"/>
        <v>9999</v>
      </c>
      <c r="DW177" s="55">
        <f t="shared" si="377"/>
        <v>9999</v>
      </c>
      <c r="DX177" s="1">
        <f t="shared" si="370"/>
        <v>9999</v>
      </c>
      <c r="DY177" s="1">
        <f t="shared" si="371"/>
        <v>9999</v>
      </c>
      <c r="DZ177" s="1">
        <f t="shared" si="372"/>
        <v>9999</v>
      </c>
    </row>
    <row r="178" spans="5:130" x14ac:dyDescent="0.2">
      <c r="E178" s="13"/>
      <c r="M178" s="8">
        <f t="shared" si="313"/>
        <v>0</v>
      </c>
      <c r="N178" s="6">
        <f t="shared" si="378"/>
        <v>0</v>
      </c>
      <c r="O178" s="8" t="str">
        <f t="shared" si="315"/>
        <v/>
      </c>
      <c r="Q178" s="8">
        <f t="shared" si="316"/>
        <v>0</v>
      </c>
      <c r="R178" s="8">
        <f t="shared" si="317"/>
        <v>0</v>
      </c>
      <c r="S178" s="8" t="str">
        <f t="shared" si="318"/>
        <v/>
      </c>
      <c r="T178" s="8"/>
      <c r="U178" s="8">
        <f>IF(A178&lt;&gt;"",IF(VLOOKUP(A178,Apr!A$4:F$202,6)&gt;0,VLOOKUP(A178,Apr!A$4:F$202,6),0),0)</f>
        <v>0</v>
      </c>
      <c r="V178" s="8">
        <f>IF(A178&lt;&gt;"",IF(VLOOKUP(A178,May!A$3:F$201,6)&gt;0,VLOOKUP(A178,May!A$3:F$201,6),0),0)</f>
        <v>0</v>
      </c>
      <c r="W178" s="8">
        <f>IF(A178&lt;&gt;"",IF(VLOOKUP(A178,Jun!A$3:F$201,6)&gt;0,VLOOKUP(A178,Jun!A$3:F$201,6),0),0)</f>
        <v>0</v>
      </c>
      <c r="X178" s="8">
        <f>IF(A178&lt;&gt;"",IF(VLOOKUP(A178,Jul!A$3:F$201,6)&gt;0,VLOOKUP(A178,Jul!A$3:F$201,6),0),0)</f>
        <v>0</v>
      </c>
      <c r="Y178" s="8">
        <f>IF(A178&lt;&gt;"",IF(VLOOKUP(A178,Aug!A$3:F$201,6)&gt;0,VLOOKUP(A178,Aug!A$3:F$201,6),0),0)</f>
        <v>0</v>
      </c>
      <c r="Z178" s="8">
        <f>IF(A178&lt;&gt;"",IF(VLOOKUP(A178,Sep!A$3:F$201,6)&gt;0,VLOOKUP(A178,Sep!A$3:F$201,6),0),0)</f>
        <v>0</v>
      </c>
      <c r="AA178" s="6">
        <f t="shared" si="319"/>
        <v>0</v>
      </c>
      <c r="AB178" s="8">
        <f t="shared" si="379"/>
        <v>2.7777777777777776E-2</v>
      </c>
      <c r="AC178" s="8">
        <f>IF(A178&lt;&gt;"",IF(VLOOKUP(A178,Oct!A$3:F$201,6)&gt;0,VLOOKUP(A178,Oct!A$3:F$201,6),0),0)</f>
        <v>0</v>
      </c>
      <c r="AD178" s="8">
        <f>IF(A178&lt;&gt;"",IF(VLOOKUP(A178,Nov!A$3:F$201,6)&gt;0,VLOOKUP(A178,Nov!A$3:F$201,6),0),0)</f>
        <v>0</v>
      </c>
      <c r="AE178" s="8">
        <f>IF(A178&lt;&gt;"",IF(VLOOKUP(A178,Dec!A$3:F$201,6)&gt;0,VLOOKUP(A178,Dec!A$3:F$201,6),0),0)</f>
        <v>0</v>
      </c>
      <c r="AF178" s="8">
        <f>IF(A178&lt;&gt;"",IF(VLOOKUP(A178,Jan!A$3:F$201,6)&gt;0,VLOOKUP(A178,Jan!A$3:F$201,6),0),0)</f>
        <v>0</v>
      </c>
      <c r="AG178" s="8">
        <f>IF(A178&lt;&gt;"",IF(VLOOKUP(A178,Feb!A$3:F$201,6)&gt;0,VLOOKUP(A178,Feb!A$3:F$201,6),0),0)</f>
        <v>0</v>
      </c>
      <c r="AH178" s="8">
        <f>IF(A178&lt;&gt;"",IF(VLOOKUP(A178,Mar!A$3:F$201,6)&gt;0,VLOOKUP(A178,Mar!A$3:F$201,6),0),0)</f>
        <v>0</v>
      </c>
      <c r="AJ178" s="8">
        <f>LARGE($BH178:BI178,1)</f>
        <v>0</v>
      </c>
      <c r="AK178" s="8">
        <f>LARGE($BH178:BJ178,1)</f>
        <v>0</v>
      </c>
      <c r="AL178" s="8">
        <f>LARGE($BH178:BK178,1)</f>
        <v>0</v>
      </c>
      <c r="AM178" s="8">
        <f>LARGE($BH178:BL178,1)</f>
        <v>0</v>
      </c>
      <c r="AN178" s="8">
        <f>LARGE($BH178:BM178,1)</f>
        <v>0</v>
      </c>
      <c r="AO178" s="8">
        <f>LARGE($BN178:BO178,1)</f>
        <v>2.7777777777777776E-2</v>
      </c>
      <c r="AP178" s="8">
        <f>LARGE($BN178:BP178,1)</f>
        <v>3.3333333333333333E-2</v>
      </c>
      <c r="AQ178" s="8">
        <f>LARGE($BN178:BQ178,1)</f>
        <v>3.3333333333333333E-2</v>
      </c>
      <c r="AR178" s="8">
        <f>LARGE($BN178:BR178,1)</f>
        <v>3.3333333333333333E-2</v>
      </c>
      <c r="AS178" s="8">
        <f>LARGE($BN178:BS178,1)</f>
        <v>3.3333333333333333E-2</v>
      </c>
      <c r="AV178" s="6">
        <f t="shared" si="321"/>
        <v>0</v>
      </c>
      <c r="AW178" s="6">
        <f t="shared" si="322"/>
        <v>0</v>
      </c>
      <c r="AX178" s="6">
        <f t="shared" si="323"/>
        <v>0</v>
      </c>
      <c r="AY178" s="6">
        <f t="shared" si="324"/>
        <v>0</v>
      </c>
      <c r="AZ178" s="6">
        <f t="shared" si="325"/>
        <v>0</v>
      </c>
      <c r="BA178" s="6">
        <f t="shared" si="326"/>
        <v>0</v>
      </c>
      <c r="BB178" s="6">
        <f t="shared" si="327"/>
        <v>0</v>
      </c>
      <c r="BC178" s="6">
        <f t="shared" si="328"/>
        <v>0</v>
      </c>
      <c r="BD178" s="6">
        <f t="shared" si="329"/>
        <v>0</v>
      </c>
      <c r="BE178" s="6">
        <f t="shared" si="330"/>
        <v>0</v>
      </c>
      <c r="BF178" s="6">
        <f t="shared" si="331"/>
        <v>0</v>
      </c>
      <c r="BH178" s="8" t="str">
        <f t="shared" si="332"/>
        <v/>
      </c>
      <c r="BI178" s="8">
        <f t="shared" si="333"/>
        <v>0</v>
      </c>
      <c r="BJ178" s="8">
        <f t="shared" si="334"/>
        <v>0</v>
      </c>
      <c r="BK178" s="8">
        <f t="shared" si="335"/>
        <v>0</v>
      </c>
      <c r="BL178" s="8">
        <f t="shared" si="336"/>
        <v>0</v>
      </c>
      <c r="BM178" s="8">
        <f t="shared" si="337"/>
        <v>0</v>
      </c>
      <c r="BN178" s="8">
        <f t="shared" si="338"/>
        <v>2.7777777777777776E-2</v>
      </c>
      <c r="BO178" s="8">
        <f t="shared" si="339"/>
        <v>0</v>
      </c>
      <c r="BP178" s="8">
        <f t="shared" si="373"/>
        <v>3.3333333333333333E-2</v>
      </c>
      <c r="BQ178" s="8">
        <f t="shared" si="374"/>
        <v>0</v>
      </c>
      <c r="BR178" s="8">
        <f t="shared" si="375"/>
        <v>0</v>
      </c>
      <c r="BS178" s="8">
        <f t="shared" si="376"/>
        <v>0</v>
      </c>
      <c r="BV178" s="8" t="str">
        <f t="shared" si="340"/>
        <v/>
      </c>
      <c r="BW178" s="8" t="str">
        <f t="shared" si="341"/>
        <v/>
      </c>
      <c r="BX178" s="8" t="str">
        <f t="shared" si="342"/>
        <v/>
      </c>
      <c r="BY178" s="8" t="str">
        <f t="shared" si="343"/>
        <v/>
      </c>
      <c r="BZ178" s="8" t="str">
        <f t="shared" si="344"/>
        <v/>
      </c>
      <c r="CA178" s="8" t="str">
        <f t="shared" si="345"/>
        <v/>
      </c>
      <c r="CB178" s="8" t="str">
        <f t="shared" si="346"/>
        <v/>
      </c>
      <c r="CC178" s="8" t="str">
        <f t="shared" si="347"/>
        <v/>
      </c>
      <c r="CD178" s="8" t="str">
        <f t="shared" si="348"/>
        <v/>
      </c>
      <c r="CE178" s="8" t="str">
        <f t="shared" si="349"/>
        <v/>
      </c>
      <c r="CF178" s="8" t="str">
        <f t="shared" si="350"/>
        <v/>
      </c>
      <c r="CG178" s="8" t="str">
        <f t="shared" si="351"/>
        <v/>
      </c>
      <c r="CI178" s="13">
        <v>2.5674652777777802</v>
      </c>
      <c r="CJ178" s="8">
        <f t="shared" si="352"/>
        <v>2.5674652777777802</v>
      </c>
      <c r="CK178" s="8">
        <f>IF(COUNT($BV178:BW178)&gt;0,SMALL($BV178:BW178,1),$CI178)</f>
        <v>2.5674652777777802</v>
      </c>
      <c r="CL178" s="8">
        <f>IF(COUNT($BV178:BX178)&gt;0,SMALL($BV178:BX178,1),$CI178)</f>
        <v>2.5674652777777802</v>
      </c>
      <c r="CM178" s="8">
        <f>IF(COUNT($BV178:BY178)&gt;0,SMALL($BV178:BY178,1),$CI178)</f>
        <v>2.5674652777777802</v>
      </c>
      <c r="CN178" s="8">
        <f>IF(COUNT($BV178:BZ178)&gt;0,SMALL($BV178:BZ178,1),$CI178)</f>
        <v>2.5674652777777802</v>
      </c>
      <c r="CP178" s="8">
        <f t="shared" si="353"/>
        <v>0</v>
      </c>
      <c r="CQ178" s="8">
        <f>IF(COUNT($CB178:CC178)&gt;0,SMALL($CB178:CC178,1),$CP178)</f>
        <v>0</v>
      </c>
      <c r="CR178" s="8">
        <f>IF(COUNT($CB178:CD178)&gt;0,SMALL($CB178:CD178,1),$CP178)</f>
        <v>0</v>
      </c>
      <c r="CS178" s="8">
        <f>IF(COUNT($CB178:CE178)&gt;0,SMALL($CB178:CE178,1),$CP178)</f>
        <v>0</v>
      </c>
      <c r="CT178" s="8">
        <f>IF(COUNT($CB178:CF178)&gt;0,SMALL($CB178:CF178,1),$CP178)</f>
        <v>0</v>
      </c>
      <c r="CV178" s="8" t="str">
        <f t="shared" si="354"/>
        <v/>
      </c>
      <c r="CW178" s="8" t="str">
        <f t="shared" si="355"/>
        <v/>
      </c>
      <c r="CX178" s="1">
        <f t="shared" si="356"/>
        <v>0</v>
      </c>
      <c r="CY178" s="8" t="str">
        <f t="shared" si="357"/>
        <v/>
      </c>
      <c r="CZ178" s="1">
        <f t="shared" si="358"/>
        <v>0</v>
      </c>
      <c r="DB178" s="13">
        <f t="shared" si="359"/>
        <v>0</v>
      </c>
      <c r="DC178" s="13">
        <f>SMALL($DO178:DP178,1)/(60*60*24)</f>
        <v>0</v>
      </c>
      <c r="DD178" s="13">
        <f>SMALL($DO178:DQ178,1)/(60*60*24)</f>
        <v>0</v>
      </c>
      <c r="DE178" s="13">
        <f>SMALL($DO178:DR178,1)/(60*60*24)</f>
        <v>0</v>
      </c>
      <c r="DF178" s="13">
        <f>SMALL($DO178:DS178,1)/(60*60*24)</f>
        <v>0</v>
      </c>
      <c r="DG178" s="13">
        <f>SMALL($DO178:DT178,1)/(60*60*24)</f>
        <v>0</v>
      </c>
      <c r="DH178" s="45">
        <f t="shared" si="360"/>
        <v>0</v>
      </c>
      <c r="DI178" s="13">
        <f>SMALL($DU178:DV178,1)/(60*60*24)</f>
        <v>0</v>
      </c>
      <c r="DJ178" s="13">
        <f>SMALL($DU178:DW178,1)/(60*60*24)</f>
        <v>0</v>
      </c>
      <c r="DK178" s="13">
        <f>SMALL($DU178:DX178,1)/(60*60*24)</f>
        <v>0</v>
      </c>
      <c r="DL178" s="13">
        <f>SMALL($DU178:DY178,1)/(60*60*24)</f>
        <v>0</v>
      </c>
      <c r="DM178" s="13">
        <f>SMALL($DU178:DZ178,1)/(60*60*24)</f>
        <v>0</v>
      </c>
      <c r="DO178" s="6">
        <f t="shared" si="361"/>
        <v>0</v>
      </c>
      <c r="DP178" s="1">
        <f t="shared" si="362"/>
        <v>9999</v>
      </c>
      <c r="DQ178" s="1">
        <f t="shared" si="363"/>
        <v>9999</v>
      </c>
      <c r="DR178" s="1">
        <f t="shared" si="364"/>
        <v>9999</v>
      </c>
      <c r="DS178" s="1">
        <f t="shared" si="365"/>
        <v>9999</v>
      </c>
      <c r="DT178" s="1">
        <f t="shared" si="366"/>
        <v>9999</v>
      </c>
      <c r="DU178" s="6">
        <f t="shared" si="367"/>
        <v>0</v>
      </c>
      <c r="DV178" s="1">
        <f t="shared" si="368"/>
        <v>9999</v>
      </c>
      <c r="DW178" s="55">
        <f t="shared" si="377"/>
        <v>9999</v>
      </c>
      <c r="DX178" s="1">
        <f t="shared" si="370"/>
        <v>9999</v>
      </c>
      <c r="DY178" s="1">
        <f t="shared" si="371"/>
        <v>9999</v>
      </c>
      <c r="DZ178" s="1">
        <f t="shared" si="372"/>
        <v>9999</v>
      </c>
    </row>
    <row r="179" spans="5:130" x14ac:dyDescent="0.2">
      <c r="E179" s="13"/>
      <c r="M179" s="8">
        <f t="shared" si="313"/>
        <v>0</v>
      </c>
      <c r="N179" s="6">
        <f t="shared" si="378"/>
        <v>0</v>
      </c>
      <c r="O179" s="8" t="str">
        <f t="shared" si="315"/>
        <v/>
      </c>
      <c r="Q179" s="8">
        <f t="shared" si="316"/>
        <v>0</v>
      </c>
      <c r="R179" s="8">
        <f t="shared" si="317"/>
        <v>0</v>
      </c>
      <c r="S179" s="8" t="str">
        <f t="shared" si="318"/>
        <v/>
      </c>
      <c r="T179" s="8"/>
      <c r="U179" s="8">
        <f>IF(A179&lt;&gt;"",IF(VLOOKUP(A179,Apr!A$4:F$202,6)&gt;0,VLOOKUP(A179,Apr!A$4:F$202,6),0),0)</f>
        <v>0</v>
      </c>
      <c r="V179" s="8">
        <f>IF(A179&lt;&gt;"",IF(VLOOKUP(A179,May!A$3:F$201,6)&gt;0,VLOOKUP(A179,May!A$3:F$201,6),0),0)</f>
        <v>0</v>
      </c>
      <c r="W179" s="8">
        <f>IF(A179&lt;&gt;"",IF(VLOOKUP(A179,Jun!A$3:F$201,6)&gt;0,VLOOKUP(A179,Jun!A$3:F$201,6),0),0)</f>
        <v>0</v>
      </c>
      <c r="X179" s="8">
        <f>IF(A179&lt;&gt;"",IF(VLOOKUP(A179,Jul!A$3:F$201,6)&gt;0,VLOOKUP(A179,Jul!A$3:F$201,6),0),0)</f>
        <v>0</v>
      </c>
      <c r="Y179" s="8">
        <f>IF(A179&lt;&gt;"",IF(VLOOKUP(A179,Aug!A$3:F$201,6)&gt;0,VLOOKUP(A179,Aug!A$3:F$201,6),0),0)</f>
        <v>0</v>
      </c>
      <c r="Z179" s="8">
        <f>IF(A179&lt;&gt;"",IF(VLOOKUP(A179,Sep!A$3:F$201,6)&gt;0,VLOOKUP(A179,Sep!A$3:F$201,6),0),0)</f>
        <v>0</v>
      </c>
      <c r="AA179" s="6">
        <f t="shared" si="319"/>
        <v>0</v>
      </c>
      <c r="AB179" s="8">
        <f t="shared" si="379"/>
        <v>2.7777777777777776E-2</v>
      </c>
      <c r="AC179" s="8">
        <f>IF(A179&lt;&gt;"",IF(VLOOKUP(A179,Oct!A$3:F$201,6)&gt;0,VLOOKUP(A179,Oct!A$3:F$201,6),0),0)</f>
        <v>0</v>
      </c>
      <c r="AD179" s="8">
        <f>IF(A179&lt;&gt;"",IF(VLOOKUP(A179,Nov!A$3:F$201,6)&gt;0,VLOOKUP(A179,Nov!A$3:F$201,6),0),0)</f>
        <v>0</v>
      </c>
      <c r="AE179" s="8">
        <f>IF(A179&lt;&gt;"",IF(VLOOKUP(A179,Dec!A$3:F$201,6)&gt;0,VLOOKUP(A179,Dec!A$3:F$201,6),0),0)</f>
        <v>0</v>
      </c>
      <c r="AF179" s="8">
        <f>IF(A179&lt;&gt;"",IF(VLOOKUP(A179,Jan!A$3:F$201,6)&gt;0,VLOOKUP(A179,Jan!A$3:F$201,6),0),0)</f>
        <v>0</v>
      </c>
      <c r="AG179" s="8">
        <f>IF(A179&lt;&gt;"",IF(VLOOKUP(A179,Feb!A$3:F$201,6)&gt;0,VLOOKUP(A179,Feb!A$3:F$201,6),0),0)</f>
        <v>0</v>
      </c>
      <c r="AH179" s="8">
        <f>IF(A179&lt;&gt;"",IF(VLOOKUP(A179,Mar!A$3:F$201,6)&gt;0,VLOOKUP(A179,Mar!A$3:F$201,6),0),0)</f>
        <v>0</v>
      </c>
      <c r="AJ179" s="8">
        <f>LARGE($BH179:BI179,1)</f>
        <v>0</v>
      </c>
      <c r="AK179" s="8">
        <f>LARGE($BH179:BJ179,1)</f>
        <v>0</v>
      </c>
      <c r="AL179" s="8">
        <f>LARGE($BH179:BK179,1)</f>
        <v>0</v>
      </c>
      <c r="AM179" s="8">
        <f>LARGE($BH179:BL179,1)</f>
        <v>0</v>
      </c>
      <c r="AN179" s="8">
        <f>LARGE($BH179:BM179,1)</f>
        <v>0</v>
      </c>
      <c r="AO179" s="8">
        <f>LARGE($BN179:BO179,1)</f>
        <v>2.7777777777777776E-2</v>
      </c>
      <c r="AP179" s="8">
        <f>LARGE($BN179:BP179,1)</f>
        <v>3.3333333333333333E-2</v>
      </c>
      <c r="AQ179" s="8">
        <f>LARGE($BN179:BQ179,1)</f>
        <v>3.3333333333333333E-2</v>
      </c>
      <c r="AR179" s="8">
        <f>LARGE($BN179:BR179,1)</f>
        <v>3.3333333333333333E-2</v>
      </c>
      <c r="AS179" s="8">
        <f>LARGE($BN179:BS179,1)</f>
        <v>3.3333333333333333E-2</v>
      </c>
      <c r="AV179" s="6">
        <f t="shared" si="321"/>
        <v>0</v>
      </c>
      <c r="AW179" s="6">
        <f t="shared" si="322"/>
        <v>0</v>
      </c>
      <c r="AX179" s="6">
        <f t="shared" si="323"/>
        <v>0</v>
      </c>
      <c r="AY179" s="6">
        <f t="shared" si="324"/>
        <v>0</v>
      </c>
      <c r="AZ179" s="6">
        <f t="shared" si="325"/>
        <v>0</v>
      </c>
      <c r="BA179" s="6">
        <f t="shared" si="326"/>
        <v>0</v>
      </c>
      <c r="BB179" s="6">
        <f t="shared" si="327"/>
        <v>0</v>
      </c>
      <c r="BC179" s="6">
        <f t="shared" si="328"/>
        <v>0</v>
      </c>
      <c r="BD179" s="6">
        <f t="shared" si="329"/>
        <v>0</v>
      </c>
      <c r="BE179" s="6">
        <f t="shared" si="330"/>
        <v>0</v>
      </c>
      <c r="BF179" s="6">
        <f t="shared" si="331"/>
        <v>0</v>
      </c>
      <c r="BH179" s="8" t="str">
        <f t="shared" si="332"/>
        <v/>
      </c>
      <c r="BI179" s="8">
        <f t="shared" si="333"/>
        <v>0</v>
      </c>
      <c r="BJ179" s="8">
        <f t="shared" si="334"/>
        <v>0</v>
      </c>
      <c r="BK179" s="8">
        <f t="shared" si="335"/>
        <v>0</v>
      </c>
      <c r="BL179" s="8">
        <f t="shared" si="336"/>
        <v>0</v>
      </c>
      <c r="BM179" s="8">
        <f t="shared" si="337"/>
        <v>0</v>
      </c>
      <c r="BN179" s="8">
        <f t="shared" si="338"/>
        <v>2.7777777777777776E-2</v>
      </c>
      <c r="BO179" s="8">
        <f t="shared" si="339"/>
        <v>0</v>
      </c>
      <c r="BP179" s="8">
        <f t="shared" si="373"/>
        <v>3.3333333333333333E-2</v>
      </c>
      <c r="BQ179" s="8">
        <f t="shared" si="374"/>
        <v>0</v>
      </c>
      <c r="BR179" s="8">
        <f t="shared" si="375"/>
        <v>0</v>
      </c>
      <c r="BS179" s="8">
        <f t="shared" si="376"/>
        <v>0</v>
      </c>
      <c r="BV179" s="8" t="str">
        <f t="shared" si="340"/>
        <v/>
      </c>
      <c r="BW179" s="8" t="str">
        <f t="shared" si="341"/>
        <v/>
      </c>
      <c r="BX179" s="8" t="str">
        <f t="shared" si="342"/>
        <v/>
      </c>
      <c r="BY179" s="8" t="str">
        <f t="shared" si="343"/>
        <v/>
      </c>
      <c r="BZ179" s="8" t="str">
        <f t="shared" si="344"/>
        <v/>
      </c>
      <c r="CA179" s="8" t="str">
        <f t="shared" si="345"/>
        <v/>
      </c>
      <c r="CB179" s="8" t="str">
        <f t="shared" si="346"/>
        <v/>
      </c>
      <c r="CC179" s="8" t="str">
        <f t="shared" si="347"/>
        <v/>
      </c>
      <c r="CD179" s="8" t="str">
        <f t="shared" si="348"/>
        <v/>
      </c>
      <c r="CE179" s="8" t="str">
        <f t="shared" si="349"/>
        <v/>
      </c>
      <c r="CF179" s="8" t="str">
        <f t="shared" si="350"/>
        <v/>
      </c>
      <c r="CG179" s="8" t="str">
        <f t="shared" si="351"/>
        <v/>
      </c>
      <c r="CI179" s="13">
        <v>2.6091319444444401</v>
      </c>
      <c r="CJ179" s="8">
        <f t="shared" si="352"/>
        <v>2.6091319444444401</v>
      </c>
      <c r="CK179" s="8">
        <f>IF(COUNT($BV179:BW179)&gt;0,SMALL($BV179:BW179,1),$CI179)</f>
        <v>2.6091319444444401</v>
      </c>
      <c r="CL179" s="8">
        <f>IF(COUNT($BV179:BX179)&gt;0,SMALL($BV179:BX179,1),$CI179)</f>
        <v>2.6091319444444401</v>
      </c>
      <c r="CM179" s="8">
        <f>IF(COUNT($BV179:BY179)&gt;0,SMALL($BV179:BY179,1),$CI179)</f>
        <v>2.6091319444444401</v>
      </c>
      <c r="CN179" s="8">
        <f>IF(COUNT($BV179:BZ179)&gt;0,SMALL($BV179:BZ179,1),$CI179)</f>
        <v>2.6091319444444401</v>
      </c>
      <c r="CP179" s="8">
        <f t="shared" si="353"/>
        <v>0</v>
      </c>
      <c r="CQ179" s="8">
        <f>IF(COUNT($CB179:CC179)&gt;0,SMALL($CB179:CC179,1),$CP179)</f>
        <v>0</v>
      </c>
      <c r="CR179" s="8">
        <f>IF(COUNT($CB179:CD179)&gt;0,SMALL($CB179:CD179,1),$CP179)</f>
        <v>0</v>
      </c>
      <c r="CS179" s="8">
        <f>IF(COUNT($CB179:CE179)&gt;0,SMALL($CB179:CE179,1),$CP179)</f>
        <v>0</v>
      </c>
      <c r="CT179" s="8">
        <f>IF(COUNT($CB179:CF179)&gt;0,SMALL($CB179:CF179,1),$CP179)</f>
        <v>0</v>
      </c>
      <c r="CV179" s="8" t="str">
        <f t="shared" si="354"/>
        <v/>
      </c>
      <c r="CW179" s="8" t="str">
        <f t="shared" si="355"/>
        <v/>
      </c>
      <c r="CX179" s="1">
        <f t="shared" si="356"/>
        <v>0</v>
      </c>
      <c r="CY179" s="8" t="str">
        <f t="shared" si="357"/>
        <v/>
      </c>
      <c r="CZ179" s="1">
        <f t="shared" si="358"/>
        <v>0</v>
      </c>
      <c r="DB179" s="13">
        <f t="shared" si="359"/>
        <v>0</v>
      </c>
      <c r="DC179" s="13">
        <f>SMALL($DO179:DP179,1)/(60*60*24)</f>
        <v>0</v>
      </c>
      <c r="DD179" s="13">
        <f>SMALL($DO179:DQ179,1)/(60*60*24)</f>
        <v>0</v>
      </c>
      <c r="DE179" s="13">
        <f>SMALL($DO179:DR179,1)/(60*60*24)</f>
        <v>0</v>
      </c>
      <c r="DF179" s="13">
        <f>SMALL($DO179:DS179,1)/(60*60*24)</f>
        <v>0</v>
      </c>
      <c r="DG179" s="13">
        <f>SMALL($DO179:DT179,1)/(60*60*24)</f>
        <v>0</v>
      </c>
      <c r="DH179" s="45">
        <f t="shared" si="360"/>
        <v>0</v>
      </c>
      <c r="DI179" s="13">
        <f>SMALL($DU179:DV179,1)/(60*60*24)</f>
        <v>0</v>
      </c>
      <c r="DJ179" s="13">
        <f>SMALL($DU179:DW179,1)/(60*60*24)</f>
        <v>0</v>
      </c>
      <c r="DK179" s="13">
        <f>SMALL($DU179:DX179,1)/(60*60*24)</f>
        <v>0</v>
      </c>
      <c r="DL179" s="13">
        <f>SMALL($DU179:DY179,1)/(60*60*24)</f>
        <v>0</v>
      </c>
      <c r="DM179" s="13">
        <f>SMALL($DU179:DZ179,1)/(60*60*24)</f>
        <v>0</v>
      </c>
      <c r="DO179" s="6">
        <f t="shared" si="361"/>
        <v>0</v>
      </c>
      <c r="DP179" s="1">
        <f t="shared" si="362"/>
        <v>9999</v>
      </c>
      <c r="DQ179" s="1">
        <f t="shared" si="363"/>
        <v>9999</v>
      </c>
      <c r="DR179" s="1">
        <f t="shared" si="364"/>
        <v>9999</v>
      </c>
      <c r="DS179" s="1">
        <f t="shared" si="365"/>
        <v>9999</v>
      </c>
      <c r="DT179" s="1">
        <f t="shared" si="366"/>
        <v>9999</v>
      </c>
      <c r="DU179" s="6">
        <f t="shared" si="367"/>
        <v>0</v>
      </c>
      <c r="DV179" s="1">
        <f t="shared" si="368"/>
        <v>9999</v>
      </c>
      <c r="DW179" s="55">
        <f t="shared" si="377"/>
        <v>9999</v>
      </c>
      <c r="DX179" s="1">
        <f t="shared" si="370"/>
        <v>9999</v>
      </c>
      <c r="DY179" s="1">
        <f t="shared" si="371"/>
        <v>9999</v>
      </c>
      <c r="DZ179" s="1">
        <f t="shared" si="372"/>
        <v>9999</v>
      </c>
    </row>
    <row r="180" spans="5:130" x14ac:dyDescent="0.2">
      <c r="E180" s="13"/>
      <c r="M180" s="8">
        <f t="shared" si="313"/>
        <v>0</v>
      </c>
      <c r="N180" s="6">
        <f t="shared" si="378"/>
        <v>0</v>
      </c>
      <c r="O180" s="8" t="str">
        <f t="shared" si="315"/>
        <v/>
      </c>
      <c r="Q180" s="8">
        <f t="shared" si="316"/>
        <v>0</v>
      </c>
      <c r="R180" s="8">
        <f t="shared" si="317"/>
        <v>0</v>
      </c>
      <c r="S180" s="8" t="str">
        <f t="shared" si="318"/>
        <v/>
      </c>
      <c r="T180" s="8"/>
      <c r="U180" s="8">
        <f>IF(A180&lt;&gt;"",IF(VLOOKUP(A180,Apr!A$4:F$202,6)&gt;0,VLOOKUP(A180,Apr!A$4:F$202,6),0),0)</f>
        <v>0</v>
      </c>
      <c r="V180" s="8">
        <f>IF(A180&lt;&gt;"",IF(VLOOKUP(A180,May!A$3:F$201,6)&gt;0,VLOOKUP(A180,May!A$3:F$201,6),0),0)</f>
        <v>0</v>
      </c>
      <c r="W180" s="8">
        <f>IF(A180&lt;&gt;"",IF(VLOOKUP(A180,Jun!A$3:F$201,6)&gt;0,VLOOKUP(A180,Jun!A$3:F$201,6),0),0)</f>
        <v>0</v>
      </c>
      <c r="X180" s="8">
        <f>IF(A180&lt;&gt;"",IF(VLOOKUP(A180,Jul!A$3:F$201,6)&gt;0,VLOOKUP(A180,Jul!A$3:F$201,6),0),0)</f>
        <v>0</v>
      </c>
      <c r="Y180" s="8">
        <f>IF(A180&lt;&gt;"",IF(VLOOKUP(A180,Aug!A$3:F$201,6)&gt;0,VLOOKUP(A180,Aug!A$3:F$201,6),0),0)</f>
        <v>0</v>
      </c>
      <c r="Z180" s="8">
        <f>IF(A180&lt;&gt;"",IF(VLOOKUP(A180,Sep!A$3:F$201,6)&gt;0,VLOOKUP(A180,Sep!A$3:F$201,6),0),0)</f>
        <v>0</v>
      </c>
      <c r="AA180" s="6">
        <f t="shared" si="319"/>
        <v>0</v>
      </c>
      <c r="AB180" s="8">
        <f t="shared" si="379"/>
        <v>2.7777777777777776E-2</v>
      </c>
      <c r="AC180" s="8">
        <f>IF(A180&lt;&gt;"",IF(VLOOKUP(A180,Oct!A$3:F$201,6)&gt;0,VLOOKUP(A180,Oct!A$3:F$201,6),0),0)</f>
        <v>0</v>
      </c>
      <c r="AD180" s="8">
        <f>IF(A180&lt;&gt;"",IF(VLOOKUP(A180,Nov!A$3:F$201,6)&gt;0,VLOOKUP(A180,Nov!A$3:F$201,6),0),0)</f>
        <v>0</v>
      </c>
      <c r="AE180" s="8">
        <f>IF(A180&lt;&gt;"",IF(VLOOKUP(A180,Dec!A$3:F$201,6)&gt;0,VLOOKUP(A180,Dec!A$3:F$201,6),0),0)</f>
        <v>0</v>
      </c>
      <c r="AF180" s="8">
        <f>IF(A180&lt;&gt;"",IF(VLOOKUP(A180,Jan!A$3:F$201,6)&gt;0,VLOOKUP(A180,Jan!A$3:F$201,6),0),0)</f>
        <v>0</v>
      </c>
      <c r="AG180" s="8">
        <f>IF(A180&lt;&gt;"",IF(VLOOKUP(A180,Feb!A$3:F$201,6)&gt;0,VLOOKUP(A180,Feb!A$3:F$201,6),0),0)</f>
        <v>0</v>
      </c>
      <c r="AH180" s="8">
        <f>IF(A180&lt;&gt;"",IF(VLOOKUP(A180,Mar!A$3:F$201,6)&gt;0,VLOOKUP(A180,Mar!A$3:F$201,6),0),0)</f>
        <v>0</v>
      </c>
      <c r="AJ180" s="8">
        <f>LARGE($BH180:BI180,1)</f>
        <v>0</v>
      </c>
      <c r="AK180" s="8">
        <f>LARGE($BH180:BJ180,1)</f>
        <v>0</v>
      </c>
      <c r="AL180" s="8">
        <f>LARGE($BH180:BK180,1)</f>
        <v>0</v>
      </c>
      <c r="AM180" s="8">
        <f>LARGE($BH180:BL180,1)</f>
        <v>0</v>
      </c>
      <c r="AN180" s="8">
        <f>LARGE($BH180:BM180,1)</f>
        <v>0</v>
      </c>
      <c r="AO180" s="8">
        <f>LARGE($BN180:BO180,1)</f>
        <v>2.7777777777777776E-2</v>
      </c>
      <c r="AP180" s="8">
        <f>LARGE($BN180:BP180,1)</f>
        <v>3.3333333333333333E-2</v>
      </c>
      <c r="AQ180" s="8">
        <f>LARGE($BN180:BQ180,1)</f>
        <v>3.3333333333333333E-2</v>
      </c>
      <c r="AR180" s="8">
        <f>LARGE($BN180:BR180,1)</f>
        <v>3.3333333333333333E-2</v>
      </c>
      <c r="AS180" s="8">
        <f>LARGE($BN180:BS180,1)</f>
        <v>3.3333333333333333E-2</v>
      </c>
      <c r="AV180" s="6">
        <f t="shared" si="321"/>
        <v>0</v>
      </c>
      <c r="AW180" s="6">
        <f t="shared" si="322"/>
        <v>0</v>
      </c>
      <c r="AX180" s="6">
        <f t="shared" si="323"/>
        <v>0</v>
      </c>
      <c r="AY180" s="6">
        <f t="shared" si="324"/>
        <v>0</v>
      </c>
      <c r="AZ180" s="6">
        <f t="shared" si="325"/>
        <v>0</v>
      </c>
      <c r="BA180" s="6">
        <f t="shared" si="326"/>
        <v>0</v>
      </c>
      <c r="BB180" s="6">
        <f t="shared" si="327"/>
        <v>0</v>
      </c>
      <c r="BC180" s="6">
        <f t="shared" si="328"/>
        <v>0</v>
      </c>
      <c r="BD180" s="6">
        <f t="shared" si="329"/>
        <v>0</v>
      </c>
      <c r="BE180" s="6">
        <f t="shared" si="330"/>
        <v>0</v>
      </c>
      <c r="BF180" s="6">
        <f t="shared" si="331"/>
        <v>0</v>
      </c>
      <c r="BH180" s="8" t="str">
        <f t="shared" si="332"/>
        <v/>
      </c>
      <c r="BI180" s="8">
        <f t="shared" si="333"/>
        <v>0</v>
      </c>
      <c r="BJ180" s="8">
        <f t="shared" si="334"/>
        <v>0</v>
      </c>
      <c r="BK180" s="8">
        <f t="shared" si="335"/>
        <v>0</v>
      </c>
      <c r="BL180" s="8">
        <f t="shared" si="336"/>
        <v>0</v>
      </c>
      <c r="BM180" s="8">
        <f t="shared" si="337"/>
        <v>0</v>
      </c>
      <c r="BN180" s="8">
        <f t="shared" si="338"/>
        <v>2.7777777777777776E-2</v>
      </c>
      <c r="BO180" s="8">
        <f t="shared" si="339"/>
        <v>0</v>
      </c>
      <c r="BP180" s="8">
        <f t="shared" si="373"/>
        <v>3.3333333333333333E-2</v>
      </c>
      <c r="BQ180" s="8">
        <f t="shared" si="374"/>
        <v>0</v>
      </c>
      <c r="BR180" s="8">
        <f t="shared" si="375"/>
        <v>0</v>
      </c>
      <c r="BS180" s="8">
        <f t="shared" si="376"/>
        <v>0</v>
      </c>
      <c r="BV180" s="8" t="str">
        <f t="shared" si="340"/>
        <v/>
      </c>
      <c r="BW180" s="8" t="str">
        <f t="shared" si="341"/>
        <v/>
      </c>
      <c r="BX180" s="8" t="str">
        <f t="shared" si="342"/>
        <v/>
      </c>
      <c r="BY180" s="8" t="str">
        <f t="shared" si="343"/>
        <v/>
      </c>
      <c r="BZ180" s="8" t="str">
        <f t="shared" si="344"/>
        <v/>
      </c>
      <c r="CA180" s="8" t="str">
        <f t="shared" si="345"/>
        <v/>
      </c>
      <c r="CB180" s="8" t="str">
        <f t="shared" si="346"/>
        <v/>
      </c>
      <c r="CC180" s="8" t="str">
        <f t="shared" si="347"/>
        <v/>
      </c>
      <c r="CD180" s="8" t="str">
        <f t="shared" si="348"/>
        <v/>
      </c>
      <c r="CE180" s="8" t="str">
        <f t="shared" si="349"/>
        <v/>
      </c>
      <c r="CF180" s="8" t="str">
        <f t="shared" si="350"/>
        <v/>
      </c>
      <c r="CG180" s="8" t="str">
        <f t="shared" si="351"/>
        <v/>
      </c>
      <c r="CI180" s="13">
        <v>2.6507986111111101</v>
      </c>
      <c r="CJ180" s="8">
        <f t="shared" si="352"/>
        <v>2.6507986111111101</v>
      </c>
      <c r="CK180" s="8">
        <f>IF(COUNT($BV180:BW180)&gt;0,SMALL($BV180:BW180,1),$CI180)</f>
        <v>2.6507986111111101</v>
      </c>
      <c r="CL180" s="8">
        <f>IF(COUNT($BV180:BX180)&gt;0,SMALL($BV180:BX180,1),$CI180)</f>
        <v>2.6507986111111101</v>
      </c>
      <c r="CM180" s="8">
        <f>IF(COUNT($BV180:BY180)&gt;0,SMALL($BV180:BY180,1),$CI180)</f>
        <v>2.6507986111111101</v>
      </c>
      <c r="CN180" s="8">
        <f>IF(COUNT($BV180:BZ180)&gt;0,SMALL($BV180:BZ180,1),$CI180)</f>
        <v>2.6507986111111101</v>
      </c>
      <c r="CP180" s="8">
        <f t="shared" si="353"/>
        <v>0</v>
      </c>
      <c r="CQ180" s="8">
        <f>IF(COUNT($CB180:CC180)&gt;0,SMALL($CB180:CC180,1),$CP180)</f>
        <v>0</v>
      </c>
      <c r="CR180" s="8">
        <f>IF(COUNT($CB180:CD180)&gt;0,SMALL($CB180:CD180,1),$CP180)</f>
        <v>0</v>
      </c>
      <c r="CS180" s="8">
        <f>IF(COUNT($CB180:CE180)&gt;0,SMALL($CB180:CE180,1),$CP180)</f>
        <v>0</v>
      </c>
      <c r="CT180" s="8">
        <f>IF(COUNT($CB180:CF180)&gt;0,SMALL($CB180:CF180,1),$CP180)</f>
        <v>0</v>
      </c>
      <c r="CV180" s="8" t="str">
        <f t="shared" si="354"/>
        <v/>
      </c>
      <c r="CW180" s="8" t="str">
        <f t="shared" si="355"/>
        <v/>
      </c>
      <c r="CX180" s="1">
        <f t="shared" si="356"/>
        <v>0</v>
      </c>
      <c r="CY180" s="8" t="str">
        <f t="shared" si="357"/>
        <v/>
      </c>
      <c r="CZ180" s="1">
        <f t="shared" si="358"/>
        <v>0</v>
      </c>
      <c r="DB180" s="13">
        <f t="shared" si="359"/>
        <v>0</v>
      </c>
      <c r="DC180" s="13">
        <f>SMALL($DO180:DP180,1)/(60*60*24)</f>
        <v>0</v>
      </c>
      <c r="DD180" s="13">
        <f>SMALL($DO180:DQ180,1)/(60*60*24)</f>
        <v>0</v>
      </c>
      <c r="DE180" s="13">
        <f>SMALL($DO180:DR180,1)/(60*60*24)</f>
        <v>0</v>
      </c>
      <c r="DF180" s="13">
        <f>SMALL($DO180:DS180,1)/(60*60*24)</f>
        <v>0</v>
      </c>
      <c r="DG180" s="13">
        <f>SMALL($DO180:DT180,1)/(60*60*24)</f>
        <v>0</v>
      </c>
      <c r="DH180" s="45">
        <f t="shared" si="360"/>
        <v>0</v>
      </c>
      <c r="DI180" s="13">
        <f>SMALL($DU180:DV180,1)/(60*60*24)</f>
        <v>0</v>
      </c>
      <c r="DJ180" s="13">
        <f>SMALL($DU180:DW180,1)/(60*60*24)</f>
        <v>0</v>
      </c>
      <c r="DK180" s="13">
        <f>SMALL($DU180:DX180,1)/(60*60*24)</f>
        <v>0</v>
      </c>
      <c r="DL180" s="13">
        <f>SMALL($DU180:DY180,1)/(60*60*24)</f>
        <v>0</v>
      </c>
      <c r="DM180" s="13">
        <f>SMALL($DU180:DZ180,1)/(60*60*24)</f>
        <v>0</v>
      </c>
      <c r="DO180" s="6">
        <f t="shared" si="361"/>
        <v>0</v>
      </c>
      <c r="DP180" s="1">
        <f t="shared" si="362"/>
        <v>9999</v>
      </c>
      <c r="DQ180" s="1">
        <f t="shared" si="363"/>
        <v>9999</v>
      </c>
      <c r="DR180" s="1">
        <f t="shared" si="364"/>
        <v>9999</v>
      </c>
      <c r="DS180" s="1">
        <f t="shared" si="365"/>
        <v>9999</v>
      </c>
      <c r="DT180" s="1">
        <f t="shared" si="366"/>
        <v>9999</v>
      </c>
      <c r="DU180" s="6">
        <f t="shared" si="367"/>
        <v>0</v>
      </c>
      <c r="DV180" s="1">
        <f t="shared" si="368"/>
        <v>9999</v>
      </c>
      <c r="DW180" s="55">
        <f t="shared" si="377"/>
        <v>9999</v>
      </c>
      <c r="DX180" s="1">
        <f t="shared" si="370"/>
        <v>9999</v>
      </c>
      <c r="DY180" s="1">
        <f t="shared" si="371"/>
        <v>9999</v>
      </c>
      <c r="DZ180" s="1">
        <f t="shared" si="372"/>
        <v>9999</v>
      </c>
    </row>
    <row r="181" spans="5:130" x14ac:dyDescent="0.2">
      <c r="E181" s="13"/>
      <c r="M181" s="8">
        <f t="shared" si="313"/>
        <v>0</v>
      </c>
      <c r="N181" s="6">
        <f t="shared" si="378"/>
        <v>0</v>
      </c>
      <c r="O181" s="8" t="str">
        <f t="shared" si="315"/>
        <v/>
      </c>
      <c r="Q181" s="8">
        <f t="shared" si="316"/>
        <v>0</v>
      </c>
      <c r="R181" s="8">
        <f t="shared" si="317"/>
        <v>0</v>
      </c>
      <c r="S181" s="8" t="str">
        <f t="shared" si="318"/>
        <v/>
      </c>
      <c r="T181" s="8"/>
      <c r="U181" s="8">
        <f>IF(A181&lt;&gt;"",IF(VLOOKUP(A181,Apr!A$4:F$202,6)&gt;0,VLOOKUP(A181,Apr!A$4:F$202,6),0),0)</f>
        <v>0</v>
      </c>
      <c r="V181" s="8">
        <f>IF(A181&lt;&gt;"",IF(VLOOKUP(A181,May!A$3:F$201,6)&gt;0,VLOOKUP(A181,May!A$3:F$201,6),0),0)</f>
        <v>0</v>
      </c>
      <c r="W181" s="8">
        <f>IF(A181&lt;&gt;"",IF(VLOOKUP(A181,Jun!A$3:F$201,6)&gt;0,VLOOKUP(A181,Jun!A$3:F$201,6),0),0)</f>
        <v>0</v>
      </c>
      <c r="X181" s="8">
        <f>IF(A181&lt;&gt;"",IF(VLOOKUP(A181,Jul!A$3:F$201,6)&gt;0,VLOOKUP(A181,Jul!A$3:F$201,6),0),0)</f>
        <v>0</v>
      </c>
      <c r="Y181" s="8">
        <f>IF(A181&lt;&gt;"",IF(VLOOKUP(A181,Aug!A$3:F$201,6)&gt;0,VLOOKUP(A181,Aug!A$3:F$201,6),0),0)</f>
        <v>0</v>
      </c>
      <c r="Z181" s="8">
        <f>IF(A181&lt;&gt;"",IF(VLOOKUP(A181,Sep!A$3:F$201,6)&gt;0,VLOOKUP(A181,Sep!A$3:F$201,6),0),0)</f>
        <v>0</v>
      </c>
      <c r="AA181" s="6">
        <f t="shared" si="319"/>
        <v>0</v>
      </c>
      <c r="AB181" s="8">
        <f t="shared" si="379"/>
        <v>2.7777777777777776E-2</v>
      </c>
      <c r="AC181" s="8">
        <f>IF(A181&lt;&gt;"",IF(VLOOKUP(A181,Oct!A$3:F$201,6)&gt;0,VLOOKUP(A181,Oct!A$3:F$201,6),0),0)</f>
        <v>0</v>
      </c>
      <c r="AD181" s="8">
        <f>IF(A181&lt;&gt;"",IF(VLOOKUP(A181,Nov!A$3:F$201,6)&gt;0,VLOOKUP(A181,Nov!A$3:F$201,6),0),0)</f>
        <v>0</v>
      </c>
      <c r="AE181" s="8">
        <f>IF(A181&lt;&gt;"",IF(VLOOKUP(A181,Dec!A$3:F$201,6)&gt;0,VLOOKUP(A181,Dec!A$3:F$201,6),0),0)</f>
        <v>0</v>
      </c>
      <c r="AF181" s="8">
        <f>IF(A181&lt;&gt;"",IF(VLOOKUP(A181,Jan!A$3:F$201,6)&gt;0,VLOOKUP(A181,Jan!A$3:F$201,6),0),0)</f>
        <v>0</v>
      </c>
      <c r="AG181" s="8">
        <f>IF(A181&lt;&gt;"",IF(VLOOKUP(A181,Feb!A$3:F$201,6)&gt;0,VLOOKUP(A181,Feb!A$3:F$201,6),0),0)</f>
        <v>0</v>
      </c>
      <c r="AH181" s="8">
        <f>IF(A181&lt;&gt;"",IF(VLOOKUP(A181,Mar!A$3:F$201,6)&gt;0,VLOOKUP(A181,Mar!A$3:F$201,6),0),0)</f>
        <v>0</v>
      </c>
      <c r="AJ181" s="8">
        <f>LARGE($BH181:BI181,1)</f>
        <v>0</v>
      </c>
      <c r="AK181" s="8">
        <f>LARGE($BH181:BJ181,1)</f>
        <v>0</v>
      </c>
      <c r="AL181" s="8">
        <f>LARGE($BH181:BK181,1)</f>
        <v>0</v>
      </c>
      <c r="AM181" s="8">
        <f>LARGE($BH181:BL181,1)</f>
        <v>0</v>
      </c>
      <c r="AN181" s="8">
        <f>LARGE($BH181:BM181,1)</f>
        <v>0</v>
      </c>
      <c r="AO181" s="8">
        <f>LARGE($BN181:BO181,1)</f>
        <v>2.7777777777777776E-2</v>
      </c>
      <c r="AP181" s="8">
        <f>LARGE($BN181:BP181,1)</f>
        <v>3.3333333333333333E-2</v>
      </c>
      <c r="AQ181" s="8">
        <f>LARGE($BN181:BQ181,1)</f>
        <v>3.3333333333333333E-2</v>
      </c>
      <c r="AR181" s="8">
        <f>LARGE($BN181:BR181,1)</f>
        <v>3.3333333333333333E-2</v>
      </c>
      <c r="AS181" s="8">
        <f>LARGE($BN181:BS181,1)</f>
        <v>3.3333333333333333E-2</v>
      </c>
      <c r="AV181" s="6">
        <f t="shared" si="321"/>
        <v>0</v>
      </c>
      <c r="AW181" s="6">
        <f t="shared" si="322"/>
        <v>0</v>
      </c>
      <c r="AX181" s="6">
        <f t="shared" si="323"/>
        <v>0</v>
      </c>
      <c r="AY181" s="6">
        <f t="shared" si="324"/>
        <v>0</v>
      </c>
      <c r="AZ181" s="6">
        <f t="shared" si="325"/>
        <v>0</v>
      </c>
      <c r="BA181" s="6">
        <f t="shared" si="326"/>
        <v>0</v>
      </c>
      <c r="BB181" s="6">
        <f t="shared" si="327"/>
        <v>0</v>
      </c>
      <c r="BC181" s="6">
        <f t="shared" si="328"/>
        <v>0</v>
      </c>
      <c r="BD181" s="6">
        <f t="shared" si="329"/>
        <v>0</v>
      </c>
      <c r="BE181" s="6">
        <f t="shared" si="330"/>
        <v>0</v>
      </c>
      <c r="BF181" s="6">
        <f t="shared" si="331"/>
        <v>0</v>
      </c>
      <c r="BH181" s="8" t="str">
        <f t="shared" si="332"/>
        <v/>
      </c>
      <c r="BI181" s="8">
        <f t="shared" si="333"/>
        <v>0</v>
      </c>
      <c r="BJ181" s="8">
        <f t="shared" si="334"/>
        <v>0</v>
      </c>
      <c r="BK181" s="8">
        <f t="shared" si="335"/>
        <v>0</v>
      </c>
      <c r="BL181" s="8">
        <f t="shared" si="336"/>
        <v>0</v>
      </c>
      <c r="BM181" s="8">
        <f t="shared" si="337"/>
        <v>0</v>
      </c>
      <c r="BN181" s="8">
        <f t="shared" si="338"/>
        <v>2.7777777777777776E-2</v>
      </c>
      <c r="BO181" s="8">
        <f t="shared" si="339"/>
        <v>0</v>
      </c>
      <c r="BP181" s="8">
        <f t="shared" si="373"/>
        <v>3.3333333333333333E-2</v>
      </c>
      <c r="BQ181" s="8">
        <f t="shared" si="374"/>
        <v>0</v>
      </c>
      <c r="BR181" s="8">
        <f t="shared" si="375"/>
        <v>0</v>
      </c>
      <c r="BS181" s="8">
        <f t="shared" si="376"/>
        <v>0</v>
      </c>
      <c r="BV181" s="8" t="str">
        <f t="shared" si="340"/>
        <v/>
      </c>
      <c r="BW181" s="8" t="str">
        <f t="shared" si="341"/>
        <v/>
      </c>
      <c r="BX181" s="8" t="str">
        <f t="shared" si="342"/>
        <v/>
      </c>
      <c r="BY181" s="8" t="str">
        <f t="shared" si="343"/>
        <v/>
      </c>
      <c r="BZ181" s="8" t="str">
        <f t="shared" si="344"/>
        <v/>
      </c>
      <c r="CA181" s="8" t="str">
        <f t="shared" si="345"/>
        <v/>
      </c>
      <c r="CB181" s="8" t="str">
        <f t="shared" si="346"/>
        <v/>
      </c>
      <c r="CC181" s="8" t="str">
        <f t="shared" si="347"/>
        <v/>
      </c>
      <c r="CD181" s="8" t="str">
        <f t="shared" si="348"/>
        <v/>
      </c>
      <c r="CE181" s="8" t="str">
        <f t="shared" si="349"/>
        <v/>
      </c>
      <c r="CF181" s="8" t="str">
        <f t="shared" si="350"/>
        <v/>
      </c>
      <c r="CG181" s="8" t="str">
        <f t="shared" si="351"/>
        <v/>
      </c>
      <c r="CI181" s="13">
        <v>2.6924652777777802</v>
      </c>
      <c r="CJ181" s="8">
        <f t="shared" si="352"/>
        <v>2.6924652777777802</v>
      </c>
      <c r="CK181" s="8">
        <f>IF(COUNT($BV181:BW181)&gt;0,SMALL($BV181:BW181,1),$CI181)</f>
        <v>2.6924652777777802</v>
      </c>
      <c r="CL181" s="8">
        <f>IF(COUNT($BV181:BX181)&gt;0,SMALL($BV181:BX181,1),$CI181)</f>
        <v>2.6924652777777802</v>
      </c>
      <c r="CM181" s="8">
        <f>IF(COUNT($BV181:BY181)&gt;0,SMALL($BV181:BY181,1),$CI181)</f>
        <v>2.6924652777777802</v>
      </c>
      <c r="CN181" s="8">
        <f>IF(COUNT($BV181:BZ181)&gt;0,SMALL($BV181:BZ181,1),$CI181)</f>
        <v>2.6924652777777802</v>
      </c>
      <c r="CP181" s="8">
        <f t="shared" si="353"/>
        <v>0</v>
      </c>
      <c r="CQ181" s="8">
        <f>IF(COUNT($CB181:CC181)&gt;0,SMALL($CB181:CC181,1),$CP181)</f>
        <v>0</v>
      </c>
      <c r="CR181" s="8">
        <f>IF(COUNT($CB181:CD181)&gt;0,SMALL($CB181:CD181,1),$CP181)</f>
        <v>0</v>
      </c>
      <c r="CS181" s="8">
        <f>IF(COUNT($CB181:CE181)&gt;0,SMALL($CB181:CE181,1),$CP181)</f>
        <v>0</v>
      </c>
      <c r="CT181" s="8">
        <f>IF(COUNT($CB181:CF181)&gt;0,SMALL($CB181:CF181,1),$CP181)</f>
        <v>0</v>
      </c>
      <c r="CV181" s="8" t="str">
        <f t="shared" si="354"/>
        <v/>
      </c>
      <c r="CW181" s="8" t="str">
        <f t="shared" si="355"/>
        <v/>
      </c>
      <c r="CX181" s="1">
        <f t="shared" si="356"/>
        <v>0</v>
      </c>
      <c r="CY181" s="8" t="str">
        <f t="shared" si="357"/>
        <v/>
      </c>
      <c r="CZ181" s="1">
        <f t="shared" si="358"/>
        <v>0</v>
      </c>
      <c r="DB181" s="13">
        <f t="shared" si="359"/>
        <v>0</v>
      </c>
      <c r="DC181" s="13">
        <f>SMALL($DO181:DP181,1)/(60*60*24)</f>
        <v>0</v>
      </c>
      <c r="DD181" s="13">
        <f>SMALL($DO181:DQ181,1)/(60*60*24)</f>
        <v>0</v>
      </c>
      <c r="DE181" s="13">
        <f>SMALL($DO181:DR181,1)/(60*60*24)</f>
        <v>0</v>
      </c>
      <c r="DF181" s="13">
        <f>SMALL($DO181:DS181,1)/(60*60*24)</f>
        <v>0</v>
      </c>
      <c r="DG181" s="13">
        <f>SMALL($DO181:DT181,1)/(60*60*24)</f>
        <v>0</v>
      </c>
      <c r="DH181" s="45">
        <f t="shared" si="360"/>
        <v>0</v>
      </c>
      <c r="DI181" s="13">
        <f>SMALL($DU181:DV181,1)/(60*60*24)</f>
        <v>0</v>
      </c>
      <c r="DJ181" s="13">
        <f>SMALL($DU181:DW181,1)/(60*60*24)</f>
        <v>0</v>
      </c>
      <c r="DK181" s="13">
        <f>SMALL($DU181:DX181,1)/(60*60*24)</f>
        <v>0</v>
      </c>
      <c r="DL181" s="13">
        <f>SMALL($DU181:DY181,1)/(60*60*24)</f>
        <v>0</v>
      </c>
      <c r="DM181" s="13">
        <f>SMALL($DU181:DZ181,1)/(60*60*24)</f>
        <v>0</v>
      </c>
      <c r="DO181" s="6">
        <f t="shared" si="361"/>
        <v>0</v>
      </c>
      <c r="DP181" s="1">
        <f t="shared" si="362"/>
        <v>9999</v>
      </c>
      <c r="DQ181" s="1">
        <f t="shared" si="363"/>
        <v>9999</v>
      </c>
      <c r="DR181" s="1">
        <f t="shared" si="364"/>
        <v>9999</v>
      </c>
      <c r="DS181" s="1">
        <f t="shared" si="365"/>
        <v>9999</v>
      </c>
      <c r="DT181" s="1">
        <f t="shared" si="366"/>
        <v>9999</v>
      </c>
      <c r="DU181" s="6">
        <f t="shared" si="367"/>
        <v>0</v>
      </c>
      <c r="DV181" s="1">
        <f t="shared" si="368"/>
        <v>9999</v>
      </c>
      <c r="DW181" s="55">
        <f t="shared" si="377"/>
        <v>9999</v>
      </c>
      <c r="DX181" s="1">
        <f t="shared" si="370"/>
        <v>9999</v>
      </c>
      <c r="DY181" s="1">
        <f t="shared" si="371"/>
        <v>9999</v>
      </c>
      <c r="DZ181" s="1">
        <f t="shared" si="372"/>
        <v>9999</v>
      </c>
    </row>
    <row r="182" spans="5:130" x14ac:dyDescent="0.2">
      <c r="E182" s="13"/>
      <c r="M182" s="8">
        <f t="shared" ref="M182:M201" si="380">IF(A182&lt;&gt;"",IF(H182&gt;0,H182/3.45*4.35,IF(I182&gt;0,I182,IF(K182&gt;0,K182/3.11*4.35,IF(L182&gt;0,L182/6.21*4.35/1.032,IF(E182&gt;0,E182,IF(B182&gt;0,B182/3.45*4.35,0.0292)))))),0)</f>
        <v>0</v>
      </c>
      <c r="N182" s="6">
        <f t="shared" si="378"/>
        <v>0</v>
      </c>
      <c r="O182" s="8" t="str">
        <f t="shared" ref="O182:O201" si="381">IF(A182&lt;&gt;"",(MROUND(N$2-N182,15)/(60*60*24)),"")</f>
        <v/>
      </c>
      <c r="Q182" s="8">
        <f t="shared" ref="Q182:Q201" si="382">IF(COUNT(BV182:CA182)&gt;0,SMALL(BV182:CA182,1),0)</f>
        <v>0</v>
      </c>
      <c r="R182" s="8">
        <f t="shared" ref="R182:R201" si="383">IF(COUNT(CB182:CG182)&gt;0,SMALL(CB182:CG182,1),0)</f>
        <v>0</v>
      </c>
      <c r="S182" s="8" t="str">
        <f t="shared" ref="S182:S201" si="384">O182</f>
        <v/>
      </c>
      <c r="T182" s="8"/>
      <c r="U182" s="8">
        <f>IF(A182&lt;&gt;"",IF(VLOOKUP(A182,Apr!A$4:F$202,6)&gt;0,VLOOKUP(A182,Apr!A$4:F$202,6),0),0)</f>
        <v>0</v>
      </c>
      <c r="V182" s="8">
        <f>IF(A182&lt;&gt;"",IF(VLOOKUP(A182,May!A$3:F$201,6)&gt;0,VLOOKUP(A182,May!A$3:F$201,6),0),0)</f>
        <v>0</v>
      </c>
      <c r="W182" s="8">
        <f>IF(A182&lt;&gt;"",IF(VLOOKUP(A182,Jun!A$3:F$201,6)&gt;0,VLOOKUP(A182,Jun!A$3:F$201,6),0),0)</f>
        <v>0</v>
      </c>
      <c r="X182" s="8">
        <f>IF(A182&lt;&gt;"",IF(VLOOKUP(A182,Jul!A$3:F$201,6)&gt;0,VLOOKUP(A182,Jul!A$3:F$201,6),0),0)</f>
        <v>0</v>
      </c>
      <c r="Y182" s="8">
        <f>IF(A182&lt;&gt;"",IF(VLOOKUP(A182,Aug!A$3:F$201,6)&gt;0,VLOOKUP(A182,Aug!A$3:F$201,6),0),0)</f>
        <v>0</v>
      </c>
      <c r="Z182" s="8">
        <f>IF(A182&lt;&gt;"",IF(VLOOKUP(A182,Sep!A$3:F$201,6)&gt;0,VLOOKUP(A182,Sep!A$3:F$201,6),0),0)</f>
        <v>0</v>
      </c>
      <c r="AA182" s="6">
        <f t="shared" ref="AA182:AA201" si="385">IF(Q182&gt;0,Q182/4.35*3.45/1.032*60*60*24,N182/4.35*3.45/1.032)</f>
        <v>0</v>
      </c>
      <c r="AB182" s="8">
        <f t="shared" si="379"/>
        <v>2.7777777777777776E-2</v>
      </c>
      <c r="AC182" s="8">
        <f>IF(A182&lt;&gt;"",IF(VLOOKUP(A182,Oct!A$3:F$201,6)&gt;0,VLOOKUP(A182,Oct!A$3:F$201,6),0),0)</f>
        <v>0</v>
      </c>
      <c r="AD182" s="8">
        <f>IF(A182&lt;&gt;"",IF(VLOOKUP(A182,Nov!A$3:F$201,6)&gt;0,VLOOKUP(A182,Nov!A$3:F$201,6),0),0)</f>
        <v>0</v>
      </c>
      <c r="AE182" s="8">
        <f>IF(A182&lt;&gt;"",IF(VLOOKUP(A182,Dec!A$3:F$201,6)&gt;0,VLOOKUP(A182,Dec!A$3:F$201,6),0),0)</f>
        <v>0</v>
      </c>
      <c r="AF182" s="8">
        <f>IF(A182&lt;&gt;"",IF(VLOOKUP(A182,Jan!A$3:F$201,6)&gt;0,VLOOKUP(A182,Jan!A$3:F$201,6),0),0)</f>
        <v>0</v>
      </c>
      <c r="AG182" s="8">
        <f>IF(A182&lt;&gt;"",IF(VLOOKUP(A182,Feb!A$3:F$201,6)&gt;0,VLOOKUP(A182,Feb!A$3:F$201,6),0),0)</f>
        <v>0</v>
      </c>
      <c r="AH182" s="8">
        <f>IF(A182&lt;&gt;"",IF(VLOOKUP(A182,Mar!A$3:F$201,6)&gt;0,VLOOKUP(A182,Mar!A$3:F$201,6),0),0)</f>
        <v>0</v>
      </c>
      <c r="AJ182" s="8">
        <f>LARGE($BH182:BI182,1)</f>
        <v>0</v>
      </c>
      <c r="AK182" s="8">
        <f>LARGE($BH182:BJ182,1)</f>
        <v>0</v>
      </c>
      <c r="AL182" s="8">
        <f>LARGE($BH182:BK182,1)</f>
        <v>0</v>
      </c>
      <c r="AM182" s="8">
        <f>LARGE($BH182:BL182,1)</f>
        <v>0</v>
      </c>
      <c r="AN182" s="8">
        <f>LARGE($BH182:BM182,1)</f>
        <v>0</v>
      </c>
      <c r="AO182" s="8">
        <f>LARGE($BN182:BO182,1)</f>
        <v>2.7777777777777776E-2</v>
      </c>
      <c r="AP182" s="8">
        <f>LARGE($BN182:BP182,1)</f>
        <v>3.3333333333333333E-2</v>
      </c>
      <c r="AQ182" s="8">
        <f>LARGE($BN182:BQ182,1)</f>
        <v>3.3333333333333333E-2</v>
      </c>
      <c r="AR182" s="8">
        <f>LARGE($BN182:BR182,1)</f>
        <v>3.3333333333333333E-2</v>
      </c>
      <c r="AS182" s="8">
        <f>LARGE($BN182:BS182,1)</f>
        <v>3.3333333333333333E-2</v>
      </c>
      <c r="AV182" s="6">
        <f t="shared" ref="AV182:AV201" si="386">IF(U182&gt;0,U182*60*60*24,0)</f>
        <v>0</v>
      </c>
      <c r="AW182" s="6">
        <f t="shared" ref="AW182:AW201" si="387">IF(V182&gt;0,V182*60*60*24,0)</f>
        <v>0</v>
      </c>
      <c r="AX182" s="6">
        <f t="shared" ref="AX182:AX201" si="388">IF(W182&gt;0,W182*60*60*24,0)</f>
        <v>0</v>
      </c>
      <c r="AY182" s="6">
        <f t="shared" ref="AY182:AY201" si="389">IF(X182&gt;0,X182*60*60*24,0)</f>
        <v>0</v>
      </c>
      <c r="AZ182" s="6">
        <f t="shared" ref="AZ182:AZ201" si="390">IF(Y182&gt;0,Y182*60*60*24,0)</f>
        <v>0</v>
      </c>
      <c r="BA182" s="6">
        <f t="shared" ref="BA182:BA201" si="391">IF(Z182&gt;0,Z182*60*60*24,0)</f>
        <v>0</v>
      </c>
      <c r="BB182" s="6">
        <f t="shared" ref="BB182:BB201" si="392">IF(AC182&gt;0,AC182*60*60*24,0)</f>
        <v>0</v>
      </c>
      <c r="BC182" s="6">
        <f t="shared" ref="BC182:BC201" si="393">IF(AD182&gt;0,AD182*60*60*24,0)</f>
        <v>0</v>
      </c>
      <c r="BD182" s="6">
        <f t="shared" ref="BD182:BD201" si="394">IF(AE182&gt;0,AE182*60*60*24,0)</f>
        <v>0</v>
      </c>
      <c r="BE182" s="6">
        <f t="shared" ref="BE182:BE201" si="395">IF(AF182&gt;0,AF182*60*60*24,0)</f>
        <v>0</v>
      </c>
      <c r="BF182" s="6">
        <f t="shared" ref="BF182:BF201" si="396">IF(AG182&gt;0,AG182*60*60*24,0)</f>
        <v>0</v>
      </c>
      <c r="BH182" s="8" t="str">
        <f t="shared" ref="BH182:BH201" si="397">S182</f>
        <v/>
      </c>
      <c r="BI182" s="8">
        <f t="shared" ref="BI182:BI201" si="398">IF(AV182&gt;0,IF($N$2&gt;AV182,(MROUND($N$2-AV182,15)/(60*60*24)),0),0)</f>
        <v>0</v>
      </c>
      <c r="BJ182" s="8">
        <f t="shared" ref="BJ182:BJ201" si="399">IF(AW182&gt;0,IF($N$2&gt;AW182,(MROUND($N$2-AW182,15)/(60*60*24)),0),0)</f>
        <v>0</v>
      </c>
      <c r="BK182" s="8">
        <f t="shared" ref="BK182:BK201" si="400">IF(AX182&gt;0,IF($N$2&gt;AX182,(MROUND($N$2-AX182,15)/(60*60*24)),0),0)</f>
        <v>0</v>
      </c>
      <c r="BL182" s="8">
        <f t="shared" ref="BL182:BL201" si="401">IF(AY182&gt;0,IF($N$2&gt;AY182,(MROUND($N$2-AY182,15)/(60*60*24)),0),0)</f>
        <v>0</v>
      </c>
      <c r="BM182" s="8">
        <f t="shared" ref="BM182:BM201" si="402">IF(AZ182&gt;0,IF($N$2&gt;AZ182,(MROUND($N$2-AZ182,15)/(60*60*24)),0),0)</f>
        <v>0</v>
      </c>
      <c r="BN182" s="8">
        <f t="shared" ref="BN182:BN201" si="403">IF(AB182&gt;0,AB182,0)</f>
        <v>2.7777777777777776E-2</v>
      </c>
      <c r="BO182" s="8">
        <f t="shared" ref="BO182:BO201" si="404">IF(BB182&gt;0,IF($AA$2&gt;BB182,(MROUND($AA$2-BB182,15)/(60*60*24)),0),0)</f>
        <v>0</v>
      </c>
      <c r="BP182" s="8">
        <f t="shared" si="373"/>
        <v>3.3333333333333333E-2</v>
      </c>
      <c r="BQ182" s="8">
        <f t="shared" si="374"/>
        <v>0</v>
      </c>
      <c r="BR182" s="8">
        <f t="shared" si="375"/>
        <v>0</v>
      </c>
      <c r="BS182" s="8">
        <f t="shared" si="376"/>
        <v>0</v>
      </c>
      <c r="BV182" s="8" t="str">
        <f t="shared" ref="BV182:BV201" si="405">IF(U182&gt;0,U182,"")</f>
        <v/>
      </c>
      <c r="BW182" s="8" t="str">
        <f t="shared" ref="BW182:BW201" si="406">IF(V182&gt;0,V182,"")</f>
        <v/>
      </c>
      <c r="BX182" s="8" t="str">
        <f t="shared" ref="BX182:BX201" si="407">IF(W182&gt;0,W182,"")</f>
        <v/>
      </c>
      <c r="BY182" s="8" t="str">
        <f t="shared" ref="BY182:BY201" si="408">IF(X182&gt;0,X182,"")</f>
        <v/>
      </c>
      <c r="BZ182" s="8" t="str">
        <f t="shared" ref="BZ182:BZ201" si="409">IF(Y182&gt;0,Y182,"")</f>
        <v/>
      </c>
      <c r="CA182" s="8" t="str">
        <f t="shared" ref="CA182:CA201" si="410">IF(Z182&gt;0,Z182,"")</f>
        <v/>
      </c>
      <c r="CB182" s="8" t="str">
        <f t="shared" ref="CB182:CB201" si="411">IF(AC182&gt;0,AC182,"")</f>
        <v/>
      </c>
      <c r="CC182" s="8" t="str">
        <f t="shared" ref="CC182:CC201" si="412">IF(AD182&gt;0,AD182,"")</f>
        <v/>
      </c>
      <c r="CD182" s="8" t="str">
        <f t="shared" ref="CD182:CD201" si="413">IF(AE182&gt;0,AE182,"")</f>
        <v/>
      </c>
      <c r="CE182" s="8" t="str">
        <f t="shared" ref="CE182:CE201" si="414">IF(AF182&gt;0,AF182,"")</f>
        <v/>
      </c>
      <c r="CF182" s="8" t="str">
        <f t="shared" ref="CF182:CF201" si="415">IF(AG182&gt;0,AG182,"")</f>
        <v/>
      </c>
      <c r="CG182" s="8" t="str">
        <f t="shared" ref="CG182:CG201" si="416">IF(AH182&gt;0,AH182,"")</f>
        <v/>
      </c>
      <c r="CI182" s="13">
        <v>2.7341319444444401</v>
      </c>
      <c r="CJ182" s="8">
        <f t="shared" ref="CJ182:CJ201" si="417">IF(BV182&lt;&gt;"",BV182,CI182)</f>
        <v>2.7341319444444401</v>
      </c>
      <c r="CK182" s="8">
        <f>IF(COUNT($BV182:BW182)&gt;0,SMALL($BV182:BW182,1),$CI182)</f>
        <v>2.7341319444444401</v>
      </c>
      <c r="CL182" s="8">
        <f>IF(COUNT($BV182:BX182)&gt;0,SMALL($BV182:BX182,1),$CI182)</f>
        <v>2.7341319444444401</v>
      </c>
      <c r="CM182" s="8">
        <f>IF(COUNT($BV182:BY182)&gt;0,SMALL($BV182:BY182,1),$CI182)</f>
        <v>2.7341319444444401</v>
      </c>
      <c r="CN182" s="8">
        <f>IF(COUNT($BV182:BZ182)&gt;0,SMALL($BV182:BZ182,1),$CI182)</f>
        <v>2.7341319444444401</v>
      </c>
      <c r="CP182" s="8">
        <f t="shared" ref="CP182:CP201" si="418">IF(CB182&lt;&gt;"",CB182,CO182)</f>
        <v>0</v>
      </c>
      <c r="CQ182" s="8">
        <f>IF(COUNT($CB182:CC182)&gt;0,SMALL($CB182:CC182,1),$CP182)</f>
        <v>0</v>
      </c>
      <c r="CR182" s="8">
        <f>IF(COUNT($CB182:CD182)&gt;0,SMALL($CB182:CD182,1),$CP182)</f>
        <v>0</v>
      </c>
      <c r="CS182" s="8">
        <f>IF(COUNT($CB182:CE182)&gt;0,SMALL($CB182:CE182,1),$CP182)</f>
        <v>0</v>
      </c>
      <c r="CT182" s="8">
        <f>IF(COUNT($CB182:CF182)&gt;0,SMALL($CB182:CF182,1),$CP182)</f>
        <v>0</v>
      </c>
      <c r="CV182" s="8" t="str">
        <f t="shared" ref="CV182:CV201" si="419">IF(A182&lt;&gt;"",LARGE(BH182:BM182,1)+CY182,"")</f>
        <v/>
      </c>
      <c r="CW182" s="8" t="str">
        <f t="shared" ref="CW182:CW201" si="420">IF(A182&lt;&gt;"",LARGE(BN182:BS182,1)+CY182,"")</f>
        <v/>
      </c>
      <c r="CX182" s="1">
        <f t="shared" ref="CX182:CX201" si="421">IF(A182&lt;&gt;"",CX181+1,0)</f>
        <v>0</v>
      </c>
      <c r="CY182" s="8" t="str">
        <f t="shared" ref="CY182:CY201" si="422">IF(A182&lt;&gt;"",CX182/(60*60*24*500),"")</f>
        <v/>
      </c>
      <c r="CZ182" s="1">
        <f t="shared" ref="CZ182:CZ201" si="423">A182</f>
        <v>0</v>
      </c>
      <c r="DB182" s="13">
        <f t="shared" ref="DB182:DB201" si="424">M182</f>
        <v>0</v>
      </c>
      <c r="DC182" s="13">
        <f>SMALL($DO182:DP182,1)/(60*60*24)</f>
        <v>0</v>
      </c>
      <c r="DD182" s="13">
        <f>SMALL($DO182:DQ182,1)/(60*60*24)</f>
        <v>0</v>
      </c>
      <c r="DE182" s="13">
        <f>SMALL($DO182:DR182,1)/(60*60*24)</f>
        <v>0</v>
      </c>
      <c r="DF182" s="13">
        <f>SMALL($DO182:DS182,1)/(60*60*24)</f>
        <v>0</v>
      </c>
      <c r="DG182" s="13">
        <f>SMALL($DO182:DT182,1)/(60*60*24)</f>
        <v>0</v>
      </c>
      <c r="DH182" s="45">
        <f t="shared" ref="DH182:DH201" si="425">AA182/(60*60*24)</f>
        <v>0</v>
      </c>
      <c r="DI182" s="13">
        <f>SMALL($DU182:DV182,1)/(60*60*24)</f>
        <v>0</v>
      </c>
      <c r="DJ182" s="13">
        <f>SMALL($DU182:DW182,1)/(60*60*24)</f>
        <v>0</v>
      </c>
      <c r="DK182" s="13">
        <f>SMALL($DU182:DX182,1)/(60*60*24)</f>
        <v>0</v>
      </c>
      <c r="DL182" s="13">
        <f>SMALL($DU182:DY182,1)/(60*60*24)</f>
        <v>0</v>
      </c>
      <c r="DM182" s="13">
        <f>SMALL($DU182:DZ182,1)/(60*60*24)</f>
        <v>0</v>
      </c>
      <c r="DO182" s="6">
        <f t="shared" ref="DO182:DO201" si="426">M182*60*60*24</f>
        <v>0</v>
      </c>
      <c r="DP182" s="1">
        <f t="shared" ref="DP182:DP201" si="427">IF(AV182&gt;0,AV182,9999)</f>
        <v>9999</v>
      </c>
      <c r="DQ182" s="1">
        <f t="shared" ref="DQ182:DQ201" si="428">IF(AW182&gt;0,AW182,9999)</f>
        <v>9999</v>
      </c>
      <c r="DR182" s="1">
        <f t="shared" ref="DR182:DR201" si="429">IF(AX182&gt;0,AX182,9999)</f>
        <v>9999</v>
      </c>
      <c r="DS182" s="1">
        <f t="shared" ref="DS182:DS201" si="430">IF(AY182&gt;0,AY182,9999)</f>
        <v>9999</v>
      </c>
      <c r="DT182" s="1">
        <f t="shared" ref="DT182:DT201" si="431">IF(AZ182&gt;0,AZ182,9999)</f>
        <v>9999</v>
      </c>
      <c r="DU182" s="6">
        <f t="shared" ref="DU182:DU201" si="432">AA182</f>
        <v>0</v>
      </c>
      <c r="DV182" s="1">
        <f t="shared" ref="DV182:DV201" si="433">IF(BB182&gt;0,BB182,9999)</f>
        <v>9999</v>
      </c>
      <c r="DW182" s="55">
        <f t="shared" si="377"/>
        <v>9999</v>
      </c>
      <c r="DX182" s="1">
        <f t="shared" ref="DX182:DX201" si="434">IF(BD182&gt;0,BD182,9999)</f>
        <v>9999</v>
      </c>
      <c r="DY182" s="1">
        <f t="shared" ref="DY182:DY201" si="435">IF(BE182&gt;0,BE182,9999)</f>
        <v>9999</v>
      </c>
      <c r="DZ182" s="1">
        <f t="shared" ref="DZ182:DZ201" si="436">IF(BF182&gt;0,BF182,9999)</f>
        <v>9999</v>
      </c>
    </row>
    <row r="183" spans="5:130" x14ac:dyDescent="0.2">
      <c r="E183" s="13"/>
      <c r="M183" s="8">
        <f t="shared" si="380"/>
        <v>0</v>
      </c>
      <c r="N183" s="6">
        <f t="shared" si="378"/>
        <v>0</v>
      </c>
      <c r="O183" s="8" t="str">
        <f t="shared" si="381"/>
        <v/>
      </c>
      <c r="Q183" s="8">
        <f t="shared" si="382"/>
        <v>0</v>
      </c>
      <c r="R183" s="8">
        <f t="shared" si="383"/>
        <v>0</v>
      </c>
      <c r="S183" s="8" t="str">
        <f t="shared" si="384"/>
        <v/>
      </c>
      <c r="T183" s="8"/>
      <c r="U183" s="8">
        <f>IF(A183&lt;&gt;"",IF(VLOOKUP(A183,Apr!A$4:F$202,6)&gt;0,VLOOKUP(A183,Apr!A$4:F$202,6),0),0)</f>
        <v>0</v>
      </c>
      <c r="V183" s="8">
        <f>IF(A183&lt;&gt;"",IF(VLOOKUP(A183,May!A$3:F$201,6)&gt;0,VLOOKUP(A183,May!A$3:F$201,6),0),0)</f>
        <v>0</v>
      </c>
      <c r="W183" s="8">
        <f>IF(A183&lt;&gt;"",IF(VLOOKUP(A183,Jun!A$3:F$201,6)&gt;0,VLOOKUP(A183,Jun!A$3:F$201,6),0),0)</f>
        <v>0</v>
      </c>
      <c r="X183" s="8">
        <f>IF(A183&lt;&gt;"",IF(VLOOKUP(A183,Jul!A$3:F$201,6)&gt;0,VLOOKUP(A183,Jul!A$3:F$201,6),0),0)</f>
        <v>0</v>
      </c>
      <c r="Y183" s="8">
        <f>IF(A183&lt;&gt;"",IF(VLOOKUP(A183,Aug!A$3:F$201,6)&gt;0,VLOOKUP(A183,Aug!A$3:F$201,6),0),0)</f>
        <v>0</v>
      </c>
      <c r="Z183" s="8">
        <f>IF(A183&lt;&gt;"",IF(VLOOKUP(A183,Sep!A$3:F$201,6)&gt;0,VLOOKUP(A183,Sep!A$3:F$201,6),0),0)</f>
        <v>0</v>
      </c>
      <c r="AA183" s="6">
        <f t="shared" si="385"/>
        <v>0</v>
      </c>
      <c r="AB183" s="8">
        <f t="shared" si="379"/>
        <v>2.7777777777777776E-2</v>
      </c>
      <c r="AC183" s="8">
        <f>IF(A183&lt;&gt;"",IF(VLOOKUP(A183,Oct!A$3:F$201,6)&gt;0,VLOOKUP(A183,Oct!A$3:F$201,6),0),0)</f>
        <v>0</v>
      </c>
      <c r="AD183" s="8">
        <f>IF(A183&lt;&gt;"",IF(VLOOKUP(A183,Nov!A$3:F$201,6)&gt;0,VLOOKUP(A183,Nov!A$3:F$201,6),0),0)</f>
        <v>0</v>
      </c>
      <c r="AE183" s="8">
        <f>IF(A183&lt;&gt;"",IF(VLOOKUP(A183,Dec!A$3:F$201,6)&gt;0,VLOOKUP(A183,Dec!A$3:F$201,6),0),0)</f>
        <v>0</v>
      </c>
      <c r="AF183" s="8">
        <f>IF(A183&lt;&gt;"",IF(VLOOKUP(A183,Jan!A$3:F$201,6)&gt;0,VLOOKUP(A183,Jan!A$3:F$201,6),0),0)</f>
        <v>0</v>
      </c>
      <c r="AG183" s="8">
        <f>IF(A183&lt;&gt;"",IF(VLOOKUP(A183,Feb!A$3:F$201,6)&gt;0,VLOOKUP(A183,Feb!A$3:F$201,6),0),0)</f>
        <v>0</v>
      </c>
      <c r="AH183" s="8">
        <f>IF(A183&lt;&gt;"",IF(VLOOKUP(A183,Mar!A$3:F$201,6)&gt;0,VLOOKUP(A183,Mar!A$3:F$201,6),0),0)</f>
        <v>0</v>
      </c>
      <c r="AJ183" s="8">
        <f>LARGE($BH183:BI183,1)</f>
        <v>0</v>
      </c>
      <c r="AK183" s="8">
        <f>LARGE($BH183:BJ183,1)</f>
        <v>0</v>
      </c>
      <c r="AL183" s="8">
        <f>LARGE($BH183:BK183,1)</f>
        <v>0</v>
      </c>
      <c r="AM183" s="8">
        <f>LARGE($BH183:BL183,1)</f>
        <v>0</v>
      </c>
      <c r="AN183" s="8">
        <f>LARGE($BH183:BM183,1)</f>
        <v>0</v>
      </c>
      <c r="AO183" s="8">
        <f>LARGE($BN183:BO183,1)</f>
        <v>2.7777777777777776E-2</v>
      </c>
      <c r="AP183" s="8">
        <f>LARGE($BN183:BP183,1)</f>
        <v>3.3333333333333333E-2</v>
      </c>
      <c r="AQ183" s="8">
        <f>LARGE($BN183:BQ183,1)</f>
        <v>3.3333333333333333E-2</v>
      </c>
      <c r="AR183" s="8">
        <f>LARGE($BN183:BR183,1)</f>
        <v>3.3333333333333333E-2</v>
      </c>
      <c r="AS183" s="8">
        <f>LARGE($BN183:BS183,1)</f>
        <v>3.3333333333333333E-2</v>
      </c>
      <c r="AV183" s="6">
        <f t="shared" si="386"/>
        <v>0</v>
      </c>
      <c r="AW183" s="6">
        <f t="shared" si="387"/>
        <v>0</v>
      </c>
      <c r="AX183" s="6">
        <f t="shared" si="388"/>
        <v>0</v>
      </c>
      <c r="AY183" s="6">
        <f t="shared" si="389"/>
        <v>0</v>
      </c>
      <c r="AZ183" s="6">
        <f t="shared" si="390"/>
        <v>0</v>
      </c>
      <c r="BA183" s="6">
        <f t="shared" si="391"/>
        <v>0</v>
      </c>
      <c r="BB183" s="6">
        <f t="shared" si="392"/>
        <v>0</v>
      </c>
      <c r="BC183" s="6">
        <f t="shared" si="393"/>
        <v>0</v>
      </c>
      <c r="BD183" s="6">
        <f t="shared" si="394"/>
        <v>0</v>
      </c>
      <c r="BE183" s="6">
        <f t="shared" si="395"/>
        <v>0</v>
      </c>
      <c r="BF183" s="6">
        <f t="shared" si="396"/>
        <v>0</v>
      </c>
      <c r="BH183" s="8" t="str">
        <f t="shared" si="397"/>
        <v/>
      </c>
      <c r="BI183" s="8">
        <f t="shared" si="398"/>
        <v>0</v>
      </c>
      <c r="BJ183" s="8">
        <f t="shared" si="399"/>
        <v>0</v>
      </c>
      <c r="BK183" s="8">
        <f t="shared" si="400"/>
        <v>0</v>
      </c>
      <c r="BL183" s="8">
        <f t="shared" si="401"/>
        <v>0</v>
      </c>
      <c r="BM183" s="8">
        <f t="shared" si="402"/>
        <v>0</v>
      </c>
      <c r="BN183" s="8">
        <f t="shared" si="403"/>
        <v>2.7777777777777776E-2</v>
      </c>
      <c r="BO183" s="8">
        <f t="shared" si="404"/>
        <v>0</v>
      </c>
      <c r="BP183" s="8">
        <f t="shared" si="373"/>
        <v>3.3333333333333333E-2</v>
      </c>
      <c r="BQ183" s="8">
        <f t="shared" si="374"/>
        <v>0</v>
      </c>
      <c r="BR183" s="8">
        <f t="shared" si="375"/>
        <v>0</v>
      </c>
      <c r="BS183" s="8">
        <f t="shared" si="376"/>
        <v>0</v>
      </c>
      <c r="BV183" s="8" t="str">
        <f t="shared" si="405"/>
        <v/>
      </c>
      <c r="BW183" s="8" t="str">
        <f t="shared" si="406"/>
        <v/>
      </c>
      <c r="BX183" s="8" t="str">
        <f t="shared" si="407"/>
        <v/>
      </c>
      <c r="BY183" s="8" t="str">
        <f t="shared" si="408"/>
        <v/>
      </c>
      <c r="BZ183" s="8" t="str">
        <f t="shared" si="409"/>
        <v/>
      </c>
      <c r="CA183" s="8" t="str">
        <f t="shared" si="410"/>
        <v/>
      </c>
      <c r="CB183" s="8" t="str">
        <f t="shared" si="411"/>
        <v/>
      </c>
      <c r="CC183" s="8" t="str">
        <f t="shared" si="412"/>
        <v/>
      </c>
      <c r="CD183" s="8" t="str">
        <f t="shared" si="413"/>
        <v/>
      </c>
      <c r="CE183" s="8" t="str">
        <f t="shared" si="414"/>
        <v/>
      </c>
      <c r="CF183" s="8" t="str">
        <f t="shared" si="415"/>
        <v/>
      </c>
      <c r="CG183" s="8" t="str">
        <f t="shared" si="416"/>
        <v/>
      </c>
      <c r="CI183" s="13">
        <v>2.7757986111111101</v>
      </c>
      <c r="CJ183" s="8">
        <f t="shared" si="417"/>
        <v>2.7757986111111101</v>
      </c>
      <c r="CK183" s="8">
        <f>IF(COUNT($BV183:BW183)&gt;0,SMALL($BV183:BW183,1),$CI183)</f>
        <v>2.7757986111111101</v>
      </c>
      <c r="CL183" s="8">
        <f>IF(COUNT($BV183:BX183)&gt;0,SMALL($BV183:BX183,1),$CI183)</f>
        <v>2.7757986111111101</v>
      </c>
      <c r="CM183" s="8">
        <f>IF(COUNT($BV183:BY183)&gt;0,SMALL($BV183:BY183,1),$CI183)</f>
        <v>2.7757986111111101</v>
      </c>
      <c r="CN183" s="8">
        <f>IF(COUNT($BV183:BZ183)&gt;0,SMALL($BV183:BZ183,1),$CI183)</f>
        <v>2.7757986111111101</v>
      </c>
      <c r="CP183" s="8">
        <f t="shared" si="418"/>
        <v>0</v>
      </c>
      <c r="CQ183" s="8">
        <f>IF(COUNT($CB183:CC183)&gt;0,SMALL($CB183:CC183,1),$CP183)</f>
        <v>0</v>
      </c>
      <c r="CR183" s="8">
        <f>IF(COUNT($CB183:CD183)&gt;0,SMALL($CB183:CD183,1),$CP183)</f>
        <v>0</v>
      </c>
      <c r="CS183" s="8">
        <f>IF(COUNT($CB183:CE183)&gt;0,SMALL($CB183:CE183,1),$CP183)</f>
        <v>0</v>
      </c>
      <c r="CT183" s="8">
        <f>IF(COUNT($CB183:CF183)&gt;0,SMALL($CB183:CF183,1),$CP183)</f>
        <v>0</v>
      </c>
      <c r="CV183" s="8" t="str">
        <f t="shared" si="419"/>
        <v/>
      </c>
      <c r="CW183" s="8" t="str">
        <f t="shared" si="420"/>
        <v/>
      </c>
      <c r="CX183" s="1">
        <f t="shared" si="421"/>
        <v>0</v>
      </c>
      <c r="CY183" s="8" t="str">
        <f t="shared" si="422"/>
        <v/>
      </c>
      <c r="CZ183" s="1">
        <f t="shared" si="423"/>
        <v>0</v>
      </c>
      <c r="DB183" s="13">
        <f t="shared" si="424"/>
        <v>0</v>
      </c>
      <c r="DC183" s="13">
        <f>SMALL($DO183:DP183,1)/(60*60*24)</f>
        <v>0</v>
      </c>
      <c r="DD183" s="13">
        <f>SMALL($DO183:DQ183,1)/(60*60*24)</f>
        <v>0</v>
      </c>
      <c r="DE183" s="13">
        <f>SMALL($DO183:DR183,1)/(60*60*24)</f>
        <v>0</v>
      </c>
      <c r="DF183" s="13">
        <f>SMALL($DO183:DS183,1)/(60*60*24)</f>
        <v>0</v>
      </c>
      <c r="DG183" s="13">
        <f>SMALL($DO183:DT183,1)/(60*60*24)</f>
        <v>0</v>
      </c>
      <c r="DH183" s="45">
        <f t="shared" si="425"/>
        <v>0</v>
      </c>
      <c r="DI183" s="13">
        <f>SMALL($DU183:DV183,1)/(60*60*24)</f>
        <v>0</v>
      </c>
      <c r="DJ183" s="13">
        <f>SMALL($DU183:DW183,1)/(60*60*24)</f>
        <v>0</v>
      </c>
      <c r="DK183" s="13">
        <f>SMALL($DU183:DX183,1)/(60*60*24)</f>
        <v>0</v>
      </c>
      <c r="DL183" s="13">
        <f>SMALL($DU183:DY183,1)/(60*60*24)</f>
        <v>0</v>
      </c>
      <c r="DM183" s="13">
        <f>SMALL($DU183:DZ183,1)/(60*60*24)</f>
        <v>0</v>
      </c>
      <c r="DO183" s="6">
        <f t="shared" si="426"/>
        <v>0</v>
      </c>
      <c r="DP183" s="1">
        <f t="shared" si="427"/>
        <v>9999</v>
      </c>
      <c r="DQ183" s="1">
        <f t="shared" si="428"/>
        <v>9999</v>
      </c>
      <c r="DR183" s="1">
        <f t="shared" si="429"/>
        <v>9999</v>
      </c>
      <c r="DS183" s="1">
        <f t="shared" si="430"/>
        <v>9999</v>
      </c>
      <c r="DT183" s="1">
        <f t="shared" si="431"/>
        <v>9999</v>
      </c>
      <c r="DU183" s="6">
        <f t="shared" si="432"/>
        <v>0</v>
      </c>
      <c r="DV183" s="1">
        <f t="shared" si="433"/>
        <v>9999</v>
      </c>
      <c r="DW183" s="55">
        <f t="shared" si="377"/>
        <v>9999</v>
      </c>
      <c r="DX183" s="1">
        <f t="shared" si="434"/>
        <v>9999</v>
      </c>
      <c r="DY183" s="1">
        <f t="shared" si="435"/>
        <v>9999</v>
      </c>
      <c r="DZ183" s="1">
        <f t="shared" si="436"/>
        <v>9999</v>
      </c>
    </row>
    <row r="184" spans="5:130" x14ac:dyDescent="0.2">
      <c r="E184" s="13"/>
      <c r="M184" s="8">
        <f t="shared" si="380"/>
        <v>0</v>
      </c>
      <c r="N184" s="6">
        <f t="shared" si="378"/>
        <v>0</v>
      </c>
      <c r="O184" s="8" t="str">
        <f t="shared" si="381"/>
        <v/>
      </c>
      <c r="Q184" s="8">
        <f t="shared" si="382"/>
        <v>0</v>
      </c>
      <c r="R184" s="8">
        <f t="shared" si="383"/>
        <v>0</v>
      </c>
      <c r="S184" s="8" t="str">
        <f t="shared" si="384"/>
        <v/>
      </c>
      <c r="T184" s="8"/>
      <c r="U184" s="8">
        <f>IF(A184&lt;&gt;"",IF(VLOOKUP(A184,Apr!A$4:F$202,6)&gt;0,VLOOKUP(A184,Apr!A$4:F$202,6),0),0)</f>
        <v>0</v>
      </c>
      <c r="V184" s="8">
        <f>IF(A184&lt;&gt;"",IF(VLOOKUP(A184,May!A$3:F$201,6)&gt;0,VLOOKUP(A184,May!A$3:F$201,6),0),0)</f>
        <v>0</v>
      </c>
      <c r="W184" s="8">
        <f>IF(A184&lt;&gt;"",IF(VLOOKUP(A184,Jun!A$3:F$201,6)&gt;0,VLOOKUP(A184,Jun!A$3:F$201,6),0),0)</f>
        <v>0</v>
      </c>
      <c r="X184" s="8">
        <f>IF(A184&lt;&gt;"",IF(VLOOKUP(A184,Jul!A$3:F$201,6)&gt;0,VLOOKUP(A184,Jul!A$3:F$201,6),0),0)</f>
        <v>0</v>
      </c>
      <c r="Y184" s="8">
        <f>IF(A184&lt;&gt;"",IF(VLOOKUP(A184,Aug!A$3:F$201,6)&gt;0,VLOOKUP(A184,Aug!A$3:F$201,6),0),0)</f>
        <v>0</v>
      </c>
      <c r="Z184" s="8">
        <f>IF(A184&lt;&gt;"",IF(VLOOKUP(A184,Sep!A$3:F$201,6)&gt;0,VLOOKUP(A184,Sep!A$3:F$201,6),0),0)</f>
        <v>0</v>
      </c>
      <c r="AA184" s="6">
        <f t="shared" si="385"/>
        <v>0</v>
      </c>
      <c r="AB184" s="8">
        <f t="shared" si="379"/>
        <v>2.7777777777777776E-2</v>
      </c>
      <c r="AC184" s="8">
        <f>IF(A184&lt;&gt;"",IF(VLOOKUP(A184,Oct!A$3:F$201,6)&gt;0,VLOOKUP(A184,Oct!A$3:F$201,6),0),0)</f>
        <v>0</v>
      </c>
      <c r="AD184" s="8">
        <f>IF(A184&lt;&gt;"",IF(VLOOKUP(A184,Nov!A$3:F$201,6)&gt;0,VLOOKUP(A184,Nov!A$3:F$201,6),0),0)</f>
        <v>0</v>
      </c>
      <c r="AE184" s="8">
        <f>IF(A184&lt;&gt;"",IF(VLOOKUP(A184,Dec!A$3:F$201,6)&gt;0,VLOOKUP(A184,Dec!A$3:F$201,6),0),0)</f>
        <v>0</v>
      </c>
      <c r="AF184" s="8">
        <f>IF(A184&lt;&gt;"",IF(VLOOKUP(A184,Jan!A$3:F$201,6)&gt;0,VLOOKUP(A184,Jan!A$3:F$201,6),0),0)</f>
        <v>0</v>
      </c>
      <c r="AG184" s="8">
        <f>IF(A184&lt;&gt;"",IF(VLOOKUP(A184,Feb!A$3:F$201,6)&gt;0,VLOOKUP(A184,Feb!A$3:F$201,6),0),0)</f>
        <v>0</v>
      </c>
      <c r="AH184" s="8">
        <f>IF(A184&lt;&gt;"",IF(VLOOKUP(A184,Mar!A$3:F$201,6)&gt;0,VLOOKUP(A184,Mar!A$3:F$201,6),0),0)</f>
        <v>0</v>
      </c>
      <c r="AJ184" s="8">
        <f>LARGE($BH184:BI184,1)</f>
        <v>0</v>
      </c>
      <c r="AK184" s="8">
        <f>LARGE($BH184:BJ184,1)</f>
        <v>0</v>
      </c>
      <c r="AL184" s="8">
        <f>LARGE($BH184:BK184,1)</f>
        <v>0</v>
      </c>
      <c r="AM184" s="8">
        <f>LARGE($BH184:BL184,1)</f>
        <v>0</v>
      </c>
      <c r="AN184" s="8">
        <f>LARGE($BH184:BM184,1)</f>
        <v>0</v>
      </c>
      <c r="AO184" s="8">
        <f>LARGE($BN184:BO184,1)</f>
        <v>2.7777777777777776E-2</v>
      </c>
      <c r="AP184" s="8">
        <f>LARGE($BN184:BP184,1)</f>
        <v>3.3333333333333333E-2</v>
      </c>
      <c r="AQ184" s="8">
        <f>LARGE($BN184:BQ184,1)</f>
        <v>3.3333333333333333E-2</v>
      </c>
      <c r="AR184" s="8">
        <f>LARGE($BN184:BR184,1)</f>
        <v>3.3333333333333333E-2</v>
      </c>
      <c r="AS184" s="8">
        <f>LARGE($BN184:BS184,1)</f>
        <v>3.3333333333333333E-2</v>
      </c>
      <c r="AV184" s="6">
        <f t="shared" si="386"/>
        <v>0</v>
      </c>
      <c r="AW184" s="6">
        <f t="shared" si="387"/>
        <v>0</v>
      </c>
      <c r="AX184" s="6">
        <f t="shared" si="388"/>
        <v>0</v>
      </c>
      <c r="AY184" s="6">
        <f t="shared" si="389"/>
        <v>0</v>
      </c>
      <c r="AZ184" s="6">
        <f t="shared" si="390"/>
        <v>0</v>
      </c>
      <c r="BA184" s="6">
        <f t="shared" si="391"/>
        <v>0</v>
      </c>
      <c r="BB184" s="6">
        <f t="shared" si="392"/>
        <v>0</v>
      </c>
      <c r="BC184" s="6">
        <f t="shared" si="393"/>
        <v>0</v>
      </c>
      <c r="BD184" s="6">
        <f t="shared" si="394"/>
        <v>0</v>
      </c>
      <c r="BE184" s="6">
        <f t="shared" si="395"/>
        <v>0</v>
      </c>
      <c r="BF184" s="6">
        <f t="shared" si="396"/>
        <v>0</v>
      </c>
      <c r="BH184" s="8" t="str">
        <f t="shared" si="397"/>
        <v/>
      </c>
      <c r="BI184" s="8">
        <f t="shared" si="398"/>
        <v>0</v>
      </c>
      <c r="BJ184" s="8">
        <f t="shared" si="399"/>
        <v>0</v>
      </c>
      <c r="BK184" s="8">
        <f t="shared" si="400"/>
        <v>0</v>
      </c>
      <c r="BL184" s="8">
        <f t="shared" si="401"/>
        <v>0</v>
      </c>
      <c r="BM184" s="8">
        <f t="shared" si="402"/>
        <v>0</v>
      </c>
      <c r="BN184" s="8">
        <f t="shared" si="403"/>
        <v>2.7777777777777776E-2</v>
      </c>
      <c r="BO184" s="8">
        <f t="shared" si="404"/>
        <v>0</v>
      </c>
      <c r="BP184" s="8">
        <f t="shared" si="373"/>
        <v>3.3333333333333333E-2</v>
      </c>
      <c r="BQ184" s="8">
        <f t="shared" si="374"/>
        <v>0</v>
      </c>
      <c r="BR184" s="8">
        <f t="shared" si="375"/>
        <v>0</v>
      </c>
      <c r="BS184" s="8">
        <f t="shared" si="376"/>
        <v>0</v>
      </c>
      <c r="BV184" s="8" t="str">
        <f t="shared" si="405"/>
        <v/>
      </c>
      <c r="BW184" s="8" t="str">
        <f t="shared" si="406"/>
        <v/>
      </c>
      <c r="BX184" s="8" t="str">
        <f t="shared" si="407"/>
        <v/>
      </c>
      <c r="BY184" s="8" t="str">
        <f t="shared" si="408"/>
        <v/>
      </c>
      <c r="BZ184" s="8" t="str">
        <f t="shared" si="409"/>
        <v/>
      </c>
      <c r="CA184" s="8" t="str">
        <f t="shared" si="410"/>
        <v/>
      </c>
      <c r="CB184" s="8" t="str">
        <f t="shared" si="411"/>
        <v/>
      </c>
      <c r="CC184" s="8" t="str">
        <f t="shared" si="412"/>
        <v/>
      </c>
      <c r="CD184" s="8" t="str">
        <f t="shared" si="413"/>
        <v/>
      </c>
      <c r="CE184" s="8" t="str">
        <f t="shared" si="414"/>
        <v/>
      </c>
      <c r="CF184" s="8" t="str">
        <f t="shared" si="415"/>
        <v/>
      </c>
      <c r="CG184" s="8" t="str">
        <f t="shared" si="416"/>
        <v/>
      </c>
      <c r="CI184" s="13">
        <v>2.8174652777777802</v>
      </c>
      <c r="CJ184" s="8">
        <f t="shared" si="417"/>
        <v>2.8174652777777802</v>
      </c>
      <c r="CK184" s="8">
        <f>IF(COUNT($BV184:BW184)&gt;0,SMALL($BV184:BW184,1),$CI184)</f>
        <v>2.8174652777777802</v>
      </c>
      <c r="CL184" s="8">
        <f>IF(COUNT($BV184:BX184)&gt;0,SMALL($BV184:BX184,1),$CI184)</f>
        <v>2.8174652777777802</v>
      </c>
      <c r="CM184" s="8">
        <f>IF(COUNT($BV184:BY184)&gt;0,SMALL($BV184:BY184,1),$CI184)</f>
        <v>2.8174652777777802</v>
      </c>
      <c r="CN184" s="8">
        <f>IF(COUNT($BV184:BZ184)&gt;0,SMALL($BV184:BZ184,1),$CI184)</f>
        <v>2.8174652777777802</v>
      </c>
      <c r="CP184" s="8">
        <f t="shared" si="418"/>
        <v>0</v>
      </c>
      <c r="CQ184" s="8">
        <f>IF(COUNT($CB184:CC184)&gt;0,SMALL($CB184:CC184,1),$CP184)</f>
        <v>0</v>
      </c>
      <c r="CR184" s="8">
        <f>IF(COUNT($CB184:CD184)&gt;0,SMALL($CB184:CD184,1),$CP184)</f>
        <v>0</v>
      </c>
      <c r="CS184" s="8">
        <f>IF(COUNT($CB184:CE184)&gt;0,SMALL($CB184:CE184,1),$CP184)</f>
        <v>0</v>
      </c>
      <c r="CT184" s="8">
        <f>IF(COUNT($CB184:CF184)&gt;0,SMALL($CB184:CF184,1),$CP184)</f>
        <v>0</v>
      </c>
      <c r="CV184" s="8" t="str">
        <f t="shared" si="419"/>
        <v/>
      </c>
      <c r="CW184" s="8" t="str">
        <f t="shared" si="420"/>
        <v/>
      </c>
      <c r="CX184" s="1">
        <f t="shared" si="421"/>
        <v>0</v>
      </c>
      <c r="CY184" s="8" t="str">
        <f t="shared" si="422"/>
        <v/>
      </c>
      <c r="CZ184" s="1">
        <f t="shared" si="423"/>
        <v>0</v>
      </c>
      <c r="DB184" s="13">
        <f t="shared" si="424"/>
        <v>0</v>
      </c>
      <c r="DC184" s="13">
        <f>SMALL($DO184:DP184,1)/(60*60*24)</f>
        <v>0</v>
      </c>
      <c r="DD184" s="13">
        <f>SMALL($DO184:DQ184,1)/(60*60*24)</f>
        <v>0</v>
      </c>
      <c r="DE184" s="13">
        <f>SMALL($DO184:DR184,1)/(60*60*24)</f>
        <v>0</v>
      </c>
      <c r="DF184" s="13">
        <f>SMALL($DO184:DS184,1)/(60*60*24)</f>
        <v>0</v>
      </c>
      <c r="DG184" s="13">
        <f>SMALL($DO184:DT184,1)/(60*60*24)</f>
        <v>0</v>
      </c>
      <c r="DH184" s="45">
        <f t="shared" si="425"/>
        <v>0</v>
      </c>
      <c r="DI184" s="13">
        <f>SMALL($DU184:DV184,1)/(60*60*24)</f>
        <v>0</v>
      </c>
      <c r="DJ184" s="13">
        <f>SMALL($DU184:DW184,1)/(60*60*24)</f>
        <v>0</v>
      </c>
      <c r="DK184" s="13">
        <f>SMALL($DU184:DX184,1)/(60*60*24)</f>
        <v>0</v>
      </c>
      <c r="DL184" s="13">
        <f>SMALL($DU184:DY184,1)/(60*60*24)</f>
        <v>0</v>
      </c>
      <c r="DM184" s="13">
        <f>SMALL($DU184:DZ184,1)/(60*60*24)</f>
        <v>0</v>
      </c>
      <c r="DO184" s="6">
        <f t="shared" si="426"/>
        <v>0</v>
      </c>
      <c r="DP184" s="1">
        <f t="shared" si="427"/>
        <v>9999</v>
      </c>
      <c r="DQ184" s="1">
        <f t="shared" si="428"/>
        <v>9999</v>
      </c>
      <c r="DR184" s="1">
        <f t="shared" si="429"/>
        <v>9999</v>
      </c>
      <c r="DS184" s="1">
        <f t="shared" si="430"/>
        <v>9999</v>
      </c>
      <c r="DT184" s="1">
        <f t="shared" si="431"/>
        <v>9999</v>
      </c>
      <c r="DU184" s="6">
        <f t="shared" si="432"/>
        <v>0</v>
      </c>
      <c r="DV184" s="1">
        <f t="shared" si="433"/>
        <v>9999</v>
      </c>
      <c r="DW184" s="55">
        <f t="shared" si="377"/>
        <v>9999</v>
      </c>
      <c r="DX184" s="1">
        <f t="shared" si="434"/>
        <v>9999</v>
      </c>
      <c r="DY184" s="1">
        <f t="shared" si="435"/>
        <v>9999</v>
      </c>
      <c r="DZ184" s="1">
        <f t="shared" si="436"/>
        <v>9999</v>
      </c>
    </row>
    <row r="185" spans="5:130" x14ac:dyDescent="0.2">
      <c r="E185" s="13"/>
      <c r="M185" s="8">
        <f t="shared" si="380"/>
        <v>0</v>
      </c>
      <c r="N185" s="6">
        <f t="shared" si="378"/>
        <v>0</v>
      </c>
      <c r="O185" s="8" t="str">
        <f t="shared" si="381"/>
        <v/>
      </c>
      <c r="Q185" s="8">
        <f t="shared" si="382"/>
        <v>0</v>
      </c>
      <c r="R185" s="8">
        <f t="shared" si="383"/>
        <v>0</v>
      </c>
      <c r="S185" s="8" t="str">
        <f t="shared" si="384"/>
        <v/>
      </c>
      <c r="T185" s="8"/>
      <c r="U185" s="8">
        <f>IF(A185&lt;&gt;"",IF(VLOOKUP(A185,Apr!A$4:F$202,6)&gt;0,VLOOKUP(A185,Apr!A$4:F$202,6),0),0)</f>
        <v>0</v>
      </c>
      <c r="V185" s="8">
        <f>IF(A185&lt;&gt;"",IF(VLOOKUP(A185,May!A$3:F$201,6)&gt;0,VLOOKUP(A185,May!A$3:F$201,6),0),0)</f>
        <v>0</v>
      </c>
      <c r="W185" s="8">
        <f>IF(A185&lt;&gt;"",IF(VLOOKUP(A185,Jun!A$3:F$201,6)&gt;0,VLOOKUP(A185,Jun!A$3:F$201,6),0),0)</f>
        <v>0</v>
      </c>
      <c r="X185" s="8">
        <f>IF(A185&lt;&gt;"",IF(VLOOKUP(A185,Jul!A$3:F$201,6)&gt;0,VLOOKUP(A185,Jul!A$3:F$201,6),0),0)</f>
        <v>0</v>
      </c>
      <c r="Y185" s="8">
        <f>IF(A185&lt;&gt;"",IF(VLOOKUP(A185,Aug!A$3:F$201,6)&gt;0,VLOOKUP(A185,Aug!A$3:F$201,6),0),0)</f>
        <v>0</v>
      </c>
      <c r="Z185" s="8">
        <f>IF(A185&lt;&gt;"",IF(VLOOKUP(A185,Sep!A$3:F$201,6)&gt;0,VLOOKUP(A185,Sep!A$3:F$201,6),0),0)</f>
        <v>0</v>
      </c>
      <c r="AA185" s="6">
        <f t="shared" si="385"/>
        <v>0</v>
      </c>
      <c r="AB185" s="8">
        <f t="shared" si="379"/>
        <v>2.7777777777777776E-2</v>
      </c>
      <c r="AC185" s="8">
        <f>IF(A185&lt;&gt;"",IF(VLOOKUP(A185,Oct!A$3:F$201,6)&gt;0,VLOOKUP(A185,Oct!A$3:F$201,6),0),0)</f>
        <v>0</v>
      </c>
      <c r="AD185" s="8">
        <f>IF(A185&lt;&gt;"",IF(VLOOKUP(A185,Nov!A$3:F$201,6)&gt;0,VLOOKUP(A185,Nov!A$3:F$201,6),0),0)</f>
        <v>0</v>
      </c>
      <c r="AE185" s="8">
        <f>IF(A185&lt;&gt;"",IF(VLOOKUP(A185,Dec!A$3:F$201,6)&gt;0,VLOOKUP(A185,Dec!A$3:F$201,6),0),0)</f>
        <v>0</v>
      </c>
      <c r="AF185" s="8">
        <f>IF(A185&lt;&gt;"",IF(VLOOKUP(A185,Jan!A$3:F$201,6)&gt;0,VLOOKUP(A185,Jan!A$3:F$201,6),0),0)</f>
        <v>0</v>
      </c>
      <c r="AG185" s="8">
        <f>IF(A185&lt;&gt;"",IF(VLOOKUP(A185,Feb!A$3:F$201,6)&gt;0,VLOOKUP(A185,Feb!A$3:F$201,6),0),0)</f>
        <v>0</v>
      </c>
      <c r="AH185" s="8">
        <f>IF(A185&lt;&gt;"",IF(VLOOKUP(A185,Mar!A$3:F$201,6)&gt;0,VLOOKUP(A185,Mar!A$3:F$201,6),0),0)</f>
        <v>0</v>
      </c>
      <c r="AJ185" s="8">
        <f>LARGE($BH185:BI185,1)</f>
        <v>0</v>
      </c>
      <c r="AK185" s="8">
        <f>LARGE($BH185:BJ185,1)</f>
        <v>0</v>
      </c>
      <c r="AL185" s="8">
        <f>LARGE($BH185:BK185,1)</f>
        <v>0</v>
      </c>
      <c r="AM185" s="8">
        <f>LARGE($BH185:BL185,1)</f>
        <v>0</v>
      </c>
      <c r="AN185" s="8">
        <f>LARGE($BH185:BM185,1)</f>
        <v>0</v>
      </c>
      <c r="AO185" s="8">
        <f>LARGE($BN185:BO185,1)</f>
        <v>2.7777777777777776E-2</v>
      </c>
      <c r="AP185" s="8">
        <f>LARGE($BN185:BP185,1)</f>
        <v>3.3333333333333333E-2</v>
      </c>
      <c r="AQ185" s="8">
        <f>LARGE($BN185:BQ185,1)</f>
        <v>3.3333333333333333E-2</v>
      </c>
      <c r="AR185" s="8">
        <f>LARGE($BN185:BR185,1)</f>
        <v>3.3333333333333333E-2</v>
      </c>
      <c r="AS185" s="8">
        <f>LARGE($BN185:BS185,1)</f>
        <v>3.3333333333333333E-2</v>
      </c>
      <c r="AV185" s="6">
        <f t="shared" si="386"/>
        <v>0</v>
      </c>
      <c r="AW185" s="6">
        <f t="shared" si="387"/>
        <v>0</v>
      </c>
      <c r="AX185" s="6">
        <f t="shared" si="388"/>
        <v>0</v>
      </c>
      <c r="AY185" s="6">
        <f t="shared" si="389"/>
        <v>0</v>
      </c>
      <c r="AZ185" s="6">
        <f t="shared" si="390"/>
        <v>0</v>
      </c>
      <c r="BA185" s="6">
        <f t="shared" si="391"/>
        <v>0</v>
      </c>
      <c r="BB185" s="6">
        <f t="shared" si="392"/>
        <v>0</v>
      </c>
      <c r="BC185" s="6">
        <f t="shared" si="393"/>
        <v>0</v>
      </c>
      <c r="BD185" s="6">
        <f t="shared" si="394"/>
        <v>0</v>
      </c>
      <c r="BE185" s="6">
        <f t="shared" si="395"/>
        <v>0</v>
      </c>
      <c r="BF185" s="6">
        <f t="shared" si="396"/>
        <v>0</v>
      </c>
      <c r="BH185" s="8" t="str">
        <f t="shared" si="397"/>
        <v/>
      </c>
      <c r="BI185" s="8">
        <f t="shared" si="398"/>
        <v>0</v>
      </c>
      <c r="BJ185" s="8">
        <f t="shared" si="399"/>
        <v>0</v>
      </c>
      <c r="BK185" s="8">
        <f t="shared" si="400"/>
        <v>0</v>
      </c>
      <c r="BL185" s="8">
        <f t="shared" si="401"/>
        <v>0</v>
      </c>
      <c r="BM185" s="8">
        <f t="shared" si="402"/>
        <v>0</v>
      </c>
      <c r="BN185" s="8">
        <f t="shared" si="403"/>
        <v>2.7777777777777776E-2</v>
      </c>
      <c r="BO185" s="8">
        <f t="shared" si="404"/>
        <v>0</v>
      </c>
      <c r="BP185" s="8">
        <f t="shared" si="373"/>
        <v>3.3333333333333333E-2</v>
      </c>
      <c r="BQ185" s="8">
        <f t="shared" si="374"/>
        <v>0</v>
      </c>
      <c r="BR185" s="8">
        <f t="shared" si="375"/>
        <v>0</v>
      </c>
      <c r="BS185" s="8">
        <f t="shared" si="376"/>
        <v>0</v>
      </c>
      <c r="BV185" s="8" t="str">
        <f t="shared" si="405"/>
        <v/>
      </c>
      <c r="BW185" s="8" t="str">
        <f t="shared" si="406"/>
        <v/>
      </c>
      <c r="BX185" s="8" t="str">
        <f t="shared" si="407"/>
        <v/>
      </c>
      <c r="BY185" s="8" t="str">
        <f t="shared" si="408"/>
        <v/>
      </c>
      <c r="BZ185" s="8" t="str">
        <f t="shared" si="409"/>
        <v/>
      </c>
      <c r="CA185" s="8" t="str">
        <f t="shared" si="410"/>
        <v/>
      </c>
      <c r="CB185" s="8" t="str">
        <f t="shared" si="411"/>
        <v/>
      </c>
      <c r="CC185" s="8" t="str">
        <f t="shared" si="412"/>
        <v/>
      </c>
      <c r="CD185" s="8" t="str">
        <f t="shared" si="413"/>
        <v/>
      </c>
      <c r="CE185" s="8" t="str">
        <f t="shared" si="414"/>
        <v/>
      </c>
      <c r="CF185" s="8" t="str">
        <f t="shared" si="415"/>
        <v/>
      </c>
      <c r="CG185" s="8" t="str">
        <f t="shared" si="416"/>
        <v/>
      </c>
      <c r="CI185" s="13">
        <v>2.8591319444444401</v>
      </c>
      <c r="CJ185" s="8">
        <f t="shared" si="417"/>
        <v>2.8591319444444401</v>
      </c>
      <c r="CK185" s="8">
        <f>IF(COUNT($BV185:BW185)&gt;0,SMALL($BV185:BW185,1),$CI185)</f>
        <v>2.8591319444444401</v>
      </c>
      <c r="CL185" s="8">
        <f>IF(COUNT($BV185:BX185)&gt;0,SMALL($BV185:BX185,1),$CI185)</f>
        <v>2.8591319444444401</v>
      </c>
      <c r="CM185" s="8">
        <f>IF(COUNT($BV185:BY185)&gt;0,SMALL($BV185:BY185,1),$CI185)</f>
        <v>2.8591319444444401</v>
      </c>
      <c r="CN185" s="8">
        <f>IF(COUNT($BV185:BZ185)&gt;0,SMALL($BV185:BZ185,1),$CI185)</f>
        <v>2.8591319444444401</v>
      </c>
      <c r="CP185" s="8">
        <f t="shared" si="418"/>
        <v>0</v>
      </c>
      <c r="CQ185" s="8">
        <f>IF(COUNT($CB185:CC185)&gt;0,SMALL($CB185:CC185,1),$CP185)</f>
        <v>0</v>
      </c>
      <c r="CR185" s="8">
        <f>IF(COUNT($CB185:CD185)&gt;0,SMALL($CB185:CD185,1),$CP185)</f>
        <v>0</v>
      </c>
      <c r="CS185" s="8">
        <f>IF(COUNT($CB185:CE185)&gt;0,SMALL($CB185:CE185,1),$CP185)</f>
        <v>0</v>
      </c>
      <c r="CT185" s="8">
        <f>IF(COUNT($CB185:CF185)&gt;0,SMALL($CB185:CF185,1),$CP185)</f>
        <v>0</v>
      </c>
      <c r="CV185" s="8" t="str">
        <f t="shared" si="419"/>
        <v/>
      </c>
      <c r="CW185" s="8" t="str">
        <f t="shared" si="420"/>
        <v/>
      </c>
      <c r="CX185" s="1">
        <f t="shared" si="421"/>
        <v>0</v>
      </c>
      <c r="CY185" s="8" t="str">
        <f t="shared" si="422"/>
        <v/>
      </c>
      <c r="CZ185" s="1">
        <f t="shared" si="423"/>
        <v>0</v>
      </c>
      <c r="DB185" s="13">
        <f t="shared" si="424"/>
        <v>0</v>
      </c>
      <c r="DC185" s="13">
        <f>SMALL($DO185:DP185,1)/(60*60*24)</f>
        <v>0</v>
      </c>
      <c r="DD185" s="13">
        <f>SMALL($DO185:DQ185,1)/(60*60*24)</f>
        <v>0</v>
      </c>
      <c r="DE185" s="13">
        <f>SMALL($DO185:DR185,1)/(60*60*24)</f>
        <v>0</v>
      </c>
      <c r="DF185" s="13">
        <f>SMALL($DO185:DS185,1)/(60*60*24)</f>
        <v>0</v>
      </c>
      <c r="DG185" s="13">
        <f>SMALL($DO185:DT185,1)/(60*60*24)</f>
        <v>0</v>
      </c>
      <c r="DH185" s="45">
        <f t="shared" si="425"/>
        <v>0</v>
      </c>
      <c r="DI185" s="13">
        <f>SMALL($DU185:DV185,1)/(60*60*24)</f>
        <v>0</v>
      </c>
      <c r="DJ185" s="13">
        <f>SMALL($DU185:DW185,1)/(60*60*24)</f>
        <v>0</v>
      </c>
      <c r="DK185" s="13">
        <f>SMALL($DU185:DX185,1)/(60*60*24)</f>
        <v>0</v>
      </c>
      <c r="DL185" s="13">
        <f>SMALL($DU185:DY185,1)/(60*60*24)</f>
        <v>0</v>
      </c>
      <c r="DM185" s="13">
        <f>SMALL($DU185:DZ185,1)/(60*60*24)</f>
        <v>0</v>
      </c>
      <c r="DO185" s="6">
        <f t="shared" si="426"/>
        <v>0</v>
      </c>
      <c r="DP185" s="1">
        <f t="shared" si="427"/>
        <v>9999</v>
      </c>
      <c r="DQ185" s="1">
        <f t="shared" si="428"/>
        <v>9999</v>
      </c>
      <c r="DR185" s="1">
        <f t="shared" si="429"/>
        <v>9999</v>
      </c>
      <c r="DS185" s="1">
        <f t="shared" si="430"/>
        <v>9999</v>
      </c>
      <c r="DT185" s="1">
        <f t="shared" si="431"/>
        <v>9999</v>
      </c>
      <c r="DU185" s="6">
        <f t="shared" si="432"/>
        <v>0</v>
      </c>
      <c r="DV185" s="1">
        <f t="shared" si="433"/>
        <v>9999</v>
      </c>
      <c r="DW185" s="55">
        <f t="shared" si="377"/>
        <v>9999</v>
      </c>
      <c r="DX185" s="1">
        <f t="shared" si="434"/>
        <v>9999</v>
      </c>
      <c r="DY185" s="1">
        <f t="shared" si="435"/>
        <v>9999</v>
      </c>
      <c r="DZ185" s="1">
        <f t="shared" si="436"/>
        <v>9999</v>
      </c>
    </row>
    <row r="186" spans="5:130" x14ac:dyDescent="0.2">
      <c r="E186" s="13"/>
      <c r="M186" s="8">
        <f t="shared" si="380"/>
        <v>0</v>
      </c>
      <c r="N186" s="6">
        <f t="shared" si="378"/>
        <v>0</v>
      </c>
      <c r="O186" s="8" t="str">
        <f t="shared" si="381"/>
        <v/>
      </c>
      <c r="Q186" s="8">
        <f t="shared" si="382"/>
        <v>0</v>
      </c>
      <c r="R186" s="8">
        <f t="shared" si="383"/>
        <v>0</v>
      </c>
      <c r="S186" s="8" t="str">
        <f t="shared" si="384"/>
        <v/>
      </c>
      <c r="T186" s="8"/>
      <c r="U186" s="8">
        <f>IF(A186&lt;&gt;"",IF(VLOOKUP(A186,Apr!A$4:F$202,6)&gt;0,VLOOKUP(A186,Apr!A$4:F$202,6),0),0)</f>
        <v>0</v>
      </c>
      <c r="V186" s="8">
        <f>IF(A186&lt;&gt;"",IF(VLOOKUP(A186,May!A$3:F$201,6)&gt;0,VLOOKUP(A186,May!A$3:F$201,6),0),0)</f>
        <v>0</v>
      </c>
      <c r="W186" s="8">
        <f>IF(A186&lt;&gt;"",IF(VLOOKUP(A186,Jun!A$3:F$201,6)&gt;0,VLOOKUP(A186,Jun!A$3:F$201,6),0),0)</f>
        <v>0</v>
      </c>
      <c r="X186" s="8">
        <f>IF(A186&lt;&gt;"",IF(VLOOKUP(A186,Jul!A$3:F$201,6)&gt;0,VLOOKUP(A186,Jul!A$3:F$201,6),0),0)</f>
        <v>0</v>
      </c>
      <c r="Y186" s="8">
        <f>IF(A186&lt;&gt;"",IF(VLOOKUP(A186,Aug!A$3:F$201,6)&gt;0,VLOOKUP(A186,Aug!A$3:F$201,6),0),0)</f>
        <v>0</v>
      </c>
      <c r="Z186" s="8">
        <f>IF(A186&lt;&gt;"",IF(VLOOKUP(A186,Sep!A$3:F$201,6)&gt;0,VLOOKUP(A186,Sep!A$3:F$201,6),0),0)</f>
        <v>0</v>
      </c>
      <c r="AA186" s="6">
        <f t="shared" si="385"/>
        <v>0</v>
      </c>
      <c r="AB186" s="8">
        <f t="shared" si="379"/>
        <v>2.7777777777777776E-2</v>
      </c>
      <c r="AC186" s="8">
        <f>IF(A186&lt;&gt;"",IF(VLOOKUP(A186,Oct!A$3:F$201,6)&gt;0,VLOOKUP(A186,Oct!A$3:F$201,6),0),0)</f>
        <v>0</v>
      </c>
      <c r="AD186" s="8">
        <f>IF(A186&lt;&gt;"",IF(VLOOKUP(A186,Nov!A$3:F$201,6)&gt;0,VLOOKUP(A186,Nov!A$3:F$201,6),0),0)</f>
        <v>0</v>
      </c>
      <c r="AE186" s="8">
        <f>IF(A186&lt;&gt;"",IF(VLOOKUP(A186,Dec!A$3:F$201,6)&gt;0,VLOOKUP(A186,Dec!A$3:F$201,6),0),0)</f>
        <v>0</v>
      </c>
      <c r="AF186" s="8">
        <f>IF(A186&lt;&gt;"",IF(VLOOKUP(A186,Jan!A$3:F$201,6)&gt;0,VLOOKUP(A186,Jan!A$3:F$201,6),0),0)</f>
        <v>0</v>
      </c>
      <c r="AG186" s="8">
        <f>IF(A186&lt;&gt;"",IF(VLOOKUP(A186,Feb!A$3:F$201,6)&gt;0,VLOOKUP(A186,Feb!A$3:F$201,6),0),0)</f>
        <v>0</v>
      </c>
      <c r="AH186" s="8">
        <f>IF(A186&lt;&gt;"",IF(VLOOKUP(A186,Mar!A$3:F$201,6)&gt;0,VLOOKUP(A186,Mar!A$3:F$201,6),0),0)</f>
        <v>0</v>
      </c>
      <c r="AJ186" s="8">
        <f>LARGE($BH186:BI186,1)</f>
        <v>0</v>
      </c>
      <c r="AK186" s="8">
        <f>LARGE($BH186:BJ186,1)</f>
        <v>0</v>
      </c>
      <c r="AL186" s="8">
        <f>LARGE($BH186:BK186,1)</f>
        <v>0</v>
      </c>
      <c r="AM186" s="8">
        <f>LARGE($BH186:BL186,1)</f>
        <v>0</v>
      </c>
      <c r="AN186" s="8">
        <f>LARGE($BH186:BM186,1)</f>
        <v>0</v>
      </c>
      <c r="AO186" s="8">
        <f>LARGE($BN186:BO186,1)</f>
        <v>2.7777777777777776E-2</v>
      </c>
      <c r="AP186" s="8">
        <f>LARGE($BN186:BP186,1)</f>
        <v>3.3333333333333333E-2</v>
      </c>
      <c r="AQ186" s="8">
        <f>LARGE($BN186:BQ186,1)</f>
        <v>3.3333333333333333E-2</v>
      </c>
      <c r="AR186" s="8">
        <f>LARGE($BN186:BR186,1)</f>
        <v>3.3333333333333333E-2</v>
      </c>
      <c r="AS186" s="8">
        <f>LARGE($BN186:BS186,1)</f>
        <v>3.3333333333333333E-2</v>
      </c>
      <c r="AV186" s="6">
        <f t="shared" si="386"/>
        <v>0</v>
      </c>
      <c r="AW186" s="6">
        <f t="shared" si="387"/>
        <v>0</v>
      </c>
      <c r="AX186" s="6">
        <f t="shared" si="388"/>
        <v>0</v>
      </c>
      <c r="AY186" s="6">
        <f t="shared" si="389"/>
        <v>0</v>
      </c>
      <c r="AZ186" s="6">
        <f t="shared" si="390"/>
        <v>0</v>
      </c>
      <c r="BA186" s="6">
        <f t="shared" si="391"/>
        <v>0</v>
      </c>
      <c r="BB186" s="6">
        <f t="shared" si="392"/>
        <v>0</v>
      </c>
      <c r="BC186" s="6">
        <f t="shared" si="393"/>
        <v>0</v>
      </c>
      <c r="BD186" s="6">
        <f t="shared" si="394"/>
        <v>0</v>
      </c>
      <c r="BE186" s="6">
        <f t="shared" si="395"/>
        <v>0</v>
      </c>
      <c r="BF186" s="6">
        <f t="shared" si="396"/>
        <v>0</v>
      </c>
      <c r="BH186" s="8" t="str">
        <f t="shared" si="397"/>
        <v/>
      </c>
      <c r="BI186" s="8">
        <f t="shared" si="398"/>
        <v>0</v>
      </c>
      <c r="BJ186" s="8">
        <f t="shared" si="399"/>
        <v>0</v>
      </c>
      <c r="BK186" s="8">
        <f t="shared" si="400"/>
        <v>0</v>
      </c>
      <c r="BL186" s="8">
        <f t="shared" si="401"/>
        <v>0</v>
      </c>
      <c r="BM186" s="8">
        <f t="shared" si="402"/>
        <v>0</v>
      </c>
      <c r="BN186" s="8">
        <f t="shared" si="403"/>
        <v>2.7777777777777776E-2</v>
      </c>
      <c r="BO186" s="8">
        <f t="shared" si="404"/>
        <v>0</v>
      </c>
      <c r="BP186" s="8">
        <f t="shared" si="373"/>
        <v>3.3333333333333333E-2</v>
      </c>
      <c r="BQ186" s="8">
        <f t="shared" si="374"/>
        <v>0</v>
      </c>
      <c r="BR186" s="8">
        <f t="shared" si="375"/>
        <v>0</v>
      </c>
      <c r="BS186" s="8">
        <f t="shared" si="376"/>
        <v>0</v>
      </c>
      <c r="BV186" s="8" t="str">
        <f t="shared" si="405"/>
        <v/>
      </c>
      <c r="BW186" s="8" t="str">
        <f t="shared" si="406"/>
        <v/>
      </c>
      <c r="BX186" s="8" t="str">
        <f t="shared" si="407"/>
        <v/>
      </c>
      <c r="BY186" s="8" t="str">
        <f t="shared" si="408"/>
        <v/>
      </c>
      <c r="BZ186" s="8" t="str">
        <f t="shared" si="409"/>
        <v/>
      </c>
      <c r="CA186" s="8" t="str">
        <f t="shared" si="410"/>
        <v/>
      </c>
      <c r="CB186" s="8" t="str">
        <f t="shared" si="411"/>
        <v/>
      </c>
      <c r="CC186" s="8" t="str">
        <f t="shared" si="412"/>
        <v/>
      </c>
      <c r="CD186" s="8" t="str">
        <f t="shared" si="413"/>
        <v/>
      </c>
      <c r="CE186" s="8" t="str">
        <f t="shared" si="414"/>
        <v/>
      </c>
      <c r="CF186" s="8" t="str">
        <f t="shared" si="415"/>
        <v/>
      </c>
      <c r="CG186" s="8" t="str">
        <f t="shared" si="416"/>
        <v/>
      </c>
      <c r="CI186" s="13">
        <v>2.9007986111111101</v>
      </c>
      <c r="CJ186" s="8">
        <f t="shared" si="417"/>
        <v>2.9007986111111101</v>
      </c>
      <c r="CK186" s="8">
        <f>IF(COUNT($BV186:BW186)&gt;0,SMALL($BV186:BW186,1),$CI186)</f>
        <v>2.9007986111111101</v>
      </c>
      <c r="CL186" s="8">
        <f>IF(COUNT($BV186:BX186)&gt;0,SMALL($BV186:BX186,1),$CI186)</f>
        <v>2.9007986111111101</v>
      </c>
      <c r="CM186" s="8">
        <f>IF(COUNT($BV186:BY186)&gt;0,SMALL($BV186:BY186,1),$CI186)</f>
        <v>2.9007986111111101</v>
      </c>
      <c r="CN186" s="8">
        <f>IF(COUNT($BV186:BZ186)&gt;0,SMALL($BV186:BZ186,1),$CI186)</f>
        <v>2.9007986111111101</v>
      </c>
      <c r="CP186" s="8">
        <f t="shared" si="418"/>
        <v>0</v>
      </c>
      <c r="CQ186" s="8">
        <f>IF(COUNT($CB186:CC186)&gt;0,SMALL($CB186:CC186,1),$CP186)</f>
        <v>0</v>
      </c>
      <c r="CR186" s="8">
        <f>IF(COUNT($CB186:CD186)&gt;0,SMALL($CB186:CD186,1),$CP186)</f>
        <v>0</v>
      </c>
      <c r="CS186" s="8">
        <f>IF(COUNT($CB186:CE186)&gt;0,SMALL($CB186:CE186,1),$CP186)</f>
        <v>0</v>
      </c>
      <c r="CT186" s="8">
        <f>IF(COUNT($CB186:CF186)&gt;0,SMALL($CB186:CF186,1),$CP186)</f>
        <v>0</v>
      </c>
      <c r="CV186" s="8" t="str">
        <f t="shared" si="419"/>
        <v/>
      </c>
      <c r="CW186" s="8" t="str">
        <f t="shared" si="420"/>
        <v/>
      </c>
      <c r="CX186" s="1">
        <f t="shared" si="421"/>
        <v>0</v>
      </c>
      <c r="CY186" s="8" t="str">
        <f t="shared" si="422"/>
        <v/>
      </c>
      <c r="CZ186" s="1">
        <f t="shared" si="423"/>
        <v>0</v>
      </c>
      <c r="DB186" s="13">
        <f t="shared" si="424"/>
        <v>0</v>
      </c>
      <c r="DC186" s="13">
        <f>SMALL($DO186:DP186,1)/(60*60*24)</f>
        <v>0</v>
      </c>
      <c r="DD186" s="13">
        <f>SMALL($DO186:DQ186,1)/(60*60*24)</f>
        <v>0</v>
      </c>
      <c r="DE186" s="13">
        <f>SMALL($DO186:DR186,1)/(60*60*24)</f>
        <v>0</v>
      </c>
      <c r="DF186" s="13">
        <f>SMALL($DO186:DS186,1)/(60*60*24)</f>
        <v>0</v>
      </c>
      <c r="DG186" s="13">
        <f>SMALL($DO186:DT186,1)/(60*60*24)</f>
        <v>0</v>
      </c>
      <c r="DH186" s="45">
        <f t="shared" si="425"/>
        <v>0</v>
      </c>
      <c r="DI186" s="13">
        <f>SMALL($DU186:DV186,1)/(60*60*24)</f>
        <v>0</v>
      </c>
      <c r="DJ186" s="13">
        <f>SMALL($DU186:DW186,1)/(60*60*24)</f>
        <v>0</v>
      </c>
      <c r="DK186" s="13">
        <f>SMALL($DU186:DX186,1)/(60*60*24)</f>
        <v>0</v>
      </c>
      <c r="DL186" s="13">
        <f>SMALL($DU186:DY186,1)/(60*60*24)</f>
        <v>0</v>
      </c>
      <c r="DM186" s="13">
        <f>SMALL($DU186:DZ186,1)/(60*60*24)</f>
        <v>0</v>
      </c>
      <c r="DO186" s="6">
        <f t="shared" si="426"/>
        <v>0</v>
      </c>
      <c r="DP186" s="1">
        <f t="shared" si="427"/>
        <v>9999</v>
      </c>
      <c r="DQ186" s="1">
        <f t="shared" si="428"/>
        <v>9999</v>
      </c>
      <c r="DR186" s="1">
        <f t="shared" si="429"/>
        <v>9999</v>
      </c>
      <c r="DS186" s="1">
        <f t="shared" si="430"/>
        <v>9999</v>
      </c>
      <c r="DT186" s="1">
        <f t="shared" si="431"/>
        <v>9999</v>
      </c>
      <c r="DU186" s="6">
        <f t="shared" si="432"/>
        <v>0</v>
      </c>
      <c r="DV186" s="1">
        <f t="shared" si="433"/>
        <v>9999</v>
      </c>
      <c r="DW186" s="55">
        <f t="shared" si="377"/>
        <v>9999</v>
      </c>
      <c r="DX186" s="1">
        <f t="shared" si="434"/>
        <v>9999</v>
      </c>
      <c r="DY186" s="1">
        <f t="shared" si="435"/>
        <v>9999</v>
      </c>
      <c r="DZ186" s="1">
        <f t="shared" si="436"/>
        <v>9999</v>
      </c>
    </row>
    <row r="187" spans="5:130" x14ac:dyDescent="0.2">
      <c r="E187" s="13"/>
      <c r="M187" s="8">
        <f t="shared" si="380"/>
        <v>0</v>
      </c>
      <c r="N187" s="6">
        <f t="shared" si="378"/>
        <v>0</v>
      </c>
      <c r="O187" s="8" t="str">
        <f t="shared" si="381"/>
        <v/>
      </c>
      <c r="Q187" s="8">
        <f t="shared" si="382"/>
        <v>0</v>
      </c>
      <c r="R187" s="8">
        <f t="shared" si="383"/>
        <v>0</v>
      </c>
      <c r="S187" s="8" t="str">
        <f t="shared" si="384"/>
        <v/>
      </c>
      <c r="T187" s="8"/>
      <c r="U187" s="8">
        <f>IF(A187&lt;&gt;"",IF(VLOOKUP(A187,Apr!A$4:F$202,6)&gt;0,VLOOKUP(A187,Apr!A$4:F$202,6),0),0)</f>
        <v>0</v>
      </c>
      <c r="V187" s="8">
        <f>IF(A187&lt;&gt;"",IF(VLOOKUP(A187,May!A$3:F$201,6)&gt;0,VLOOKUP(A187,May!A$3:F$201,6),0),0)</f>
        <v>0</v>
      </c>
      <c r="W187" s="8">
        <f>IF(A187&lt;&gt;"",IF(VLOOKUP(A187,Jun!A$3:F$201,6)&gt;0,VLOOKUP(A187,Jun!A$3:F$201,6),0),0)</f>
        <v>0</v>
      </c>
      <c r="X187" s="8">
        <f>IF(A187&lt;&gt;"",IF(VLOOKUP(A187,Jul!A$3:F$201,6)&gt;0,VLOOKUP(A187,Jul!A$3:F$201,6),0),0)</f>
        <v>0</v>
      </c>
      <c r="Y187" s="8">
        <f>IF(A187&lt;&gt;"",IF(VLOOKUP(A187,Aug!A$3:F$201,6)&gt;0,VLOOKUP(A187,Aug!A$3:F$201,6),0),0)</f>
        <v>0</v>
      </c>
      <c r="Z187" s="8">
        <f>IF(A187&lt;&gt;"",IF(VLOOKUP(A187,Sep!A$3:F$201,6)&gt;0,VLOOKUP(A187,Sep!A$3:F$201,6),0),0)</f>
        <v>0</v>
      </c>
      <c r="AA187" s="6">
        <f t="shared" si="385"/>
        <v>0</v>
      </c>
      <c r="AB187" s="8">
        <f t="shared" si="379"/>
        <v>2.7777777777777776E-2</v>
      </c>
      <c r="AC187" s="8">
        <f>IF(A187&lt;&gt;"",IF(VLOOKUP(A187,Oct!A$3:F$201,6)&gt;0,VLOOKUP(A187,Oct!A$3:F$201,6),0),0)</f>
        <v>0</v>
      </c>
      <c r="AD187" s="8">
        <f>IF(A187&lt;&gt;"",IF(VLOOKUP(A187,Nov!A$3:F$201,6)&gt;0,VLOOKUP(A187,Nov!A$3:F$201,6),0),0)</f>
        <v>0</v>
      </c>
      <c r="AE187" s="8">
        <f>IF(A187&lt;&gt;"",IF(VLOOKUP(A187,Dec!A$3:F$201,6)&gt;0,VLOOKUP(A187,Dec!A$3:F$201,6),0),0)</f>
        <v>0</v>
      </c>
      <c r="AF187" s="8">
        <f>IF(A187&lt;&gt;"",IF(VLOOKUP(A187,Jan!A$3:F$201,6)&gt;0,VLOOKUP(A187,Jan!A$3:F$201,6),0),0)</f>
        <v>0</v>
      </c>
      <c r="AG187" s="8">
        <f>IF(A187&lt;&gt;"",IF(VLOOKUP(A187,Feb!A$3:F$201,6)&gt;0,VLOOKUP(A187,Feb!A$3:F$201,6),0),0)</f>
        <v>0</v>
      </c>
      <c r="AH187" s="8">
        <f>IF(A187&lt;&gt;"",IF(VLOOKUP(A187,Mar!A$3:F$201,6)&gt;0,VLOOKUP(A187,Mar!A$3:F$201,6),0),0)</f>
        <v>0</v>
      </c>
      <c r="AJ187" s="8">
        <f>LARGE($BH187:BI187,1)</f>
        <v>0</v>
      </c>
      <c r="AK187" s="8">
        <f>LARGE($BH187:BJ187,1)</f>
        <v>0</v>
      </c>
      <c r="AL187" s="8">
        <f>LARGE($BH187:BK187,1)</f>
        <v>0</v>
      </c>
      <c r="AM187" s="8">
        <f>LARGE($BH187:BL187,1)</f>
        <v>0</v>
      </c>
      <c r="AN187" s="8">
        <f>LARGE($BH187:BM187,1)</f>
        <v>0</v>
      </c>
      <c r="AO187" s="8">
        <f>LARGE($BN187:BO187,1)</f>
        <v>2.7777777777777776E-2</v>
      </c>
      <c r="AP187" s="8">
        <f>LARGE($BN187:BP187,1)</f>
        <v>3.3333333333333333E-2</v>
      </c>
      <c r="AQ187" s="8">
        <f>LARGE($BN187:BQ187,1)</f>
        <v>3.3333333333333333E-2</v>
      </c>
      <c r="AR187" s="8">
        <f>LARGE($BN187:BR187,1)</f>
        <v>3.3333333333333333E-2</v>
      </c>
      <c r="AS187" s="8">
        <f>LARGE($BN187:BS187,1)</f>
        <v>3.3333333333333333E-2</v>
      </c>
      <c r="AV187" s="6">
        <f t="shared" si="386"/>
        <v>0</v>
      </c>
      <c r="AW187" s="6">
        <f t="shared" si="387"/>
        <v>0</v>
      </c>
      <c r="AX187" s="6">
        <f t="shared" si="388"/>
        <v>0</v>
      </c>
      <c r="AY187" s="6">
        <f t="shared" si="389"/>
        <v>0</v>
      </c>
      <c r="AZ187" s="6">
        <f t="shared" si="390"/>
        <v>0</v>
      </c>
      <c r="BA187" s="6">
        <f t="shared" si="391"/>
        <v>0</v>
      </c>
      <c r="BB187" s="6">
        <f t="shared" si="392"/>
        <v>0</v>
      </c>
      <c r="BC187" s="6">
        <f t="shared" si="393"/>
        <v>0</v>
      </c>
      <c r="BD187" s="6">
        <f t="shared" si="394"/>
        <v>0</v>
      </c>
      <c r="BE187" s="6">
        <f t="shared" si="395"/>
        <v>0</v>
      </c>
      <c r="BF187" s="6">
        <f t="shared" si="396"/>
        <v>0</v>
      </c>
      <c r="BH187" s="8" t="str">
        <f t="shared" si="397"/>
        <v/>
      </c>
      <c r="BI187" s="8">
        <f t="shared" si="398"/>
        <v>0</v>
      </c>
      <c r="BJ187" s="8">
        <f t="shared" si="399"/>
        <v>0</v>
      </c>
      <c r="BK187" s="8">
        <f t="shared" si="400"/>
        <v>0</v>
      </c>
      <c r="BL187" s="8">
        <f t="shared" si="401"/>
        <v>0</v>
      </c>
      <c r="BM187" s="8">
        <f t="shared" si="402"/>
        <v>0</v>
      </c>
      <c r="BN187" s="8">
        <f t="shared" si="403"/>
        <v>2.7777777777777776E-2</v>
      </c>
      <c r="BO187" s="8">
        <f t="shared" si="404"/>
        <v>0</v>
      </c>
      <c r="BP187" s="8">
        <f t="shared" si="373"/>
        <v>3.3333333333333333E-2</v>
      </c>
      <c r="BQ187" s="8">
        <f t="shared" si="374"/>
        <v>0</v>
      </c>
      <c r="BR187" s="8">
        <f t="shared" si="375"/>
        <v>0</v>
      </c>
      <c r="BS187" s="8">
        <f t="shared" si="376"/>
        <v>0</v>
      </c>
      <c r="BV187" s="8" t="str">
        <f t="shared" si="405"/>
        <v/>
      </c>
      <c r="BW187" s="8" t="str">
        <f t="shared" si="406"/>
        <v/>
      </c>
      <c r="BX187" s="8" t="str">
        <f t="shared" si="407"/>
        <v/>
      </c>
      <c r="BY187" s="8" t="str">
        <f t="shared" si="408"/>
        <v/>
      </c>
      <c r="BZ187" s="8" t="str">
        <f t="shared" si="409"/>
        <v/>
      </c>
      <c r="CA187" s="8" t="str">
        <f t="shared" si="410"/>
        <v/>
      </c>
      <c r="CB187" s="8" t="str">
        <f t="shared" si="411"/>
        <v/>
      </c>
      <c r="CC187" s="8" t="str">
        <f t="shared" si="412"/>
        <v/>
      </c>
      <c r="CD187" s="8" t="str">
        <f t="shared" si="413"/>
        <v/>
      </c>
      <c r="CE187" s="8" t="str">
        <f t="shared" si="414"/>
        <v/>
      </c>
      <c r="CF187" s="8" t="str">
        <f t="shared" si="415"/>
        <v/>
      </c>
      <c r="CG187" s="8" t="str">
        <f t="shared" si="416"/>
        <v/>
      </c>
      <c r="CI187" s="13">
        <v>2.9424652777777802</v>
      </c>
      <c r="CJ187" s="8">
        <f t="shared" si="417"/>
        <v>2.9424652777777802</v>
      </c>
      <c r="CK187" s="8">
        <f>IF(COUNT($BV187:BW187)&gt;0,SMALL($BV187:BW187,1),$CI187)</f>
        <v>2.9424652777777802</v>
      </c>
      <c r="CL187" s="8">
        <f>IF(COUNT($BV187:BX187)&gt;0,SMALL($BV187:BX187,1),$CI187)</f>
        <v>2.9424652777777802</v>
      </c>
      <c r="CM187" s="8">
        <f>IF(COUNT($BV187:BY187)&gt;0,SMALL($BV187:BY187,1),$CI187)</f>
        <v>2.9424652777777802</v>
      </c>
      <c r="CN187" s="8">
        <f>IF(COUNT($BV187:BZ187)&gt;0,SMALL($BV187:BZ187,1),$CI187)</f>
        <v>2.9424652777777802</v>
      </c>
      <c r="CP187" s="8">
        <f t="shared" si="418"/>
        <v>0</v>
      </c>
      <c r="CQ187" s="8">
        <f>IF(COUNT($CB187:CC187)&gt;0,SMALL($CB187:CC187,1),$CP187)</f>
        <v>0</v>
      </c>
      <c r="CR187" s="8">
        <f>IF(COUNT($CB187:CD187)&gt;0,SMALL($CB187:CD187,1),$CP187)</f>
        <v>0</v>
      </c>
      <c r="CS187" s="8">
        <f>IF(COUNT($CB187:CE187)&gt;0,SMALL($CB187:CE187,1),$CP187)</f>
        <v>0</v>
      </c>
      <c r="CT187" s="8">
        <f>IF(COUNT($CB187:CF187)&gt;0,SMALL($CB187:CF187,1),$CP187)</f>
        <v>0</v>
      </c>
      <c r="CV187" s="8" t="str">
        <f t="shared" si="419"/>
        <v/>
      </c>
      <c r="CW187" s="8" t="str">
        <f t="shared" si="420"/>
        <v/>
      </c>
      <c r="CX187" s="1">
        <f t="shared" si="421"/>
        <v>0</v>
      </c>
      <c r="CY187" s="8" t="str">
        <f t="shared" si="422"/>
        <v/>
      </c>
      <c r="CZ187" s="1">
        <f t="shared" si="423"/>
        <v>0</v>
      </c>
      <c r="DB187" s="13">
        <f t="shared" si="424"/>
        <v>0</v>
      </c>
      <c r="DC187" s="13">
        <f>SMALL($DO187:DP187,1)/(60*60*24)</f>
        <v>0</v>
      </c>
      <c r="DD187" s="13">
        <f>SMALL($DO187:DQ187,1)/(60*60*24)</f>
        <v>0</v>
      </c>
      <c r="DE187" s="13">
        <f>SMALL($DO187:DR187,1)/(60*60*24)</f>
        <v>0</v>
      </c>
      <c r="DF187" s="13">
        <f>SMALL($DO187:DS187,1)/(60*60*24)</f>
        <v>0</v>
      </c>
      <c r="DG187" s="13">
        <f>SMALL($DO187:DT187,1)/(60*60*24)</f>
        <v>0</v>
      </c>
      <c r="DH187" s="45">
        <f t="shared" si="425"/>
        <v>0</v>
      </c>
      <c r="DI187" s="13">
        <f>SMALL($DU187:DV187,1)/(60*60*24)</f>
        <v>0</v>
      </c>
      <c r="DJ187" s="13">
        <f>SMALL($DU187:DW187,1)/(60*60*24)</f>
        <v>0</v>
      </c>
      <c r="DK187" s="13">
        <f>SMALL($DU187:DX187,1)/(60*60*24)</f>
        <v>0</v>
      </c>
      <c r="DL187" s="13">
        <f>SMALL($DU187:DY187,1)/(60*60*24)</f>
        <v>0</v>
      </c>
      <c r="DM187" s="13">
        <f>SMALL($DU187:DZ187,1)/(60*60*24)</f>
        <v>0</v>
      </c>
      <c r="DO187" s="6">
        <f t="shared" si="426"/>
        <v>0</v>
      </c>
      <c r="DP187" s="1">
        <f t="shared" si="427"/>
        <v>9999</v>
      </c>
      <c r="DQ187" s="1">
        <f t="shared" si="428"/>
        <v>9999</v>
      </c>
      <c r="DR187" s="1">
        <f t="shared" si="429"/>
        <v>9999</v>
      </c>
      <c r="DS187" s="1">
        <f t="shared" si="430"/>
        <v>9999</v>
      </c>
      <c r="DT187" s="1">
        <f t="shared" si="431"/>
        <v>9999</v>
      </c>
      <c r="DU187" s="6">
        <f t="shared" si="432"/>
        <v>0</v>
      </c>
      <c r="DV187" s="1">
        <f t="shared" si="433"/>
        <v>9999</v>
      </c>
      <c r="DW187" s="55">
        <f t="shared" si="377"/>
        <v>9999</v>
      </c>
      <c r="DX187" s="1">
        <f t="shared" si="434"/>
        <v>9999</v>
      </c>
      <c r="DY187" s="1">
        <f t="shared" si="435"/>
        <v>9999</v>
      </c>
      <c r="DZ187" s="1">
        <f t="shared" si="436"/>
        <v>9999</v>
      </c>
    </row>
    <row r="188" spans="5:130" x14ac:dyDescent="0.2">
      <c r="E188" s="13"/>
      <c r="M188" s="8">
        <f t="shared" si="380"/>
        <v>0</v>
      </c>
      <c r="N188" s="6">
        <f t="shared" si="378"/>
        <v>0</v>
      </c>
      <c r="O188" s="8" t="str">
        <f t="shared" si="381"/>
        <v/>
      </c>
      <c r="Q188" s="8">
        <f t="shared" si="382"/>
        <v>0</v>
      </c>
      <c r="R188" s="8">
        <f t="shared" si="383"/>
        <v>0</v>
      </c>
      <c r="S188" s="8" t="str">
        <f t="shared" si="384"/>
        <v/>
      </c>
      <c r="T188" s="8"/>
      <c r="U188" s="8">
        <f>IF(A188&lt;&gt;"",IF(VLOOKUP(A188,Apr!A$4:F$202,6)&gt;0,VLOOKUP(A188,Apr!A$4:F$202,6),0),0)</f>
        <v>0</v>
      </c>
      <c r="V188" s="8">
        <f>IF(A188&lt;&gt;"",IF(VLOOKUP(A188,May!A$3:F$201,6)&gt;0,VLOOKUP(A188,May!A$3:F$201,6),0),0)</f>
        <v>0</v>
      </c>
      <c r="W188" s="8">
        <f>IF(A188&lt;&gt;"",IF(VLOOKUP(A188,Jun!A$3:F$201,6)&gt;0,VLOOKUP(A188,Jun!A$3:F$201,6),0),0)</f>
        <v>0</v>
      </c>
      <c r="X188" s="8">
        <f>IF(A188&lt;&gt;"",IF(VLOOKUP(A188,Jul!A$3:F$201,6)&gt;0,VLOOKUP(A188,Jul!A$3:F$201,6),0),0)</f>
        <v>0</v>
      </c>
      <c r="Y188" s="8">
        <f>IF(A188&lt;&gt;"",IF(VLOOKUP(A188,Aug!A$3:F$201,6)&gt;0,VLOOKUP(A188,Aug!A$3:F$201,6),0),0)</f>
        <v>0</v>
      </c>
      <c r="Z188" s="8">
        <f>IF(A188&lt;&gt;"",IF(VLOOKUP(A188,Sep!A$3:F$201,6)&gt;0,VLOOKUP(A188,Sep!A$3:F$201,6),0),0)</f>
        <v>0</v>
      </c>
      <c r="AA188" s="6">
        <f t="shared" si="385"/>
        <v>0</v>
      </c>
      <c r="AB188" s="8">
        <f t="shared" si="379"/>
        <v>2.7777777777777776E-2</v>
      </c>
      <c r="AC188" s="8">
        <f>IF(A188&lt;&gt;"",IF(VLOOKUP(A188,Oct!A$3:F$201,6)&gt;0,VLOOKUP(A188,Oct!A$3:F$201,6),0),0)</f>
        <v>0</v>
      </c>
      <c r="AD188" s="8">
        <f>IF(A188&lt;&gt;"",IF(VLOOKUP(A188,Nov!A$3:F$201,6)&gt;0,VLOOKUP(A188,Nov!A$3:F$201,6),0),0)</f>
        <v>0</v>
      </c>
      <c r="AE188" s="8">
        <f>IF(A188&lt;&gt;"",IF(VLOOKUP(A188,Dec!A$3:F$201,6)&gt;0,VLOOKUP(A188,Dec!A$3:F$201,6),0),0)</f>
        <v>0</v>
      </c>
      <c r="AF188" s="8">
        <f>IF(A188&lt;&gt;"",IF(VLOOKUP(A188,Jan!A$3:F$201,6)&gt;0,VLOOKUP(A188,Jan!A$3:F$201,6),0),0)</f>
        <v>0</v>
      </c>
      <c r="AG188" s="8">
        <f>IF(A188&lt;&gt;"",IF(VLOOKUP(A188,Feb!A$3:F$201,6)&gt;0,VLOOKUP(A188,Feb!A$3:F$201,6),0),0)</f>
        <v>0</v>
      </c>
      <c r="AH188" s="8">
        <f>IF(A188&lt;&gt;"",IF(VLOOKUP(A188,Mar!A$3:F$201,6)&gt;0,VLOOKUP(A188,Mar!A$3:F$201,6),0),0)</f>
        <v>0</v>
      </c>
      <c r="AJ188" s="8">
        <f>LARGE($BH188:BI188,1)</f>
        <v>0</v>
      </c>
      <c r="AK188" s="8">
        <f>LARGE($BH188:BJ188,1)</f>
        <v>0</v>
      </c>
      <c r="AL188" s="8">
        <f>LARGE($BH188:BK188,1)</f>
        <v>0</v>
      </c>
      <c r="AM188" s="8">
        <f>LARGE($BH188:BL188,1)</f>
        <v>0</v>
      </c>
      <c r="AN188" s="8">
        <f>LARGE($BH188:BM188,1)</f>
        <v>0</v>
      </c>
      <c r="AO188" s="8">
        <f>LARGE($BN188:BO188,1)</f>
        <v>2.7777777777777776E-2</v>
      </c>
      <c r="AP188" s="8">
        <f>LARGE($BN188:BP188,1)</f>
        <v>3.3333333333333333E-2</v>
      </c>
      <c r="AQ188" s="8">
        <f>LARGE($BN188:BQ188,1)</f>
        <v>3.3333333333333333E-2</v>
      </c>
      <c r="AR188" s="8">
        <f>LARGE($BN188:BR188,1)</f>
        <v>3.3333333333333333E-2</v>
      </c>
      <c r="AS188" s="8">
        <f>LARGE($BN188:BS188,1)</f>
        <v>3.3333333333333333E-2</v>
      </c>
      <c r="AV188" s="6">
        <f t="shared" si="386"/>
        <v>0</v>
      </c>
      <c r="AW188" s="6">
        <f t="shared" si="387"/>
        <v>0</v>
      </c>
      <c r="AX188" s="6">
        <f t="shared" si="388"/>
        <v>0</v>
      </c>
      <c r="AY188" s="6">
        <f t="shared" si="389"/>
        <v>0</v>
      </c>
      <c r="AZ188" s="6">
        <f t="shared" si="390"/>
        <v>0</v>
      </c>
      <c r="BA188" s="6">
        <f t="shared" si="391"/>
        <v>0</v>
      </c>
      <c r="BB188" s="6">
        <f t="shared" si="392"/>
        <v>0</v>
      </c>
      <c r="BC188" s="6">
        <f t="shared" si="393"/>
        <v>0</v>
      </c>
      <c r="BD188" s="6">
        <f t="shared" si="394"/>
        <v>0</v>
      </c>
      <c r="BE188" s="6">
        <f t="shared" si="395"/>
        <v>0</v>
      </c>
      <c r="BF188" s="6">
        <f t="shared" si="396"/>
        <v>0</v>
      </c>
      <c r="BH188" s="8" t="str">
        <f t="shared" si="397"/>
        <v/>
      </c>
      <c r="BI188" s="8">
        <f t="shared" si="398"/>
        <v>0</v>
      </c>
      <c r="BJ188" s="8">
        <f t="shared" si="399"/>
        <v>0</v>
      </c>
      <c r="BK188" s="8">
        <f t="shared" si="400"/>
        <v>0</v>
      </c>
      <c r="BL188" s="8">
        <f t="shared" si="401"/>
        <v>0</v>
      </c>
      <c r="BM188" s="8">
        <f t="shared" si="402"/>
        <v>0</v>
      </c>
      <c r="BN188" s="8">
        <f t="shared" si="403"/>
        <v>2.7777777777777776E-2</v>
      </c>
      <c r="BO188" s="8">
        <f t="shared" si="404"/>
        <v>0</v>
      </c>
      <c r="BP188" s="8">
        <f t="shared" si="373"/>
        <v>3.3333333333333333E-2</v>
      </c>
      <c r="BQ188" s="8">
        <f t="shared" si="374"/>
        <v>0</v>
      </c>
      <c r="BR188" s="8">
        <f t="shared" si="375"/>
        <v>0</v>
      </c>
      <c r="BS188" s="8">
        <f t="shared" si="376"/>
        <v>0</v>
      </c>
      <c r="BV188" s="8" t="str">
        <f t="shared" si="405"/>
        <v/>
      </c>
      <c r="BW188" s="8" t="str">
        <f t="shared" si="406"/>
        <v/>
      </c>
      <c r="BX188" s="8" t="str">
        <f t="shared" si="407"/>
        <v/>
      </c>
      <c r="BY188" s="8" t="str">
        <f t="shared" si="408"/>
        <v/>
      </c>
      <c r="BZ188" s="8" t="str">
        <f t="shared" si="409"/>
        <v/>
      </c>
      <c r="CA188" s="8" t="str">
        <f t="shared" si="410"/>
        <v/>
      </c>
      <c r="CB188" s="8" t="str">
        <f t="shared" si="411"/>
        <v/>
      </c>
      <c r="CC188" s="8" t="str">
        <f t="shared" si="412"/>
        <v/>
      </c>
      <c r="CD188" s="8" t="str">
        <f t="shared" si="413"/>
        <v/>
      </c>
      <c r="CE188" s="8" t="str">
        <f t="shared" si="414"/>
        <v/>
      </c>
      <c r="CF188" s="8" t="str">
        <f t="shared" si="415"/>
        <v/>
      </c>
      <c r="CG188" s="8" t="str">
        <f t="shared" si="416"/>
        <v/>
      </c>
      <c r="CI188" s="13">
        <v>2.9841319444444401</v>
      </c>
      <c r="CJ188" s="8">
        <f t="shared" si="417"/>
        <v>2.9841319444444401</v>
      </c>
      <c r="CK188" s="8">
        <f>IF(COUNT($BV188:BW188)&gt;0,SMALL($BV188:BW188,1),$CI188)</f>
        <v>2.9841319444444401</v>
      </c>
      <c r="CL188" s="8">
        <f>IF(COUNT($BV188:BX188)&gt;0,SMALL($BV188:BX188,1),$CI188)</f>
        <v>2.9841319444444401</v>
      </c>
      <c r="CM188" s="8">
        <f>IF(COUNT($BV188:BY188)&gt;0,SMALL($BV188:BY188,1),$CI188)</f>
        <v>2.9841319444444401</v>
      </c>
      <c r="CN188" s="8">
        <f>IF(COUNT($BV188:BZ188)&gt;0,SMALL($BV188:BZ188,1),$CI188)</f>
        <v>2.9841319444444401</v>
      </c>
      <c r="CP188" s="8">
        <f t="shared" si="418"/>
        <v>0</v>
      </c>
      <c r="CQ188" s="8">
        <f>IF(COUNT($CB188:CC188)&gt;0,SMALL($CB188:CC188,1),$CP188)</f>
        <v>0</v>
      </c>
      <c r="CR188" s="8">
        <f>IF(COUNT($CB188:CD188)&gt;0,SMALL($CB188:CD188,1),$CP188)</f>
        <v>0</v>
      </c>
      <c r="CS188" s="8">
        <f>IF(COUNT($CB188:CE188)&gt;0,SMALL($CB188:CE188,1),$CP188)</f>
        <v>0</v>
      </c>
      <c r="CT188" s="8">
        <f>IF(COUNT($CB188:CF188)&gt;0,SMALL($CB188:CF188,1),$CP188)</f>
        <v>0</v>
      </c>
      <c r="CV188" s="8" t="str">
        <f t="shared" si="419"/>
        <v/>
      </c>
      <c r="CW188" s="8" t="str">
        <f t="shared" si="420"/>
        <v/>
      </c>
      <c r="CX188" s="1">
        <f t="shared" si="421"/>
        <v>0</v>
      </c>
      <c r="CY188" s="8" t="str">
        <f t="shared" si="422"/>
        <v/>
      </c>
      <c r="CZ188" s="1">
        <f t="shared" si="423"/>
        <v>0</v>
      </c>
      <c r="DB188" s="13">
        <f t="shared" si="424"/>
        <v>0</v>
      </c>
      <c r="DC188" s="13">
        <f>SMALL($DO188:DP188,1)/(60*60*24)</f>
        <v>0</v>
      </c>
      <c r="DD188" s="13">
        <f>SMALL($DO188:DQ188,1)/(60*60*24)</f>
        <v>0</v>
      </c>
      <c r="DE188" s="13">
        <f>SMALL($DO188:DR188,1)/(60*60*24)</f>
        <v>0</v>
      </c>
      <c r="DF188" s="13">
        <f>SMALL($DO188:DS188,1)/(60*60*24)</f>
        <v>0</v>
      </c>
      <c r="DG188" s="13">
        <f>SMALL($DO188:DT188,1)/(60*60*24)</f>
        <v>0</v>
      </c>
      <c r="DH188" s="45">
        <f t="shared" si="425"/>
        <v>0</v>
      </c>
      <c r="DI188" s="13">
        <f>SMALL($DU188:DV188,1)/(60*60*24)</f>
        <v>0</v>
      </c>
      <c r="DJ188" s="13">
        <f>SMALL($DU188:DW188,1)/(60*60*24)</f>
        <v>0</v>
      </c>
      <c r="DK188" s="13">
        <f>SMALL($DU188:DX188,1)/(60*60*24)</f>
        <v>0</v>
      </c>
      <c r="DL188" s="13">
        <f>SMALL($DU188:DY188,1)/(60*60*24)</f>
        <v>0</v>
      </c>
      <c r="DM188" s="13">
        <f>SMALL($DU188:DZ188,1)/(60*60*24)</f>
        <v>0</v>
      </c>
      <c r="DO188" s="6">
        <f t="shared" si="426"/>
        <v>0</v>
      </c>
      <c r="DP188" s="1">
        <f t="shared" si="427"/>
        <v>9999</v>
      </c>
      <c r="DQ188" s="1">
        <f t="shared" si="428"/>
        <v>9999</v>
      </c>
      <c r="DR188" s="1">
        <f t="shared" si="429"/>
        <v>9999</v>
      </c>
      <c r="DS188" s="1">
        <f t="shared" si="430"/>
        <v>9999</v>
      </c>
      <c r="DT188" s="1">
        <f t="shared" si="431"/>
        <v>9999</v>
      </c>
      <c r="DU188" s="6">
        <f t="shared" si="432"/>
        <v>0</v>
      </c>
      <c r="DV188" s="1">
        <f t="shared" si="433"/>
        <v>9999</v>
      </c>
      <c r="DW188" s="55">
        <f t="shared" si="377"/>
        <v>9999</v>
      </c>
      <c r="DX188" s="1">
        <f t="shared" si="434"/>
        <v>9999</v>
      </c>
      <c r="DY188" s="1">
        <f t="shared" si="435"/>
        <v>9999</v>
      </c>
      <c r="DZ188" s="1">
        <f t="shared" si="436"/>
        <v>9999</v>
      </c>
    </row>
    <row r="189" spans="5:130" x14ac:dyDescent="0.2">
      <c r="E189" s="13"/>
      <c r="M189" s="8">
        <f t="shared" si="380"/>
        <v>0</v>
      </c>
      <c r="N189" s="6">
        <f t="shared" si="378"/>
        <v>0</v>
      </c>
      <c r="O189" s="8" t="str">
        <f t="shared" si="381"/>
        <v/>
      </c>
      <c r="Q189" s="8">
        <f t="shared" si="382"/>
        <v>0</v>
      </c>
      <c r="R189" s="8">
        <f t="shared" si="383"/>
        <v>0</v>
      </c>
      <c r="S189" s="8" t="str">
        <f t="shared" si="384"/>
        <v/>
      </c>
      <c r="T189" s="8"/>
      <c r="U189" s="8">
        <f>IF(A189&lt;&gt;"",IF(VLOOKUP(A189,Apr!A$4:F$202,6)&gt;0,VLOOKUP(A189,Apr!A$4:F$202,6),0),0)</f>
        <v>0</v>
      </c>
      <c r="V189" s="8">
        <f>IF(A189&lt;&gt;"",IF(VLOOKUP(A189,May!A$3:F$201,6)&gt;0,VLOOKUP(A189,May!A$3:F$201,6),0),0)</f>
        <v>0</v>
      </c>
      <c r="W189" s="8">
        <f>IF(A189&lt;&gt;"",IF(VLOOKUP(A189,Jun!A$3:F$201,6)&gt;0,VLOOKUP(A189,Jun!A$3:F$201,6),0),0)</f>
        <v>0</v>
      </c>
      <c r="X189" s="8">
        <f>IF(A189&lt;&gt;"",IF(VLOOKUP(A189,Jul!A$3:F$201,6)&gt;0,VLOOKUP(A189,Jul!A$3:F$201,6),0),0)</f>
        <v>0</v>
      </c>
      <c r="Y189" s="8">
        <f>IF(A189&lt;&gt;"",IF(VLOOKUP(A189,Aug!A$3:F$201,6)&gt;0,VLOOKUP(A189,Aug!A$3:F$201,6),0),0)</f>
        <v>0</v>
      </c>
      <c r="Z189" s="8">
        <f>IF(A189&lt;&gt;"",IF(VLOOKUP(A189,Sep!A$3:F$201,6)&gt;0,VLOOKUP(A189,Sep!A$3:F$201,6),0),0)</f>
        <v>0</v>
      </c>
      <c r="AA189" s="6">
        <f t="shared" si="385"/>
        <v>0</v>
      </c>
      <c r="AB189" s="8">
        <f t="shared" si="379"/>
        <v>2.7777777777777776E-2</v>
      </c>
      <c r="AC189" s="8">
        <f>IF(A189&lt;&gt;"",IF(VLOOKUP(A189,Oct!A$3:F$201,6)&gt;0,VLOOKUP(A189,Oct!A$3:F$201,6),0),0)</f>
        <v>0</v>
      </c>
      <c r="AD189" s="8">
        <f>IF(A189&lt;&gt;"",IF(VLOOKUP(A189,Nov!A$3:F$201,6)&gt;0,VLOOKUP(A189,Nov!A$3:F$201,6),0),0)</f>
        <v>0</v>
      </c>
      <c r="AE189" s="8">
        <f>IF(A189&lt;&gt;"",IF(VLOOKUP(A189,Dec!A$3:F$201,6)&gt;0,VLOOKUP(A189,Dec!A$3:F$201,6),0),0)</f>
        <v>0</v>
      </c>
      <c r="AF189" s="8">
        <f>IF(A189&lt;&gt;"",IF(VLOOKUP(A189,Jan!A$3:F$201,6)&gt;0,VLOOKUP(A189,Jan!A$3:F$201,6),0),0)</f>
        <v>0</v>
      </c>
      <c r="AG189" s="8">
        <f>IF(A189&lt;&gt;"",IF(VLOOKUP(A189,Feb!A$3:F$201,6)&gt;0,VLOOKUP(A189,Feb!A$3:F$201,6),0),0)</f>
        <v>0</v>
      </c>
      <c r="AH189" s="8">
        <f>IF(A189&lt;&gt;"",IF(VLOOKUP(A189,Mar!A$3:F$201,6)&gt;0,VLOOKUP(A189,Mar!A$3:F$201,6),0),0)</f>
        <v>0</v>
      </c>
      <c r="AJ189" s="8">
        <f>LARGE($BH189:BI189,1)</f>
        <v>0</v>
      </c>
      <c r="AK189" s="8">
        <f>LARGE($BH189:BJ189,1)</f>
        <v>0</v>
      </c>
      <c r="AL189" s="8">
        <f>LARGE($BH189:BK189,1)</f>
        <v>0</v>
      </c>
      <c r="AM189" s="8">
        <f>LARGE($BH189:BL189,1)</f>
        <v>0</v>
      </c>
      <c r="AN189" s="8">
        <f>LARGE($BH189:BM189,1)</f>
        <v>0</v>
      </c>
      <c r="AO189" s="8">
        <f>LARGE($BN189:BO189,1)</f>
        <v>2.7777777777777776E-2</v>
      </c>
      <c r="AP189" s="8">
        <f>LARGE($BN189:BP189,1)</f>
        <v>3.3333333333333333E-2</v>
      </c>
      <c r="AQ189" s="8">
        <f>LARGE($BN189:BQ189,1)</f>
        <v>3.3333333333333333E-2</v>
      </c>
      <c r="AR189" s="8">
        <f>LARGE($BN189:BR189,1)</f>
        <v>3.3333333333333333E-2</v>
      </c>
      <c r="AS189" s="8">
        <f>LARGE($BN189:BS189,1)</f>
        <v>3.3333333333333333E-2</v>
      </c>
      <c r="AV189" s="6">
        <f t="shared" si="386"/>
        <v>0</v>
      </c>
      <c r="AW189" s="6">
        <f t="shared" si="387"/>
        <v>0</v>
      </c>
      <c r="AX189" s="6">
        <f t="shared" si="388"/>
        <v>0</v>
      </c>
      <c r="AY189" s="6">
        <f t="shared" si="389"/>
        <v>0</v>
      </c>
      <c r="AZ189" s="6">
        <f t="shared" si="390"/>
        <v>0</v>
      </c>
      <c r="BA189" s="6">
        <f t="shared" si="391"/>
        <v>0</v>
      </c>
      <c r="BB189" s="6">
        <f t="shared" si="392"/>
        <v>0</v>
      </c>
      <c r="BC189" s="6">
        <f t="shared" si="393"/>
        <v>0</v>
      </c>
      <c r="BD189" s="6">
        <f t="shared" si="394"/>
        <v>0</v>
      </c>
      <c r="BE189" s="6">
        <f t="shared" si="395"/>
        <v>0</v>
      </c>
      <c r="BF189" s="6">
        <f t="shared" si="396"/>
        <v>0</v>
      </c>
      <c r="BH189" s="8" t="str">
        <f t="shared" si="397"/>
        <v/>
      </c>
      <c r="BI189" s="8">
        <f t="shared" si="398"/>
        <v>0</v>
      </c>
      <c r="BJ189" s="8">
        <f t="shared" si="399"/>
        <v>0</v>
      </c>
      <c r="BK189" s="8">
        <f t="shared" si="400"/>
        <v>0</v>
      </c>
      <c r="BL189" s="8">
        <f t="shared" si="401"/>
        <v>0</v>
      </c>
      <c r="BM189" s="8">
        <f t="shared" si="402"/>
        <v>0</v>
      </c>
      <c r="BN189" s="8">
        <f t="shared" si="403"/>
        <v>2.7777777777777776E-2</v>
      </c>
      <c r="BO189" s="8">
        <f t="shared" si="404"/>
        <v>0</v>
      </c>
      <c r="BP189" s="8">
        <f t="shared" si="373"/>
        <v>3.3333333333333333E-2</v>
      </c>
      <c r="BQ189" s="8">
        <f t="shared" si="374"/>
        <v>0</v>
      </c>
      <c r="BR189" s="8">
        <f t="shared" si="375"/>
        <v>0</v>
      </c>
      <c r="BS189" s="8">
        <f t="shared" si="376"/>
        <v>0</v>
      </c>
      <c r="BV189" s="8" t="str">
        <f t="shared" si="405"/>
        <v/>
      </c>
      <c r="BW189" s="8" t="str">
        <f t="shared" si="406"/>
        <v/>
      </c>
      <c r="BX189" s="8" t="str">
        <f t="shared" si="407"/>
        <v/>
      </c>
      <c r="BY189" s="8" t="str">
        <f t="shared" si="408"/>
        <v/>
      </c>
      <c r="BZ189" s="8" t="str">
        <f t="shared" si="409"/>
        <v/>
      </c>
      <c r="CA189" s="8" t="str">
        <f t="shared" si="410"/>
        <v/>
      </c>
      <c r="CB189" s="8" t="str">
        <f t="shared" si="411"/>
        <v/>
      </c>
      <c r="CC189" s="8" t="str">
        <f t="shared" si="412"/>
        <v/>
      </c>
      <c r="CD189" s="8" t="str">
        <f t="shared" si="413"/>
        <v/>
      </c>
      <c r="CE189" s="8" t="str">
        <f t="shared" si="414"/>
        <v/>
      </c>
      <c r="CF189" s="8" t="str">
        <f t="shared" si="415"/>
        <v/>
      </c>
      <c r="CG189" s="8" t="str">
        <f t="shared" si="416"/>
        <v/>
      </c>
      <c r="CI189" s="13">
        <v>3.0257986111111101</v>
      </c>
      <c r="CJ189" s="8">
        <f t="shared" si="417"/>
        <v>3.0257986111111101</v>
      </c>
      <c r="CK189" s="8">
        <f>IF(COUNT($BV189:BW189)&gt;0,SMALL($BV189:BW189,1),$CI189)</f>
        <v>3.0257986111111101</v>
      </c>
      <c r="CL189" s="8">
        <f>IF(COUNT($BV189:BX189)&gt;0,SMALL($BV189:BX189,1),$CI189)</f>
        <v>3.0257986111111101</v>
      </c>
      <c r="CM189" s="8">
        <f>IF(COUNT($BV189:BY189)&gt;0,SMALL($BV189:BY189,1),$CI189)</f>
        <v>3.0257986111111101</v>
      </c>
      <c r="CN189" s="8">
        <f>IF(COUNT($BV189:BZ189)&gt;0,SMALL($BV189:BZ189,1),$CI189)</f>
        <v>3.0257986111111101</v>
      </c>
      <c r="CP189" s="8">
        <f t="shared" si="418"/>
        <v>0</v>
      </c>
      <c r="CQ189" s="8">
        <f>IF(COUNT($CB189:CC189)&gt;0,SMALL($CB189:CC189,1),$CP189)</f>
        <v>0</v>
      </c>
      <c r="CR189" s="8">
        <f>IF(COUNT($CB189:CD189)&gt;0,SMALL($CB189:CD189,1),$CP189)</f>
        <v>0</v>
      </c>
      <c r="CS189" s="8">
        <f>IF(COUNT($CB189:CE189)&gt;0,SMALL($CB189:CE189,1),$CP189)</f>
        <v>0</v>
      </c>
      <c r="CT189" s="8">
        <f>IF(COUNT($CB189:CF189)&gt;0,SMALL($CB189:CF189,1),$CP189)</f>
        <v>0</v>
      </c>
      <c r="CV189" s="8" t="str">
        <f t="shared" si="419"/>
        <v/>
      </c>
      <c r="CW189" s="8" t="str">
        <f t="shared" si="420"/>
        <v/>
      </c>
      <c r="CX189" s="1">
        <f t="shared" si="421"/>
        <v>0</v>
      </c>
      <c r="CY189" s="8" t="str">
        <f t="shared" si="422"/>
        <v/>
      </c>
      <c r="CZ189" s="1">
        <f t="shared" si="423"/>
        <v>0</v>
      </c>
      <c r="DB189" s="13">
        <f t="shared" si="424"/>
        <v>0</v>
      </c>
      <c r="DC189" s="13">
        <f>SMALL($DO189:DP189,1)/(60*60*24)</f>
        <v>0</v>
      </c>
      <c r="DD189" s="13">
        <f>SMALL($DO189:DQ189,1)/(60*60*24)</f>
        <v>0</v>
      </c>
      <c r="DE189" s="13">
        <f>SMALL($DO189:DR189,1)/(60*60*24)</f>
        <v>0</v>
      </c>
      <c r="DF189" s="13">
        <f>SMALL($DO189:DS189,1)/(60*60*24)</f>
        <v>0</v>
      </c>
      <c r="DG189" s="13">
        <f>SMALL($DO189:DT189,1)/(60*60*24)</f>
        <v>0</v>
      </c>
      <c r="DH189" s="45">
        <f t="shared" si="425"/>
        <v>0</v>
      </c>
      <c r="DI189" s="13">
        <f>SMALL($DU189:DV189,1)/(60*60*24)</f>
        <v>0</v>
      </c>
      <c r="DJ189" s="13">
        <f>SMALL($DU189:DW189,1)/(60*60*24)</f>
        <v>0</v>
      </c>
      <c r="DK189" s="13">
        <f>SMALL($DU189:DX189,1)/(60*60*24)</f>
        <v>0</v>
      </c>
      <c r="DL189" s="13">
        <f>SMALL($DU189:DY189,1)/(60*60*24)</f>
        <v>0</v>
      </c>
      <c r="DM189" s="13">
        <f>SMALL($DU189:DZ189,1)/(60*60*24)</f>
        <v>0</v>
      </c>
      <c r="DO189" s="6">
        <f t="shared" si="426"/>
        <v>0</v>
      </c>
      <c r="DP189" s="1">
        <f t="shared" si="427"/>
        <v>9999</v>
      </c>
      <c r="DQ189" s="1">
        <f t="shared" si="428"/>
        <v>9999</v>
      </c>
      <c r="DR189" s="1">
        <f t="shared" si="429"/>
        <v>9999</v>
      </c>
      <c r="DS189" s="1">
        <f t="shared" si="430"/>
        <v>9999</v>
      </c>
      <c r="DT189" s="1">
        <f t="shared" si="431"/>
        <v>9999</v>
      </c>
      <c r="DU189" s="6">
        <f t="shared" si="432"/>
        <v>0</v>
      </c>
      <c r="DV189" s="1">
        <f t="shared" si="433"/>
        <v>9999</v>
      </c>
      <c r="DW189" s="55">
        <f t="shared" si="377"/>
        <v>9999</v>
      </c>
      <c r="DX189" s="1">
        <f t="shared" si="434"/>
        <v>9999</v>
      </c>
      <c r="DY189" s="1">
        <f t="shared" si="435"/>
        <v>9999</v>
      </c>
      <c r="DZ189" s="1">
        <f t="shared" si="436"/>
        <v>9999</v>
      </c>
    </row>
    <row r="190" spans="5:130" x14ac:dyDescent="0.2">
      <c r="E190" s="13"/>
      <c r="M190" s="8">
        <f t="shared" si="380"/>
        <v>0</v>
      </c>
      <c r="N190" s="6">
        <f t="shared" si="378"/>
        <v>0</v>
      </c>
      <c r="O190" s="8" t="str">
        <f t="shared" si="381"/>
        <v/>
      </c>
      <c r="Q190" s="8">
        <f t="shared" si="382"/>
        <v>0</v>
      </c>
      <c r="R190" s="8">
        <f t="shared" si="383"/>
        <v>0</v>
      </c>
      <c r="S190" s="8" t="str">
        <f t="shared" si="384"/>
        <v/>
      </c>
      <c r="T190" s="8"/>
      <c r="U190" s="8">
        <f>IF(A190&lt;&gt;"",IF(VLOOKUP(A190,Apr!A$4:F$202,6)&gt;0,VLOOKUP(A190,Apr!A$4:F$202,6),0),0)</f>
        <v>0</v>
      </c>
      <c r="V190" s="8">
        <f>IF(A190&lt;&gt;"",IF(VLOOKUP(A190,May!A$3:F$201,6)&gt;0,VLOOKUP(A190,May!A$3:F$201,6),0),0)</f>
        <v>0</v>
      </c>
      <c r="W190" s="8">
        <f>IF(A190&lt;&gt;"",IF(VLOOKUP(A190,Jun!A$3:F$201,6)&gt;0,VLOOKUP(A190,Jun!A$3:F$201,6),0),0)</f>
        <v>0</v>
      </c>
      <c r="X190" s="8">
        <f>IF(A190&lt;&gt;"",IF(VLOOKUP(A190,Jul!A$3:F$201,6)&gt;0,VLOOKUP(A190,Jul!A$3:F$201,6),0),0)</f>
        <v>0</v>
      </c>
      <c r="Y190" s="8">
        <f>IF(A190&lt;&gt;"",IF(VLOOKUP(A190,Aug!A$3:F$201,6)&gt;0,VLOOKUP(A190,Aug!A$3:F$201,6),0),0)</f>
        <v>0</v>
      </c>
      <c r="Z190" s="8">
        <f>IF(A190&lt;&gt;"",IF(VLOOKUP(A190,Sep!A$3:F$201,6)&gt;0,VLOOKUP(A190,Sep!A$3:F$201,6),0),0)</f>
        <v>0</v>
      </c>
      <c r="AA190" s="6">
        <f t="shared" si="385"/>
        <v>0</v>
      </c>
      <c r="AB190" s="8">
        <f t="shared" si="379"/>
        <v>2.7777777777777776E-2</v>
      </c>
      <c r="AC190" s="8">
        <f>IF(A190&lt;&gt;"",IF(VLOOKUP(A190,Oct!A$3:F$201,6)&gt;0,VLOOKUP(A190,Oct!A$3:F$201,6),0),0)</f>
        <v>0</v>
      </c>
      <c r="AD190" s="8">
        <f>IF(A190&lt;&gt;"",IF(VLOOKUP(A190,Nov!A$3:F$201,6)&gt;0,VLOOKUP(A190,Nov!A$3:F$201,6),0),0)</f>
        <v>0</v>
      </c>
      <c r="AE190" s="8">
        <f>IF(A190&lt;&gt;"",IF(VLOOKUP(A190,Dec!A$3:F$201,6)&gt;0,VLOOKUP(A190,Dec!A$3:F$201,6),0),0)</f>
        <v>0</v>
      </c>
      <c r="AF190" s="8">
        <f>IF(A190&lt;&gt;"",IF(VLOOKUP(A190,Jan!A$3:F$201,6)&gt;0,VLOOKUP(A190,Jan!A$3:F$201,6),0),0)</f>
        <v>0</v>
      </c>
      <c r="AG190" s="8">
        <f>IF(A190&lt;&gt;"",IF(VLOOKUP(A190,Feb!A$3:F$201,6)&gt;0,VLOOKUP(A190,Feb!A$3:F$201,6),0),0)</f>
        <v>0</v>
      </c>
      <c r="AH190" s="8">
        <f>IF(A190&lt;&gt;"",IF(VLOOKUP(A190,Mar!A$3:F$201,6)&gt;0,VLOOKUP(A190,Mar!A$3:F$201,6),0),0)</f>
        <v>0</v>
      </c>
      <c r="AJ190" s="8">
        <f>LARGE($BH190:BI190,1)</f>
        <v>0</v>
      </c>
      <c r="AK190" s="8">
        <f>LARGE($BH190:BJ190,1)</f>
        <v>0</v>
      </c>
      <c r="AL190" s="8">
        <f>LARGE($BH190:BK190,1)</f>
        <v>0</v>
      </c>
      <c r="AM190" s="8">
        <f>LARGE($BH190:BL190,1)</f>
        <v>0</v>
      </c>
      <c r="AN190" s="8">
        <f>LARGE($BH190:BM190,1)</f>
        <v>0</v>
      </c>
      <c r="AO190" s="8">
        <f>LARGE($BN190:BO190,1)</f>
        <v>2.7777777777777776E-2</v>
      </c>
      <c r="AP190" s="8">
        <f>LARGE($BN190:BP190,1)</f>
        <v>3.3333333333333333E-2</v>
      </c>
      <c r="AQ190" s="8">
        <f>LARGE($BN190:BQ190,1)</f>
        <v>3.3333333333333333E-2</v>
      </c>
      <c r="AR190" s="8">
        <f>LARGE($BN190:BR190,1)</f>
        <v>3.3333333333333333E-2</v>
      </c>
      <c r="AS190" s="8">
        <f>LARGE($BN190:BS190,1)</f>
        <v>3.3333333333333333E-2</v>
      </c>
      <c r="AV190" s="6">
        <f t="shared" si="386"/>
        <v>0</v>
      </c>
      <c r="AW190" s="6">
        <f t="shared" si="387"/>
        <v>0</v>
      </c>
      <c r="AX190" s="6">
        <f t="shared" si="388"/>
        <v>0</v>
      </c>
      <c r="AY190" s="6">
        <f t="shared" si="389"/>
        <v>0</v>
      </c>
      <c r="AZ190" s="6">
        <f t="shared" si="390"/>
        <v>0</v>
      </c>
      <c r="BA190" s="6">
        <f t="shared" si="391"/>
        <v>0</v>
      </c>
      <c r="BB190" s="6">
        <f t="shared" si="392"/>
        <v>0</v>
      </c>
      <c r="BC190" s="6">
        <f t="shared" si="393"/>
        <v>0</v>
      </c>
      <c r="BD190" s="6">
        <f t="shared" si="394"/>
        <v>0</v>
      </c>
      <c r="BE190" s="6">
        <f t="shared" si="395"/>
        <v>0</v>
      </c>
      <c r="BF190" s="6">
        <f t="shared" si="396"/>
        <v>0</v>
      </c>
      <c r="BH190" s="8" t="str">
        <f t="shared" si="397"/>
        <v/>
      </c>
      <c r="BI190" s="8">
        <f t="shared" si="398"/>
        <v>0</v>
      </c>
      <c r="BJ190" s="8">
        <f t="shared" si="399"/>
        <v>0</v>
      </c>
      <c r="BK190" s="8">
        <f t="shared" si="400"/>
        <v>0</v>
      </c>
      <c r="BL190" s="8">
        <f t="shared" si="401"/>
        <v>0</v>
      </c>
      <c r="BM190" s="8">
        <f t="shared" si="402"/>
        <v>0</v>
      </c>
      <c r="BN190" s="8">
        <f t="shared" si="403"/>
        <v>2.7777777777777776E-2</v>
      </c>
      <c r="BO190" s="8">
        <f t="shared" si="404"/>
        <v>0</v>
      </c>
      <c r="BP190" s="8">
        <f t="shared" si="373"/>
        <v>3.3333333333333333E-2</v>
      </c>
      <c r="BQ190" s="8">
        <f t="shared" si="374"/>
        <v>0</v>
      </c>
      <c r="BR190" s="8">
        <f t="shared" si="375"/>
        <v>0</v>
      </c>
      <c r="BS190" s="8">
        <f t="shared" si="376"/>
        <v>0</v>
      </c>
      <c r="BV190" s="8" t="str">
        <f t="shared" si="405"/>
        <v/>
      </c>
      <c r="BW190" s="8" t="str">
        <f t="shared" si="406"/>
        <v/>
      </c>
      <c r="BX190" s="8" t="str">
        <f t="shared" si="407"/>
        <v/>
      </c>
      <c r="BY190" s="8" t="str">
        <f t="shared" si="408"/>
        <v/>
      </c>
      <c r="BZ190" s="8" t="str">
        <f t="shared" si="409"/>
        <v/>
      </c>
      <c r="CA190" s="8" t="str">
        <f t="shared" si="410"/>
        <v/>
      </c>
      <c r="CB190" s="8" t="str">
        <f t="shared" si="411"/>
        <v/>
      </c>
      <c r="CC190" s="8" t="str">
        <f t="shared" si="412"/>
        <v/>
      </c>
      <c r="CD190" s="8" t="str">
        <f t="shared" si="413"/>
        <v/>
      </c>
      <c r="CE190" s="8" t="str">
        <f t="shared" si="414"/>
        <v/>
      </c>
      <c r="CF190" s="8" t="str">
        <f t="shared" si="415"/>
        <v/>
      </c>
      <c r="CG190" s="8" t="str">
        <f t="shared" si="416"/>
        <v/>
      </c>
      <c r="CI190" s="13">
        <v>3.0674652777777802</v>
      </c>
      <c r="CJ190" s="8">
        <f t="shared" si="417"/>
        <v>3.0674652777777802</v>
      </c>
      <c r="CK190" s="8">
        <f>IF(COUNT($BV190:BW190)&gt;0,SMALL($BV190:BW190,1),$CI190)</f>
        <v>3.0674652777777802</v>
      </c>
      <c r="CL190" s="8">
        <f>IF(COUNT($BV190:BX190)&gt;0,SMALL($BV190:BX190,1),$CI190)</f>
        <v>3.0674652777777802</v>
      </c>
      <c r="CM190" s="8">
        <f>IF(COUNT($BV190:BY190)&gt;0,SMALL($BV190:BY190,1),$CI190)</f>
        <v>3.0674652777777802</v>
      </c>
      <c r="CN190" s="8">
        <f>IF(COUNT($BV190:BZ190)&gt;0,SMALL($BV190:BZ190,1),$CI190)</f>
        <v>3.0674652777777802</v>
      </c>
      <c r="CP190" s="8">
        <f t="shared" si="418"/>
        <v>0</v>
      </c>
      <c r="CQ190" s="8">
        <f>IF(COUNT($CB190:CC190)&gt;0,SMALL($CB190:CC190,1),$CP190)</f>
        <v>0</v>
      </c>
      <c r="CR190" s="8">
        <f>IF(COUNT($CB190:CD190)&gt;0,SMALL($CB190:CD190,1),$CP190)</f>
        <v>0</v>
      </c>
      <c r="CS190" s="8">
        <f>IF(COUNT($CB190:CE190)&gt;0,SMALL($CB190:CE190,1),$CP190)</f>
        <v>0</v>
      </c>
      <c r="CT190" s="8">
        <f>IF(COUNT($CB190:CF190)&gt;0,SMALL($CB190:CF190,1),$CP190)</f>
        <v>0</v>
      </c>
      <c r="CV190" s="8" t="str">
        <f t="shared" si="419"/>
        <v/>
      </c>
      <c r="CW190" s="8" t="str">
        <f t="shared" si="420"/>
        <v/>
      </c>
      <c r="CX190" s="1">
        <f t="shared" si="421"/>
        <v>0</v>
      </c>
      <c r="CY190" s="8" t="str">
        <f t="shared" si="422"/>
        <v/>
      </c>
      <c r="CZ190" s="1">
        <f t="shared" si="423"/>
        <v>0</v>
      </c>
      <c r="DB190" s="13">
        <f t="shared" si="424"/>
        <v>0</v>
      </c>
      <c r="DC190" s="13">
        <f>SMALL($DO190:DP190,1)/(60*60*24)</f>
        <v>0</v>
      </c>
      <c r="DD190" s="13">
        <f>SMALL($DO190:DQ190,1)/(60*60*24)</f>
        <v>0</v>
      </c>
      <c r="DE190" s="13">
        <f>SMALL($DO190:DR190,1)/(60*60*24)</f>
        <v>0</v>
      </c>
      <c r="DF190" s="13">
        <f>SMALL($DO190:DS190,1)/(60*60*24)</f>
        <v>0</v>
      </c>
      <c r="DG190" s="13">
        <f>SMALL($DO190:DT190,1)/(60*60*24)</f>
        <v>0</v>
      </c>
      <c r="DH190" s="45">
        <f t="shared" si="425"/>
        <v>0</v>
      </c>
      <c r="DI190" s="13">
        <f>SMALL($DU190:DV190,1)/(60*60*24)</f>
        <v>0</v>
      </c>
      <c r="DJ190" s="13">
        <f>SMALL($DU190:DW190,1)/(60*60*24)</f>
        <v>0</v>
      </c>
      <c r="DK190" s="13">
        <f>SMALL($DU190:DX190,1)/(60*60*24)</f>
        <v>0</v>
      </c>
      <c r="DL190" s="13">
        <f>SMALL($DU190:DY190,1)/(60*60*24)</f>
        <v>0</v>
      </c>
      <c r="DM190" s="13">
        <f>SMALL($DU190:DZ190,1)/(60*60*24)</f>
        <v>0</v>
      </c>
      <c r="DO190" s="6">
        <f t="shared" si="426"/>
        <v>0</v>
      </c>
      <c r="DP190" s="1">
        <f t="shared" si="427"/>
        <v>9999</v>
      </c>
      <c r="DQ190" s="1">
        <f t="shared" si="428"/>
        <v>9999</v>
      </c>
      <c r="DR190" s="1">
        <f t="shared" si="429"/>
        <v>9999</v>
      </c>
      <c r="DS190" s="1">
        <f t="shared" si="430"/>
        <v>9999</v>
      </c>
      <c r="DT190" s="1">
        <f t="shared" si="431"/>
        <v>9999</v>
      </c>
      <c r="DU190" s="6">
        <f t="shared" si="432"/>
        <v>0</v>
      </c>
      <c r="DV190" s="1">
        <f t="shared" si="433"/>
        <v>9999</v>
      </c>
      <c r="DW190" s="55">
        <f t="shared" si="377"/>
        <v>9999</v>
      </c>
      <c r="DX190" s="1">
        <f t="shared" si="434"/>
        <v>9999</v>
      </c>
      <c r="DY190" s="1">
        <f t="shared" si="435"/>
        <v>9999</v>
      </c>
      <c r="DZ190" s="1">
        <f t="shared" si="436"/>
        <v>9999</v>
      </c>
    </row>
    <row r="191" spans="5:130" x14ac:dyDescent="0.2">
      <c r="E191" s="13"/>
      <c r="M191" s="8">
        <f t="shared" si="380"/>
        <v>0</v>
      </c>
      <c r="N191" s="6">
        <f t="shared" si="378"/>
        <v>0</v>
      </c>
      <c r="O191" s="8" t="str">
        <f t="shared" si="381"/>
        <v/>
      </c>
      <c r="Q191" s="8">
        <f t="shared" si="382"/>
        <v>0</v>
      </c>
      <c r="R191" s="8">
        <f t="shared" si="383"/>
        <v>0</v>
      </c>
      <c r="S191" s="8" t="str">
        <f t="shared" si="384"/>
        <v/>
      </c>
      <c r="T191" s="8"/>
      <c r="U191" s="8">
        <f>IF(A191&lt;&gt;"",IF(VLOOKUP(A191,Apr!A$4:F$202,6)&gt;0,VLOOKUP(A191,Apr!A$4:F$202,6),0),0)</f>
        <v>0</v>
      </c>
      <c r="V191" s="8">
        <f>IF(A191&lt;&gt;"",IF(VLOOKUP(A191,May!A$3:F$201,6)&gt;0,VLOOKUP(A191,May!A$3:F$201,6),0),0)</f>
        <v>0</v>
      </c>
      <c r="W191" s="8">
        <f>IF(A191&lt;&gt;"",IF(VLOOKUP(A191,Jun!A$3:F$201,6)&gt;0,VLOOKUP(A191,Jun!A$3:F$201,6),0),0)</f>
        <v>0</v>
      </c>
      <c r="X191" s="8">
        <f>IF(A191&lt;&gt;"",IF(VLOOKUP(A191,Jul!A$3:F$201,6)&gt;0,VLOOKUP(A191,Jul!A$3:F$201,6),0),0)</f>
        <v>0</v>
      </c>
      <c r="Y191" s="8">
        <f>IF(A191&lt;&gt;"",IF(VLOOKUP(A191,Aug!A$3:F$201,6)&gt;0,VLOOKUP(A191,Aug!A$3:F$201,6),0),0)</f>
        <v>0</v>
      </c>
      <c r="Z191" s="8">
        <f>IF(A191&lt;&gt;"",IF(VLOOKUP(A191,Sep!A$3:F$201,6)&gt;0,VLOOKUP(A191,Sep!A$3:F$201,6),0),0)</f>
        <v>0</v>
      </c>
      <c r="AA191" s="6">
        <f t="shared" si="385"/>
        <v>0</v>
      </c>
      <c r="AB191" s="8">
        <f t="shared" si="379"/>
        <v>2.7777777777777776E-2</v>
      </c>
      <c r="AC191" s="8">
        <f>IF(A191&lt;&gt;"",IF(VLOOKUP(A191,Oct!A$3:F$201,6)&gt;0,VLOOKUP(A191,Oct!A$3:F$201,6),0),0)</f>
        <v>0</v>
      </c>
      <c r="AD191" s="8">
        <f>IF(A191&lt;&gt;"",IF(VLOOKUP(A191,Nov!A$3:F$201,6)&gt;0,VLOOKUP(A191,Nov!A$3:F$201,6),0),0)</f>
        <v>0</v>
      </c>
      <c r="AE191" s="8">
        <f>IF(A191&lt;&gt;"",IF(VLOOKUP(A191,Dec!A$3:F$201,6)&gt;0,VLOOKUP(A191,Dec!A$3:F$201,6),0),0)</f>
        <v>0</v>
      </c>
      <c r="AF191" s="8">
        <f>IF(A191&lt;&gt;"",IF(VLOOKUP(A191,Jan!A$3:F$201,6)&gt;0,VLOOKUP(A191,Jan!A$3:F$201,6),0),0)</f>
        <v>0</v>
      </c>
      <c r="AG191" s="8">
        <f>IF(A191&lt;&gt;"",IF(VLOOKUP(A191,Feb!A$3:F$201,6)&gt;0,VLOOKUP(A191,Feb!A$3:F$201,6),0),0)</f>
        <v>0</v>
      </c>
      <c r="AH191" s="8">
        <f>IF(A191&lt;&gt;"",IF(VLOOKUP(A191,Mar!A$3:F$201,6)&gt;0,VLOOKUP(A191,Mar!A$3:F$201,6),0),0)</f>
        <v>0</v>
      </c>
      <c r="AJ191" s="8">
        <f>LARGE($BH191:BI191,1)</f>
        <v>0</v>
      </c>
      <c r="AK191" s="8">
        <f>LARGE($BH191:BJ191,1)</f>
        <v>0</v>
      </c>
      <c r="AL191" s="8">
        <f>LARGE($BH191:BK191,1)</f>
        <v>0</v>
      </c>
      <c r="AM191" s="8">
        <f>LARGE($BH191:BL191,1)</f>
        <v>0</v>
      </c>
      <c r="AN191" s="8">
        <f>LARGE($BH191:BM191,1)</f>
        <v>0</v>
      </c>
      <c r="AO191" s="8">
        <f>LARGE($BN191:BO191,1)</f>
        <v>2.7777777777777776E-2</v>
      </c>
      <c r="AP191" s="8">
        <f>LARGE($BN191:BP191,1)</f>
        <v>3.3333333333333333E-2</v>
      </c>
      <c r="AQ191" s="8">
        <f>LARGE($BN191:BQ191,1)</f>
        <v>3.3333333333333333E-2</v>
      </c>
      <c r="AR191" s="8">
        <f>LARGE($BN191:BR191,1)</f>
        <v>3.3333333333333333E-2</v>
      </c>
      <c r="AS191" s="8">
        <f>LARGE($BN191:BS191,1)</f>
        <v>3.3333333333333333E-2</v>
      </c>
      <c r="AV191" s="6">
        <f t="shared" si="386"/>
        <v>0</v>
      </c>
      <c r="AW191" s="6">
        <f t="shared" si="387"/>
        <v>0</v>
      </c>
      <c r="AX191" s="6">
        <f t="shared" si="388"/>
        <v>0</v>
      </c>
      <c r="AY191" s="6">
        <f t="shared" si="389"/>
        <v>0</v>
      </c>
      <c r="AZ191" s="6">
        <f t="shared" si="390"/>
        <v>0</v>
      </c>
      <c r="BA191" s="6">
        <f t="shared" si="391"/>
        <v>0</v>
      </c>
      <c r="BB191" s="6">
        <f t="shared" si="392"/>
        <v>0</v>
      </c>
      <c r="BC191" s="6">
        <f t="shared" si="393"/>
        <v>0</v>
      </c>
      <c r="BD191" s="6">
        <f t="shared" si="394"/>
        <v>0</v>
      </c>
      <c r="BE191" s="6">
        <f t="shared" si="395"/>
        <v>0</v>
      </c>
      <c r="BF191" s="6">
        <f t="shared" si="396"/>
        <v>0</v>
      </c>
      <c r="BH191" s="8" t="str">
        <f t="shared" si="397"/>
        <v/>
      </c>
      <c r="BI191" s="8">
        <f t="shared" si="398"/>
        <v>0</v>
      </c>
      <c r="BJ191" s="8">
        <f t="shared" si="399"/>
        <v>0</v>
      </c>
      <c r="BK191" s="8">
        <f t="shared" si="400"/>
        <v>0</v>
      </c>
      <c r="BL191" s="8">
        <f t="shared" si="401"/>
        <v>0</v>
      </c>
      <c r="BM191" s="8">
        <f t="shared" si="402"/>
        <v>0</v>
      </c>
      <c r="BN191" s="8">
        <f t="shared" si="403"/>
        <v>2.7777777777777776E-2</v>
      </c>
      <c r="BO191" s="8">
        <f t="shared" si="404"/>
        <v>0</v>
      </c>
      <c r="BP191" s="8">
        <f t="shared" si="373"/>
        <v>3.3333333333333333E-2</v>
      </c>
      <c r="BQ191" s="8">
        <f t="shared" si="374"/>
        <v>0</v>
      </c>
      <c r="BR191" s="8">
        <f t="shared" si="375"/>
        <v>0</v>
      </c>
      <c r="BS191" s="8">
        <f t="shared" si="376"/>
        <v>0</v>
      </c>
      <c r="BV191" s="8" t="str">
        <f t="shared" si="405"/>
        <v/>
      </c>
      <c r="BW191" s="8" t="str">
        <f t="shared" si="406"/>
        <v/>
      </c>
      <c r="BX191" s="8" t="str">
        <f t="shared" si="407"/>
        <v/>
      </c>
      <c r="BY191" s="8" t="str">
        <f t="shared" si="408"/>
        <v/>
      </c>
      <c r="BZ191" s="8" t="str">
        <f t="shared" si="409"/>
        <v/>
      </c>
      <c r="CA191" s="8" t="str">
        <f t="shared" si="410"/>
        <v/>
      </c>
      <c r="CB191" s="8" t="str">
        <f t="shared" si="411"/>
        <v/>
      </c>
      <c r="CC191" s="8" t="str">
        <f t="shared" si="412"/>
        <v/>
      </c>
      <c r="CD191" s="8" t="str">
        <f t="shared" si="413"/>
        <v/>
      </c>
      <c r="CE191" s="8" t="str">
        <f t="shared" si="414"/>
        <v/>
      </c>
      <c r="CF191" s="8" t="str">
        <f t="shared" si="415"/>
        <v/>
      </c>
      <c r="CG191" s="8" t="str">
        <f t="shared" si="416"/>
        <v/>
      </c>
      <c r="CI191" s="13">
        <v>3.1091319444444401</v>
      </c>
      <c r="CJ191" s="8">
        <f t="shared" si="417"/>
        <v>3.1091319444444401</v>
      </c>
      <c r="CK191" s="8">
        <f>IF(COUNT($BV191:BW191)&gt;0,SMALL($BV191:BW191,1),$CI191)</f>
        <v>3.1091319444444401</v>
      </c>
      <c r="CL191" s="8">
        <f>IF(COUNT($BV191:BX191)&gt;0,SMALL($BV191:BX191,1),$CI191)</f>
        <v>3.1091319444444401</v>
      </c>
      <c r="CM191" s="8">
        <f>IF(COUNT($BV191:BY191)&gt;0,SMALL($BV191:BY191,1),$CI191)</f>
        <v>3.1091319444444401</v>
      </c>
      <c r="CN191" s="8">
        <f>IF(COUNT($BV191:BZ191)&gt;0,SMALL($BV191:BZ191,1),$CI191)</f>
        <v>3.1091319444444401</v>
      </c>
      <c r="CP191" s="8">
        <f t="shared" si="418"/>
        <v>0</v>
      </c>
      <c r="CQ191" s="8">
        <f>IF(COUNT($CB191:CC191)&gt;0,SMALL($CB191:CC191,1),$CP191)</f>
        <v>0</v>
      </c>
      <c r="CR191" s="8">
        <f>IF(COUNT($CB191:CD191)&gt;0,SMALL($CB191:CD191,1),$CP191)</f>
        <v>0</v>
      </c>
      <c r="CS191" s="8">
        <f>IF(COUNT($CB191:CE191)&gt;0,SMALL($CB191:CE191,1),$CP191)</f>
        <v>0</v>
      </c>
      <c r="CT191" s="8">
        <f>IF(COUNT($CB191:CF191)&gt;0,SMALL($CB191:CF191,1),$CP191)</f>
        <v>0</v>
      </c>
      <c r="CV191" s="8" t="str">
        <f t="shared" si="419"/>
        <v/>
      </c>
      <c r="CW191" s="8" t="str">
        <f t="shared" si="420"/>
        <v/>
      </c>
      <c r="CX191" s="1">
        <f t="shared" si="421"/>
        <v>0</v>
      </c>
      <c r="CY191" s="8" t="str">
        <f t="shared" si="422"/>
        <v/>
      </c>
      <c r="CZ191" s="1">
        <f t="shared" si="423"/>
        <v>0</v>
      </c>
      <c r="DB191" s="13">
        <f t="shared" si="424"/>
        <v>0</v>
      </c>
      <c r="DC191" s="13">
        <f>SMALL($DO191:DP191,1)/(60*60*24)</f>
        <v>0</v>
      </c>
      <c r="DD191" s="13">
        <f>SMALL($DO191:DQ191,1)/(60*60*24)</f>
        <v>0</v>
      </c>
      <c r="DE191" s="13">
        <f>SMALL($DO191:DR191,1)/(60*60*24)</f>
        <v>0</v>
      </c>
      <c r="DF191" s="13">
        <f>SMALL($DO191:DS191,1)/(60*60*24)</f>
        <v>0</v>
      </c>
      <c r="DG191" s="13">
        <f>SMALL($DO191:DT191,1)/(60*60*24)</f>
        <v>0</v>
      </c>
      <c r="DH191" s="45">
        <f t="shared" si="425"/>
        <v>0</v>
      </c>
      <c r="DI191" s="13">
        <f>SMALL($DU191:DV191,1)/(60*60*24)</f>
        <v>0</v>
      </c>
      <c r="DJ191" s="13">
        <f>SMALL($DU191:DW191,1)/(60*60*24)</f>
        <v>0</v>
      </c>
      <c r="DK191" s="13">
        <f>SMALL($DU191:DX191,1)/(60*60*24)</f>
        <v>0</v>
      </c>
      <c r="DL191" s="13">
        <f>SMALL($DU191:DY191,1)/(60*60*24)</f>
        <v>0</v>
      </c>
      <c r="DM191" s="13">
        <f>SMALL($DU191:DZ191,1)/(60*60*24)</f>
        <v>0</v>
      </c>
      <c r="DO191" s="6">
        <f t="shared" si="426"/>
        <v>0</v>
      </c>
      <c r="DP191" s="1">
        <f t="shared" si="427"/>
        <v>9999</v>
      </c>
      <c r="DQ191" s="1">
        <f t="shared" si="428"/>
        <v>9999</v>
      </c>
      <c r="DR191" s="1">
        <f t="shared" si="429"/>
        <v>9999</v>
      </c>
      <c r="DS191" s="1">
        <f t="shared" si="430"/>
        <v>9999</v>
      </c>
      <c r="DT191" s="1">
        <f t="shared" si="431"/>
        <v>9999</v>
      </c>
      <c r="DU191" s="6">
        <f t="shared" si="432"/>
        <v>0</v>
      </c>
      <c r="DV191" s="1">
        <f t="shared" si="433"/>
        <v>9999</v>
      </c>
      <c r="DW191" s="55">
        <f t="shared" si="377"/>
        <v>9999</v>
      </c>
      <c r="DX191" s="1">
        <f t="shared" si="434"/>
        <v>9999</v>
      </c>
      <c r="DY191" s="1">
        <f t="shared" si="435"/>
        <v>9999</v>
      </c>
      <c r="DZ191" s="1">
        <f t="shared" si="436"/>
        <v>9999</v>
      </c>
    </row>
    <row r="192" spans="5:130" x14ac:dyDescent="0.2">
      <c r="E192" s="13"/>
      <c r="M192" s="8">
        <f t="shared" si="380"/>
        <v>0</v>
      </c>
      <c r="N192" s="6">
        <f t="shared" si="378"/>
        <v>0</v>
      </c>
      <c r="O192" s="8" t="str">
        <f t="shared" si="381"/>
        <v/>
      </c>
      <c r="Q192" s="8">
        <f t="shared" si="382"/>
        <v>0</v>
      </c>
      <c r="R192" s="8">
        <f t="shared" si="383"/>
        <v>0</v>
      </c>
      <c r="S192" s="8" t="str">
        <f t="shared" si="384"/>
        <v/>
      </c>
      <c r="T192" s="8"/>
      <c r="U192" s="8">
        <f>IF(A192&lt;&gt;"",IF(VLOOKUP(A192,Apr!A$4:F$202,6)&gt;0,VLOOKUP(A192,Apr!A$4:F$202,6),0),0)</f>
        <v>0</v>
      </c>
      <c r="V192" s="8">
        <f>IF(A192&lt;&gt;"",IF(VLOOKUP(A192,May!A$3:F$201,6)&gt;0,VLOOKUP(A192,May!A$3:F$201,6),0),0)</f>
        <v>0</v>
      </c>
      <c r="W192" s="8">
        <f>IF(A192&lt;&gt;"",IF(VLOOKUP(A192,Jun!A$3:F$201,6)&gt;0,VLOOKUP(A192,Jun!A$3:F$201,6),0),0)</f>
        <v>0</v>
      </c>
      <c r="X192" s="8">
        <f>IF(A192&lt;&gt;"",IF(VLOOKUP(A192,Jul!A$3:F$201,6)&gt;0,VLOOKUP(A192,Jul!A$3:F$201,6),0),0)</f>
        <v>0</v>
      </c>
      <c r="Y192" s="8">
        <f>IF(A192&lt;&gt;"",IF(VLOOKUP(A192,Aug!A$3:F$201,6)&gt;0,VLOOKUP(A192,Aug!A$3:F$201,6),0),0)</f>
        <v>0</v>
      </c>
      <c r="Z192" s="8">
        <f>IF(A192&lt;&gt;"",IF(VLOOKUP(A192,Sep!A$3:F$201,6)&gt;0,VLOOKUP(A192,Sep!A$3:F$201,6),0),0)</f>
        <v>0</v>
      </c>
      <c r="AA192" s="6">
        <f t="shared" si="385"/>
        <v>0</v>
      </c>
      <c r="AB192" s="8">
        <f t="shared" si="379"/>
        <v>2.7777777777777776E-2</v>
      </c>
      <c r="AC192" s="8">
        <f>IF(A192&lt;&gt;"",IF(VLOOKUP(A192,Oct!A$3:F$201,6)&gt;0,VLOOKUP(A192,Oct!A$3:F$201,6),0),0)</f>
        <v>0</v>
      </c>
      <c r="AD192" s="8">
        <f>IF(A192&lt;&gt;"",IF(VLOOKUP(A192,Nov!A$3:F$201,6)&gt;0,VLOOKUP(A192,Nov!A$3:F$201,6),0),0)</f>
        <v>0</v>
      </c>
      <c r="AE192" s="8">
        <f>IF(A192&lt;&gt;"",IF(VLOOKUP(A192,Dec!A$3:F$201,6)&gt;0,VLOOKUP(A192,Dec!A$3:F$201,6),0),0)</f>
        <v>0</v>
      </c>
      <c r="AF192" s="8">
        <f>IF(A192&lt;&gt;"",IF(VLOOKUP(A192,Jan!A$3:F$201,6)&gt;0,VLOOKUP(A192,Jan!A$3:F$201,6),0),0)</f>
        <v>0</v>
      </c>
      <c r="AG192" s="8">
        <f>IF(A192&lt;&gt;"",IF(VLOOKUP(A192,Feb!A$3:F$201,6)&gt;0,VLOOKUP(A192,Feb!A$3:F$201,6),0),0)</f>
        <v>0</v>
      </c>
      <c r="AH192" s="8">
        <f>IF(A192&lt;&gt;"",IF(VLOOKUP(A192,Mar!A$3:F$201,6)&gt;0,VLOOKUP(A192,Mar!A$3:F$201,6),0),0)</f>
        <v>0</v>
      </c>
      <c r="AJ192" s="8">
        <f>LARGE($BH192:BI192,1)</f>
        <v>0</v>
      </c>
      <c r="AK192" s="8">
        <f>LARGE($BH192:BJ192,1)</f>
        <v>0</v>
      </c>
      <c r="AL192" s="8">
        <f>LARGE($BH192:BK192,1)</f>
        <v>0</v>
      </c>
      <c r="AM192" s="8">
        <f>LARGE($BH192:BL192,1)</f>
        <v>0</v>
      </c>
      <c r="AN192" s="8">
        <f>LARGE($BH192:BM192,1)</f>
        <v>0</v>
      </c>
      <c r="AO192" s="8">
        <f>LARGE($BN192:BO192,1)</f>
        <v>2.7777777777777776E-2</v>
      </c>
      <c r="AP192" s="8">
        <f>LARGE($BN192:BP192,1)</f>
        <v>3.3333333333333333E-2</v>
      </c>
      <c r="AQ192" s="8">
        <f>LARGE($BN192:BQ192,1)</f>
        <v>3.3333333333333333E-2</v>
      </c>
      <c r="AR192" s="8">
        <f>LARGE($BN192:BR192,1)</f>
        <v>3.3333333333333333E-2</v>
      </c>
      <c r="AS192" s="8">
        <f>LARGE($BN192:BS192,1)</f>
        <v>3.3333333333333333E-2</v>
      </c>
      <c r="AV192" s="6">
        <f t="shared" si="386"/>
        <v>0</v>
      </c>
      <c r="AW192" s="6">
        <f t="shared" si="387"/>
        <v>0</v>
      </c>
      <c r="AX192" s="6">
        <f t="shared" si="388"/>
        <v>0</v>
      </c>
      <c r="AY192" s="6">
        <f t="shared" si="389"/>
        <v>0</v>
      </c>
      <c r="AZ192" s="6">
        <f t="shared" si="390"/>
        <v>0</v>
      </c>
      <c r="BA192" s="6">
        <f t="shared" si="391"/>
        <v>0</v>
      </c>
      <c r="BB192" s="6">
        <f t="shared" si="392"/>
        <v>0</v>
      </c>
      <c r="BC192" s="6">
        <f t="shared" si="393"/>
        <v>0</v>
      </c>
      <c r="BD192" s="6">
        <f t="shared" si="394"/>
        <v>0</v>
      </c>
      <c r="BE192" s="6">
        <f t="shared" si="395"/>
        <v>0</v>
      </c>
      <c r="BF192" s="6">
        <f t="shared" si="396"/>
        <v>0</v>
      </c>
      <c r="BH192" s="8" t="str">
        <f t="shared" si="397"/>
        <v/>
      </c>
      <c r="BI192" s="8">
        <f t="shared" si="398"/>
        <v>0</v>
      </c>
      <c r="BJ192" s="8">
        <f t="shared" si="399"/>
        <v>0</v>
      </c>
      <c r="BK192" s="8">
        <f t="shared" si="400"/>
        <v>0</v>
      </c>
      <c r="BL192" s="8">
        <f t="shared" si="401"/>
        <v>0</v>
      </c>
      <c r="BM192" s="8">
        <f t="shared" si="402"/>
        <v>0</v>
      </c>
      <c r="BN192" s="8">
        <f t="shared" si="403"/>
        <v>2.7777777777777776E-2</v>
      </c>
      <c r="BO192" s="8">
        <f t="shared" si="404"/>
        <v>0</v>
      </c>
      <c r="BP192" s="8">
        <f t="shared" si="373"/>
        <v>3.3333333333333333E-2</v>
      </c>
      <c r="BQ192" s="8">
        <f t="shared" si="374"/>
        <v>0</v>
      </c>
      <c r="BR192" s="8">
        <f t="shared" si="375"/>
        <v>0</v>
      </c>
      <c r="BS192" s="8">
        <f t="shared" si="376"/>
        <v>0</v>
      </c>
      <c r="BV192" s="8" t="str">
        <f t="shared" si="405"/>
        <v/>
      </c>
      <c r="BW192" s="8" t="str">
        <f t="shared" si="406"/>
        <v/>
      </c>
      <c r="BX192" s="8" t="str">
        <f t="shared" si="407"/>
        <v/>
      </c>
      <c r="BY192" s="8" t="str">
        <f t="shared" si="408"/>
        <v/>
      </c>
      <c r="BZ192" s="8" t="str">
        <f t="shared" si="409"/>
        <v/>
      </c>
      <c r="CA192" s="8" t="str">
        <f t="shared" si="410"/>
        <v/>
      </c>
      <c r="CB192" s="8" t="str">
        <f t="shared" si="411"/>
        <v/>
      </c>
      <c r="CC192" s="8" t="str">
        <f t="shared" si="412"/>
        <v/>
      </c>
      <c r="CD192" s="8" t="str">
        <f t="shared" si="413"/>
        <v/>
      </c>
      <c r="CE192" s="8" t="str">
        <f t="shared" si="414"/>
        <v/>
      </c>
      <c r="CF192" s="8" t="str">
        <f t="shared" si="415"/>
        <v/>
      </c>
      <c r="CG192" s="8" t="str">
        <f t="shared" si="416"/>
        <v/>
      </c>
      <c r="CI192" s="13">
        <v>3.1507986111111101</v>
      </c>
      <c r="CJ192" s="8">
        <f t="shared" si="417"/>
        <v>3.1507986111111101</v>
      </c>
      <c r="CK192" s="8">
        <f>IF(COUNT($BV192:BW192)&gt;0,SMALL($BV192:BW192,1),$CI192)</f>
        <v>3.1507986111111101</v>
      </c>
      <c r="CL192" s="8">
        <f>IF(COUNT($BV192:BX192)&gt;0,SMALL($BV192:BX192,1),$CI192)</f>
        <v>3.1507986111111101</v>
      </c>
      <c r="CM192" s="8">
        <f>IF(COUNT($BV192:BY192)&gt;0,SMALL($BV192:BY192,1),$CI192)</f>
        <v>3.1507986111111101</v>
      </c>
      <c r="CN192" s="8">
        <f>IF(COUNT($BV192:BZ192)&gt;0,SMALL($BV192:BZ192,1),$CI192)</f>
        <v>3.1507986111111101</v>
      </c>
      <c r="CP192" s="8">
        <f t="shared" si="418"/>
        <v>0</v>
      </c>
      <c r="CQ192" s="8">
        <f>IF(COUNT($CB192:CC192)&gt;0,SMALL($CB192:CC192,1),$CP192)</f>
        <v>0</v>
      </c>
      <c r="CR192" s="8">
        <f>IF(COUNT($CB192:CD192)&gt;0,SMALL($CB192:CD192,1),$CP192)</f>
        <v>0</v>
      </c>
      <c r="CS192" s="8">
        <f>IF(COUNT($CB192:CE192)&gt;0,SMALL($CB192:CE192,1),$CP192)</f>
        <v>0</v>
      </c>
      <c r="CT192" s="8">
        <f>IF(COUNT($CB192:CF192)&gt;0,SMALL($CB192:CF192,1),$CP192)</f>
        <v>0</v>
      </c>
      <c r="CV192" s="8" t="str">
        <f t="shared" si="419"/>
        <v/>
      </c>
      <c r="CW192" s="8" t="str">
        <f t="shared" si="420"/>
        <v/>
      </c>
      <c r="CX192" s="1">
        <f t="shared" si="421"/>
        <v>0</v>
      </c>
      <c r="CY192" s="8" t="str">
        <f t="shared" si="422"/>
        <v/>
      </c>
      <c r="CZ192" s="1">
        <f t="shared" si="423"/>
        <v>0</v>
      </c>
      <c r="DB192" s="13">
        <f t="shared" si="424"/>
        <v>0</v>
      </c>
      <c r="DC192" s="13">
        <f>SMALL($DO192:DP192,1)/(60*60*24)</f>
        <v>0</v>
      </c>
      <c r="DD192" s="13">
        <f>SMALL($DO192:DQ192,1)/(60*60*24)</f>
        <v>0</v>
      </c>
      <c r="DE192" s="13">
        <f>SMALL($DO192:DR192,1)/(60*60*24)</f>
        <v>0</v>
      </c>
      <c r="DF192" s="13">
        <f>SMALL($DO192:DS192,1)/(60*60*24)</f>
        <v>0</v>
      </c>
      <c r="DG192" s="13">
        <f>SMALL($DO192:DT192,1)/(60*60*24)</f>
        <v>0</v>
      </c>
      <c r="DH192" s="45">
        <f t="shared" si="425"/>
        <v>0</v>
      </c>
      <c r="DI192" s="13">
        <f>SMALL($DU192:DV192,1)/(60*60*24)</f>
        <v>0</v>
      </c>
      <c r="DJ192" s="13">
        <f>SMALL($DU192:DW192,1)/(60*60*24)</f>
        <v>0</v>
      </c>
      <c r="DK192" s="13">
        <f>SMALL($DU192:DX192,1)/(60*60*24)</f>
        <v>0</v>
      </c>
      <c r="DL192" s="13">
        <f>SMALL($DU192:DY192,1)/(60*60*24)</f>
        <v>0</v>
      </c>
      <c r="DM192" s="13">
        <f>SMALL($DU192:DZ192,1)/(60*60*24)</f>
        <v>0</v>
      </c>
      <c r="DO192" s="6">
        <f t="shared" si="426"/>
        <v>0</v>
      </c>
      <c r="DP192" s="1">
        <f t="shared" si="427"/>
        <v>9999</v>
      </c>
      <c r="DQ192" s="1">
        <f t="shared" si="428"/>
        <v>9999</v>
      </c>
      <c r="DR192" s="1">
        <f t="shared" si="429"/>
        <v>9999</v>
      </c>
      <c r="DS192" s="1">
        <f t="shared" si="430"/>
        <v>9999</v>
      </c>
      <c r="DT192" s="1">
        <f t="shared" si="431"/>
        <v>9999</v>
      </c>
      <c r="DU192" s="6">
        <f t="shared" si="432"/>
        <v>0</v>
      </c>
      <c r="DV192" s="1">
        <f t="shared" si="433"/>
        <v>9999</v>
      </c>
      <c r="DW192" s="55">
        <f t="shared" si="377"/>
        <v>9999</v>
      </c>
      <c r="DX192" s="1">
        <f t="shared" si="434"/>
        <v>9999</v>
      </c>
      <c r="DY192" s="1">
        <f t="shared" si="435"/>
        <v>9999</v>
      </c>
      <c r="DZ192" s="1">
        <f t="shared" si="436"/>
        <v>9999</v>
      </c>
    </row>
    <row r="193" spans="5:130" x14ac:dyDescent="0.2">
      <c r="E193" s="13"/>
      <c r="M193" s="8">
        <f t="shared" si="380"/>
        <v>0</v>
      </c>
      <c r="N193" s="6">
        <f t="shared" si="378"/>
        <v>0</v>
      </c>
      <c r="O193" s="8" t="str">
        <f t="shared" si="381"/>
        <v/>
      </c>
      <c r="Q193" s="8">
        <f t="shared" si="382"/>
        <v>0</v>
      </c>
      <c r="R193" s="8">
        <f t="shared" si="383"/>
        <v>0</v>
      </c>
      <c r="S193" s="8" t="str">
        <f t="shared" si="384"/>
        <v/>
      </c>
      <c r="T193" s="8"/>
      <c r="U193" s="8">
        <f>IF(A193&lt;&gt;"",IF(VLOOKUP(A193,Apr!A$4:F$202,6)&gt;0,VLOOKUP(A193,Apr!A$4:F$202,6),0),0)</f>
        <v>0</v>
      </c>
      <c r="V193" s="8">
        <f>IF(A193&lt;&gt;"",IF(VLOOKUP(A193,May!A$3:F$201,6)&gt;0,VLOOKUP(A193,May!A$3:F$201,6),0),0)</f>
        <v>0</v>
      </c>
      <c r="W193" s="8">
        <f>IF(A193&lt;&gt;"",IF(VLOOKUP(A193,Jun!A$3:F$201,6)&gt;0,VLOOKUP(A193,Jun!A$3:F$201,6),0),0)</f>
        <v>0</v>
      </c>
      <c r="X193" s="8">
        <f>IF(A193&lt;&gt;"",IF(VLOOKUP(A193,Jul!A$3:F$201,6)&gt;0,VLOOKUP(A193,Jul!A$3:F$201,6),0),0)</f>
        <v>0</v>
      </c>
      <c r="Y193" s="8">
        <f>IF(A193&lt;&gt;"",IF(VLOOKUP(A193,Aug!A$3:F$201,6)&gt;0,VLOOKUP(A193,Aug!A$3:F$201,6),0),0)</f>
        <v>0</v>
      </c>
      <c r="Z193" s="8">
        <f>IF(A193&lt;&gt;"",IF(VLOOKUP(A193,Sep!A$3:F$201,6)&gt;0,VLOOKUP(A193,Sep!A$3:F$201,6),0),0)</f>
        <v>0</v>
      </c>
      <c r="AA193" s="6">
        <f t="shared" si="385"/>
        <v>0</v>
      </c>
      <c r="AB193" s="8">
        <f t="shared" si="379"/>
        <v>2.7777777777777776E-2</v>
      </c>
      <c r="AC193" s="8">
        <f>IF(A193&lt;&gt;"",IF(VLOOKUP(A193,Oct!A$3:F$201,6)&gt;0,VLOOKUP(A193,Oct!A$3:F$201,6),0),0)</f>
        <v>0</v>
      </c>
      <c r="AD193" s="8">
        <f>IF(A193&lt;&gt;"",IF(VLOOKUP(A193,Nov!A$3:F$201,6)&gt;0,VLOOKUP(A193,Nov!A$3:F$201,6),0),0)</f>
        <v>0</v>
      </c>
      <c r="AE193" s="8">
        <f>IF(A193&lt;&gt;"",IF(VLOOKUP(A193,Dec!A$3:F$201,6)&gt;0,VLOOKUP(A193,Dec!A$3:F$201,6),0),0)</f>
        <v>0</v>
      </c>
      <c r="AF193" s="8">
        <f>IF(A193&lt;&gt;"",IF(VLOOKUP(A193,Jan!A$3:F$201,6)&gt;0,VLOOKUP(A193,Jan!A$3:F$201,6),0),0)</f>
        <v>0</v>
      </c>
      <c r="AG193" s="8">
        <f>IF(A193&lt;&gt;"",IF(VLOOKUP(A193,Feb!A$3:F$201,6)&gt;0,VLOOKUP(A193,Feb!A$3:F$201,6),0),0)</f>
        <v>0</v>
      </c>
      <c r="AH193" s="8">
        <f>IF(A193&lt;&gt;"",IF(VLOOKUP(A193,Mar!A$3:F$201,6)&gt;0,VLOOKUP(A193,Mar!A$3:F$201,6),0),0)</f>
        <v>0</v>
      </c>
      <c r="AJ193" s="8">
        <f>LARGE($BH193:BI193,1)</f>
        <v>0</v>
      </c>
      <c r="AK193" s="8">
        <f>LARGE($BH193:BJ193,1)</f>
        <v>0</v>
      </c>
      <c r="AL193" s="8">
        <f>LARGE($BH193:BK193,1)</f>
        <v>0</v>
      </c>
      <c r="AM193" s="8">
        <f>LARGE($BH193:BL193,1)</f>
        <v>0</v>
      </c>
      <c r="AN193" s="8">
        <f>LARGE($BH193:BM193,1)</f>
        <v>0</v>
      </c>
      <c r="AO193" s="8">
        <f>LARGE($BN193:BO193,1)</f>
        <v>2.7777777777777776E-2</v>
      </c>
      <c r="AP193" s="8">
        <f>LARGE($BN193:BP193,1)</f>
        <v>3.3333333333333333E-2</v>
      </c>
      <c r="AQ193" s="8">
        <f>LARGE($BN193:BQ193,1)</f>
        <v>3.3333333333333333E-2</v>
      </c>
      <c r="AR193" s="8">
        <f>LARGE($BN193:BR193,1)</f>
        <v>3.3333333333333333E-2</v>
      </c>
      <c r="AS193" s="8">
        <f>LARGE($BN193:BS193,1)</f>
        <v>3.3333333333333333E-2</v>
      </c>
      <c r="AV193" s="6">
        <f t="shared" si="386"/>
        <v>0</v>
      </c>
      <c r="AW193" s="6">
        <f t="shared" si="387"/>
        <v>0</v>
      </c>
      <c r="AX193" s="6">
        <f t="shared" si="388"/>
        <v>0</v>
      </c>
      <c r="AY193" s="6">
        <f t="shared" si="389"/>
        <v>0</v>
      </c>
      <c r="AZ193" s="6">
        <f t="shared" si="390"/>
        <v>0</v>
      </c>
      <c r="BA193" s="6">
        <f t="shared" si="391"/>
        <v>0</v>
      </c>
      <c r="BB193" s="6">
        <f t="shared" si="392"/>
        <v>0</v>
      </c>
      <c r="BC193" s="6">
        <f t="shared" si="393"/>
        <v>0</v>
      </c>
      <c r="BD193" s="6">
        <f t="shared" si="394"/>
        <v>0</v>
      </c>
      <c r="BE193" s="6">
        <f t="shared" si="395"/>
        <v>0</v>
      </c>
      <c r="BF193" s="6">
        <f t="shared" si="396"/>
        <v>0</v>
      </c>
      <c r="BH193" s="8" t="str">
        <f t="shared" si="397"/>
        <v/>
      </c>
      <c r="BI193" s="8">
        <f t="shared" si="398"/>
        <v>0</v>
      </c>
      <c r="BJ193" s="8">
        <f t="shared" si="399"/>
        <v>0</v>
      </c>
      <c r="BK193" s="8">
        <f t="shared" si="400"/>
        <v>0</v>
      </c>
      <c r="BL193" s="8">
        <f t="shared" si="401"/>
        <v>0</v>
      </c>
      <c r="BM193" s="8">
        <f t="shared" si="402"/>
        <v>0</v>
      </c>
      <c r="BN193" s="8">
        <f t="shared" si="403"/>
        <v>2.7777777777777776E-2</v>
      </c>
      <c r="BO193" s="8">
        <f t="shared" si="404"/>
        <v>0</v>
      </c>
      <c r="BP193" s="8">
        <f t="shared" si="373"/>
        <v>3.3333333333333333E-2</v>
      </c>
      <c r="BQ193" s="8">
        <f t="shared" si="374"/>
        <v>0</v>
      </c>
      <c r="BR193" s="8">
        <f t="shared" si="375"/>
        <v>0</v>
      </c>
      <c r="BS193" s="8">
        <f t="shared" si="376"/>
        <v>0</v>
      </c>
      <c r="BV193" s="8" t="str">
        <f t="shared" si="405"/>
        <v/>
      </c>
      <c r="BW193" s="8" t="str">
        <f t="shared" si="406"/>
        <v/>
      </c>
      <c r="BX193" s="8" t="str">
        <f t="shared" si="407"/>
        <v/>
      </c>
      <c r="BY193" s="8" t="str">
        <f t="shared" si="408"/>
        <v/>
      </c>
      <c r="BZ193" s="8" t="str">
        <f t="shared" si="409"/>
        <v/>
      </c>
      <c r="CA193" s="8" t="str">
        <f t="shared" si="410"/>
        <v/>
      </c>
      <c r="CB193" s="8" t="str">
        <f t="shared" si="411"/>
        <v/>
      </c>
      <c r="CC193" s="8" t="str">
        <f t="shared" si="412"/>
        <v/>
      </c>
      <c r="CD193" s="8" t="str">
        <f t="shared" si="413"/>
        <v/>
      </c>
      <c r="CE193" s="8" t="str">
        <f t="shared" si="414"/>
        <v/>
      </c>
      <c r="CF193" s="8" t="str">
        <f t="shared" si="415"/>
        <v/>
      </c>
      <c r="CG193" s="8" t="str">
        <f t="shared" si="416"/>
        <v/>
      </c>
      <c r="CI193" s="13">
        <v>3.1924652777777802</v>
      </c>
      <c r="CJ193" s="8">
        <f t="shared" si="417"/>
        <v>3.1924652777777802</v>
      </c>
      <c r="CK193" s="8">
        <f>IF(COUNT($BV193:BW193)&gt;0,SMALL($BV193:BW193,1),$CI193)</f>
        <v>3.1924652777777802</v>
      </c>
      <c r="CL193" s="8">
        <f>IF(COUNT($BV193:BX193)&gt;0,SMALL($BV193:BX193,1),$CI193)</f>
        <v>3.1924652777777802</v>
      </c>
      <c r="CM193" s="8">
        <f>IF(COUNT($BV193:BY193)&gt;0,SMALL($BV193:BY193,1),$CI193)</f>
        <v>3.1924652777777802</v>
      </c>
      <c r="CN193" s="8">
        <f>IF(COUNT($BV193:BZ193)&gt;0,SMALL($BV193:BZ193,1),$CI193)</f>
        <v>3.1924652777777802</v>
      </c>
      <c r="CP193" s="8">
        <f t="shared" si="418"/>
        <v>0</v>
      </c>
      <c r="CQ193" s="8">
        <f>IF(COUNT($CB193:CC193)&gt;0,SMALL($CB193:CC193,1),$CP193)</f>
        <v>0</v>
      </c>
      <c r="CR193" s="8">
        <f>IF(COUNT($CB193:CD193)&gt;0,SMALL($CB193:CD193,1),$CP193)</f>
        <v>0</v>
      </c>
      <c r="CS193" s="8">
        <f>IF(COUNT($CB193:CE193)&gt;0,SMALL($CB193:CE193,1),$CP193)</f>
        <v>0</v>
      </c>
      <c r="CT193" s="8">
        <f>IF(COUNT($CB193:CF193)&gt;0,SMALL($CB193:CF193,1),$CP193)</f>
        <v>0</v>
      </c>
      <c r="CV193" s="8" t="str">
        <f t="shared" si="419"/>
        <v/>
      </c>
      <c r="CW193" s="8" t="str">
        <f t="shared" si="420"/>
        <v/>
      </c>
      <c r="CX193" s="1">
        <f t="shared" si="421"/>
        <v>0</v>
      </c>
      <c r="CY193" s="8" t="str">
        <f t="shared" si="422"/>
        <v/>
      </c>
      <c r="CZ193" s="1">
        <f t="shared" si="423"/>
        <v>0</v>
      </c>
      <c r="DB193" s="13">
        <f t="shared" si="424"/>
        <v>0</v>
      </c>
      <c r="DC193" s="13">
        <f>SMALL($DO193:DP193,1)/(60*60*24)</f>
        <v>0</v>
      </c>
      <c r="DD193" s="13">
        <f>SMALL($DO193:DQ193,1)/(60*60*24)</f>
        <v>0</v>
      </c>
      <c r="DE193" s="13">
        <f>SMALL($DO193:DR193,1)/(60*60*24)</f>
        <v>0</v>
      </c>
      <c r="DF193" s="13">
        <f>SMALL($DO193:DS193,1)/(60*60*24)</f>
        <v>0</v>
      </c>
      <c r="DG193" s="13">
        <f>SMALL($DO193:DT193,1)/(60*60*24)</f>
        <v>0</v>
      </c>
      <c r="DH193" s="45">
        <f t="shared" si="425"/>
        <v>0</v>
      </c>
      <c r="DI193" s="13">
        <f>SMALL($DU193:DV193,1)/(60*60*24)</f>
        <v>0</v>
      </c>
      <c r="DJ193" s="13">
        <f>SMALL($DU193:DW193,1)/(60*60*24)</f>
        <v>0</v>
      </c>
      <c r="DK193" s="13">
        <f>SMALL($DU193:DX193,1)/(60*60*24)</f>
        <v>0</v>
      </c>
      <c r="DL193" s="13">
        <f>SMALL($DU193:DY193,1)/(60*60*24)</f>
        <v>0</v>
      </c>
      <c r="DM193" s="13">
        <f>SMALL($DU193:DZ193,1)/(60*60*24)</f>
        <v>0</v>
      </c>
      <c r="DO193" s="6">
        <f t="shared" si="426"/>
        <v>0</v>
      </c>
      <c r="DP193" s="1">
        <f t="shared" si="427"/>
        <v>9999</v>
      </c>
      <c r="DQ193" s="1">
        <f t="shared" si="428"/>
        <v>9999</v>
      </c>
      <c r="DR193" s="1">
        <f t="shared" si="429"/>
        <v>9999</v>
      </c>
      <c r="DS193" s="1">
        <f t="shared" si="430"/>
        <v>9999</v>
      </c>
      <c r="DT193" s="1">
        <f t="shared" si="431"/>
        <v>9999</v>
      </c>
      <c r="DU193" s="6">
        <f t="shared" si="432"/>
        <v>0</v>
      </c>
      <c r="DV193" s="1">
        <f t="shared" si="433"/>
        <v>9999</v>
      </c>
      <c r="DW193" s="55">
        <f t="shared" si="377"/>
        <v>9999</v>
      </c>
      <c r="DX193" s="1">
        <f t="shared" si="434"/>
        <v>9999</v>
      </c>
      <c r="DY193" s="1">
        <f t="shared" si="435"/>
        <v>9999</v>
      </c>
      <c r="DZ193" s="1">
        <f t="shared" si="436"/>
        <v>9999</v>
      </c>
    </row>
    <row r="194" spans="5:130" x14ac:dyDescent="0.2">
      <c r="E194" s="13"/>
      <c r="M194" s="8">
        <f t="shared" si="380"/>
        <v>0</v>
      </c>
      <c r="N194" s="6">
        <f t="shared" si="378"/>
        <v>0</v>
      </c>
      <c r="O194" s="8" t="str">
        <f t="shared" si="381"/>
        <v/>
      </c>
      <c r="Q194" s="8">
        <f t="shared" si="382"/>
        <v>0</v>
      </c>
      <c r="R194" s="8">
        <f t="shared" si="383"/>
        <v>0</v>
      </c>
      <c r="S194" s="8" t="str">
        <f t="shared" si="384"/>
        <v/>
      </c>
      <c r="T194" s="8"/>
      <c r="U194" s="8">
        <f>IF(A194&lt;&gt;"",IF(VLOOKUP(A194,Apr!A$4:F$202,6)&gt;0,VLOOKUP(A194,Apr!A$4:F$202,6),0),0)</f>
        <v>0</v>
      </c>
      <c r="V194" s="8">
        <f>IF(A194&lt;&gt;"",IF(VLOOKUP(A194,May!A$3:F$201,6)&gt;0,VLOOKUP(A194,May!A$3:F$201,6),0),0)</f>
        <v>0</v>
      </c>
      <c r="W194" s="8">
        <f>IF(A194&lt;&gt;"",IF(VLOOKUP(A194,Jun!A$3:F$201,6)&gt;0,VLOOKUP(A194,Jun!A$3:F$201,6),0),0)</f>
        <v>0</v>
      </c>
      <c r="X194" s="8">
        <f>IF(A194&lt;&gt;"",IF(VLOOKUP(A194,Jul!A$3:F$201,6)&gt;0,VLOOKUP(A194,Jul!A$3:F$201,6),0),0)</f>
        <v>0</v>
      </c>
      <c r="Y194" s="8">
        <f>IF(A194&lt;&gt;"",IF(VLOOKUP(A194,Aug!A$3:F$201,6)&gt;0,VLOOKUP(A194,Aug!A$3:F$201,6),0),0)</f>
        <v>0</v>
      </c>
      <c r="Z194" s="8">
        <f>IF(A194&lt;&gt;"",IF(VLOOKUP(A194,Sep!A$3:F$201,6)&gt;0,VLOOKUP(A194,Sep!A$3:F$201,6),0),0)</f>
        <v>0</v>
      </c>
      <c r="AA194" s="6">
        <f t="shared" si="385"/>
        <v>0</v>
      </c>
      <c r="AB194" s="8">
        <f t="shared" si="379"/>
        <v>2.7777777777777776E-2</v>
      </c>
      <c r="AC194" s="8">
        <f>IF(A194&lt;&gt;"",IF(VLOOKUP(A194,Oct!A$3:F$201,6)&gt;0,VLOOKUP(A194,Oct!A$3:F$201,6),0),0)</f>
        <v>0</v>
      </c>
      <c r="AD194" s="8">
        <f>IF(A194&lt;&gt;"",IF(VLOOKUP(A194,Nov!A$3:F$201,6)&gt;0,VLOOKUP(A194,Nov!A$3:F$201,6),0),0)</f>
        <v>0</v>
      </c>
      <c r="AE194" s="8">
        <f>IF(A194&lt;&gt;"",IF(VLOOKUP(A194,Dec!A$3:F$201,6)&gt;0,VLOOKUP(A194,Dec!A$3:F$201,6),0),0)</f>
        <v>0</v>
      </c>
      <c r="AF194" s="8">
        <f>IF(A194&lt;&gt;"",IF(VLOOKUP(A194,Jan!A$3:F$201,6)&gt;0,VLOOKUP(A194,Jan!A$3:F$201,6),0),0)</f>
        <v>0</v>
      </c>
      <c r="AG194" s="8">
        <f>IF(A194&lt;&gt;"",IF(VLOOKUP(A194,Feb!A$3:F$201,6)&gt;0,VLOOKUP(A194,Feb!A$3:F$201,6),0),0)</f>
        <v>0</v>
      </c>
      <c r="AH194" s="8">
        <f>IF(A194&lt;&gt;"",IF(VLOOKUP(A194,Mar!A$3:F$201,6)&gt;0,VLOOKUP(A194,Mar!A$3:F$201,6),0),0)</f>
        <v>0</v>
      </c>
      <c r="AJ194" s="8">
        <f>LARGE($BH194:BI194,1)</f>
        <v>0</v>
      </c>
      <c r="AK194" s="8">
        <f>LARGE($BH194:BJ194,1)</f>
        <v>0</v>
      </c>
      <c r="AL194" s="8">
        <f>LARGE($BH194:BK194,1)</f>
        <v>0</v>
      </c>
      <c r="AM194" s="8">
        <f>LARGE($BH194:BL194,1)</f>
        <v>0</v>
      </c>
      <c r="AN194" s="8">
        <f>LARGE($BH194:BM194,1)</f>
        <v>0</v>
      </c>
      <c r="AO194" s="8">
        <f>LARGE($BN194:BO194,1)</f>
        <v>2.7777777777777776E-2</v>
      </c>
      <c r="AP194" s="8">
        <f>LARGE($BN194:BP194,1)</f>
        <v>3.3333333333333333E-2</v>
      </c>
      <c r="AQ194" s="8">
        <f>LARGE($BN194:BQ194,1)</f>
        <v>3.3333333333333333E-2</v>
      </c>
      <c r="AR194" s="8">
        <f>LARGE($BN194:BR194,1)</f>
        <v>3.3333333333333333E-2</v>
      </c>
      <c r="AS194" s="8">
        <f>LARGE($BN194:BS194,1)</f>
        <v>3.3333333333333333E-2</v>
      </c>
      <c r="AV194" s="6">
        <f t="shared" si="386"/>
        <v>0</v>
      </c>
      <c r="AW194" s="6">
        <f t="shared" si="387"/>
        <v>0</v>
      </c>
      <c r="AX194" s="6">
        <f t="shared" si="388"/>
        <v>0</v>
      </c>
      <c r="AY194" s="6">
        <f t="shared" si="389"/>
        <v>0</v>
      </c>
      <c r="AZ194" s="6">
        <f t="shared" si="390"/>
        <v>0</v>
      </c>
      <c r="BA194" s="6">
        <f t="shared" si="391"/>
        <v>0</v>
      </c>
      <c r="BB194" s="6">
        <f t="shared" si="392"/>
        <v>0</v>
      </c>
      <c r="BC194" s="6">
        <f t="shared" si="393"/>
        <v>0</v>
      </c>
      <c r="BD194" s="6">
        <f t="shared" si="394"/>
        <v>0</v>
      </c>
      <c r="BE194" s="6">
        <f t="shared" si="395"/>
        <v>0</v>
      </c>
      <c r="BF194" s="6">
        <f t="shared" si="396"/>
        <v>0</v>
      </c>
      <c r="BH194" s="8" t="str">
        <f t="shared" si="397"/>
        <v/>
      </c>
      <c r="BI194" s="8">
        <f t="shared" si="398"/>
        <v>0</v>
      </c>
      <c r="BJ194" s="8">
        <f t="shared" si="399"/>
        <v>0</v>
      </c>
      <c r="BK194" s="8">
        <f t="shared" si="400"/>
        <v>0</v>
      </c>
      <c r="BL194" s="8">
        <f t="shared" si="401"/>
        <v>0</v>
      </c>
      <c r="BM194" s="8">
        <f t="shared" si="402"/>
        <v>0</v>
      </c>
      <c r="BN194" s="8">
        <f t="shared" si="403"/>
        <v>2.7777777777777776E-2</v>
      </c>
      <c r="BO194" s="8">
        <f t="shared" si="404"/>
        <v>0</v>
      </c>
      <c r="BP194" s="8">
        <f t="shared" si="373"/>
        <v>3.3333333333333333E-2</v>
      </c>
      <c r="BQ194" s="8">
        <f t="shared" si="374"/>
        <v>0</v>
      </c>
      <c r="BR194" s="8">
        <f t="shared" si="375"/>
        <v>0</v>
      </c>
      <c r="BS194" s="8">
        <f t="shared" si="376"/>
        <v>0</v>
      </c>
      <c r="BV194" s="8" t="str">
        <f t="shared" si="405"/>
        <v/>
      </c>
      <c r="BW194" s="8" t="str">
        <f t="shared" si="406"/>
        <v/>
      </c>
      <c r="BX194" s="8" t="str">
        <f t="shared" si="407"/>
        <v/>
      </c>
      <c r="BY194" s="8" t="str">
        <f t="shared" si="408"/>
        <v/>
      </c>
      <c r="BZ194" s="8" t="str">
        <f t="shared" si="409"/>
        <v/>
      </c>
      <c r="CA194" s="8" t="str">
        <f t="shared" si="410"/>
        <v/>
      </c>
      <c r="CB194" s="8" t="str">
        <f t="shared" si="411"/>
        <v/>
      </c>
      <c r="CC194" s="8" t="str">
        <f t="shared" si="412"/>
        <v/>
      </c>
      <c r="CD194" s="8" t="str">
        <f t="shared" si="413"/>
        <v/>
      </c>
      <c r="CE194" s="8" t="str">
        <f t="shared" si="414"/>
        <v/>
      </c>
      <c r="CF194" s="8" t="str">
        <f t="shared" si="415"/>
        <v/>
      </c>
      <c r="CG194" s="8" t="str">
        <f t="shared" si="416"/>
        <v/>
      </c>
      <c r="CI194" s="13">
        <v>3.2341319444444401</v>
      </c>
      <c r="CJ194" s="8">
        <f t="shared" si="417"/>
        <v>3.2341319444444401</v>
      </c>
      <c r="CK194" s="8">
        <f>IF(COUNT($BV194:BW194)&gt;0,SMALL($BV194:BW194,1),$CI194)</f>
        <v>3.2341319444444401</v>
      </c>
      <c r="CL194" s="8">
        <f>IF(COUNT($BV194:BX194)&gt;0,SMALL($BV194:BX194,1),$CI194)</f>
        <v>3.2341319444444401</v>
      </c>
      <c r="CM194" s="8">
        <f>IF(COUNT($BV194:BY194)&gt;0,SMALL($BV194:BY194,1),$CI194)</f>
        <v>3.2341319444444401</v>
      </c>
      <c r="CN194" s="8">
        <f>IF(COUNT($BV194:BZ194)&gt;0,SMALL($BV194:BZ194,1),$CI194)</f>
        <v>3.2341319444444401</v>
      </c>
      <c r="CP194" s="8">
        <f t="shared" si="418"/>
        <v>0</v>
      </c>
      <c r="CQ194" s="8">
        <f>IF(COUNT($CB194:CC194)&gt;0,SMALL($CB194:CC194,1),$CP194)</f>
        <v>0</v>
      </c>
      <c r="CR194" s="8">
        <f>IF(COUNT($CB194:CD194)&gt;0,SMALL($CB194:CD194,1),$CP194)</f>
        <v>0</v>
      </c>
      <c r="CS194" s="8">
        <f>IF(COUNT($CB194:CE194)&gt;0,SMALL($CB194:CE194,1),$CP194)</f>
        <v>0</v>
      </c>
      <c r="CT194" s="8">
        <f>IF(COUNT($CB194:CF194)&gt;0,SMALL($CB194:CF194,1),$CP194)</f>
        <v>0</v>
      </c>
      <c r="CV194" s="8" t="str">
        <f t="shared" si="419"/>
        <v/>
      </c>
      <c r="CW194" s="8" t="str">
        <f t="shared" si="420"/>
        <v/>
      </c>
      <c r="CX194" s="1">
        <f t="shared" si="421"/>
        <v>0</v>
      </c>
      <c r="CY194" s="8" t="str">
        <f t="shared" si="422"/>
        <v/>
      </c>
      <c r="CZ194" s="1">
        <f t="shared" si="423"/>
        <v>0</v>
      </c>
      <c r="DB194" s="13">
        <f t="shared" si="424"/>
        <v>0</v>
      </c>
      <c r="DC194" s="13">
        <f>SMALL($DO194:DP194,1)/(60*60*24)</f>
        <v>0</v>
      </c>
      <c r="DD194" s="13">
        <f>SMALL($DO194:DQ194,1)/(60*60*24)</f>
        <v>0</v>
      </c>
      <c r="DE194" s="13">
        <f>SMALL($DO194:DR194,1)/(60*60*24)</f>
        <v>0</v>
      </c>
      <c r="DF194" s="13">
        <f>SMALL($DO194:DS194,1)/(60*60*24)</f>
        <v>0</v>
      </c>
      <c r="DG194" s="13">
        <f>SMALL($DO194:DT194,1)/(60*60*24)</f>
        <v>0</v>
      </c>
      <c r="DH194" s="45">
        <f t="shared" si="425"/>
        <v>0</v>
      </c>
      <c r="DI194" s="13">
        <f>SMALL($DU194:DV194,1)/(60*60*24)</f>
        <v>0</v>
      </c>
      <c r="DJ194" s="13">
        <f>SMALL($DU194:DW194,1)/(60*60*24)</f>
        <v>0</v>
      </c>
      <c r="DK194" s="13">
        <f>SMALL($DU194:DX194,1)/(60*60*24)</f>
        <v>0</v>
      </c>
      <c r="DL194" s="13">
        <f>SMALL($DU194:DY194,1)/(60*60*24)</f>
        <v>0</v>
      </c>
      <c r="DM194" s="13">
        <f>SMALL($DU194:DZ194,1)/(60*60*24)</f>
        <v>0</v>
      </c>
      <c r="DO194" s="6">
        <f t="shared" si="426"/>
        <v>0</v>
      </c>
      <c r="DP194" s="1">
        <f t="shared" si="427"/>
        <v>9999</v>
      </c>
      <c r="DQ194" s="1">
        <f t="shared" si="428"/>
        <v>9999</v>
      </c>
      <c r="DR194" s="1">
        <f t="shared" si="429"/>
        <v>9999</v>
      </c>
      <c r="DS194" s="1">
        <f t="shared" si="430"/>
        <v>9999</v>
      </c>
      <c r="DT194" s="1">
        <f t="shared" si="431"/>
        <v>9999</v>
      </c>
      <c r="DU194" s="6">
        <f t="shared" si="432"/>
        <v>0</v>
      </c>
      <c r="DV194" s="1">
        <f t="shared" si="433"/>
        <v>9999</v>
      </c>
      <c r="DW194" s="55">
        <f t="shared" si="377"/>
        <v>9999</v>
      </c>
      <c r="DX194" s="1">
        <f t="shared" si="434"/>
        <v>9999</v>
      </c>
      <c r="DY194" s="1">
        <f t="shared" si="435"/>
        <v>9999</v>
      </c>
      <c r="DZ194" s="1">
        <f t="shared" si="436"/>
        <v>9999</v>
      </c>
    </row>
    <row r="195" spans="5:130" x14ac:dyDescent="0.2">
      <c r="E195" s="13"/>
      <c r="M195" s="8">
        <f t="shared" si="380"/>
        <v>0</v>
      </c>
      <c r="N195" s="6">
        <f t="shared" si="378"/>
        <v>0</v>
      </c>
      <c r="O195" s="8" t="str">
        <f t="shared" si="381"/>
        <v/>
      </c>
      <c r="Q195" s="8">
        <f t="shared" si="382"/>
        <v>0</v>
      </c>
      <c r="R195" s="8">
        <f t="shared" si="383"/>
        <v>0</v>
      </c>
      <c r="S195" s="8" t="str">
        <f t="shared" si="384"/>
        <v/>
      </c>
      <c r="T195" s="8"/>
      <c r="U195" s="8">
        <f>IF(A195&lt;&gt;"",IF(VLOOKUP(A195,Apr!A$4:F$202,6)&gt;0,VLOOKUP(A195,Apr!A$4:F$202,6),0),0)</f>
        <v>0</v>
      </c>
      <c r="V195" s="8">
        <f>IF(A195&lt;&gt;"",IF(VLOOKUP(A195,May!A$3:F$201,6)&gt;0,VLOOKUP(A195,May!A$3:F$201,6),0),0)</f>
        <v>0</v>
      </c>
      <c r="W195" s="8">
        <f>IF(A195&lt;&gt;"",IF(VLOOKUP(A195,Jun!A$3:F$201,6)&gt;0,VLOOKUP(A195,Jun!A$3:F$201,6),0),0)</f>
        <v>0</v>
      </c>
      <c r="X195" s="8">
        <f>IF(A195&lt;&gt;"",IF(VLOOKUP(A195,Jul!A$3:F$201,6)&gt;0,VLOOKUP(A195,Jul!A$3:F$201,6),0),0)</f>
        <v>0</v>
      </c>
      <c r="Y195" s="8">
        <f>IF(A195&lt;&gt;"",IF(VLOOKUP(A195,Aug!A$3:F$201,6)&gt;0,VLOOKUP(A195,Aug!A$3:F$201,6),0),0)</f>
        <v>0</v>
      </c>
      <c r="Z195" s="8">
        <f>IF(A195&lt;&gt;"",IF(VLOOKUP(A195,Sep!A$3:F$201,6)&gt;0,VLOOKUP(A195,Sep!A$3:F$201,6),0),0)</f>
        <v>0</v>
      </c>
      <c r="AA195" s="6">
        <f t="shared" si="385"/>
        <v>0</v>
      </c>
      <c r="AB195" s="8">
        <f t="shared" si="379"/>
        <v>2.7777777777777776E-2</v>
      </c>
      <c r="AC195" s="8">
        <f>IF(A195&lt;&gt;"",IF(VLOOKUP(A195,Oct!A$3:F$201,6)&gt;0,VLOOKUP(A195,Oct!A$3:F$201,6),0),0)</f>
        <v>0</v>
      </c>
      <c r="AD195" s="8">
        <f>IF(A195&lt;&gt;"",IF(VLOOKUP(A195,Nov!A$3:F$201,6)&gt;0,VLOOKUP(A195,Nov!A$3:F$201,6),0),0)</f>
        <v>0</v>
      </c>
      <c r="AE195" s="8">
        <f>IF(A195&lt;&gt;"",IF(VLOOKUP(A195,Dec!A$3:F$201,6)&gt;0,VLOOKUP(A195,Dec!A$3:F$201,6),0),0)</f>
        <v>0</v>
      </c>
      <c r="AF195" s="8">
        <f>IF(A195&lt;&gt;"",IF(VLOOKUP(A195,Jan!A$3:F$201,6)&gt;0,VLOOKUP(A195,Jan!A$3:F$201,6),0),0)</f>
        <v>0</v>
      </c>
      <c r="AG195" s="8">
        <f>IF(A195&lt;&gt;"",IF(VLOOKUP(A195,Feb!A$3:F$201,6)&gt;0,VLOOKUP(A195,Feb!A$3:F$201,6),0),0)</f>
        <v>0</v>
      </c>
      <c r="AH195" s="8">
        <f>IF(A195&lt;&gt;"",IF(VLOOKUP(A195,Mar!A$3:F$201,6)&gt;0,VLOOKUP(A195,Mar!A$3:F$201,6),0),0)</f>
        <v>0</v>
      </c>
      <c r="AJ195" s="8">
        <f>LARGE($BH195:BI195,1)</f>
        <v>0</v>
      </c>
      <c r="AK195" s="8">
        <f>LARGE($BH195:BJ195,1)</f>
        <v>0</v>
      </c>
      <c r="AL195" s="8">
        <f>LARGE($BH195:BK195,1)</f>
        <v>0</v>
      </c>
      <c r="AM195" s="8">
        <f>LARGE($BH195:BL195,1)</f>
        <v>0</v>
      </c>
      <c r="AN195" s="8">
        <f>LARGE($BH195:BM195,1)</f>
        <v>0</v>
      </c>
      <c r="AO195" s="8">
        <f>LARGE($BN195:BO195,1)</f>
        <v>2.7777777777777776E-2</v>
      </c>
      <c r="AP195" s="8">
        <f>LARGE($BN195:BP195,1)</f>
        <v>3.3333333333333333E-2</v>
      </c>
      <c r="AQ195" s="8">
        <f>LARGE($BN195:BQ195,1)</f>
        <v>3.3333333333333333E-2</v>
      </c>
      <c r="AR195" s="8">
        <f>LARGE($BN195:BR195,1)</f>
        <v>3.3333333333333333E-2</v>
      </c>
      <c r="AS195" s="8">
        <f>LARGE($BN195:BS195,1)</f>
        <v>3.3333333333333333E-2</v>
      </c>
      <c r="AV195" s="6">
        <f t="shared" si="386"/>
        <v>0</v>
      </c>
      <c r="AW195" s="6">
        <f t="shared" si="387"/>
        <v>0</v>
      </c>
      <c r="AX195" s="6">
        <f t="shared" si="388"/>
        <v>0</v>
      </c>
      <c r="AY195" s="6">
        <f t="shared" si="389"/>
        <v>0</v>
      </c>
      <c r="AZ195" s="6">
        <f t="shared" si="390"/>
        <v>0</v>
      </c>
      <c r="BA195" s="6">
        <f t="shared" si="391"/>
        <v>0</v>
      </c>
      <c r="BB195" s="6">
        <f t="shared" si="392"/>
        <v>0</v>
      </c>
      <c r="BC195" s="6">
        <f t="shared" si="393"/>
        <v>0</v>
      </c>
      <c r="BD195" s="6">
        <f t="shared" si="394"/>
        <v>0</v>
      </c>
      <c r="BE195" s="6">
        <f t="shared" si="395"/>
        <v>0</v>
      </c>
      <c r="BF195" s="6">
        <f t="shared" si="396"/>
        <v>0</v>
      </c>
      <c r="BH195" s="8" t="str">
        <f t="shared" si="397"/>
        <v/>
      </c>
      <c r="BI195" s="8">
        <f t="shared" si="398"/>
        <v>0</v>
      </c>
      <c r="BJ195" s="8">
        <f t="shared" si="399"/>
        <v>0</v>
      </c>
      <c r="BK195" s="8">
        <f t="shared" si="400"/>
        <v>0</v>
      </c>
      <c r="BL195" s="8">
        <f t="shared" si="401"/>
        <v>0</v>
      </c>
      <c r="BM195" s="8">
        <f t="shared" si="402"/>
        <v>0</v>
      </c>
      <c r="BN195" s="8">
        <f t="shared" si="403"/>
        <v>2.7777777777777776E-2</v>
      </c>
      <c r="BO195" s="8">
        <f t="shared" si="404"/>
        <v>0</v>
      </c>
      <c r="BP195" s="8">
        <f t="shared" si="373"/>
        <v>3.3333333333333333E-2</v>
      </c>
      <c r="BQ195" s="8">
        <f t="shared" si="374"/>
        <v>0</v>
      </c>
      <c r="BR195" s="8">
        <f t="shared" si="375"/>
        <v>0</v>
      </c>
      <c r="BS195" s="8">
        <f t="shared" si="376"/>
        <v>0</v>
      </c>
      <c r="BV195" s="8" t="str">
        <f t="shared" si="405"/>
        <v/>
      </c>
      <c r="BW195" s="8" t="str">
        <f t="shared" si="406"/>
        <v/>
      </c>
      <c r="BX195" s="8" t="str">
        <f t="shared" si="407"/>
        <v/>
      </c>
      <c r="BY195" s="8" t="str">
        <f t="shared" si="408"/>
        <v/>
      </c>
      <c r="BZ195" s="8" t="str">
        <f t="shared" si="409"/>
        <v/>
      </c>
      <c r="CA195" s="8" t="str">
        <f t="shared" si="410"/>
        <v/>
      </c>
      <c r="CB195" s="8" t="str">
        <f t="shared" si="411"/>
        <v/>
      </c>
      <c r="CC195" s="8" t="str">
        <f t="shared" si="412"/>
        <v/>
      </c>
      <c r="CD195" s="8" t="str">
        <f t="shared" si="413"/>
        <v/>
      </c>
      <c r="CE195" s="8" t="str">
        <f t="shared" si="414"/>
        <v/>
      </c>
      <c r="CF195" s="8" t="str">
        <f t="shared" si="415"/>
        <v/>
      </c>
      <c r="CG195" s="8" t="str">
        <f t="shared" si="416"/>
        <v/>
      </c>
      <c r="CI195" s="13">
        <v>3.2757986111111101</v>
      </c>
      <c r="CJ195" s="8">
        <f t="shared" si="417"/>
        <v>3.2757986111111101</v>
      </c>
      <c r="CK195" s="8">
        <f>IF(COUNT($BV195:BW195)&gt;0,SMALL($BV195:BW195,1),$CI195)</f>
        <v>3.2757986111111101</v>
      </c>
      <c r="CL195" s="8">
        <f>IF(COUNT($BV195:BX195)&gt;0,SMALL($BV195:BX195,1),$CI195)</f>
        <v>3.2757986111111101</v>
      </c>
      <c r="CM195" s="8">
        <f>IF(COUNT($BV195:BY195)&gt;0,SMALL($BV195:BY195,1),$CI195)</f>
        <v>3.2757986111111101</v>
      </c>
      <c r="CN195" s="8">
        <f>IF(COUNT($BV195:BZ195)&gt;0,SMALL($BV195:BZ195,1),$CI195)</f>
        <v>3.2757986111111101</v>
      </c>
      <c r="CP195" s="8">
        <f t="shared" si="418"/>
        <v>0</v>
      </c>
      <c r="CQ195" s="8">
        <f>IF(COUNT($CB195:CC195)&gt;0,SMALL($CB195:CC195,1),$CP195)</f>
        <v>0</v>
      </c>
      <c r="CR195" s="8">
        <f>IF(COUNT($CB195:CD195)&gt;0,SMALL($CB195:CD195,1),$CP195)</f>
        <v>0</v>
      </c>
      <c r="CS195" s="8">
        <f>IF(COUNT($CB195:CE195)&gt;0,SMALL($CB195:CE195,1),$CP195)</f>
        <v>0</v>
      </c>
      <c r="CT195" s="8">
        <f>IF(COUNT($CB195:CF195)&gt;0,SMALL($CB195:CF195,1),$CP195)</f>
        <v>0</v>
      </c>
      <c r="CV195" s="8" t="str">
        <f t="shared" si="419"/>
        <v/>
      </c>
      <c r="CW195" s="8" t="str">
        <f t="shared" si="420"/>
        <v/>
      </c>
      <c r="CX195" s="1">
        <f t="shared" si="421"/>
        <v>0</v>
      </c>
      <c r="CY195" s="8" t="str">
        <f t="shared" si="422"/>
        <v/>
      </c>
      <c r="CZ195" s="1">
        <f t="shared" si="423"/>
        <v>0</v>
      </c>
      <c r="DB195" s="13">
        <f t="shared" si="424"/>
        <v>0</v>
      </c>
      <c r="DC195" s="13">
        <f>SMALL($DO195:DP195,1)/(60*60*24)</f>
        <v>0</v>
      </c>
      <c r="DD195" s="13">
        <f>SMALL($DO195:DQ195,1)/(60*60*24)</f>
        <v>0</v>
      </c>
      <c r="DE195" s="13">
        <f>SMALL($DO195:DR195,1)/(60*60*24)</f>
        <v>0</v>
      </c>
      <c r="DF195" s="13">
        <f>SMALL($DO195:DS195,1)/(60*60*24)</f>
        <v>0</v>
      </c>
      <c r="DG195" s="13">
        <f>SMALL($DO195:DT195,1)/(60*60*24)</f>
        <v>0</v>
      </c>
      <c r="DH195" s="45">
        <f t="shared" si="425"/>
        <v>0</v>
      </c>
      <c r="DI195" s="13">
        <f>SMALL($DU195:DV195,1)/(60*60*24)</f>
        <v>0</v>
      </c>
      <c r="DJ195" s="13">
        <f>SMALL($DU195:DW195,1)/(60*60*24)</f>
        <v>0</v>
      </c>
      <c r="DK195" s="13">
        <f>SMALL($DU195:DX195,1)/(60*60*24)</f>
        <v>0</v>
      </c>
      <c r="DL195" s="13">
        <f>SMALL($DU195:DY195,1)/(60*60*24)</f>
        <v>0</v>
      </c>
      <c r="DM195" s="13">
        <f>SMALL($DU195:DZ195,1)/(60*60*24)</f>
        <v>0</v>
      </c>
      <c r="DO195" s="6">
        <f t="shared" si="426"/>
        <v>0</v>
      </c>
      <c r="DP195" s="1">
        <f t="shared" si="427"/>
        <v>9999</v>
      </c>
      <c r="DQ195" s="1">
        <f t="shared" si="428"/>
        <v>9999</v>
      </c>
      <c r="DR195" s="1">
        <f t="shared" si="429"/>
        <v>9999</v>
      </c>
      <c r="DS195" s="1">
        <f t="shared" si="430"/>
        <v>9999</v>
      </c>
      <c r="DT195" s="1">
        <f t="shared" si="431"/>
        <v>9999</v>
      </c>
      <c r="DU195" s="6">
        <f t="shared" si="432"/>
        <v>0</v>
      </c>
      <c r="DV195" s="1">
        <f t="shared" si="433"/>
        <v>9999</v>
      </c>
      <c r="DW195" s="55">
        <f t="shared" si="377"/>
        <v>9999</v>
      </c>
      <c r="DX195" s="1">
        <f t="shared" si="434"/>
        <v>9999</v>
      </c>
      <c r="DY195" s="1">
        <f t="shared" si="435"/>
        <v>9999</v>
      </c>
      <c r="DZ195" s="1">
        <f t="shared" si="436"/>
        <v>9999</v>
      </c>
    </row>
    <row r="196" spans="5:130" x14ac:dyDescent="0.2">
      <c r="E196" s="13"/>
      <c r="M196" s="8">
        <f t="shared" si="380"/>
        <v>0</v>
      </c>
      <c r="N196" s="6">
        <f t="shared" si="378"/>
        <v>0</v>
      </c>
      <c r="O196" s="8" t="str">
        <f t="shared" si="381"/>
        <v/>
      </c>
      <c r="Q196" s="8">
        <f t="shared" si="382"/>
        <v>0</v>
      </c>
      <c r="R196" s="8">
        <f t="shared" si="383"/>
        <v>0</v>
      </c>
      <c r="S196" s="8" t="str">
        <f t="shared" si="384"/>
        <v/>
      </c>
      <c r="T196" s="8"/>
      <c r="U196" s="8">
        <f>IF(A196&lt;&gt;"",IF(VLOOKUP(A196,Apr!A$4:F$202,6)&gt;0,VLOOKUP(A196,Apr!A$4:F$202,6),0),0)</f>
        <v>0</v>
      </c>
      <c r="V196" s="8">
        <f>IF(A196&lt;&gt;"",IF(VLOOKUP(A196,May!A$3:F$201,6)&gt;0,VLOOKUP(A196,May!A$3:F$201,6),0),0)</f>
        <v>0</v>
      </c>
      <c r="W196" s="8">
        <f>IF(A196&lt;&gt;"",IF(VLOOKUP(A196,Jun!A$3:F$201,6)&gt;0,VLOOKUP(A196,Jun!A$3:F$201,6),0),0)</f>
        <v>0</v>
      </c>
      <c r="X196" s="8">
        <f>IF(A196&lt;&gt;"",IF(VLOOKUP(A196,Jul!A$3:F$201,6)&gt;0,VLOOKUP(A196,Jul!A$3:F$201,6),0),0)</f>
        <v>0</v>
      </c>
      <c r="Y196" s="8">
        <f>IF(A196&lt;&gt;"",IF(VLOOKUP(A196,Aug!A$3:F$201,6)&gt;0,VLOOKUP(A196,Aug!A$3:F$201,6),0),0)</f>
        <v>0</v>
      </c>
      <c r="Z196" s="8">
        <f>IF(A196&lt;&gt;"",IF(VLOOKUP(A196,Sep!A$3:F$201,6)&gt;0,VLOOKUP(A196,Sep!A$3:F$201,6),0),0)</f>
        <v>0</v>
      </c>
      <c r="AA196" s="6">
        <f t="shared" si="385"/>
        <v>0</v>
      </c>
      <c r="AB196" s="8">
        <f t="shared" si="379"/>
        <v>2.7777777777777776E-2</v>
      </c>
      <c r="AC196" s="8">
        <f>IF(A196&lt;&gt;"",IF(VLOOKUP(A196,Oct!A$3:F$201,6)&gt;0,VLOOKUP(A196,Oct!A$3:F$201,6),0),0)</f>
        <v>0</v>
      </c>
      <c r="AD196" s="8">
        <f>IF(A196&lt;&gt;"",IF(VLOOKUP(A196,Nov!A$3:F$201,6)&gt;0,VLOOKUP(A196,Nov!A$3:F$201,6),0),0)</f>
        <v>0</v>
      </c>
      <c r="AE196" s="8">
        <f>IF(A196&lt;&gt;"",IF(VLOOKUP(A196,Dec!A$3:F$201,6)&gt;0,VLOOKUP(A196,Dec!A$3:F$201,6),0),0)</f>
        <v>0</v>
      </c>
      <c r="AF196" s="8">
        <f>IF(A196&lt;&gt;"",IF(VLOOKUP(A196,Jan!A$3:F$201,6)&gt;0,VLOOKUP(A196,Jan!A$3:F$201,6),0),0)</f>
        <v>0</v>
      </c>
      <c r="AG196" s="8">
        <f>IF(A196&lt;&gt;"",IF(VLOOKUP(A196,Feb!A$3:F$201,6)&gt;0,VLOOKUP(A196,Feb!A$3:F$201,6),0),0)</f>
        <v>0</v>
      </c>
      <c r="AH196" s="8">
        <f>IF(A196&lt;&gt;"",IF(VLOOKUP(A196,Mar!A$3:F$201,6)&gt;0,VLOOKUP(A196,Mar!A$3:F$201,6),0),0)</f>
        <v>0</v>
      </c>
      <c r="AJ196" s="8">
        <f>LARGE($BH196:BI196,1)</f>
        <v>0</v>
      </c>
      <c r="AK196" s="8">
        <f>LARGE($BH196:BJ196,1)</f>
        <v>0</v>
      </c>
      <c r="AL196" s="8">
        <f>LARGE($BH196:BK196,1)</f>
        <v>0</v>
      </c>
      <c r="AM196" s="8">
        <f>LARGE($BH196:BL196,1)</f>
        <v>0</v>
      </c>
      <c r="AN196" s="8">
        <f>LARGE($BH196:BM196,1)</f>
        <v>0</v>
      </c>
      <c r="AO196" s="8">
        <f>LARGE($BN196:BO196,1)</f>
        <v>2.7777777777777776E-2</v>
      </c>
      <c r="AP196" s="8">
        <f>LARGE($BN196:BP196,1)</f>
        <v>3.3333333333333333E-2</v>
      </c>
      <c r="AQ196" s="8">
        <f>LARGE($BN196:BQ196,1)</f>
        <v>3.3333333333333333E-2</v>
      </c>
      <c r="AR196" s="8">
        <f>LARGE($BN196:BR196,1)</f>
        <v>3.3333333333333333E-2</v>
      </c>
      <c r="AS196" s="8">
        <f>LARGE($BN196:BS196,1)</f>
        <v>3.3333333333333333E-2</v>
      </c>
      <c r="AV196" s="6">
        <f t="shared" si="386"/>
        <v>0</v>
      </c>
      <c r="AW196" s="6">
        <f t="shared" si="387"/>
        <v>0</v>
      </c>
      <c r="AX196" s="6">
        <f t="shared" si="388"/>
        <v>0</v>
      </c>
      <c r="AY196" s="6">
        <f t="shared" si="389"/>
        <v>0</v>
      </c>
      <c r="AZ196" s="6">
        <f t="shared" si="390"/>
        <v>0</v>
      </c>
      <c r="BA196" s="6">
        <f t="shared" si="391"/>
        <v>0</v>
      </c>
      <c r="BB196" s="6">
        <f t="shared" si="392"/>
        <v>0</v>
      </c>
      <c r="BC196" s="6">
        <f t="shared" si="393"/>
        <v>0</v>
      </c>
      <c r="BD196" s="6">
        <f t="shared" si="394"/>
        <v>0</v>
      </c>
      <c r="BE196" s="6">
        <f t="shared" si="395"/>
        <v>0</v>
      </c>
      <c r="BF196" s="6">
        <f t="shared" si="396"/>
        <v>0</v>
      </c>
      <c r="BH196" s="8" t="str">
        <f t="shared" si="397"/>
        <v/>
      </c>
      <c r="BI196" s="8">
        <f t="shared" si="398"/>
        <v>0</v>
      </c>
      <c r="BJ196" s="8">
        <f t="shared" si="399"/>
        <v>0</v>
      </c>
      <c r="BK196" s="8">
        <f t="shared" si="400"/>
        <v>0</v>
      </c>
      <c r="BL196" s="8">
        <f t="shared" si="401"/>
        <v>0</v>
      </c>
      <c r="BM196" s="8">
        <f t="shared" si="402"/>
        <v>0</v>
      </c>
      <c r="BN196" s="8">
        <f t="shared" si="403"/>
        <v>2.7777777777777776E-2</v>
      </c>
      <c r="BO196" s="8">
        <f t="shared" si="404"/>
        <v>0</v>
      </c>
      <c r="BP196" s="8">
        <f t="shared" si="373"/>
        <v>3.3333333333333333E-2</v>
      </c>
      <c r="BQ196" s="8">
        <f t="shared" si="374"/>
        <v>0</v>
      </c>
      <c r="BR196" s="8">
        <f t="shared" si="375"/>
        <v>0</v>
      </c>
      <c r="BS196" s="8">
        <f t="shared" si="376"/>
        <v>0</v>
      </c>
      <c r="BV196" s="8" t="str">
        <f t="shared" si="405"/>
        <v/>
      </c>
      <c r="BW196" s="8" t="str">
        <f t="shared" si="406"/>
        <v/>
      </c>
      <c r="BX196" s="8" t="str">
        <f t="shared" si="407"/>
        <v/>
      </c>
      <c r="BY196" s="8" t="str">
        <f t="shared" si="408"/>
        <v/>
      </c>
      <c r="BZ196" s="8" t="str">
        <f t="shared" si="409"/>
        <v/>
      </c>
      <c r="CA196" s="8" t="str">
        <f t="shared" si="410"/>
        <v/>
      </c>
      <c r="CB196" s="8" t="str">
        <f t="shared" si="411"/>
        <v/>
      </c>
      <c r="CC196" s="8" t="str">
        <f t="shared" si="412"/>
        <v/>
      </c>
      <c r="CD196" s="8" t="str">
        <f t="shared" si="413"/>
        <v/>
      </c>
      <c r="CE196" s="8" t="str">
        <f t="shared" si="414"/>
        <v/>
      </c>
      <c r="CF196" s="8" t="str">
        <f t="shared" si="415"/>
        <v/>
      </c>
      <c r="CG196" s="8" t="str">
        <f t="shared" si="416"/>
        <v/>
      </c>
      <c r="CI196" s="13">
        <v>3.3174652777777802</v>
      </c>
      <c r="CJ196" s="8">
        <f t="shared" si="417"/>
        <v>3.3174652777777802</v>
      </c>
      <c r="CK196" s="8">
        <f>IF(COUNT($BV196:BW196)&gt;0,SMALL($BV196:BW196,1),$CI196)</f>
        <v>3.3174652777777802</v>
      </c>
      <c r="CL196" s="8">
        <f>IF(COUNT($BV196:BX196)&gt;0,SMALL($BV196:BX196,1),$CI196)</f>
        <v>3.3174652777777802</v>
      </c>
      <c r="CM196" s="8">
        <f>IF(COUNT($BV196:BY196)&gt;0,SMALL($BV196:BY196,1),$CI196)</f>
        <v>3.3174652777777802</v>
      </c>
      <c r="CN196" s="8">
        <f>IF(COUNT($BV196:BZ196)&gt;0,SMALL($BV196:BZ196,1),$CI196)</f>
        <v>3.3174652777777802</v>
      </c>
      <c r="CP196" s="8">
        <f t="shared" si="418"/>
        <v>0</v>
      </c>
      <c r="CQ196" s="8">
        <f>IF(COUNT($CB196:CC196)&gt;0,SMALL($CB196:CC196,1),$CP196)</f>
        <v>0</v>
      </c>
      <c r="CR196" s="8">
        <f>IF(COUNT($CB196:CD196)&gt;0,SMALL($CB196:CD196,1),$CP196)</f>
        <v>0</v>
      </c>
      <c r="CS196" s="8">
        <f>IF(COUNT($CB196:CE196)&gt;0,SMALL($CB196:CE196,1),$CP196)</f>
        <v>0</v>
      </c>
      <c r="CT196" s="8">
        <f>IF(COUNT($CB196:CF196)&gt;0,SMALL($CB196:CF196,1),$CP196)</f>
        <v>0</v>
      </c>
      <c r="CV196" s="8" t="str">
        <f t="shared" si="419"/>
        <v/>
      </c>
      <c r="CW196" s="8" t="str">
        <f t="shared" si="420"/>
        <v/>
      </c>
      <c r="CX196" s="1">
        <f t="shared" si="421"/>
        <v>0</v>
      </c>
      <c r="CY196" s="8" t="str">
        <f t="shared" si="422"/>
        <v/>
      </c>
      <c r="CZ196" s="1">
        <f t="shared" si="423"/>
        <v>0</v>
      </c>
      <c r="DB196" s="13">
        <f t="shared" si="424"/>
        <v>0</v>
      </c>
      <c r="DC196" s="13">
        <f>SMALL($DO196:DP196,1)/(60*60*24)</f>
        <v>0</v>
      </c>
      <c r="DD196" s="13">
        <f>SMALL($DO196:DQ196,1)/(60*60*24)</f>
        <v>0</v>
      </c>
      <c r="DE196" s="13">
        <f>SMALL($DO196:DR196,1)/(60*60*24)</f>
        <v>0</v>
      </c>
      <c r="DF196" s="13">
        <f>SMALL($DO196:DS196,1)/(60*60*24)</f>
        <v>0</v>
      </c>
      <c r="DG196" s="13">
        <f>SMALL($DO196:DT196,1)/(60*60*24)</f>
        <v>0</v>
      </c>
      <c r="DH196" s="45">
        <f t="shared" si="425"/>
        <v>0</v>
      </c>
      <c r="DI196" s="13">
        <f>SMALL($DU196:DV196,1)/(60*60*24)</f>
        <v>0</v>
      </c>
      <c r="DJ196" s="13">
        <f>SMALL($DU196:DW196,1)/(60*60*24)</f>
        <v>0</v>
      </c>
      <c r="DK196" s="13">
        <f>SMALL($DU196:DX196,1)/(60*60*24)</f>
        <v>0</v>
      </c>
      <c r="DL196" s="13">
        <f>SMALL($DU196:DY196,1)/(60*60*24)</f>
        <v>0</v>
      </c>
      <c r="DM196" s="13">
        <f>SMALL($DU196:DZ196,1)/(60*60*24)</f>
        <v>0</v>
      </c>
      <c r="DO196" s="6">
        <f t="shared" si="426"/>
        <v>0</v>
      </c>
      <c r="DP196" s="1">
        <f t="shared" si="427"/>
        <v>9999</v>
      </c>
      <c r="DQ196" s="1">
        <f t="shared" si="428"/>
        <v>9999</v>
      </c>
      <c r="DR196" s="1">
        <f t="shared" si="429"/>
        <v>9999</v>
      </c>
      <c r="DS196" s="1">
        <f t="shared" si="430"/>
        <v>9999</v>
      </c>
      <c r="DT196" s="1">
        <f t="shared" si="431"/>
        <v>9999</v>
      </c>
      <c r="DU196" s="6">
        <f t="shared" si="432"/>
        <v>0</v>
      </c>
      <c r="DV196" s="1">
        <f t="shared" si="433"/>
        <v>9999</v>
      </c>
      <c r="DW196" s="55">
        <f t="shared" si="377"/>
        <v>9999</v>
      </c>
      <c r="DX196" s="1">
        <f t="shared" si="434"/>
        <v>9999</v>
      </c>
      <c r="DY196" s="1">
        <f t="shared" si="435"/>
        <v>9999</v>
      </c>
      <c r="DZ196" s="1">
        <f t="shared" si="436"/>
        <v>9999</v>
      </c>
    </row>
    <row r="197" spans="5:130" x14ac:dyDescent="0.2">
      <c r="E197" s="13"/>
      <c r="M197" s="8">
        <f t="shared" si="380"/>
        <v>0</v>
      </c>
      <c r="N197" s="6">
        <f t="shared" si="378"/>
        <v>0</v>
      </c>
      <c r="O197" s="8" t="str">
        <f t="shared" si="381"/>
        <v/>
      </c>
      <c r="Q197" s="8">
        <f t="shared" si="382"/>
        <v>0</v>
      </c>
      <c r="R197" s="8">
        <f t="shared" si="383"/>
        <v>0</v>
      </c>
      <c r="S197" s="8" t="str">
        <f t="shared" si="384"/>
        <v/>
      </c>
      <c r="T197" s="8"/>
      <c r="U197" s="8">
        <f>IF(A197&lt;&gt;"",IF(VLOOKUP(A197,Apr!A$4:F$202,6)&gt;0,VLOOKUP(A197,Apr!A$4:F$202,6),0),0)</f>
        <v>0</v>
      </c>
      <c r="V197" s="8">
        <f>IF(A197&lt;&gt;"",IF(VLOOKUP(A197,May!A$3:F$201,6)&gt;0,VLOOKUP(A197,May!A$3:F$201,6),0),0)</f>
        <v>0</v>
      </c>
      <c r="W197" s="8">
        <f>IF(A197&lt;&gt;"",IF(VLOOKUP(A197,Jun!A$3:F$201,6)&gt;0,VLOOKUP(A197,Jun!A$3:F$201,6),0),0)</f>
        <v>0</v>
      </c>
      <c r="X197" s="8">
        <f>IF(A197&lt;&gt;"",IF(VLOOKUP(A197,Jul!A$3:F$201,6)&gt;0,VLOOKUP(A197,Jul!A$3:F$201,6),0),0)</f>
        <v>0</v>
      </c>
      <c r="Y197" s="8">
        <f>IF(A197&lt;&gt;"",IF(VLOOKUP(A197,Aug!A$3:F$201,6)&gt;0,VLOOKUP(A197,Aug!A$3:F$201,6),0),0)</f>
        <v>0</v>
      </c>
      <c r="Z197" s="8">
        <f>IF(A197&lt;&gt;"",IF(VLOOKUP(A197,Sep!A$3:F$201,6)&gt;0,VLOOKUP(A197,Sep!A$3:F$201,6),0),0)</f>
        <v>0</v>
      </c>
      <c r="AA197" s="6">
        <f t="shared" si="385"/>
        <v>0</v>
      </c>
      <c r="AB197" s="8">
        <f t="shared" si="379"/>
        <v>2.7777777777777776E-2</v>
      </c>
      <c r="AC197" s="8">
        <f>IF(A197&lt;&gt;"",IF(VLOOKUP(A197,Oct!A$3:F$201,6)&gt;0,VLOOKUP(A197,Oct!A$3:F$201,6),0),0)</f>
        <v>0</v>
      </c>
      <c r="AD197" s="8">
        <f>IF(A197&lt;&gt;"",IF(VLOOKUP(A197,Nov!A$3:F$201,6)&gt;0,VLOOKUP(A197,Nov!A$3:F$201,6),0),0)</f>
        <v>0</v>
      </c>
      <c r="AE197" s="8">
        <f>IF(A197&lt;&gt;"",IF(VLOOKUP(A197,Dec!A$3:F$201,6)&gt;0,VLOOKUP(A197,Dec!A$3:F$201,6),0),0)</f>
        <v>0</v>
      </c>
      <c r="AF197" s="8">
        <f>IF(A197&lt;&gt;"",IF(VLOOKUP(A197,Jan!A$3:F$201,6)&gt;0,VLOOKUP(A197,Jan!A$3:F$201,6),0),0)</f>
        <v>0</v>
      </c>
      <c r="AG197" s="8">
        <f>IF(A197&lt;&gt;"",IF(VLOOKUP(A197,Feb!A$3:F$201,6)&gt;0,VLOOKUP(A197,Feb!A$3:F$201,6),0),0)</f>
        <v>0</v>
      </c>
      <c r="AH197" s="8">
        <f>IF(A197&lt;&gt;"",IF(VLOOKUP(A197,Mar!A$3:F$201,6)&gt;0,VLOOKUP(A197,Mar!A$3:F$201,6),0),0)</f>
        <v>0</v>
      </c>
      <c r="AJ197" s="8">
        <f>LARGE($BH197:BI197,1)</f>
        <v>0</v>
      </c>
      <c r="AK197" s="8">
        <f>LARGE($BH197:BJ197,1)</f>
        <v>0</v>
      </c>
      <c r="AL197" s="8">
        <f>LARGE($BH197:BK197,1)</f>
        <v>0</v>
      </c>
      <c r="AM197" s="8">
        <f>LARGE($BH197:BL197,1)</f>
        <v>0</v>
      </c>
      <c r="AN197" s="8">
        <f>LARGE($BH197:BM197,1)</f>
        <v>0</v>
      </c>
      <c r="AO197" s="8">
        <f>LARGE($BN197:BO197,1)</f>
        <v>2.7777777777777776E-2</v>
      </c>
      <c r="AP197" s="8">
        <f>LARGE($BN197:BP197,1)</f>
        <v>3.3333333333333333E-2</v>
      </c>
      <c r="AQ197" s="8">
        <f>LARGE($BN197:BQ197,1)</f>
        <v>3.3333333333333333E-2</v>
      </c>
      <c r="AR197" s="8">
        <f>LARGE($BN197:BR197,1)</f>
        <v>3.3333333333333333E-2</v>
      </c>
      <c r="AS197" s="8">
        <f>LARGE($BN197:BS197,1)</f>
        <v>3.3333333333333333E-2</v>
      </c>
      <c r="AV197" s="6">
        <f t="shared" si="386"/>
        <v>0</v>
      </c>
      <c r="AW197" s="6">
        <f t="shared" si="387"/>
        <v>0</v>
      </c>
      <c r="AX197" s="6">
        <f t="shared" si="388"/>
        <v>0</v>
      </c>
      <c r="AY197" s="6">
        <f t="shared" si="389"/>
        <v>0</v>
      </c>
      <c r="AZ197" s="6">
        <f t="shared" si="390"/>
        <v>0</v>
      </c>
      <c r="BA197" s="6">
        <f t="shared" si="391"/>
        <v>0</v>
      </c>
      <c r="BB197" s="6">
        <f t="shared" si="392"/>
        <v>0</v>
      </c>
      <c r="BC197" s="6">
        <f t="shared" si="393"/>
        <v>0</v>
      </c>
      <c r="BD197" s="6">
        <f t="shared" si="394"/>
        <v>0</v>
      </c>
      <c r="BE197" s="6">
        <f t="shared" si="395"/>
        <v>0</v>
      </c>
      <c r="BF197" s="6">
        <f t="shared" si="396"/>
        <v>0</v>
      </c>
      <c r="BH197" s="8" t="str">
        <f t="shared" si="397"/>
        <v/>
      </c>
      <c r="BI197" s="8">
        <f t="shared" si="398"/>
        <v>0</v>
      </c>
      <c r="BJ197" s="8">
        <f t="shared" si="399"/>
        <v>0</v>
      </c>
      <c r="BK197" s="8">
        <f t="shared" si="400"/>
        <v>0</v>
      </c>
      <c r="BL197" s="8">
        <f t="shared" si="401"/>
        <v>0</v>
      </c>
      <c r="BM197" s="8">
        <f t="shared" si="402"/>
        <v>0</v>
      </c>
      <c r="BN197" s="8">
        <f t="shared" si="403"/>
        <v>2.7777777777777776E-2</v>
      </c>
      <c r="BO197" s="8">
        <f t="shared" si="404"/>
        <v>0</v>
      </c>
      <c r="BP197" s="8">
        <f t="shared" ref="BP197:BP201" si="437">IF(BC197&gt;0,IF($AA$2&gt;BC197,(MROUND(($AA$2-BC197)*1.1982547,15)/(60*60*24)),0),MROUND(BN197*1.1982547,(15/60/60/24)))</f>
        <v>3.3333333333333333E-2</v>
      </c>
      <c r="BQ197" s="8">
        <f t="shared" ref="BQ197:BQ201" si="438">IF(BD197&gt;0,IF($AA$2&gt;BD197,(MROUND($AA$2-BD197,15)/(60*60*24)),0),0)</f>
        <v>0</v>
      </c>
      <c r="BR197" s="8">
        <f t="shared" ref="BR197:BR201" si="439">IF(BE197&gt;0,IF($AA$2&gt;BE197,(MROUND($AA$2-BE197,15)/(60*60*24)),0),0)</f>
        <v>0</v>
      </c>
      <c r="BS197" s="8">
        <f t="shared" ref="BS197:BS201" si="440">IF(BF197&gt;0,IF($AA$2&gt;BF197,(MROUND($AA$2-BF197,15)/(60*60*24)),0),0)</f>
        <v>0</v>
      </c>
      <c r="BV197" s="8" t="str">
        <f t="shared" si="405"/>
        <v/>
      </c>
      <c r="BW197" s="8" t="str">
        <f t="shared" si="406"/>
        <v/>
      </c>
      <c r="BX197" s="8" t="str">
        <f t="shared" si="407"/>
        <v/>
      </c>
      <c r="BY197" s="8" t="str">
        <f t="shared" si="408"/>
        <v/>
      </c>
      <c r="BZ197" s="8" t="str">
        <f t="shared" si="409"/>
        <v/>
      </c>
      <c r="CA197" s="8" t="str">
        <f t="shared" si="410"/>
        <v/>
      </c>
      <c r="CB197" s="8" t="str">
        <f t="shared" si="411"/>
        <v/>
      </c>
      <c r="CC197" s="8" t="str">
        <f t="shared" si="412"/>
        <v/>
      </c>
      <c r="CD197" s="8" t="str">
        <f t="shared" si="413"/>
        <v/>
      </c>
      <c r="CE197" s="8" t="str">
        <f t="shared" si="414"/>
        <v/>
      </c>
      <c r="CF197" s="8" t="str">
        <f t="shared" si="415"/>
        <v/>
      </c>
      <c r="CG197" s="8" t="str">
        <f t="shared" si="416"/>
        <v/>
      </c>
      <c r="CI197" s="13">
        <v>3.3591319444444401</v>
      </c>
      <c r="CJ197" s="8">
        <f t="shared" si="417"/>
        <v>3.3591319444444401</v>
      </c>
      <c r="CK197" s="8">
        <f>IF(COUNT($BV197:BW197)&gt;0,SMALL($BV197:BW197,1),$CI197)</f>
        <v>3.3591319444444401</v>
      </c>
      <c r="CL197" s="8">
        <f>IF(COUNT($BV197:BX197)&gt;0,SMALL($BV197:BX197,1),$CI197)</f>
        <v>3.3591319444444401</v>
      </c>
      <c r="CM197" s="8">
        <f>IF(COUNT($BV197:BY197)&gt;0,SMALL($BV197:BY197,1),$CI197)</f>
        <v>3.3591319444444401</v>
      </c>
      <c r="CN197" s="8">
        <f>IF(COUNT($BV197:BZ197)&gt;0,SMALL($BV197:BZ197,1),$CI197)</f>
        <v>3.3591319444444401</v>
      </c>
      <c r="CP197" s="8">
        <f t="shared" si="418"/>
        <v>0</v>
      </c>
      <c r="CQ197" s="8">
        <f>IF(COUNT($CB197:CC197)&gt;0,SMALL($CB197:CC197,1),$CP197)</f>
        <v>0</v>
      </c>
      <c r="CR197" s="8">
        <f>IF(COUNT($CB197:CD197)&gt;0,SMALL($CB197:CD197,1),$CP197)</f>
        <v>0</v>
      </c>
      <c r="CS197" s="8">
        <f>IF(COUNT($CB197:CE197)&gt;0,SMALL($CB197:CE197,1),$CP197)</f>
        <v>0</v>
      </c>
      <c r="CT197" s="8">
        <f>IF(COUNT($CB197:CF197)&gt;0,SMALL($CB197:CF197,1),$CP197)</f>
        <v>0</v>
      </c>
      <c r="CV197" s="8" t="str">
        <f t="shared" si="419"/>
        <v/>
      </c>
      <c r="CW197" s="8" t="str">
        <f t="shared" si="420"/>
        <v/>
      </c>
      <c r="CX197" s="1">
        <f t="shared" si="421"/>
        <v>0</v>
      </c>
      <c r="CY197" s="8" t="str">
        <f t="shared" si="422"/>
        <v/>
      </c>
      <c r="CZ197" s="1">
        <f t="shared" si="423"/>
        <v>0</v>
      </c>
      <c r="DB197" s="13">
        <f t="shared" si="424"/>
        <v>0</v>
      </c>
      <c r="DC197" s="13">
        <f>SMALL($DO197:DP197,1)/(60*60*24)</f>
        <v>0</v>
      </c>
      <c r="DD197" s="13">
        <f>SMALL($DO197:DQ197,1)/(60*60*24)</f>
        <v>0</v>
      </c>
      <c r="DE197" s="13">
        <f>SMALL($DO197:DR197,1)/(60*60*24)</f>
        <v>0</v>
      </c>
      <c r="DF197" s="13">
        <f>SMALL($DO197:DS197,1)/(60*60*24)</f>
        <v>0</v>
      </c>
      <c r="DG197" s="13">
        <f>SMALL($DO197:DT197,1)/(60*60*24)</f>
        <v>0</v>
      </c>
      <c r="DH197" s="45">
        <f t="shared" si="425"/>
        <v>0</v>
      </c>
      <c r="DI197" s="13">
        <f>SMALL($DU197:DV197,1)/(60*60*24)</f>
        <v>0</v>
      </c>
      <c r="DJ197" s="13">
        <f>SMALL($DU197:DW197,1)/(60*60*24)</f>
        <v>0</v>
      </c>
      <c r="DK197" s="13">
        <f>SMALL($DU197:DX197,1)/(60*60*24)</f>
        <v>0</v>
      </c>
      <c r="DL197" s="13">
        <f>SMALL($DU197:DY197,1)/(60*60*24)</f>
        <v>0</v>
      </c>
      <c r="DM197" s="13">
        <f>SMALL($DU197:DZ197,1)/(60*60*24)</f>
        <v>0</v>
      </c>
      <c r="DO197" s="6">
        <f t="shared" si="426"/>
        <v>0</v>
      </c>
      <c r="DP197" s="1">
        <f t="shared" si="427"/>
        <v>9999</v>
      </c>
      <c r="DQ197" s="1">
        <f t="shared" si="428"/>
        <v>9999</v>
      </c>
      <c r="DR197" s="1">
        <f t="shared" si="429"/>
        <v>9999</v>
      </c>
      <c r="DS197" s="1">
        <f t="shared" si="430"/>
        <v>9999</v>
      </c>
      <c r="DT197" s="1">
        <f t="shared" si="431"/>
        <v>9999</v>
      </c>
      <c r="DU197" s="6">
        <f t="shared" si="432"/>
        <v>0</v>
      </c>
      <c r="DV197" s="1">
        <f t="shared" si="433"/>
        <v>9999</v>
      </c>
      <c r="DW197" s="55">
        <f t="shared" ref="DW197:DW201" si="441">IF(BC197&gt;0,BC197*1.198547,9999)</f>
        <v>9999</v>
      </c>
      <c r="DX197" s="1">
        <f t="shared" si="434"/>
        <v>9999</v>
      </c>
      <c r="DY197" s="1">
        <f t="shared" si="435"/>
        <v>9999</v>
      </c>
      <c r="DZ197" s="1">
        <f t="shared" si="436"/>
        <v>9999</v>
      </c>
    </row>
    <row r="198" spans="5:130" x14ac:dyDescent="0.2">
      <c r="E198" s="13"/>
      <c r="M198" s="8">
        <f t="shared" si="380"/>
        <v>0</v>
      </c>
      <c r="N198" s="6">
        <f t="shared" si="378"/>
        <v>0</v>
      </c>
      <c r="O198" s="8" t="str">
        <f t="shared" si="381"/>
        <v/>
      </c>
      <c r="Q198" s="8">
        <f t="shared" si="382"/>
        <v>0</v>
      </c>
      <c r="R198" s="8">
        <f t="shared" si="383"/>
        <v>0</v>
      </c>
      <c r="S198" s="8" t="str">
        <f t="shared" si="384"/>
        <v/>
      </c>
      <c r="T198" s="8"/>
      <c r="U198" s="8">
        <f>IF(A198&lt;&gt;"",IF(VLOOKUP(A198,Apr!A$4:F$202,6)&gt;0,VLOOKUP(A198,Apr!A$4:F$202,6),0),0)</f>
        <v>0</v>
      </c>
      <c r="V198" s="8">
        <f>IF(A198&lt;&gt;"",IF(VLOOKUP(A198,May!A$3:F$201,6)&gt;0,VLOOKUP(A198,May!A$3:F$201,6),0),0)</f>
        <v>0</v>
      </c>
      <c r="W198" s="8">
        <f>IF(A198&lt;&gt;"",IF(VLOOKUP(A198,Jun!A$3:F$201,6)&gt;0,VLOOKUP(A198,Jun!A$3:F$201,6),0),0)</f>
        <v>0</v>
      </c>
      <c r="X198" s="8">
        <f>IF(A198&lt;&gt;"",IF(VLOOKUP(A198,Jul!A$3:F$201,6)&gt;0,VLOOKUP(A198,Jul!A$3:F$201,6),0),0)</f>
        <v>0</v>
      </c>
      <c r="Y198" s="8">
        <f>IF(A198&lt;&gt;"",IF(VLOOKUP(A198,Aug!A$3:F$201,6)&gt;0,VLOOKUP(A198,Aug!A$3:F$201,6),0),0)</f>
        <v>0</v>
      </c>
      <c r="Z198" s="8">
        <f>IF(A198&lt;&gt;"",IF(VLOOKUP(A198,Sep!A$3:F$201,6)&gt;0,VLOOKUP(A198,Sep!A$3:F$201,6),0),0)</f>
        <v>0</v>
      </c>
      <c r="AA198" s="6">
        <f t="shared" si="385"/>
        <v>0</v>
      </c>
      <c r="AB198" s="8">
        <f t="shared" si="379"/>
        <v>2.7777777777777776E-2</v>
      </c>
      <c r="AC198" s="8">
        <f>IF(A198&lt;&gt;"",IF(VLOOKUP(A198,Oct!A$3:F$201,6)&gt;0,VLOOKUP(A198,Oct!A$3:F$201,6),0),0)</f>
        <v>0</v>
      </c>
      <c r="AD198" s="8">
        <f>IF(A198&lt;&gt;"",IF(VLOOKUP(A198,Nov!A$3:F$201,6)&gt;0,VLOOKUP(A198,Nov!A$3:F$201,6),0),0)</f>
        <v>0</v>
      </c>
      <c r="AE198" s="8">
        <f>IF(A198&lt;&gt;"",IF(VLOOKUP(A198,Dec!A$3:F$201,6)&gt;0,VLOOKUP(A198,Dec!A$3:F$201,6),0),0)</f>
        <v>0</v>
      </c>
      <c r="AF198" s="8">
        <f>IF(A198&lt;&gt;"",IF(VLOOKUP(A198,Jan!A$3:F$201,6)&gt;0,VLOOKUP(A198,Jan!A$3:F$201,6),0),0)</f>
        <v>0</v>
      </c>
      <c r="AG198" s="8">
        <f>IF(A198&lt;&gt;"",IF(VLOOKUP(A198,Feb!A$3:F$201,6)&gt;0,VLOOKUP(A198,Feb!A$3:F$201,6),0),0)</f>
        <v>0</v>
      </c>
      <c r="AH198" s="8">
        <f>IF(A198&lt;&gt;"",IF(VLOOKUP(A198,Mar!A$3:F$201,6)&gt;0,VLOOKUP(A198,Mar!A$3:F$201,6),0),0)</f>
        <v>0</v>
      </c>
      <c r="AJ198" s="8">
        <f>LARGE($BH198:BI198,1)</f>
        <v>0</v>
      </c>
      <c r="AK198" s="8">
        <f>LARGE($BH198:BJ198,1)</f>
        <v>0</v>
      </c>
      <c r="AL198" s="8">
        <f>LARGE($BH198:BK198,1)</f>
        <v>0</v>
      </c>
      <c r="AM198" s="8">
        <f>LARGE($BH198:BL198,1)</f>
        <v>0</v>
      </c>
      <c r="AN198" s="8">
        <f>LARGE($BH198:BM198,1)</f>
        <v>0</v>
      </c>
      <c r="AO198" s="8">
        <f>LARGE($BN198:BO198,1)</f>
        <v>2.7777777777777776E-2</v>
      </c>
      <c r="AP198" s="8">
        <f>LARGE($BN198:BP198,1)</f>
        <v>3.3333333333333333E-2</v>
      </c>
      <c r="AQ198" s="8">
        <f>LARGE($BN198:BQ198,1)</f>
        <v>3.3333333333333333E-2</v>
      </c>
      <c r="AR198" s="8">
        <f>LARGE($BN198:BR198,1)</f>
        <v>3.3333333333333333E-2</v>
      </c>
      <c r="AS198" s="8">
        <f>LARGE($BN198:BS198,1)</f>
        <v>3.3333333333333333E-2</v>
      </c>
      <c r="AV198" s="6">
        <f t="shared" si="386"/>
        <v>0</v>
      </c>
      <c r="AW198" s="6">
        <f t="shared" si="387"/>
        <v>0</v>
      </c>
      <c r="AX198" s="6">
        <f t="shared" si="388"/>
        <v>0</v>
      </c>
      <c r="AY198" s="6">
        <f t="shared" si="389"/>
        <v>0</v>
      </c>
      <c r="AZ198" s="6">
        <f t="shared" si="390"/>
        <v>0</v>
      </c>
      <c r="BA198" s="6">
        <f t="shared" si="391"/>
        <v>0</v>
      </c>
      <c r="BB198" s="6">
        <f t="shared" si="392"/>
        <v>0</v>
      </c>
      <c r="BC198" s="6">
        <f t="shared" si="393"/>
        <v>0</v>
      </c>
      <c r="BD198" s="6">
        <f t="shared" si="394"/>
        <v>0</v>
      </c>
      <c r="BE198" s="6">
        <f t="shared" si="395"/>
        <v>0</v>
      </c>
      <c r="BF198" s="6">
        <f t="shared" si="396"/>
        <v>0</v>
      </c>
      <c r="BH198" s="8" t="str">
        <f t="shared" si="397"/>
        <v/>
      </c>
      <c r="BI198" s="8">
        <f t="shared" si="398"/>
        <v>0</v>
      </c>
      <c r="BJ198" s="8">
        <f t="shared" si="399"/>
        <v>0</v>
      </c>
      <c r="BK198" s="8">
        <f t="shared" si="400"/>
        <v>0</v>
      </c>
      <c r="BL198" s="8">
        <f t="shared" si="401"/>
        <v>0</v>
      </c>
      <c r="BM198" s="8">
        <f t="shared" si="402"/>
        <v>0</v>
      </c>
      <c r="BN198" s="8">
        <f t="shared" si="403"/>
        <v>2.7777777777777776E-2</v>
      </c>
      <c r="BO198" s="8">
        <f t="shared" si="404"/>
        <v>0</v>
      </c>
      <c r="BP198" s="8">
        <f t="shared" si="437"/>
        <v>3.3333333333333333E-2</v>
      </c>
      <c r="BQ198" s="8">
        <f t="shared" si="438"/>
        <v>0</v>
      </c>
      <c r="BR198" s="8">
        <f t="shared" si="439"/>
        <v>0</v>
      </c>
      <c r="BS198" s="8">
        <f t="shared" si="440"/>
        <v>0</v>
      </c>
      <c r="BV198" s="8" t="str">
        <f t="shared" si="405"/>
        <v/>
      </c>
      <c r="BW198" s="8" t="str">
        <f t="shared" si="406"/>
        <v/>
      </c>
      <c r="BX198" s="8" t="str">
        <f t="shared" si="407"/>
        <v/>
      </c>
      <c r="BY198" s="8" t="str">
        <f t="shared" si="408"/>
        <v/>
      </c>
      <c r="BZ198" s="8" t="str">
        <f t="shared" si="409"/>
        <v/>
      </c>
      <c r="CA198" s="8" t="str">
        <f t="shared" si="410"/>
        <v/>
      </c>
      <c r="CB198" s="8" t="str">
        <f t="shared" si="411"/>
        <v/>
      </c>
      <c r="CC198" s="8" t="str">
        <f t="shared" si="412"/>
        <v/>
      </c>
      <c r="CD198" s="8" t="str">
        <f t="shared" si="413"/>
        <v/>
      </c>
      <c r="CE198" s="8" t="str">
        <f t="shared" si="414"/>
        <v/>
      </c>
      <c r="CF198" s="8" t="str">
        <f t="shared" si="415"/>
        <v/>
      </c>
      <c r="CG198" s="8" t="str">
        <f t="shared" si="416"/>
        <v/>
      </c>
      <c r="CI198" s="13">
        <v>3.4007986111111101</v>
      </c>
      <c r="CJ198" s="8">
        <f t="shared" si="417"/>
        <v>3.4007986111111101</v>
      </c>
      <c r="CK198" s="8">
        <f>IF(COUNT($BV198:BW198)&gt;0,SMALL($BV198:BW198,1),$CI198)</f>
        <v>3.4007986111111101</v>
      </c>
      <c r="CL198" s="8">
        <f>IF(COUNT($BV198:BX198)&gt;0,SMALL($BV198:BX198,1),$CI198)</f>
        <v>3.4007986111111101</v>
      </c>
      <c r="CM198" s="8">
        <f>IF(COUNT($BV198:BY198)&gt;0,SMALL($BV198:BY198,1),$CI198)</f>
        <v>3.4007986111111101</v>
      </c>
      <c r="CN198" s="8">
        <f>IF(COUNT($BV198:BZ198)&gt;0,SMALL($BV198:BZ198,1),$CI198)</f>
        <v>3.4007986111111101</v>
      </c>
      <c r="CP198" s="8">
        <f t="shared" si="418"/>
        <v>0</v>
      </c>
      <c r="CQ198" s="8">
        <f>IF(COUNT($CB198:CC198)&gt;0,SMALL($CB198:CC198,1),$CP198)</f>
        <v>0</v>
      </c>
      <c r="CR198" s="8">
        <f>IF(COUNT($CB198:CD198)&gt;0,SMALL($CB198:CD198,1),$CP198)</f>
        <v>0</v>
      </c>
      <c r="CS198" s="8">
        <f>IF(COUNT($CB198:CE198)&gt;0,SMALL($CB198:CE198,1),$CP198)</f>
        <v>0</v>
      </c>
      <c r="CT198" s="8">
        <f>IF(COUNT($CB198:CF198)&gt;0,SMALL($CB198:CF198,1),$CP198)</f>
        <v>0</v>
      </c>
      <c r="CV198" s="8" t="str">
        <f t="shared" si="419"/>
        <v/>
      </c>
      <c r="CW198" s="8" t="str">
        <f t="shared" si="420"/>
        <v/>
      </c>
      <c r="CX198" s="1">
        <f t="shared" si="421"/>
        <v>0</v>
      </c>
      <c r="CY198" s="8" t="str">
        <f t="shared" si="422"/>
        <v/>
      </c>
      <c r="CZ198" s="1">
        <f t="shared" si="423"/>
        <v>0</v>
      </c>
      <c r="DB198" s="13">
        <f t="shared" si="424"/>
        <v>0</v>
      </c>
      <c r="DC198" s="13">
        <f>SMALL($DO198:DP198,1)/(60*60*24)</f>
        <v>0</v>
      </c>
      <c r="DD198" s="13">
        <f>SMALL($DO198:DQ198,1)/(60*60*24)</f>
        <v>0</v>
      </c>
      <c r="DE198" s="13">
        <f>SMALL($DO198:DR198,1)/(60*60*24)</f>
        <v>0</v>
      </c>
      <c r="DF198" s="13">
        <f>SMALL($DO198:DS198,1)/(60*60*24)</f>
        <v>0</v>
      </c>
      <c r="DG198" s="13">
        <f>SMALL($DO198:DT198,1)/(60*60*24)</f>
        <v>0</v>
      </c>
      <c r="DH198" s="45">
        <f t="shared" si="425"/>
        <v>0</v>
      </c>
      <c r="DI198" s="13">
        <f>SMALL($DU198:DV198,1)/(60*60*24)</f>
        <v>0</v>
      </c>
      <c r="DJ198" s="13">
        <f>SMALL($DU198:DW198,1)/(60*60*24)</f>
        <v>0</v>
      </c>
      <c r="DK198" s="13">
        <f>SMALL($DU198:DX198,1)/(60*60*24)</f>
        <v>0</v>
      </c>
      <c r="DL198" s="13">
        <f>SMALL($DU198:DY198,1)/(60*60*24)</f>
        <v>0</v>
      </c>
      <c r="DM198" s="13">
        <f>SMALL($DU198:DZ198,1)/(60*60*24)</f>
        <v>0</v>
      </c>
      <c r="DO198" s="6">
        <f t="shared" si="426"/>
        <v>0</v>
      </c>
      <c r="DP198" s="1">
        <f t="shared" si="427"/>
        <v>9999</v>
      </c>
      <c r="DQ198" s="1">
        <f t="shared" si="428"/>
        <v>9999</v>
      </c>
      <c r="DR198" s="1">
        <f t="shared" si="429"/>
        <v>9999</v>
      </c>
      <c r="DS198" s="1">
        <f t="shared" si="430"/>
        <v>9999</v>
      </c>
      <c r="DT198" s="1">
        <f t="shared" si="431"/>
        <v>9999</v>
      </c>
      <c r="DU198" s="6">
        <f t="shared" si="432"/>
        <v>0</v>
      </c>
      <c r="DV198" s="1">
        <f t="shared" si="433"/>
        <v>9999</v>
      </c>
      <c r="DW198" s="55">
        <f t="shared" si="441"/>
        <v>9999</v>
      </c>
      <c r="DX198" s="1">
        <f t="shared" si="434"/>
        <v>9999</v>
      </c>
      <c r="DY198" s="1">
        <f t="shared" si="435"/>
        <v>9999</v>
      </c>
      <c r="DZ198" s="1">
        <f t="shared" si="436"/>
        <v>9999</v>
      </c>
    </row>
    <row r="199" spans="5:130" x14ac:dyDescent="0.2">
      <c r="E199" s="13"/>
      <c r="M199" s="8">
        <f t="shared" si="380"/>
        <v>0</v>
      </c>
      <c r="N199" s="6">
        <f t="shared" si="378"/>
        <v>0</v>
      </c>
      <c r="O199" s="8" t="str">
        <f t="shared" si="381"/>
        <v/>
      </c>
      <c r="Q199" s="8">
        <f t="shared" si="382"/>
        <v>0</v>
      </c>
      <c r="R199" s="8">
        <f t="shared" si="383"/>
        <v>0</v>
      </c>
      <c r="S199" s="8" t="str">
        <f t="shared" si="384"/>
        <v/>
      </c>
      <c r="T199" s="8"/>
      <c r="U199" s="8">
        <f>IF(A199&lt;&gt;"",IF(VLOOKUP(A199,Apr!A$4:F$202,6)&gt;0,VLOOKUP(A199,Apr!A$4:F$202,6),0),0)</f>
        <v>0</v>
      </c>
      <c r="V199" s="8">
        <f>IF(A199&lt;&gt;"",IF(VLOOKUP(A199,May!A$3:F$201,6)&gt;0,VLOOKUP(A199,May!A$3:F$201,6),0),0)</f>
        <v>0</v>
      </c>
      <c r="W199" s="8">
        <f>IF(A199&lt;&gt;"",IF(VLOOKUP(A199,Jun!A$3:F$201,6)&gt;0,VLOOKUP(A199,Jun!A$3:F$201,6),0),0)</f>
        <v>0</v>
      </c>
      <c r="X199" s="8">
        <f>IF(A199&lt;&gt;"",IF(VLOOKUP(A199,Jul!A$3:F$201,6)&gt;0,VLOOKUP(A199,Jul!A$3:F$201,6),0),0)</f>
        <v>0</v>
      </c>
      <c r="Y199" s="8">
        <f>IF(A199&lt;&gt;"",IF(VLOOKUP(A199,Aug!A$3:F$201,6)&gt;0,VLOOKUP(A199,Aug!A$3:F$201,6),0),0)</f>
        <v>0</v>
      </c>
      <c r="Z199" s="8">
        <f>IF(A199&lt;&gt;"",IF(VLOOKUP(A199,Sep!A$3:F$201,6)&gt;0,VLOOKUP(A199,Sep!A$3:F$201,6),0),0)</f>
        <v>0</v>
      </c>
      <c r="AA199" s="6">
        <f t="shared" si="385"/>
        <v>0</v>
      </c>
      <c r="AB199" s="8">
        <f t="shared" si="379"/>
        <v>2.7777777777777776E-2</v>
      </c>
      <c r="AC199" s="8">
        <f>IF(A199&lt;&gt;"",IF(VLOOKUP(A199,Oct!A$3:F$201,6)&gt;0,VLOOKUP(A199,Oct!A$3:F$201,6),0),0)</f>
        <v>0</v>
      </c>
      <c r="AD199" s="8">
        <f>IF(A199&lt;&gt;"",IF(VLOOKUP(A199,Nov!A$3:F$201,6)&gt;0,VLOOKUP(A199,Nov!A$3:F$201,6),0),0)</f>
        <v>0</v>
      </c>
      <c r="AE199" s="8">
        <f>IF(A199&lt;&gt;"",IF(VLOOKUP(A199,Dec!A$3:F$201,6)&gt;0,VLOOKUP(A199,Dec!A$3:F$201,6),0),0)</f>
        <v>0</v>
      </c>
      <c r="AF199" s="8">
        <f>IF(A199&lt;&gt;"",IF(VLOOKUP(A199,Jan!A$3:F$201,6)&gt;0,VLOOKUP(A199,Jan!A$3:F$201,6),0),0)</f>
        <v>0</v>
      </c>
      <c r="AG199" s="8">
        <f>IF(A199&lt;&gt;"",IF(VLOOKUP(A199,Feb!A$3:F$201,6)&gt;0,VLOOKUP(A199,Feb!A$3:F$201,6),0),0)</f>
        <v>0</v>
      </c>
      <c r="AH199" s="8">
        <f>IF(A199&lt;&gt;"",IF(VLOOKUP(A199,Mar!A$3:F$201,6)&gt;0,VLOOKUP(A199,Mar!A$3:F$201,6),0),0)</f>
        <v>0</v>
      </c>
      <c r="AJ199" s="8">
        <f>LARGE($BH199:BI199,1)</f>
        <v>0</v>
      </c>
      <c r="AK199" s="8">
        <f>LARGE($BH199:BJ199,1)</f>
        <v>0</v>
      </c>
      <c r="AL199" s="8">
        <f>LARGE($BH199:BK199,1)</f>
        <v>0</v>
      </c>
      <c r="AM199" s="8">
        <f>LARGE($BH199:BL199,1)</f>
        <v>0</v>
      </c>
      <c r="AN199" s="8">
        <f>LARGE($BH199:BM199,1)</f>
        <v>0</v>
      </c>
      <c r="AO199" s="8">
        <f>LARGE($BN199:BO199,1)</f>
        <v>2.7777777777777776E-2</v>
      </c>
      <c r="AP199" s="8">
        <f>LARGE($BN199:BP199,1)</f>
        <v>3.3333333333333333E-2</v>
      </c>
      <c r="AQ199" s="8">
        <f>LARGE($BN199:BQ199,1)</f>
        <v>3.3333333333333333E-2</v>
      </c>
      <c r="AR199" s="8">
        <f>LARGE($BN199:BR199,1)</f>
        <v>3.3333333333333333E-2</v>
      </c>
      <c r="AS199" s="8">
        <f>LARGE($BN199:BS199,1)</f>
        <v>3.3333333333333333E-2</v>
      </c>
      <c r="AV199" s="6">
        <f t="shared" si="386"/>
        <v>0</v>
      </c>
      <c r="AW199" s="6">
        <f t="shared" si="387"/>
        <v>0</v>
      </c>
      <c r="AX199" s="6">
        <f t="shared" si="388"/>
        <v>0</v>
      </c>
      <c r="AY199" s="6">
        <f t="shared" si="389"/>
        <v>0</v>
      </c>
      <c r="AZ199" s="6">
        <f t="shared" si="390"/>
        <v>0</v>
      </c>
      <c r="BA199" s="6">
        <f t="shared" si="391"/>
        <v>0</v>
      </c>
      <c r="BB199" s="6">
        <f t="shared" si="392"/>
        <v>0</v>
      </c>
      <c r="BC199" s="6">
        <f t="shared" si="393"/>
        <v>0</v>
      </c>
      <c r="BD199" s="6">
        <f t="shared" si="394"/>
        <v>0</v>
      </c>
      <c r="BE199" s="6">
        <f t="shared" si="395"/>
        <v>0</v>
      </c>
      <c r="BF199" s="6">
        <f t="shared" si="396"/>
        <v>0</v>
      </c>
      <c r="BH199" s="8" t="str">
        <f t="shared" si="397"/>
        <v/>
      </c>
      <c r="BI199" s="8">
        <f t="shared" si="398"/>
        <v>0</v>
      </c>
      <c r="BJ199" s="8">
        <f t="shared" si="399"/>
        <v>0</v>
      </c>
      <c r="BK199" s="8">
        <f t="shared" si="400"/>
        <v>0</v>
      </c>
      <c r="BL199" s="8">
        <f t="shared" si="401"/>
        <v>0</v>
      </c>
      <c r="BM199" s="8">
        <f t="shared" si="402"/>
        <v>0</v>
      </c>
      <c r="BN199" s="8">
        <f t="shared" si="403"/>
        <v>2.7777777777777776E-2</v>
      </c>
      <c r="BO199" s="8">
        <f t="shared" si="404"/>
        <v>0</v>
      </c>
      <c r="BP199" s="8">
        <f t="shared" si="437"/>
        <v>3.3333333333333333E-2</v>
      </c>
      <c r="BQ199" s="8">
        <f t="shared" si="438"/>
        <v>0</v>
      </c>
      <c r="BR199" s="8">
        <f t="shared" si="439"/>
        <v>0</v>
      </c>
      <c r="BS199" s="8">
        <f t="shared" si="440"/>
        <v>0</v>
      </c>
      <c r="BV199" s="8" t="str">
        <f t="shared" si="405"/>
        <v/>
      </c>
      <c r="BW199" s="8" t="str">
        <f t="shared" si="406"/>
        <v/>
      </c>
      <c r="BX199" s="8" t="str">
        <f t="shared" si="407"/>
        <v/>
      </c>
      <c r="BY199" s="8" t="str">
        <f t="shared" si="408"/>
        <v/>
      </c>
      <c r="BZ199" s="8" t="str">
        <f t="shared" si="409"/>
        <v/>
      </c>
      <c r="CA199" s="8" t="str">
        <f t="shared" si="410"/>
        <v/>
      </c>
      <c r="CB199" s="8" t="str">
        <f t="shared" si="411"/>
        <v/>
      </c>
      <c r="CC199" s="8" t="str">
        <f t="shared" si="412"/>
        <v/>
      </c>
      <c r="CD199" s="8" t="str">
        <f t="shared" si="413"/>
        <v/>
      </c>
      <c r="CE199" s="8" t="str">
        <f t="shared" si="414"/>
        <v/>
      </c>
      <c r="CF199" s="8" t="str">
        <f t="shared" si="415"/>
        <v/>
      </c>
      <c r="CG199" s="8" t="str">
        <f t="shared" si="416"/>
        <v/>
      </c>
      <c r="CI199" s="13">
        <v>3.4424652777777802</v>
      </c>
      <c r="CJ199" s="8">
        <f t="shared" si="417"/>
        <v>3.4424652777777802</v>
      </c>
      <c r="CK199" s="8">
        <f>IF(COUNT($BV199:BW199)&gt;0,SMALL($BV199:BW199,1),$CI199)</f>
        <v>3.4424652777777802</v>
      </c>
      <c r="CL199" s="8">
        <f>IF(COUNT($BV199:BX199)&gt;0,SMALL($BV199:BX199,1),$CI199)</f>
        <v>3.4424652777777802</v>
      </c>
      <c r="CM199" s="8">
        <f>IF(COUNT($BV199:BY199)&gt;0,SMALL($BV199:BY199,1),$CI199)</f>
        <v>3.4424652777777802</v>
      </c>
      <c r="CN199" s="8">
        <f>IF(COUNT($BV199:BZ199)&gt;0,SMALL($BV199:BZ199,1),$CI199)</f>
        <v>3.4424652777777802</v>
      </c>
      <c r="CP199" s="8">
        <f t="shared" si="418"/>
        <v>0</v>
      </c>
      <c r="CQ199" s="8">
        <f>IF(COUNT($CB199:CC199)&gt;0,SMALL($CB199:CC199,1),$CP199)</f>
        <v>0</v>
      </c>
      <c r="CR199" s="8">
        <f>IF(COUNT($CB199:CD199)&gt;0,SMALL($CB199:CD199,1),$CP199)</f>
        <v>0</v>
      </c>
      <c r="CS199" s="8">
        <f>IF(COUNT($CB199:CE199)&gt;0,SMALL($CB199:CE199,1),$CP199)</f>
        <v>0</v>
      </c>
      <c r="CT199" s="8">
        <f>IF(COUNT($CB199:CF199)&gt;0,SMALL($CB199:CF199,1),$CP199)</f>
        <v>0</v>
      </c>
      <c r="CV199" s="8" t="str">
        <f t="shared" si="419"/>
        <v/>
      </c>
      <c r="CW199" s="8" t="str">
        <f t="shared" si="420"/>
        <v/>
      </c>
      <c r="CX199" s="1">
        <f t="shared" si="421"/>
        <v>0</v>
      </c>
      <c r="CY199" s="8" t="str">
        <f t="shared" si="422"/>
        <v/>
      </c>
      <c r="CZ199" s="1">
        <f t="shared" si="423"/>
        <v>0</v>
      </c>
      <c r="DB199" s="13">
        <f t="shared" si="424"/>
        <v>0</v>
      </c>
      <c r="DC199" s="13">
        <f>SMALL($DO199:DP199,1)/(60*60*24)</f>
        <v>0</v>
      </c>
      <c r="DD199" s="13">
        <f>SMALL($DO199:DQ199,1)/(60*60*24)</f>
        <v>0</v>
      </c>
      <c r="DE199" s="13">
        <f>SMALL($DO199:DR199,1)/(60*60*24)</f>
        <v>0</v>
      </c>
      <c r="DF199" s="13">
        <f>SMALL($DO199:DS199,1)/(60*60*24)</f>
        <v>0</v>
      </c>
      <c r="DG199" s="13">
        <f>SMALL($DO199:DT199,1)/(60*60*24)</f>
        <v>0</v>
      </c>
      <c r="DH199" s="45">
        <f t="shared" si="425"/>
        <v>0</v>
      </c>
      <c r="DI199" s="13">
        <f>SMALL($DU199:DV199,1)/(60*60*24)</f>
        <v>0</v>
      </c>
      <c r="DJ199" s="13">
        <f>SMALL($DU199:DW199,1)/(60*60*24)</f>
        <v>0</v>
      </c>
      <c r="DK199" s="13">
        <f>SMALL($DU199:DX199,1)/(60*60*24)</f>
        <v>0</v>
      </c>
      <c r="DL199" s="13">
        <f>SMALL($DU199:DY199,1)/(60*60*24)</f>
        <v>0</v>
      </c>
      <c r="DM199" s="13">
        <f>SMALL($DU199:DZ199,1)/(60*60*24)</f>
        <v>0</v>
      </c>
      <c r="DO199" s="6">
        <f t="shared" si="426"/>
        <v>0</v>
      </c>
      <c r="DP199" s="1">
        <f t="shared" si="427"/>
        <v>9999</v>
      </c>
      <c r="DQ199" s="1">
        <f t="shared" si="428"/>
        <v>9999</v>
      </c>
      <c r="DR199" s="1">
        <f t="shared" si="429"/>
        <v>9999</v>
      </c>
      <c r="DS199" s="1">
        <f t="shared" si="430"/>
        <v>9999</v>
      </c>
      <c r="DT199" s="1">
        <f t="shared" si="431"/>
        <v>9999</v>
      </c>
      <c r="DU199" s="6">
        <f t="shared" si="432"/>
        <v>0</v>
      </c>
      <c r="DV199" s="1">
        <f t="shared" si="433"/>
        <v>9999</v>
      </c>
      <c r="DW199" s="55">
        <f t="shared" si="441"/>
        <v>9999</v>
      </c>
      <c r="DX199" s="1">
        <f t="shared" si="434"/>
        <v>9999</v>
      </c>
      <c r="DY199" s="1">
        <f t="shared" si="435"/>
        <v>9999</v>
      </c>
      <c r="DZ199" s="1">
        <f t="shared" si="436"/>
        <v>9999</v>
      </c>
    </row>
    <row r="200" spans="5:130" x14ac:dyDescent="0.2">
      <c r="E200" s="13"/>
      <c r="M200" s="8">
        <f t="shared" si="380"/>
        <v>0</v>
      </c>
      <c r="N200" s="6">
        <f t="shared" si="378"/>
        <v>0</v>
      </c>
      <c r="O200" s="8" t="str">
        <f t="shared" si="381"/>
        <v/>
      </c>
      <c r="Q200" s="8">
        <f t="shared" si="382"/>
        <v>0</v>
      </c>
      <c r="R200" s="8">
        <f t="shared" si="383"/>
        <v>0</v>
      </c>
      <c r="S200" s="8" t="str">
        <f t="shared" si="384"/>
        <v/>
      </c>
      <c r="T200" s="8"/>
      <c r="U200" s="8">
        <f>IF(A200&lt;&gt;"",IF(VLOOKUP(A200,Apr!A$4:F$202,6)&gt;0,VLOOKUP(A200,Apr!A$4:F$202,6),0),0)</f>
        <v>0</v>
      </c>
      <c r="V200" s="8">
        <f>IF(A200&lt;&gt;"",IF(VLOOKUP(A200,May!A$3:F$201,6)&gt;0,VLOOKUP(A200,May!A$3:F$201,6),0),0)</f>
        <v>0</v>
      </c>
      <c r="W200" s="8">
        <f>IF(A200&lt;&gt;"",IF(VLOOKUP(A200,Jun!A$3:F$201,6)&gt;0,VLOOKUP(A200,Jun!A$3:F$201,6),0),0)</f>
        <v>0</v>
      </c>
      <c r="X200" s="8">
        <f>IF(A200&lt;&gt;"",IF(VLOOKUP(A200,Jul!A$3:F$201,6)&gt;0,VLOOKUP(A200,Jul!A$3:F$201,6),0),0)</f>
        <v>0</v>
      </c>
      <c r="Y200" s="8">
        <f>IF(A200&lt;&gt;"",IF(VLOOKUP(A200,Aug!A$3:F$201,6)&gt;0,VLOOKUP(A200,Aug!A$3:F$201,6),0),0)</f>
        <v>0</v>
      </c>
      <c r="Z200" s="8">
        <f>IF(A200&lt;&gt;"",IF(VLOOKUP(A200,Sep!A$3:F$201,6)&gt;0,VLOOKUP(A200,Sep!A$3:F$201,6),0),0)</f>
        <v>0</v>
      </c>
      <c r="AA200" s="6">
        <f t="shared" si="385"/>
        <v>0</v>
      </c>
      <c r="AB200" s="8">
        <f t="shared" si="379"/>
        <v>2.7777777777777776E-2</v>
      </c>
      <c r="AC200" s="8">
        <f>IF(A200&lt;&gt;"",IF(VLOOKUP(A200,Oct!A$3:F$201,6)&gt;0,VLOOKUP(A200,Oct!A$3:F$201,6),0),0)</f>
        <v>0</v>
      </c>
      <c r="AD200" s="8">
        <f>IF(A200&lt;&gt;"",IF(VLOOKUP(A200,Nov!A$3:F$201,6)&gt;0,VLOOKUP(A200,Nov!A$3:F$201,6),0),0)</f>
        <v>0</v>
      </c>
      <c r="AE200" s="8">
        <f>IF(A200&lt;&gt;"",IF(VLOOKUP(A200,Dec!A$3:F$201,6)&gt;0,VLOOKUP(A200,Dec!A$3:F$201,6),0),0)</f>
        <v>0</v>
      </c>
      <c r="AF200" s="8">
        <f>IF(A200&lt;&gt;"",IF(VLOOKUP(A200,Jan!A$3:F$201,6)&gt;0,VLOOKUP(A200,Jan!A$3:F$201,6),0),0)</f>
        <v>0</v>
      </c>
      <c r="AG200" s="8">
        <f>IF(A200&lt;&gt;"",IF(VLOOKUP(A200,Feb!A$3:F$201,6)&gt;0,VLOOKUP(A200,Feb!A$3:F$201,6),0),0)</f>
        <v>0</v>
      </c>
      <c r="AH200" s="8">
        <f>IF(A200&lt;&gt;"",IF(VLOOKUP(A200,Mar!A$3:F$201,6)&gt;0,VLOOKUP(A200,Mar!A$3:F$201,6),0),0)</f>
        <v>0</v>
      </c>
      <c r="AJ200" s="8">
        <f>LARGE($BH200:BI200,1)</f>
        <v>0</v>
      </c>
      <c r="AK200" s="8">
        <f>LARGE($BH200:BJ200,1)</f>
        <v>0</v>
      </c>
      <c r="AL200" s="8">
        <f>LARGE($BH200:BK200,1)</f>
        <v>0</v>
      </c>
      <c r="AM200" s="8">
        <f>LARGE($BH200:BL200,1)</f>
        <v>0</v>
      </c>
      <c r="AN200" s="8">
        <f>LARGE($BH200:BM200,1)</f>
        <v>0</v>
      </c>
      <c r="AO200" s="8">
        <f>LARGE($BN200:BO200,1)</f>
        <v>2.7777777777777776E-2</v>
      </c>
      <c r="AP200" s="8">
        <f>LARGE($BN200:BP200,1)</f>
        <v>3.3333333333333333E-2</v>
      </c>
      <c r="AQ200" s="8">
        <f>LARGE($BN200:BQ200,1)</f>
        <v>3.3333333333333333E-2</v>
      </c>
      <c r="AR200" s="8">
        <f>LARGE($BN200:BR200,1)</f>
        <v>3.3333333333333333E-2</v>
      </c>
      <c r="AS200" s="8">
        <f>LARGE($BN200:BS200,1)</f>
        <v>3.3333333333333333E-2</v>
      </c>
      <c r="AV200" s="6">
        <f t="shared" si="386"/>
        <v>0</v>
      </c>
      <c r="AW200" s="6">
        <f t="shared" si="387"/>
        <v>0</v>
      </c>
      <c r="AX200" s="6">
        <f t="shared" si="388"/>
        <v>0</v>
      </c>
      <c r="AY200" s="6">
        <f t="shared" si="389"/>
        <v>0</v>
      </c>
      <c r="AZ200" s="6">
        <f t="shared" si="390"/>
        <v>0</v>
      </c>
      <c r="BA200" s="6">
        <f t="shared" si="391"/>
        <v>0</v>
      </c>
      <c r="BB200" s="6">
        <f t="shared" si="392"/>
        <v>0</v>
      </c>
      <c r="BC200" s="6">
        <f t="shared" si="393"/>
        <v>0</v>
      </c>
      <c r="BD200" s="6">
        <f t="shared" si="394"/>
        <v>0</v>
      </c>
      <c r="BE200" s="6">
        <f t="shared" si="395"/>
        <v>0</v>
      </c>
      <c r="BF200" s="6">
        <f t="shared" si="396"/>
        <v>0</v>
      </c>
      <c r="BH200" s="8" t="str">
        <f t="shared" si="397"/>
        <v/>
      </c>
      <c r="BI200" s="8">
        <f t="shared" si="398"/>
        <v>0</v>
      </c>
      <c r="BJ200" s="8">
        <f t="shared" si="399"/>
        <v>0</v>
      </c>
      <c r="BK200" s="8">
        <f t="shared" si="400"/>
        <v>0</v>
      </c>
      <c r="BL200" s="8">
        <f t="shared" si="401"/>
        <v>0</v>
      </c>
      <c r="BM200" s="8">
        <f t="shared" si="402"/>
        <v>0</v>
      </c>
      <c r="BN200" s="8">
        <f t="shared" si="403"/>
        <v>2.7777777777777776E-2</v>
      </c>
      <c r="BO200" s="8">
        <f t="shared" si="404"/>
        <v>0</v>
      </c>
      <c r="BP200" s="8">
        <f t="shared" si="437"/>
        <v>3.3333333333333333E-2</v>
      </c>
      <c r="BQ200" s="8">
        <f t="shared" si="438"/>
        <v>0</v>
      </c>
      <c r="BR200" s="8">
        <f t="shared" si="439"/>
        <v>0</v>
      </c>
      <c r="BS200" s="8">
        <f t="shared" si="440"/>
        <v>0</v>
      </c>
      <c r="BV200" s="8" t="str">
        <f t="shared" si="405"/>
        <v/>
      </c>
      <c r="BW200" s="8" t="str">
        <f t="shared" si="406"/>
        <v/>
      </c>
      <c r="BX200" s="8" t="str">
        <f t="shared" si="407"/>
        <v/>
      </c>
      <c r="BY200" s="8" t="str">
        <f t="shared" si="408"/>
        <v/>
      </c>
      <c r="BZ200" s="8" t="str">
        <f t="shared" si="409"/>
        <v/>
      </c>
      <c r="CA200" s="8" t="str">
        <f t="shared" si="410"/>
        <v/>
      </c>
      <c r="CB200" s="8" t="str">
        <f t="shared" si="411"/>
        <v/>
      </c>
      <c r="CC200" s="8" t="str">
        <f t="shared" si="412"/>
        <v/>
      </c>
      <c r="CD200" s="8" t="str">
        <f t="shared" si="413"/>
        <v/>
      </c>
      <c r="CE200" s="8" t="str">
        <f t="shared" si="414"/>
        <v/>
      </c>
      <c r="CF200" s="8" t="str">
        <f t="shared" si="415"/>
        <v/>
      </c>
      <c r="CG200" s="8" t="str">
        <f t="shared" si="416"/>
        <v/>
      </c>
      <c r="CI200" s="13">
        <v>3.4841319444444401</v>
      </c>
      <c r="CJ200" s="8">
        <f t="shared" si="417"/>
        <v>3.4841319444444401</v>
      </c>
      <c r="CK200" s="8">
        <f>IF(COUNT($BV200:BW200)&gt;0,SMALL($BV200:BW200,1),$CI200)</f>
        <v>3.4841319444444401</v>
      </c>
      <c r="CL200" s="8">
        <f>IF(COUNT($BV200:BX200)&gt;0,SMALL($BV200:BX200,1),$CI200)</f>
        <v>3.4841319444444401</v>
      </c>
      <c r="CM200" s="8">
        <f>IF(COUNT($BV200:BY200)&gt;0,SMALL($BV200:BY200,1),$CI200)</f>
        <v>3.4841319444444401</v>
      </c>
      <c r="CN200" s="8">
        <f>IF(COUNT($BV200:BZ200)&gt;0,SMALL($BV200:BZ200,1),$CI200)</f>
        <v>3.4841319444444401</v>
      </c>
      <c r="CP200" s="8">
        <f t="shared" si="418"/>
        <v>0</v>
      </c>
      <c r="CQ200" s="8">
        <f>IF(COUNT($CB200:CC200)&gt;0,SMALL($CB200:CC200,1),$CP200)</f>
        <v>0</v>
      </c>
      <c r="CR200" s="8">
        <f>IF(COUNT($CB200:CD200)&gt;0,SMALL($CB200:CD200,1),$CP200)</f>
        <v>0</v>
      </c>
      <c r="CS200" s="8">
        <f>IF(COUNT($CB200:CE200)&gt;0,SMALL($CB200:CE200,1),$CP200)</f>
        <v>0</v>
      </c>
      <c r="CT200" s="8">
        <f>IF(COUNT($CB200:CF200)&gt;0,SMALL($CB200:CF200,1),$CP200)</f>
        <v>0</v>
      </c>
      <c r="CV200" s="8" t="str">
        <f t="shared" si="419"/>
        <v/>
      </c>
      <c r="CW200" s="8" t="str">
        <f t="shared" si="420"/>
        <v/>
      </c>
      <c r="CX200" s="1">
        <f t="shared" si="421"/>
        <v>0</v>
      </c>
      <c r="CY200" s="8" t="str">
        <f t="shared" si="422"/>
        <v/>
      </c>
      <c r="CZ200" s="1">
        <f t="shared" si="423"/>
        <v>0</v>
      </c>
      <c r="DB200" s="13">
        <f t="shared" si="424"/>
        <v>0</v>
      </c>
      <c r="DC200" s="13">
        <f>SMALL($DO200:DP200,1)/(60*60*24)</f>
        <v>0</v>
      </c>
      <c r="DD200" s="13">
        <f>SMALL($DO200:DQ200,1)/(60*60*24)</f>
        <v>0</v>
      </c>
      <c r="DE200" s="13">
        <f>SMALL($DO200:DR200,1)/(60*60*24)</f>
        <v>0</v>
      </c>
      <c r="DF200" s="13">
        <f>SMALL($DO200:DS200,1)/(60*60*24)</f>
        <v>0</v>
      </c>
      <c r="DG200" s="13">
        <f>SMALL($DO200:DT200,1)/(60*60*24)</f>
        <v>0</v>
      </c>
      <c r="DH200" s="45">
        <f t="shared" si="425"/>
        <v>0</v>
      </c>
      <c r="DI200" s="13">
        <f>SMALL($DU200:DV200,1)/(60*60*24)</f>
        <v>0</v>
      </c>
      <c r="DJ200" s="13">
        <f>SMALL($DU200:DW200,1)/(60*60*24)</f>
        <v>0</v>
      </c>
      <c r="DK200" s="13">
        <f>SMALL($DU200:DX200,1)/(60*60*24)</f>
        <v>0</v>
      </c>
      <c r="DL200" s="13">
        <f>SMALL($DU200:DY200,1)/(60*60*24)</f>
        <v>0</v>
      </c>
      <c r="DM200" s="13">
        <f>SMALL($DU200:DZ200,1)/(60*60*24)</f>
        <v>0</v>
      </c>
      <c r="DO200" s="6">
        <f t="shared" si="426"/>
        <v>0</v>
      </c>
      <c r="DP200" s="1">
        <f t="shared" si="427"/>
        <v>9999</v>
      </c>
      <c r="DQ200" s="1">
        <f t="shared" si="428"/>
        <v>9999</v>
      </c>
      <c r="DR200" s="1">
        <f t="shared" si="429"/>
        <v>9999</v>
      </c>
      <c r="DS200" s="1">
        <f t="shared" si="430"/>
        <v>9999</v>
      </c>
      <c r="DT200" s="1">
        <f t="shared" si="431"/>
        <v>9999</v>
      </c>
      <c r="DU200" s="6">
        <f t="shared" si="432"/>
        <v>0</v>
      </c>
      <c r="DV200" s="1">
        <f t="shared" si="433"/>
        <v>9999</v>
      </c>
      <c r="DW200" s="55">
        <f t="shared" si="441"/>
        <v>9999</v>
      </c>
      <c r="DX200" s="1">
        <f t="shared" si="434"/>
        <v>9999</v>
      </c>
      <c r="DY200" s="1">
        <f t="shared" si="435"/>
        <v>9999</v>
      </c>
      <c r="DZ200" s="1">
        <f t="shared" si="436"/>
        <v>9999</v>
      </c>
    </row>
    <row r="201" spans="5:130" x14ac:dyDescent="0.2">
      <c r="E201" s="13"/>
      <c r="M201" s="8">
        <f t="shared" si="380"/>
        <v>0</v>
      </c>
      <c r="N201" s="6">
        <f t="shared" si="378"/>
        <v>0</v>
      </c>
      <c r="O201" s="8" t="str">
        <f t="shared" si="381"/>
        <v/>
      </c>
      <c r="Q201" s="8">
        <f t="shared" si="382"/>
        <v>0</v>
      </c>
      <c r="R201" s="8">
        <f t="shared" si="383"/>
        <v>0</v>
      </c>
      <c r="S201" s="8" t="str">
        <f t="shared" si="384"/>
        <v/>
      </c>
      <c r="T201" s="8"/>
      <c r="U201" s="8">
        <f>IF(A201&lt;&gt;"",IF(VLOOKUP(A201,Apr!A$4:F$202,6)&gt;0,VLOOKUP(A201,Apr!A$4:F$202,6),0),0)</f>
        <v>0</v>
      </c>
      <c r="V201" s="8">
        <f>IF(A201&lt;&gt;"",IF(VLOOKUP(A201,May!A$3:F$201,6)&gt;0,VLOOKUP(A201,May!A$3:F$201,6),0),0)</f>
        <v>0</v>
      </c>
      <c r="W201" s="8">
        <f>IF(A201&lt;&gt;"",IF(VLOOKUP(A201,Jun!A$3:F$201,6)&gt;0,VLOOKUP(A201,Jun!A$3:F$201,6),0),0)</f>
        <v>0</v>
      </c>
      <c r="X201" s="8">
        <f>IF(A201&lt;&gt;"",IF(VLOOKUP(A201,Jul!A$3:F$201,6)&gt;0,VLOOKUP(A201,Jul!A$3:F$201,6),0),0)</f>
        <v>0</v>
      </c>
      <c r="Y201" s="8">
        <f>IF(A201&lt;&gt;"",IF(VLOOKUP(A201,Aug!A$3:F$201,6)&gt;0,VLOOKUP(A201,Aug!A$3:F$201,6),0),0)</f>
        <v>0</v>
      </c>
      <c r="Z201" s="8">
        <f>IF(A201&lt;&gt;"",IF(VLOOKUP(A201,Sep!A$3:F$201,6)&gt;0,VLOOKUP(A201,Sep!A$3:F$201,6),0),0)</f>
        <v>0</v>
      </c>
      <c r="AA201" s="6">
        <f t="shared" si="385"/>
        <v>0</v>
      </c>
      <c r="AB201" s="8">
        <f t="shared" si="379"/>
        <v>2.7777777777777776E-2</v>
      </c>
      <c r="AC201" s="8">
        <f>IF(A201&lt;&gt;"",IF(VLOOKUP(A201,Oct!A$3:F$201,6)&gt;0,VLOOKUP(A201,Oct!A$3:F$201,6),0),0)</f>
        <v>0</v>
      </c>
      <c r="AD201" s="8">
        <f>IF(A201&lt;&gt;"",IF(VLOOKUP(A201,Nov!A$3:F$201,6)&gt;0,VLOOKUP(A201,Nov!A$3:F$201,6),0),0)</f>
        <v>0</v>
      </c>
      <c r="AE201" s="8">
        <f>IF(A201&lt;&gt;"",IF(VLOOKUP(A201,Dec!A$3:F$201,6)&gt;0,VLOOKUP(A201,Dec!A$3:F$201,6),0),0)</f>
        <v>0</v>
      </c>
      <c r="AF201" s="8">
        <f>IF(A201&lt;&gt;"",IF(VLOOKUP(A201,Jan!A$3:F$201,6)&gt;0,VLOOKUP(A201,Jan!A$3:F$201,6),0),0)</f>
        <v>0</v>
      </c>
      <c r="AG201" s="8">
        <f>IF(A201&lt;&gt;"",IF(VLOOKUP(A201,Feb!A$3:F$201,6)&gt;0,VLOOKUP(A201,Feb!A$3:F$201,6),0),0)</f>
        <v>0</v>
      </c>
      <c r="AH201" s="8">
        <f>IF(A201&lt;&gt;"",IF(VLOOKUP(A201,Mar!A$3:F$201,6)&gt;0,VLOOKUP(A201,Mar!A$3:F$201,6),0),0)</f>
        <v>0</v>
      </c>
      <c r="AJ201" s="8">
        <f>LARGE($BH201:BI201,1)</f>
        <v>0</v>
      </c>
      <c r="AK201" s="8">
        <f>LARGE($BH201:BJ201,1)</f>
        <v>0</v>
      </c>
      <c r="AL201" s="8">
        <f>LARGE($BH201:BK201,1)</f>
        <v>0</v>
      </c>
      <c r="AM201" s="8">
        <f>LARGE($BH201:BL201,1)</f>
        <v>0</v>
      </c>
      <c r="AN201" s="8">
        <f>LARGE($BH201:BM201,1)</f>
        <v>0</v>
      </c>
      <c r="AO201" s="8">
        <f>LARGE($BN201:BO201,1)</f>
        <v>2.7777777777777776E-2</v>
      </c>
      <c r="AP201" s="8">
        <f>LARGE($BN201:BP201,1)</f>
        <v>3.3333333333333333E-2</v>
      </c>
      <c r="AQ201" s="8">
        <f>LARGE($BN201:BQ201,1)</f>
        <v>3.3333333333333333E-2</v>
      </c>
      <c r="AR201" s="8">
        <f>LARGE($BN201:BR201,1)</f>
        <v>3.3333333333333333E-2</v>
      </c>
      <c r="AS201" s="8">
        <f>LARGE($BN201:BS201,1)</f>
        <v>3.3333333333333333E-2</v>
      </c>
      <c r="AV201" s="6">
        <f t="shared" si="386"/>
        <v>0</v>
      </c>
      <c r="AW201" s="6">
        <f t="shared" si="387"/>
        <v>0</v>
      </c>
      <c r="AX201" s="6">
        <f t="shared" si="388"/>
        <v>0</v>
      </c>
      <c r="AY201" s="6">
        <f t="shared" si="389"/>
        <v>0</v>
      </c>
      <c r="AZ201" s="6">
        <f t="shared" si="390"/>
        <v>0</v>
      </c>
      <c r="BA201" s="6">
        <f t="shared" si="391"/>
        <v>0</v>
      </c>
      <c r="BB201" s="6">
        <f t="shared" si="392"/>
        <v>0</v>
      </c>
      <c r="BC201" s="6">
        <f t="shared" si="393"/>
        <v>0</v>
      </c>
      <c r="BD201" s="6">
        <f t="shared" si="394"/>
        <v>0</v>
      </c>
      <c r="BE201" s="6">
        <f t="shared" si="395"/>
        <v>0</v>
      </c>
      <c r="BF201" s="6">
        <f t="shared" si="396"/>
        <v>0</v>
      </c>
      <c r="BH201" s="8" t="str">
        <f t="shared" si="397"/>
        <v/>
      </c>
      <c r="BI201" s="8">
        <f t="shared" si="398"/>
        <v>0</v>
      </c>
      <c r="BJ201" s="8">
        <f t="shared" si="399"/>
        <v>0</v>
      </c>
      <c r="BK201" s="8">
        <f t="shared" si="400"/>
        <v>0</v>
      </c>
      <c r="BL201" s="8">
        <f t="shared" si="401"/>
        <v>0</v>
      </c>
      <c r="BM201" s="8">
        <f t="shared" si="402"/>
        <v>0</v>
      </c>
      <c r="BN201" s="8">
        <f t="shared" si="403"/>
        <v>2.7777777777777776E-2</v>
      </c>
      <c r="BO201" s="8">
        <f t="shared" si="404"/>
        <v>0</v>
      </c>
      <c r="BP201" s="8">
        <f t="shared" si="437"/>
        <v>3.3333333333333333E-2</v>
      </c>
      <c r="BQ201" s="8">
        <f t="shared" si="438"/>
        <v>0</v>
      </c>
      <c r="BR201" s="8">
        <f t="shared" si="439"/>
        <v>0</v>
      </c>
      <c r="BS201" s="8">
        <f t="shared" si="440"/>
        <v>0</v>
      </c>
      <c r="BV201" s="8" t="str">
        <f t="shared" si="405"/>
        <v/>
      </c>
      <c r="BW201" s="8" t="str">
        <f t="shared" si="406"/>
        <v/>
      </c>
      <c r="BX201" s="8" t="str">
        <f t="shared" si="407"/>
        <v/>
      </c>
      <c r="BY201" s="8" t="str">
        <f t="shared" si="408"/>
        <v/>
      </c>
      <c r="BZ201" s="8" t="str">
        <f t="shared" si="409"/>
        <v/>
      </c>
      <c r="CA201" s="8" t="str">
        <f t="shared" si="410"/>
        <v/>
      </c>
      <c r="CB201" s="8" t="str">
        <f t="shared" si="411"/>
        <v/>
      </c>
      <c r="CC201" s="8" t="str">
        <f t="shared" si="412"/>
        <v/>
      </c>
      <c r="CD201" s="8" t="str">
        <f t="shared" si="413"/>
        <v/>
      </c>
      <c r="CE201" s="8" t="str">
        <f t="shared" si="414"/>
        <v/>
      </c>
      <c r="CF201" s="8" t="str">
        <f t="shared" si="415"/>
        <v/>
      </c>
      <c r="CG201" s="8" t="str">
        <f t="shared" si="416"/>
        <v/>
      </c>
      <c r="CI201" s="13">
        <v>3.5257986111111101</v>
      </c>
      <c r="CJ201" s="8">
        <f t="shared" si="417"/>
        <v>3.5257986111111101</v>
      </c>
      <c r="CK201" s="8">
        <f>IF(COUNT($BV201:BW201)&gt;0,SMALL($BV201:BW201,1),$CI201)</f>
        <v>3.5257986111111101</v>
      </c>
      <c r="CL201" s="8">
        <f>IF(COUNT($BV201:BX201)&gt;0,SMALL($BV201:BX201,1),$CI201)</f>
        <v>3.5257986111111101</v>
      </c>
      <c r="CM201" s="8">
        <f>IF(COUNT($BV201:BY201)&gt;0,SMALL($BV201:BY201,1),$CI201)</f>
        <v>3.5257986111111101</v>
      </c>
      <c r="CN201" s="8">
        <f>IF(COUNT($BV201:BZ201)&gt;0,SMALL($BV201:BZ201,1),$CI201)</f>
        <v>3.5257986111111101</v>
      </c>
      <c r="CP201" s="8">
        <f t="shared" si="418"/>
        <v>0</v>
      </c>
      <c r="CQ201" s="8">
        <f>IF(COUNT($CB201:CC201)&gt;0,SMALL($CB201:CC201,1),$CP201)</f>
        <v>0</v>
      </c>
      <c r="CR201" s="8">
        <f>IF(COUNT($CB201:CD201)&gt;0,SMALL($CB201:CD201,1),$CP201)</f>
        <v>0</v>
      </c>
      <c r="CS201" s="8">
        <f>IF(COUNT($CB201:CE201)&gt;0,SMALL($CB201:CE201,1),$CP201)</f>
        <v>0</v>
      </c>
      <c r="CT201" s="8">
        <f>IF(COUNT($CB201:CF201)&gt;0,SMALL($CB201:CF201,1),$CP201)</f>
        <v>0</v>
      </c>
      <c r="CV201" s="8" t="str">
        <f t="shared" si="419"/>
        <v/>
      </c>
      <c r="CW201" s="8" t="str">
        <f t="shared" si="420"/>
        <v/>
      </c>
      <c r="CX201" s="1">
        <f t="shared" si="421"/>
        <v>0</v>
      </c>
      <c r="CY201" s="8" t="str">
        <f t="shared" si="422"/>
        <v/>
      </c>
      <c r="CZ201" s="1">
        <f t="shared" si="423"/>
        <v>0</v>
      </c>
      <c r="DB201" s="13">
        <f t="shared" si="424"/>
        <v>0</v>
      </c>
      <c r="DC201" s="13">
        <f>SMALL($DO201:DP201,1)/(60*60*24)</f>
        <v>0</v>
      </c>
      <c r="DD201" s="13">
        <f>SMALL($DO201:DQ201,1)/(60*60*24)</f>
        <v>0</v>
      </c>
      <c r="DE201" s="13">
        <f>SMALL($DO201:DR201,1)/(60*60*24)</f>
        <v>0</v>
      </c>
      <c r="DF201" s="13">
        <f>SMALL($DO201:DS201,1)/(60*60*24)</f>
        <v>0</v>
      </c>
      <c r="DG201" s="13">
        <f>SMALL($DO201:DT201,1)/(60*60*24)</f>
        <v>0</v>
      </c>
      <c r="DH201" s="45">
        <f t="shared" si="425"/>
        <v>0</v>
      </c>
      <c r="DI201" s="13">
        <f>SMALL($DU201:DV201,1)/(60*60*24)</f>
        <v>0</v>
      </c>
      <c r="DJ201" s="13">
        <f>SMALL($DU201:DW201,1)/(60*60*24)</f>
        <v>0</v>
      </c>
      <c r="DK201" s="13">
        <f>SMALL($DU201:DX201,1)/(60*60*24)</f>
        <v>0</v>
      </c>
      <c r="DL201" s="13">
        <f>SMALL($DU201:DY201,1)/(60*60*24)</f>
        <v>0</v>
      </c>
      <c r="DM201" s="13">
        <f>SMALL($DU201:DZ201,1)/(60*60*24)</f>
        <v>0</v>
      </c>
      <c r="DO201" s="6">
        <f t="shared" si="426"/>
        <v>0</v>
      </c>
      <c r="DP201" s="1">
        <f t="shared" si="427"/>
        <v>9999</v>
      </c>
      <c r="DQ201" s="1">
        <f t="shared" si="428"/>
        <v>9999</v>
      </c>
      <c r="DR201" s="1">
        <f t="shared" si="429"/>
        <v>9999</v>
      </c>
      <c r="DS201" s="1">
        <f t="shared" si="430"/>
        <v>9999</v>
      </c>
      <c r="DT201" s="1">
        <f t="shared" si="431"/>
        <v>9999</v>
      </c>
      <c r="DU201" s="6">
        <f t="shared" si="432"/>
        <v>0</v>
      </c>
      <c r="DV201" s="1">
        <f t="shared" si="433"/>
        <v>9999</v>
      </c>
      <c r="DW201" s="55">
        <f t="shared" si="441"/>
        <v>9999</v>
      </c>
      <c r="DX201" s="1">
        <f t="shared" si="434"/>
        <v>9999</v>
      </c>
      <c r="DY201" s="1">
        <f t="shared" si="435"/>
        <v>9999</v>
      </c>
      <c r="DZ201" s="1">
        <f t="shared" si="436"/>
        <v>9999</v>
      </c>
    </row>
  </sheetData>
  <sortState xmlns:xlrd2="http://schemas.microsoft.com/office/spreadsheetml/2017/richdata2" ref="A3:FC125">
    <sortCondition ref="A125"/>
  </sortState>
  <conditionalFormatting sqref="R3:R28 R30:R53 R65:R201 R55:R63">
    <cfRule type="expression" dxfId="46" priority="71" stopIfTrue="1">
      <formula>(AND(R3&gt;0,R3&lt;B3))</formula>
    </cfRule>
  </conditionalFormatting>
  <conditionalFormatting sqref="Q3:Q28 Q30:Q53 Q65:Q201 Q55:Q63">
    <cfRule type="expression" dxfId="45" priority="70" stopIfTrue="1">
      <formula>(AND(Q3&gt;0,Q3&lt;E3))</formula>
    </cfRule>
  </conditionalFormatting>
  <conditionalFormatting sqref="R64">
    <cfRule type="expression" dxfId="44" priority="63" stopIfTrue="1">
      <formula>(AND(R64&gt;0,R64&lt;B64))</formula>
    </cfRule>
  </conditionalFormatting>
  <conditionalFormatting sqref="Q64">
    <cfRule type="expression" dxfId="43" priority="62" stopIfTrue="1">
      <formula>(AND(Q64&gt;0,Q64&lt;E64))</formula>
    </cfRule>
  </conditionalFormatting>
  <conditionalFormatting sqref="R29">
    <cfRule type="expression" dxfId="42" priority="58" stopIfTrue="1">
      <formula>(AND(R29&gt;0,R29&lt;B29))</formula>
    </cfRule>
  </conditionalFormatting>
  <conditionalFormatting sqref="Q29">
    <cfRule type="expression" dxfId="41" priority="57" stopIfTrue="1">
      <formula>(AND(Q29&gt;0,Q29&lt;E29))</formula>
    </cfRule>
  </conditionalFormatting>
  <conditionalFormatting sqref="B3:B28 B30:B53 B65:B201 B55:B63">
    <cfRule type="expression" dxfId="40" priority="52">
      <formula>(AND(B3="",R3&gt;0))</formula>
    </cfRule>
  </conditionalFormatting>
  <conditionalFormatting sqref="E3:E28 E30:E53 E65:E201 E55:E63">
    <cfRule type="expression" dxfId="39" priority="51">
      <formula>(AND(E3="",Q3&gt;0))</formula>
    </cfRule>
  </conditionalFormatting>
  <conditionalFormatting sqref="B64">
    <cfRule type="expression" dxfId="38" priority="50">
      <formula>(AND(B64="",R64&gt;0))</formula>
    </cfRule>
  </conditionalFormatting>
  <conditionalFormatting sqref="E64">
    <cfRule type="expression" dxfId="37" priority="49">
      <formula>(AND(E64="",Q64&gt;0))</formula>
    </cfRule>
  </conditionalFormatting>
  <conditionalFormatting sqref="B29">
    <cfRule type="expression" dxfId="36" priority="48">
      <formula>(AND(B29="",R29&gt;0))</formula>
    </cfRule>
  </conditionalFormatting>
  <conditionalFormatting sqref="E29">
    <cfRule type="expression" dxfId="35" priority="47">
      <formula>(AND(E29="",Q29&gt;0))</formula>
    </cfRule>
  </conditionalFormatting>
  <conditionalFormatting sqref="CO102:CO104 CO106:CO201">
    <cfRule type="expression" dxfId="34" priority="46">
      <formula>(AND(CO102="",DE102&gt;0))</formula>
    </cfRule>
  </conditionalFormatting>
  <conditionalFormatting sqref="CI3:CI16 CI30 CI65:CI73 CI34:CI53 CI18:CI25 CI27:CI28 CI32 CI77:CI79 CI81:CI82 CI62:CI63 CI84:CI104 CI106:CI201 CI55:CI60">
    <cfRule type="expression" dxfId="33" priority="40">
      <formula>(AND(CI3="",CU3&gt;0))</formula>
    </cfRule>
  </conditionalFormatting>
  <conditionalFormatting sqref="CI64">
    <cfRule type="expression" dxfId="32" priority="39">
      <formula>(AND(CI64="",CU64&gt;0))</formula>
    </cfRule>
  </conditionalFormatting>
  <conditionalFormatting sqref="CI29">
    <cfRule type="expression" dxfId="31" priority="38">
      <formula>(AND(CI29="",CU29&gt;0))</formula>
    </cfRule>
  </conditionalFormatting>
  <conditionalFormatting sqref="CO3:CO16 CO65:CO73 CO30 CO34:CO53 CO18:CO25 CO27:CO28 CO32 CO77:CO79 CO81:CO82 CO62:CO63 CO84:CO101 CO55:CO60">
    <cfRule type="expression" dxfId="30" priority="37">
      <formula>(AND(CO3="",DE3&gt;0))</formula>
    </cfRule>
  </conditionalFormatting>
  <conditionalFormatting sqref="CO64">
    <cfRule type="expression" dxfId="29" priority="36">
      <formula>(AND(CO64="",DE64&gt;0))</formula>
    </cfRule>
  </conditionalFormatting>
  <conditionalFormatting sqref="CO29">
    <cfRule type="expression" dxfId="28" priority="35">
      <formula>(AND(CO29="",DE29&gt;0))</formula>
    </cfRule>
  </conditionalFormatting>
  <conditionalFormatting sqref="CO17">
    <cfRule type="expression" dxfId="27" priority="28">
      <formula>(AND(CO17="",DE17&gt;0))</formula>
    </cfRule>
  </conditionalFormatting>
  <conditionalFormatting sqref="CI17">
    <cfRule type="expression" dxfId="26" priority="27">
      <formula>(AND(CI17="",CU17&gt;0))</formula>
    </cfRule>
  </conditionalFormatting>
  <conditionalFormatting sqref="CO26">
    <cfRule type="expression" dxfId="25" priority="26">
      <formula>(AND(CO26="",DE26&gt;0))</formula>
    </cfRule>
  </conditionalFormatting>
  <conditionalFormatting sqref="CI26">
    <cfRule type="expression" dxfId="24" priority="25">
      <formula>(AND(CI26="",CU26&gt;0))</formula>
    </cfRule>
  </conditionalFormatting>
  <conditionalFormatting sqref="CO31">
    <cfRule type="expression" dxfId="23" priority="24">
      <formula>(AND(CO31="",DE31&gt;0))</formula>
    </cfRule>
  </conditionalFormatting>
  <conditionalFormatting sqref="CI31">
    <cfRule type="expression" dxfId="22" priority="23">
      <formula>(AND(CI31="",CU31&gt;0))</formula>
    </cfRule>
  </conditionalFormatting>
  <conditionalFormatting sqref="CO33">
    <cfRule type="expression" dxfId="21" priority="22">
      <formula>(AND(CO33="",DE33&gt;0))</formula>
    </cfRule>
  </conditionalFormatting>
  <conditionalFormatting sqref="CI33">
    <cfRule type="expression" dxfId="20" priority="21">
      <formula>(AND(CI33="",CU33&gt;0))</formula>
    </cfRule>
  </conditionalFormatting>
  <conditionalFormatting sqref="CO61">
    <cfRule type="expression" dxfId="19" priority="20">
      <formula>(AND(CO61="",DE61&gt;0))</formula>
    </cfRule>
  </conditionalFormatting>
  <conditionalFormatting sqref="CI61">
    <cfRule type="expression" dxfId="18" priority="19">
      <formula>(AND(CI61="",CU61&gt;0))</formula>
    </cfRule>
  </conditionalFormatting>
  <conditionalFormatting sqref="CO74">
    <cfRule type="expression" dxfId="17" priority="18">
      <formula>(AND(CO74="",DE74&gt;0))</formula>
    </cfRule>
  </conditionalFormatting>
  <conditionalFormatting sqref="CI74">
    <cfRule type="expression" dxfId="16" priority="17">
      <formula>(AND(CI74="",CU74&gt;0))</formula>
    </cfRule>
  </conditionalFormatting>
  <conditionalFormatting sqref="CO75">
    <cfRule type="expression" dxfId="15" priority="16">
      <formula>(AND(CO75="",DE75&gt;0))</formula>
    </cfRule>
  </conditionalFormatting>
  <conditionalFormatting sqref="CI75">
    <cfRule type="expression" dxfId="14" priority="15">
      <formula>(AND(CI75="",CU75&gt;0))</formula>
    </cfRule>
  </conditionalFormatting>
  <conditionalFormatting sqref="CO76">
    <cfRule type="expression" dxfId="13" priority="14">
      <formula>(AND(CO76="",DE76&gt;0))</formula>
    </cfRule>
  </conditionalFormatting>
  <conditionalFormatting sqref="CI76">
    <cfRule type="expression" dxfId="12" priority="13">
      <formula>(AND(CI76="",CU76&gt;0))</formula>
    </cfRule>
  </conditionalFormatting>
  <conditionalFormatting sqref="CO80">
    <cfRule type="expression" dxfId="11" priority="12">
      <formula>(AND(CO80="",DE80&gt;0))</formula>
    </cfRule>
  </conditionalFormatting>
  <conditionalFormatting sqref="CI80">
    <cfRule type="expression" dxfId="10" priority="11">
      <formula>(AND(CI80="",CU80&gt;0))</formula>
    </cfRule>
  </conditionalFormatting>
  <conditionalFormatting sqref="CO83">
    <cfRule type="expression" dxfId="9" priority="10">
      <formula>(AND(CO83="",DE83&gt;0))</formula>
    </cfRule>
  </conditionalFormatting>
  <conditionalFormatting sqref="CI83">
    <cfRule type="expression" dxfId="8" priority="9">
      <formula>(AND(CI83="",CU83&gt;0))</formula>
    </cfRule>
  </conditionalFormatting>
  <conditionalFormatting sqref="CO105">
    <cfRule type="expression" dxfId="7" priority="8">
      <formula>(AND(CO105="",DE105&gt;0))</formula>
    </cfRule>
  </conditionalFormatting>
  <conditionalFormatting sqref="CI105">
    <cfRule type="expression" dxfId="6" priority="7">
      <formula>(AND(CI105="",CU105&gt;0))</formula>
    </cfRule>
  </conditionalFormatting>
  <conditionalFormatting sqref="R54">
    <cfRule type="expression" dxfId="5" priority="6" stopIfTrue="1">
      <formula>(AND(R54&gt;0,R54&lt;B54))</formula>
    </cfRule>
  </conditionalFormatting>
  <conditionalFormatting sqref="Q54">
    <cfRule type="expression" dxfId="4" priority="5" stopIfTrue="1">
      <formula>(AND(Q54&gt;0,Q54&lt;E54))</formula>
    </cfRule>
  </conditionalFormatting>
  <conditionalFormatting sqref="B54">
    <cfRule type="expression" dxfId="3" priority="4">
      <formula>(AND(B54="",R54&gt;0))</formula>
    </cfRule>
  </conditionalFormatting>
  <conditionalFormatting sqref="E54">
    <cfRule type="expression" dxfId="2" priority="3">
      <formula>(AND(E54="",Q54&gt;0))</formula>
    </cfRule>
  </conditionalFormatting>
  <conditionalFormatting sqref="CI54">
    <cfRule type="expression" dxfId="1" priority="2">
      <formula>(AND(CI54="",CU54&gt;0))</formula>
    </cfRule>
  </conditionalFormatting>
  <conditionalFormatting sqref="CO54">
    <cfRule type="expression" dxfId="0" priority="1">
      <formula>(AND(CO54="",DE54&gt;0))</formula>
    </cfRule>
  </conditionalFormatting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CE201"/>
  <sheetViews>
    <sheetView showZeros="0" workbookViewId="0">
      <pane xSplit="4" ySplit="2" topLeftCell="E22" activePane="bottomRight" state="frozen"/>
      <selection pane="topRight" activeCell="E1" sqref="E1"/>
      <selection pane="bottomLeft" activeCell="A3" sqref="A3"/>
      <selection pane="bottomRight" activeCell="C55" sqref="C55:F55"/>
    </sheetView>
  </sheetViews>
  <sheetFormatPr defaultColWidth="8.85546875" defaultRowHeight="12" x14ac:dyDescent="0.2"/>
  <cols>
    <col min="1" max="1" width="16.28515625" style="1" customWidth="1"/>
    <col min="2" max="2" width="5.5703125" style="1" customWidth="1"/>
    <col min="3" max="3" width="7.28515625" style="1" customWidth="1"/>
    <col min="4" max="4" width="4.28515625" style="6" hidden="1" customWidth="1"/>
    <col min="5" max="5" width="7.7109375" style="1" customWidth="1"/>
    <col min="6" max="6" width="8.7109375" style="1" customWidth="1"/>
    <col min="7" max="7" width="8.7109375" style="6" customWidth="1"/>
    <col min="8" max="8" width="8.7109375" style="6" hidden="1" customWidth="1"/>
    <col min="9" max="9" width="8.140625" style="1" hidden="1" customWidth="1"/>
    <col min="10" max="10" width="5.7109375" style="1" hidden="1" customWidth="1"/>
    <col min="11" max="11" width="8.7109375" style="8" hidden="1" customWidth="1"/>
    <col min="12" max="12" width="11.140625" style="1" customWidth="1"/>
    <col min="13" max="13" width="8.85546875" style="1" customWidth="1"/>
    <col min="14" max="14" width="8.85546875" style="8" customWidth="1"/>
    <col min="15" max="15" width="16.7109375" style="1" customWidth="1"/>
    <col min="16" max="16" width="5.5703125" style="6" customWidth="1"/>
    <col min="17" max="17" width="5.5703125" style="6" hidden="1" customWidth="1"/>
    <col min="18" max="19" width="5.5703125" style="6" customWidth="1"/>
    <col min="20" max="21" width="5.5703125" style="1" customWidth="1"/>
    <col min="22" max="22" width="5.5703125" style="1" hidden="1" customWidth="1"/>
    <col min="23" max="23" width="6.140625" style="1" customWidth="1"/>
    <col min="24" max="24" width="10.42578125" style="1" customWidth="1"/>
    <col min="25" max="16384" width="8.85546875" style="1"/>
  </cols>
  <sheetData>
    <row r="1" spans="1:83" s="7" customFormat="1" ht="25.9" hidden="1" customHeight="1" x14ac:dyDescent="0.25">
      <c r="C1" s="7">
        <v>28</v>
      </c>
      <c r="D1" s="5"/>
      <c r="E1" s="4"/>
      <c r="F1" s="4"/>
      <c r="G1" s="5"/>
      <c r="H1" s="5"/>
      <c r="K1" s="10"/>
      <c r="N1" s="10"/>
      <c r="P1" s="5"/>
      <c r="Q1" s="5">
        <v>93</v>
      </c>
      <c r="R1" s="5"/>
      <c r="S1" s="5">
        <v>93</v>
      </c>
      <c r="T1" s="7">
        <v>3</v>
      </c>
      <c r="V1" s="7">
        <v>9</v>
      </c>
    </row>
    <row r="2" spans="1:83" s="7" customFormat="1" ht="12" customHeight="1" x14ac:dyDescent="0.25">
      <c r="A2" s="7" t="s">
        <v>22</v>
      </c>
      <c r="B2" s="7" t="s">
        <v>65</v>
      </c>
      <c r="C2" s="7" t="s">
        <v>59</v>
      </c>
      <c r="D2" s="5">
        <v>0</v>
      </c>
      <c r="E2" s="4"/>
      <c r="F2" s="4"/>
      <c r="G2" s="5"/>
      <c r="H2" s="5"/>
      <c r="K2" s="10"/>
      <c r="L2" s="14" t="s">
        <v>138</v>
      </c>
      <c r="M2" s="14" t="s">
        <v>139</v>
      </c>
      <c r="N2" s="24" t="s">
        <v>140</v>
      </c>
      <c r="P2" s="39" t="s">
        <v>65</v>
      </c>
      <c r="Q2" s="39"/>
      <c r="R2" s="5" t="s">
        <v>34</v>
      </c>
      <c r="S2" s="5" t="s">
        <v>119</v>
      </c>
      <c r="T2" s="5" t="s">
        <v>124</v>
      </c>
      <c r="X2" s="12" t="s">
        <v>206</v>
      </c>
      <c r="Y2" s="51">
        <v>2</v>
      </c>
    </row>
    <row r="3" spans="1:83" s="7" customFormat="1" ht="16.149999999999999" hidden="1" customHeight="1" x14ac:dyDescent="0.25">
      <c r="D3" s="5">
        <v>0</v>
      </c>
      <c r="E3" s="4"/>
      <c r="F3" s="4"/>
      <c r="G3" s="5"/>
      <c r="H3" s="5"/>
      <c r="K3" s="10"/>
      <c r="L3" s="14"/>
      <c r="M3" s="14"/>
      <c r="N3" s="24"/>
      <c r="P3" s="39"/>
      <c r="Q3" s="39">
        <v>41</v>
      </c>
      <c r="R3" s="5">
        <v>41</v>
      </c>
      <c r="S3" s="5"/>
      <c r="T3" s="5"/>
    </row>
    <row r="4" spans="1:83" ht="12" customHeight="1" x14ac:dyDescent="0.2">
      <c r="A4" s="1" t="s">
        <v>199</v>
      </c>
      <c r="C4" s="3">
        <f>IF(A4&lt;&gt;"",VLOOKUP(A4,Runners!A$3:AS$201,C$1,FALSE),0)</f>
        <v>7.9861111111111122E-3</v>
      </c>
      <c r="D4" s="6">
        <f t="shared" ref="D4:D35" si="0">D3+1</f>
        <v>1</v>
      </c>
      <c r="E4" s="2"/>
      <c r="F4" s="2">
        <f t="shared" ref="F4:F35" si="1">IF(E4&gt;0,E4-C4,0)</f>
        <v>0</v>
      </c>
      <c r="J4" s="1" t="str">
        <f t="shared" ref="J4:J35" si="2">A4</f>
        <v>Aaron Kirkby</v>
      </c>
      <c r="L4" s="7">
        <f>COUNT(E4:E202)</f>
        <v>21</v>
      </c>
      <c r="M4" s="8">
        <f>IF(D4&lt;=L$4,SMALL(E$4:E$202,D4),"")</f>
        <v>2.6701388888888889E-2</v>
      </c>
      <c r="N4" s="8">
        <f>IF(D4&lt;=L$4,VLOOKUP(M4,E$4:F$202,2,FALSE),"")</f>
        <v>1.9583333333333335E-2</v>
      </c>
      <c r="O4" s="1" t="str">
        <f>IF(D4&lt;=L$4,VLOOKUP(M4,E$4:J$202,6,FALSE),"")</f>
        <v>Morgan Pritchard</v>
      </c>
      <c r="P4" s="40">
        <f>IF(D4&lt;=L$4,VLOOKUP(O4,A$4:B$202,2,FALSE),"")</f>
        <v>0</v>
      </c>
      <c r="Q4" s="40">
        <f t="shared" ref="Q4:Q35" si="3">IF(D4&lt;=L$4,IF(P4="Y",Q3,Q3-1),"")</f>
        <v>40</v>
      </c>
      <c r="R4" s="6">
        <f t="shared" ref="R4:R35" si="4">IF(Q4=Q3,0,IF(Q4&gt;0,Q4,1))</f>
        <v>40</v>
      </c>
      <c r="S4" s="6">
        <f>IF(AND(D4&lt;=L$4,P4&lt;&gt;"Y"),IF(N4&lt;VLOOKUP(O4,Runners!A$3:CT$201,S$1,FALSE),IF(Y$2="zero",0,Y$2),0),0)</f>
        <v>0</v>
      </c>
      <c r="T4" s="6">
        <f t="shared" ref="T4:T35" si="5">IF(AND(D4&lt;=L$4,P4&lt;&gt;"Y"),S4+R4,0)</f>
        <v>40</v>
      </c>
      <c r="U4" s="2"/>
      <c r="V4" s="2">
        <f>IF(O4&lt;&gt;"",VLOOKUP(O4,Runners!CZ$3:DM$201,V$1,FALSE),"")</f>
        <v>2.0714740833520276E-2</v>
      </c>
      <c r="W4" s="19">
        <f t="shared" ref="W4:W35" si="6">IF(O4&lt;&gt;"",(V4-N4)/V4,"")</f>
        <v>5.4618472385428794E-2</v>
      </c>
    </row>
    <row r="5" spans="1:83" x14ac:dyDescent="0.2">
      <c r="A5" s="1" t="s">
        <v>5</v>
      </c>
      <c r="C5" s="3">
        <f>IF(A5&lt;&gt;"",VLOOKUP(A5,Runners!A$3:AS$201,C$1,FALSE),0)</f>
        <v>1.0763888888888891E-2</v>
      </c>
      <c r="D5" s="6">
        <f t="shared" si="0"/>
        <v>2</v>
      </c>
      <c r="E5" s="2"/>
      <c r="F5" s="2">
        <f t="shared" si="1"/>
        <v>0</v>
      </c>
      <c r="J5" s="1" t="str">
        <f t="shared" si="2"/>
        <v>Alan Elstone</v>
      </c>
      <c r="L5" s="7"/>
      <c r="M5" s="8">
        <f>IF(D5&lt;=L$4,SMALL(E$4:E$202,D5),"")</f>
        <v>2.7349537037037037E-2</v>
      </c>
      <c r="N5" s="8">
        <f>IF(D5&lt;=L$4,VLOOKUP(M5,E$4:F$202,2,FALSE),"")</f>
        <v>1.832175925925926E-2</v>
      </c>
      <c r="O5" s="1" t="str">
        <f>IF(D5&lt;=L$4,VLOOKUP(M5,E$4:J$202,6,FALSE),"")</f>
        <v>Graham Webster</v>
      </c>
      <c r="P5" s="40">
        <f>IF(D5&lt;=L$4,VLOOKUP(O5,A$4:B$202,2,FALSE),"")</f>
        <v>0</v>
      </c>
      <c r="Q5" s="40">
        <f t="shared" si="3"/>
        <v>39</v>
      </c>
      <c r="R5" s="6">
        <f t="shared" si="4"/>
        <v>39</v>
      </c>
      <c r="S5" s="6">
        <f>IF(AND(D5&lt;=L$4,P5&lt;&gt;"Y"),IF(N5&lt;VLOOKUP(O5,Runners!A$3:CT$201,S$1,FALSE),IF(Y$2="zero",0,Y$2),0),0)</f>
        <v>0</v>
      </c>
      <c r="T5" s="6">
        <f t="shared" si="5"/>
        <v>39</v>
      </c>
      <c r="U5" s="2"/>
      <c r="V5" s="2">
        <f>IF(O5&lt;&gt;"",VLOOKUP(O5,Runners!CZ$3:DM$201,V$1,FALSE),"")</f>
        <v>1.8759142311918976E-2</v>
      </c>
      <c r="W5" s="19">
        <f t="shared" si="6"/>
        <v>2.3315727626940428E-2</v>
      </c>
      <c r="X5" s="2" t="s">
        <v>135</v>
      </c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</row>
    <row r="6" spans="1:83" x14ac:dyDescent="0.2">
      <c r="A6" s="1" t="s">
        <v>214</v>
      </c>
      <c r="B6" s="3"/>
      <c r="C6" s="3">
        <f>IF(A6&lt;&gt;"",VLOOKUP(A6,Runners!A$3:AS$201,C$1,FALSE),0)</f>
        <v>1.4236111111111111E-2</v>
      </c>
      <c r="D6" s="6">
        <f t="shared" si="0"/>
        <v>3</v>
      </c>
      <c r="E6" s="2"/>
      <c r="F6" s="2">
        <f t="shared" si="1"/>
        <v>0</v>
      </c>
      <c r="J6" s="1" t="str">
        <f t="shared" si="2"/>
        <v>Alex Fraser</v>
      </c>
      <c r="M6" s="8">
        <f>IF(D6&lt;=L$4,SMALL(E$4:E$202,D6),"")</f>
        <v>2.7800925925925923E-2</v>
      </c>
      <c r="N6" s="8">
        <f>IF(D6&lt;=L$4,VLOOKUP(M6,E$4:F$202,2,FALSE),"")</f>
        <v>1.7210648148148149E-2</v>
      </c>
      <c r="O6" s="1" t="str">
        <f>IF(D6&lt;=L$4,VLOOKUP(M6,E$4:J$202,6,FALSE),"")</f>
        <v>Lee Ramsden</v>
      </c>
      <c r="P6" s="40" t="str">
        <f>IF(D6&lt;=L$4,VLOOKUP(O6,A$4:B$202,2,FALSE),"")</f>
        <v>Y</v>
      </c>
      <c r="Q6" s="40">
        <f t="shared" si="3"/>
        <v>39</v>
      </c>
      <c r="R6" s="6">
        <f t="shared" si="4"/>
        <v>0</v>
      </c>
      <c r="S6" s="6">
        <f>IF(AND(D6&lt;=L$4,P6&lt;&gt;"Y"),IF(N6&lt;VLOOKUP(O6,Runners!A$3:CT$201,S$1,FALSE),IF(Y$2="zero",0,Y$2),0),0)</f>
        <v>0</v>
      </c>
      <c r="T6" s="6">
        <f t="shared" si="5"/>
        <v>0</v>
      </c>
      <c r="U6" s="2"/>
      <c r="V6" s="2">
        <f>IF(O6&lt;&gt;"",VLOOKUP(O6,Runners!CZ$3:DM$201,V$1,FALSE),"")</f>
        <v>1.7220341164473747E-2</v>
      </c>
      <c r="W6" s="19">
        <f t="shared" si="6"/>
        <v>5.6288178224922708E-4</v>
      </c>
    </row>
    <row r="7" spans="1:83" x14ac:dyDescent="0.2">
      <c r="A7" s="1" t="s">
        <v>1</v>
      </c>
      <c r="C7" s="3">
        <f>IF(A7&lt;&gt;"",VLOOKUP(A7,Runners!A$3:AS$201,C$1,FALSE),0)</f>
        <v>1.40625E-2</v>
      </c>
      <c r="D7" s="6">
        <f t="shared" si="0"/>
        <v>4</v>
      </c>
      <c r="E7" s="2"/>
      <c r="F7" s="2">
        <f t="shared" si="1"/>
        <v>0</v>
      </c>
      <c r="J7" s="1" t="str">
        <f t="shared" si="2"/>
        <v>Alex Tate</v>
      </c>
      <c r="M7" s="8">
        <f>IF(D7&lt;=L$4,SMALL(E$4:E$202,D7),"")</f>
        <v>2.8136574074074074E-2</v>
      </c>
      <c r="N7" s="8">
        <f>IF(D7&lt;=L$4,VLOOKUP(M7,E$4:F$202,2,FALSE),"")</f>
        <v>1.5289351851851851E-2</v>
      </c>
      <c r="O7" s="1" t="str">
        <f>IF(D7&lt;=L$4,VLOOKUP(M7,E$4:J$202,6,FALSE),"")</f>
        <v>Dom Kirby</v>
      </c>
      <c r="P7" s="40">
        <f>IF(D7&lt;=L$4,VLOOKUP(O7,A$4:B$202,2,FALSE),"")</f>
        <v>0</v>
      </c>
      <c r="Q7" s="40">
        <f t="shared" si="3"/>
        <v>38</v>
      </c>
      <c r="R7" s="6">
        <f t="shared" si="4"/>
        <v>38</v>
      </c>
      <c r="S7" s="6">
        <f>IF(AND(D7&lt;=L$4,P7&lt;&gt;"Y"),IF(N7&lt;VLOOKUP(O7,Runners!A$3:CT$201,S$1,FALSE),IF(Y$2="zero",0,Y$2),0),0)</f>
        <v>0</v>
      </c>
      <c r="T7" s="6">
        <f t="shared" si="5"/>
        <v>38</v>
      </c>
      <c r="U7" s="2"/>
      <c r="V7" s="2">
        <f>IF(O7&lt;&gt;"",VLOOKUP(O7,Runners!CZ$3:DM$201,V$1,FALSE),"")</f>
        <v>1.491747632589821E-2</v>
      </c>
      <c r="W7" s="19">
        <f t="shared" si="6"/>
        <v>-2.4928849748400681E-2</v>
      </c>
    </row>
    <row r="8" spans="1:83" x14ac:dyDescent="0.2">
      <c r="A8" s="1" t="s">
        <v>228</v>
      </c>
      <c r="C8" s="3">
        <f>IF(A8&lt;&gt;"",VLOOKUP(A8,Runners!A$3:AS$201,C$1,FALSE),0)</f>
        <v>7.9861111111111122E-3</v>
      </c>
      <c r="D8" s="6">
        <f t="shared" si="0"/>
        <v>5</v>
      </c>
      <c r="E8" s="2"/>
      <c r="F8" s="2">
        <f t="shared" si="1"/>
        <v>0</v>
      </c>
      <c r="J8" s="1" t="str">
        <f t="shared" si="2"/>
        <v>Alex Wiggins</v>
      </c>
      <c r="M8" s="8">
        <f>IF(D8&lt;=L$4,SMALL(E$4:E$202,D8),"")</f>
        <v>2.826388888888889E-2</v>
      </c>
      <c r="N8" s="8">
        <f>IF(D8&lt;=L$4,VLOOKUP(M8,E$4:F$202,2,FALSE),"")</f>
        <v>1.7326388888888891E-2</v>
      </c>
      <c r="O8" s="1" t="str">
        <f>IF(D8&lt;=L$4,VLOOKUP(M8,E$4:J$202,6,FALSE),"")</f>
        <v>Chris Cottam</v>
      </c>
      <c r="P8" s="40">
        <f>IF(D8&lt;=L$4,VLOOKUP(O8,A$4:B$202,2,FALSE),"")</f>
        <v>0</v>
      </c>
      <c r="Q8" s="40">
        <f t="shared" si="3"/>
        <v>37</v>
      </c>
      <c r="R8" s="6">
        <f t="shared" si="4"/>
        <v>37</v>
      </c>
      <c r="S8" s="6">
        <f>IF(AND(D8&lt;=L$4,P8&lt;&gt;"Y"),IF(N8&lt;VLOOKUP(O8,Runners!A$3:CT$201,S$1,FALSE),IF(Y$2="zero",0,Y$2),0),0)</f>
        <v>0</v>
      </c>
      <c r="T8" s="6">
        <f t="shared" si="5"/>
        <v>37</v>
      </c>
      <c r="U8" s="2"/>
      <c r="V8" s="2">
        <f>IF(O8&lt;&gt;"",VLOOKUP(O8,Runners!CZ$3:DM$201,V$1,FALSE),"")</f>
        <v>1.6962391839179459E-2</v>
      </c>
      <c r="W8" s="19">
        <f t="shared" si="6"/>
        <v>-2.1459063860833461E-2</v>
      </c>
    </row>
    <row r="9" spans="1:83" x14ac:dyDescent="0.2">
      <c r="A9" s="1" t="s">
        <v>216</v>
      </c>
      <c r="C9" s="3">
        <f>IF(A9&lt;&gt;"",VLOOKUP(A9,Runners!A$3:AS$201,C$1,FALSE),0)</f>
        <v>1.5277777777777777E-2</v>
      </c>
      <c r="D9" s="6">
        <f t="shared" si="0"/>
        <v>6</v>
      </c>
      <c r="E9" s="2"/>
      <c r="F9" s="2">
        <f t="shared" si="1"/>
        <v>0</v>
      </c>
      <c r="J9" s="1" t="str">
        <f t="shared" si="2"/>
        <v>Alistair Leivers</v>
      </c>
      <c r="M9" s="8">
        <f>IF(D9&lt;=L$4,SMALL(E$4:E$202,D9),"")</f>
        <v>2.836805555555556E-2</v>
      </c>
      <c r="N9" s="8">
        <f>IF(D9&lt;=L$4,VLOOKUP(M9,E$4:F$202,2,FALSE),"")</f>
        <v>1.5000000000000003E-2</v>
      </c>
      <c r="O9" s="1" t="str">
        <f>IF(D9&lt;=L$4,VLOOKUP(M9,E$4:J$202,6,FALSE),"")</f>
        <v>Ethan McAvoy</v>
      </c>
      <c r="P9" s="40" t="str">
        <f>IF(D9&lt;=L$4,VLOOKUP(O9,A$4:B$202,2,FALSE),"")</f>
        <v>Y</v>
      </c>
      <c r="Q9" s="40">
        <f t="shared" si="3"/>
        <v>37</v>
      </c>
      <c r="R9" s="6">
        <f t="shared" si="4"/>
        <v>0</v>
      </c>
      <c r="S9" s="6">
        <f>IF(AND(D9&lt;=L$4,P9&lt;&gt;"Y"),IF(N9&lt;VLOOKUP(O9,Runners!A$3:CT$201,S$1,FALSE),IF(Y$2="zero",0,Y$2),0),0)</f>
        <v>0</v>
      </c>
      <c r="T9" s="6">
        <f t="shared" si="5"/>
        <v>0</v>
      </c>
      <c r="U9" s="2"/>
      <c r="V9" s="2">
        <f>IF(O9&lt;&gt;"",VLOOKUP(O9,Runners!CZ$3:DM$201,V$1,FALSE),"")</f>
        <v>1.448990704944874E-2</v>
      </c>
      <c r="W9" s="19">
        <f t="shared" si="6"/>
        <v>-3.5203328000000457E-2</v>
      </c>
    </row>
    <row r="10" spans="1:83" x14ac:dyDescent="0.2">
      <c r="A10" s="1" t="s">
        <v>48</v>
      </c>
      <c r="B10" s="3"/>
      <c r="C10" s="3">
        <f>IF(A10&lt;&gt;"",VLOOKUP(A10,Runners!A$3:AS$201,C$1,FALSE),0)</f>
        <v>1.4236111111111111E-2</v>
      </c>
      <c r="D10" s="6">
        <f t="shared" si="0"/>
        <v>7</v>
      </c>
      <c r="E10" s="2"/>
      <c r="F10" s="2">
        <f t="shared" si="1"/>
        <v>0</v>
      </c>
      <c r="J10" s="1" t="str">
        <f t="shared" si="2"/>
        <v>Andy Draper</v>
      </c>
      <c r="M10" s="8">
        <f>IF(D10&lt;=L$4,SMALL(E$4:E$202,D10),"")</f>
        <v>2.8599537037037034E-2</v>
      </c>
      <c r="N10" s="8">
        <f>IF(D10&lt;=L$4,VLOOKUP(M10,E$4:F$202,2,FALSE),"")</f>
        <v>1.9745370370370368E-2</v>
      </c>
      <c r="O10" s="1" t="str">
        <f>IF(D10&lt;=L$4,VLOOKUP(M10,E$4:J$202,6,FALSE),"")</f>
        <v>Claire Markham</v>
      </c>
      <c r="P10" s="40">
        <f>IF(D10&lt;=L$4,VLOOKUP(O10,A$4:B$202,2,FALSE),"")</f>
        <v>0</v>
      </c>
      <c r="Q10" s="40">
        <f t="shared" si="3"/>
        <v>36</v>
      </c>
      <c r="R10" s="6">
        <f t="shared" si="4"/>
        <v>36</v>
      </c>
      <c r="S10" s="6">
        <f>IF(AND(D10&lt;=L$4,P10&lt;&gt;"Y"),IF(N10&lt;VLOOKUP(O10,Runners!A$3:CT$201,S$1,FALSE),IF(Y$2="zero",0,Y$2),0),0)</f>
        <v>0</v>
      </c>
      <c r="T10" s="6">
        <f t="shared" si="5"/>
        <v>36</v>
      </c>
      <c r="U10" s="2"/>
      <c r="V10" s="2">
        <f>IF(O10&lt;&gt;"",VLOOKUP(O10,Runners!CZ$3:DM$201,V$1,FALSE),"")</f>
        <v>1.8981512419931294E-2</v>
      </c>
      <c r="W10" s="19">
        <f t="shared" si="6"/>
        <v>-4.0242206919033234E-2</v>
      </c>
    </row>
    <row r="11" spans="1:83" x14ac:dyDescent="0.2">
      <c r="A11" s="1" t="s">
        <v>27</v>
      </c>
      <c r="C11" s="3">
        <f>IF(A11&lt;&gt;"",VLOOKUP(A11,Runners!A$3:AS$201,C$1,FALSE),0)</f>
        <v>1.3715277777777778E-2</v>
      </c>
      <c r="D11" s="6">
        <f t="shared" si="0"/>
        <v>8</v>
      </c>
      <c r="E11" s="2"/>
      <c r="F11" s="2">
        <f t="shared" si="1"/>
        <v>0</v>
      </c>
      <c r="J11" s="1" t="str">
        <f t="shared" si="2"/>
        <v>Andy Unsworth</v>
      </c>
      <c r="M11" s="8">
        <f>IF(D11&lt;=L$4,SMALL(E$4:E$202,D11),"")</f>
        <v>2.8611111111111115E-2</v>
      </c>
      <c r="N11" s="8">
        <f>IF(D11&lt;=L$4,VLOOKUP(M11,E$4:F$202,2,FALSE),"")</f>
        <v>1.3854166666666669E-2</v>
      </c>
      <c r="O11" s="1" t="str">
        <f>IF(D11&lt;=L$4,VLOOKUP(M11,E$4:J$202,6,FALSE),"")</f>
        <v>Joe Greenwood</v>
      </c>
      <c r="P11" s="40">
        <f>IF(D11&lt;=L$4,VLOOKUP(O11,A$4:B$202,2,FALSE),"")</f>
        <v>0</v>
      </c>
      <c r="Q11" s="40">
        <f t="shared" si="3"/>
        <v>35</v>
      </c>
      <c r="R11" s="6">
        <f t="shared" si="4"/>
        <v>35</v>
      </c>
      <c r="S11" s="6">
        <f>IF(AND(D11&lt;=L$4,P11&lt;&gt;"Y"),IF(N11&lt;VLOOKUP(O11,Runners!A$3:CT$201,S$1,FALSE),IF(Y$2="zero",0,Y$2),0),0)</f>
        <v>0</v>
      </c>
      <c r="T11" s="6">
        <f t="shared" si="5"/>
        <v>35</v>
      </c>
      <c r="U11" s="2"/>
      <c r="V11" s="2">
        <f>IF(O11&lt;&gt;"",VLOOKUP(O11,Runners!CZ$3:DM$201,V$1,FALSE),"")</f>
        <v>1.3128731177047137E-2</v>
      </c>
      <c r="W11" s="19">
        <f t="shared" si="6"/>
        <v>-5.5255567338282151E-2</v>
      </c>
    </row>
    <row r="12" spans="1:83" x14ac:dyDescent="0.2">
      <c r="A12" s="1" t="s">
        <v>190</v>
      </c>
      <c r="C12" s="3">
        <f>IF(A12&lt;&gt;"",VLOOKUP(A12,Runners!A$3:AS$201,C$1,FALSE),0)</f>
        <v>6.076388888888889E-3</v>
      </c>
      <c r="D12" s="6">
        <f t="shared" si="0"/>
        <v>9</v>
      </c>
      <c r="E12" s="2"/>
      <c r="F12" s="2">
        <f t="shared" si="1"/>
        <v>0</v>
      </c>
      <c r="J12" s="1" t="str">
        <f t="shared" si="2"/>
        <v>Angela Bremner</v>
      </c>
      <c r="M12" s="8">
        <f>IF(D12&lt;=L$4,SMALL(E$4:E$202,D12),"")</f>
        <v>2.8634259259259262E-2</v>
      </c>
      <c r="N12" s="8">
        <f>IF(D12&lt;=L$4,VLOOKUP(M12,E$4:F$202,2,FALSE),"")</f>
        <v>1.9432870370370371E-2</v>
      </c>
      <c r="O12" s="1" t="str">
        <f>IF(D12&lt;=L$4,VLOOKUP(M12,E$4:J$202,6,FALSE),"")</f>
        <v>Debbie Cooper</v>
      </c>
      <c r="P12" s="40">
        <f>IF(D12&lt;=L$4,VLOOKUP(O12,A$4:B$202,2,FALSE),"")</f>
        <v>0</v>
      </c>
      <c r="Q12" s="40">
        <f t="shared" si="3"/>
        <v>34</v>
      </c>
      <c r="R12" s="6">
        <f t="shared" si="4"/>
        <v>34</v>
      </c>
      <c r="S12" s="6">
        <f>IF(AND(D12&lt;=L$4,P12&lt;&gt;"Y"),IF(N12&lt;VLOOKUP(O12,Runners!A$3:CT$201,S$1,FALSE),IF(Y$2="zero",0,Y$2),0),0)</f>
        <v>0</v>
      </c>
      <c r="T12" s="6">
        <f t="shared" si="5"/>
        <v>34</v>
      </c>
      <c r="U12" s="2"/>
      <c r="V12" s="2">
        <f>IF(O12&lt;&gt;"",VLOOKUP(O12,Runners!CZ$3:DM$201,V$1,FALSE),"")</f>
        <v>1.8634615051432081E-2</v>
      </c>
      <c r="W12" s="19">
        <f t="shared" si="6"/>
        <v>-4.2837231503579883E-2</v>
      </c>
    </row>
    <row r="13" spans="1:83" x14ac:dyDescent="0.2">
      <c r="A13" s="1" t="s">
        <v>21</v>
      </c>
      <c r="C13" s="3">
        <f>IF(A13&lt;&gt;"",VLOOKUP(A13,Runners!A$3:AS$201,C$1,FALSE),0)</f>
        <v>1.0763888888888891E-2</v>
      </c>
      <c r="D13" s="6">
        <f t="shared" si="0"/>
        <v>10</v>
      </c>
      <c r="E13" s="2"/>
      <c r="F13" s="2">
        <f t="shared" si="1"/>
        <v>0</v>
      </c>
      <c r="J13" s="1" t="str">
        <f t="shared" si="2"/>
        <v>Barbara Holmes</v>
      </c>
      <c r="M13" s="8">
        <f>IF(D13&lt;=L$4,SMALL(E$4:E$202,D13),"")</f>
        <v>2.8703703703703703E-2</v>
      </c>
      <c r="N13" s="8">
        <f>IF(D13&lt;=L$4,VLOOKUP(M13,E$4:F$202,2,FALSE),"")</f>
        <v>1.4467592592592593E-2</v>
      </c>
      <c r="O13" s="1" t="str">
        <f>IF(D13&lt;=L$4,VLOOKUP(M13,E$4:J$202,6,FALSE),"")</f>
        <v>Tom Howarth</v>
      </c>
      <c r="P13" s="40">
        <f>IF(D13&lt;=L$4,VLOOKUP(O13,A$4:B$202,2,FALSE),"")</f>
        <v>0</v>
      </c>
      <c r="Q13" s="40">
        <f t="shared" si="3"/>
        <v>33</v>
      </c>
      <c r="R13" s="6">
        <f t="shared" si="4"/>
        <v>33</v>
      </c>
      <c r="S13" s="6">
        <f>IF(AND(D13&lt;=L$4,P13&lt;&gt;"Y"),IF(N13&lt;VLOOKUP(O13,Runners!A$3:CT$201,S$1,FALSE),IF(Y$2="zero",0,Y$2),0),0)</f>
        <v>0</v>
      </c>
      <c r="T13" s="6">
        <f t="shared" si="5"/>
        <v>33</v>
      </c>
      <c r="U13" s="2"/>
      <c r="V13" s="2">
        <f>IF(O13&lt;&gt;"",VLOOKUP(O13,Runners!CZ$3:DM$201,V$1,FALSE),"")</f>
        <v>1.3555681784430784E-2</v>
      </c>
      <c r="W13" s="19">
        <f t="shared" si="6"/>
        <v>-6.7271482369051533E-2</v>
      </c>
    </row>
    <row r="14" spans="1:83" x14ac:dyDescent="0.2">
      <c r="A14" s="1" t="s">
        <v>208</v>
      </c>
      <c r="C14" s="3">
        <f>IF(A14&lt;&gt;"",VLOOKUP(A14,Runners!A$3:AS$201,C$1,FALSE),0)</f>
        <v>7.8125E-3</v>
      </c>
      <c r="D14" s="6">
        <f t="shared" si="0"/>
        <v>11</v>
      </c>
      <c r="E14" s="2"/>
      <c r="F14" s="2">
        <f t="shared" si="1"/>
        <v>0</v>
      </c>
      <c r="J14" s="1" t="str">
        <f t="shared" si="2"/>
        <v>Barry Broughton</v>
      </c>
      <c r="M14" s="8">
        <f>IF(D14&lt;=L$4,SMALL(E$4:E$202,D14),"")</f>
        <v>2.8761574074074075E-2</v>
      </c>
      <c r="N14" s="8">
        <f>IF(D14&lt;=L$4,VLOOKUP(M14,E$4:F$202,2,FALSE),"")</f>
        <v>1.6087962962962964E-2</v>
      </c>
      <c r="O14" s="1" t="str">
        <f>IF(D14&lt;=L$4,VLOOKUP(M14,E$4:J$202,6,FALSE),"")</f>
        <v>Michael Hall</v>
      </c>
      <c r="P14" s="40">
        <f>IF(D14&lt;=L$4,VLOOKUP(O14,A$4:B$202,2,FALSE),"")</f>
        <v>0</v>
      </c>
      <c r="Q14" s="40">
        <f t="shared" si="3"/>
        <v>32</v>
      </c>
      <c r="R14" s="6">
        <f t="shared" si="4"/>
        <v>32</v>
      </c>
      <c r="S14" s="6">
        <v>5</v>
      </c>
      <c r="T14" s="6">
        <f t="shared" si="5"/>
        <v>37</v>
      </c>
      <c r="U14" s="2"/>
      <c r="V14" s="2">
        <f>IF(O14&lt;&gt;"",VLOOKUP(O14,Runners!CZ$3:DM$201,V$1,FALSE),"")</f>
        <v>1.5138956953478474E-2</v>
      </c>
      <c r="W14" s="19">
        <f t="shared" si="6"/>
        <v>-6.2686353650436746E-2</v>
      </c>
    </row>
    <row r="15" spans="1:83" x14ac:dyDescent="0.2">
      <c r="A15" s="1" t="s">
        <v>32</v>
      </c>
      <c r="C15" s="3">
        <f>IF(A15&lt;&gt;"",VLOOKUP(A15,Runners!A$3:AS$201,C$1,FALSE),0)</f>
        <v>7.6388888888888886E-3</v>
      </c>
      <c r="D15" s="6">
        <f t="shared" si="0"/>
        <v>12</v>
      </c>
      <c r="E15" s="2"/>
      <c r="F15" s="2">
        <f t="shared" si="1"/>
        <v>0</v>
      </c>
      <c r="J15" s="1" t="str">
        <f t="shared" si="2"/>
        <v>Bec Willetts</v>
      </c>
      <c r="M15" s="8">
        <f>IF(D15&lt;=L$4,SMALL(E$4:E$202,D15),"")</f>
        <v>2.8807870370370373E-2</v>
      </c>
      <c r="N15" s="8">
        <f>IF(D15&lt;=L$4,VLOOKUP(M15,E$4:F$202,2,FALSE),"")</f>
        <v>1.7349537037037038E-2</v>
      </c>
      <c r="O15" s="1" t="str">
        <f>IF(D15&lt;=L$4,VLOOKUP(M15,E$4:J$202,6,FALSE),"")</f>
        <v>Dan Gregson</v>
      </c>
      <c r="P15" s="40">
        <f>IF(D15&lt;=L$4,VLOOKUP(O15,A$4:B$202,2,FALSE),"")</f>
        <v>0</v>
      </c>
      <c r="Q15" s="40">
        <f t="shared" si="3"/>
        <v>31</v>
      </c>
      <c r="R15" s="6">
        <f t="shared" si="4"/>
        <v>31</v>
      </c>
      <c r="S15" s="6">
        <f>IF(AND(D15&lt;=L$4,P15&lt;&gt;"Y"),IF(N15&lt;VLOOKUP(O15,Runners!A$3:CT$201,S$1,FALSE),IF(Y$2="zero",0,Y$2),0),0)</f>
        <v>0</v>
      </c>
      <c r="T15" s="6">
        <f t="shared" si="5"/>
        <v>31</v>
      </c>
      <c r="U15" s="2"/>
      <c r="V15" s="2">
        <f>IF(O15&lt;&gt;"",VLOOKUP(O15,Runners!CZ$3:DM$201,V$1,FALSE),"")</f>
        <v>1.6419808775629412E-2</v>
      </c>
      <c r="W15" s="19">
        <f t="shared" si="6"/>
        <v>-5.6622356210843695E-2</v>
      </c>
    </row>
    <row r="16" spans="1:83" x14ac:dyDescent="0.2">
      <c r="A16" s="1" t="s">
        <v>156</v>
      </c>
      <c r="C16" s="3">
        <f>IF(A16&lt;&gt;"",VLOOKUP(A16,Runners!A$3:AS$201,C$1,FALSE),0)</f>
        <v>1.0069444444444445E-2</v>
      </c>
      <c r="D16" s="6">
        <f t="shared" si="0"/>
        <v>13</v>
      </c>
      <c r="E16" s="2"/>
      <c r="F16" s="2">
        <f t="shared" si="1"/>
        <v>0</v>
      </c>
      <c r="J16" s="1" t="str">
        <f t="shared" si="2"/>
        <v>Ben McCabe</v>
      </c>
      <c r="M16" s="8">
        <f>IF(D16&lt;=L$4,SMALL(E$4:E$202,D16),"")</f>
        <v>2.9120370370370366E-2</v>
      </c>
      <c r="N16" s="8">
        <f>IF(D16&lt;=L$4,VLOOKUP(M16,E$4:F$202,2,FALSE),"")</f>
        <v>1.7314814814814811E-2</v>
      </c>
      <c r="O16" s="1" t="str">
        <f>IF(D16&lt;=L$4,VLOOKUP(M16,E$4:J$202,6,FALSE),"")</f>
        <v>Daryl Bentley</v>
      </c>
      <c r="P16" s="40">
        <f>IF(D16&lt;=L$4,VLOOKUP(O16,A$4:B$202,2,FALSE),"")</f>
        <v>0</v>
      </c>
      <c r="Q16" s="40">
        <f t="shared" si="3"/>
        <v>30</v>
      </c>
      <c r="R16" s="6">
        <f t="shared" si="4"/>
        <v>30</v>
      </c>
      <c r="S16" s="6">
        <f>IF(AND(D16&lt;=L$4,P16&lt;&gt;"Y"),IF(N16&lt;VLOOKUP(O16,Runners!A$3:CT$201,S$1,FALSE),IF(Y$2="zero",0,Y$2),0),0)</f>
        <v>0</v>
      </c>
      <c r="T16" s="6">
        <f t="shared" si="5"/>
        <v>30</v>
      </c>
      <c r="U16" s="2"/>
      <c r="V16" s="2">
        <f>IF(O16&lt;&gt;"",VLOOKUP(O16,Runners!CZ$3:DM$201,V$1,FALSE),"")</f>
        <v>1.6046226994168723E-2</v>
      </c>
      <c r="W16" s="19">
        <f t="shared" si="6"/>
        <v>-7.9058324496288024E-2</v>
      </c>
    </row>
    <row r="17" spans="1:23" x14ac:dyDescent="0.2">
      <c r="A17" s="1" t="s">
        <v>20</v>
      </c>
      <c r="C17" s="3">
        <f>IF(A17&lt;&gt;"",VLOOKUP(A17,Runners!A$3:AS$201,C$1,FALSE),0)</f>
        <v>5.5555555555555558E-3</v>
      </c>
      <c r="D17" s="6">
        <f t="shared" si="0"/>
        <v>14</v>
      </c>
      <c r="E17" s="2">
        <v>2.9363425925925921E-2</v>
      </c>
      <c r="F17" s="2">
        <f t="shared" si="1"/>
        <v>2.3807870370370365E-2</v>
      </c>
      <c r="J17" s="1" t="str">
        <f t="shared" si="2"/>
        <v>Bob Clough</v>
      </c>
      <c r="M17" s="8">
        <f>IF(D17&lt;=L$4,SMALL(E$4:E$202,D17),"")</f>
        <v>2.9189814814814811E-2</v>
      </c>
      <c r="N17" s="8">
        <f>IF(D17&lt;=L$4,VLOOKUP(M17,E$4:F$202,2,FALSE),"")</f>
        <v>2.0682870370370365E-2</v>
      </c>
      <c r="O17" s="1" t="str">
        <f>IF(D17&lt;=L$4,VLOOKUP(M17,E$4:J$202,6,FALSE),"")</f>
        <v>Greg Oulton</v>
      </c>
      <c r="P17" s="40">
        <f>IF(D17&lt;=L$4,VLOOKUP(O17,A$4:B$202,2,FALSE),"")</f>
        <v>0</v>
      </c>
      <c r="Q17" s="40">
        <f t="shared" si="3"/>
        <v>29</v>
      </c>
      <c r="R17" s="6">
        <f t="shared" si="4"/>
        <v>29</v>
      </c>
      <c r="S17" s="6">
        <f>IF(AND(D17&lt;=L$4,P17&lt;&gt;"Y"),IF(N17&lt;VLOOKUP(O17,Runners!A$3:CT$201,S$1,FALSE),IF(Y$2="zero",0,Y$2),0),0)</f>
        <v>0</v>
      </c>
      <c r="T17" s="6">
        <f t="shared" si="5"/>
        <v>29</v>
      </c>
      <c r="U17" s="2"/>
      <c r="V17" s="2">
        <f>IF(O17&lt;&gt;"",VLOOKUP(O17,Runners!CZ$3:DM$201,V$1,FALSE),"")</f>
        <v>1.9248356549546076E-2</v>
      </c>
      <c r="W17" s="19">
        <f t="shared" si="6"/>
        <v>-7.4526561118700707E-2</v>
      </c>
    </row>
    <row r="18" spans="1:23" x14ac:dyDescent="0.2">
      <c r="A18" s="1" t="s">
        <v>193</v>
      </c>
      <c r="C18" s="3">
        <f>IF(A18&lt;&gt;"",VLOOKUP(A18,Runners!A$3:AS$201,C$1,FALSE),0)</f>
        <v>7.2916666666666659E-3</v>
      </c>
      <c r="D18" s="6">
        <f t="shared" si="0"/>
        <v>15</v>
      </c>
      <c r="E18" s="2"/>
      <c r="F18" s="2">
        <f t="shared" si="1"/>
        <v>0</v>
      </c>
      <c r="J18" s="1" t="str">
        <f t="shared" si="2"/>
        <v>Carolyn Melvyn</v>
      </c>
      <c r="M18" s="8">
        <f>IF(D18&lt;=L$4,SMALL(E$4:E$202,D18),"")</f>
        <v>2.9363425925925921E-2</v>
      </c>
      <c r="N18" s="8">
        <f>IF(D18&lt;=L$4,VLOOKUP(M18,E$4:F$202,2,FALSE),"")</f>
        <v>2.3807870370370365E-2</v>
      </c>
      <c r="O18" s="1" t="str">
        <f>IF(D18&lt;=L$4,VLOOKUP(M18,E$4:J$202,6,FALSE),"")</f>
        <v>Bob Clough</v>
      </c>
      <c r="P18" s="40">
        <f>IF(D18&lt;=L$4,VLOOKUP(O18,A$4:B$202,2,FALSE),"")</f>
        <v>0</v>
      </c>
      <c r="Q18" s="40">
        <f t="shared" si="3"/>
        <v>28</v>
      </c>
      <c r="R18" s="6">
        <f t="shared" si="4"/>
        <v>28</v>
      </c>
      <c r="S18" s="6">
        <f>IF(AND(D18&lt;=L$4,P18&lt;&gt;"Y"),IF(N18&lt;VLOOKUP(O18,Runners!A$3:CT$201,S$1,FALSE),IF(Y$2="zero",0,Y$2),0),0)</f>
        <v>0</v>
      </c>
      <c r="T18" s="6">
        <f t="shared" si="5"/>
        <v>28</v>
      </c>
      <c r="U18" s="2"/>
      <c r="V18" s="2">
        <f>IF(O18&lt;&gt;"",VLOOKUP(O18,Runners!CZ$3:DM$201,V$1,FALSE),"")</f>
        <v>2.2217287539477458E-2</v>
      </c>
      <c r="W18" s="19">
        <f t="shared" si="6"/>
        <v>-7.1592125189298264E-2</v>
      </c>
    </row>
    <row r="19" spans="1:23" x14ac:dyDescent="0.2">
      <c r="A19" s="1" t="s">
        <v>134</v>
      </c>
      <c r="C19" s="3">
        <f>IF(A19&lt;&gt;"",VLOOKUP(A19,Runners!A$3:AS$201,C$1,FALSE),0)</f>
        <v>1.2847222222222223E-2</v>
      </c>
      <c r="D19" s="6">
        <f t="shared" si="0"/>
        <v>16</v>
      </c>
      <c r="E19" s="2"/>
      <c r="F19" s="2">
        <f t="shared" si="1"/>
        <v>0</v>
      </c>
      <c r="J19" s="1" t="str">
        <f t="shared" si="2"/>
        <v>Catherine Carrdus</v>
      </c>
      <c r="M19" s="8">
        <f>IF(D19&lt;=L$4,SMALL(E$4:E$202,D19),"")</f>
        <v>2.9409722222222223E-2</v>
      </c>
      <c r="N19" s="8">
        <f>IF(D19&lt;=L$4,VLOOKUP(M19,E$4:F$202,2,FALSE),"")</f>
        <v>2.0381944444444446E-2</v>
      </c>
      <c r="O19" s="1" t="str">
        <f>IF(D19&lt;=L$4,VLOOKUP(M19,E$4:J$202,6,FALSE),"")</f>
        <v>Pam Hardman</v>
      </c>
      <c r="P19" s="40">
        <f>IF(D19&lt;=L$4,VLOOKUP(O19,A$4:B$202,2,FALSE),"")</f>
        <v>0</v>
      </c>
      <c r="Q19" s="40">
        <f t="shared" si="3"/>
        <v>27</v>
      </c>
      <c r="R19" s="6">
        <f t="shared" si="4"/>
        <v>27</v>
      </c>
      <c r="S19" s="6">
        <f>IF(AND(D19&lt;=L$4,P19&lt;&gt;"Y"),IF(N19&lt;VLOOKUP(O19,Runners!A$3:CT$201,S$1,FALSE),IF(Y$2="zero",0,Y$2),0),0)</f>
        <v>0</v>
      </c>
      <c r="T19" s="6">
        <f t="shared" si="5"/>
        <v>27</v>
      </c>
      <c r="U19" s="2"/>
      <c r="V19" s="2">
        <f>IF(O19&lt;&gt;"",VLOOKUP(O19,Runners!CZ$3:DM$201,V$1,FALSE),"")</f>
        <v>1.8776931920559962E-2</v>
      </c>
      <c r="W19" s="19">
        <f t="shared" si="6"/>
        <v>-8.5477890140671045E-2</v>
      </c>
    </row>
    <row r="20" spans="1:23" x14ac:dyDescent="0.2">
      <c r="A20" s="1" t="s">
        <v>184</v>
      </c>
      <c r="C20" s="3">
        <f>IF(A20&lt;&gt;"",VLOOKUP(A20,Runners!A$3:AS$201,C$1,FALSE),0)</f>
        <v>5.3819444444444453E-3</v>
      </c>
      <c r="D20" s="6">
        <f t="shared" si="0"/>
        <v>17</v>
      </c>
      <c r="E20" s="2"/>
      <c r="F20" s="2">
        <f t="shared" si="1"/>
        <v>0</v>
      </c>
      <c r="J20" s="1" t="str">
        <f t="shared" si="2"/>
        <v>Catherine MacLachlan</v>
      </c>
      <c r="M20" s="8">
        <f>IF(D20&lt;=L$4,SMALL(E$4:E$202,D20),"")</f>
        <v>2.9421296296296296E-2</v>
      </c>
      <c r="N20" s="8">
        <f>IF(D20&lt;=L$4,VLOOKUP(M20,E$4:F$202,2,FALSE),"")</f>
        <v>2.1261574074074072E-2</v>
      </c>
      <c r="O20" s="1" t="str">
        <f>IF(D20&lt;=L$4,VLOOKUP(M20,E$4:J$202,6,FALSE),"")</f>
        <v>Peter Thomson</v>
      </c>
      <c r="P20" s="40">
        <f>IF(D20&lt;=L$4,VLOOKUP(O20,A$4:B$202,2,FALSE),"")</f>
        <v>0</v>
      </c>
      <c r="Q20" s="40">
        <f t="shared" si="3"/>
        <v>26</v>
      </c>
      <c r="R20" s="6">
        <f t="shared" si="4"/>
        <v>26</v>
      </c>
      <c r="S20" s="6">
        <f>IF(AND(D20&lt;=L$4,P20&lt;&gt;"Y"),IF(N20&lt;VLOOKUP(O20,Runners!A$3:CT$201,S$1,FALSE),IF(Y$2="zero",0,Y$2),0),0)</f>
        <v>0</v>
      </c>
      <c r="T20" s="6">
        <f t="shared" si="5"/>
        <v>26</v>
      </c>
      <c r="U20" s="2"/>
      <c r="V20" s="2">
        <f>IF(O20&lt;&gt;"",VLOOKUP(O20,Runners!CZ$3:DM$201,V$1,FALSE),"")</f>
        <v>1.9737570787173166E-2</v>
      </c>
      <c r="W20" s="19">
        <f t="shared" si="6"/>
        <v>-7.7213315829692056E-2</v>
      </c>
    </row>
    <row r="21" spans="1:23" x14ac:dyDescent="0.2">
      <c r="A21" s="1" t="s">
        <v>146</v>
      </c>
      <c r="C21" s="3">
        <f>IF(A21&lt;&gt;"",VLOOKUP(A21,Runners!A$3:AS$201,C$1,FALSE),0)</f>
        <v>1.2152777777777778E-2</v>
      </c>
      <c r="D21" s="6">
        <f t="shared" si="0"/>
        <v>18</v>
      </c>
      <c r="E21" s="2"/>
      <c r="F21" s="2">
        <f t="shared" si="1"/>
        <v>0</v>
      </c>
      <c r="J21" s="1" t="str">
        <f t="shared" si="2"/>
        <v>Chris Bowker</v>
      </c>
      <c r="M21" s="8">
        <f>IF(D21&lt;=L$4,SMALL(E$4:E$202,D21),"")</f>
        <v>2.943287037037037E-2</v>
      </c>
      <c r="N21" s="8">
        <f>IF(D21&lt;=L$4,VLOOKUP(M21,E$4:F$202,2,FALSE),"")</f>
        <v>2.1273148148148145E-2</v>
      </c>
      <c r="O21" s="1" t="str">
        <f>IF(D21&lt;=L$4,VLOOKUP(M21,E$4:J$202,6,FALSE),"")</f>
        <v>Sue Hawitt</v>
      </c>
      <c r="P21" s="40">
        <f>IF(D21&lt;=L$4,VLOOKUP(O21,A$4:B$202,2,FALSE),"")</f>
        <v>0</v>
      </c>
      <c r="Q21" s="40">
        <f t="shared" si="3"/>
        <v>25</v>
      </c>
      <c r="R21" s="6">
        <f t="shared" si="4"/>
        <v>25</v>
      </c>
      <c r="S21" s="6">
        <f>IF(AND(D21&lt;=L$4,P21&lt;&gt;"Y"),IF(N21&lt;VLOOKUP(O21,Runners!A$3:CT$201,S$1,FALSE),IF(Y$2="zero",0,Y$2),0),0)</f>
        <v>0</v>
      </c>
      <c r="T21" s="6">
        <f t="shared" si="5"/>
        <v>25</v>
      </c>
      <c r="U21" s="2"/>
      <c r="V21" s="2">
        <f>IF(O21&lt;&gt;"",VLOOKUP(O21,Runners!CZ$3:DM$201,V$1,FALSE),"")</f>
        <v>1.9737570787173166E-2</v>
      </c>
      <c r="W21" s="19">
        <f t="shared" si="6"/>
        <v>-7.7799713933028827E-2</v>
      </c>
    </row>
    <row r="22" spans="1:23" x14ac:dyDescent="0.2">
      <c r="A22" s="1" t="s">
        <v>207</v>
      </c>
      <c r="C22" s="3">
        <f>IF(A22&lt;&gt;"",VLOOKUP(A22,Runners!A$3:AS$201,C$1,FALSE),0)</f>
        <v>1.0937500000000001E-2</v>
      </c>
      <c r="D22" s="6">
        <f t="shared" si="0"/>
        <v>19</v>
      </c>
      <c r="E22" s="2">
        <v>2.826388888888889E-2</v>
      </c>
      <c r="F22" s="2">
        <f t="shared" si="1"/>
        <v>1.7326388888888891E-2</v>
      </c>
      <c r="J22" s="1" t="str">
        <f t="shared" si="2"/>
        <v>Chris Cottam</v>
      </c>
      <c r="M22" s="8">
        <f>IF(D22&lt;=L$4,SMALL(E$4:E$202,D22),"")</f>
        <v>2.9548611111111109E-2</v>
      </c>
      <c r="N22" s="8">
        <f>IF(D22&lt;=L$4,VLOOKUP(M22,E$4:F$202,2,FALSE),"")</f>
        <v>2.3124999999999996E-2</v>
      </c>
      <c r="O22" s="1" t="str">
        <f>IF(D22&lt;=L$4,VLOOKUP(M22,E$4:J$202,6,FALSE),"")</f>
        <v>Emma Johnston</v>
      </c>
      <c r="P22" s="40">
        <f>IF(D22&lt;=L$4,VLOOKUP(O22,A$4:B$202,2,FALSE),"")</f>
        <v>0</v>
      </c>
      <c r="Q22" s="40">
        <f t="shared" si="3"/>
        <v>24</v>
      </c>
      <c r="R22" s="6">
        <f t="shared" si="4"/>
        <v>24</v>
      </c>
      <c r="S22" s="6">
        <f>IF(AND(D22&lt;=L$4,P22&lt;&gt;"Y"),IF(N22&lt;VLOOKUP(O22,Runners!A$3:CT$201,S$1,FALSE),IF(Y$2="zero",0,Y$2),0),0)</f>
        <v>0</v>
      </c>
      <c r="T22" s="6">
        <f t="shared" si="5"/>
        <v>24</v>
      </c>
      <c r="U22" s="2"/>
      <c r="V22" s="2">
        <f>IF(O22&lt;&gt;"",VLOOKUP(O22,Runners!CZ$3:DM$201,V$1,FALSE),"")</f>
        <v>2.1454268021028254E-2</v>
      </c>
      <c r="W22" s="19">
        <f t="shared" si="6"/>
        <v>-7.7874107722257668E-2</v>
      </c>
    </row>
    <row r="23" spans="1:23" x14ac:dyDescent="0.2">
      <c r="A23" s="1" t="s">
        <v>194</v>
      </c>
      <c r="B23" s="3"/>
      <c r="C23" s="3">
        <f>IF(A23&lt;&gt;"",VLOOKUP(A23,Runners!A$3:AS$201,C$1,FALSE),0)</f>
        <v>7.4652777777777781E-3</v>
      </c>
      <c r="D23" s="6">
        <f t="shared" si="0"/>
        <v>20</v>
      </c>
      <c r="E23" s="2"/>
      <c r="F23" s="2">
        <f t="shared" si="1"/>
        <v>0</v>
      </c>
      <c r="J23" s="1" t="str">
        <f t="shared" si="2"/>
        <v>Christine Rouse</v>
      </c>
      <c r="M23" s="8">
        <f>IF(D23&lt;=L$4,SMALL(E$4:E$202,D23),"")</f>
        <v>2.9930555555555557E-2</v>
      </c>
      <c r="N23" s="8">
        <f>IF(D23&lt;=L$4,VLOOKUP(M23,E$4:F$202,2,FALSE),"")</f>
        <v>2.5069444444444446E-2</v>
      </c>
      <c r="O23" s="1" t="str">
        <f>IF(D23&lt;=L$4,VLOOKUP(M23,E$4:J$202,6,FALSE),"")</f>
        <v>Sylvia Gittins</v>
      </c>
      <c r="P23" s="40">
        <f>IF(D23&lt;=L$4,VLOOKUP(O23,A$4:B$202,2,FALSE),"")</f>
        <v>0</v>
      </c>
      <c r="Q23" s="40">
        <f t="shared" si="3"/>
        <v>23</v>
      </c>
      <c r="R23" s="6">
        <f t="shared" si="4"/>
        <v>23</v>
      </c>
      <c r="S23" s="6">
        <f>IF(AND(D23&lt;=L$4,P23&lt;&gt;"Y"),IF(N23&lt;VLOOKUP(O23,Runners!A$3:CT$201,S$1,FALSE),IF(Y$2="zero",0,Y$2),0),0)</f>
        <v>0</v>
      </c>
      <c r="T23" s="6">
        <f t="shared" si="5"/>
        <v>23</v>
      </c>
      <c r="U23" s="2"/>
      <c r="V23" s="2">
        <f>IF(O23&lt;&gt;"",VLOOKUP(O23,Runners!CZ$3:DM$201,V$1,FALSE),"")</f>
        <v>2.291301592958904E-2</v>
      </c>
      <c r="W23" s="19">
        <f t="shared" si="6"/>
        <v>-9.4113691601404287E-2</v>
      </c>
    </row>
    <row r="24" spans="1:23" x14ac:dyDescent="0.2">
      <c r="A24" s="1" t="s">
        <v>170</v>
      </c>
      <c r="C24" s="3">
        <f>IF(A24&lt;&gt;"",VLOOKUP(A24,Runners!A$3:AS$201,C$1,FALSE),0)</f>
        <v>8.8541666666666664E-3</v>
      </c>
      <c r="D24" s="6">
        <f t="shared" si="0"/>
        <v>21</v>
      </c>
      <c r="E24" s="2">
        <v>2.8599537037037034E-2</v>
      </c>
      <c r="F24" s="2">
        <f t="shared" si="1"/>
        <v>1.9745370370370368E-2</v>
      </c>
      <c r="J24" s="1" t="str">
        <f t="shared" si="2"/>
        <v>Claire Markham</v>
      </c>
      <c r="M24" s="8">
        <f>IF(D24&lt;=L$4,SMALL(E$4:E$202,D24),"")</f>
        <v>3.0150462962962962E-2</v>
      </c>
      <c r="N24" s="8">
        <f>IF(D24&lt;=L$4,VLOOKUP(M24,E$4:F$202,2,FALSE),"")</f>
        <v>2.6331018518518517E-2</v>
      </c>
      <c r="O24" s="1" t="str">
        <f>IF(D24&lt;=L$4,VLOOKUP(M24,E$4:J$202,6,FALSE),"")</f>
        <v>Pam Binns</v>
      </c>
      <c r="P24" s="40">
        <f>IF(D24&lt;=L$4,VLOOKUP(O24,A$4:B$202,2,FALSE),"")</f>
        <v>0</v>
      </c>
      <c r="Q24" s="40">
        <f t="shared" si="3"/>
        <v>22</v>
      </c>
      <c r="R24" s="6">
        <f t="shared" si="4"/>
        <v>22</v>
      </c>
      <c r="S24" s="6">
        <f>IF(AND(D24&lt;=L$4,P24&lt;&gt;"Y"),IF(N24&lt;VLOOKUP(O24,Runners!A$3:CT$201,S$1,FALSE),IF(Y$2="zero",0,Y$2),0),0)</f>
        <v>0</v>
      </c>
      <c r="T24" s="6">
        <f t="shared" si="5"/>
        <v>22</v>
      </c>
      <c r="U24" s="2"/>
      <c r="V24" s="2">
        <f>IF(O24&lt;&gt;"",VLOOKUP(O24,Runners!CZ$3:DM$201,V$1,FALSE),"")</f>
        <v>2.399818205668915E-2</v>
      </c>
      <c r="W24" s="19">
        <f t="shared" si="6"/>
        <v>-9.7208882586134179E-2</v>
      </c>
    </row>
    <row r="25" spans="1:23" x14ac:dyDescent="0.2">
      <c r="A25" s="1" t="s">
        <v>213</v>
      </c>
      <c r="C25" s="3">
        <f>IF(A25&lt;&gt;"",VLOOKUP(A25,Runners!A$3:AS$201,C$1,FALSE),0)</f>
        <v>1.0937500000000001E-2</v>
      </c>
      <c r="D25" s="6">
        <f t="shared" si="0"/>
        <v>22</v>
      </c>
      <c r="E25" s="2"/>
      <c r="F25" s="2">
        <f t="shared" si="1"/>
        <v>0</v>
      </c>
      <c r="J25" s="1" t="str">
        <f t="shared" si="2"/>
        <v>Clare Taylor</v>
      </c>
      <c r="M25" s="8" t="str">
        <f>IF(D25&lt;=L$4,SMALL(E$4:E$202,D25),"")</f>
        <v/>
      </c>
      <c r="N25" s="8" t="str">
        <f>IF(D25&lt;=L$4,VLOOKUP(M25,E$4:F$202,2,FALSE),"")</f>
        <v/>
      </c>
      <c r="O25" s="1" t="str">
        <f>IF(D25&lt;=L$4,VLOOKUP(M25,E$4:J$202,6,FALSE),"")</f>
        <v/>
      </c>
      <c r="P25" s="40" t="str">
        <f>IF(D25&lt;=L$4,VLOOKUP(O25,A$4:B$202,2,FALSE),"")</f>
        <v/>
      </c>
      <c r="Q25" s="40" t="str">
        <f t="shared" si="3"/>
        <v/>
      </c>
      <c r="R25" s="6" t="str">
        <f t="shared" si="4"/>
        <v/>
      </c>
      <c r="S25" s="6">
        <f>IF(AND(D25&lt;=L$4,P25&lt;&gt;"Y"),IF(N25&lt;VLOOKUP(O25,Runners!A$3:CT$201,S$1,FALSE),IF(Y$2="zero",0,Y$2),0),0)</f>
        <v>0</v>
      </c>
      <c r="T25" s="6">
        <f t="shared" si="5"/>
        <v>0</v>
      </c>
      <c r="U25" s="2"/>
      <c r="V25" s="2" t="str">
        <f>IF(O25&lt;&gt;"",VLOOKUP(O25,Runners!CZ$3:DM$201,V$1,FALSE),"")</f>
        <v/>
      </c>
      <c r="W25" s="19" t="str">
        <f t="shared" si="6"/>
        <v/>
      </c>
    </row>
    <row r="26" spans="1:23" x14ac:dyDescent="0.2">
      <c r="A26" s="1" t="s">
        <v>173</v>
      </c>
      <c r="C26" s="3">
        <f>IF(A26&lt;&gt;"",VLOOKUP(A26,Runners!A$3:AS$201,C$1,FALSE),0)</f>
        <v>1.1458333333333334E-2</v>
      </c>
      <c r="D26" s="6">
        <f t="shared" si="0"/>
        <v>23</v>
      </c>
      <c r="E26" s="2">
        <v>2.8807870370370373E-2</v>
      </c>
      <c r="F26" s="2">
        <f t="shared" si="1"/>
        <v>1.7349537037037038E-2</v>
      </c>
      <c r="J26" s="1" t="str">
        <f t="shared" si="2"/>
        <v>Dan Gregson</v>
      </c>
      <c r="M26" s="8" t="str">
        <f>IF(D26&lt;=L$4,SMALL(E$4:E$202,D26),"")</f>
        <v/>
      </c>
      <c r="N26" s="8" t="str">
        <f>IF(D26&lt;=L$4,VLOOKUP(M26,E$4:F$202,2,FALSE),"")</f>
        <v/>
      </c>
      <c r="O26" s="1" t="str">
        <f>IF(D26&lt;=L$4,VLOOKUP(M26,E$4:J$202,6,FALSE),"")</f>
        <v/>
      </c>
      <c r="P26" s="40" t="str">
        <f>IF(D26&lt;=L$4,VLOOKUP(O26,A$4:B$202,2,FALSE),"")</f>
        <v/>
      </c>
      <c r="Q26" s="40" t="str">
        <f t="shared" si="3"/>
        <v/>
      </c>
      <c r="R26" s="6">
        <f t="shared" si="4"/>
        <v>0</v>
      </c>
      <c r="S26" s="6">
        <f>IF(AND(D26&lt;=L$4,P26&lt;&gt;"Y"),IF(N26&lt;VLOOKUP(O26,Runners!A$3:CT$201,S$1,FALSE),IF(Y$2="zero",0,Y$2),0),0)</f>
        <v>0</v>
      </c>
      <c r="T26" s="6">
        <f t="shared" si="5"/>
        <v>0</v>
      </c>
      <c r="U26" s="2"/>
      <c r="V26" s="2" t="str">
        <f>IF(O26&lt;&gt;"",VLOOKUP(O26,Runners!CZ$3:DM$201,V$1,FALSE),"")</f>
        <v/>
      </c>
      <c r="W26" s="19" t="str">
        <f t="shared" si="6"/>
        <v/>
      </c>
    </row>
    <row r="27" spans="1:23" x14ac:dyDescent="0.2">
      <c r="A27" s="1" t="s">
        <v>144</v>
      </c>
      <c r="B27" s="3"/>
      <c r="C27" s="3">
        <f>IF(A27&lt;&gt;"",VLOOKUP(A27,Runners!A$3:AS$201,C$1,FALSE),0)</f>
        <v>1.1458333333333334E-2</v>
      </c>
      <c r="D27" s="6">
        <f t="shared" si="0"/>
        <v>24</v>
      </c>
      <c r="E27" s="2"/>
      <c r="F27" s="2">
        <f t="shared" si="1"/>
        <v>0</v>
      </c>
      <c r="J27" s="1" t="str">
        <f t="shared" si="2"/>
        <v>Darran Ames</v>
      </c>
      <c r="M27" s="8" t="str">
        <f>IF(D27&lt;=L$4,SMALL(E$4:E$202,D27),"")</f>
        <v/>
      </c>
      <c r="N27" s="8" t="str">
        <f>IF(D27&lt;=L$4,VLOOKUP(M27,E$4:F$202,2,FALSE),"")</f>
        <v/>
      </c>
      <c r="O27" s="1" t="str">
        <f>IF(D27&lt;=L$4,VLOOKUP(M27,E$4:J$202,6,FALSE),"")</f>
        <v/>
      </c>
      <c r="P27" s="40" t="str">
        <f>IF(D27&lt;=L$4,VLOOKUP(O27,A$4:B$202,2,FALSE),"")</f>
        <v/>
      </c>
      <c r="Q27" s="40" t="str">
        <f t="shared" si="3"/>
        <v/>
      </c>
      <c r="R27" s="6">
        <f t="shared" si="4"/>
        <v>0</v>
      </c>
      <c r="S27" s="6">
        <f>IF(AND(D27&lt;=L$4,P27&lt;&gt;"Y"),IF(N27&lt;VLOOKUP(O27,Runners!A$3:CT$201,S$1,FALSE),IF(Y$2="zero",0,Y$2),0),0)</f>
        <v>0</v>
      </c>
      <c r="T27" s="6">
        <f t="shared" si="5"/>
        <v>0</v>
      </c>
      <c r="U27" s="2"/>
      <c r="V27" s="2" t="str">
        <f>IF(O27&lt;&gt;"",VLOOKUP(O27,Runners!CZ$3:DM$201,V$1,FALSE),"")</f>
        <v/>
      </c>
      <c r="W27" s="19" t="str">
        <f t="shared" si="6"/>
        <v/>
      </c>
    </row>
    <row r="28" spans="1:23" x14ac:dyDescent="0.2">
      <c r="A28" s="1" t="s">
        <v>172</v>
      </c>
      <c r="C28" s="3">
        <f>IF(A28&lt;&gt;"",VLOOKUP(A28,Runners!A$3:AS$201,C$1,FALSE),0)</f>
        <v>1.1805555555555555E-2</v>
      </c>
      <c r="D28" s="6">
        <f t="shared" si="0"/>
        <v>25</v>
      </c>
      <c r="E28" s="2">
        <v>2.9120370370370366E-2</v>
      </c>
      <c r="F28" s="2">
        <f t="shared" si="1"/>
        <v>1.7314814814814811E-2</v>
      </c>
      <c r="J28" s="1" t="str">
        <f t="shared" si="2"/>
        <v>Daryl Bentley</v>
      </c>
      <c r="M28" s="8" t="str">
        <f>IF(D28&lt;=L$4,SMALL(E$4:E$202,D28),"")</f>
        <v/>
      </c>
      <c r="N28" s="8" t="str">
        <f>IF(D28&lt;=L$4,VLOOKUP(M28,E$4:F$202,2,FALSE),"")</f>
        <v/>
      </c>
      <c r="O28" s="1" t="str">
        <f>IF(D28&lt;=L$4,VLOOKUP(M28,E$4:J$202,6,FALSE),"")</f>
        <v/>
      </c>
      <c r="P28" s="40" t="str">
        <f>IF(D28&lt;=L$4,VLOOKUP(O28,A$4:B$202,2,FALSE),"")</f>
        <v/>
      </c>
      <c r="Q28" s="40" t="str">
        <f t="shared" si="3"/>
        <v/>
      </c>
      <c r="R28" s="6">
        <f t="shared" si="4"/>
        <v>0</v>
      </c>
      <c r="S28" s="6">
        <f>IF(AND(D28&lt;=L$4,P28&lt;&gt;"Y"),IF(N28&lt;VLOOKUP(O28,Runners!A$3:CT$201,S$1,FALSE),IF(Y$2="zero",0,Y$2),0),0)</f>
        <v>0</v>
      </c>
      <c r="T28" s="6">
        <f t="shared" si="5"/>
        <v>0</v>
      </c>
      <c r="U28" s="2"/>
      <c r="V28" s="2" t="str">
        <f>IF(O28&lt;&gt;"",VLOOKUP(O28,Runners!CZ$3:DM$201,V$1,FALSE),"")</f>
        <v/>
      </c>
      <c r="W28" s="19" t="str">
        <f t="shared" si="6"/>
        <v/>
      </c>
    </row>
    <row r="29" spans="1:23" x14ac:dyDescent="0.2">
      <c r="A29" s="1" t="s">
        <v>182</v>
      </c>
      <c r="C29" s="3">
        <f>IF(A29&lt;&gt;"",VLOOKUP(A29,Runners!A$3:AS$201,C$1,FALSE),0)</f>
        <v>1.1979166666666666E-2</v>
      </c>
      <c r="D29" s="6">
        <f t="shared" si="0"/>
        <v>26</v>
      </c>
      <c r="E29" s="2"/>
      <c r="F29" s="2">
        <f t="shared" si="1"/>
        <v>0</v>
      </c>
      <c r="J29" s="1" t="str">
        <f t="shared" si="2"/>
        <v>David Butler</v>
      </c>
      <c r="M29" s="8" t="str">
        <f>IF(D29&lt;=L$4,SMALL(E$4:E$202,D29),"")</f>
        <v/>
      </c>
      <c r="N29" s="8" t="str">
        <f>IF(D29&lt;=L$4,VLOOKUP(M29,E$4:F$202,2,FALSE),"")</f>
        <v/>
      </c>
      <c r="O29" s="1" t="str">
        <f>IF(D29&lt;=L$4,VLOOKUP(M29,E$4:J$202,6,FALSE),"")</f>
        <v/>
      </c>
      <c r="P29" s="40" t="str">
        <f>IF(D29&lt;=L$4,VLOOKUP(O29,A$4:B$202,2,FALSE),"")</f>
        <v/>
      </c>
      <c r="Q29" s="40" t="str">
        <f t="shared" si="3"/>
        <v/>
      </c>
      <c r="R29" s="6">
        <f t="shared" si="4"/>
        <v>0</v>
      </c>
      <c r="S29" s="6">
        <f>IF(AND(D29&lt;=L$4,P29&lt;&gt;"Y"),IF(N29&lt;VLOOKUP(O29,Runners!A$3:CT$201,S$1,FALSE),IF(Y$2="zero",0,Y$2),0),0)</f>
        <v>0</v>
      </c>
      <c r="T29" s="6">
        <f t="shared" si="5"/>
        <v>0</v>
      </c>
      <c r="U29" s="2"/>
      <c r="V29" s="2" t="str">
        <f>IF(O29&lt;&gt;"",VLOOKUP(O29,Runners!CZ$3:DM$201,V$1,FALSE),"")</f>
        <v/>
      </c>
      <c r="W29" s="19" t="str">
        <f t="shared" si="6"/>
        <v/>
      </c>
    </row>
    <row r="30" spans="1:23" x14ac:dyDescent="0.2">
      <c r="A30" s="1" t="s">
        <v>10</v>
      </c>
      <c r="C30" s="3">
        <f>IF(A30&lt;&gt;"",VLOOKUP(A30,Runners!A$3:AS$201,C$1,FALSE),0)</f>
        <v>9.2013888888888892E-3</v>
      </c>
      <c r="D30" s="6">
        <f t="shared" si="0"/>
        <v>27</v>
      </c>
      <c r="E30" s="2">
        <v>2.8634259259259262E-2</v>
      </c>
      <c r="F30" s="2">
        <f t="shared" si="1"/>
        <v>1.9432870370370371E-2</v>
      </c>
      <c r="J30" s="1" t="str">
        <f t="shared" si="2"/>
        <v>Debbie Cooper</v>
      </c>
      <c r="M30" s="8" t="str">
        <f>IF(D30&lt;=L$4,SMALL(E$4:E$202,D30),"")</f>
        <v/>
      </c>
      <c r="N30" s="8" t="str">
        <f>IF(D30&lt;=L$4,VLOOKUP(M30,E$4:F$202,2,FALSE),"")</f>
        <v/>
      </c>
      <c r="O30" s="1" t="str">
        <f>IF(D30&lt;=L$4,VLOOKUP(M30,E$4:J$202,6,FALSE),"")</f>
        <v/>
      </c>
      <c r="P30" s="40" t="str">
        <f>IF(D30&lt;=L$4,VLOOKUP(O30,A$4:B$202,2,FALSE),"")</f>
        <v/>
      </c>
      <c r="Q30" s="40" t="str">
        <f t="shared" si="3"/>
        <v/>
      </c>
      <c r="R30" s="6">
        <f t="shared" si="4"/>
        <v>0</v>
      </c>
      <c r="S30" s="6">
        <f>IF(AND(D30&lt;=L$4,P30&lt;&gt;"Y"),IF(N30&lt;VLOOKUP(O30,Runners!A$3:CT$201,S$1,FALSE),IF(Y$2="zero",0,Y$2),0),0)</f>
        <v>0</v>
      </c>
      <c r="T30" s="6">
        <f t="shared" si="5"/>
        <v>0</v>
      </c>
      <c r="U30" s="2"/>
      <c r="V30" s="2" t="str">
        <f>IF(O30&lt;&gt;"",VLOOKUP(O30,Runners!CZ$3:DM$201,V$1,FALSE),"")</f>
        <v/>
      </c>
      <c r="W30" s="19" t="str">
        <f t="shared" si="6"/>
        <v/>
      </c>
    </row>
    <row r="31" spans="1:23" x14ac:dyDescent="0.2">
      <c r="A31" s="1" t="s">
        <v>179</v>
      </c>
      <c r="C31" s="3">
        <f>IF(A31&lt;&gt;"",VLOOKUP(A31,Runners!A$3:AS$201,C$1,FALSE),0)</f>
        <v>4.5138888888888893E-3</v>
      </c>
      <c r="D31" s="6">
        <f t="shared" si="0"/>
        <v>28</v>
      </c>
      <c r="E31" s="2"/>
      <c r="F31" s="2">
        <f t="shared" si="1"/>
        <v>0</v>
      </c>
      <c r="J31" s="1" t="str">
        <f t="shared" si="2"/>
        <v>Debbie Francis</v>
      </c>
      <c r="M31" s="8" t="str">
        <f>IF(D31&lt;=L$4,SMALL(E$4:E$202,D31),"")</f>
        <v/>
      </c>
      <c r="N31" s="8" t="str">
        <f>IF(D31&lt;=L$4,VLOOKUP(M31,E$4:F$202,2,FALSE),"")</f>
        <v/>
      </c>
      <c r="O31" s="1" t="str">
        <f>IF(D31&lt;=L$4,VLOOKUP(M31,E$4:J$202,6,FALSE),"")</f>
        <v/>
      </c>
      <c r="P31" s="40" t="str">
        <f>IF(D31&lt;=L$4,VLOOKUP(O31,A$4:B$202,2,FALSE),"")</f>
        <v/>
      </c>
      <c r="Q31" s="40" t="str">
        <f t="shared" si="3"/>
        <v/>
      </c>
      <c r="R31" s="6">
        <f t="shared" si="4"/>
        <v>0</v>
      </c>
      <c r="S31" s="6">
        <f>IF(AND(D31&lt;=L$4,P31&lt;&gt;"Y"),IF(N31&lt;VLOOKUP(O31,Runners!A$3:CT$201,S$1,FALSE),IF(Y$2="zero",0,Y$2),0),0)</f>
        <v>0</v>
      </c>
      <c r="T31" s="6">
        <f t="shared" si="5"/>
        <v>0</v>
      </c>
      <c r="U31" s="2"/>
      <c r="V31" s="2" t="str">
        <f>IF(O31&lt;&gt;"",VLOOKUP(O31,Runners!CZ$3:DM$201,V$1,FALSE),"")</f>
        <v/>
      </c>
      <c r="W31" s="19" t="str">
        <f t="shared" si="6"/>
        <v/>
      </c>
    </row>
    <row r="32" spans="1:23" x14ac:dyDescent="0.2">
      <c r="A32" s="1" t="s">
        <v>166</v>
      </c>
      <c r="C32" s="3">
        <f>IF(A32&lt;&gt;"",VLOOKUP(A32,Runners!A$3:AS$201,C$1,FALSE),0)</f>
        <v>1.1458333333333334E-2</v>
      </c>
      <c r="D32" s="6">
        <f t="shared" si="0"/>
        <v>29</v>
      </c>
      <c r="E32" s="2"/>
      <c r="F32" s="2">
        <f t="shared" si="1"/>
        <v>0</v>
      </c>
      <c r="J32" s="1" t="str">
        <f t="shared" si="2"/>
        <v>Dez Appleton</v>
      </c>
      <c r="M32" s="8" t="str">
        <f>IF(D32&lt;=L$4,SMALL(E$4:E$202,D32),"")</f>
        <v/>
      </c>
      <c r="N32" s="8" t="str">
        <f>IF(D32&lt;=L$4,VLOOKUP(M32,E$4:F$202,2,FALSE),"")</f>
        <v/>
      </c>
      <c r="O32" s="1" t="str">
        <f>IF(D32&lt;=L$4,VLOOKUP(M32,E$4:J$202,6,FALSE),"")</f>
        <v/>
      </c>
      <c r="P32" s="40" t="str">
        <f>IF(D32&lt;=L$4,VLOOKUP(O32,A$4:B$202,2,FALSE),"")</f>
        <v/>
      </c>
      <c r="Q32" s="40" t="str">
        <f t="shared" si="3"/>
        <v/>
      </c>
      <c r="R32" s="6">
        <f t="shared" si="4"/>
        <v>0</v>
      </c>
      <c r="S32" s="6">
        <f>IF(AND(D32&lt;=L$4,P32&lt;&gt;"Y"),IF(N32&lt;VLOOKUP(O32,Runners!A$3:CT$201,S$1,FALSE),IF(Y$2="zero",0,Y$2),0),0)</f>
        <v>0</v>
      </c>
      <c r="T32" s="6">
        <f t="shared" si="5"/>
        <v>0</v>
      </c>
      <c r="U32" s="2"/>
      <c r="V32" s="2" t="str">
        <f>IF(O32&lt;&gt;"",VLOOKUP(O32,Runners!CZ$3:DM$201,V$1,FALSE),"")</f>
        <v/>
      </c>
      <c r="W32" s="19" t="str">
        <f t="shared" si="6"/>
        <v/>
      </c>
    </row>
    <row r="33" spans="1:23" x14ac:dyDescent="0.2">
      <c r="A33" s="1" t="s">
        <v>229</v>
      </c>
      <c r="B33" s="3"/>
      <c r="C33" s="3">
        <f>IF(A33&lt;&gt;"",VLOOKUP(A33,Runners!A$3:AS$201,C$1,FALSE),0)</f>
        <v>1.2847222222222223E-2</v>
      </c>
      <c r="D33" s="6">
        <f t="shared" si="0"/>
        <v>30</v>
      </c>
      <c r="E33" s="2">
        <v>2.8136574074074074E-2</v>
      </c>
      <c r="F33" s="2">
        <f t="shared" si="1"/>
        <v>1.5289351851851851E-2</v>
      </c>
      <c r="J33" s="1" t="str">
        <f t="shared" si="2"/>
        <v>Dom Kirby</v>
      </c>
      <c r="M33" s="8" t="str">
        <f>IF(D33&lt;=L$4,SMALL(E$4:E$202,D33),"")</f>
        <v/>
      </c>
      <c r="N33" s="8" t="str">
        <f>IF(D33&lt;=L$4,VLOOKUP(M33,E$4:F$202,2,FALSE),"")</f>
        <v/>
      </c>
      <c r="O33" s="1" t="str">
        <f>IF(D33&lt;=L$4,VLOOKUP(M33,E$4:J$202,6,FALSE),"")</f>
        <v/>
      </c>
      <c r="P33" s="40" t="str">
        <f>IF(D33&lt;=L$4,VLOOKUP(O33,A$4:B$202,2,FALSE),"")</f>
        <v/>
      </c>
      <c r="Q33" s="40" t="str">
        <f t="shared" si="3"/>
        <v/>
      </c>
      <c r="R33" s="6">
        <f t="shared" si="4"/>
        <v>0</v>
      </c>
      <c r="S33" s="6">
        <f>IF(AND(D33&lt;=L$4,P33&lt;&gt;"Y"),IF(N33&lt;VLOOKUP(O33,Runners!A$3:CT$201,S$1,FALSE),IF(Y$2="zero",0,Y$2),0),0)</f>
        <v>0</v>
      </c>
      <c r="T33" s="6">
        <f t="shared" si="5"/>
        <v>0</v>
      </c>
      <c r="U33" s="2"/>
      <c r="V33" s="2" t="str">
        <f>IF(O33&lt;&gt;"",VLOOKUP(O33,Runners!CZ$3:DM$201,V$1,FALSE),"")</f>
        <v/>
      </c>
      <c r="W33" s="19" t="str">
        <f t="shared" si="6"/>
        <v/>
      </c>
    </row>
    <row r="34" spans="1:23" x14ac:dyDescent="0.2">
      <c r="A34" s="1" t="s">
        <v>171</v>
      </c>
      <c r="C34" s="3">
        <f>IF(A34&lt;&gt;"",VLOOKUP(A34,Runners!A$3:AS$201,C$1,FALSE),0)</f>
        <v>1.3194444444444444E-2</v>
      </c>
      <c r="D34" s="6">
        <f t="shared" si="0"/>
        <v>31</v>
      </c>
      <c r="E34" s="2"/>
      <c r="F34" s="2">
        <f t="shared" si="1"/>
        <v>0</v>
      </c>
      <c r="J34" s="1" t="str">
        <f t="shared" si="2"/>
        <v>Dominic Garrett</v>
      </c>
      <c r="M34" s="8" t="str">
        <f>IF(D34&lt;=L$4,SMALL(E$4:E$202,D34),"")</f>
        <v/>
      </c>
      <c r="N34" s="8" t="str">
        <f>IF(D34&lt;=L$4,VLOOKUP(M34,E$4:F$202,2,FALSE),"")</f>
        <v/>
      </c>
      <c r="O34" s="1" t="str">
        <f>IF(D34&lt;=L$4,VLOOKUP(M34,E$4:J$202,6,FALSE),"")</f>
        <v/>
      </c>
      <c r="P34" s="40" t="str">
        <f>IF(D34&lt;=L$4,VLOOKUP(O34,A$4:B$202,2,FALSE),"")</f>
        <v/>
      </c>
      <c r="Q34" s="40" t="str">
        <f t="shared" si="3"/>
        <v/>
      </c>
      <c r="R34" s="6">
        <f t="shared" si="4"/>
        <v>0</v>
      </c>
      <c r="S34" s="6">
        <f>IF(AND(D34&lt;=L$4,P34&lt;&gt;"Y"),IF(N34&lt;VLOOKUP(O34,Runners!A$3:CT$201,S$1,FALSE),IF(Y$2="zero",0,Y$2),0),0)</f>
        <v>0</v>
      </c>
      <c r="T34" s="6">
        <f t="shared" si="5"/>
        <v>0</v>
      </c>
      <c r="U34" s="2"/>
      <c r="V34" s="2" t="str">
        <f>IF(O34&lt;&gt;"",VLOOKUP(O34,Runners!CZ$3:DM$201,V$1,FALSE),"")</f>
        <v/>
      </c>
      <c r="W34" s="19" t="str">
        <f t="shared" si="6"/>
        <v/>
      </c>
    </row>
    <row r="35" spans="1:23" x14ac:dyDescent="0.2">
      <c r="A35" s="1" t="s">
        <v>189</v>
      </c>
      <c r="C35" s="3">
        <f>IF(A35&lt;&gt;"",VLOOKUP(A35,Runners!A$3:AS$201,C$1,FALSE),0)</f>
        <v>6.4236111111111117E-3</v>
      </c>
      <c r="D35" s="6">
        <f t="shared" si="0"/>
        <v>32</v>
      </c>
      <c r="E35" s="2">
        <v>2.9548611111111109E-2</v>
      </c>
      <c r="F35" s="2">
        <f t="shared" si="1"/>
        <v>2.3124999999999996E-2</v>
      </c>
      <c r="J35" s="1" t="str">
        <f t="shared" si="2"/>
        <v>Emma Johnston</v>
      </c>
      <c r="M35" s="8" t="str">
        <f>IF(D35&lt;=L$4,SMALL(E$4:E$202,D35),"")</f>
        <v/>
      </c>
      <c r="N35" s="8" t="str">
        <f>IF(D35&lt;=L$4,VLOOKUP(M35,E$4:F$202,2,FALSE),"")</f>
        <v/>
      </c>
      <c r="O35" s="1" t="str">
        <f>IF(D35&lt;=L$4,VLOOKUP(M35,E$4:J$202,6,FALSE),"")</f>
        <v/>
      </c>
      <c r="P35" s="40" t="str">
        <f>IF(D35&lt;=L$4,VLOOKUP(O35,A$4:B$202,2,FALSE),"")</f>
        <v/>
      </c>
      <c r="Q35" s="40" t="str">
        <f t="shared" si="3"/>
        <v/>
      </c>
      <c r="R35" s="6">
        <f t="shared" si="4"/>
        <v>0</v>
      </c>
      <c r="S35" s="6">
        <f>IF(AND(D35&lt;=L$4,P35&lt;&gt;"Y"),IF(N35&lt;VLOOKUP(O35,Runners!A$3:CT$201,S$1,FALSE),IF(Y$2="zero",0,Y$2),0),0)</f>
        <v>0</v>
      </c>
      <c r="T35" s="6">
        <f t="shared" si="5"/>
        <v>0</v>
      </c>
      <c r="U35" s="2"/>
      <c r="V35" s="2" t="str">
        <f>IF(O35&lt;&gt;"",VLOOKUP(O35,Runners!CZ$3:DM$201,V$1,FALSE),"")</f>
        <v/>
      </c>
      <c r="W35" s="19" t="str">
        <f t="shared" si="6"/>
        <v/>
      </c>
    </row>
    <row r="36" spans="1:23" x14ac:dyDescent="0.2">
      <c r="A36" s="1" t="s">
        <v>226</v>
      </c>
      <c r="B36" s="3" t="s">
        <v>219</v>
      </c>
      <c r="C36" s="3">
        <f>IF(A36&lt;&gt;"",VLOOKUP(A36,Runners!A$3:AS$201,C$1,FALSE),0)</f>
        <v>1.3368055555555557E-2</v>
      </c>
      <c r="D36" s="6">
        <f t="shared" ref="D36:D68" si="7">D35+1</f>
        <v>33</v>
      </c>
      <c r="E36" s="2">
        <v>2.836805555555556E-2</v>
      </c>
      <c r="F36" s="2">
        <f t="shared" ref="F36:F68" si="8">IF(E36&gt;0,E36-C36,0)</f>
        <v>1.5000000000000003E-2</v>
      </c>
      <c r="J36" s="1" t="str">
        <f t="shared" ref="J36:J68" si="9">A36</f>
        <v>Ethan McAvoy</v>
      </c>
      <c r="M36" s="8" t="str">
        <f>IF(D36&lt;=L$4,SMALL(E$4:E$202,D36),"")</f>
        <v/>
      </c>
      <c r="N36" s="8" t="str">
        <f>IF(D36&lt;=L$4,VLOOKUP(M36,E$4:F$202,2,FALSE),"")</f>
        <v/>
      </c>
      <c r="O36" s="1" t="str">
        <f>IF(D36&lt;=L$4,VLOOKUP(M36,E$4:J$202,6,FALSE),"")</f>
        <v/>
      </c>
      <c r="P36" s="40" t="str">
        <f>IF(D36&lt;=L$4,VLOOKUP(O36,A$4:B$202,2,FALSE),"")</f>
        <v/>
      </c>
      <c r="Q36" s="40" t="str">
        <f t="shared" ref="Q36:Q68" si="10">IF(D36&lt;=L$4,IF(P36="Y",Q35,Q35-1),"")</f>
        <v/>
      </c>
      <c r="R36" s="6">
        <f t="shared" ref="R36:R68" si="11">IF(Q36=Q35,0,IF(Q36&gt;0,Q36,1))</f>
        <v>0</v>
      </c>
      <c r="S36" s="6">
        <f>IF(AND(D36&lt;=L$4,P36&lt;&gt;"Y"),IF(N36&lt;VLOOKUP(O36,Runners!A$3:CT$201,S$1,FALSE),IF(Y$2="zero",0,Y$2),0),0)</f>
        <v>0</v>
      </c>
      <c r="T36" s="6">
        <f t="shared" ref="T36:T68" si="12">IF(AND(D36&lt;=L$4,P36&lt;&gt;"Y"),S36+R36,0)</f>
        <v>0</v>
      </c>
      <c r="U36" s="2"/>
      <c r="V36" s="2" t="str">
        <f>IF(O36&lt;&gt;"",VLOOKUP(O36,Runners!CZ$3:DM$201,V$1,FALSE),"")</f>
        <v/>
      </c>
      <c r="W36" s="19" t="str">
        <f t="shared" ref="W36:W68" si="13">IF(O36&lt;&gt;"",(V36-N36)/V36,"")</f>
        <v/>
      </c>
    </row>
    <row r="37" spans="1:23" x14ac:dyDescent="0.2">
      <c r="A37" s="1" t="s">
        <v>200</v>
      </c>
      <c r="C37" s="3">
        <f>IF(A37&lt;&gt;"",VLOOKUP(A37,Runners!A$3:AS$201,C$1,FALSE),0)</f>
        <v>1.1979166666666666E-2</v>
      </c>
      <c r="D37" s="6">
        <f t="shared" si="7"/>
        <v>34</v>
      </c>
      <c r="E37" s="2"/>
      <c r="F37" s="2">
        <f t="shared" si="8"/>
        <v>0</v>
      </c>
      <c r="J37" s="1" t="str">
        <f t="shared" si="9"/>
        <v>George Thomson</v>
      </c>
      <c r="M37" s="8" t="str">
        <f>IF(D37&lt;=L$4,SMALL(E$4:E$202,D37),"")</f>
        <v/>
      </c>
      <c r="N37" s="8" t="str">
        <f>IF(D37&lt;=L$4,VLOOKUP(M37,E$4:F$202,2,FALSE),"")</f>
        <v/>
      </c>
      <c r="O37" s="1" t="str">
        <f>IF(D37&lt;=L$4,VLOOKUP(M37,E$4:J$202,6,FALSE),"")</f>
        <v/>
      </c>
      <c r="P37" s="40" t="str">
        <f>IF(D37&lt;=L$4,VLOOKUP(O37,A$4:B$202,2,FALSE),"")</f>
        <v/>
      </c>
      <c r="Q37" s="40" t="str">
        <f t="shared" si="10"/>
        <v/>
      </c>
      <c r="R37" s="6">
        <f t="shared" si="11"/>
        <v>0</v>
      </c>
      <c r="S37" s="6">
        <f>IF(AND(D37&lt;=L$4,P37&lt;&gt;"Y"),IF(N37&lt;VLOOKUP(O37,Runners!A$3:CT$201,S$1,FALSE),IF(Y$2="zero",0,Y$2),0),0)</f>
        <v>0</v>
      </c>
      <c r="T37" s="6">
        <f t="shared" si="12"/>
        <v>0</v>
      </c>
      <c r="U37" s="2"/>
      <c r="V37" s="2" t="str">
        <f>IF(O37&lt;&gt;"",VLOOKUP(O37,Runners!CZ$3:DM$201,V$1,FALSE),"")</f>
        <v/>
      </c>
      <c r="W37" s="19" t="str">
        <f t="shared" si="13"/>
        <v/>
      </c>
    </row>
    <row r="38" spans="1:23" x14ac:dyDescent="0.2">
      <c r="A38" s="1" t="s">
        <v>205</v>
      </c>
      <c r="C38" s="3">
        <f>IF(A38&lt;&gt;"",VLOOKUP(A38,Runners!A$3:AS$201,C$1,FALSE),0)</f>
        <v>8.5069444444444437E-3</v>
      </c>
      <c r="D38" s="6">
        <f t="shared" si="7"/>
        <v>35</v>
      </c>
      <c r="E38" s="2"/>
      <c r="F38" s="2">
        <f t="shared" si="8"/>
        <v>0</v>
      </c>
      <c r="J38" s="1" t="str">
        <f t="shared" si="9"/>
        <v>Georgina Read</v>
      </c>
      <c r="M38" s="8" t="str">
        <f>IF(D38&lt;=L$4,SMALL(E$4:E$202,D38),"")</f>
        <v/>
      </c>
      <c r="N38" s="8" t="str">
        <f>IF(D38&lt;=L$4,VLOOKUP(M38,E$4:F$202,2,FALSE),"")</f>
        <v/>
      </c>
      <c r="O38" s="1" t="str">
        <f>IF(D38&lt;=L$4,VLOOKUP(M38,E$4:J$202,6,FALSE),"")</f>
        <v/>
      </c>
      <c r="P38" s="40" t="str">
        <f>IF(D38&lt;=L$4,VLOOKUP(O38,A$4:B$202,2,FALSE),"")</f>
        <v/>
      </c>
      <c r="Q38" s="40" t="str">
        <f t="shared" si="10"/>
        <v/>
      </c>
      <c r="R38" s="6">
        <f t="shared" si="11"/>
        <v>0</v>
      </c>
      <c r="S38" s="6">
        <f>IF(AND(D38&lt;=L$4,P38&lt;&gt;"Y"),IF(N38&lt;VLOOKUP(O38,Runners!A$3:CT$201,S$1,FALSE),IF(Y$2="zero",0,Y$2),0),0)</f>
        <v>0</v>
      </c>
      <c r="T38" s="6">
        <f t="shared" si="12"/>
        <v>0</v>
      </c>
      <c r="U38" s="2"/>
      <c r="V38" s="2" t="str">
        <f>IF(O38&lt;&gt;"",VLOOKUP(O38,Runners!CZ$3:DM$201,V$1,FALSE),"")</f>
        <v/>
      </c>
      <c r="W38" s="19" t="str">
        <f t="shared" si="13"/>
        <v/>
      </c>
    </row>
    <row r="39" spans="1:23" x14ac:dyDescent="0.2">
      <c r="A39" s="1" t="s">
        <v>54</v>
      </c>
      <c r="C39" s="3">
        <f>IF(A39&lt;&gt;"",VLOOKUP(A39,Runners!A$3:AS$201,C$1,FALSE),0)</f>
        <v>1.3020833333333334E-2</v>
      </c>
      <c r="D39" s="6">
        <f t="shared" si="7"/>
        <v>36</v>
      </c>
      <c r="E39" s="2"/>
      <c r="F39" s="2">
        <f t="shared" si="8"/>
        <v>0</v>
      </c>
      <c r="J39" s="1" t="str">
        <f t="shared" si="9"/>
        <v>Gill Draper</v>
      </c>
      <c r="M39" s="8" t="str">
        <f>IF(D39&lt;=L$4,SMALL(E$4:E$202,D39),"")</f>
        <v/>
      </c>
      <c r="N39" s="8" t="str">
        <f>IF(D39&lt;=L$4,VLOOKUP(M39,E$4:F$202,2,FALSE),"")</f>
        <v/>
      </c>
      <c r="O39" s="1" t="str">
        <f>IF(D39&lt;=L$4,VLOOKUP(M39,E$4:J$202,6,FALSE),"")</f>
        <v/>
      </c>
      <c r="P39" s="40" t="str">
        <f>IF(D39&lt;=L$4,VLOOKUP(O39,A$4:B$202,2,FALSE),"")</f>
        <v/>
      </c>
      <c r="Q39" s="40" t="str">
        <f t="shared" si="10"/>
        <v/>
      </c>
      <c r="R39" s="6">
        <f t="shared" si="11"/>
        <v>0</v>
      </c>
      <c r="S39" s="6">
        <f>IF(AND(D39&lt;=L$4,P39&lt;&gt;"Y"),IF(N39&lt;VLOOKUP(O39,Runners!A$3:CT$201,S$1,FALSE),IF(Y$2="zero",0,Y$2),0),0)</f>
        <v>0</v>
      </c>
      <c r="T39" s="6">
        <f t="shared" si="12"/>
        <v>0</v>
      </c>
      <c r="U39" s="2"/>
      <c r="V39" s="2" t="str">
        <f>IF(O39&lt;&gt;"",VLOOKUP(O39,Runners!CZ$3:DM$201,V$1,FALSE),"")</f>
        <v/>
      </c>
      <c r="W39" s="19" t="str">
        <f t="shared" si="13"/>
        <v/>
      </c>
    </row>
    <row r="40" spans="1:23" x14ac:dyDescent="0.2">
      <c r="A40" s="1" t="s">
        <v>3</v>
      </c>
      <c r="C40" s="3">
        <f>IF(A40&lt;&gt;"",VLOOKUP(A40,Runners!A$3:AS$201,C$1,FALSE),0)</f>
        <v>9.0277777777777787E-3</v>
      </c>
      <c r="D40" s="6">
        <f t="shared" si="7"/>
        <v>37</v>
      </c>
      <c r="E40" s="2">
        <v>2.7349537037037037E-2</v>
      </c>
      <c r="F40" s="2">
        <f t="shared" si="8"/>
        <v>1.832175925925926E-2</v>
      </c>
      <c r="J40" s="1" t="str">
        <f t="shared" si="9"/>
        <v>Graham Webster</v>
      </c>
      <c r="M40" s="8" t="str">
        <f>IF(D40&lt;=L$4,SMALL(E$4:E$202,D40),"")</f>
        <v/>
      </c>
      <c r="N40" s="8" t="str">
        <f>IF(D40&lt;=L$4,VLOOKUP(M40,E$4:F$202,2,FALSE),"")</f>
        <v/>
      </c>
      <c r="O40" s="1" t="str">
        <f>IF(D40&lt;=L$4,VLOOKUP(M40,E$4:J$202,6,FALSE),"")</f>
        <v/>
      </c>
      <c r="P40" s="40" t="str">
        <f>IF(D40&lt;=L$4,VLOOKUP(O40,A$4:B$202,2,FALSE),"")</f>
        <v/>
      </c>
      <c r="Q40" s="40" t="str">
        <f t="shared" si="10"/>
        <v/>
      </c>
      <c r="R40" s="6">
        <f t="shared" si="11"/>
        <v>0</v>
      </c>
      <c r="S40" s="6">
        <f>IF(AND(D40&lt;=L$4,P40&lt;&gt;"Y"),IF(N40&lt;VLOOKUP(O40,Runners!A$3:CT$201,S$1,FALSE),IF(Y$2="zero",0,Y$2),0),0)</f>
        <v>0</v>
      </c>
      <c r="T40" s="6">
        <f t="shared" si="12"/>
        <v>0</v>
      </c>
      <c r="U40" s="2"/>
      <c r="V40" s="2" t="str">
        <f>IF(O40&lt;&gt;"",VLOOKUP(O40,Runners!CZ$3:DM$201,V$1,FALSE),"")</f>
        <v/>
      </c>
      <c r="W40" s="19" t="str">
        <f t="shared" si="13"/>
        <v/>
      </c>
    </row>
    <row r="41" spans="1:23" x14ac:dyDescent="0.2">
      <c r="A41" s="1" t="s">
        <v>175</v>
      </c>
      <c r="C41" s="3">
        <f>IF(A41&lt;&gt;"",VLOOKUP(A41,Runners!A$3:AS$201,C$1,FALSE),0)</f>
        <v>4.8611111111111112E-3</v>
      </c>
      <c r="D41" s="6">
        <f t="shared" si="7"/>
        <v>38</v>
      </c>
      <c r="E41" s="2"/>
      <c r="F41" s="2">
        <f t="shared" si="8"/>
        <v>0</v>
      </c>
      <c r="J41" s="1" t="str">
        <f t="shared" si="9"/>
        <v>Graham Young</v>
      </c>
      <c r="M41" s="8" t="str">
        <f>IF(D41&lt;=L$4,SMALL(E$4:E$202,D41),"")</f>
        <v/>
      </c>
      <c r="N41" s="8" t="str">
        <f>IF(D41&lt;=L$4,VLOOKUP(M41,E$4:F$202,2,FALSE),"")</f>
        <v/>
      </c>
      <c r="O41" s="1" t="str">
        <f>IF(D41&lt;=L$4,VLOOKUP(M41,E$4:J$202,6,FALSE),"")</f>
        <v/>
      </c>
      <c r="P41" s="40" t="str">
        <f>IF(D41&lt;=L$4,VLOOKUP(O41,A$4:B$202,2,FALSE),"")</f>
        <v/>
      </c>
      <c r="Q41" s="40" t="str">
        <f t="shared" si="10"/>
        <v/>
      </c>
      <c r="R41" s="6">
        <f t="shared" si="11"/>
        <v>0</v>
      </c>
      <c r="S41" s="6">
        <f>IF(AND(D41&lt;=L$4,P41&lt;&gt;"Y"),IF(N41&lt;VLOOKUP(O41,Runners!A$3:CT$201,S$1,FALSE),IF(Y$2="zero",0,Y$2),0),0)</f>
        <v>0</v>
      </c>
      <c r="T41" s="6">
        <f t="shared" si="12"/>
        <v>0</v>
      </c>
      <c r="U41" s="2"/>
      <c r="V41" s="2" t="str">
        <f>IF(O41&lt;&gt;"",VLOOKUP(O41,Runners!CZ$3:DM$201,V$1,FALSE),"")</f>
        <v/>
      </c>
      <c r="W41" s="19" t="str">
        <f t="shared" si="13"/>
        <v/>
      </c>
    </row>
    <row r="42" spans="1:23" x14ac:dyDescent="0.2">
      <c r="A42" s="1" t="s">
        <v>7</v>
      </c>
      <c r="C42" s="3">
        <f>IF(A42&lt;&gt;"",VLOOKUP(A42,Runners!A$3:AS$201,C$1,FALSE),0)</f>
        <v>8.5069444444444437E-3</v>
      </c>
      <c r="D42" s="6">
        <f t="shared" si="7"/>
        <v>39</v>
      </c>
      <c r="E42" s="2">
        <v>2.9189814814814811E-2</v>
      </c>
      <c r="F42" s="2">
        <f t="shared" si="8"/>
        <v>2.0682870370370365E-2</v>
      </c>
      <c r="J42" s="1" t="str">
        <f t="shared" si="9"/>
        <v>Greg Oulton</v>
      </c>
      <c r="M42" s="8" t="str">
        <f>IF(D42&lt;=L$4,SMALL(E$4:E$202,D42),"")</f>
        <v/>
      </c>
      <c r="N42" s="8" t="str">
        <f>IF(D42&lt;=L$4,VLOOKUP(M42,E$4:F$202,2,FALSE),"")</f>
        <v/>
      </c>
      <c r="O42" s="1" t="str">
        <f>IF(D42&lt;=L$4,VLOOKUP(M42,E$4:J$202,6,FALSE),"")</f>
        <v/>
      </c>
      <c r="P42" s="40" t="str">
        <f>IF(D42&lt;=L$4,VLOOKUP(O42,A$4:B$202,2,FALSE),"")</f>
        <v/>
      </c>
      <c r="Q42" s="40" t="str">
        <f t="shared" si="10"/>
        <v/>
      </c>
      <c r="R42" s="6">
        <f t="shared" si="11"/>
        <v>0</v>
      </c>
      <c r="S42" s="6">
        <f>IF(AND(D42&lt;=L$4,P42&lt;&gt;"Y"),IF(N42&lt;VLOOKUP(O42,Runners!A$3:CT$201,S$1,FALSE),IF(Y$2="zero",0,Y$2),0),0)</f>
        <v>0</v>
      </c>
      <c r="T42" s="6">
        <f t="shared" si="12"/>
        <v>0</v>
      </c>
      <c r="U42" s="2"/>
      <c r="V42" s="2" t="str">
        <f>IF(O42&lt;&gt;"",VLOOKUP(O42,Runners!CZ$3:DM$201,V$1,FALSE),"")</f>
        <v/>
      </c>
      <c r="W42" s="19" t="str">
        <f t="shared" si="13"/>
        <v/>
      </c>
    </row>
    <row r="43" spans="1:23" x14ac:dyDescent="0.2">
      <c r="A43" s="1" t="s">
        <v>177</v>
      </c>
      <c r="B43" s="3"/>
      <c r="C43" s="3">
        <f>IF(A43&lt;&gt;"",VLOOKUP(A43,Runners!A$3:AS$201,C$1,FALSE),0)</f>
        <v>1.5104166666666667E-2</v>
      </c>
      <c r="D43" s="6">
        <f t="shared" si="7"/>
        <v>40</v>
      </c>
      <c r="E43" s="2"/>
      <c r="F43" s="2">
        <f t="shared" si="8"/>
        <v>0</v>
      </c>
      <c r="J43" s="1" t="str">
        <f t="shared" si="9"/>
        <v>Guest 35:00</v>
      </c>
      <c r="M43" s="8" t="str">
        <f>IF(D43&lt;=L$4,SMALL(E$4:E$202,D43),"")</f>
        <v/>
      </c>
      <c r="N43" s="8" t="str">
        <f>IF(D43&lt;=L$4,VLOOKUP(M43,E$4:F$202,2,FALSE),"")</f>
        <v/>
      </c>
      <c r="O43" s="1" t="str">
        <f>IF(D43&lt;=L$4,VLOOKUP(M43,E$4:J$202,6,FALSE),"")</f>
        <v/>
      </c>
      <c r="P43" s="40" t="str">
        <f>IF(D43&lt;=L$4,VLOOKUP(O43,A$4:B$202,2,FALSE),"")</f>
        <v/>
      </c>
      <c r="Q43" s="40" t="str">
        <f t="shared" si="10"/>
        <v/>
      </c>
      <c r="R43" s="6">
        <f t="shared" si="11"/>
        <v>0</v>
      </c>
      <c r="S43" s="6">
        <f>IF(AND(D43&lt;=L$4,P43&lt;&gt;"Y"),IF(N43&lt;VLOOKUP(O43,Runners!A$3:CT$201,S$1,FALSE),IF(Y$2="zero",0,Y$2),0),0)</f>
        <v>0</v>
      </c>
      <c r="T43" s="6">
        <f t="shared" si="12"/>
        <v>0</v>
      </c>
      <c r="U43" s="2"/>
      <c r="V43" s="2" t="str">
        <f>IF(O43&lt;&gt;"",VLOOKUP(O43,Runners!CZ$3:DM$201,V$1,FALSE),"")</f>
        <v/>
      </c>
      <c r="W43" s="19" t="str">
        <f t="shared" si="13"/>
        <v/>
      </c>
    </row>
    <row r="44" spans="1:23" x14ac:dyDescent="0.2">
      <c r="A44" s="1" t="s">
        <v>176</v>
      </c>
      <c r="B44" s="3"/>
      <c r="C44" s="3">
        <f>IF(A44&lt;&gt;"",VLOOKUP(A44,Runners!A$3:AS$201,C$1,FALSE),0)</f>
        <v>1.4236111111111111E-2</v>
      </c>
      <c r="D44" s="6">
        <f t="shared" si="7"/>
        <v>41</v>
      </c>
      <c r="E44" s="2"/>
      <c r="F44" s="2">
        <f t="shared" si="8"/>
        <v>0</v>
      </c>
      <c r="J44" s="1" t="str">
        <f t="shared" si="9"/>
        <v>Guest 37:30</v>
      </c>
      <c r="M44" s="8" t="str">
        <f>IF(D44&lt;=L$4,SMALL(E$4:E$202,D44),"")</f>
        <v/>
      </c>
      <c r="N44" s="8" t="str">
        <f>IF(D44&lt;=L$4,VLOOKUP(M44,E$4:F$202,2,FALSE),"")</f>
        <v/>
      </c>
      <c r="O44" s="1" t="str">
        <f>IF(D44&lt;=L$4,VLOOKUP(M44,E$4:J$202,6,FALSE),"")</f>
        <v/>
      </c>
      <c r="P44" s="40" t="str">
        <f>IF(D44&lt;=L$4,VLOOKUP(O44,A$4:B$202,2,FALSE),"")</f>
        <v/>
      </c>
      <c r="Q44" s="40" t="str">
        <f t="shared" si="10"/>
        <v/>
      </c>
      <c r="R44" s="6">
        <f t="shared" si="11"/>
        <v>0</v>
      </c>
      <c r="S44" s="6">
        <f>IF(AND(D44&lt;=L$4,P44&lt;&gt;"Y"),IF(N44&lt;VLOOKUP(O44,Runners!A$3:CT$201,S$1,FALSE),IF(Y$2="zero",0,Y$2),0),0)</f>
        <v>0</v>
      </c>
      <c r="T44" s="6">
        <f t="shared" si="12"/>
        <v>0</v>
      </c>
      <c r="U44" s="2"/>
      <c r="V44" s="2" t="str">
        <f>IF(O44&lt;&gt;"",VLOOKUP(O44,Runners!CZ$3:DM$201,V$1,FALSE),"")</f>
        <v/>
      </c>
      <c r="W44" s="19" t="str">
        <f t="shared" si="13"/>
        <v/>
      </c>
    </row>
    <row r="45" spans="1:23" x14ac:dyDescent="0.2">
      <c r="A45" s="1" t="s">
        <v>158</v>
      </c>
      <c r="C45" s="3">
        <f>IF(A45&lt;&gt;"",VLOOKUP(A45,Runners!A$3:AS$201,C$1,FALSE),0)</f>
        <v>1.3368055555555557E-2</v>
      </c>
      <c r="D45" s="6">
        <f t="shared" si="7"/>
        <v>42</v>
      </c>
      <c r="E45" s="2"/>
      <c r="F45" s="2">
        <f t="shared" si="8"/>
        <v>0</v>
      </c>
      <c r="J45" s="1" t="str">
        <f t="shared" si="9"/>
        <v>Guest 40</v>
      </c>
      <c r="M45" s="8" t="str">
        <f>IF(D45&lt;=L$4,SMALL(E$4:E$202,D45),"")</f>
        <v/>
      </c>
      <c r="N45" s="8" t="str">
        <f>IF(D45&lt;=L$4,VLOOKUP(M45,E$4:F$202,2,FALSE),"")</f>
        <v/>
      </c>
      <c r="O45" s="1" t="str">
        <f>IF(D45&lt;=L$4,VLOOKUP(M45,E$4:J$202,6,FALSE),"")</f>
        <v/>
      </c>
      <c r="P45" s="40" t="str">
        <f>IF(D45&lt;=L$4,VLOOKUP(O45,A$4:B$202,2,FALSE),"")</f>
        <v/>
      </c>
      <c r="Q45" s="40" t="str">
        <f t="shared" si="10"/>
        <v/>
      </c>
      <c r="R45" s="6">
        <f t="shared" si="11"/>
        <v>0</v>
      </c>
      <c r="S45" s="6">
        <f>IF(AND(D45&lt;=L$4,P45&lt;&gt;"Y"),IF(N45&lt;VLOOKUP(O45,Runners!A$3:CT$201,S$1,FALSE),IF(Y$2="zero",0,Y$2),0),0)</f>
        <v>0</v>
      </c>
      <c r="T45" s="6">
        <f t="shared" si="12"/>
        <v>0</v>
      </c>
      <c r="U45" s="2"/>
      <c r="V45" s="2" t="str">
        <f>IF(O45&lt;&gt;"",VLOOKUP(O45,Runners!CZ$3:DM$201,V$1,FALSE),"")</f>
        <v/>
      </c>
      <c r="W45" s="19" t="str">
        <f t="shared" si="13"/>
        <v/>
      </c>
    </row>
    <row r="46" spans="1:23" x14ac:dyDescent="0.2">
      <c r="A46" s="1" t="s">
        <v>159</v>
      </c>
      <c r="C46" s="3">
        <f>IF(A46&lt;&gt;"",VLOOKUP(A46,Runners!A$3:AS$201,C$1,FALSE),0)</f>
        <v>1.2499999999999999E-2</v>
      </c>
      <c r="D46" s="6">
        <f t="shared" si="7"/>
        <v>43</v>
      </c>
      <c r="E46" s="2"/>
      <c r="F46" s="2">
        <f t="shared" si="8"/>
        <v>0</v>
      </c>
      <c r="J46" s="1" t="str">
        <f t="shared" si="9"/>
        <v>Guest 42:30</v>
      </c>
      <c r="M46" s="8" t="str">
        <f>IF(D46&lt;=L$4,SMALL(E$4:E$202,D46),"")</f>
        <v/>
      </c>
      <c r="N46" s="8" t="str">
        <f>IF(D46&lt;=L$4,VLOOKUP(M46,E$4:F$202,2,FALSE),"")</f>
        <v/>
      </c>
      <c r="O46" s="1" t="str">
        <f>IF(D46&lt;=L$4,VLOOKUP(M46,E$4:J$202,6,FALSE),"")</f>
        <v/>
      </c>
      <c r="P46" s="40" t="str">
        <f>IF(D46&lt;=L$4,VLOOKUP(O46,A$4:B$202,2,FALSE),"")</f>
        <v/>
      </c>
      <c r="Q46" s="40" t="str">
        <f t="shared" si="10"/>
        <v/>
      </c>
      <c r="R46" s="6">
        <f t="shared" si="11"/>
        <v>0</v>
      </c>
      <c r="S46" s="6">
        <f>IF(AND(D46&lt;=L$4,P46&lt;&gt;"Y"),IF(N46&lt;VLOOKUP(O46,Runners!A$3:CT$201,S$1,FALSE),IF(Y$2="zero",0,Y$2),0),0)</f>
        <v>0</v>
      </c>
      <c r="T46" s="6">
        <f t="shared" si="12"/>
        <v>0</v>
      </c>
      <c r="U46" s="2"/>
      <c r="V46" s="2" t="str">
        <f>IF(O46&lt;&gt;"",VLOOKUP(O46,Runners!CZ$3:DM$201,V$1,FALSE),"")</f>
        <v/>
      </c>
      <c r="W46" s="19" t="str">
        <f t="shared" si="13"/>
        <v/>
      </c>
    </row>
    <row r="47" spans="1:23" x14ac:dyDescent="0.2">
      <c r="A47" s="1" t="s">
        <v>160</v>
      </c>
      <c r="C47" s="3">
        <f>IF(A47&lt;&gt;"",VLOOKUP(A47,Runners!A$3:AS$201,C$1,FALSE),0)</f>
        <v>1.1458333333333334E-2</v>
      </c>
      <c r="D47" s="6">
        <f t="shared" si="7"/>
        <v>44</v>
      </c>
      <c r="E47" s="2"/>
      <c r="F47" s="2">
        <f t="shared" si="8"/>
        <v>0</v>
      </c>
      <c r="J47" s="1" t="str">
        <f t="shared" si="9"/>
        <v>Guest 45</v>
      </c>
      <c r="M47" s="8" t="str">
        <f>IF(D47&lt;=L$4,SMALL(E$4:E$202,D47),"")</f>
        <v/>
      </c>
      <c r="N47" s="8" t="str">
        <f>IF(D47&lt;=L$4,VLOOKUP(M47,E$4:F$202,2,FALSE),"")</f>
        <v/>
      </c>
      <c r="O47" s="1" t="str">
        <f>IF(D47&lt;=L$4,VLOOKUP(M47,E$4:J$202,6,FALSE),"")</f>
        <v/>
      </c>
      <c r="P47" s="40" t="str">
        <f>IF(D47&lt;=L$4,VLOOKUP(O47,A$4:B$202,2,FALSE),"")</f>
        <v/>
      </c>
      <c r="Q47" s="40" t="str">
        <f t="shared" si="10"/>
        <v/>
      </c>
      <c r="R47" s="6">
        <f t="shared" si="11"/>
        <v>0</v>
      </c>
      <c r="S47" s="6">
        <f>IF(AND(D47&lt;=L$4,P47&lt;&gt;"Y"),IF(N47&lt;VLOOKUP(O47,Runners!A$3:CT$201,S$1,FALSE),IF(Y$2="zero",0,Y$2),0),0)</f>
        <v>0</v>
      </c>
      <c r="T47" s="6">
        <f t="shared" si="12"/>
        <v>0</v>
      </c>
      <c r="U47" s="2"/>
      <c r="V47" s="2" t="str">
        <f>IF(O47&lt;&gt;"",VLOOKUP(O47,Runners!CZ$3:DM$201,V$1,FALSE),"")</f>
        <v/>
      </c>
      <c r="W47" s="19" t="str">
        <f t="shared" si="13"/>
        <v/>
      </c>
    </row>
    <row r="48" spans="1:23" x14ac:dyDescent="0.2">
      <c r="A48" s="1" t="s">
        <v>161</v>
      </c>
      <c r="C48" s="3">
        <f>IF(A48&lt;&gt;"",VLOOKUP(A48,Runners!A$3:AS$201,C$1,FALSE),0)</f>
        <v>1.0590277777777777E-2</v>
      </c>
      <c r="D48" s="6">
        <f t="shared" si="7"/>
        <v>45</v>
      </c>
      <c r="E48" s="2"/>
      <c r="F48" s="2">
        <f t="shared" si="8"/>
        <v>0</v>
      </c>
      <c r="J48" s="1" t="str">
        <f t="shared" si="9"/>
        <v>Guest 47:30</v>
      </c>
      <c r="M48" s="8" t="str">
        <f>IF(D48&lt;=L$4,SMALL(E$4:E$202,D48),"")</f>
        <v/>
      </c>
      <c r="N48" s="8" t="str">
        <f>IF(D48&lt;=L$4,VLOOKUP(M48,E$4:F$202,2,FALSE),"")</f>
        <v/>
      </c>
      <c r="O48" s="1" t="str">
        <f>IF(D48&lt;=L$4,VLOOKUP(M48,E$4:J$202,6,FALSE),"")</f>
        <v/>
      </c>
      <c r="P48" s="40" t="str">
        <f>IF(D48&lt;=L$4,VLOOKUP(O48,A$4:B$202,2,FALSE),"")</f>
        <v/>
      </c>
      <c r="Q48" s="40" t="str">
        <f t="shared" si="10"/>
        <v/>
      </c>
      <c r="R48" s="6">
        <f t="shared" si="11"/>
        <v>0</v>
      </c>
      <c r="S48" s="6">
        <f>IF(AND(D48&lt;=L$4,P48&lt;&gt;"Y"),IF(N48&lt;VLOOKUP(O48,Runners!A$3:CT$201,S$1,FALSE),IF(Y$2="zero",0,Y$2),0),0)</f>
        <v>0</v>
      </c>
      <c r="T48" s="6">
        <f t="shared" si="12"/>
        <v>0</v>
      </c>
      <c r="U48" s="2"/>
      <c r="V48" s="2" t="str">
        <f>IF(O48&lt;&gt;"",VLOOKUP(O48,Runners!CZ$3:DM$201,V$1,FALSE),"")</f>
        <v/>
      </c>
      <c r="W48" s="19" t="str">
        <f t="shared" si="13"/>
        <v/>
      </c>
    </row>
    <row r="49" spans="1:23" x14ac:dyDescent="0.2">
      <c r="A49" s="1" t="s">
        <v>162</v>
      </c>
      <c r="C49" s="3">
        <f>IF(A49&lt;&gt;"",VLOOKUP(A49,Runners!A$3:AS$201,C$1,FALSE),0)</f>
        <v>9.7222222222222224E-3</v>
      </c>
      <c r="D49" s="6">
        <f t="shared" si="7"/>
        <v>46</v>
      </c>
      <c r="E49" s="2"/>
      <c r="F49" s="2">
        <f t="shared" si="8"/>
        <v>0</v>
      </c>
      <c r="J49" s="1" t="str">
        <f t="shared" si="9"/>
        <v>Guest 50</v>
      </c>
      <c r="M49" s="8" t="str">
        <f>IF(D49&lt;=L$4,SMALL(E$4:E$202,D49),"")</f>
        <v/>
      </c>
      <c r="N49" s="8" t="str">
        <f>IF(D49&lt;=L$4,VLOOKUP(M49,E$4:F$202,2,FALSE),"")</f>
        <v/>
      </c>
      <c r="O49" s="1" t="str">
        <f>IF(D49&lt;=L$4,VLOOKUP(M49,E$4:J$202,6,FALSE),"")</f>
        <v/>
      </c>
      <c r="P49" s="40" t="str">
        <f>IF(D49&lt;=L$4,VLOOKUP(O49,A$4:B$202,2,FALSE),"")</f>
        <v/>
      </c>
      <c r="Q49" s="40" t="str">
        <f t="shared" si="10"/>
        <v/>
      </c>
      <c r="R49" s="6">
        <f t="shared" si="11"/>
        <v>0</v>
      </c>
      <c r="S49" s="6">
        <f>IF(AND(D49&lt;=L$4,P49&lt;&gt;"Y"),IF(N49&lt;VLOOKUP(O49,Runners!A$3:CT$201,S$1,FALSE),IF(Y$2="zero",0,Y$2),0),0)</f>
        <v>0</v>
      </c>
      <c r="T49" s="6">
        <f t="shared" si="12"/>
        <v>0</v>
      </c>
      <c r="U49" s="2"/>
      <c r="V49" s="2" t="str">
        <f>IF(O49&lt;&gt;"",VLOOKUP(O49,Runners!CZ$3:DM$201,V$1,FALSE),"")</f>
        <v/>
      </c>
      <c r="W49" s="19" t="str">
        <f t="shared" si="13"/>
        <v/>
      </c>
    </row>
    <row r="50" spans="1:23" x14ac:dyDescent="0.2">
      <c r="A50" s="1" t="s">
        <v>163</v>
      </c>
      <c r="C50" s="3">
        <f>IF(A50&lt;&gt;"",VLOOKUP(A50,Runners!A$3:AS$201,C$1,FALSE),0)</f>
        <v>7.9861111111111122E-3</v>
      </c>
      <c r="D50" s="6">
        <f t="shared" si="7"/>
        <v>47</v>
      </c>
      <c r="E50" s="2"/>
      <c r="F50" s="2">
        <f t="shared" si="8"/>
        <v>0</v>
      </c>
      <c r="J50" s="1" t="str">
        <f t="shared" si="9"/>
        <v>Guest 55</v>
      </c>
      <c r="M50" s="8" t="str">
        <f>IF(D50&lt;=L$4,SMALL(E$4:E$202,D50),"")</f>
        <v/>
      </c>
      <c r="N50" s="8" t="str">
        <f>IF(D50&lt;=L$4,VLOOKUP(M50,E$4:F$202,2,FALSE),"")</f>
        <v/>
      </c>
      <c r="O50" s="1" t="str">
        <f>IF(D50&lt;=L$4,VLOOKUP(M50,E$4:J$202,6,FALSE),"")</f>
        <v/>
      </c>
      <c r="P50" s="40" t="str">
        <f>IF(D50&lt;=L$4,VLOOKUP(O50,A$4:B$202,2,FALSE),"")</f>
        <v/>
      </c>
      <c r="Q50" s="40" t="str">
        <f t="shared" si="10"/>
        <v/>
      </c>
      <c r="R50" s="6">
        <f t="shared" si="11"/>
        <v>0</v>
      </c>
      <c r="S50" s="6">
        <f>IF(AND(D50&lt;=L$4,P50&lt;&gt;"Y"),IF(N50&lt;VLOOKUP(O50,Runners!A$3:CT$201,S$1,FALSE),IF(Y$2="zero",0,Y$2),0),0)</f>
        <v>0</v>
      </c>
      <c r="T50" s="6">
        <f t="shared" si="12"/>
        <v>0</v>
      </c>
      <c r="U50" s="2"/>
      <c r="V50" s="2" t="str">
        <f>IF(O50&lt;&gt;"",VLOOKUP(O50,Runners!CZ$3:DM$201,V$1,FALSE),"")</f>
        <v/>
      </c>
      <c r="W50" s="19" t="str">
        <f t="shared" si="13"/>
        <v/>
      </c>
    </row>
    <row r="51" spans="1:23" x14ac:dyDescent="0.2">
      <c r="A51" s="1" t="s">
        <v>164</v>
      </c>
      <c r="C51" s="3">
        <f>IF(A51&lt;&gt;"",VLOOKUP(A51,Runners!A$3:AS$201,C$1,FALSE),0)</f>
        <v>6.076388888888889E-3</v>
      </c>
      <c r="D51" s="6">
        <f t="shared" si="7"/>
        <v>48</v>
      </c>
      <c r="E51" s="2"/>
      <c r="F51" s="2">
        <f t="shared" si="8"/>
        <v>0</v>
      </c>
      <c r="J51" s="1" t="str">
        <f t="shared" si="9"/>
        <v>Guest 60</v>
      </c>
      <c r="M51" s="8" t="str">
        <f>IF(D51&lt;=L$4,SMALL(E$4:E$202,D51),"")</f>
        <v/>
      </c>
      <c r="N51" s="8" t="str">
        <f>IF(D51&lt;=L$4,VLOOKUP(M51,E$4:F$202,2,FALSE),"")</f>
        <v/>
      </c>
      <c r="O51" s="1" t="str">
        <f>IF(D51&lt;=L$4,VLOOKUP(M51,E$4:J$202,6,FALSE),"")</f>
        <v/>
      </c>
      <c r="P51" s="40" t="str">
        <f>IF(D51&lt;=L$4,VLOOKUP(O51,A$4:B$202,2,FALSE),"")</f>
        <v/>
      </c>
      <c r="Q51" s="40" t="str">
        <f t="shared" si="10"/>
        <v/>
      </c>
      <c r="R51" s="6">
        <f t="shared" si="11"/>
        <v>0</v>
      </c>
      <c r="S51" s="6">
        <f>IF(AND(D51&lt;=L$4,P51&lt;&gt;"Y"),IF(N51&lt;VLOOKUP(O51,Runners!A$3:CT$201,S$1,FALSE),IF(Y$2="zero",0,Y$2),0),0)</f>
        <v>0</v>
      </c>
      <c r="T51" s="6">
        <f t="shared" si="12"/>
        <v>0</v>
      </c>
      <c r="U51" s="2"/>
      <c r="V51" s="2" t="str">
        <f>IF(O51&lt;&gt;"",VLOOKUP(O51,Runners!CZ$3:DM$201,V$1,FALSE),"")</f>
        <v/>
      </c>
      <c r="W51" s="19" t="str">
        <f t="shared" si="13"/>
        <v/>
      </c>
    </row>
    <row r="52" spans="1:23" x14ac:dyDescent="0.2">
      <c r="A52" s="1" t="s">
        <v>149</v>
      </c>
      <c r="C52" s="3">
        <f>IF(A52&lt;&gt;"",VLOOKUP(A52,Runners!A$3:AS$201,C$1,FALSE),0)</f>
        <v>1.1631944444444445E-2</v>
      </c>
      <c r="D52" s="6">
        <f t="shared" si="7"/>
        <v>49</v>
      </c>
      <c r="E52" s="2"/>
      <c r="F52" s="2">
        <f t="shared" si="8"/>
        <v>0</v>
      </c>
      <c r="J52" s="1" t="str">
        <f t="shared" si="9"/>
        <v>Ian Tate</v>
      </c>
      <c r="M52" s="8" t="str">
        <f>IF(D52&lt;=L$4,SMALL(E$4:E$202,D52),"")</f>
        <v/>
      </c>
      <c r="N52" s="8" t="str">
        <f>IF(D52&lt;=L$4,VLOOKUP(M52,E$4:F$202,2,FALSE),"")</f>
        <v/>
      </c>
      <c r="O52" s="1" t="str">
        <f>IF(D52&lt;=L$4,VLOOKUP(M52,E$4:J$202,6,FALSE),"")</f>
        <v/>
      </c>
      <c r="P52" s="40" t="str">
        <f>IF(D52&lt;=L$4,VLOOKUP(O52,A$4:B$202,2,FALSE),"")</f>
        <v/>
      </c>
      <c r="Q52" s="40" t="str">
        <f t="shared" si="10"/>
        <v/>
      </c>
      <c r="R52" s="6">
        <f t="shared" si="11"/>
        <v>0</v>
      </c>
      <c r="S52" s="6">
        <f>IF(AND(D52&lt;=L$4,P52&lt;&gt;"Y"),IF(N52&lt;VLOOKUP(O52,Runners!A$3:CT$201,S$1,FALSE),IF(Y$2="zero",0,Y$2),0),0)</f>
        <v>0</v>
      </c>
      <c r="T52" s="6">
        <f t="shared" si="12"/>
        <v>0</v>
      </c>
      <c r="U52" s="2"/>
      <c r="V52" s="2" t="str">
        <f>IF(O52&lt;&gt;"",VLOOKUP(O52,Runners!CZ$3:DM$201,V$1,FALSE),"")</f>
        <v/>
      </c>
      <c r="W52" s="19" t="str">
        <f t="shared" si="13"/>
        <v/>
      </c>
    </row>
    <row r="53" spans="1:23" x14ac:dyDescent="0.2">
      <c r="A53" s="1" t="s">
        <v>203</v>
      </c>
      <c r="C53" s="3">
        <f>IF(A53&lt;&gt;"",VLOOKUP(A53,Runners!A$3:AS$201,C$1,FALSE),0)</f>
        <v>5.5555555555555558E-3</v>
      </c>
      <c r="D53" s="6">
        <f t="shared" si="7"/>
        <v>50</v>
      </c>
      <c r="E53" s="2"/>
      <c r="F53" s="2">
        <f t="shared" si="8"/>
        <v>0</v>
      </c>
      <c r="J53" s="1" t="str">
        <f t="shared" si="9"/>
        <v>Jackie Carruthers</v>
      </c>
      <c r="M53" s="8" t="str">
        <f>IF(D53&lt;=L$4,SMALL(E$4:E$202,D53),"")</f>
        <v/>
      </c>
      <c r="N53" s="8" t="str">
        <f>IF(D53&lt;=L$4,VLOOKUP(M53,E$4:F$202,2,FALSE),"")</f>
        <v/>
      </c>
      <c r="O53" s="1" t="str">
        <f>IF(D53&lt;=L$4,VLOOKUP(M53,E$4:J$202,6,FALSE),"")</f>
        <v/>
      </c>
      <c r="P53" s="40" t="str">
        <f>IF(D53&lt;=L$4,VLOOKUP(O53,A$4:B$202,2,FALSE),"")</f>
        <v/>
      </c>
      <c r="Q53" s="40" t="str">
        <f t="shared" si="10"/>
        <v/>
      </c>
      <c r="R53" s="6">
        <f t="shared" si="11"/>
        <v>0</v>
      </c>
      <c r="S53" s="6">
        <f>IF(AND(D53&lt;=L$4,P53&lt;&gt;"Y"),IF(N53&lt;VLOOKUP(O53,Runners!A$3:CT$201,S$1,FALSE),IF(Y$2="zero",0,Y$2),0),0)</f>
        <v>0</v>
      </c>
      <c r="T53" s="6">
        <f t="shared" si="12"/>
        <v>0</v>
      </c>
      <c r="U53" s="2"/>
      <c r="V53" s="2" t="str">
        <f>IF(O53&lt;&gt;"",VLOOKUP(O53,Runners!CZ$3:DM$201,V$1,FALSE),"")</f>
        <v/>
      </c>
      <c r="W53" s="19" t="str">
        <f t="shared" si="13"/>
        <v/>
      </c>
    </row>
    <row r="54" spans="1:23" x14ac:dyDescent="0.2">
      <c r="A54" s="1" t="s">
        <v>8</v>
      </c>
      <c r="C54" s="3">
        <f>IF(A54&lt;&gt;"",VLOOKUP(A54,Runners!A$3:AS$201,C$1,FALSE),0)</f>
        <v>5.0347222222222225E-3</v>
      </c>
      <c r="D54" s="6">
        <f t="shared" si="7"/>
        <v>51</v>
      </c>
      <c r="E54" s="2"/>
      <c r="F54" s="2">
        <f t="shared" si="8"/>
        <v>0</v>
      </c>
      <c r="J54" s="1" t="str">
        <f t="shared" si="9"/>
        <v>Jacqui Murray</v>
      </c>
      <c r="M54" s="8" t="str">
        <f>IF(D54&lt;=L$4,SMALL(E$4:E$202,D54),"")</f>
        <v/>
      </c>
      <c r="N54" s="8" t="str">
        <f>IF(D54&lt;=L$4,VLOOKUP(M54,E$4:F$202,2,FALSE),"")</f>
        <v/>
      </c>
      <c r="O54" s="1" t="str">
        <f>IF(D54&lt;=L$4,VLOOKUP(M54,E$4:J$202,6,FALSE),"")</f>
        <v/>
      </c>
      <c r="P54" s="40" t="str">
        <f>IF(D54&lt;=L$4,VLOOKUP(O54,A$4:B$202,2,FALSE),"")</f>
        <v/>
      </c>
      <c r="Q54" s="40" t="str">
        <f t="shared" si="10"/>
        <v/>
      </c>
      <c r="R54" s="6">
        <f t="shared" si="11"/>
        <v>0</v>
      </c>
      <c r="S54" s="6">
        <f>IF(AND(D54&lt;=L$4,P54&lt;&gt;"Y"),IF(N54&lt;VLOOKUP(O54,Runners!A$3:CT$201,S$1,FALSE),IF(Y$2="zero",0,Y$2),0),0)</f>
        <v>0</v>
      </c>
      <c r="T54" s="6">
        <f t="shared" si="12"/>
        <v>0</v>
      </c>
      <c r="U54" s="2"/>
      <c r="V54" s="2" t="str">
        <f>IF(O54&lt;&gt;"",VLOOKUP(O54,Runners!CZ$3:DM$201,V$1,FALSE),"")</f>
        <v/>
      </c>
      <c r="W54" s="19" t="str">
        <f t="shared" si="13"/>
        <v/>
      </c>
    </row>
    <row r="55" spans="1:23" x14ac:dyDescent="0.2">
      <c r="A55" s="1" t="s">
        <v>230</v>
      </c>
      <c r="C55" s="3">
        <f>IF(A55&lt;&gt;"",VLOOKUP(A55,Runners!A$3:AS$201,C$1,FALSE),0)</f>
        <v>1.1805555555555555E-2</v>
      </c>
      <c r="D55" s="6">
        <f t="shared" si="7"/>
        <v>52</v>
      </c>
      <c r="E55" s="2"/>
      <c r="F55" s="2">
        <f t="shared" ref="F55" si="14">IF(E55&gt;0,E55-C55,0)</f>
        <v>0</v>
      </c>
      <c r="J55" s="1" t="str">
        <f t="shared" si="9"/>
        <v>James Whittle</v>
      </c>
      <c r="M55" s="8"/>
      <c r="P55" s="40"/>
      <c r="Q55" s="40"/>
      <c r="T55" s="6"/>
      <c r="U55" s="2"/>
      <c r="V55" s="2"/>
      <c r="W55" s="19"/>
    </row>
    <row r="56" spans="1:23" x14ac:dyDescent="0.2">
      <c r="A56" s="1" t="s">
        <v>153</v>
      </c>
      <c r="C56" s="3">
        <f>IF(A56&lt;&gt;"",VLOOKUP(A56,Runners!A$3:AS$201,C$1,FALSE),0)</f>
        <v>8.8541666666666664E-3</v>
      </c>
      <c r="D56" s="6">
        <f>D54+1</f>
        <v>52</v>
      </c>
      <c r="E56" s="2"/>
      <c r="F56" s="2">
        <f t="shared" si="8"/>
        <v>0</v>
      </c>
      <c r="J56" s="1" t="str">
        <f t="shared" si="9"/>
        <v>Jason Sheridan</v>
      </c>
      <c r="M56" s="8" t="str">
        <f>IF(D56&lt;=L$4,SMALL(E$4:E$202,D56),"")</f>
        <v/>
      </c>
      <c r="N56" s="8" t="str">
        <f>IF(D56&lt;=L$4,VLOOKUP(M56,E$4:F$202,2,FALSE),"")</f>
        <v/>
      </c>
      <c r="O56" s="1" t="str">
        <f>IF(D56&lt;=L$4,VLOOKUP(M56,E$4:J$202,6,FALSE),"")</f>
        <v/>
      </c>
      <c r="P56" s="40" t="str">
        <f>IF(D56&lt;=L$4,VLOOKUP(O56,A$4:B$202,2,FALSE),"")</f>
        <v/>
      </c>
      <c r="Q56" s="40" t="str">
        <f>IF(D56&lt;=L$4,IF(P56="Y",Q54,Q54-1),"")</f>
        <v/>
      </c>
      <c r="R56" s="6">
        <f>IF(Q56=Q54,0,IF(Q56&gt;0,Q56,1))</f>
        <v>0</v>
      </c>
      <c r="S56" s="6">
        <f>IF(AND(D56&lt;=L$4,P56&lt;&gt;"Y"),IF(N56&lt;VLOOKUP(O56,Runners!A$3:CT$201,S$1,FALSE),IF(Y$2="zero",0,Y$2),0),0)</f>
        <v>0</v>
      </c>
      <c r="T56" s="6">
        <f t="shared" si="12"/>
        <v>0</v>
      </c>
      <c r="U56" s="2"/>
      <c r="V56" s="2" t="str">
        <f>IF(O56&lt;&gt;"",VLOOKUP(O56,Runners!CZ$3:DM$201,V$1,FALSE),"")</f>
        <v/>
      </c>
      <c r="W56" s="19" t="str">
        <f t="shared" si="13"/>
        <v/>
      </c>
    </row>
    <row r="57" spans="1:23" x14ac:dyDescent="0.2">
      <c r="A57" s="1" t="s">
        <v>180</v>
      </c>
      <c r="B57" s="3"/>
      <c r="C57" s="3">
        <f>IF(A57&lt;&gt;"",VLOOKUP(A57,Runners!A$3:AS$201,C$1,FALSE),0)</f>
        <v>5.7291666666666671E-3</v>
      </c>
      <c r="D57" s="6">
        <f t="shared" si="7"/>
        <v>53</v>
      </c>
      <c r="E57" s="2"/>
      <c r="F57" s="2">
        <f t="shared" si="8"/>
        <v>0</v>
      </c>
      <c r="J57" s="1" t="str">
        <f t="shared" si="9"/>
        <v>Jen Trohear</v>
      </c>
      <c r="M57" s="8" t="str">
        <f>IF(D57&lt;=L$4,SMALL(E$4:E$202,D57),"")</f>
        <v/>
      </c>
      <c r="N57" s="8" t="str">
        <f>IF(D57&lt;=L$4,VLOOKUP(M57,E$4:F$202,2,FALSE),"")</f>
        <v/>
      </c>
      <c r="O57" s="1" t="str">
        <f>IF(D57&lt;=L$4,VLOOKUP(M57,E$4:J$202,6,FALSE),"")</f>
        <v/>
      </c>
      <c r="P57" s="40" t="str">
        <f>IF(D57&lt;=L$4,VLOOKUP(O57,A$4:B$202,2,FALSE),"")</f>
        <v/>
      </c>
      <c r="Q57" s="40" t="str">
        <f t="shared" si="10"/>
        <v/>
      </c>
      <c r="R57" s="6">
        <f t="shared" si="11"/>
        <v>0</v>
      </c>
      <c r="S57" s="6">
        <f>IF(AND(D57&lt;=L$4,P57&lt;&gt;"Y"),IF(N57&lt;VLOOKUP(O57,Runners!A$3:CT$201,S$1,FALSE),IF(Y$2="zero",0,Y$2),0),0)</f>
        <v>0</v>
      </c>
      <c r="T57" s="6">
        <f t="shared" si="12"/>
        <v>0</v>
      </c>
      <c r="U57" s="2"/>
      <c r="V57" s="2" t="str">
        <f>IF(O57&lt;&gt;"",VLOOKUP(O57,Runners!CZ$3:DM$201,V$1,FALSE),"")</f>
        <v/>
      </c>
      <c r="W57" s="19" t="str">
        <f t="shared" si="13"/>
        <v/>
      </c>
    </row>
    <row r="58" spans="1:23" x14ac:dyDescent="0.2">
      <c r="A58" s="1" t="s">
        <v>212</v>
      </c>
      <c r="C58" s="3">
        <f>IF(A58&lt;&gt;"",VLOOKUP(A58,Runners!A$3:AS$201,C$1,FALSE),0)</f>
        <v>1.1111111111111112E-2</v>
      </c>
      <c r="D58" s="6">
        <f t="shared" si="7"/>
        <v>54</v>
      </c>
      <c r="E58" s="2"/>
      <c r="F58" s="2">
        <f t="shared" si="8"/>
        <v>0</v>
      </c>
      <c r="J58" s="1" t="str">
        <f t="shared" si="9"/>
        <v>Jennifer Hill</v>
      </c>
      <c r="M58" s="8" t="str">
        <f>IF(D58&lt;=L$4,SMALL(E$4:E$202,D58),"")</f>
        <v/>
      </c>
      <c r="N58" s="8" t="str">
        <f>IF(D58&lt;=L$4,VLOOKUP(M58,E$4:F$202,2,FALSE),"")</f>
        <v/>
      </c>
      <c r="O58" s="1" t="str">
        <f>IF(D58&lt;=L$4,VLOOKUP(M58,E$4:J$202,6,FALSE),"")</f>
        <v/>
      </c>
      <c r="P58" s="40" t="str">
        <f>IF(D58&lt;=L$4,VLOOKUP(O58,A$4:B$202,2,FALSE),"")</f>
        <v/>
      </c>
      <c r="Q58" s="40" t="str">
        <f t="shared" si="10"/>
        <v/>
      </c>
      <c r="R58" s="6">
        <f t="shared" si="11"/>
        <v>0</v>
      </c>
      <c r="S58" s="6">
        <f>IF(AND(D58&lt;=L$4,P58&lt;&gt;"Y"),IF(N58&lt;VLOOKUP(O58,Runners!A$3:CT$201,S$1,FALSE),IF(Y$2="zero",0,Y$2),0),0)</f>
        <v>0</v>
      </c>
      <c r="T58" s="6">
        <f t="shared" si="12"/>
        <v>0</v>
      </c>
      <c r="U58" s="2"/>
      <c r="V58" s="2" t="str">
        <f>IF(O58&lt;&gt;"",VLOOKUP(O58,Runners!CZ$3:DM$201,V$1,FALSE),"")</f>
        <v/>
      </c>
      <c r="W58" s="19" t="str">
        <f t="shared" si="13"/>
        <v/>
      </c>
    </row>
    <row r="59" spans="1:23" x14ac:dyDescent="0.2">
      <c r="A59" s="1" t="s">
        <v>6</v>
      </c>
      <c r="C59" s="3">
        <f>IF(A59&lt;&gt;"",VLOOKUP(A59,Runners!A$3:AS$201,C$1,FALSE),0)</f>
        <v>1.5624999999999999E-3</v>
      </c>
      <c r="D59" s="6">
        <f t="shared" si="7"/>
        <v>55</v>
      </c>
      <c r="E59" s="2"/>
      <c r="F59" s="2">
        <f t="shared" si="8"/>
        <v>0</v>
      </c>
      <c r="J59" s="1" t="str">
        <f t="shared" si="9"/>
        <v>Jeremy McCandless</v>
      </c>
      <c r="M59" s="8" t="str">
        <f>IF(D59&lt;=L$4,SMALL(E$4:E$202,D59),"")</f>
        <v/>
      </c>
      <c r="N59" s="8" t="str">
        <f>IF(D59&lt;=L$4,VLOOKUP(M59,E$4:F$202,2,FALSE),"")</f>
        <v/>
      </c>
      <c r="O59" s="1" t="str">
        <f>IF(D59&lt;=L$4,VLOOKUP(M59,E$4:J$202,6,FALSE),"")</f>
        <v/>
      </c>
      <c r="P59" s="40" t="str">
        <f>IF(D59&lt;=L$4,VLOOKUP(O59,A$4:B$202,2,FALSE),"")</f>
        <v/>
      </c>
      <c r="Q59" s="40" t="str">
        <f t="shared" si="10"/>
        <v/>
      </c>
      <c r="R59" s="6">
        <f t="shared" si="11"/>
        <v>0</v>
      </c>
      <c r="S59" s="6">
        <f>IF(AND(D59&lt;=L$4,P59&lt;&gt;"Y"),IF(N59&lt;VLOOKUP(O59,Runners!A$3:CT$201,S$1,FALSE),IF(Y$2="zero",0,Y$2),0),0)</f>
        <v>0</v>
      </c>
      <c r="T59" s="6">
        <f t="shared" si="12"/>
        <v>0</v>
      </c>
      <c r="U59" s="2"/>
      <c r="V59" s="2" t="str">
        <f>IF(O59&lt;&gt;"",VLOOKUP(O59,Runners!CZ$3:DM$201,V$1,FALSE),"")</f>
        <v/>
      </c>
      <c r="W59" s="19" t="str">
        <f t="shared" si="13"/>
        <v/>
      </c>
    </row>
    <row r="60" spans="1:23" x14ac:dyDescent="0.2">
      <c r="A60" s="1" t="s">
        <v>19</v>
      </c>
      <c r="C60" s="3">
        <f>IF(A60&lt;&gt;"",VLOOKUP(A60,Runners!A$3:AS$201,C$1,FALSE),0)</f>
        <v>1.4756944444444446E-2</v>
      </c>
      <c r="D60" s="6">
        <f t="shared" si="7"/>
        <v>56</v>
      </c>
      <c r="E60" s="2">
        <v>2.8611111111111115E-2</v>
      </c>
      <c r="F60" s="2">
        <f t="shared" si="8"/>
        <v>1.3854166666666669E-2</v>
      </c>
      <c r="J60" s="1" t="str">
        <f t="shared" si="9"/>
        <v>Joe Greenwood</v>
      </c>
      <c r="M60" s="8" t="str">
        <f>IF(D60&lt;=L$4,SMALL(E$4:E$202,D60),"")</f>
        <v/>
      </c>
      <c r="N60" s="8" t="str">
        <f>IF(D60&lt;=L$4,VLOOKUP(M60,E$4:F$202,2,FALSE),"")</f>
        <v/>
      </c>
      <c r="O60" s="1" t="str">
        <f>IF(D60&lt;=L$4,VLOOKUP(M60,E$4:J$202,6,FALSE),"")</f>
        <v/>
      </c>
      <c r="P60" s="40" t="str">
        <f>IF(D60&lt;=L$4,VLOOKUP(O60,A$4:B$202,2,FALSE),"")</f>
        <v/>
      </c>
      <c r="Q60" s="40" t="str">
        <f t="shared" si="10"/>
        <v/>
      </c>
      <c r="R60" s="6">
        <f t="shared" si="11"/>
        <v>0</v>
      </c>
      <c r="S60" s="6">
        <f>IF(AND(D60&lt;=L$4,P60&lt;&gt;"Y"),IF(N60&lt;VLOOKUP(O60,Runners!A$3:CT$201,S$1,FALSE),IF(Y$2="zero",0,Y$2),0),0)</f>
        <v>0</v>
      </c>
      <c r="T60" s="6">
        <f t="shared" si="12"/>
        <v>0</v>
      </c>
      <c r="U60" s="2"/>
      <c r="V60" s="2" t="str">
        <f>IF(O60&lt;&gt;"",VLOOKUP(O60,Runners!CZ$3:DM$201,V$1,FALSE),"")</f>
        <v/>
      </c>
      <c r="W60" s="19" t="str">
        <f t="shared" si="13"/>
        <v/>
      </c>
    </row>
    <row r="61" spans="1:23" x14ac:dyDescent="0.2">
      <c r="A61" s="1" t="s">
        <v>133</v>
      </c>
      <c r="B61" s="3"/>
      <c r="C61" s="3">
        <f>IF(A61&lt;&gt;"",VLOOKUP(A61,Runners!A$3:AS$201,C$1,FALSE),0)</f>
        <v>1.0937500000000001E-2</v>
      </c>
      <c r="D61" s="6">
        <f t="shared" si="7"/>
        <v>57</v>
      </c>
      <c r="E61" s="2"/>
      <c r="F61" s="2">
        <f t="shared" si="8"/>
        <v>0</v>
      </c>
      <c r="J61" s="1" t="str">
        <f t="shared" si="9"/>
        <v>John Bertenshaw</v>
      </c>
      <c r="M61" s="8" t="str">
        <f>IF(D61&lt;=L$4,SMALL(E$4:E$202,D61),"")</f>
        <v/>
      </c>
      <c r="N61" s="8" t="str">
        <f>IF(D61&lt;=L$4,VLOOKUP(M61,E$4:F$202,2,FALSE),"")</f>
        <v/>
      </c>
      <c r="O61" s="1" t="str">
        <f>IF(D61&lt;=L$4,VLOOKUP(M61,E$4:J$202,6,FALSE),"")</f>
        <v/>
      </c>
      <c r="P61" s="40" t="str">
        <f>IF(D61&lt;=L$4,VLOOKUP(O61,A$4:B$202,2,FALSE),"")</f>
        <v/>
      </c>
      <c r="Q61" s="40" t="str">
        <f t="shared" si="10"/>
        <v/>
      </c>
      <c r="R61" s="6">
        <f t="shared" si="11"/>
        <v>0</v>
      </c>
      <c r="S61" s="6">
        <f>IF(AND(D61&lt;=L$4,P61&lt;&gt;"Y"),IF(N61&lt;VLOOKUP(O61,Runners!A$3:CT$201,S$1,FALSE),IF(Y$2="zero",0,Y$2),0),0)</f>
        <v>0</v>
      </c>
      <c r="T61" s="6">
        <f t="shared" si="12"/>
        <v>0</v>
      </c>
      <c r="U61" s="2"/>
      <c r="V61" s="2" t="str">
        <f>IF(O61&lt;&gt;"",VLOOKUP(O61,Runners!CZ$3:DM$201,V$1,FALSE),"")</f>
        <v/>
      </c>
      <c r="W61" s="19" t="str">
        <f t="shared" si="13"/>
        <v/>
      </c>
    </row>
    <row r="62" spans="1:23" x14ac:dyDescent="0.2">
      <c r="A62" s="1" t="s">
        <v>152</v>
      </c>
      <c r="B62" s="3"/>
      <c r="C62" s="3">
        <f>IF(A62&lt;&gt;"",VLOOKUP(A62,Runners!A$3:AS$201,C$1,FALSE),0)</f>
        <v>1.3715277777777778E-2</v>
      </c>
      <c r="D62" s="6">
        <f t="shared" si="7"/>
        <v>58</v>
      </c>
      <c r="E62" s="2"/>
      <c r="F62" s="2">
        <f t="shared" si="8"/>
        <v>0</v>
      </c>
      <c r="J62" s="1" t="str">
        <f t="shared" si="9"/>
        <v>Jonathan Tuck</v>
      </c>
      <c r="M62" s="8" t="str">
        <f>IF(D62&lt;=L$4,SMALL(E$4:E$202,D62),"")</f>
        <v/>
      </c>
      <c r="N62" s="8" t="str">
        <f>IF(D62&lt;=L$4,VLOOKUP(M62,E$4:F$202,2,FALSE),"")</f>
        <v/>
      </c>
      <c r="O62" s="1" t="str">
        <f>IF(D62&lt;=L$4,VLOOKUP(M62,E$4:J$202,6,FALSE),"")</f>
        <v/>
      </c>
      <c r="P62" s="40" t="str">
        <f>IF(D62&lt;=L$4,VLOOKUP(O62,A$4:B$202,2,FALSE),"")</f>
        <v/>
      </c>
      <c r="Q62" s="40" t="str">
        <f t="shared" si="10"/>
        <v/>
      </c>
      <c r="R62" s="6">
        <f t="shared" si="11"/>
        <v>0</v>
      </c>
      <c r="S62" s="6">
        <f>IF(AND(D62&lt;=L$4,P62&lt;&gt;"Y"),IF(N62&lt;VLOOKUP(O62,Runners!A$3:CT$201,S$1,FALSE),IF(Y$2="zero",0,Y$2),0),0)</f>
        <v>0</v>
      </c>
      <c r="T62" s="6">
        <f t="shared" si="12"/>
        <v>0</v>
      </c>
      <c r="U62" s="2"/>
      <c r="V62" s="2" t="str">
        <f>IF(O62&lt;&gt;"",VLOOKUP(O62,Runners!CZ$3:DM$201,V$1,FALSE),"")</f>
        <v/>
      </c>
      <c r="W62" s="19" t="str">
        <f t="shared" si="13"/>
        <v/>
      </c>
    </row>
    <row r="63" spans="1:23" x14ac:dyDescent="0.2">
      <c r="A63" s="1" t="s">
        <v>17</v>
      </c>
      <c r="C63" s="3">
        <f>IF(A63&lt;&gt;"",VLOOKUP(A63,Runners!A$3:AS$201,C$1,FALSE),0)</f>
        <v>7.2916666666666659E-3</v>
      </c>
      <c r="D63" s="6">
        <f t="shared" si="7"/>
        <v>59</v>
      </c>
      <c r="E63" s="2"/>
      <c r="F63" s="2">
        <f t="shared" si="8"/>
        <v>0</v>
      </c>
      <c r="J63" s="1" t="str">
        <f t="shared" si="9"/>
        <v>Julia Rolfe</v>
      </c>
      <c r="M63" s="8" t="str">
        <f>IF(D63&lt;=L$4,SMALL(E$4:E$202,D63),"")</f>
        <v/>
      </c>
      <c r="N63" s="8" t="str">
        <f>IF(D63&lt;=L$4,VLOOKUP(M63,E$4:F$202,2,FALSE),"")</f>
        <v/>
      </c>
      <c r="O63" s="1" t="str">
        <f>IF(D63&lt;=L$4,VLOOKUP(M63,E$4:J$202,6,FALSE),"")</f>
        <v/>
      </c>
      <c r="P63" s="40" t="str">
        <f>IF(D63&lt;=L$4,VLOOKUP(O63,A$4:B$202,2,FALSE),"")</f>
        <v/>
      </c>
      <c r="Q63" s="40" t="str">
        <f t="shared" si="10"/>
        <v/>
      </c>
      <c r="R63" s="6">
        <f t="shared" si="11"/>
        <v>0</v>
      </c>
      <c r="S63" s="6">
        <f>IF(AND(D63&lt;=L$4,P63&lt;&gt;"Y"),IF(N63&lt;VLOOKUP(O63,Runners!A$3:CT$201,S$1,FALSE),IF(Y$2="zero",0,Y$2),0),0)</f>
        <v>0</v>
      </c>
      <c r="T63" s="6">
        <f t="shared" si="12"/>
        <v>0</v>
      </c>
      <c r="U63" s="2"/>
      <c r="V63" s="2" t="str">
        <f>IF(O63&lt;&gt;"",VLOOKUP(O63,Runners!CZ$3:DM$201,V$1,FALSE),"")</f>
        <v/>
      </c>
      <c r="W63" s="19" t="str">
        <f t="shared" si="13"/>
        <v/>
      </c>
    </row>
    <row r="64" spans="1:23" x14ac:dyDescent="0.2">
      <c r="A64" s="1" t="s">
        <v>202</v>
      </c>
      <c r="C64" s="3">
        <f>IF(A64&lt;&gt;"",VLOOKUP(A64,Runners!A$3:AS$201,C$1,FALSE),0)</f>
        <v>2.6041666666666665E-3</v>
      </c>
      <c r="D64" s="6">
        <f t="shared" si="7"/>
        <v>60</v>
      </c>
      <c r="E64" s="2"/>
      <c r="F64" s="2">
        <f t="shared" si="8"/>
        <v>0</v>
      </c>
      <c r="J64" s="1" t="str">
        <f t="shared" si="9"/>
        <v>Julie Brayne</v>
      </c>
      <c r="M64" s="8" t="str">
        <f>IF(D64&lt;=L$4,SMALL(E$4:E$202,D64),"")</f>
        <v/>
      </c>
      <c r="N64" s="8" t="str">
        <f>IF(D64&lt;=L$4,VLOOKUP(M64,E$4:F$202,2,FALSE),"")</f>
        <v/>
      </c>
      <c r="O64" s="1" t="str">
        <f>IF(D64&lt;=L$4,VLOOKUP(M64,E$4:J$202,6,FALSE),"")</f>
        <v/>
      </c>
      <c r="P64" s="40" t="str">
        <f>IF(D64&lt;=L$4,VLOOKUP(O64,A$4:B$202,2,FALSE),"")</f>
        <v/>
      </c>
      <c r="Q64" s="40" t="str">
        <f t="shared" si="10"/>
        <v/>
      </c>
      <c r="R64" s="6">
        <f t="shared" si="11"/>
        <v>0</v>
      </c>
      <c r="S64" s="6">
        <f>IF(AND(D64&lt;=L$4,P64&lt;&gt;"Y"),IF(N64&lt;VLOOKUP(O64,Runners!A$3:CT$201,S$1,FALSE),IF(Y$2="zero",0,Y$2),0),0)</f>
        <v>0</v>
      </c>
      <c r="T64" s="6">
        <f t="shared" si="12"/>
        <v>0</v>
      </c>
      <c r="U64" s="2"/>
      <c r="V64" s="2" t="str">
        <f>IF(O64&lt;&gt;"",VLOOKUP(O64,Runners!CZ$3:DM$201,V$1,FALSE),"")</f>
        <v/>
      </c>
      <c r="W64" s="19" t="str">
        <f t="shared" si="13"/>
        <v/>
      </c>
    </row>
    <row r="65" spans="1:23" x14ac:dyDescent="0.2">
      <c r="A65" s="1" t="s">
        <v>150</v>
      </c>
      <c r="B65" s="3"/>
      <c r="C65" s="3">
        <f>IF(A65&lt;&gt;"",VLOOKUP(A65,Runners!A$3:AS$201,C$1,FALSE),0)</f>
        <v>2.7777777777777779E-3</v>
      </c>
      <c r="D65" s="6">
        <f t="shared" si="7"/>
        <v>61</v>
      </c>
      <c r="E65" s="2"/>
      <c r="F65" s="2">
        <f t="shared" si="8"/>
        <v>0</v>
      </c>
      <c r="J65" s="1" t="str">
        <f t="shared" si="9"/>
        <v>Julie Wiseman</v>
      </c>
      <c r="M65" s="8" t="str">
        <f>IF(D65&lt;=L$4,SMALL(E$4:E$202,D65),"")</f>
        <v/>
      </c>
      <c r="N65" s="8" t="str">
        <f>IF(D65&lt;=L$4,VLOOKUP(M65,E$4:F$202,2,FALSE),"")</f>
        <v/>
      </c>
      <c r="O65" s="1" t="str">
        <f>IF(D65&lt;=L$4,VLOOKUP(M65,E$4:J$202,6,FALSE),"")</f>
        <v/>
      </c>
      <c r="P65" s="40" t="str">
        <f>IF(D65&lt;=L$4,VLOOKUP(O65,A$4:B$202,2,FALSE),"")</f>
        <v/>
      </c>
      <c r="Q65" s="40" t="str">
        <f t="shared" si="10"/>
        <v/>
      </c>
      <c r="R65" s="6">
        <f t="shared" si="11"/>
        <v>0</v>
      </c>
      <c r="S65" s="6">
        <f>IF(AND(D65&lt;=L$4,P65&lt;&gt;"Y"),IF(N65&lt;VLOOKUP(O65,Runners!A$3:CT$201,S$1,FALSE),IF(Y$2="zero",0,Y$2),0),0)</f>
        <v>0</v>
      </c>
      <c r="T65" s="6">
        <f t="shared" si="12"/>
        <v>0</v>
      </c>
      <c r="U65" s="2"/>
      <c r="V65" s="2" t="str">
        <f>IF(O65&lt;&gt;"",VLOOKUP(O65,Runners!CZ$3:DM$201,V$1,FALSE),"")</f>
        <v/>
      </c>
      <c r="W65" s="19" t="str">
        <f t="shared" si="13"/>
        <v/>
      </c>
    </row>
    <row r="66" spans="1:23" x14ac:dyDescent="0.2">
      <c r="A66" s="1" t="s">
        <v>218</v>
      </c>
      <c r="C66" s="3">
        <f>IF(A66&lt;&gt;"",VLOOKUP(A66,Runners!A$3:AS$201,C$1,FALSE),0)</f>
        <v>1.0763888888888891E-2</v>
      </c>
      <c r="D66" s="6">
        <f t="shared" si="7"/>
        <v>62</v>
      </c>
      <c r="E66" s="2"/>
      <c r="F66" s="2">
        <f t="shared" si="8"/>
        <v>0</v>
      </c>
      <c r="J66" s="1" t="str">
        <f t="shared" si="9"/>
        <v>Kate Edwards</v>
      </c>
      <c r="M66" s="8" t="str">
        <f>IF(D66&lt;=L$4,SMALL(E$4:E$202,D66),"")</f>
        <v/>
      </c>
      <c r="N66" s="8" t="str">
        <f>IF(D66&lt;=L$4,VLOOKUP(M66,E$4:F$202,2,FALSE),"")</f>
        <v/>
      </c>
      <c r="O66" s="1" t="str">
        <f>IF(D66&lt;=L$4,VLOOKUP(M66,E$4:J$202,6,FALSE),"")</f>
        <v/>
      </c>
      <c r="P66" s="40" t="str">
        <f>IF(D66&lt;=L$4,VLOOKUP(O66,A$4:B$202,2,FALSE),"")</f>
        <v/>
      </c>
      <c r="Q66" s="40" t="str">
        <f t="shared" si="10"/>
        <v/>
      </c>
      <c r="R66" s="6">
        <f t="shared" si="11"/>
        <v>0</v>
      </c>
      <c r="S66" s="6">
        <f>IF(AND(D66&lt;=L$4,P66&lt;&gt;"Y"),IF(N66&lt;VLOOKUP(O66,Runners!A$3:CT$201,S$1,FALSE),IF(Y$2="zero",0,Y$2),0),0)</f>
        <v>0</v>
      </c>
      <c r="T66" s="6">
        <f t="shared" si="12"/>
        <v>0</v>
      </c>
      <c r="U66" s="2"/>
      <c r="V66" s="2" t="str">
        <f>IF(O66&lt;&gt;"",VLOOKUP(O66,Runners!CZ$3:DM$201,V$1,FALSE),"")</f>
        <v/>
      </c>
      <c r="W66" s="19" t="str">
        <f t="shared" si="13"/>
        <v/>
      </c>
    </row>
    <row r="67" spans="1:23" x14ac:dyDescent="0.2">
      <c r="A67" s="1" t="s">
        <v>16</v>
      </c>
      <c r="C67" s="3">
        <f>IF(A67&lt;&gt;"",VLOOKUP(A67,Runners!A$3:AS$201,C$1,FALSE),0)</f>
        <v>9.7222222222222224E-3</v>
      </c>
      <c r="D67" s="6">
        <f t="shared" si="7"/>
        <v>63</v>
      </c>
      <c r="E67" s="2"/>
      <c r="F67" s="2">
        <f t="shared" si="8"/>
        <v>0</v>
      </c>
      <c r="J67" s="1" t="str">
        <f t="shared" si="9"/>
        <v>Kathy Gaunt</v>
      </c>
      <c r="M67" s="8" t="str">
        <f>IF(D67&lt;=L$4,SMALL(E$4:E$202,D67),"")</f>
        <v/>
      </c>
      <c r="N67" s="8" t="str">
        <f>IF(D67&lt;=L$4,VLOOKUP(M67,E$4:F$202,2,FALSE),"")</f>
        <v/>
      </c>
      <c r="O67" s="1" t="str">
        <f>IF(D67&lt;=L$4,VLOOKUP(M67,E$4:J$202,6,FALSE),"")</f>
        <v/>
      </c>
      <c r="P67" s="40" t="str">
        <f>IF(D67&lt;=L$4,VLOOKUP(O67,A$4:B$202,2,FALSE),"")</f>
        <v/>
      </c>
      <c r="Q67" s="40" t="str">
        <f t="shared" si="10"/>
        <v/>
      </c>
      <c r="R67" s="6">
        <f t="shared" si="11"/>
        <v>0</v>
      </c>
      <c r="S67" s="6">
        <f>IF(AND(D67&lt;=L$4,P67&lt;&gt;"Y"),IF(N67&lt;VLOOKUP(O67,Runners!A$3:CT$201,S$1,FALSE),IF(Y$2="zero",0,Y$2),0),0)</f>
        <v>0</v>
      </c>
      <c r="T67" s="6">
        <f t="shared" si="12"/>
        <v>0</v>
      </c>
      <c r="U67" s="2"/>
      <c r="V67" s="2" t="str">
        <f>IF(O67&lt;&gt;"",VLOOKUP(O67,Runners!CZ$3:DM$201,V$1,FALSE),"")</f>
        <v/>
      </c>
      <c r="W67" s="19" t="str">
        <f t="shared" si="13"/>
        <v/>
      </c>
    </row>
    <row r="68" spans="1:23" x14ac:dyDescent="0.2">
      <c r="A68" s="1" t="s">
        <v>181</v>
      </c>
      <c r="C68" s="3">
        <f>IF(A68&lt;&gt;"",VLOOKUP(A68,Runners!A$3:AS$201,C$1,FALSE),0)</f>
        <v>9.0277777777777787E-3</v>
      </c>
      <c r="D68" s="6">
        <f t="shared" si="7"/>
        <v>64</v>
      </c>
      <c r="E68" s="2"/>
      <c r="F68" s="2">
        <f t="shared" si="8"/>
        <v>0</v>
      </c>
      <c r="J68" s="1" t="str">
        <f t="shared" si="9"/>
        <v>Katy McIntyre</v>
      </c>
      <c r="M68" s="8" t="str">
        <f>IF(D68&lt;=L$4,SMALL(E$4:E$202,D68),"")</f>
        <v/>
      </c>
      <c r="N68" s="8" t="str">
        <f>IF(D68&lt;=L$4,VLOOKUP(M68,E$4:F$202,2,FALSE),"")</f>
        <v/>
      </c>
      <c r="O68" s="1" t="str">
        <f>IF(D68&lt;=L$4,VLOOKUP(M68,E$4:J$202,6,FALSE),"")</f>
        <v/>
      </c>
      <c r="P68" s="40" t="str">
        <f>IF(D68&lt;=L$4,VLOOKUP(O68,A$4:B$202,2,FALSE),"")</f>
        <v/>
      </c>
      <c r="Q68" s="40" t="str">
        <f t="shared" si="10"/>
        <v/>
      </c>
      <c r="R68" s="6">
        <f t="shared" si="11"/>
        <v>0</v>
      </c>
      <c r="S68" s="6">
        <f>IF(AND(D68&lt;=L$4,P68&lt;&gt;"Y"),IF(N68&lt;VLOOKUP(O68,Runners!A$3:CT$201,S$1,FALSE),IF(Y$2="zero",0,Y$2),0),0)</f>
        <v>0</v>
      </c>
      <c r="T68" s="6">
        <f t="shared" si="12"/>
        <v>0</v>
      </c>
      <c r="U68" s="2"/>
      <c r="V68" s="2" t="str">
        <f>IF(O68&lt;&gt;"",VLOOKUP(O68,Runners!CZ$3:DM$201,V$1,FALSE),"")</f>
        <v/>
      </c>
      <c r="W68" s="19" t="str">
        <f t="shared" si="13"/>
        <v/>
      </c>
    </row>
    <row r="69" spans="1:23" x14ac:dyDescent="0.2">
      <c r="A69" s="1" t="s">
        <v>151</v>
      </c>
      <c r="C69" s="3">
        <f>IF(A69&lt;&gt;"",VLOOKUP(A69,Runners!A$3:AS$201,C$1,FALSE),0)</f>
        <v>9.5486111111111101E-3</v>
      </c>
      <c r="D69" s="6">
        <f t="shared" ref="D69:D100" si="15">D68+1</f>
        <v>65</v>
      </c>
      <c r="E69" s="2"/>
      <c r="F69" s="2">
        <f t="shared" ref="F69:F100" si="16">IF(E69&gt;0,E69-C69,0)</f>
        <v>0</v>
      </c>
      <c r="J69" s="1" t="str">
        <f t="shared" ref="J69:J100" si="17">A69</f>
        <v>Kevin Murray</v>
      </c>
      <c r="M69" s="8" t="str">
        <f>IF(D69&lt;=L$4,SMALL(E$4:E$202,D69),"")</f>
        <v/>
      </c>
      <c r="N69" s="8" t="str">
        <f>IF(D69&lt;=L$4,VLOOKUP(M69,E$4:F$202,2,FALSE),"")</f>
        <v/>
      </c>
      <c r="O69" s="1" t="str">
        <f>IF(D69&lt;=L$4,VLOOKUP(M69,E$4:J$202,6,FALSE),"")</f>
        <v/>
      </c>
      <c r="P69" s="40" t="str">
        <f>IF(D69&lt;=L$4,VLOOKUP(O69,A$4:B$202,2,FALSE),"")</f>
        <v/>
      </c>
      <c r="Q69" s="40" t="str">
        <f t="shared" ref="Q69:Q100" si="18">IF(D69&lt;=L$4,IF(P69="Y",Q68,Q68-1),"")</f>
        <v/>
      </c>
      <c r="R69" s="6">
        <f t="shared" ref="R69:R100" si="19">IF(Q69=Q68,0,IF(Q69&gt;0,Q69,1))</f>
        <v>0</v>
      </c>
      <c r="S69" s="6">
        <f>IF(AND(D69&lt;=L$4,P69&lt;&gt;"Y"),IF(N69&lt;VLOOKUP(O69,Runners!A$3:CT$201,S$1,FALSE),IF(Y$2="zero",0,Y$2),0),0)</f>
        <v>0</v>
      </c>
      <c r="T69" s="6">
        <f t="shared" ref="T69:T100" si="20">IF(AND(D69&lt;=L$4,P69&lt;&gt;"Y"),S69+R69,0)</f>
        <v>0</v>
      </c>
      <c r="U69" s="2"/>
      <c r="V69" s="2" t="str">
        <f>IF(O69&lt;&gt;"",VLOOKUP(O69,Runners!CZ$3:DM$201,V$1,FALSE),"")</f>
        <v/>
      </c>
      <c r="W69" s="19" t="str">
        <f t="shared" ref="W69:W100" si="21">IF(O69&lt;&gt;"",(V69-N69)/V69,"")</f>
        <v/>
      </c>
    </row>
    <row r="70" spans="1:23" x14ac:dyDescent="0.2">
      <c r="A70" s="1" t="s">
        <v>13</v>
      </c>
      <c r="B70" s="3"/>
      <c r="C70" s="3">
        <f>IF(A70&lt;&gt;"",VLOOKUP(A70,Runners!A$3:AS$201,C$1,FALSE),0)</f>
        <v>8.3333333333333332E-3</v>
      </c>
      <c r="D70" s="6">
        <f t="shared" si="15"/>
        <v>66</v>
      </c>
      <c r="E70" s="2"/>
      <c r="F70" s="2">
        <f t="shared" si="16"/>
        <v>0</v>
      </c>
      <c r="J70" s="1" t="str">
        <f t="shared" si="17"/>
        <v>Kirsten Burnett</v>
      </c>
      <c r="M70" s="8" t="str">
        <f>IF(D70&lt;=L$4,SMALL(E$4:E$202,D70),"")</f>
        <v/>
      </c>
      <c r="N70" s="8" t="str">
        <f>IF(D70&lt;=L$4,VLOOKUP(M70,E$4:F$202,2,FALSE),"")</f>
        <v/>
      </c>
      <c r="O70" s="1" t="str">
        <f>IF(D70&lt;=L$4,VLOOKUP(M70,E$4:J$202,6,FALSE),"")</f>
        <v/>
      </c>
      <c r="P70" s="40" t="str">
        <f>IF(D70&lt;=L$4,VLOOKUP(O70,A$4:B$202,2,FALSE),"")</f>
        <v/>
      </c>
      <c r="Q70" s="40" t="str">
        <f t="shared" si="18"/>
        <v/>
      </c>
      <c r="R70" s="6">
        <f t="shared" si="19"/>
        <v>0</v>
      </c>
      <c r="S70" s="6">
        <f>IF(AND(D70&lt;=L$4,P70&lt;&gt;"Y"),IF(N70&lt;VLOOKUP(O70,Runners!A$3:CT$201,S$1,FALSE),IF(Y$2="zero",0,Y$2),0),0)</f>
        <v>0</v>
      </c>
      <c r="T70" s="6">
        <f t="shared" si="20"/>
        <v>0</v>
      </c>
      <c r="U70" s="2"/>
      <c r="V70" s="2" t="str">
        <f>IF(O70&lt;&gt;"",VLOOKUP(O70,Runners!CZ$3:DM$201,V$1,FALSE),"")</f>
        <v/>
      </c>
      <c r="W70" s="19" t="str">
        <f t="shared" si="21"/>
        <v/>
      </c>
    </row>
    <row r="71" spans="1:23" x14ac:dyDescent="0.2">
      <c r="A71" s="1" t="s">
        <v>197</v>
      </c>
      <c r="C71" s="3">
        <f>IF(A71&lt;&gt;"",VLOOKUP(A71,Runners!A$3:AS$201,C$1,FALSE),0)</f>
        <v>1.1284722222222222E-2</v>
      </c>
      <c r="D71" s="6">
        <f t="shared" si="15"/>
        <v>67</v>
      </c>
      <c r="E71" s="2"/>
      <c r="F71" s="2">
        <f t="shared" si="16"/>
        <v>0</v>
      </c>
      <c r="J71" s="1" t="str">
        <f t="shared" si="17"/>
        <v>Laura Bremner</v>
      </c>
      <c r="M71" s="8" t="str">
        <f>IF(D71&lt;=L$4,SMALL(E$4:E$202,D71),"")</f>
        <v/>
      </c>
      <c r="N71" s="8" t="str">
        <f>IF(D71&lt;=L$4,VLOOKUP(M71,E$4:F$202,2,FALSE),"")</f>
        <v/>
      </c>
      <c r="O71" s="1" t="str">
        <f>IF(D71&lt;=L$4,VLOOKUP(M71,E$4:J$202,6,FALSE),"")</f>
        <v/>
      </c>
      <c r="P71" s="40" t="str">
        <f>IF(D71&lt;=L$4,VLOOKUP(O71,A$4:B$202,2,FALSE),"")</f>
        <v/>
      </c>
      <c r="Q71" s="40" t="str">
        <f t="shared" si="18"/>
        <v/>
      </c>
      <c r="R71" s="6">
        <f t="shared" si="19"/>
        <v>0</v>
      </c>
      <c r="S71" s="6">
        <f>IF(AND(D71&lt;=L$4,P71&lt;&gt;"Y"),IF(N71&lt;VLOOKUP(O71,Runners!A$3:CT$201,S$1,FALSE),IF(Y$2="zero",0,Y$2),0),0)</f>
        <v>0</v>
      </c>
      <c r="T71" s="6">
        <f t="shared" si="20"/>
        <v>0</v>
      </c>
      <c r="U71" s="2"/>
      <c r="V71" s="2" t="str">
        <f>IF(O71&lt;&gt;"",VLOOKUP(O71,Runners!CZ$3:DM$201,V$1,FALSE),"")</f>
        <v/>
      </c>
      <c r="W71" s="19" t="str">
        <f t="shared" si="21"/>
        <v/>
      </c>
    </row>
    <row r="72" spans="1:23" x14ac:dyDescent="0.2">
      <c r="A72" s="1" t="s">
        <v>11</v>
      </c>
      <c r="B72" s="3"/>
      <c r="C72" s="3">
        <f>IF(A72&lt;&gt;"",VLOOKUP(A72,Runners!A$3:AS$201,C$1,FALSE),0)</f>
        <v>7.4652777777777781E-3</v>
      </c>
      <c r="D72" s="6">
        <f t="shared" si="15"/>
        <v>68</v>
      </c>
      <c r="E72" s="2"/>
      <c r="F72" s="2">
        <f t="shared" si="16"/>
        <v>0</v>
      </c>
      <c r="J72" s="1" t="str">
        <f t="shared" si="17"/>
        <v>Laura Byrne</v>
      </c>
      <c r="M72" s="8" t="str">
        <f>IF(D72&lt;=L$4,SMALL(E$4:E$202,D72),"")</f>
        <v/>
      </c>
      <c r="N72" s="8" t="str">
        <f>IF(D72&lt;=L$4,VLOOKUP(M72,E$4:F$202,2,FALSE),"")</f>
        <v/>
      </c>
      <c r="O72" s="1" t="str">
        <f>IF(D72&lt;=L$4,VLOOKUP(M72,E$4:J$202,6,FALSE),"")</f>
        <v/>
      </c>
      <c r="P72" s="40" t="str">
        <f>IF(D72&lt;=L$4,VLOOKUP(O72,A$4:B$202,2,FALSE),"")</f>
        <v/>
      </c>
      <c r="Q72" s="40" t="str">
        <f t="shared" si="18"/>
        <v/>
      </c>
      <c r="R72" s="6">
        <f t="shared" si="19"/>
        <v>0</v>
      </c>
      <c r="S72" s="6">
        <f>IF(AND(D72&lt;=L$4,P72&lt;&gt;"Y"),IF(N72&lt;VLOOKUP(O72,Runners!A$3:CT$201,S$1,FALSE),IF(Y$2="zero",0,Y$2),0),0)</f>
        <v>0</v>
      </c>
      <c r="T72" s="6">
        <f t="shared" si="20"/>
        <v>0</v>
      </c>
      <c r="U72" s="2"/>
      <c r="V72" s="2" t="str">
        <f>IF(O72&lt;&gt;"",VLOOKUP(O72,Runners!CZ$3:DM$201,V$1,FALSE),"")</f>
        <v/>
      </c>
      <c r="W72" s="19" t="str">
        <f t="shared" si="21"/>
        <v/>
      </c>
    </row>
    <row r="73" spans="1:23" x14ac:dyDescent="0.2">
      <c r="A73" s="1" t="s">
        <v>222</v>
      </c>
      <c r="B73" s="1" t="s">
        <v>219</v>
      </c>
      <c r="C73" s="3">
        <f>IF(A73&lt;&gt;"",VLOOKUP(A73,Runners!A$3:AS$201,C$1,FALSE),0)</f>
        <v>1.0590277777777777E-2</v>
      </c>
      <c r="D73" s="6">
        <f t="shared" si="15"/>
        <v>69</v>
      </c>
      <c r="E73" s="2">
        <v>2.7800925925925923E-2</v>
      </c>
      <c r="F73" s="2">
        <f t="shared" si="16"/>
        <v>1.7210648148148149E-2</v>
      </c>
      <c r="J73" s="1" t="str">
        <f t="shared" si="17"/>
        <v>Lee Ramsden</v>
      </c>
      <c r="M73" s="8" t="str">
        <f>IF(D73&lt;=L$4,SMALL(E$4:E$202,D73),"")</f>
        <v/>
      </c>
      <c r="N73" s="8" t="str">
        <f>IF(D73&lt;=L$4,VLOOKUP(M73,E$4:F$202,2,FALSE),"")</f>
        <v/>
      </c>
      <c r="O73" s="1" t="str">
        <f>IF(D73&lt;=L$4,VLOOKUP(M73,E$4:J$202,6,FALSE),"")</f>
        <v/>
      </c>
      <c r="P73" s="40" t="str">
        <f>IF(D73&lt;=L$4,VLOOKUP(O73,A$4:B$202,2,FALSE),"")</f>
        <v/>
      </c>
      <c r="Q73" s="40" t="str">
        <f t="shared" si="18"/>
        <v/>
      </c>
      <c r="R73" s="6">
        <f t="shared" si="19"/>
        <v>0</v>
      </c>
      <c r="S73" s="6">
        <f>IF(AND(D73&lt;=L$4,P73&lt;&gt;"Y"),IF(N73&lt;VLOOKUP(O73,Runners!A$3:CT$201,S$1,FALSE),IF(Y$2="zero",0,Y$2),0),0)</f>
        <v>0</v>
      </c>
      <c r="T73" s="6">
        <f t="shared" si="20"/>
        <v>0</v>
      </c>
      <c r="U73" s="2"/>
      <c r="V73" s="2" t="str">
        <f>IF(O73&lt;&gt;"",VLOOKUP(O73,Runners!CZ$3:DM$201,V$1,FALSE),"")</f>
        <v/>
      </c>
      <c r="W73" s="19" t="str">
        <f t="shared" si="21"/>
        <v/>
      </c>
    </row>
    <row r="74" spans="1:23" x14ac:dyDescent="0.2">
      <c r="A74" s="1" t="s">
        <v>169</v>
      </c>
      <c r="C74" s="3">
        <f>IF(A74&lt;&gt;"",VLOOKUP(A74,Runners!A$3:AS$201,C$1,FALSE),0)</f>
        <v>1.2499999999999999E-2</v>
      </c>
      <c r="D74" s="6">
        <f t="shared" si="15"/>
        <v>70</v>
      </c>
      <c r="E74" s="2"/>
      <c r="F74" s="2">
        <f t="shared" si="16"/>
        <v>0</v>
      </c>
      <c r="J74" s="1" t="str">
        <f t="shared" si="17"/>
        <v>Lee Vaudrey</v>
      </c>
      <c r="M74" s="8" t="str">
        <f>IF(D74&lt;=L$4,SMALL(E$4:E$202,D74),"")</f>
        <v/>
      </c>
      <c r="N74" s="8" t="str">
        <f>IF(D74&lt;=L$4,VLOOKUP(M74,E$4:F$202,2,FALSE),"")</f>
        <v/>
      </c>
      <c r="O74" s="1" t="str">
        <f>IF(D74&lt;=L$4,VLOOKUP(M74,E$4:J$202,6,FALSE),"")</f>
        <v/>
      </c>
      <c r="P74" s="40" t="str">
        <f>IF(D74&lt;=L$4,VLOOKUP(O74,A$4:B$202,2,FALSE),"")</f>
        <v/>
      </c>
      <c r="Q74" s="40" t="str">
        <f t="shared" si="18"/>
        <v/>
      </c>
      <c r="R74" s="6">
        <f t="shared" si="19"/>
        <v>0</v>
      </c>
      <c r="S74" s="6">
        <f>IF(AND(D74&lt;=L$4,P74&lt;&gt;"Y"),IF(N74&lt;VLOOKUP(O74,Runners!A$3:CT$201,S$1,FALSE),IF(Y$2="zero",0,Y$2),0),0)</f>
        <v>0</v>
      </c>
      <c r="T74" s="6">
        <f t="shared" si="20"/>
        <v>0</v>
      </c>
      <c r="U74" s="2"/>
      <c r="V74" s="2" t="str">
        <f>IF(O74&lt;&gt;"",VLOOKUP(O74,Runners!CZ$3:DM$201,V$1,FALSE),"")</f>
        <v/>
      </c>
      <c r="W74" s="19" t="str">
        <f t="shared" si="21"/>
        <v/>
      </c>
    </row>
    <row r="75" spans="1:23" x14ac:dyDescent="0.2">
      <c r="A75" s="1" t="s">
        <v>167</v>
      </c>
      <c r="C75" s="3">
        <f>IF(A75&lt;&gt;"",VLOOKUP(A75,Runners!A$3:AS$201,C$1,FALSE),0)</f>
        <v>1.0243055555555556E-2</v>
      </c>
      <c r="D75" s="6">
        <f t="shared" si="15"/>
        <v>71</v>
      </c>
      <c r="E75" s="2"/>
      <c r="F75" s="2">
        <f t="shared" si="16"/>
        <v>0</v>
      </c>
      <c r="J75" s="1" t="str">
        <f t="shared" si="17"/>
        <v>Lewis McAfee</v>
      </c>
      <c r="M75" s="8" t="str">
        <f>IF(D75&lt;=L$4,SMALL(E$4:E$202,D75),"")</f>
        <v/>
      </c>
      <c r="N75" s="8" t="str">
        <f>IF(D75&lt;=L$4,VLOOKUP(M75,E$4:F$202,2,FALSE),"")</f>
        <v/>
      </c>
      <c r="O75" s="1" t="str">
        <f>IF(D75&lt;=L$4,VLOOKUP(M75,E$4:J$202,6,FALSE),"")</f>
        <v/>
      </c>
      <c r="P75" s="40" t="str">
        <f>IF(D75&lt;=L$4,VLOOKUP(O75,A$4:B$202,2,FALSE),"")</f>
        <v/>
      </c>
      <c r="Q75" s="40" t="str">
        <f t="shared" si="18"/>
        <v/>
      </c>
      <c r="R75" s="6">
        <f t="shared" si="19"/>
        <v>0</v>
      </c>
      <c r="S75" s="6">
        <f>IF(AND(D75&lt;=L$4,P75&lt;&gt;"Y"),IF(N75&lt;VLOOKUP(O75,Runners!A$3:CT$201,S$1,FALSE),IF(Y$2="zero",0,Y$2),0),0)</f>
        <v>0</v>
      </c>
      <c r="T75" s="6">
        <f t="shared" si="20"/>
        <v>0</v>
      </c>
      <c r="U75" s="2"/>
      <c r="V75" s="2" t="str">
        <f>IF(O75&lt;&gt;"",VLOOKUP(O75,Runners!CZ$3:DM$201,V$1,FALSE),"")</f>
        <v/>
      </c>
      <c r="W75" s="19" t="str">
        <f t="shared" si="21"/>
        <v/>
      </c>
    </row>
    <row r="76" spans="1:23" x14ac:dyDescent="0.2">
      <c r="A76" s="1" t="s">
        <v>195</v>
      </c>
      <c r="C76" s="3">
        <f>IF(A76&lt;&gt;"",VLOOKUP(A76,Runners!A$3:AS$201,C$1,FALSE),0)</f>
        <v>7.6388888888888886E-3</v>
      </c>
      <c r="D76" s="6">
        <f t="shared" si="15"/>
        <v>72</v>
      </c>
      <c r="E76" s="2"/>
      <c r="F76" s="2">
        <f t="shared" si="16"/>
        <v>0</v>
      </c>
      <c r="J76" s="1" t="str">
        <f t="shared" si="17"/>
        <v>Linda Chadderton</v>
      </c>
      <c r="M76" s="8" t="str">
        <f>IF(D76&lt;=L$4,SMALL(E$4:E$202,D76),"")</f>
        <v/>
      </c>
      <c r="N76" s="8" t="str">
        <f>IF(D76&lt;=L$4,VLOOKUP(M76,E$4:F$202,2,FALSE),"")</f>
        <v/>
      </c>
      <c r="O76" s="1" t="str">
        <f>IF(D76&lt;=L$4,VLOOKUP(M76,E$4:J$202,6,FALSE),"")</f>
        <v/>
      </c>
      <c r="P76" s="40" t="str">
        <f>IF(D76&lt;=L$4,VLOOKUP(O76,A$4:B$202,2,FALSE),"")</f>
        <v/>
      </c>
      <c r="Q76" s="40" t="str">
        <f t="shared" si="18"/>
        <v/>
      </c>
      <c r="R76" s="6">
        <f t="shared" si="19"/>
        <v>0</v>
      </c>
      <c r="S76" s="6">
        <f>IF(AND(D76&lt;=L$4,P76&lt;&gt;"Y"),IF(N76&lt;VLOOKUP(O76,Runners!A$3:CT$201,S$1,FALSE),IF(Y$2="zero",0,Y$2),0),0)</f>
        <v>0</v>
      </c>
      <c r="T76" s="6">
        <f t="shared" si="20"/>
        <v>0</v>
      </c>
      <c r="U76" s="2"/>
      <c r="V76" s="2" t="str">
        <f>IF(O76&lt;&gt;"",VLOOKUP(O76,Runners!CZ$3:DM$201,V$1,FALSE),"")</f>
        <v/>
      </c>
      <c r="W76" s="19" t="str">
        <f t="shared" si="21"/>
        <v/>
      </c>
    </row>
    <row r="77" spans="1:23" x14ac:dyDescent="0.2">
      <c r="A77" s="1" t="s">
        <v>165</v>
      </c>
      <c r="C77" s="3">
        <f>IF(A77&lt;&gt;"",VLOOKUP(A77,Runners!A$3:AS$201,C$1,FALSE),0)</f>
        <v>1.3541666666666667E-2</v>
      </c>
      <c r="D77" s="6">
        <f t="shared" si="15"/>
        <v>73</v>
      </c>
      <c r="E77" s="2"/>
      <c r="F77" s="2">
        <f t="shared" si="16"/>
        <v>0</v>
      </c>
      <c r="J77" s="1" t="str">
        <f t="shared" si="17"/>
        <v>Liz Abbott</v>
      </c>
      <c r="M77" s="8" t="str">
        <f>IF(D77&lt;=L$4,SMALL(E$4:E$202,D77),"")</f>
        <v/>
      </c>
      <c r="N77" s="8" t="str">
        <f>IF(D77&lt;=L$4,VLOOKUP(M77,E$4:F$202,2,FALSE),"")</f>
        <v/>
      </c>
      <c r="O77" s="1" t="str">
        <f>IF(D77&lt;=L$4,VLOOKUP(M77,E$4:J$202,6,FALSE),"")</f>
        <v/>
      </c>
      <c r="P77" s="40" t="str">
        <f>IF(D77&lt;=L$4,VLOOKUP(O77,A$4:B$202,2,FALSE),"")</f>
        <v/>
      </c>
      <c r="Q77" s="40" t="str">
        <f t="shared" si="18"/>
        <v/>
      </c>
      <c r="R77" s="6">
        <f t="shared" si="19"/>
        <v>0</v>
      </c>
      <c r="S77" s="6">
        <f>IF(AND(D77&lt;=L$4,P77&lt;&gt;"Y"),IF(N77&lt;VLOOKUP(O77,Runners!A$3:CT$201,S$1,FALSE),IF(Y$2="zero",0,Y$2),0),0)</f>
        <v>0</v>
      </c>
      <c r="T77" s="6">
        <f t="shared" si="20"/>
        <v>0</v>
      </c>
      <c r="U77" s="2"/>
      <c r="V77" s="2" t="str">
        <f>IF(O77&lt;&gt;"",VLOOKUP(O77,Runners!CZ$3:DM$201,V$1,FALSE),"")</f>
        <v/>
      </c>
      <c r="W77" s="19" t="str">
        <f t="shared" si="21"/>
        <v/>
      </c>
    </row>
    <row r="78" spans="1:23" x14ac:dyDescent="0.2">
      <c r="A78" s="1" t="s">
        <v>221</v>
      </c>
      <c r="B78" s="1" t="s">
        <v>219</v>
      </c>
      <c r="C78" s="3">
        <f>IF(A78&lt;&gt;"",VLOOKUP(A78,Runners!A$3:AS$201,C$1,FALSE),0)</f>
        <v>2.6041666666666665E-3</v>
      </c>
      <c r="D78" s="6">
        <f t="shared" si="15"/>
        <v>74</v>
      </c>
      <c r="E78" s="2"/>
      <c r="F78" s="2">
        <f t="shared" si="16"/>
        <v>0</v>
      </c>
      <c r="J78" s="1" t="str">
        <f t="shared" si="17"/>
        <v>Liz Boon</v>
      </c>
      <c r="M78" s="8" t="str">
        <f>IF(D78&lt;=L$4,SMALL(E$4:E$202,D78),"")</f>
        <v/>
      </c>
      <c r="N78" s="8" t="str">
        <f>IF(D78&lt;=L$4,VLOOKUP(M78,E$4:F$202,2,FALSE),"")</f>
        <v/>
      </c>
      <c r="O78" s="1" t="str">
        <f>IF(D78&lt;=L$4,VLOOKUP(M78,E$4:J$202,6,FALSE),"")</f>
        <v/>
      </c>
      <c r="P78" s="40" t="str">
        <f>IF(D78&lt;=L$4,VLOOKUP(O78,A$4:B$202,2,FALSE),"")</f>
        <v/>
      </c>
      <c r="Q78" s="40" t="str">
        <f t="shared" si="18"/>
        <v/>
      </c>
      <c r="R78" s="6">
        <f t="shared" si="19"/>
        <v>0</v>
      </c>
      <c r="S78" s="6">
        <f>IF(AND(D78&lt;=L$4,P78&lt;&gt;"Y"),IF(N78&lt;VLOOKUP(O78,Runners!A$3:CT$201,S$1,FALSE),IF(Y$2="zero",0,Y$2),0),0)</f>
        <v>0</v>
      </c>
      <c r="T78" s="6">
        <f t="shared" si="20"/>
        <v>0</v>
      </c>
      <c r="U78" s="2"/>
      <c r="V78" s="2" t="str">
        <f>IF(O78&lt;&gt;"",VLOOKUP(O78,Runners!CZ$3:DM$201,V$1,FALSE),"")</f>
        <v/>
      </c>
      <c r="W78" s="19" t="str">
        <f t="shared" si="21"/>
        <v/>
      </c>
    </row>
    <row r="79" spans="1:23" x14ac:dyDescent="0.2">
      <c r="A79" s="1" t="s">
        <v>157</v>
      </c>
      <c r="B79" s="3"/>
      <c r="C79" s="3">
        <f>IF(A79&lt;&gt;"",VLOOKUP(A79,Runners!A$3:AS$201,C$1,FALSE),0)</f>
        <v>7.6388888888888886E-3</v>
      </c>
      <c r="D79" s="6">
        <f t="shared" si="15"/>
        <v>75</v>
      </c>
      <c r="E79" s="2"/>
      <c r="F79" s="2">
        <f t="shared" si="16"/>
        <v>0</v>
      </c>
      <c r="J79" s="1" t="str">
        <f t="shared" si="17"/>
        <v>Liz Canavan</v>
      </c>
      <c r="M79" s="8" t="str">
        <f>IF(D79&lt;=L$4,SMALL(E$4:E$202,D79),"")</f>
        <v/>
      </c>
      <c r="N79" s="8" t="str">
        <f>IF(D79&lt;=L$4,VLOOKUP(M79,E$4:F$202,2,FALSE),"")</f>
        <v/>
      </c>
      <c r="O79" s="1" t="str">
        <f>IF(D79&lt;=L$4,VLOOKUP(M79,E$4:J$202,6,FALSE),"")</f>
        <v/>
      </c>
      <c r="P79" s="40" t="str">
        <f>IF(D79&lt;=L$4,VLOOKUP(O79,A$4:B$202,2,FALSE),"")</f>
        <v/>
      </c>
      <c r="Q79" s="40" t="str">
        <f t="shared" si="18"/>
        <v/>
      </c>
      <c r="R79" s="6">
        <f t="shared" si="19"/>
        <v>0</v>
      </c>
      <c r="S79" s="6">
        <f>IF(AND(D79&lt;=L$4,P79&lt;&gt;"Y"),IF(N79&lt;VLOOKUP(O79,Runners!A$3:CT$201,S$1,FALSE),IF(Y$2="zero",0,Y$2),0),0)</f>
        <v>0</v>
      </c>
      <c r="T79" s="6">
        <f t="shared" si="20"/>
        <v>0</v>
      </c>
      <c r="U79" s="2"/>
      <c r="V79" s="2" t="str">
        <f>IF(O79&lt;&gt;"",VLOOKUP(O79,Runners!CZ$3:DM$201,V$1,FALSE),"")</f>
        <v/>
      </c>
      <c r="W79" s="19" t="str">
        <f t="shared" si="21"/>
        <v/>
      </c>
    </row>
    <row r="80" spans="1:23" x14ac:dyDescent="0.2">
      <c r="A80" s="1" t="s">
        <v>183</v>
      </c>
      <c r="C80" s="3">
        <f>IF(A80&lt;&gt;"",VLOOKUP(A80,Runners!A$3:AS$201,C$1,FALSE),0)</f>
        <v>1.1458333333333334E-2</v>
      </c>
      <c r="D80" s="6">
        <f t="shared" si="15"/>
        <v>76</v>
      </c>
      <c r="E80" s="2"/>
      <c r="F80" s="2">
        <f t="shared" si="16"/>
        <v>0</v>
      </c>
      <c r="J80" s="1" t="str">
        <f t="shared" si="17"/>
        <v>Louise Cox</v>
      </c>
      <c r="M80" s="8" t="str">
        <f>IF(D80&lt;=L$4,SMALL(E$4:E$202,D80),"")</f>
        <v/>
      </c>
      <c r="N80" s="8" t="str">
        <f>IF(D80&lt;=L$4,VLOOKUP(M80,E$4:F$202,2,FALSE),"")</f>
        <v/>
      </c>
      <c r="O80" s="1" t="str">
        <f>IF(D80&lt;=L$4,VLOOKUP(M80,E$4:J$202,6,FALSE),"")</f>
        <v/>
      </c>
      <c r="P80" s="40" t="str">
        <f>IF(D80&lt;=L$4,VLOOKUP(O80,A$4:B$202,2,FALSE),"")</f>
        <v/>
      </c>
      <c r="Q80" s="40" t="str">
        <f t="shared" si="18"/>
        <v/>
      </c>
      <c r="R80" s="6">
        <f t="shared" si="19"/>
        <v>0</v>
      </c>
      <c r="S80" s="6">
        <f>IF(AND(D80&lt;=L$4,P80&lt;&gt;"Y"),IF(N80&lt;VLOOKUP(O80,Runners!A$3:CT$201,S$1,FALSE),IF(Y$2="zero",0,Y$2),0),0)</f>
        <v>0</v>
      </c>
      <c r="T80" s="6">
        <f t="shared" si="20"/>
        <v>0</v>
      </c>
      <c r="U80" s="2"/>
      <c r="V80" s="2" t="str">
        <f>IF(O80&lt;&gt;"",VLOOKUP(O80,Runners!CZ$3:DM$201,V$1,FALSE),"")</f>
        <v/>
      </c>
      <c r="W80" s="19" t="str">
        <f t="shared" si="21"/>
        <v/>
      </c>
    </row>
    <row r="81" spans="1:23" x14ac:dyDescent="0.2">
      <c r="A81" s="41" t="s">
        <v>185</v>
      </c>
      <c r="C81" s="3">
        <f>IF(A81&lt;&gt;"",VLOOKUP(A81,Runners!A$3:AS$201,C$1,FALSE),0)</f>
        <v>9.8958333333333329E-3</v>
      </c>
      <c r="D81" s="6">
        <f t="shared" si="15"/>
        <v>77</v>
      </c>
      <c r="E81" s="2"/>
      <c r="F81" s="2">
        <f t="shared" si="16"/>
        <v>0</v>
      </c>
      <c r="J81" s="1" t="str">
        <f t="shared" si="17"/>
        <v>Maddy Markham</v>
      </c>
      <c r="M81" s="8" t="str">
        <f>IF(D81&lt;=L$4,SMALL(E$4:E$202,D81),"")</f>
        <v/>
      </c>
      <c r="N81" s="8" t="str">
        <f>IF(D81&lt;=L$4,VLOOKUP(M81,E$4:F$202,2,FALSE),"")</f>
        <v/>
      </c>
      <c r="O81" s="1" t="str">
        <f>IF(D81&lt;=L$4,VLOOKUP(M81,E$4:J$202,6,FALSE),"")</f>
        <v/>
      </c>
      <c r="P81" s="40" t="str">
        <f>IF(D81&lt;=L$4,VLOOKUP(O81,A$4:B$202,2,FALSE),"")</f>
        <v/>
      </c>
      <c r="Q81" s="40" t="str">
        <f t="shared" si="18"/>
        <v/>
      </c>
      <c r="R81" s="6">
        <f t="shared" si="19"/>
        <v>0</v>
      </c>
      <c r="S81" s="6">
        <f>IF(AND(D81&lt;=L$4,P81&lt;&gt;"Y"),IF(N81&lt;VLOOKUP(O81,Runners!A$3:CT$201,S$1,FALSE),IF(Y$2="zero",0,Y$2),0),0)</f>
        <v>0</v>
      </c>
      <c r="T81" s="6">
        <f t="shared" si="20"/>
        <v>0</v>
      </c>
      <c r="U81" s="2"/>
      <c r="V81" s="2" t="str">
        <f>IF(O81&lt;&gt;"",VLOOKUP(O81,Runners!CZ$3:DM$201,V$1,FALSE),"")</f>
        <v/>
      </c>
      <c r="W81" s="19" t="str">
        <f t="shared" si="21"/>
        <v/>
      </c>
    </row>
    <row r="82" spans="1:23" x14ac:dyDescent="0.2">
      <c r="A82" s="1" t="s">
        <v>145</v>
      </c>
      <c r="C82" s="3">
        <f>IF(A82&lt;&gt;"",VLOOKUP(A82,Runners!A$3:AS$201,C$1,FALSE),0)</f>
        <v>1.2326388888888888E-2</v>
      </c>
      <c r="D82" s="6">
        <f t="shared" si="15"/>
        <v>78</v>
      </c>
      <c r="E82" s="2"/>
      <c r="F82" s="2">
        <f t="shared" si="16"/>
        <v>0</v>
      </c>
      <c r="J82" s="1" t="str">
        <f t="shared" si="17"/>
        <v>Mark Hughes</v>
      </c>
      <c r="M82" s="8" t="str">
        <f>IF(D82&lt;=L$4,SMALL(E$4:E$202,D82),"")</f>
        <v/>
      </c>
      <c r="N82" s="8" t="str">
        <f>IF(D82&lt;=L$4,VLOOKUP(M82,E$4:F$202,2,FALSE),"")</f>
        <v/>
      </c>
      <c r="O82" s="1" t="str">
        <f>IF(D82&lt;=L$4,VLOOKUP(M82,E$4:J$202,6,FALSE),"")</f>
        <v/>
      </c>
      <c r="P82" s="40" t="str">
        <f>IF(D82&lt;=L$4,VLOOKUP(O82,A$4:B$202,2,FALSE),"")</f>
        <v/>
      </c>
      <c r="Q82" s="40" t="str">
        <f t="shared" si="18"/>
        <v/>
      </c>
      <c r="R82" s="6">
        <f t="shared" si="19"/>
        <v>0</v>
      </c>
      <c r="S82" s="6">
        <f>IF(AND(D82&lt;=L$4,P82&lt;&gt;"Y"),IF(N82&lt;VLOOKUP(O82,Runners!A$3:CT$201,S$1,FALSE),IF(Y$2="zero",0,Y$2),0),0)</f>
        <v>0</v>
      </c>
      <c r="T82" s="6">
        <f t="shared" si="20"/>
        <v>0</v>
      </c>
      <c r="U82" s="2"/>
      <c r="V82" s="2" t="str">
        <f>IF(O82&lt;&gt;"",VLOOKUP(O82,Runners!CZ$3:DM$201,V$1,FALSE),"")</f>
        <v/>
      </c>
      <c r="W82" s="19" t="str">
        <f t="shared" si="21"/>
        <v/>
      </c>
    </row>
    <row r="83" spans="1:23" x14ac:dyDescent="0.2">
      <c r="A83" s="1" t="s">
        <v>210</v>
      </c>
      <c r="C83" s="3">
        <f>IF(A83&lt;&gt;"",VLOOKUP(A83,Runners!A$3:AS$201,C$1,FALSE),0)</f>
        <v>1.0590277777777777E-2</v>
      </c>
      <c r="D83" s="6">
        <f t="shared" si="15"/>
        <v>79</v>
      </c>
      <c r="E83" s="2"/>
      <c r="F83" s="2">
        <f t="shared" si="16"/>
        <v>0</v>
      </c>
      <c r="J83" s="1" t="str">
        <f t="shared" si="17"/>
        <v>Mark Johnston</v>
      </c>
      <c r="M83" s="8" t="str">
        <f>IF(D83&lt;=L$4,SMALL(E$4:E$202,D83),"")</f>
        <v/>
      </c>
      <c r="N83" s="8" t="str">
        <f>IF(D83&lt;=L$4,VLOOKUP(M83,E$4:F$202,2,FALSE),"")</f>
        <v/>
      </c>
      <c r="O83" s="1" t="str">
        <f>IF(D83&lt;=L$4,VLOOKUP(M83,E$4:J$202,6,FALSE),"")</f>
        <v/>
      </c>
      <c r="P83" s="40" t="str">
        <f>IF(D83&lt;=L$4,VLOOKUP(O83,A$4:B$202,2,FALSE),"")</f>
        <v/>
      </c>
      <c r="Q83" s="40" t="str">
        <f t="shared" si="18"/>
        <v/>
      </c>
      <c r="R83" s="6">
        <f t="shared" si="19"/>
        <v>0</v>
      </c>
      <c r="S83" s="6">
        <f>IF(AND(D83&lt;=L$4,P83&lt;&gt;"Y"),IF(N83&lt;VLOOKUP(O83,Runners!A$3:CT$201,S$1,FALSE),IF(Y$2="zero",0,Y$2),0),0)</f>
        <v>0</v>
      </c>
      <c r="T83" s="6">
        <f t="shared" si="20"/>
        <v>0</v>
      </c>
      <c r="U83" s="2"/>
      <c r="V83" s="2" t="str">
        <f>IF(O83&lt;&gt;"",VLOOKUP(O83,Runners!CZ$3:DM$201,V$1,FALSE),"")</f>
        <v/>
      </c>
      <c r="W83" s="19" t="str">
        <f t="shared" si="21"/>
        <v/>
      </c>
    </row>
    <row r="84" spans="1:23" x14ac:dyDescent="0.2">
      <c r="A84" s="1" t="s">
        <v>26</v>
      </c>
      <c r="C84" s="3">
        <f>IF(A84&lt;&gt;"",VLOOKUP(A84,Runners!A$3:AS$201,C$1,FALSE),0)</f>
        <v>1.2326388888888888E-2</v>
      </c>
      <c r="D84" s="6">
        <f t="shared" si="15"/>
        <v>80</v>
      </c>
      <c r="E84" s="2"/>
      <c r="F84" s="2">
        <f t="shared" si="16"/>
        <v>0</v>
      </c>
      <c r="J84" s="1" t="str">
        <f t="shared" si="17"/>
        <v>Mark Selby</v>
      </c>
      <c r="M84" s="8" t="str">
        <f>IF(D84&lt;=L$4,SMALL(E$4:E$202,D84),"")</f>
        <v/>
      </c>
      <c r="N84" s="8" t="str">
        <f>IF(D84&lt;=L$4,VLOOKUP(M84,E$4:F$202,2,FALSE),"")</f>
        <v/>
      </c>
      <c r="O84" s="1" t="str">
        <f>IF(D84&lt;=L$4,VLOOKUP(M84,E$4:J$202,6,FALSE),"")</f>
        <v/>
      </c>
      <c r="P84" s="40" t="str">
        <f>IF(D84&lt;=L$4,VLOOKUP(O84,A$4:B$202,2,FALSE),"")</f>
        <v/>
      </c>
      <c r="Q84" s="40" t="str">
        <f t="shared" si="18"/>
        <v/>
      </c>
      <c r="R84" s="6">
        <f t="shared" si="19"/>
        <v>0</v>
      </c>
      <c r="S84" s="6">
        <f>IF(AND(D84&lt;=L$4,P84&lt;&gt;"Y"),IF(N84&lt;VLOOKUP(O84,Runners!A$3:CT$201,S$1,FALSE),IF(Y$2="zero",0,Y$2),0),0)</f>
        <v>0</v>
      </c>
      <c r="T84" s="6">
        <f t="shared" si="20"/>
        <v>0</v>
      </c>
      <c r="U84" s="2"/>
      <c r="V84" s="2" t="str">
        <f>IF(O84&lt;&gt;"",VLOOKUP(O84,Runners!CZ$3:DM$201,V$1,FALSE),"")</f>
        <v/>
      </c>
      <c r="W84" s="19" t="str">
        <f t="shared" si="21"/>
        <v/>
      </c>
    </row>
    <row r="85" spans="1:23" x14ac:dyDescent="0.2">
      <c r="A85" s="1" t="s">
        <v>224</v>
      </c>
      <c r="B85" s="3"/>
      <c r="C85" s="3">
        <f>IF(A85&lt;&gt;"",VLOOKUP(A85,Runners!A$3:AS$201,C$1,FALSE),0)</f>
        <v>1.0416666666666666E-2</v>
      </c>
      <c r="D85" s="6">
        <f t="shared" si="15"/>
        <v>81</v>
      </c>
      <c r="E85" s="2"/>
      <c r="F85" s="2">
        <f t="shared" si="16"/>
        <v>0</v>
      </c>
      <c r="J85" s="1" t="str">
        <f t="shared" si="17"/>
        <v>Matt Ames</v>
      </c>
      <c r="M85" s="8" t="str">
        <f>IF(D85&lt;=L$4,SMALL(E$4:E$202,D85),"")</f>
        <v/>
      </c>
      <c r="N85" s="8" t="str">
        <f>IF(D85&lt;=L$4,VLOOKUP(M85,E$4:F$202,2,FALSE),"")</f>
        <v/>
      </c>
      <c r="O85" s="1" t="str">
        <f>IF(D85&lt;=L$4,VLOOKUP(M85,E$4:J$202,6,FALSE),"")</f>
        <v/>
      </c>
      <c r="P85" s="40" t="str">
        <f>IF(D85&lt;=L$4,VLOOKUP(O85,A$4:B$202,2,FALSE),"")</f>
        <v/>
      </c>
      <c r="Q85" s="40" t="str">
        <f t="shared" si="18"/>
        <v/>
      </c>
      <c r="R85" s="6">
        <f t="shared" si="19"/>
        <v>0</v>
      </c>
      <c r="S85" s="6">
        <f>IF(AND(D85&lt;=L$4,P85&lt;&gt;"Y"),IF(N85&lt;VLOOKUP(O85,Runners!A$3:CT$201,S$1,FALSE),IF(Y$2="zero",0,Y$2),0),0)</f>
        <v>0</v>
      </c>
      <c r="T85" s="6">
        <f t="shared" si="20"/>
        <v>0</v>
      </c>
      <c r="U85" s="2"/>
      <c r="V85" s="2" t="str">
        <f>IF(O85&lt;&gt;"",VLOOKUP(O85,Runners!CZ$3:DM$201,V$1,FALSE),"")</f>
        <v/>
      </c>
      <c r="W85" s="19" t="str">
        <f t="shared" si="21"/>
        <v/>
      </c>
    </row>
    <row r="86" spans="1:23" x14ac:dyDescent="0.2">
      <c r="A86" s="1" t="s">
        <v>196</v>
      </c>
      <c r="C86" s="3">
        <f>IF(A86&lt;&gt;"",VLOOKUP(A86,Runners!A$3:AS$201,C$1,FALSE),0)</f>
        <v>1.40625E-2</v>
      </c>
      <c r="D86" s="6">
        <f t="shared" si="15"/>
        <v>82</v>
      </c>
      <c r="E86" s="2"/>
      <c r="F86" s="2">
        <f t="shared" si="16"/>
        <v>0</v>
      </c>
      <c r="J86" s="1" t="str">
        <f t="shared" si="17"/>
        <v>Matthew Holton</v>
      </c>
      <c r="M86" s="8" t="str">
        <f>IF(D86&lt;=L$4,SMALL(E$4:E$202,D86),"")</f>
        <v/>
      </c>
      <c r="N86" s="8" t="str">
        <f>IF(D86&lt;=L$4,VLOOKUP(M86,E$4:F$202,2,FALSE),"")</f>
        <v/>
      </c>
      <c r="O86" s="1" t="str">
        <f>IF(D86&lt;=L$4,VLOOKUP(M86,E$4:J$202,6,FALSE),"")</f>
        <v/>
      </c>
      <c r="P86" s="40" t="str">
        <f>IF(D86&lt;=L$4,VLOOKUP(O86,A$4:B$202,2,FALSE),"")</f>
        <v/>
      </c>
      <c r="Q86" s="40" t="str">
        <f t="shared" si="18"/>
        <v/>
      </c>
      <c r="R86" s="6">
        <f t="shared" si="19"/>
        <v>0</v>
      </c>
      <c r="S86" s="6">
        <f>IF(AND(D86&lt;=L$4,P86&lt;&gt;"Y"),IF(N86&lt;VLOOKUP(O86,Runners!A$3:CT$201,S$1,FALSE),IF(Y$2="zero",0,Y$2),0),0)</f>
        <v>0</v>
      </c>
      <c r="T86" s="6">
        <f t="shared" si="20"/>
        <v>0</v>
      </c>
      <c r="U86" s="2"/>
      <c r="V86" s="2" t="str">
        <f>IF(O86&lt;&gt;"",VLOOKUP(O86,Runners!CZ$3:DM$201,V$1,FALSE),"")</f>
        <v/>
      </c>
      <c r="W86" s="19" t="str">
        <f t="shared" si="21"/>
        <v/>
      </c>
    </row>
    <row r="87" spans="1:23" x14ac:dyDescent="0.2">
      <c r="A87" s="1" t="s">
        <v>204</v>
      </c>
      <c r="B87" s="3"/>
      <c r="C87" s="3">
        <f>IF(A87&lt;&gt;"",VLOOKUP(A87,Runners!A$3:AS$201,C$1,FALSE),0)</f>
        <v>1.3194444444444444E-2</v>
      </c>
      <c r="D87" s="6">
        <f t="shared" si="15"/>
        <v>83</v>
      </c>
      <c r="E87" s="2"/>
      <c r="F87" s="2">
        <f t="shared" si="16"/>
        <v>0</v>
      </c>
      <c r="J87" s="1" t="str">
        <f t="shared" si="17"/>
        <v>Mel Koth</v>
      </c>
      <c r="M87" s="8" t="str">
        <f>IF(D87&lt;=L$4,SMALL(E$4:E$202,D87),"")</f>
        <v/>
      </c>
      <c r="N87" s="8" t="str">
        <f>IF(D87&lt;=L$4,VLOOKUP(M87,E$4:F$202,2,FALSE),"")</f>
        <v/>
      </c>
      <c r="O87" s="1" t="str">
        <f>IF(D87&lt;=L$4,VLOOKUP(M87,E$4:J$202,6,FALSE),"")</f>
        <v/>
      </c>
      <c r="P87" s="40" t="str">
        <f>IF(D87&lt;=L$4,VLOOKUP(O87,A$4:B$202,2,FALSE),"")</f>
        <v/>
      </c>
      <c r="Q87" s="40" t="str">
        <f t="shared" si="18"/>
        <v/>
      </c>
      <c r="R87" s="6">
        <f t="shared" si="19"/>
        <v>0</v>
      </c>
      <c r="S87" s="6">
        <f>IF(AND(D87&lt;=L$4,P87&lt;&gt;"Y"),IF(N87&lt;VLOOKUP(O87,Runners!A$3:CT$201,S$1,FALSE),IF(Y$2="zero",0,Y$2),0),0)</f>
        <v>0</v>
      </c>
      <c r="T87" s="6">
        <f t="shared" si="20"/>
        <v>0</v>
      </c>
      <c r="U87" s="2"/>
      <c r="V87" s="2" t="str">
        <f>IF(O87&lt;&gt;"",VLOOKUP(O87,Runners!CZ$3:DM$201,V$1,FALSE),"")</f>
        <v/>
      </c>
      <c r="W87" s="19" t="str">
        <f t="shared" si="21"/>
        <v/>
      </c>
    </row>
    <row r="88" spans="1:23" x14ac:dyDescent="0.2">
      <c r="A88" s="1" t="s">
        <v>187</v>
      </c>
      <c r="B88" s="3"/>
      <c r="C88" s="3">
        <f>IF(A88&lt;&gt;"",VLOOKUP(A88,Runners!A$3:AS$201,C$1,FALSE),0)</f>
        <v>1.2673611111111109E-2</v>
      </c>
      <c r="D88" s="6">
        <f t="shared" si="15"/>
        <v>84</v>
      </c>
      <c r="E88" s="2">
        <v>2.8761574074074075E-2</v>
      </c>
      <c r="F88" s="2">
        <f t="shared" si="16"/>
        <v>1.6087962962962964E-2</v>
      </c>
      <c r="J88" s="1" t="str">
        <f t="shared" si="17"/>
        <v>Michael Hall</v>
      </c>
      <c r="M88" s="8" t="str">
        <f>IF(D88&lt;=L$4,SMALL(E$4:E$202,D88),"")</f>
        <v/>
      </c>
      <c r="N88" s="8" t="str">
        <f>IF(D88&lt;=L$4,VLOOKUP(M88,E$4:F$202,2,FALSE),"")</f>
        <v/>
      </c>
      <c r="O88" s="1" t="str">
        <f>IF(D88&lt;=L$4,VLOOKUP(M88,E$4:J$202,6,FALSE),"")</f>
        <v/>
      </c>
      <c r="P88" s="40" t="str">
        <f>IF(D88&lt;=L$4,VLOOKUP(O88,A$4:B$202,2,FALSE),"")</f>
        <v/>
      </c>
      <c r="Q88" s="40" t="str">
        <f t="shared" si="18"/>
        <v/>
      </c>
      <c r="R88" s="6">
        <f t="shared" si="19"/>
        <v>0</v>
      </c>
      <c r="S88" s="6">
        <f>IF(AND(D88&lt;=L$4,P88&lt;&gt;"Y"),IF(N88&lt;VLOOKUP(O88,Runners!A$3:CT$201,S$1,FALSE),IF(Y$2="zero",0,Y$2),0),0)</f>
        <v>0</v>
      </c>
      <c r="T88" s="6">
        <f t="shared" si="20"/>
        <v>0</v>
      </c>
      <c r="U88" s="2"/>
      <c r="V88" s="2" t="str">
        <f>IF(O88&lt;&gt;"",VLOOKUP(O88,Runners!CZ$3:DM$201,V$1,FALSE),"")</f>
        <v/>
      </c>
      <c r="W88" s="19" t="str">
        <f t="shared" si="21"/>
        <v/>
      </c>
    </row>
    <row r="89" spans="1:23" x14ac:dyDescent="0.2">
      <c r="A89" s="1" t="s">
        <v>227</v>
      </c>
      <c r="B89" s="3"/>
      <c r="C89" s="3">
        <f>IF(A89&lt;&gt;"",VLOOKUP(A89,Runners!A$3:AS$201,C$1,FALSE),0)</f>
        <v>1.1458333333333334E-2</v>
      </c>
      <c r="D89" s="6">
        <f t="shared" si="15"/>
        <v>85</v>
      </c>
      <c r="E89" s="2"/>
      <c r="F89" s="2">
        <f t="shared" si="16"/>
        <v>0</v>
      </c>
      <c r="J89" s="1" t="str">
        <f t="shared" si="17"/>
        <v>Michelle Chadwick</v>
      </c>
      <c r="M89" s="8" t="str">
        <f>IF(D89&lt;=L$4,SMALL(E$4:E$202,D89),"")</f>
        <v/>
      </c>
      <c r="N89" s="8" t="str">
        <f>IF(D89&lt;=L$4,VLOOKUP(M89,E$4:F$202,2,FALSE),"")</f>
        <v/>
      </c>
      <c r="O89" s="1" t="str">
        <f>IF(D89&lt;=L$4,VLOOKUP(M89,E$4:J$202,6,FALSE),"")</f>
        <v/>
      </c>
      <c r="P89" s="40" t="str">
        <f>IF(D89&lt;=L$4,VLOOKUP(O89,A$4:B$202,2,FALSE),"")</f>
        <v/>
      </c>
      <c r="Q89" s="40" t="str">
        <f t="shared" si="18"/>
        <v/>
      </c>
      <c r="R89" s="6">
        <f t="shared" si="19"/>
        <v>0</v>
      </c>
      <c r="S89" s="6">
        <f>IF(AND(D89&lt;=L$4,P89&lt;&gt;"Y"),IF(N89&lt;VLOOKUP(O89,Runners!A$3:CT$201,S$1,FALSE),IF(Y$2="zero",0,Y$2),0),0)</f>
        <v>0</v>
      </c>
      <c r="T89" s="6">
        <f t="shared" si="20"/>
        <v>0</v>
      </c>
      <c r="U89" s="2"/>
      <c r="V89" s="2" t="str">
        <f>IF(O89&lt;&gt;"",VLOOKUP(O89,Runners!CZ$3:DM$201,V$1,FALSE),"")</f>
        <v/>
      </c>
      <c r="W89" s="19" t="str">
        <f t="shared" si="21"/>
        <v/>
      </c>
    </row>
    <row r="90" spans="1:23" x14ac:dyDescent="0.2">
      <c r="A90" s="1" t="s">
        <v>15</v>
      </c>
      <c r="B90" s="3"/>
      <c r="C90" s="3">
        <f>IF(A90&lt;&gt;"",VLOOKUP(A90,Runners!A$3:AS$201,C$1,FALSE),0)</f>
        <v>2.0833333333333333E-3</v>
      </c>
      <c r="D90" s="6">
        <f t="shared" si="15"/>
        <v>86</v>
      </c>
      <c r="E90" s="2"/>
      <c r="F90" s="2">
        <f t="shared" si="16"/>
        <v>0</v>
      </c>
      <c r="J90" s="1" t="str">
        <f t="shared" si="17"/>
        <v>Michelle Sheridan</v>
      </c>
      <c r="M90" s="8" t="str">
        <f>IF(D90&lt;=L$4,SMALL(E$4:E$202,D90),"")</f>
        <v/>
      </c>
      <c r="N90" s="8" t="str">
        <f>IF(D90&lt;=L$4,VLOOKUP(M90,E$4:F$202,2,FALSE),"")</f>
        <v/>
      </c>
      <c r="O90" s="1" t="str">
        <f>IF(D90&lt;=L$4,VLOOKUP(M90,E$4:J$202,6,FALSE),"")</f>
        <v/>
      </c>
      <c r="P90" s="40" t="str">
        <f>IF(D90&lt;=L$4,VLOOKUP(O90,A$4:B$202,2,FALSE),"")</f>
        <v/>
      </c>
      <c r="Q90" s="40" t="str">
        <f t="shared" si="18"/>
        <v/>
      </c>
      <c r="R90" s="6">
        <f t="shared" si="19"/>
        <v>0</v>
      </c>
      <c r="S90" s="6">
        <f>IF(AND(D90&lt;=L$4,P90&lt;&gt;"Y"),IF(N90&lt;VLOOKUP(O90,Runners!A$3:CT$201,S$1,FALSE),IF(Y$2="zero",0,Y$2),0),0)</f>
        <v>0</v>
      </c>
      <c r="T90" s="6">
        <f t="shared" si="20"/>
        <v>0</v>
      </c>
      <c r="U90" s="2"/>
      <c r="V90" s="2" t="str">
        <f>IF(O90&lt;&gt;"",VLOOKUP(O90,Runners!CZ$3:DM$201,V$1,FALSE),"")</f>
        <v/>
      </c>
      <c r="W90" s="19" t="str">
        <f t="shared" si="21"/>
        <v/>
      </c>
    </row>
    <row r="91" spans="1:23" x14ac:dyDescent="0.2">
      <c r="A91" s="41" t="s">
        <v>186</v>
      </c>
      <c r="C91" s="3">
        <f>IF(A91&lt;&gt;"",VLOOKUP(A91,Runners!A$3:AS$201,C$1,FALSE),0)</f>
        <v>9.0277777777777787E-3</v>
      </c>
      <c r="D91" s="6">
        <f t="shared" si="15"/>
        <v>87</v>
      </c>
      <c r="E91" s="2"/>
      <c r="F91" s="2">
        <f t="shared" si="16"/>
        <v>0</v>
      </c>
      <c r="J91" s="1" t="str">
        <f t="shared" si="17"/>
        <v>Mick Widdup</v>
      </c>
      <c r="M91" s="8" t="str">
        <f>IF(D91&lt;=L$4,SMALL(E$4:E$202,D91),"")</f>
        <v/>
      </c>
      <c r="N91" s="8" t="str">
        <f>IF(D91&lt;=L$4,VLOOKUP(M91,E$4:F$202,2,FALSE),"")</f>
        <v/>
      </c>
      <c r="O91" s="1" t="str">
        <f>IF(D91&lt;=L$4,VLOOKUP(M91,E$4:J$202,6,FALSE),"")</f>
        <v/>
      </c>
      <c r="P91" s="40" t="str">
        <f>IF(D91&lt;=L$4,VLOOKUP(O91,A$4:B$202,2,FALSE),"")</f>
        <v/>
      </c>
      <c r="Q91" s="40" t="str">
        <f t="shared" si="18"/>
        <v/>
      </c>
      <c r="R91" s="6">
        <f t="shared" si="19"/>
        <v>0</v>
      </c>
      <c r="S91" s="6">
        <f>IF(AND(D91&lt;=L$4,P91&lt;&gt;"Y"),IF(N91&lt;VLOOKUP(O91,Runners!A$3:CT$201,S$1,FALSE),IF(Y$2="zero",0,Y$2),0),0)</f>
        <v>0</v>
      </c>
      <c r="T91" s="6">
        <f t="shared" si="20"/>
        <v>0</v>
      </c>
      <c r="U91" s="2"/>
      <c r="V91" s="2" t="str">
        <f>IF(O91&lt;&gt;"",VLOOKUP(O91,Runners!CZ$3:DM$201,V$1,FALSE),"")</f>
        <v/>
      </c>
      <c r="W91" s="19" t="str">
        <f t="shared" si="21"/>
        <v/>
      </c>
    </row>
    <row r="92" spans="1:23" x14ac:dyDescent="0.2">
      <c r="A92" s="1" t="s">
        <v>53</v>
      </c>
      <c r="C92" s="3">
        <f>IF(A92&lt;&gt;"",VLOOKUP(A92,Runners!A$3:AS$201,C$1,FALSE),0)</f>
        <v>1.579861111111111E-2</v>
      </c>
      <c r="D92" s="6">
        <f t="shared" si="15"/>
        <v>88</v>
      </c>
      <c r="E92" s="2"/>
      <c r="F92" s="2">
        <f t="shared" si="16"/>
        <v>0</v>
      </c>
      <c r="J92" s="1" t="str">
        <f t="shared" si="17"/>
        <v>Mike Toft</v>
      </c>
      <c r="M92" s="8" t="str">
        <f>IF(D92&lt;=L$4,SMALL(E$4:E$202,D92),"")</f>
        <v/>
      </c>
      <c r="N92" s="8" t="str">
        <f>IF(D92&lt;=L$4,VLOOKUP(M92,E$4:F$202,2,FALSE),"")</f>
        <v/>
      </c>
      <c r="O92" s="1" t="str">
        <f>IF(D92&lt;=L$4,VLOOKUP(M92,E$4:J$202,6,FALSE),"")</f>
        <v/>
      </c>
      <c r="P92" s="40" t="str">
        <f>IF(D92&lt;=L$4,VLOOKUP(O92,A$4:B$202,2,FALSE),"")</f>
        <v/>
      </c>
      <c r="Q92" s="40" t="str">
        <f t="shared" si="18"/>
        <v/>
      </c>
      <c r="R92" s="6">
        <f t="shared" si="19"/>
        <v>0</v>
      </c>
      <c r="S92" s="6">
        <f>IF(AND(D92&lt;=L$4,P92&lt;&gt;"Y"),IF(N92&lt;VLOOKUP(O92,Runners!A$3:CT$201,S$1,FALSE),IF(Y$2="zero",0,Y$2),0),0)</f>
        <v>0</v>
      </c>
      <c r="T92" s="6">
        <f t="shared" si="20"/>
        <v>0</v>
      </c>
      <c r="U92" s="2"/>
      <c r="V92" s="2" t="str">
        <f>IF(O92&lt;&gt;"",VLOOKUP(O92,Runners!CZ$3:DM$201,V$1,FALSE),"")</f>
        <v/>
      </c>
      <c r="W92" s="19" t="str">
        <f t="shared" si="21"/>
        <v/>
      </c>
    </row>
    <row r="93" spans="1:23" x14ac:dyDescent="0.2">
      <c r="A93" s="1" t="s">
        <v>225</v>
      </c>
      <c r="C93" s="3">
        <f>IF(A93&lt;&gt;"",VLOOKUP(A93,Runners!A$3:AS$201,C$1,FALSE),0)</f>
        <v>7.1180555555555554E-3</v>
      </c>
      <c r="D93" s="6">
        <f t="shared" si="15"/>
        <v>89</v>
      </c>
      <c r="E93" s="2">
        <v>2.6701388888888889E-2</v>
      </c>
      <c r="F93" s="2">
        <f t="shared" si="16"/>
        <v>1.9583333333333335E-2</v>
      </c>
      <c r="J93" s="1" t="str">
        <f t="shared" si="17"/>
        <v>Morgan Pritchard</v>
      </c>
      <c r="M93" s="8" t="str">
        <f>IF(D93&lt;=L$4,SMALL(E$4:E$202,D93),"")</f>
        <v/>
      </c>
      <c r="N93" s="8" t="str">
        <f>IF(D93&lt;=L$4,VLOOKUP(M93,E$4:F$202,2,FALSE),"")</f>
        <v/>
      </c>
      <c r="O93" s="1" t="str">
        <f>IF(D93&lt;=L$4,VLOOKUP(M93,E$4:J$202,6,FALSE),"")</f>
        <v/>
      </c>
      <c r="P93" s="40" t="str">
        <f>IF(D93&lt;=L$4,VLOOKUP(O93,A$4:B$202,2,FALSE),"")</f>
        <v/>
      </c>
      <c r="Q93" s="40" t="str">
        <f t="shared" si="18"/>
        <v/>
      </c>
      <c r="R93" s="6">
        <f t="shared" si="19"/>
        <v>0</v>
      </c>
      <c r="S93" s="6">
        <f>IF(AND(D93&lt;=L$4,P93&lt;&gt;"Y"),IF(N93&lt;VLOOKUP(O93,Runners!A$3:CT$201,S$1,FALSE),IF(Y$2="zero",0,Y$2),0),0)</f>
        <v>0</v>
      </c>
      <c r="T93" s="6">
        <f t="shared" si="20"/>
        <v>0</v>
      </c>
      <c r="U93" s="2"/>
      <c r="V93" s="2" t="str">
        <f>IF(O93&lt;&gt;"",VLOOKUP(O93,Runners!CZ$3:DM$201,V$1,FALSE),"")</f>
        <v/>
      </c>
      <c r="W93" s="19" t="str">
        <f t="shared" si="21"/>
        <v/>
      </c>
    </row>
    <row r="94" spans="1:23" x14ac:dyDescent="0.2">
      <c r="A94" s="1" t="s">
        <v>66</v>
      </c>
      <c r="C94" s="3">
        <f>IF(A94&lt;&gt;"",VLOOKUP(A94,Runners!A$3:AS$201,C$1,FALSE),0)</f>
        <v>4.8611111111111112E-3</v>
      </c>
      <c r="D94" s="6">
        <f t="shared" si="15"/>
        <v>90</v>
      </c>
      <c r="E94" s="2"/>
      <c r="F94" s="2">
        <f t="shared" si="16"/>
        <v>0</v>
      </c>
      <c r="J94" s="1" t="str">
        <f t="shared" si="17"/>
        <v>Natalie Toft</v>
      </c>
      <c r="M94" s="8" t="str">
        <f>IF(D94&lt;=L$4,SMALL(E$4:E$202,D94),"")</f>
        <v/>
      </c>
      <c r="N94" s="8" t="str">
        <f>IF(D94&lt;=L$4,VLOOKUP(M94,E$4:F$202,2,FALSE),"")</f>
        <v/>
      </c>
      <c r="O94" s="1" t="str">
        <f>IF(D94&lt;=L$4,VLOOKUP(M94,E$4:J$202,6,FALSE),"")</f>
        <v/>
      </c>
      <c r="P94" s="40" t="str">
        <f>IF(D94&lt;=L$4,VLOOKUP(O94,A$4:B$202,2,FALSE),"")</f>
        <v/>
      </c>
      <c r="Q94" s="40" t="str">
        <f t="shared" si="18"/>
        <v/>
      </c>
      <c r="R94" s="6">
        <f t="shared" si="19"/>
        <v>0</v>
      </c>
      <c r="S94" s="6">
        <f>IF(AND(D94&lt;=L$4,P94&lt;&gt;"Y"),IF(N94&lt;VLOOKUP(O94,Runners!A$3:CT$201,S$1,FALSE),IF(Y$2="zero",0,Y$2),0),0)</f>
        <v>0</v>
      </c>
      <c r="T94" s="6">
        <f t="shared" si="20"/>
        <v>0</v>
      </c>
      <c r="U94" s="2"/>
      <c r="V94" s="2" t="str">
        <f>IF(O94&lt;&gt;"",VLOOKUP(O94,Runners!CZ$3:DM$201,V$1,FALSE),"")</f>
        <v/>
      </c>
      <c r="W94" s="19" t="str">
        <f t="shared" si="21"/>
        <v/>
      </c>
    </row>
    <row r="95" spans="1:23" x14ac:dyDescent="0.2">
      <c r="A95" s="1" t="s">
        <v>155</v>
      </c>
      <c r="C95" s="3">
        <f>IF(A95&lt;&gt;"",VLOOKUP(A95,Runners!A$3:AS$201,C$1,FALSE),0)</f>
        <v>1.2326388888888888E-2</v>
      </c>
      <c r="D95" s="6">
        <f t="shared" si="15"/>
        <v>91</v>
      </c>
      <c r="E95" s="2"/>
      <c r="F95" s="2">
        <f t="shared" si="16"/>
        <v>0</v>
      </c>
      <c r="J95" s="1" t="str">
        <f t="shared" si="17"/>
        <v>Neil Bayton-Roberts</v>
      </c>
      <c r="M95" s="8" t="str">
        <f>IF(D95&lt;=L$4,SMALL(E$4:E$202,D95),"")</f>
        <v/>
      </c>
      <c r="N95" s="8" t="str">
        <f>IF(D95&lt;=L$4,VLOOKUP(M95,E$4:F$202,2,FALSE),"")</f>
        <v/>
      </c>
      <c r="O95" s="1" t="str">
        <f>IF(D95&lt;=L$4,VLOOKUP(M95,E$4:J$202,6,FALSE),"")</f>
        <v/>
      </c>
      <c r="P95" s="40" t="str">
        <f>IF(D95&lt;=L$4,VLOOKUP(O95,A$4:B$202,2,FALSE),"")</f>
        <v/>
      </c>
      <c r="Q95" s="40" t="str">
        <f t="shared" si="18"/>
        <v/>
      </c>
      <c r="R95" s="6">
        <f t="shared" si="19"/>
        <v>0</v>
      </c>
      <c r="S95" s="6">
        <f>IF(AND(D95&lt;=L$4,P95&lt;&gt;"Y"),IF(N95&lt;VLOOKUP(O95,Runners!A$3:CT$201,S$1,FALSE),IF(Y$2="zero",0,Y$2),0),0)</f>
        <v>0</v>
      </c>
      <c r="T95" s="6">
        <f t="shared" si="20"/>
        <v>0</v>
      </c>
      <c r="U95" s="2"/>
      <c r="V95" s="2" t="str">
        <f>IF(O95&lt;&gt;"",VLOOKUP(O95,Runners!CZ$3:DM$201,V$1,FALSE),"")</f>
        <v/>
      </c>
      <c r="W95" s="19" t="str">
        <f t="shared" si="21"/>
        <v/>
      </c>
    </row>
    <row r="96" spans="1:23" x14ac:dyDescent="0.2">
      <c r="A96" s="1" t="s">
        <v>9</v>
      </c>
      <c r="C96" s="3">
        <f>IF(A96&lt;&gt;"",VLOOKUP(A96,Runners!A$3:AS$201,C$1,FALSE),0)</f>
        <v>1.2499999999999999E-2</v>
      </c>
      <c r="D96" s="6">
        <f t="shared" si="15"/>
        <v>92</v>
      </c>
      <c r="E96" s="2"/>
      <c r="F96" s="2">
        <f t="shared" si="16"/>
        <v>0</v>
      </c>
      <c r="J96" s="1" t="str">
        <f t="shared" si="17"/>
        <v>Neil Tate</v>
      </c>
      <c r="M96" s="8" t="str">
        <f>IF(D96&lt;=L$4,SMALL(E$4:E$202,D96),"")</f>
        <v/>
      </c>
      <c r="N96" s="8" t="str">
        <f>IF(D96&lt;=L$4,VLOOKUP(M96,E$4:F$202,2,FALSE),"")</f>
        <v/>
      </c>
      <c r="O96" s="1" t="str">
        <f>IF(D96&lt;=L$4,VLOOKUP(M96,E$4:J$202,6,FALSE),"")</f>
        <v/>
      </c>
      <c r="P96" s="40" t="str">
        <f>IF(D96&lt;=L$4,VLOOKUP(O96,A$4:B$202,2,FALSE),"")</f>
        <v/>
      </c>
      <c r="Q96" s="40" t="str">
        <f t="shared" si="18"/>
        <v/>
      </c>
      <c r="R96" s="6">
        <f t="shared" si="19"/>
        <v>0</v>
      </c>
      <c r="S96" s="6">
        <f>IF(AND(D96&lt;=L$4,P96&lt;&gt;"Y"),IF(N96&lt;VLOOKUP(O96,Runners!A$3:CT$201,S$1,FALSE),IF(Y$2="zero",0,Y$2),0),0)</f>
        <v>0</v>
      </c>
      <c r="T96" s="6">
        <f t="shared" si="20"/>
        <v>0</v>
      </c>
      <c r="U96" s="2"/>
      <c r="V96" s="2" t="str">
        <f>IF(O96&lt;&gt;"",VLOOKUP(O96,Runners!CZ$3:DM$201,V$1,FALSE),"")</f>
        <v/>
      </c>
      <c r="W96" s="19" t="str">
        <f t="shared" si="21"/>
        <v/>
      </c>
    </row>
    <row r="97" spans="1:23" x14ac:dyDescent="0.2">
      <c r="A97" s="1" t="s">
        <v>33</v>
      </c>
      <c r="C97" s="3">
        <f>IF(A97&lt;&gt;"",VLOOKUP(A97,Runners!A$3:AS$201,C$1,FALSE),0)</f>
        <v>1.0069444444444445E-2</v>
      </c>
      <c r="D97" s="6">
        <f t="shared" si="15"/>
        <v>93</v>
      </c>
      <c r="E97" s="2"/>
      <c r="F97" s="2">
        <f t="shared" si="16"/>
        <v>0</v>
      </c>
      <c r="J97" s="1" t="str">
        <f t="shared" si="17"/>
        <v>Nigel Simpkin</v>
      </c>
      <c r="M97" s="8" t="str">
        <f>IF(D97&lt;=L$4,SMALL(E$4:E$202,D97),"")</f>
        <v/>
      </c>
      <c r="N97" s="8" t="str">
        <f>IF(D97&lt;=L$4,VLOOKUP(M97,E$4:F$202,2,FALSE),"")</f>
        <v/>
      </c>
      <c r="O97" s="1" t="str">
        <f>IF(D97&lt;=L$4,VLOOKUP(M97,E$4:J$202,6,FALSE),"")</f>
        <v/>
      </c>
      <c r="P97" s="40" t="str">
        <f>IF(D97&lt;=L$4,VLOOKUP(O97,A$4:B$202,2,FALSE),"")</f>
        <v/>
      </c>
      <c r="Q97" s="40" t="str">
        <f t="shared" si="18"/>
        <v/>
      </c>
      <c r="R97" s="6">
        <f t="shared" si="19"/>
        <v>0</v>
      </c>
      <c r="S97" s="6">
        <f>IF(AND(D97&lt;=L$4,P97&lt;&gt;"Y"),IF(N97&lt;VLOOKUP(O97,Runners!A$3:CT$201,S$1,FALSE),IF(Y$2="zero",0,Y$2),0),0)</f>
        <v>0</v>
      </c>
      <c r="T97" s="6">
        <f t="shared" si="20"/>
        <v>0</v>
      </c>
      <c r="U97" s="2"/>
      <c r="V97" s="2" t="str">
        <f>IF(O97&lt;&gt;"",VLOOKUP(O97,Runners!CZ$3:DM$201,V$1,FALSE),"")</f>
        <v/>
      </c>
      <c r="W97" s="19" t="str">
        <f t="shared" si="21"/>
        <v/>
      </c>
    </row>
    <row r="98" spans="1:23" x14ac:dyDescent="0.2">
      <c r="A98" s="1" t="s">
        <v>192</v>
      </c>
      <c r="C98" s="3">
        <f>IF(A98&lt;&gt;"",VLOOKUP(A98,Runners!A$3:AS$201,C$1,FALSE),0)</f>
        <v>1.2326388888888888E-2</v>
      </c>
      <c r="D98" s="6">
        <f t="shared" si="15"/>
        <v>94</v>
      </c>
      <c r="E98" s="2"/>
      <c r="F98" s="2">
        <f t="shared" si="16"/>
        <v>0</v>
      </c>
      <c r="J98" s="1" t="str">
        <f t="shared" si="17"/>
        <v>Oliver Thomson</v>
      </c>
      <c r="M98" s="8" t="str">
        <f>IF(D98&lt;=L$4,SMALL(E$4:E$202,D98),"")</f>
        <v/>
      </c>
      <c r="N98" s="8" t="str">
        <f>IF(D98&lt;=L$4,VLOOKUP(M98,E$4:F$202,2,FALSE),"")</f>
        <v/>
      </c>
      <c r="O98" s="1" t="str">
        <f>IF(D98&lt;=L$4,VLOOKUP(M98,E$4:J$202,6,FALSE),"")</f>
        <v/>
      </c>
      <c r="P98" s="40" t="str">
        <f>IF(D98&lt;=L$4,VLOOKUP(O98,A$4:B$202,2,FALSE),"")</f>
        <v/>
      </c>
      <c r="Q98" s="40" t="str">
        <f t="shared" si="18"/>
        <v/>
      </c>
      <c r="R98" s="6">
        <f t="shared" si="19"/>
        <v>0</v>
      </c>
      <c r="S98" s="6">
        <f>IF(AND(D98&lt;=L$4,P98&lt;&gt;"Y"),IF(N98&lt;VLOOKUP(O98,Runners!A$3:CT$201,S$1,FALSE),IF(Y$2="zero",0,Y$2),0),0)</f>
        <v>0</v>
      </c>
      <c r="T98" s="6">
        <f t="shared" si="20"/>
        <v>0</v>
      </c>
      <c r="U98" s="2"/>
      <c r="V98" s="2" t="str">
        <f>IF(O98&lt;&gt;"",VLOOKUP(O98,Runners!CZ$3:DM$201,V$1,FALSE),"")</f>
        <v/>
      </c>
      <c r="W98" s="19" t="str">
        <f t="shared" si="21"/>
        <v/>
      </c>
    </row>
    <row r="99" spans="1:23" x14ac:dyDescent="0.2">
      <c r="A99" s="1" t="s">
        <v>14</v>
      </c>
      <c r="C99" s="3">
        <f>IF(A99&lt;&gt;"",VLOOKUP(A99,Runners!A$3:AS$201,C$1,FALSE),0)</f>
        <v>3.8194444444444443E-3</v>
      </c>
      <c r="D99" s="6">
        <f t="shared" si="15"/>
        <v>95</v>
      </c>
      <c r="E99" s="2">
        <v>3.0150462962962962E-2</v>
      </c>
      <c r="F99" s="2">
        <f t="shared" si="16"/>
        <v>2.6331018518518517E-2</v>
      </c>
      <c r="J99" s="1" t="str">
        <f t="shared" si="17"/>
        <v>Pam Binns</v>
      </c>
      <c r="M99" s="8" t="str">
        <f>IF(D99&lt;=L$4,SMALL(E$4:E$202,D99),"")</f>
        <v/>
      </c>
      <c r="N99" s="8" t="str">
        <f>IF(D99&lt;=L$4,VLOOKUP(M99,E$4:F$202,2,FALSE),"")</f>
        <v/>
      </c>
      <c r="O99" s="1" t="str">
        <f>IF(D99&lt;=L$4,VLOOKUP(M99,E$4:J$202,6,FALSE),"")</f>
        <v/>
      </c>
      <c r="P99" s="40" t="str">
        <f>IF(D99&lt;=L$4,VLOOKUP(O99,A$4:B$202,2,FALSE),"")</f>
        <v/>
      </c>
      <c r="Q99" s="40" t="str">
        <f t="shared" si="18"/>
        <v/>
      </c>
      <c r="R99" s="6">
        <f t="shared" si="19"/>
        <v>0</v>
      </c>
      <c r="S99" s="6">
        <f>IF(AND(D99&lt;=L$4,P99&lt;&gt;"Y"),IF(N99&lt;VLOOKUP(O99,Runners!A$3:CT$201,S$1,FALSE),IF(Y$2="zero",0,Y$2),0),0)</f>
        <v>0</v>
      </c>
      <c r="T99" s="6">
        <f t="shared" si="20"/>
        <v>0</v>
      </c>
      <c r="U99" s="2"/>
      <c r="V99" s="2" t="str">
        <f>IF(O99&lt;&gt;"",VLOOKUP(O99,Runners!CZ$3:DM$201,V$1,FALSE),"")</f>
        <v/>
      </c>
      <c r="W99" s="19" t="str">
        <f t="shared" si="21"/>
        <v/>
      </c>
    </row>
    <row r="100" spans="1:23" x14ac:dyDescent="0.2">
      <c r="A100" s="1" t="s">
        <v>29</v>
      </c>
      <c r="C100" s="3">
        <f>IF(A100&lt;&gt;"",VLOOKUP(A100,Runners!A$3:AS$201,C$1,FALSE),0)</f>
        <v>9.0277777777777787E-3</v>
      </c>
      <c r="D100" s="6">
        <f t="shared" si="15"/>
        <v>96</v>
      </c>
      <c r="E100" s="2">
        <v>2.9409722222222223E-2</v>
      </c>
      <c r="F100" s="2">
        <f t="shared" si="16"/>
        <v>2.0381944444444446E-2</v>
      </c>
      <c r="J100" s="1" t="str">
        <f t="shared" si="17"/>
        <v>Pam Hardman</v>
      </c>
      <c r="M100" s="8" t="str">
        <f>IF(D100&lt;=L$4,SMALL(E$4:E$202,D100),"")</f>
        <v/>
      </c>
      <c r="N100" s="8" t="str">
        <f>IF(D100&lt;=L$4,VLOOKUP(M100,E$4:F$202,2,FALSE),"")</f>
        <v/>
      </c>
      <c r="O100" s="1" t="str">
        <f>IF(D100&lt;=L$4,VLOOKUP(M100,E$4:J$202,6,FALSE),"")</f>
        <v/>
      </c>
      <c r="P100" s="40" t="str">
        <f>IF(D100&lt;=L$4,VLOOKUP(O100,A$4:B$202,2,FALSE),"")</f>
        <v/>
      </c>
      <c r="Q100" s="40" t="str">
        <f t="shared" si="18"/>
        <v/>
      </c>
      <c r="R100" s="6">
        <f t="shared" si="19"/>
        <v>0</v>
      </c>
      <c r="S100" s="6">
        <f>IF(AND(D100&lt;=L$4,P100&lt;&gt;"Y"),IF(N100&lt;VLOOKUP(O100,Runners!A$3:CT$201,S$1,FALSE),IF(Y$2="zero",0,Y$2),0),0)</f>
        <v>0</v>
      </c>
      <c r="T100" s="6">
        <f t="shared" si="20"/>
        <v>0</v>
      </c>
      <c r="U100" s="2"/>
      <c r="V100" s="2" t="str">
        <f>IF(O100&lt;&gt;"",VLOOKUP(O100,Runners!CZ$3:DM$201,V$1,FALSE),"")</f>
        <v/>
      </c>
      <c r="W100" s="19" t="str">
        <f t="shared" si="21"/>
        <v/>
      </c>
    </row>
    <row r="101" spans="1:23" x14ac:dyDescent="0.2">
      <c r="A101" s="1" t="s">
        <v>50</v>
      </c>
      <c r="C101" s="3">
        <f>IF(A101&lt;&gt;"",VLOOKUP(A101,Runners!A$3:AS$201,C$1,FALSE),0)</f>
        <v>1.3368055555555557E-2</v>
      </c>
      <c r="D101" s="6">
        <f t="shared" ref="D101:D126" si="22">D100+1</f>
        <v>97</v>
      </c>
      <c r="E101" s="2"/>
      <c r="F101" s="2">
        <f t="shared" ref="F101:F126" si="23">IF(E101&gt;0,E101-C101,0)</f>
        <v>0</v>
      </c>
      <c r="J101" s="1" t="str">
        <f t="shared" ref="J101:J126" si="24">A101</f>
        <v>Paul Veevers</v>
      </c>
      <c r="M101" s="8" t="str">
        <f>IF(D101&lt;=L$4,SMALL(E$4:E$202,D101),"")</f>
        <v/>
      </c>
      <c r="N101" s="8" t="str">
        <f>IF(D101&lt;=L$4,VLOOKUP(M101,E$4:F$202,2,FALSE),"")</f>
        <v/>
      </c>
      <c r="O101" s="1" t="str">
        <f>IF(D101&lt;=L$4,VLOOKUP(M101,E$4:J$202,6,FALSE),"")</f>
        <v/>
      </c>
      <c r="P101" s="40" t="str">
        <f>IF(D101&lt;=L$4,VLOOKUP(O101,A$4:B$202,2,FALSE),"")</f>
        <v/>
      </c>
      <c r="Q101" s="40" t="str">
        <f t="shared" ref="Q101:Q126" si="25">IF(D101&lt;=L$4,IF(P101="Y",Q100,Q100-1),"")</f>
        <v/>
      </c>
      <c r="R101" s="6">
        <f t="shared" ref="R101:R126" si="26">IF(Q101=Q100,0,IF(Q101&gt;0,Q101,1))</f>
        <v>0</v>
      </c>
      <c r="S101" s="6">
        <f>IF(AND(D101&lt;=L$4,P101&lt;&gt;"Y"),IF(N101&lt;VLOOKUP(O101,Runners!A$3:CT$201,S$1,FALSE),IF(Y$2="zero",0,Y$2),0),0)</f>
        <v>0</v>
      </c>
      <c r="T101" s="6">
        <f t="shared" ref="T101:T126" si="27">IF(AND(D101&lt;=L$4,P101&lt;&gt;"Y"),S101+R101,0)</f>
        <v>0</v>
      </c>
      <c r="U101" s="2"/>
      <c r="V101" s="2" t="str">
        <f>IF(O101&lt;&gt;"",VLOOKUP(O101,Runners!CZ$3:DM$201,V$1,FALSE),"")</f>
        <v/>
      </c>
      <c r="W101" s="19" t="str">
        <f t="shared" ref="W101:W126" si="28">IF(O101&lt;&gt;"",(V101-N101)/V101,"")</f>
        <v/>
      </c>
    </row>
    <row r="102" spans="1:23" x14ac:dyDescent="0.2">
      <c r="A102" s="41" t="s">
        <v>23</v>
      </c>
      <c r="C102" s="3">
        <f>IF(A102&lt;&gt;"",VLOOKUP(A102,Runners!A$3:AS$201,C$1,FALSE),0)</f>
        <v>5.3819444444444453E-3</v>
      </c>
      <c r="D102" s="6">
        <f t="shared" si="22"/>
        <v>98</v>
      </c>
      <c r="E102" s="2"/>
      <c r="F102" s="2">
        <f t="shared" si="23"/>
        <v>0</v>
      </c>
      <c r="J102" s="1" t="str">
        <f t="shared" si="24"/>
        <v>Paula McCandless</v>
      </c>
      <c r="M102" s="8" t="str">
        <f>IF(D102&lt;=L$4,SMALL(E$4:E$202,D102),"")</f>
        <v/>
      </c>
      <c r="N102" s="8" t="str">
        <f>IF(D102&lt;=L$4,VLOOKUP(M102,E$4:F$202,2,FALSE),"")</f>
        <v/>
      </c>
      <c r="O102" s="1" t="str">
        <f>IF(D102&lt;=L$4,VLOOKUP(M102,E$4:J$202,6,FALSE),"")</f>
        <v/>
      </c>
      <c r="P102" s="40" t="str">
        <f>IF(D102&lt;=L$4,VLOOKUP(O102,A$4:B$202,2,FALSE),"")</f>
        <v/>
      </c>
      <c r="Q102" s="40" t="str">
        <f t="shared" si="25"/>
        <v/>
      </c>
      <c r="R102" s="6">
        <f t="shared" si="26"/>
        <v>0</v>
      </c>
      <c r="S102" s="6">
        <f>IF(AND(D102&lt;=L$4,P102&lt;&gt;"Y"),IF(N102&lt;VLOOKUP(O102,Runners!A$3:CT$201,S$1,FALSE),IF(Y$2="zero",0,Y$2),0),0)</f>
        <v>0</v>
      </c>
      <c r="T102" s="6">
        <f t="shared" si="27"/>
        <v>0</v>
      </c>
      <c r="U102" s="2"/>
      <c r="V102" s="2" t="str">
        <f>IF(O102&lt;&gt;"",VLOOKUP(O102,Runners!CZ$3:DM$201,V$1,FALSE),"")</f>
        <v/>
      </c>
      <c r="W102" s="19" t="str">
        <f t="shared" si="28"/>
        <v/>
      </c>
    </row>
    <row r="103" spans="1:23" x14ac:dyDescent="0.2">
      <c r="A103" s="1" t="s">
        <v>2</v>
      </c>
      <c r="B103" s="3"/>
      <c r="C103" s="3">
        <f>IF(A103&lt;&gt;"",VLOOKUP(A103,Runners!A$3:AS$201,C$1,FALSE),0)</f>
        <v>8.5069444444444437E-3</v>
      </c>
      <c r="D103" s="6">
        <f t="shared" si="22"/>
        <v>99</v>
      </c>
      <c r="E103" s="2"/>
      <c r="F103" s="2">
        <f t="shared" si="23"/>
        <v>0</v>
      </c>
      <c r="J103" s="1" t="str">
        <f t="shared" si="24"/>
        <v>Peter Reid</v>
      </c>
      <c r="M103" s="8" t="str">
        <f>IF(D103&lt;=L$4,SMALL(E$4:E$202,D103),"")</f>
        <v/>
      </c>
      <c r="N103" s="8" t="str">
        <f>IF(D103&lt;=L$4,VLOOKUP(M103,E$4:F$202,2,FALSE),"")</f>
        <v/>
      </c>
      <c r="O103" s="1" t="str">
        <f>IF(D103&lt;=L$4,VLOOKUP(M103,E$4:J$202,6,FALSE),"")</f>
        <v/>
      </c>
      <c r="P103" s="40" t="str">
        <f>IF(D103&lt;=L$4,VLOOKUP(O103,A$4:B$202,2,FALSE),"")</f>
        <v/>
      </c>
      <c r="Q103" s="40" t="str">
        <f t="shared" si="25"/>
        <v/>
      </c>
      <c r="R103" s="6">
        <f t="shared" si="26"/>
        <v>0</v>
      </c>
      <c r="S103" s="6">
        <f>IF(AND(D103&lt;=L$4,P103&lt;&gt;"Y"),IF(N103&lt;VLOOKUP(O103,Runners!A$3:CT$201,S$1,FALSE),IF(Y$2="zero",0,Y$2),0),0)</f>
        <v>0</v>
      </c>
      <c r="T103" s="6">
        <f t="shared" si="27"/>
        <v>0</v>
      </c>
      <c r="U103" s="2"/>
      <c r="V103" s="2" t="str">
        <f>IF(O103&lt;&gt;"",VLOOKUP(O103,Runners!CZ$3:DM$201,V$1,FALSE),"")</f>
        <v/>
      </c>
      <c r="W103" s="19" t="str">
        <f t="shared" si="28"/>
        <v/>
      </c>
    </row>
    <row r="104" spans="1:23" x14ac:dyDescent="0.2">
      <c r="A104" s="1" t="s">
        <v>178</v>
      </c>
      <c r="C104" s="3">
        <f>IF(A104&lt;&gt;"",VLOOKUP(A104,Runners!A$3:AS$201,C$1,FALSE),0)</f>
        <v>8.1597222222222227E-3</v>
      </c>
      <c r="D104" s="6">
        <f t="shared" si="22"/>
        <v>100</v>
      </c>
      <c r="E104" s="2">
        <v>2.9421296296296296E-2</v>
      </c>
      <c r="F104" s="2">
        <f t="shared" si="23"/>
        <v>2.1261574074074072E-2</v>
      </c>
      <c r="J104" s="1" t="str">
        <f t="shared" si="24"/>
        <v>Peter Thomson</v>
      </c>
      <c r="M104" s="8" t="str">
        <f>IF(D104&lt;=L$4,SMALL(E$4:E$202,D104),"")</f>
        <v/>
      </c>
      <c r="N104" s="8" t="str">
        <f>IF(D104&lt;=L$4,VLOOKUP(M104,E$4:F$202,2,FALSE),"")</f>
        <v/>
      </c>
      <c r="O104" s="1" t="str">
        <f>IF(D104&lt;=L$4,VLOOKUP(M104,E$4:J$202,6,FALSE),"")</f>
        <v/>
      </c>
      <c r="P104" s="40" t="str">
        <f>IF(D104&lt;=L$4,VLOOKUP(O104,A$4:B$202,2,FALSE),"")</f>
        <v/>
      </c>
      <c r="Q104" s="40" t="str">
        <f t="shared" si="25"/>
        <v/>
      </c>
      <c r="R104" s="6">
        <f t="shared" si="26"/>
        <v>0</v>
      </c>
      <c r="S104" s="6">
        <f>IF(AND(D104&lt;=L$4,P104&lt;&gt;"Y"),IF(N104&lt;VLOOKUP(O104,Runners!A$3:CT$201,S$1,FALSE),IF(Y$2="zero",0,Y$2),0),0)</f>
        <v>0</v>
      </c>
      <c r="T104" s="6">
        <f t="shared" si="27"/>
        <v>0</v>
      </c>
      <c r="U104" s="2"/>
      <c r="V104" s="2" t="str">
        <f>IF(O104&lt;&gt;"",VLOOKUP(O104,Runners!CZ$3:DM$201,V$1,FALSE),"")</f>
        <v/>
      </c>
      <c r="W104" s="19" t="str">
        <f t="shared" si="28"/>
        <v/>
      </c>
    </row>
    <row r="105" spans="1:23" x14ac:dyDescent="0.2">
      <c r="A105" s="1" t="s">
        <v>215</v>
      </c>
      <c r="C105" s="3">
        <f>IF(A105&lt;&gt;"",VLOOKUP(A105,Runners!A$3:AS$201,C$1,FALSE),0)</f>
        <v>6.7708333333333336E-3</v>
      </c>
      <c r="D105" s="6">
        <f t="shared" si="22"/>
        <v>101</v>
      </c>
      <c r="E105" s="2"/>
      <c r="F105" s="2">
        <f t="shared" si="23"/>
        <v>0</v>
      </c>
      <c r="J105" s="1" t="str">
        <f t="shared" si="24"/>
        <v>Philip Gower</v>
      </c>
      <c r="M105" s="8" t="str">
        <f>IF(D105&lt;=L$4,SMALL(E$4:E$202,D105),"")</f>
        <v/>
      </c>
      <c r="N105" s="8" t="str">
        <f>IF(D105&lt;=L$4,VLOOKUP(M105,E$4:F$202,2,FALSE),"")</f>
        <v/>
      </c>
      <c r="O105" s="1" t="str">
        <f>IF(D105&lt;=L$4,VLOOKUP(M105,E$4:J$202,6,FALSE),"")</f>
        <v/>
      </c>
      <c r="P105" s="40" t="str">
        <f>IF(D105&lt;=L$4,VLOOKUP(O105,A$4:B$202,2,FALSE),"")</f>
        <v/>
      </c>
      <c r="Q105" s="40" t="str">
        <f t="shared" si="25"/>
        <v/>
      </c>
      <c r="R105" s="6">
        <f t="shared" si="26"/>
        <v>0</v>
      </c>
      <c r="S105" s="6">
        <f>IF(AND(D105&lt;=L$4,P105&lt;&gt;"Y"),IF(N105&lt;VLOOKUP(O105,Runners!A$3:CT$201,S$1,FALSE),IF(Y$2="zero",0,Y$2),0),0)</f>
        <v>0</v>
      </c>
      <c r="T105" s="6">
        <f t="shared" si="27"/>
        <v>0</v>
      </c>
      <c r="U105" s="2"/>
      <c r="V105" s="2" t="str">
        <f>IF(O105&lt;&gt;"",VLOOKUP(O105,Runners!CZ$3:DM$201,V$1,FALSE),"")</f>
        <v/>
      </c>
      <c r="W105" s="19" t="str">
        <f t="shared" si="28"/>
        <v/>
      </c>
    </row>
    <row r="106" spans="1:23" x14ac:dyDescent="0.2">
      <c r="A106" s="1" t="s">
        <v>217</v>
      </c>
      <c r="C106" s="3">
        <f>IF(A106&lt;&gt;"",VLOOKUP(A106,Runners!A$3:AS$201,C$1,FALSE),0)</f>
        <v>9.7222222222222224E-3</v>
      </c>
      <c r="D106" s="6">
        <f t="shared" si="22"/>
        <v>102</v>
      </c>
      <c r="E106" s="2"/>
      <c r="F106" s="2">
        <f t="shared" si="23"/>
        <v>0</v>
      </c>
      <c r="J106" s="1" t="str">
        <f t="shared" si="24"/>
        <v>Richard Needham</v>
      </c>
      <c r="M106" s="8" t="str">
        <f>IF(D106&lt;=L$4,SMALL(E$4:E$202,D106),"")</f>
        <v/>
      </c>
      <c r="N106" s="8" t="str">
        <f>IF(D106&lt;=L$4,VLOOKUP(M106,E$4:F$202,2,FALSE),"")</f>
        <v/>
      </c>
      <c r="O106" s="1" t="str">
        <f>IF(D106&lt;=L$4,VLOOKUP(M106,E$4:J$202,6,FALSE),"")</f>
        <v/>
      </c>
      <c r="P106" s="40" t="str">
        <f>IF(D106&lt;=L$4,VLOOKUP(O106,A$4:B$202,2,FALSE),"")</f>
        <v/>
      </c>
      <c r="Q106" s="40" t="str">
        <f t="shared" si="25"/>
        <v/>
      </c>
      <c r="R106" s="6">
        <f t="shared" si="26"/>
        <v>0</v>
      </c>
      <c r="S106" s="6">
        <f>IF(AND(D106&lt;=L$4,P106&lt;&gt;"Y"),IF(N106&lt;VLOOKUP(O106,Runners!A$3:CT$201,S$1,FALSE),IF(Y$2="zero",0,Y$2),0),0)</f>
        <v>0</v>
      </c>
      <c r="T106" s="6">
        <f t="shared" si="27"/>
        <v>0</v>
      </c>
      <c r="U106" s="2"/>
      <c r="V106" s="2" t="str">
        <f>IF(O106&lt;&gt;"",VLOOKUP(O106,Runners!CZ$3:DM$201,V$1,FALSE),"")</f>
        <v/>
      </c>
      <c r="W106" s="19" t="str">
        <f t="shared" si="28"/>
        <v/>
      </c>
    </row>
    <row r="107" spans="1:23" x14ac:dyDescent="0.2">
      <c r="A107" s="1" t="s">
        <v>25</v>
      </c>
      <c r="C107" s="3">
        <f>IF(A107&lt;&gt;"",VLOOKUP(A107,Runners!A$3:AS$201,C$1,FALSE),0)</f>
        <v>9.2013888888888892E-3</v>
      </c>
      <c r="D107" s="6">
        <f t="shared" si="22"/>
        <v>103</v>
      </c>
      <c r="E107" s="2"/>
      <c r="F107" s="2">
        <f t="shared" si="23"/>
        <v>0</v>
      </c>
      <c r="J107" s="1" t="str">
        <f t="shared" si="24"/>
        <v>Richard Storey</v>
      </c>
      <c r="M107" s="8" t="str">
        <f>IF(D107&lt;=L$4,SMALL(E$4:E$202,D107),"")</f>
        <v/>
      </c>
      <c r="N107" s="8" t="str">
        <f>IF(D107&lt;=L$4,VLOOKUP(M107,E$4:F$202,2,FALSE),"")</f>
        <v/>
      </c>
      <c r="O107" s="1" t="str">
        <f>IF(D107&lt;=L$4,VLOOKUP(M107,E$4:J$202,6,FALSE),"")</f>
        <v/>
      </c>
      <c r="P107" s="40" t="str">
        <f>IF(D107&lt;=L$4,VLOOKUP(O107,A$4:B$202,2,FALSE),"")</f>
        <v/>
      </c>
      <c r="Q107" s="40" t="str">
        <f t="shared" si="25"/>
        <v/>
      </c>
      <c r="R107" s="6">
        <f t="shared" si="26"/>
        <v>0</v>
      </c>
      <c r="S107" s="6">
        <f>IF(AND(D107&lt;=L$4,P107&lt;&gt;"Y"),IF(N107&lt;VLOOKUP(O107,Runners!A$3:CT$201,S$1,FALSE),IF(Y$2="zero",0,Y$2),0),0)</f>
        <v>0</v>
      </c>
      <c r="T107" s="6">
        <f t="shared" si="27"/>
        <v>0</v>
      </c>
      <c r="U107" s="2"/>
      <c r="V107" s="2" t="str">
        <f>IF(O107&lt;&gt;"",VLOOKUP(O107,Runners!CZ$3:DM$201,V$1,FALSE),"")</f>
        <v/>
      </c>
      <c r="W107" s="19" t="str">
        <f t="shared" si="28"/>
        <v/>
      </c>
    </row>
    <row r="108" spans="1:23" x14ac:dyDescent="0.2">
      <c r="A108" s="1" t="s">
        <v>52</v>
      </c>
      <c r="C108" s="3">
        <f>IF(A108&lt;&gt;"",VLOOKUP(A108,Runners!A$3:AS$201,C$1,FALSE),0)</f>
        <v>8.8541666666666664E-3</v>
      </c>
      <c r="D108" s="6">
        <f t="shared" si="22"/>
        <v>104</v>
      </c>
      <c r="E108" s="2"/>
      <c r="F108" s="2">
        <f t="shared" si="23"/>
        <v>0</v>
      </c>
      <c r="J108" s="1" t="str">
        <f t="shared" si="24"/>
        <v>Robert Parker</v>
      </c>
      <c r="M108" s="8" t="str">
        <f>IF(D108&lt;=L$4,SMALL(E$4:E$202,D108),"")</f>
        <v/>
      </c>
      <c r="N108" s="8" t="str">
        <f>IF(D108&lt;=L$4,VLOOKUP(M108,E$4:F$202,2,FALSE),"")</f>
        <v/>
      </c>
      <c r="O108" s="1" t="str">
        <f>IF(D108&lt;=L$4,VLOOKUP(M108,E$4:J$202,6,FALSE),"")</f>
        <v/>
      </c>
      <c r="P108" s="40" t="str">
        <f>IF(D108&lt;=L$4,VLOOKUP(O108,A$4:B$202,2,FALSE),"")</f>
        <v/>
      </c>
      <c r="Q108" s="40" t="str">
        <f t="shared" si="25"/>
        <v/>
      </c>
      <c r="R108" s="6">
        <f t="shared" si="26"/>
        <v>0</v>
      </c>
      <c r="S108" s="6">
        <f>IF(AND(D108&lt;=L$4,P108&lt;&gt;"Y"),IF(N108&lt;VLOOKUP(O108,Runners!A$3:CT$201,S$1,FALSE),IF(Y$2="zero",0,Y$2),0),0)</f>
        <v>0</v>
      </c>
      <c r="T108" s="6">
        <f t="shared" si="27"/>
        <v>0</v>
      </c>
      <c r="U108" s="2"/>
      <c r="V108" s="2" t="str">
        <f>IF(O108&lt;&gt;"",VLOOKUP(O108,Runners!CZ$3:DM$201,V$1,FALSE),"")</f>
        <v/>
      </c>
      <c r="W108" s="19" t="str">
        <f t="shared" si="28"/>
        <v/>
      </c>
    </row>
    <row r="109" spans="1:23" x14ac:dyDescent="0.2">
      <c r="A109" s="1" t="s">
        <v>18</v>
      </c>
      <c r="C109" s="3">
        <f>IF(A109&lt;&gt;"",VLOOKUP(A109,Runners!A$3:AS$201,C$1,FALSE),0)</f>
        <v>1.5625E-2</v>
      </c>
      <c r="D109" s="6">
        <f t="shared" si="22"/>
        <v>105</v>
      </c>
      <c r="E109" s="2"/>
      <c r="F109" s="2">
        <f t="shared" si="23"/>
        <v>0</v>
      </c>
      <c r="J109" s="1" t="str">
        <f t="shared" si="24"/>
        <v>Ross McKelvie</v>
      </c>
      <c r="M109" s="8" t="str">
        <f>IF(D109&lt;=L$4,SMALL(E$4:E$202,D109),"")</f>
        <v/>
      </c>
      <c r="N109" s="8" t="str">
        <f>IF(D109&lt;=L$4,VLOOKUP(M109,E$4:F$202,2,FALSE),"")</f>
        <v/>
      </c>
      <c r="O109" s="1" t="str">
        <f>IF(D109&lt;=L$4,VLOOKUP(M109,E$4:J$202,6,FALSE),"")</f>
        <v/>
      </c>
      <c r="P109" s="40" t="str">
        <f>IF(D109&lt;=L$4,VLOOKUP(O109,A$4:B$202,2,FALSE),"")</f>
        <v/>
      </c>
      <c r="Q109" s="40" t="str">
        <f t="shared" si="25"/>
        <v/>
      </c>
      <c r="R109" s="6">
        <f t="shared" si="26"/>
        <v>0</v>
      </c>
      <c r="S109" s="6">
        <f>IF(AND(D109&lt;=L$4,P109&lt;&gt;"Y"),IF(N109&lt;VLOOKUP(O109,Runners!A$3:CT$201,S$1,FALSE),IF(Y$2="zero",0,Y$2),0),0)</f>
        <v>0</v>
      </c>
      <c r="T109" s="6">
        <f t="shared" si="27"/>
        <v>0</v>
      </c>
      <c r="U109" s="2"/>
      <c r="V109" s="2" t="str">
        <f>IF(O109&lt;&gt;"",VLOOKUP(O109,Runners!CZ$3:DM$201,V$1,FALSE),"")</f>
        <v/>
      </c>
      <c r="W109" s="19" t="str">
        <f t="shared" si="28"/>
        <v/>
      </c>
    </row>
    <row r="110" spans="1:23" x14ac:dyDescent="0.2">
      <c r="A110" s="1" t="s">
        <v>28</v>
      </c>
      <c r="C110" s="3">
        <f>IF(A110&lt;&gt;"",VLOOKUP(A110,Runners!A$3:AS$201,C$1,FALSE),0)</f>
        <v>8.6805555555555559E-3</v>
      </c>
      <c r="D110" s="6">
        <f t="shared" si="22"/>
        <v>106</v>
      </c>
      <c r="E110" s="2"/>
      <c r="F110" s="2">
        <f t="shared" si="23"/>
        <v>0</v>
      </c>
      <c r="J110" s="1" t="str">
        <f t="shared" si="24"/>
        <v>Roy Stevens</v>
      </c>
      <c r="M110" s="8" t="str">
        <f>IF(D110&lt;=L$4,SMALL(E$4:E$202,D110),"")</f>
        <v/>
      </c>
      <c r="N110" s="8" t="str">
        <f>IF(D110&lt;=L$4,VLOOKUP(M110,E$4:F$202,2,FALSE),"")</f>
        <v/>
      </c>
      <c r="O110" s="1" t="str">
        <f>IF(D110&lt;=L$4,VLOOKUP(M110,E$4:J$202,6,FALSE),"")</f>
        <v/>
      </c>
      <c r="P110" s="40" t="str">
        <f>IF(D110&lt;=L$4,VLOOKUP(O110,A$4:B$202,2,FALSE),"")</f>
        <v/>
      </c>
      <c r="Q110" s="40" t="str">
        <f t="shared" si="25"/>
        <v/>
      </c>
      <c r="R110" s="6">
        <f t="shared" si="26"/>
        <v>0</v>
      </c>
      <c r="S110" s="6">
        <f>IF(AND(D110&lt;=L$4,P110&lt;&gt;"Y"),IF(N110&lt;VLOOKUP(O110,Runners!A$3:CT$201,S$1,FALSE),IF(Y$2="zero",0,Y$2),0),0)</f>
        <v>0</v>
      </c>
      <c r="T110" s="6">
        <f t="shared" si="27"/>
        <v>0</v>
      </c>
      <c r="U110" s="2"/>
      <c r="V110" s="2" t="str">
        <f>IF(O110&lt;&gt;"",VLOOKUP(O110,Runners!CZ$3:DM$201,V$1,FALSE),"")</f>
        <v/>
      </c>
      <c r="W110" s="19" t="str">
        <f t="shared" si="28"/>
        <v/>
      </c>
    </row>
    <row r="111" spans="1:23" x14ac:dyDescent="0.2">
      <c r="A111" s="1" t="s">
        <v>51</v>
      </c>
      <c r="C111" s="3">
        <f>IF(A111&lt;&gt;"",VLOOKUP(A111,Runners!A$3:AS$201,C$1,FALSE),0)</f>
        <v>6.4236111111111117E-3</v>
      </c>
      <c r="D111" s="6">
        <f t="shared" si="22"/>
        <v>107</v>
      </c>
      <c r="E111" s="2"/>
      <c r="F111" s="2">
        <f t="shared" si="23"/>
        <v>0</v>
      </c>
      <c r="J111" s="1" t="str">
        <f t="shared" si="24"/>
        <v>Ruth Bye</v>
      </c>
      <c r="M111" s="8" t="str">
        <f>IF(D111&lt;=L$4,SMALL(E$4:E$202,D111),"")</f>
        <v/>
      </c>
      <c r="N111" s="8" t="str">
        <f>IF(D111&lt;=L$4,VLOOKUP(M111,E$4:F$202,2,FALSE),"")</f>
        <v/>
      </c>
      <c r="O111" s="1" t="str">
        <f>IF(D111&lt;=L$4,VLOOKUP(M111,E$4:J$202,6,FALSE),"")</f>
        <v/>
      </c>
      <c r="P111" s="40" t="str">
        <f>IF(D111&lt;=L$4,VLOOKUP(O111,A$4:B$202,2,FALSE),"")</f>
        <v/>
      </c>
      <c r="Q111" s="40" t="str">
        <f t="shared" si="25"/>
        <v/>
      </c>
      <c r="R111" s="6">
        <f t="shared" si="26"/>
        <v>0</v>
      </c>
      <c r="S111" s="6">
        <f>IF(AND(D111&lt;=L$4,P111&lt;&gt;"Y"),IF(N111&lt;VLOOKUP(O111,Runners!A$3:CT$201,S$1,FALSE),IF(Y$2="zero",0,Y$2),0),0)</f>
        <v>0</v>
      </c>
      <c r="T111" s="6">
        <f t="shared" si="27"/>
        <v>0</v>
      </c>
      <c r="U111" s="2"/>
      <c r="V111" s="2" t="str">
        <f>IF(O111&lt;&gt;"",VLOOKUP(O111,Runners!CZ$3:DM$201,V$1,FALSE),"")</f>
        <v/>
      </c>
      <c r="W111" s="19" t="str">
        <f t="shared" si="28"/>
        <v/>
      </c>
    </row>
    <row r="112" spans="1:23" x14ac:dyDescent="0.2">
      <c r="A112" s="1" t="s">
        <v>49</v>
      </c>
      <c r="B112" s="3"/>
      <c r="C112" s="3">
        <f>IF(A112&lt;&gt;"",VLOOKUP(A112,Runners!A$3:AS$201,C$1,FALSE),0)</f>
        <v>8.6805555555555559E-3</v>
      </c>
      <c r="D112" s="6">
        <f t="shared" si="22"/>
        <v>108</v>
      </c>
      <c r="E112" s="2"/>
      <c r="F112" s="2">
        <f t="shared" si="23"/>
        <v>0</v>
      </c>
      <c r="J112" s="1" t="str">
        <f t="shared" si="24"/>
        <v>Ruth Wheatley</v>
      </c>
      <c r="M112" s="8" t="str">
        <f>IF(D112&lt;=L$4,SMALL(E$4:E$202,D112),"")</f>
        <v/>
      </c>
      <c r="N112" s="8" t="str">
        <f>IF(D112&lt;=L$4,VLOOKUP(M112,E$4:F$202,2,FALSE),"")</f>
        <v/>
      </c>
      <c r="O112" s="1" t="str">
        <f>IF(D112&lt;=L$4,VLOOKUP(M112,E$4:J$202,6,FALSE),"")</f>
        <v/>
      </c>
      <c r="P112" s="40" t="str">
        <f>IF(D112&lt;=L$4,VLOOKUP(O112,A$4:B$202,2,FALSE),"")</f>
        <v/>
      </c>
      <c r="Q112" s="40" t="str">
        <f t="shared" si="25"/>
        <v/>
      </c>
      <c r="R112" s="6">
        <f t="shared" si="26"/>
        <v>0</v>
      </c>
      <c r="S112" s="6">
        <f>IF(AND(D112&lt;=L$4,P112&lt;&gt;"Y"),IF(N112&lt;VLOOKUP(O112,Runners!A$3:CT$201,S$1,FALSE),IF(Y$2="zero",0,Y$2),0),0)</f>
        <v>0</v>
      </c>
      <c r="T112" s="6">
        <f t="shared" si="27"/>
        <v>0</v>
      </c>
      <c r="U112" s="2"/>
      <c r="V112" s="2" t="str">
        <f>IF(O112&lt;&gt;"",VLOOKUP(O112,Runners!CZ$3:DM$201,V$1,FALSE),"")</f>
        <v/>
      </c>
      <c r="W112" s="19" t="str">
        <f t="shared" si="28"/>
        <v/>
      </c>
    </row>
    <row r="113" spans="1:23" x14ac:dyDescent="0.2">
      <c r="A113" s="1" t="s">
        <v>201</v>
      </c>
      <c r="C113" s="3">
        <f>IF(A113&lt;&gt;"",VLOOKUP(A113,Runners!A$3:AS$201,C$1,FALSE),0)</f>
        <v>4.6874999999999998E-3</v>
      </c>
      <c r="D113" s="6">
        <f t="shared" si="22"/>
        <v>109</v>
      </c>
      <c r="E113" s="2"/>
      <c r="F113" s="2">
        <f t="shared" si="23"/>
        <v>0</v>
      </c>
      <c r="J113" s="1" t="str">
        <f t="shared" si="24"/>
        <v>Sarah Cook</v>
      </c>
      <c r="M113" s="8" t="str">
        <f>IF(D113&lt;=L$4,SMALL(E$4:E$202,D113),"")</f>
        <v/>
      </c>
      <c r="N113" s="8" t="str">
        <f>IF(D113&lt;=L$4,VLOOKUP(M113,E$4:F$202,2,FALSE),"")</f>
        <v/>
      </c>
      <c r="O113" s="1" t="str">
        <f>IF(D113&lt;=L$4,VLOOKUP(M113,E$4:J$202,6,FALSE),"")</f>
        <v/>
      </c>
      <c r="P113" s="40" t="str">
        <f>IF(D113&lt;=L$4,VLOOKUP(O113,A$4:B$202,2,FALSE),"")</f>
        <v/>
      </c>
      <c r="Q113" s="40" t="str">
        <f t="shared" si="25"/>
        <v/>
      </c>
      <c r="R113" s="6">
        <f t="shared" si="26"/>
        <v>0</v>
      </c>
      <c r="S113" s="6">
        <f>IF(AND(D113&lt;=L$4,P113&lt;&gt;"Y"),IF(N113&lt;VLOOKUP(O113,Runners!A$3:CT$201,S$1,FALSE),IF(Y$2="zero",0,Y$2),0),0)</f>
        <v>0</v>
      </c>
      <c r="T113" s="6">
        <f t="shared" si="27"/>
        <v>0</v>
      </c>
      <c r="U113" s="2"/>
      <c r="V113" s="2" t="str">
        <f>IF(O113&lt;&gt;"",VLOOKUP(O113,Runners!CZ$3:DM$201,V$1,FALSE),"")</f>
        <v/>
      </c>
      <c r="W113" s="19" t="str">
        <f t="shared" si="28"/>
        <v/>
      </c>
    </row>
    <row r="114" spans="1:23" x14ac:dyDescent="0.2">
      <c r="A114" s="1" t="s">
        <v>188</v>
      </c>
      <c r="C114" s="3">
        <f>IF(A114&lt;&gt;"",VLOOKUP(A114,Runners!A$3:AS$201,C$1,FALSE),0)</f>
        <v>7.1180555555555554E-3</v>
      </c>
      <c r="D114" s="6">
        <f t="shared" si="22"/>
        <v>110</v>
      </c>
      <c r="E114" s="2"/>
      <c r="F114" s="2">
        <f t="shared" si="23"/>
        <v>0</v>
      </c>
      <c r="J114" s="1" t="str">
        <f t="shared" si="24"/>
        <v>Simon Smith</v>
      </c>
      <c r="M114" s="8" t="str">
        <f>IF(D114&lt;=L$4,SMALL(E$4:E$202,D114),"")</f>
        <v/>
      </c>
      <c r="N114" s="8" t="str">
        <f>IF(D114&lt;=L$4,VLOOKUP(M114,E$4:F$202,2,FALSE),"")</f>
        <v/>
      </c>
      <c r="O114" s="1" t="str">
        <f>IF(D114&lt;=L$4,VLOOKUP(M114,E$4:J$202,6,FALSE),"")</f>
        <v/>
      </c>
      <c r="P114" s="40" t="str">
        <f>IF(D114&lt;=L$4,VLOOKUP(O114,A$4:B$202,2,FALSE),"")</f>
        <v/>
      </c>
      <c r="Q114" s="40" t="str">
        <f t="shared" si="25"/>
        <v/>
      </c>
      <c r="R114" s="6">
        <f t="shared" si="26"/>
        <v>0</v>
      </c>
      <c r="S114" s="6">
        <f>IF(AND(D114&lt;=L$4,P114&lt;&gt;"Y"),IF(N114&lt;VLOOKUP(O114,Runners!A$3:CT$201,S$1,FALSE),IF(Y$2="zero",0,Y$2),0),0)</f>
        <v>0</v>
      </c>
      <c r="T114" s="6">
        <f t="shared" si="27"/>
        <v>0</v>
      </c>
      <c r="U114" s="2"/>
      <c r="V114" s="2" t="str">
        <f>IF(O114&lt;&gt;"",VLOOKUP(O114,Runners!CZ$3:DM$201,V$1,FALSE),"")</f>
        <v/>
      </c>
      <c r="W114" s="19" t="str">
        <f t="shared" si="28"/>
        <v/>
      </c>
    </row>
    <row r="115" spans="1:23" x14ac:dyDescent="0.2">
      <c r="A115" s="1" t="s">
        <v>191</v>
      </c>
      <c r="C115" s="3">
        <f>IF(A115&lt;&gt;"",VLOOKUP(A115,Runners!A$3:AS$201,C$1,FALSE),0)</f>
        <v>1.1458333333333334E-2</v>
      </c>
      <c r="D115" s="6">
        <f t="shared" si="22"/>
        <v>111</v>
      </c>
      <c r="E115" s="2"/>
      <c r="F115" s="2">
        <f t="shared" si="23"/>
        <v>0</v>
      </c>
      <c r="J115" s="1" t="str">
        <f t="shared" si="24"/>
        <v>Sophie Bohannon</v>
      </c>
      <c r="M115" s="8" t="str">
        <f>IF(D115&lt;=L$4,SMALL(E$4:E$202,D115),"")</f>
        <v/>
      </c>
      <c r="N115" s="8" t="str">
        <f>IF(D115&lt;=L$4,VLOOKUP(M115,E$4:F$202,2,FALSE),"")</f>
        <v/>
      </c>
      <c r="O115" s="1" t="str">
        <f>IF(D115&lt;=L$4,VLOOKUP(M115,E$4:J$202,6,FALSE),"")</f>
        <v/>
      </c>
      <c r="P115" s="40" t="str">
        <f>IF(D115&lt;=L$4,VLOOKUP(O115,A$4:B$202,2,FALSE),"")</f>
        <v/>
      </c>
      <c r="Q115" s="40" t="str">
        <f t="shared" si="25"/>
        <v/>
      </c>
      <c r="R115" s="6">
        <f t="shared" si="26"/>
        <v>0</v>
      </c>
      <c r="S115" s="6">
        <f>IF(AND(D115&lt;=L$4,P115&lt;&gt;"Y"),IF(N115&lt;VLOOKUP(O115,Runners!A$3:CT$201,S$1,FALSE),IF(Y$2="zero",0,Y$2),0),0)</f>
        <v>0</v>
      </c>
      <c r="T115" s="6">
        <f t="shared" si="27"/>
        <v>0</v>
      </c>
      <c r="U115" s="2"/>
      <c r="V115" s="2" t="str">
        <f>IF(O115&lt;&gt;"",VLOOKUP(O115,Runners!CZ$3:DM$201,V$1,FALSE),"")</f>
        <v/>
      </c>
      <c r="W115" s="19" t="str">
        <f t="shared" si="28"/>
        <v/>
      </c>
    </row>
    <row r="116" spans="1:23" x14ac:dyDescent="0.2">
      <c r="A116" s="1" t="s">
        <v>12</v>
      </c>
      <c r="C116" s="3">
        <f>IF(A116&lt;&gt;"",VLOOKUP(A116,Runners!A$3:AS$201,C$1,FALSE),0)</f>
        <v>5.0347222222222225E-3</v>
      </c>
      <c r="D116" s="6">
        <f t="shared" si="22"/>
        <v>112</v>
      </c>
      <c r="E116" s="2"/>
      <c r="F116" s="2">
        <f t="shared" si="23"/>
        <v>0</v>
      </c>
      <c r="J116" s="1" t="str">
        <f t="shared" si="24"/>
        <v>Steve Tate</v>
      </c>
      <c r="M116" s="8" t="str">
        <f>IF(D116&lt;=L$4,SMALL(E$4:E$202,D116),"")</f>
        <v/>
      </c>
      <c r="N116" s="8" t="str">
        <f>IF(D116&lt;=L$4,VLOOKUP(M116,E$4:F$202,2,FALSE),"")</f>
        <v/>
      </c>
      <c r="O116" s="1" t="str">
        <f>IF(D116&lt;=L$4,VLOOKUP(M116,E$4:J$202,6,FALSE),"")</f>
        <v/>
      </c>
      <c r="P116" s="40" t="str">
        <f>IF(D116&lt;=L$4,VLOOKUP(O116,A$4:B$202,2,FALSE),"")</f>
        <v/>
      </c>
      <c r="Q116" s="40" t="str">
        <f t="shared" si="25"/>
        <v/>
      </c>
      <c r="R116" s="6">
        <f t="shared" si="26"/>
        <v>0</v>
      </c>
      <c r="S116" s="6">
        <f>IF(AND(D116&lt;=L$4,P116&lt;&gt;"Y"),IF(N116&lt;VLOOKUP(O116,Runners!A$3:CT$201,S$1,FALSE),IF(Y$2="zero",0,Y$2),0),0)</f>
        <v>0</v>
      </c>
      <c r="T116" s="6">
        <f t="shared" si="27"/>
        <v>0</v>
      </c>
      <c r="U116" s="2"/>
      <c r="V116" s="2" t="str">
        <f>IF(O116&lt;&gt;"",VLOOKUP(O116,Runners!CZ$3:DM$201,V$1,FALSE),"")</f>
        <v/>
      </c>
      <c r="W116" s="19" t="str">
        <f t="shared" si="28"/>
        <v/>
      </c>
    </row>
    <row r="117" spans="1:23" x14ac:dyDescent="0.2">
      <c r="A117" s="1" t="s">
        <v>198</v>
      </c>
      <c r="C117" s="3">
        <f>IF(A117&lt;&gt;"",VLOOKUP(A117,Runners!A$3:AS$201,C$1,FALSE),0)</f>
        <v>1.0243055555555556E-2</v>
      </c>
      <c r="D117" s="6">
        <f t="shared" si="22"/>
        <v>113</v>
      </c>
      <c r="E117" s="2"/>
      <c r="F117" s="2">
        <f t="shared" si="23"/>
        <v>0</v>
      </c>
      <c r="J117" s="1" t="str">
        <f t="shared" si="24"/>
        <v>Steve Wise</v>
      </c>
      <c r="M117" s="8" t="str">
        <f>IF(D117&lt;=L$4,SMALL(E$4:E$202,D117),"")</f>
        <v/>
      </c>
      <c r="N117" s="8" t="str">
        <f>IF(D117&lt;=L$4,VLOOKUP(M117,E$4:F$202,2,FALSE),"")</f>
        <v/>
      </c>
      <c r="O117" s="1" t="str">
        <f>IF(D117&lt;=L$4,VLOOKUP(M117,E$4:J$202,6,FALSE),"")</f>
        <v/>
      </c>
      <c r="P117" s="40" t="str">
        <f>IF(D117&lt;=L$4,VLOOKUP(O117,A$4:B$202,2,FALSE),"")</f>
        <v/>
      </c>
      <c r="Q117" s="40" t="str">
        <f t="shared" si="25"/>
        <v/>
      </c>
      <c r="R117" s="6">
        <f t="shared" si="26"/>
        <v>0</v>
      </c>
      <c r="S117" s="6">
        <f>IF(AND(D117&lt;=L$4,P117&lt;&gt;"Y"),IF(N117&lt;VLOOKUP(O117,Runners!A$3:CT$201,S$1,FALSE),IF(Y$2="zero",0,Y$2),0),0)</f>
        <v>0</v>
      </c>
      <c r="T117" s="6">
        <f t="shared" si="27"/>
        <v>0</v>
      </c>
      <c r="U117" s="2"/>
      <c r="V117" s="2" t="str">
        <f>IF(O117&lt;&gt;"",VLOOKUP(O117,Runners!CZ$3:DM$201,V$1,FALSE),"")</f>
        <v/>
      </c>
      <c r="W117" s="19" t="str">
        <f t="shared" si="28"/>
        <v/>
      </c>
    </row>
    <row r="118" spans="1:23" x14ac:dyDescent="0.2">
      <c r="A118" s="1" t="s">
        <v>4</v>
      </c>
      <c r="C118" s="3">
        <f>IF(A118&lt;&gt;"",VLOOKUP(A118,Runners!A$3:AS$201,C$1,FALSE),0)</f>
        <v>8.1597222222222227E-3</v>
      </c>
      <c r="D118" s="6">
        <f t="shared" si="22"/>
        <v>114</v>
      </c>
      <c r="E118" s="2">
        <v>2.943287037037037E-2</v>
      </c>
      <c r="F118" s="2">
        <f t="shared" si="23"/>
        <v>2.1273148148148145E-2</v>
      </c>
      <c r="J118" s="1" t="str">
        <f t="shared" si="24"/>
        <v>Sue Hawitt</v>
      </c>
      <c r="M118" s="8" t="str">
        <f>IF(D118&lt;=L$4,SMALL(E$4:E$202,D118),"")</f>
        <v/>
      </c>
      <c r="N118" s="8" t="str">
        <f>IF(D118&lt;=L$4,VLOOKUP(M118,E$4:F$202,2,FALSE),"")</f>
        <v/>
      </c>
      <c r="O118" s="1" t="str">
        <f>IF(D118&lt;=L$4,VLOOKUP(M118,E$4:J$202,6,FALSE),"")</f>
        <v/>
      </c>
      <c r="P118" s="40" t="str">
        <f>IF(D118&lt;=L$4,VLOOKUP(O118,A$4:B$202,2,FALSE),"")</f>
        <v/>
      </c>
      <c r="Q118" s="40" t="str">
        <f t="shared" si="25"/>
        <v/>
      </c>
      <c r="R118" s="6">
        <f t="shared" si="26"/>
        <v>0</v>
      </c>
      <c r="S118" s="6">
        <f>IF(AND(D118&lt;=L$4,P118&lt;&gt;"Y"),IF(N118&lt;VLOOKUP(O118,Runners!A$3:CT$201,S$1,FALSE),IF(Y$2="zero",0,Y$2),0),0)</f>
        <v>0</v>
      </c>
      <c r="T118" s="6">
        <f t="shared" si="27"/>
        <v>0</v>
      </c>
      <c r="U118" s="2"/>
      <c r="V118" s="2" t="str">
        <f>IF(O118&lt;&gt;"",VLOOKUP(O118,Runners!CZ$3:DM$201,V$1,FALSE),"")</f>
        <v/>
      </c>
      <c r="W118" s="19" t="str">
        <f t="shared" si="28"/>
        <v/>
      </c>
    </row>
    <row r="119" spans="1:23" x14ac:dyDescent="0.2">
      <c r="A119" s="1" t="s">
        <v>174</v>
      </c>
      <c r="C119" s="3">
        <f>IF(A119&lt;&gt;"",VLOOKUP(A119,Runners!A$3:AS$201,C$1,FALSE),0)</f>
        <v>3.8194444444444443E-3</v>
      </c>
      <c r="D119" s="6">
        <f t="shared" si="22"/>
        <v>115</v>
      </c>
      <c r="E119" s="2"/>
      <c r="F119" s="2">
        <f t="shared" si="23"/>
        <v>0</v>
      </c>
      <c r="J119" s="1" t="str">
        <f t="shared" si="24"/>
        <v>Sue Henry</v>
      </c>
      <c r="M119" s="8" t="str">
        <f>IF(D119&lt;=L$4,SMALL(E$4:E$202,D119),"")</f>
        <v/>
      </c>
      <c r="N119" s="8" t="str">
        <f>IF(D119&lt;=L$4,VLOOKUP(M119,E$4:F$202,2,FALSE),"")</f>
        <v/>
      </c>
      <c r="O119" s="1" t="str">
        <f>IF(D119&lt;=L$4,VLOOKUP(M119,E$4:J$202,6,FALSE),"")</f>
        <v/>
      </c>
      <c r="P119" s="40" t="str">
        <f>IF(D119&lt;=L$4,VLOOKUP(O119,A$4:B$202,2,FALSE),"")</f>
        <v/>
      </c>
      <c r="Q119" s="40" t="str">
        <f t="shared" si="25"/>
        <v/>
      </c>
      <c r="R119" s="6">
        <f t="shared" si="26"/>
        <v>0</v>
      </c>
      <c r="S119" s="6">
        <f>IF(AND(D119&lt;=L$4,P119&lt;&gt;"Y"),IF(N119&lt;VLOOKUP(O119,Runners!A$3:CT$201,S$1,FALSE),IF(Y$2="zero",0,Y$2),0),0)</f>
        <v>0</v>
      </c>
      <c r="T119" s="6">
        <f t="shared" si="27"/>
        <v>0</v>
      </c>
      <c r="U119" s="2"/>
      <c r="V119" s="2" t="str">
        <f>IF(O119&lt;&gt;"",VLOOKUP(O119,Runners!CZ$3:DM$201,V$1,FALSE),"")</f>
        <v/>
      </c>
      <c r="W119" s="19" t="str">
        <f t="shared" si="28"/>
        <v/>
      </c>
    </row>
    <row r="120" spans="1:23" x14ac:dyDescent="0.2">
      <c r="A120" s="1" t="s">
        <v>24</v>
      </c>
      <c r="C120" s="3">
        <f>IF(A120&lt;&gt;"",VLOOKUP(A120,Runners!A$3:AS$201,C$1,FALSE),0)</f>
        <v>4.8611111111111112E-3</v>
      </c>
      <c r="D120" s="6">
        <f t="shared" si="22"/>
        <v>116</v>
      </c>
      <c r="E120" s="2">
        <v>2.9930555555555557E-2</v>
      </c>
      <c r="F120" s="2">
        <f t="shared" si="23"/>
        <v>2.5069444444444446E-2</v>
      </c>
      <c r="J120" s="1" t="str">
        <f t="shared" si="24"/>
        <v>Sylvia Gittins</v>
      </c>
      <c r="M120" s="8" t="str">
        <f>IF(D120&lt;=L$4,SMALL(E$4:E$202,D120),"")</f>
        <v/>
      </c>
      <c r="N120" s="8" t="str">
        <f>IF(D120&lt;=L$4,VLOOKUP(M120,E$4:F$202,2,FALSE),"")</f>
        <v/>
      </c>
      <c r="O120" s="1" t="str">
        <f>IF(D120&lt;=L$4,VLOOKUP(M120,E$4:J$202,6,FALSE),"")</f>
        <v/>
      </c>
      <c r="P120" s="40" t="str">
        <f>IF(D120&lt;=L$4,VLOOKUP(O120,A$4:B$202,2,FALSE),"")</f>
        <v/>
      </c>
      <c r="Q120" s="40" t="str">
        <f t="shared" si="25"/>
        <v/>
      </c>
      <c r="R120" s="6">
        <f t="shared" si="26"/>
        <v>0</v>
      </c>
      <c r="S120" s="6">
        <f>IF(AND(D120&lt;=L$4,P120&lt;&gt;"Y"),IF(N120&lt;VLOOKUP(O120,Runners!A$3:CT$201,S$1,FALSE),IF(Y$2="zero",0,Y$2),0),0)</f>
        <v>0</v>
      </c>
      <c r="T120" s="6">
        <f t="shared" si="27"/>
        <v>0</v>
      </c>
      <c r="U120" s="2"/>
      <c r="V120" s="2" t="str">
        <f>IF(O120&lt;&gt;"",VLOOKUP(O120,Runners!CZ$3:DM$201,V$1,FALSE),"")</f>
        <v/>
      </c>
      <c r="W120" s="19" t="str">
        <f t="shared" si="28"/>
        <v/>
      </c>
    </row>
    <row r="121" spans="1:23" x14ac:dyDescent="0.2">
      <c r="A121" s="1" t="s">
        <v>211</v>
      </c>
      <c r="B121" s="3"/>
      <c r="C121" s="3">
        <f>IF(A121&lt;&gt;"",VLOOKUP(A121,Runners!A$3:AS$201,C$1,FALSE),0)</f>
        <v>9.0277777777777787E-3</v>
      </c>
      <c r="D121" s="6">
        <f t="shared" si="22"/>
        <v>117</v>
      </c>
      <c r="E121" s="2"/>
      <c r="F121" s="2">
        <f t="shared" si="23"/>
        <v>0</v>
      </c>
      <c r="J121" s="1" t="str">
        <f t="shared" si="24"/>
        <v>Terri Eccles</v>
      </c>
      <c r="M121" s="8" t="str">
        <f>IF(D121&lt;=L$4,SMALL(E$4:E$202,D121),"")</f>
        <v/>
      </c>
      <c r="N121" s="8" t="str">
        <f>IF(D121&lt;=L$4,VLOOKUP(M121,E$4:F$202,2,FALSE),"")</f>
        <v/>
      </c>
      <c r="O121" s="1" t="str">
        <f>IF(D121&lt;=L$4,VLOOKUP(M121,E$4:J$202,6,FALSE),"")</f>
        <v/>
      </c>
      <c r="P121" s="40" t="str">
        <f>IF(D121&lt;=L$4,VLOOKUP(O121,A$4:B$202,2,FALSE),"")</f>
        <v/>
      </c>
      <c r="Q121" s="40" t="str">
        <f t="shared" si="25"/>
        <v/>
      </c>
      <c r="R121" s="6">
        <f t="shared" si="26"/>
        <v>0</v>
      </c>
      <c r="S121" s="6">
        <f>IF(AND(D121&lt;=L$4,P121&lt;&gt;"Y"),IF(N121&lt;VLOOKUP(O121,Runners!A$3:CT$201,S$1,FALSE),IF(Y$2="zero",0,Y$2),0),0)</f>
        <v>0</v>
      </c>
      <c r="T121" s="6">
        <f t="shared" si="27"/>
        <v>0</v>
      </c>
      <c r="U121" s="2"/>
      <c r="V121" s="2" t="str">
        <f>IF(O121&lt;&gt;"",VLOOKUP(O121,Runners!CZ$3:DM$201,V$1,FALSE),"")</f>
        <v/>
      </c>
      <c r="W121" s="19" t="str">
        <f t="shared" si="28"/>
        <v/>
      </c>
    </row>
    <row r="122" spans="1:23" x14ac:dyDescent="0.2">
      <c r="A122" s="1" t="s">
        <v>220</v>
      </c>
      <c r="B122" s="3"/>
      <c r="C122" s="3">
        <f>IF(A122&lt;&gt;"",VLOOKUP(A122,Runners!A$3:AS$201,C$1,FALSE),0)</f>
        <v>1.0763888888888891E-2</v>
      </c>
      <c r="D122" s="6">
        <f t="shared" si="22"/>
        <v>118</v>
      </c>
      <c r="E122" s="2"/>
      <c r="F122" s="2">
        <f t="shared" si="23"/>
        <v>0</v>
      </c>
      <c r="J122" s="1" t="str">
        <f t="shared" si="24"/>
        <v>Tim Jefferson</v>
      </c>
      <c r="M122" s="8" t="str">
        <f>IF(D122&lt;=L$4,SMALL(E$4:E$202,D122),"")</f>
        <v/>
      </c>
      <c r="N122" s="8" t="str">
        <f>IF(D122&lt;=L$4,VLOOKUP(M122,E$4:F$202,2,FALSE),"")</f>
        <v/>
      </c>
      <c r="O122" s="1" t="str">
        <f>IF(D122&lt;=L$4,VLOOKUP(M122,E$4:J$202,6,FALSE),"")</f>
        <v/>
      </c>
      <c r="P122" s="40" t="str">
        <f>IF(D122&lt;=L$4,VLOOKUP(O122,A$4:B$202,2,FALSE),"")</f>
        <v/>
      </c>
      <c r="Q122" s="40" t="str">
        <f t="shared" si="25"/>
        <v/>
      </c>
      <c r="R122" s="6">
        <f t="shared" si="26"/>
        <v>0</v>
      </c>
      <c r="S122" s="6">
        <f>IF(AND(D122&lt;=L$4,P122&lt;&gt;"Y"),IF(N122&lt;VLOOKUP(O122,Runners!A$3:CT$201,S$1,FALSE),IF(Y$2="zero",0,Y$2),0),0)</f>
        <v>0</v>
      </c>
      <c r="T122" s="6">
        <f t="shared" si="27"/>
        <v>0</v>
      </c>
      <c r="U122" s="2"/>
      <c r="V122" s="2" t="str">
        <f>IF(O122&lt;&gt;"",VLOOKUP(O122,Runners!CZ$3:DM$201,V$1,FALSE),"")</f>
        <v/>
      </c>
      <c r="W122" s="19" t="str">
        <f t="shared" si="28"/>
        <v/>
      </c>
    </row>
    <row r="123" spans="1:23" x14ac:dyDescent="0.2">
      <c r="A123" s="1" t="s">
        <v>0</v>
      </c>
      <c r="C123" s="3">
        <f>IF(A123&lt;&gt;"",VLOOKUP(A123,Runners!A$3:AS$201,C$1,FALSE),0)</f>
        <v>1.4236111111111111E-2</v>
      </c>
      <c r="D123" s="6">
        <f t="shared" si="22"/>
        <v>119</v>
      </c>
      <c r="E123" s="2">
        <v>2.8703703703703703E-2</v>
      </c>
      <c r="F123" s="2">
        <f t="shared" si="23"/>
        <v>1.4467592592592593E-2</v>
      </c>
      <c r="J123" s="1" t="str">
        <f t="shared" si="24"/>
        <v>Tom Howarth</v>
      </c>
      <c r="M123" s="8" t="str">
        <f>IF(D123&lt;=L$4,SMALL(E$4:E$202,D123),"")</f>
        <v/>
      </c>
      <c r="N123" s="8" t="str">
        <f>IF(D123&lt;=L$4,VLOOKUP(M123,E$4:F$202,2,FALSE),"")</f>
        <v/>
      </c>
      <c r="O123" s="1" t="str">
        <f>IF(D123&lt;=L$4,VLOOKUP(M123,E$4:J$202,6,FALSE),"")</f>
        <v/>
      </c>
      <c r="P123" s="40" t="str">
        <f>IF(D123&lt;=L$4,VLOOKUP(O123,A$4:B$202,2,FALSE),"")</f>
        <v/>
      </c>
      <c r="Q123" s="40" t="str">
        <f t="shared" si="25"/>
        <v/>
      </c>
      <c r="R123" s="6">
        <f t="shared" si="26"/>
        <v>0</v>
      </c>
      <c r="S123" s="6">
        <f>IF(AND(D123&lt;=L$4,P123&lt;&gt;"Y"),IF(N123&lt;VLOOKUP(O123,Runners!A$3:CT$201,S$1,FALSE),IF(Y$2="zero",0,Y$2),0),0)</f>
        <v>0</v>
      </c>
      <c r="T123" s="6">
        <f t="shared" si="27"/>
        <v>0</v>
      </c>
      <c r="U123" s="2"/>
      <c r="V123" s="2" t="str">
        <f>IF(O123&lt;&gt;"",VLOOKUP(O123,Runners!CZ$3:DM$201,V$1,FALSE),"")</f>
        <v/>
      </c>
      <c r="W123" s="19" t="str">
        <f t="shared" si="28"/>
        <v/>
      </c>
    </row>
    <row r="124" spans="1:23" x14ac:dyDescent="0.2">
      <c r="A124" s="1" t="s">
        <v>168</v>
      </c>
      <c r="C124" s="3">
        <f>IF(A124&lt;&gt;"",VLOOKUP(A124,Runners!A$3:AS$201,C$1,FALSE),0)</f>
        <v>6.076388888888889E-3</v>
      </c>
      <c r="D124" s="6">
        <f t="shared" si="22"/>
        <v>120</v>
      </c>
      <c r="E124" s="2"/>
      <c r="F124" s="2">
        <f t="shared" si="23"/>
        <v>0</v>
      </c>
      <c r="J124" s="1" t="str">
        <f t="shared" si="24"/>
        <v>Trevor Roberts</v>
      </c>
      <c r="M124" s="8" t="str">
        <f>IF(D124&lt;=L$4,SMALL(E$4:E$202,D124),"")</f>
        <v/>
      </c>
      <c r="N124" s="8" t="str">
        <f>IF(D124&lt;=L$4,VLOOKUP(M124,E$4:F$202,2,FALSE),"")</f>
        <v/>
      </c>
      <c r="O124" s="1" t="str">
        <f>IF(D124&lt;=L$4,VLOOKUP(M124,E$4:J$202,6,FALSE),"")</f>
        <v/>
      </c>
      <c r="P124" s="40" t="str">
        <f>IF(D124&lt;=L$4,VLOOKUP(O124,A$4:B$202,2,FALSE),"")</f>
        <v/>
      </c>
      <c r="Q124" s="40" t="str">
        <f t="shared" si="25"/>
        <v/>
      </c>
      <c r="R124" s="6">
        <f t="shared" si="26"/>
        <v>0</v>
      </c>
      <c r="S124" s="6">
        <f>IF(AND(D124&lt;=L$4,P124&lt;&gt;"Y"),IF(N124&lt;VLOOKUP(O124,Runners!A$3:CT$201,S$1,FALSE),IF(Y$2="zero",0,Y$2),0),0)</f>
        <v>0</v>
      </c>
      <c r="T124" s="6">
        <f t="shared" si="27"/>
        <v>0</v>
      </c>
      <c r="U124" s="2"/>
      <c r="V124" s="2" t="str">
        <f>IF(O124&lt;&gt;"",VLOOKUP(O124,Runners!CZ$3:DM$201,V$1,FALSE),"")</f>
        <v/>
      </c>
      <c r="W124" s="19" t="str">
        <f t="shared" si="28"/>
        <v/>
      </c>
    </row>
    <row r="125" spans="1:23" x14ac:dyDescent="0.2">
      <c r="A125" s="1" t="s">
        <v>209</v>
      </c>
      <c r="B125" s="3"/>
      <c r="C125" s="3">
        <f>IF(A125&lt;&gt;"",VLOOKUP(A125,Runners!A$3:AS$201,C$1,FALSE),0)</f>
        <v>7.9861111111111122E-3</v>
      </c>
      <c r="D125" s="6">
        <f t="shared" si="22"/>
        <v>121</v>
      </c>
      <c r="E125" s="2"/>
      <c r="F125" s="2">
        <f t="shared" si="23"/>
        <v>0</v>
      </c>
      <c r="J125" s="1" t="str">
        <f t="shared" si="24"/>
        <v>Vicky Richardson</v>
      </c>
      <c r="M125" s="8" t="str">
        <f>IF(D125&lt;=L$4,SMALL(E$4:E$202,D125),"")</f>
        <v/>
      </c>
      <c r="N125" s="8" t="str">
        <f>IF(D125&lt;=L$4,VLOOKUP(M125,E$4:F$202,2,FALSE),"")</f>
        <v/>
      </c>
      <c r="O125" s="1" t="str">
        <f>IF(D125&lt;=L$4,VLOOKUP(M125,E$4:J$202,6,FALSE),"")</f>
        <v/>
      </c>
      <c r="P125" s="40" t="str">
        <f>IF(D125&lt;=L$4,VLOOKUP(O125,A$4:B$202,2,FALSE),"")</f>
        <v/>
      </c>
      <c r="Q125" s="40" t="str">
        <f t="shared" si="25"/>
        <v/>
      </c>
      <c r="R125" s="6">
        <f t="shared" si="26"/>
        <v>0</v>
      </c>
      <c r="S125" s="6">
        <f>IF(AND(D125&lt;=L$4,P125&lt;&gt;"Y"),IF(N125&lt;VLOOKUP(O125,Runners!A$3:CT$201,S$1,FALSE),IF(Y$2="zero",0,Y$2),0),0)</f>
        <v>0</v>
      </c>
      <c r="T125" s="6">
        <f t="shared" si="27"/>
        <v>0</v>
      </c>
      <c r="U125" s="2"/>
      <c r="V125" s="2" t="str">
        <f>IF(O125&lt;&gt;"",VLOOKUP(O125,Runners!CZ$3:DM$201,V$1,FALSE),"")</f>
        <v/>
      </c>
      <c r="W125" s="19" t="str">
        <f t="shared" si="28"/>
        <v/>
      </c>
    </row>
    <row r="126" spans="1:23" x14ac:dyDescent="0.2">
      <c r="A126" s="1" t="s">
        <v>223</v>
      </c>
      <c r="C126" s="3">
        <f>IF(A126&lt;&gt;"",VLOOKUP(A126,Runners!A$3:AS$201,C$1,FALSE),0)</f>
        <v>1.0243055555555556E-2</v>
      </c>
      <c r="D126" s="6">
        <f t="shared" si="22"/>
        <v>122</v>
      </c>
      <c r="E126" s="2"/>
      <c r="F126" s="2">
        <f t="shared" si="23"/>
        <v>0</v>
      </c>
      <c r="J126" s="1" t="str">
        <f t="shared" si="24"/>
        <v>Wayne Byrne</v>
      </c>
      <c r="M126" s="8" t="str">
        <f>IF(D126&lt;=L$4,SMALL(E$4:E$202,D126),"")</f>
        <v/>
      </c>
      <c r="N126" s="8" t="str">
        <f>IF(D126&lt;=L$4,VLOOKUP(M126,E$4:F$202,2,FALSE),"")</f>
        <v/>
      </c>
      <c r="O126" s="1" t="str">
        <f>IF(D126&lt;=L$4,VLOOKUP(M126,E$4:J$202,6,FALSE),"")</f>
        <v/>
      </c>
      <c r="P126" s="40" t="str">
        <f>IF(D126&lt;=L$4,VLOOKUP(O126,A$4:B$202,2,FALSE),"")</f>
        <v/>
      </c>
      <c r="Q126" s="40" t="str">
        <f t="shared" si="25"/>
        <v/>
      </c>
      <c r="R126" s="6">
        <f t="shared" si="26"/>
        <v>0</v>
      </c>
      <c r="S126" s="6">
        <f>IF(AND(D126&lt;=L$4,P126&lt;&gt;"Y"),IF(N126&lt;VLOOKUP(O126,Runners!A$3:CT$201,S$1,FALSE),IF(Y$2="zero",0,Y$2),0),0)</f>
        <v>0</v>
      </c>
      <c r="T126" s="6">
        <f t="shared" si="27"/>
        <v>0</v>
      </c>
      <c r="U126" s="2"/>
      <c r="V126" s="2" t="str">
        <f>IF(O126&lt;&gt;"",VLOOKUP(O126,Runners!CZ$3:DM$201,V$1,FALSE),"")</f>
        <v/>
      </c>
      <c r="W126" s="19" t="str">
        <f t="shared" si="28"/>
        <v/>
      </c>
    </row>
    <row r="127" spans="1:23" x14ac:dyDescent="0.2">
      <c r="B127" s="3"/>
      <c r="C127" s="3">
        <f>IF(A127&lt;&gt;"",VLOOKUP(A127,Runners!A$3:AS$201,C$1,FALSE),0)</f>
        <v>0</v>
      </c>
      <c r="D127" s="6">
        <f t="shared" ref="D127:D132" si="29">D126+1</f>
        <v>123</v>
      </c>
      <c r="E127" s="2"/>
      <c r="F127" s="2">
        <f t="shared" ref="F127:F132" si="30">IF(E127&gt;0,E127-C127,0)</f>
        <v>0</v>
      </c>
      <c r="J127" s="1">
        <f t="shared" ref="J127:J132" si="31">A127</f>
        <v>0</v>
      </c>
      <c r="M127" s="8" t="str">
        <f>IF(D127&lt;=L$4,SMALL(E$4:E$202,D127),"")</f>
        <v/>
      </c>
      <c r="N127" s="8" t="str">
        <f>IF(D127&lt;=L$4,VLOOKUP(M127,E$4:F$202,2,FALSE),"")</f>
        <v/>
      </c>
      <c r="O127" s="1" t="str">
        <f>IF(D127&lt;=L$4,VLOOKUP(M127,E$4:J$202,6,FALSE),"")</f>
        <v/>
      </c>
      <c r="P127" s="40" t="str">
        <f>IF(D127&lt;=L$4,VLOOKUP(O127,A$4:B$202,2,FALSE),"")</f>
        <v/>
      </c>
      <c r="Q127" s="40" t="str">
        <f t="shared" ref="Q127:Q132" si="32">IF(D127&lt;=L$4,IF(P127="Y",Q126,Q126-1),"")</f>
        <v/>
      </c>
      <c r="R127" s="6">
        <f t="shared" ref="R127:R132" si="33">IF(Q127=Q126,0,IF(Q127&gt;0,Q127,1))</f>
        <v>0</v>
      </c>
      <c r="S127" s="6">
        <f>IF(AND(D127&lt;=L$4,P127&lt;&gt;"Y"),IF(N127&lt;VLOOKUP(O127,Runners!A$3:CT$201,S$1,FALSE),IF(Y$2="zero",0,Y$2),0),0)</f>
        <v>0</v>
      </c>
      <c r="T127" s="6">
        <f t="shared" ref="T127:T132" si="34">IF(AND(D127&lt;=L$4,P127&lt;&gt;"Y"),S127+R127,0)</f>
        <v>0</v>
      </c>
      <c r="U127" s="2"/>
      <c r="V127" s="2" t="str">
        <f>IF(O127&lt;&gt;"",VLOOKUP(O127,Runners!CZ$3:DM$201,V$1,FALSE),"")</f>
        <v/>
      </c>
      <c r="W127" s="19" t="str">
        <f t="shared" ref="W127:W132" si="35">IF(O127&lt;&gt;"",(V127-N127)/V127,"")</f>
        <v/>
      </c>
    </row>
    <row r="128" spans="1:23" x14ac:dyDescent="0.2">
      <c r="C128" s="3">
        <f>IF(A128&lt;&gt;"",VLOOKUP(A128,Runners!A$3:AS$201,C$1,FALSE),0)</f>
        <v>0</v>
      </c>
      <c r="D128" s="6">
        <f t="shared" si="29"/>
        <v>124</v>
      </c>
      <c r="E128" s="2"/>
      <c r="F128" s="2">
        <f t="shared" si="30"/>
        <v>0</v>
      </c>
      <c r="J128" s="1">
        <f t="shared" si="31"/>
        <v>0</v>
      </c>
      <c r="M128" s="8" t="str">
        <f>IF(D128&lt;=L$4,SMALL(E$4:E$202,D128),"")</f>
        <v/>
      </c>
      <c r="N128" s="8" t="str">
        <f>IF(D128&lt;=L$4,VLOOKUP(M128,E$4:F$202,2,FALSE),"")</f>
        <v/>
      </c>
      <c r="O128" s="1" t="str">
        <f>IF(D128&lt;=L$4,VLOOKUP(M128,E$4:J$202,6,FALSE),"")</f>
        <v/>
      </c>
      <c r="P128" s="40" t="str">
        <f>IF(D128&lt;=L$4,VLOOKUP(O128,A$4:B$202,2,FALSE),"")</f>
        <v/>
      </c>
      <c r="Q128" s="40" t="str">
        <f t="shared" si="32"/>
        <v/>
      </c>
      <c r="R128" s="6">
        <f t="shared" si="33"/>
        <v>0</v>
      </c>
      <c r="S128" s="6">
        <f>IF(AND(D128&lt;=L$4,P128&lt;&gt;"Y"),IF(N128&lt;VLOOKUP(O128,Runners!A$3:CT$201,S$1,FALSE),IF(Y$2="zero",0,Y$2),0),0)</f>
        <v>0</v>
      </c>
      <c r="T128" s="6">
        <f t="shared" si="34"/>
        <v>0</v>
      </c>
      <c r="U128" s="2"/>
      <c r="V128" s="2" t="str">
        <f>IF(O128&lt;&gt;"",VLOOKUP(O128,Runners!CZ$3:DM$201,V$1,FALSE),"")</f>
        <v/>
      </c>
      <c r="W128" s="19" t="str">
        <f t="shared" si="35"/>
        <v/>
      </c>
    </row>
    <row r="129" spans="1:23" x14ac:dyDescent="0.2">
      <c r="C129" s="3">
        <f>IF(A129&lt;&gt;"",VLOOKUP(A129,Runners!A$3:AS$201,C$1,FALSE),0)</f>
        <v>0</v>
      </c>
      <c r="D129" s="6">
        <f t="shared" si="29"/>
        <v>125</v>
      </c>
      <c r="E129" s="2"/>
      <c r="F129" s="2">
        <f t="shared" si="30"/>
        <v>0</v>
      </c>
      <c r="J129" s="1">
        <f t="shared" si="31"/>
        <v>0</v>
      </c>
      <c r="M129" s="8" t="str">
        <f>IF(D129&lt;=L$4,SMALL(E$4:E$202,D129),"")</f>
        <v/>
      </c>
      <c r="N129" s="8" t="str">
        <f>IF(D129&lt;=L$4,VLOOKUP(M129,E$4:F$202,2,FALSE),"")</f>
        <v/>
      </c>
      <c r="O129" s="1" t="str">
        <f>IF(D129&lt;=L$4,VLOOKUP(M129,E$4:J$202,6,FALSE),"")</f>
        <v/>
      </c>
      <c r="P129" s="40" t="str">
        <f>IF(D129&lt;=L$4,VLOOKUP(O129,A$4:B$202,2,FALSE),"")</f>
        <v/>
      </c>
      <c r="Q129" s="40" t="str">
        <f t="shared" si="32"/>
        <v/>
      </c>
      <c r="R129" s="6">
        <f t="shared" si="33"/>
        <v>0</v>
      </c>
      <c r="S129" s="6">
        <f>IF(AND(D129&lt;=L$4,P129&lt;&gt;"Y"),IF(N129&lt;VLOOKUP(O129,Runners!A$3:CT$201,S$1,FALSE),IF(Y$2="zero",0,Y$2),0),0)</f>
        <v>0</v>
      </c>
      <c r="T129" s="6">
        <f t="shared" si="34"/>
        <v>0</v>
      </c>
      <c r="U129" s="2"/>
      <c r="V129" s="2" t="str">
        <f>IF(O129&lt;&gt;"",VLOOKUP(O129,Runners!CZ$3:DM$201,V$1,FALSE),"")</f>
        <v/>
      </c>
      <c r="W129" s="19" t="str">
        <f t="shared" si="35"/>
        <v/>
      </c>
    </row>
    <row r="130" spans="1:23" x14ac:dyDescent="0.2">
      <c r="C130" s="3">
        <f>IF(A130&lt;&gt;"",VLOOKUP(A130,Runners!A$3:AS$201,C$1,FALSE),0)</f>
        <v>0</v>
      </c>
      <c r="D130" s="6">
        <f t="shared" si="29"/>
        <v>126</v>
      </c>
      <c r="E130" s="2"/>
      <c r="F130" s="2">
        <f t="shared" si="30"/>
        <v>0</v>
      </c>
      <c r="J130" s="1">
        <f t="shared" si="31"/>
        <v>0</v>
      </c>
      <c r="M130" s="8" t="str">
        <f>IF(D130&lt;=L$4,SMALL(E$4:E$202,D130),"")</f>
        <v/>
      </c>
      <c r="N130" s="8" t="str">
        <f>IF(D130&lt;=L$4,VLOOKUP(M130,E$4:F$202,2,FALSE),"")</f>
        <v/>
      </c>
      <c r="O130" s="1" t="str">
        <f>IF(D130&lt;=L$4,VLOOKUP(M130,E$4:J$202,6,FALSE),"")</f>
        <v/>
      </c>
      <c r="P130" s="40" t="str">
        <f>IF(D130&lt;=L$4,VLOOKUP(O130,A$4:B$202,2,FALSE),"")</f>
        <v/>
      </c>
      <c r="Q130" s="40" t="str">
        <f t="shared" si="32"/>
        <v/>
      </c>
      <c r="R130" s="6">
        <f t="shared" si="33"/>
        <v>0</v>
      </c>
      <c r="S130" s="6">
        <f>IF(AND(D130&lt;=L$4,P130&lt;&gt;"Y"),IF(N130&lt;VLOOKUP(O130,Runners!A$3:CT$201,S$1,FALSE),IF(Y$2="zero",0,Y$2),0),0)</f>
        <v>0</v>
      </c>
      <c r="T130" s="6">
        <f t="shared" si="34"/>
        <v>0</v>
      </c>
      <c r="U130" s="2"/>
      <c r="V130" s="2" t="str">
        <f>IF(O130&lt;&gt;"",VLOOKUP(O130,Runners!CZ$3:DM$201,V$1,FALSE),"")</f>
        <v/>
      </c>
      <c r="W130" s="19" t="str">
        <f t="shared" si="35"/>
        <v/>
      </c>
    </row>
    <row r="131" spans="1:23" x14ac:dyDescent="0.2">
      <c r="C131" s="3">
        <f>IF(A131&lt;&gt;"",VLOOKUP(A131,Runners!A$3:AS$201,C$1,FALSE),0)</f>
        <v>0</v>
      </c>
      <c r="D131" s="6">
        <f t="shared" si="29"/>
        <v>127</v>
      </c>
      <c r="E131" s="2"/>
      <c r="F131" s="2">
        <f t="shared" si="30"/>
        <v>0</v>
      </c>
      <c r="J131" s="1">
        <f t="shared" si="31"/>
        <v>0</v>
      </c>
      <c r="M131" s="8" t="str">
        <f>IF(D131&lt;=L$4,SMALL(E$4:E$202,D131),"")</f>
        <v/>
      </c>
      <c r="N131" s="8" t="str">
        <f>IF(D131&lt;=L$4,VLOOKUP(M131,E$4:F$202,2,FALSE),"")</f>
        <v/>
      </c>
      <c r="O131" s="1" t="str">
        <f>IF(D131&lt;=L$4,VLOOKUP(M131,E$4:J$202,6,FALSE),"")</f>
        <v/>
      </c>
      <c r="P131" s="40" t="str">
        <f>IF(D131&lt;=L$4,VLOOKUP(O131,A$4:B$202,2,FALSE),"")</f>
        <v/>
      </c>
      <c r="Q131" s="40" t="str">
        <f t="shared" si="32"/>
        <v/>
      </c>
      <c r="R131" s="6">
        <f t="shared" si="33"/>
        <v>0</v>
      </c>
      <c r="S131" s="6">
        <f>IF(AND(D131&lt;=L$4,P131&lt;&gt;"Y"),IF(N131&lt;VLOOKUP(O131,Runners!A$3:CT$201,S$1,FALSE),IF(Y$2="zero",0,Y$2),0),0)</f>
        <v>0</v>
      </c>
      <c r="T131" s="6">
        <f t="shared" si="34"/>
        <v>0</v>
      </c>
      <c r="U131" s="2"/>
      <c r="V131" s="2" t="str">
        <f>IF(O131&lt;&gt;"",VLOOKUP(O131,Runners!CZ$3:DM$201,V$1,FALSE),"")</f>
        <v/>
      </c>
      <c r="W131" s="19" t="str">
        <f t="shared" si="35"/>
        <v/>
      </c>
    </row>
    <row r="132" spans="1:23" x14ac:dyDescent="0.2">
      <c r="C132" s="3">
        <f>IF(A132&lt;&gt;"",VLOOKUP(A132,Runners!A$3:AS$201,C$1,FALSE),0)</f>
        <v>0</v>
      </c>
      <c r="D132" s="6">
        <f t="shared" si="29"/>
        <v>128</v>
      </c>
      <c r="E132" s="2"/>
      <c r="F132" s="2">
        <f t="shared" si="30"/>
        <v>0</v>
      </c>
      <c r="J132" s="1">
        <f t="shared" si="31"/>
        <v>0</v>
      </c>
      <c r="M132" s="8" t="str">
        <f>IF(D132&lt;=L$4,SMALL(E$4:E$202,D132),"")</f>
        <v/>
      </c>
      <c r="N132" s="8" t="str">
        <f>IF(D132&lt;=L$4,VLOOKUP(M132,E$4:F$202,2,FALSE),"")</f>
        <v/>
      </c>
      <c r="O132" s="1" t="str">
        <f>IF(D132&lt;=L$4,VLOOKUP(M132,E$4:J$202,6,FALSE),"")</f>
        <v/>
      </c>
      <c r="P132" s="40" t="str">
        <f>IF(D132&lt;=L$4,VLOOKUP(O132,A$4:B$202,2,FALSE),"")</f>
        <v/>
      </c>
      <c r="Q132" s="40" t="str">
        <f t="shared" si="32"/>
        <v/>
      </c>
      <c r="R132" s="6">
        <f t="shared" si="33"/>
        <v>0</v>
      </c>
      <c r="S132" s="6">
        <f>IF(AND(D132&lt;=L$4,P132&lt;&gt;"Y"),IF(N132&lt;VLOOKUP(O132,Runners!A$3:CT$201,S$1,FALSE),IF(Y$2="zero",0,Y$2),0),0)</f>
        <v>0</v>
      </c>
      <c r="T132" s="6">
        <f t="shared" si="34"/>
        <v>0</v>
      </c>
      <c r="U132" s="2"/>
      <c r="V132" s="2" t="str">
        <f>IF(O132&lt;&gt;"",VLOOKUP(O132,Runners!CZ$3:DM$201,V$1,FALSE),"")</f>
        <v/>
      </c>
      <c r="W132" s="19" t="str">
        <f t="shared" si="35"/>
        <v/>
      </c>
    </row>
    <row r="133" spans="1:23" x14ac:dyDescent="0.2">
      <c r="C133" s="3">
        <f>IF(A133&lt;&gt;"",VLOOKUP(A133,Runners!A$3:AS$201,C$1,FALSE),0)</f>
        <v>0</v>
      </c>
      <c r="D133" s="6">
        <f t="shared" ref="D133:D136" si="36">D132+1</f>
        <v>129</v>
      </c>
      <c r="E133" s="2"/>
      <c r="F133" s="2">
        <f t="shared" ref="F133:F136" si="37">IF(E133&gt;0,E133-C133,0)</f>
        <v>0</v>
      </c>
      <c r="J133" s="1">
        <f t="shared" ref="J133:J136" si="38">A133</f>
        <v>0</v>
      </c>
      <c r="M133" s="8" t="str">
        <f>IF(D133&lt;=L$4,SMALL(E$4:E$202,D133),"")</f>
        <v/>
      </c>
      <c r="N133" s="8" t="str">
        <f>IF(D133&lt;=L$4,VLOOKUP(M133,E$4:F$202,2,FALSE),"")</f>
        <v/>
      </c>
      <c r="O133" s="1" t="str">
        <f>IF(D133&lt;=L$4,VLOOKUP(M133,E$4:J$202,6,FALSE),"")</f>
        <v/>
      </c>
      <c r="P133" s="40" t="str">
        <f>IF(D133&lt;=L$4,VLOOKUP(O133,A$4:B$202,2,FALSE),"")</f>
        <v/>
      </c>
      <c r="Q133" s="40" t="str">
        <f t="shared" ref="Q133:Q136" si="39">IF(D133&lt;=L$4,IF(P133="Y",Q132,Q132-1),"")</f>
        <v/>
      </c>
      <c r="R133" s="6">
        <f t="shared" ref="R133:R136" si="40">IF(Q133=Q132,0,IF(Q133&gt;0,Q133,1))</f>
        <v>0</v>
      </c>
      <c r="S133" s="6">
        <f>IF(AND(D133&lt;=L$4,P133&lt;&gt;"Y"),IF(N133&lt;VLOOKUP(O133,Runners!A$3:CT$201,S$1,FALSE),IF(Y$2="zero",0,Y$2),0),0)</f>
        <v>0</v>
      </c>
      <c r="T133" s="6">
        <f t="shared" ref="T133:T136" si="41">IF(AND(D133&lt;=L$4,P133&lt;&gt;"Y"),S133+R133,0)</f>
        <v>0</v>
      </c>
      <c r="U133" s="2"/>
      <c r="V133" s="2" t="str">
        <f>IF(O133&lt;&gt;"",VLOOKUP(O133,Runners!CZ$3:DM$201,V$1,FALSE),"")</f>
        <v/>
      </c>
      <c r="W133" s="19" t="str">
        <f t="shared" ref="W133:W136" si="42">IF(O133&lt;&gt;"",(V133-N133)/V133,"")</f>
        <v/>
      </c>
    </row>
    <row r="134" spans="1:23" x14ac:dyDescent="0.2">
      <c r="A134" s="41"/>
      <c r="C134" s="3">
        <f>IF(A134&lt;&gt;"",VLOOKUP(A134,Runners!A$3:AS$201,C$1,FALSE),0)</f>
        <v>0</v>
      </c>
      <c r="D134" s="6">
        <f t="shared" si="36"/>
        <v>130</v>
      </c>
      <c r="E134" s="2"/>
      <c r="F134" s="2">
        <f t="shared" si="37"/>
        <v>0</v>
      </c>
      <c r="J134" s="1">
        <f t="shared" si="38"/>
        <v>0</v>
      </c>
      <c r="M134" s="8" t="str">
        <f>IF(D134&lt;=L$4,SMALL(E$4:E$202,D134),"")</f>
        <v/>
      </c>
      <c r="N134" s="8" t="str">
        <f>IF(D134&lt;=L$4,VLOOKUP(M134,E$4:F$202,2,FALSE),"")</f>
        <v/>
      </c>
      <c r="O134" s="1" t="str">
        <f>IF(D134&lt;=L$4,VLOOKUP(M134,E$4:J$202,6,FALSE),"")</f>
        <v/>
      </c>
      <c r="P134" s="40" t="str">
        <f>IF(D134&lt;=L$4,VLOOKUP(O134,A$4:B$202,2,FALSE),"")</f>
        <v/>
      </c>
      <c r="Q134" s="40" t="str">
        <f t="shared" si="39"/>
        <v/>
      </c>
      <c r="R134" s="6">
        <f t="shared" si="40"/>
        <v>0</v>
      </c>
      <c r="S134" s="6">
        <f>IF(AND(D134&lt;=L$4,P134&lt;&gt;"Y"),IF(N134&lt;VLOOKUP(O134,Runners!A$3:CT$201,S$1,FALSE),IF(Y$2="zero",0,Y$2),0),0)</f>
        <v>0</v>
      </c>
      <c r="T134" s="6">
        <f t="shared" si="41"/>
        <v>0</v>
      </c>
      <c r="U134" s="2"/>
      <c r="V134" s="2" t="str">
        <f>IF(O134&lt;&gt;"",VLOOKUP(O134,Runners!CZ$3:DM$201,V$1,FALSE),"")</f>
        <v/>
      </c>
      <c r="W134" s="19" t="str">
        <f t="shared" si="42"/>
        <v/>
      </c>
    </row>
    <row r="135" spans="1:23" x14ac:dyDescent="0.2">
      <c r="C135" s="3">
        <f>IF(A135&lt;&gt;"",VLOOKUP(A135,Runners!A$3:AS$201,C$1,FALSE),0)</f>
        <v>0</v>
      </c>
      <c r="D135" s="6">
        <f t="shared" si="36"/>
        <v>131</v>
      </c>
      <c r="E135" s="2"/>
      <c r="F135" s="2">
        <f t="shared" si="37"/>
        <v>0</v>
      </c>
      <c r="J135" s="1">
        <f t="shared" si="38"/>
        <v>0</v>
      </c>
      <c r="M135" s="8" t="str">
        <f>IF(D135&lt;=L$4,SMALL(E$4:E$202,D135),"")</f>
        <v/>
      </c>
      <c r="N135" s="8" t="str">
        <f>IF(D135&lt;=L$4,VLOOKUP(M135,E$4:F$202,2,FALSE),"")</f>
        <v/>
      </c>
      <c r="O135" s="1" t="str">
        <f>IF(D135&lt;=L$4,VLOOKUP(M135,E$4:J$202,6,FALSE),"")</f>
        <v/>
      </c>
      <c r="P135" s="40" t="str">
        <f>IF(D135&lt;=L$4,VLOOKUP(O135,A$4:B$202,2,FALSE),"")</f>
        <v/>
      </c>
      <c r="Q135" s="40" t="str">
        <f t="shared" si="39"/>
        <v/>
      </c>
      <c r="R135" s="6">
        <f t="shared" si="40"/>
        <v>0</v>
      </c>
      <c r="S135" s="6">
        <f>IF(AND(D135&lt;=L$4,P135&lt;&gt;"Y"),IF(N135&lt;VLOOKUP(O135,Runners!A$3:CT$201,S$1,FALSE),IF(Y$2="zero",0,Y$2),0),0)</f>
        <v>0</v>
      </c>
      <c r="T135" s="6">
        <f t="shared" si="41"/>
        <v>0</v>
      </c>
      <c r="U135" s="2"/>
      <c r="V135" s="2" t="str">
        <f>IF(O135&lt;&gt;"",VLOOKUP(O135,Runners!CZ$3:DM$201,V$1,FALSE),"")</f>
        <v/>
      </c>
      <c r="W135" s="19" t="str">
        <f t="shared" si="42"/>
        <v/>
      </c>
    </row>
    <row r="136" spans="1:23" x14ac:dyDescent="0.2">
      <c r="C136" s="3">
        <f>IF(A136&lt;&gt;"",VLOOKUP(A136,Runners!A$3:AS$201,C$1,FALSE),0)</f>
        <v>0</v>
      </c>
      <c r="D136" s="6">
        <f t="shared" si="36"/>
        <v>132</v>
      </c>
      <c r="E136" s="2"/>
      <c r="F136" s="2">
        <f t="shared" si="37"/>
        <v>0</v>
      </c>
      <c r="J136" s="1">
        <f t="shared" si="38"/>
        <v>0</v>
      </c>
      <c r="M136" s="8" t="str">
        <f>IF(D136&lt;=L$4,SMALL(E$4:E$202,D136),"")</f>
        <v/>
      </c>
      <c r="N136" s="8" t="str">
        <f>IF(D136&lt;=L$4,VLOOKUP(M136,E$4:F$202,2,FALSE),"")</f>
        <v/>
      </c>
      <c r="O136" s="1" t="str">
        <f>IF(D136&lt;=L$4,VLOOKUP(M136,E$4:J$202,6,FALSE),"")</f>
        <v/>
      </c>
      <c r="P136" s="40" t="str">
        <f>IF(D136&lt;=L$4,VLOOKUP(O136,A$4:B$202,2,FALSE),"")</f>
        <v/>
      </c>
      <c r="Q136" s="40" t="str">
        <f t="shared" si="39"/>
        <v/>
      </c>
      <c r="R136" s="6">
        <f t="shared" si="40"/>
        <v>0</v>
      </c>
      <c r="S136" s="6">
        <f>IF(AND(D136&lt;=L$4,P136&lt;&gt;"Y"),IF(N136&lt;VLOOKUP(O136,Runners!A$3:CT$201,S$1,FALSE),IF(Y$2="zero",0,Y$2),0),0)</f>
        <v>0</v>
      </c>
      <c r="T136" s="6">
        <f t="shared" si="41"/>
        <v>0</v>
      </c>
      <c r="U136" s="2"/>
      <c r="V136" s="2" t="str">
        <f>IF(O136&lt;&gt;"",VLOOKUP(O136,Runners!CZ$3:DM$201,V$1,FALSE),"")</f>
        <v/>
      </c>
      <c r="W136" s="19" t="str">
        <f t="shared" si="42"/>
        <v/>
      </c>
    </row>
    <row r="137" spans="1:23" x14ac:dyDescent="0.2">
      <c r="C137" s="3">
        <f>IF(A137&lt;&gt;"",VLOOKUP(A137,Runners!A$3:AS$201,C$1,FALSE),0)</f>
        <v>0</v>
      </c>
      <c r="D137" s="6">
        <f>D136+1</f>
        <v>133</v>
      </c>
      <c r="E137" s="2"/>
      <c r="F137" s="2">
        <f>IF(E137&gt;0,E137-C137,0)</f>
        <v>0</v>
      </c>
      <c r="J137" s="1">
        <f>A137</f>
        <v>0</v>
      </c>
      <c r="M137" s="8" t="str">
        <f>IF(D137&lt;=L$4,SMALL(E$4:E$202,D137),"")</f>
        <v/>
      </c>
      <c r="N137" s="8" t="str">
        <f>IF(D137&lt;=L$4,VLOOKUP(M137,E$4:F$202,2,FALSE),"")</f>
        <v/>
      </c>
      <c r="O137" s="1" t="str">
        <f>IF(D137&lt;=L$4,VLOOKUP(M137,E$4:J$202,6,FALSE),"")</f>
        <v/>
      </c>
      <c r="P137" s="40" t="str">
        <f>IF(D137&lt;=L$4,VLOOKUP(O137,A$4:B$202,2,FALSE),"")</f>
        <v/>
      </c>
      <c r="Q137" s="40" t="str">
        <f>IF(D137&lt;=L$4,IF(P137="Y",Q136,Q136-1),"")</f>
        <v/>
      </c>
      <c r="R137" s="6">
        <f>IF(Q137=Q136,0,IF(Q137&gt;0,Q137,1))</f>
        <v>0</v>
      </c>
      <c r="S137" s="6">
        <f>IF(AND(D137&lt;=L$4,P137&lt;&gt;"Y"),IF(N137&lt;VLOOKUP(O137,Runners!A$3:CT$201,S$1,FALSE),IF(Y$2="zero",0,Y$2),0),0)</f>
        <v>0</v>
      </c>
      <c r="T137" s="6">
        <f>IF(AND(D137&lt;=L$4,P137&lt;&gt;"Y"),S137+R137,0)</f>
        <v>0</v>
      </c>
      <c r="U137" s="2"/>
      <c r="V137" s="2" t="str">
        <f>IF(O137&lt;&gt;"",VLOOKUP(O137,Runners!CZ$3:DM$201,V$1,FALSE),"")</f>
        <v/>
      </c>
      <c r="W137" s="19" t="str">
        <f>IF(O137&lt;&gt;"",(V137-N137)/V137,"")</f>
        <v/>
      </c>
    </row>
    <row r="138" spans="1:23" x14ac:dyDescent="0.2">
      <c r="B138" s="3"/>
      <c r="C138" s="3">
        <f>IF(A138&lt;&gt;"",VLOOKUP(A138,Runners!A$3:AS$201,C$1,FALSE),0)</f>
        <v>0</v>
      </c>
      <c r="D138" s="6">
        <f>D137+1</f>
        <v>134</v>
      </c>
      <c r="E138" s="2"/>
      <c r="F138" s="2">
        <f>IF(E138&gt;0,E138-C138,0)</f>
        <v>0</v>
      </c>
      <c r="J138" s="1">
        <f>A138</f>
        <v>0</v>
      </c>
      <c r="M138" s="8" t="str">
        <f>IF(D138&lt;=L$4,SMALL(E$4:E$202,D138),"")</f>
        <v/>
      </c>
      <c r="N138" s="8" t="str">
        <f>IF(D138&lt;=L$4,VLOOKUP(M138,E$4:F$202,2,FALSE),"")</f>
        <v/>
      </c>
      <c r="O138" s="1" t="str">
        <f>IF(D138&lt;=L$4,VLOOKUP(M138,E$4:J$202,6,FALSE),"")</f>
        <v/>
      </c>
      <c r="P138" s="40" t="str">
        <f>IF(D138&lt;=L$4,VLOOKUP(O138,A$4:B$202,2,FALSE),"")</f>
        <v/>
      </c>
      <c r="Q138" s="40" t="str">
        <f>IF(D138&lt;=L$4,IF(P138="Y",Q137,Q137-1),"")</f>
        <v/>
      </c>
      <c r="R138" s="6">
        <f>IF(Q138=Q137,0,IF(Q138&gt;0,Q138,1))</f>
        <v>0</v>
      </c>
      <c r="S138" s="6">
        <f>IF(AND(D138&lt;=L$4,P138&lt;&gt;"Y"),IF(N138&lt;VLOOKUP(O138,Runners!A$3:CT$201,S$1,FALSE),IF(Y$2="zero",0,Y$2),0),0)</f>
        <v>0</v>
      </c>
      <c r="T138" s="6">
        <f>IF(AND(D138&lt;=L$4,P138&lt;&gt;"Y"),S138+R138,0)</f>
        <v>0</v>
      </c>
      <c r="U138" s="2"/>
      <c r="V138" s="2" t="str">
        <f>IF(O138&lt;&gt;"",VLOOKUP(O138,Runners!CZ$3:DM$201,V$1,FALSE),"")</f>
        <v/>
      </c>
      <c r="W138" s="19" t="str">
        <f>IF(O138&lt;&gt;"",(V138-N138)/V138,"")</f>
        <v/>
      </c>
    </row>
    <row r="139" spans="1:23" x14ac:dyDescent="0.2">
      <c r="C139" s="3">
        <f>IF(A139&lt;&gt;"",VLOOKUP(A139,Runners!A$3:AS$201,C$1,FALSE),0)</f>
        <v>0</v>
      </c>
      <c r="D139" s="6">
        <f>D138+1</f>
        <v>135</v>
      </c>
      <c r="E139" s="2"/>
      <c r="F139" s="2">
        <f>IF(E139&gt;0,E139-C139,0)</f>
        <v>0</v>
      </c>
      <c r="J139" s="1">
        <f>A139</f>
        <v>0</v>
      </c>
      <c r="M139" s="8" t="str">
        <f>IF(D139&lt;=L$4,SMALL(E$4:E$202,D139),"")</f>
        <v/>
      </c>
      <c r="N139" s="8" t="str">
        <f>IF(D139&lt;=L$4,VLOOKUP(M139,E$4:F$202,2,FALSE),"")</f>
        <v/>
      </c>
      <c r="O139" s="1" t="str">
        <f>IF(D139&lt;=L$4,VLOOKUP(M139,E$4:J$202,6,FALSE),"")</f>
        <v/>
      </c>
      <c r="P139" s="40" t="str">
        <f>IF(D139&lt;=L$4,VLOOKUP(O139,A$4:B$202,2,FALSE),"")</f>
        <v/>
      </c>
      <c r="Q139" s="40" t="str">
        <f>IF(D139&lt;=L$4,IF(P139="Y",Q138,Q138-1),"")</f>
        <v/>
      </c>
      <c r="R139" s="6">
        <f>IF(Q139=Q138,0,IF(Q139&gt;0,Q139,1))</f>
        <v>0</v>
      </c>
      <c r="S139" s="6">
        <f>IF(AND(D139&lt;=L$4,P139&lt;&gt;"Y"),IF(N139&lt;VLOOKUP(O139,Runners!A$3:CT$201,S$1,FALSE),IF(Y$2="zero",0,Y$2),0),0)</f>
        <v>0</v>
      </c>
      <c r="T139" s="6">
        <f>IF(AND(D139&lt;=L$4,P139&lt;&gt;"Y"),S139+R139,0)</f>
        <v>0</v>
      </c>
      <c r="U139" s="2"/>
      <c r="V139" s="2" t="str">
        <f>IF(O139&lt;&gt;"",VLOOKUP(O139,Runners!CZ$3:DM$201,V$1,FALSE),"")</f>
        <v/>
      </c>
      <c r="W139" s="19" t="str">
        <f>IF(O139&lt;&gt;"",(V139-N139)/V139,"")</f>
        <v/>
      </c>
    </row>
    <row r="140" spans="1:23" x14ac:dyDescent="0.2">
      <c r="C140" s="3">
        <f>IF(A140&lt;&gt;"",VLOOKUP(A140,Runners!A$3:AS$201,C$1,FALSE),0)</f>
        <v>0</v>
      </c>
      <c r="D140" s="6">
        <f>D139+1</f>
        <v>136</v>
      </c>
      <c r="E140" s="2"/>
      <c r="F140" s="2">
        <f>IF(E140&gt;0,E140-C140,0)</f>
        <v>0</v>
      </c>
      <c r="J140" s="1">
        <f>A140</f>
        <v>0</v>
      </c>
      <c r="M140" s="8" t="str">
        <f>IF(D140&lt;=L$4,SMALL(E$4:E$202,D140),"")</f>
        <v/>
      </c>
      <c r="N140" s="8" t="str">
        <f>IF(D140&lt;=L$4,VLOOKUP(M140,E$4:F$202,2,FALSE),"")</f>
        <v/>
      </c>
      <c r="O140" s="1" t="str">
        <f>IF(D140&lt;=L$4,VLOOKUP(M140,E$4:J$202,6,FALSE),"")</f>
        <v/>
      </c>
      <c r="P140" s="40" t="str">
        <f>IF(D140&lt;=L$4,VLOOKUP(O140,A$4:B$202,2,FALSE),"")</f>
        <v/>
      </c>
      <c r="Q140" s="40" t="str">
        <f>IF(D140&lt;=L$4,IF(P140="Y",Q139,Q139-1),"")</f>
        <v/>
      </c>
      <c r="R140" s="6">
        <f>IF(Q140=Q139,0,IF(Q140&gt;0,Q140,1))</f>
        <v>0</v>
      </c>
      <c r="S140" s="6">
        <f>IF(AND(D140&lt;=L$4,P140&lt;&gt;"Y"),IF(N140&lt;VLOOKUP(O140,Runners!A$3:CT$201,S$1,FALSE),IF(Y$2="zero",0,Y$2),0),0)</f>
        <v>0</v>
      </c>
      <c r="T140" s="6">
        <f>IF(AND(D140&lt;=L$4,P140&lt;&gt;"Y"),S140+R140,0)</f>
        <v>0</v>
      </c>
      <c r="U140" s="2"/>
      <c r="V140" s="2" t="str">
        <f>IF(O140&lt;&gt;"",VLOOKUP(O140,Runners!CZ$3:DM$201,V$1,FALSE),"")</f>
        <v/>
      </c>
      <c r="W140" s="19" t="str">
        <f>IF(O140&lt;&gt;"",(V140-N140)/V140,"")</f>
        <v/>
      </c>
    </row>
    <row r="141" spans="1:23" x14ac:dyDescent="0.2">
      <c r="C141" s="3">
        <f>IF(A141&lt;&gt;"",VLOOKUP(A141,Runners!A$3:AS$201,C$1,FALSE),0)</f>
        <v>0</v>
      </c>
      <c r="D141" s="6">
        <f>D140+1</f>
        <v>137</v>
      </c>
      <c r="E141" s="2"/>
      <c r="F141" s="2">
        <f>IF(E141&gt;0,E141-C141,0)</f>
        <v>0</v>
      </c>
      <c r="J141" s="1">
        <f>A141</f>
        <v>0</v>
      </c>
      <c r="M141" s="8" t="str">
        <f>IF(D141&lt;=L$4,SMALL(E$4:E$202,D141),"")</f>
        <v/>
      </c>
      <c r="N141" s="8" t="str">
        <f>IF(D141&lt;=L$4,VLOOKUP(M141,E$4:F$202,2,FALSE),"")</f>
        <v/>
      </c>
      <c r="O141" s="1" t="str">
        <f>IF(D141&lt;=L$4,VLOOKUP(M141,E$4:J$202,6,FALSE),"")</f>
        <v/>
      </c>
      <c r="P141" s="40" t="str">
        <f>IF(D141&lt;=L$4,VLOOKUP(O141,A$4:B$202,2,FALSE),"")</f>
        <v/>
      </c>
      <c r="Q141" s="40" t="str">
        <f>IF(D141&lt;=L$4,IF(P141="Y",Q140,Q140-1),"")</f>
        <v/>
      </c>
      <c r="R141" s="6">
        <f>IF(Q141=Q140,0,IF(Q141&gt;0,Q141,1))</f>
        <v>0</v>
      </c>
      <c r="S141" s="6">
        <f>IF(AND(D141&lt;=L$4,P141&lt;&gt;"Y"),IF(N141&lt;VLOOKUP(O141,Runners!A$3:CT$201,S$1,FALSE),IF(Y$2="zero",0,Y$2),0),0)</f>
        <v>0</v>
      </c>
      <c r="T141" s="6">
        <f>IF(AND(D141&lt;=L$4,P141&lt;&gt;"Y"),S141+R141,0)</f>
        <v>0</v>
      </c>
      <c r="U141" s="2"/>
      <c r="V141" s="2" t="str">
        <f>IF(O141&lt;&gt;"",VLOOKUP(O141,Runners!CZ$3:DM$201,V$1,FALSE),"")</f>
        <v/>
      </c>
      <c r="W141" s="19" t="str">
        <f>IF(O141&lt;&gt;"",(V141-N141)/V141,"")</f>
        <v/>
      </c>
    </row>
    <row r="142" spans="1:23" x14ac:dyDescent="0.2">
      <c r="C142" s="3">
        <f>IF(A142&lt;&gt;"",VLOOKUP(A142,Runners!A$3:AS$201,C$1,FALSE),0)</f>
        <v>0</v>
      </c>
      <c r="D142" s="6">
        <f t="shared" ref="D142:D164" si="43">D141+1</f>
        <v>138</v>
      </c>
      <c r="E142" s="2"/>
      <c r="F142" s="2">
        <f t="shared" ref="F142:F174" si="44">IF(E142&gt;0,E142-C142,0)</f>
        <v>0</v>
      </c>
      <c r="J142" s="1">
        <f t="shared" ref="J142:J164" si="45">A142</f>
        <v>0</v>
      </c>
      <c r="M142" s="8" t="str">
        <f>IF(D142&lt;=L$4,SMALL(E$4:E$202,D142),"")</f>
        <v/>
      </c>
      <c r="N142" s="8" t="str">
        <f>IF(D142&lt;=L$4,VLOOKUP(M142,E$4:F$202,2,FALSE),"")</f>
        <v/>
      </c>
      <c r="O142" s="1" t="str">
        <f>IF(D142&lt;=L$4,VLOOKUP(M142,E$4:J$202,6,FALSE),"")</f>
        <v/>
      </c>
      <c r="P142" s="40" t="str">
        <f>IF(D142&lt;=L$4,VLOOKUP(O142,A$4:B$202,2,FALSE),"")</f>
        <v/>
      </c>
      <c r="Q142" s="40" t="str">
        <f t="shared" ref="Q142:Q164" si="46">IF(D142&lt;=L$4,IF(P142="Y",Q141,Q141-1),"")</f>
        <v/>
      </c>
      <c r="R142" s="6">
        <f t="shared" ref="R142:R197" si="47">IF(Q142=Q141,0,IF(Q142&gt;0,Q142,1))</f>
        <v>0</v>
      </c>
      <c r="S142" s="6">
        <f>IF(AND(D142&lt;=L$4,P142&lt;&gt;"Y"),IF(N142&lt;VLOOKUP(O142,Runners!A$3:CT$201,S$1,FALSE),IF(Y$2="zero",0,Y$2),0),0)</f>
        <v>0</v>
      </c>
      <c r="T142" s="6">
        <f t="shared" ref="T142:T164" si="48">IF(AND(D142&lt;=L$4,P142&lt;&gt;"Y"),S142+R142,0)</f>
        <v>0</v>
      </c>
      <c r="U142" s="2"/>
      <c r="V142" s="2" t="str">
        <f>IF(O142&lt;&gt;"",VLOOKUP(O142,Runners!CZ$3:DM$201,V$1,FALSE),"")</f>
        <v/>
      </c>
      <c r="W142" s="19" t="str">
        <f t="shared" ref="W142:W164" si="49">IF(O142&lt;&gt;"",(V142-N142)/V142,"")</f>
        <v/>
      </c>
    </row>
    <row r="143" spans="1:23" x14ac:dyDescent="0.2">
      <c r="B143" s="3"/>
      <c r="C143" s="3">
        <f>IF(A143&lt;&gt;"",VLOOKUP(A143,Runners!A$3:AS$201,C$1,FALSE),0)</f>
        <v>0</v>
      </c>
      <c r="D143" s="6">
        <f t="shared" si="43"/>
        <v>139</v>
      </c>
      <c r="E143" s="2"/>
      <c r="F143" s="2">
        <f t="shared" si="44"/>
        <v>0</v>
      </c>
      <c r="J143" s="1">
        <f t="shared" si="45"/>
        <v>0</v>
      </c>
      <c r="M143" s="8" t="str">
        <f>IF(D143&lt;=L$4,SMALL(E$4:E$202,D143),"")</f>
        <v/>
      </c>
      <c r="N143" s="8" t="str">
        <f>IF(D143&lt;=L$4,VLOOKUP(M143,E$4:F$202,2,FALSE),"")</f>
        <v/>
      </c>
      <c r="O143" s="1" t="str">
        <f>IF(D143&lt;=L$4,VLOOKUP(M143,E$4:J$202,6,FALSE),"")</f>
        <v/>
      </c>
      <c r="P143" s="40" t="str">
        <f>IF(D143&lt;=L$4,VLOOKUP(O143,A$4:B$202,2,FALSE),"")</f>
        <v/>
      </c>
      <c r="Q143" s="40" t="str">
        <f t="shared" si="46"/>
        <v/>
      </c>
      <c r="R143" s="6">
        <f t="shared" si="47"/>
        <v>0</v>
      </c>
      <c r="S143" s="6">
        <f>IF(AND(D143&lt;=L$4,P143&lt;&gt;"Y"),IF(N143&lt;VLOOKUP(O143,Runners!A$3:CT$201,S$1,FALSE),IF(Y$2="zero",0,Y$2),0),0)</f>
        <v>0</v>
      </c>
      <c r="T143" s="6">
        <f t="shared" si="48"/>
        <v>0</v>
      </c>
      <c r="U143" s="2"/>
      <c r="V143" s="2" t="str">
        <f>IF(O143&lt;&gt;"",VLOOKUP(O143,Runners!CZ$3:DM$201,V$1,FALSE),"")</f>
        <v/>
      </c>
      <c r="W143" s="19" t="str">
        <f t="shared" si="49"/>
        <v/>
      </c>
    </row>
    <row r="144" spans="1:23" x14ac:dyDescent="0.2">
      <c r="C144" s="3">
        <f>IF(A144&lt;&gt;"",VLOOKUP(A144,Runners!A$3:AS$201,C$1,FALSE),0)</f>
        <v>0</v>
      </c>
      <c r="D144" s="6">
        <f t="shared" si="43"/>
        <v>140</v>
      </c>
      <c r="E144" s="2"/>
      <c r="F144" s="2">
        <f t="shared" si="44"/>
        <v>0</v>
      </c>
      <c r="J144" s="1">
        <f t="shared" si="45"/>
        <v>0</v>
      </c>
      <c r="M144" s="8" t="str">
        <f>IF(D144&lt;=L$4,SMALL(E$4:E$202,D144),"")</f>
        <v/>
      </c>
      <c r="N144" s="8" t="str">
        <f>IF(D144&lt;=L$4,VLOOKUP(M144,E$4:F$202,2,FALSE),"")</f>
        <v/>
      </c>
      <c r="O144" s="1" t="str">
        <f>IF(D144&lt;=L$4,VLOOKUP(M144,E$4:J$202,6,FALSE),"")</f>
        <v/>
      </c>
      <c r="P144" s="40" t="str">
        <f>IF(D144&lt;=L$4,VLOOKUP(O144,A$4:B$202,2,FALSE),"")</f>
        <v/>
      </c>
      <c r="Q144" s="40" t="str">
        <f t="shared" si="46"/>
        <v/>
      </c>
      <c r="R144" s="6">
        <f t="shared" si="47"/>
        <v>0</v>
      </c>
      <c r="S144" s="6">
        <f>IF(AND(D144&lt;=L$4,P144&lt;&gt;"Y"),IF(N144&lt;VLOOKUP(O144,Runners!A$3:CT$201,S$1,FALSE),IF(Y$2="zero",0,Y$2),0),0)</f>
        <v>0</v>
      </c>
      <c r="T144" s="6">
        <f t="shared" si="48"/>
        <v>0</v>
      </c>
      <c r="U144" s="2"/>
      <c r="V144" s="2" t="str">
        <f>IF(O144&lt;&gt;"",VLOOKUP(O144,Runners!CZ$3:DM$201,V$1,FALSE),"")</f>
        <v/>
      </c>
      <c r="W144" s="19" t="str">
        <f t="shared" si="49"/>
        <v/>
      </c>
    </row>
    <row r="145" spans="3:23" x14ac:dyDescent="0.2">
      <c r="C145" s="3">
        <f>IF(A145&lt;&gt;"",VLOOKUP(A145,Runners!A$3:AS$201,C$1,FALSE),0)</f>
        <v>0</v>
      </c>
      <c r="D145" s="6">
        <f t="shared" si="43"/>
        <v>141</v>
      </c>
      <c r="E145" s="2"/>
      <c r="F145" s="2">
        <f t="shared" si="44"/>
        <v>0</v>
      </c>
      <c r="J145" s="1">
        <f t="shared" si="45"/>
        <v>0</v>
      </c>
      <c r="M145" s="8" t="str">
        <f>IF(D145&lt;=L$4,SMALL(E$4:E$202,D145),"")</f>
        <v/>
      </c>
      <c r="N145" s="8" t="str">
        <f>IF(D145&lt;=L$4,VLOOKUP(M145,E$4:F$202,2,FALSE),"")</f>
        <v/>
      </c>
      <c r="O145" s="1" t="str">
        <f>IF(D145&lt;=L$4,VLOOKUP(M145,E$4:J$202,6,FALSE),"")</f>
        <v/>
      </c>
      <c r="P145" s="40" t="str">
        <f>IF(D145&lt;=L$4,VLOOKUP(O145,A$4:B$202,2,FALSE),"")</f>
        <v/>
      </c>
      <c r="Q145" s="40" t="str">
        <f t="shared" si="46"/>
        <v/>
      </c>
      <c r="R145" s="6">
        <f t="shared" si="47"/>
        <v>0</v>
      </c>
      <c r="S145" s="6">
        <f>IF(AND(D145&lt;=L$4,P145&lt;&gt;"Y"),IF(N145&lt;VLOOKUP(O145,Runners!A$3:CT$201,S$1,FALSE),IF(Y$2="zero",0,Y$2),0),0)</f>
        <v>0</v>
      </c>
      <c r="T145" s="6">
        <f t="shared" si="48"/>
        <v>0</v>
      </c>
      <c r="U145" s="2"/>
      <c r="V145" s="2" t="str">
        <f>IF(O145&lt;&gt;"",VLOOKUP(O145,Runners!CZ$3:DM$201,V$1,FALSE),"")</f>
        <v/>
      </c>
      <c r="W145" s="19" t="str">
        <f t="shared" si="49"/>
        <v/>
      </c>
    </row>
    <row r="146" spans="3:23" x14ac:dyDescent="0.2">
      <c r="C146" s="3">
        <f>IF(A146&lt;&gt;"",VLOOKUP(A146,Runners!A$3:AS$201,C$1,FALSE),0)</f>
        <v>0</v>
      </c>
      <c r="D146" s="6">
        <f t="shared" si="43"/>
        <v>142</v>
      </c>
      <c r="E146" s="2"/>
      <c r="F146" s="2">
        <f t="shared" si="44"/>
        <v>0</v>
      </c>
      <c r="J146" s="1">
        <f t="shared" si="45"/>
        <v>0</v>
      </c>
      <c r="M146" s="8" t="str">
        <f>IF(D146&lt;=L$4,SMALL(E$4:E$202,D146),"")</f>
        <v/>
      </c>
      <c r="N146" s="8" t="str">
        <f>IF(D146&lt;=L$4,VLOOKUP(M146,E$4:F$202,2,FALSE),"")</f>
        <v/>
      </c>
      <c r="O146" s="1" t="str">
        <f>IF(D146&lt;=L$4,VLOOKUP(M146,E$4:J$202,6,FALSE),"")</f>
        <v/>
      </c>
      <c r="P146" s="40" t="str">
        <f>IF(D146&lt;=L$4,VLOOKUP(O146,A$4:B$202,2,FALSE),"")</f>
        <v/>
      </c>
      <c r="Q146" s="40" t="str">
        <f t="shared" si="46"/>
        <v/>
      </c>
      <c r="R146" s="6">
        <f t="shared" si="47"/>
        <v>0</v>
      </c>
      <c r="S146" s="6">
        <f>IF(AND(D146&lt;=L$4,P146&lt;&gt;"Y"),IF(N146&lt;VLOOKUP(O146,Runners!A$3:CT$201,S$1,FALSE),IF(Y$2="zero",0,Y$2),0),0)</f>
        <v>0</v>
      </c>
      <c r="T146" s="6">
        <f t="shared" si="48"/>
        <v>0</v>
      </c>
      <c r="U146" s="2"/>
      <c r="V146" s="2" t="str">
        <f>IF(O146&lt;&gt;"",VLOOKUP(O146,Runners!CZ$3:DM$201,V$1,FALSE),"")</f>
        <v/>
      </c>
      <c r="W146" s="19" t="str">
        <f t="shared" si="49"/>
        <v/>
      </c>
    </row>
    <row r="147" spans="3:23" x14ac:dyDescent="0.2">
      <c r="C147" s="3">
        <f>IF(A147&lt;&gt;"",VLOOKUP(A147,Runners!A$3:AS$201,C$1,FALSE),0)</f>
        <v>0</v>
      </c>
      <c r="D147" s="6">
        <f t="shared" si="43"/>
        <v>143</v>
      </c>
      <c r="E147" s="2"/>
      <c r="F147" s="2">
        <f t="shared" si="44"/>
        <v>0</v>
      </c>
      <c r="J147" s="1">
        <f t="shared" si="45"/>
        <v>0</v>
      </c>
      <c r="M147" s="8" t="str">
        <f>IF(D147&lt;=L$4,SMALL(E$4:E$202,D147),"")</f>
        <v/>
      </c>
      <c r="N147" s="8" t="str">
        <f>IF(D147&lt;=L$4,VLOOKUP(M147,E$4:F$202,2,FALSE),"")</f>
        <v/>
      </c>
      <c r="O147" s="1" t="str">
        <f>IF(D147&lt;=L$4,VLOOKUP(M147,E$4:J$202,6,FALSE),"")</f>
        <v/>
      </c>
      <c r="P147" s="40" t="str">
        <f>IF(D147&lt;=L$4,VLOOKUP(O147,A$4:B$202,2,FALSE),"")</f>
        <v/>
      </c>
      <c r="Q147" s="40" t="str">
        <f t="shared" si="46"/>
        <v/>
      </c>
      <c r="R147" s="6">
        <f t="shared" si="47"/>
        <v>0</v>
      </c>
      <c r="S147" s="6">
        <f>IF(AND(D147&lt;=L$4,P147&lt;&gt;"Y"),IF(N147&lt;VLOOKUP(O147,Runners!A$3:CT$201,S$1,FALSE),IF(Y$2="zero",0,Y$2),0),0)</f>
        <v>0</v>
      </c>
      <c r="T147" s="6">
        <f t="shared" si="48"/>
        <v>0</v>
      </c>
      <c r="U147" s="2"/>
      <c r="V147" s="2" t="str">
        <f>IF(O147&lt;&gt;"",VLOOKUP(O147,Runners!CZ$3:DM$201,V$1,FALSE),"")</f>
        <v/>
      </c>
      <c r="W147" s="19" t="str">
        <f t="shared" si="49"/>
        <v/>
      </c>
    </row>
    <row r="148" spans="3:23" x14ac:dyDescent="0.2">
      <c r="C148" s="3">
        <f>IF(A148&lt;&gt;"",VLOOKUP(A148,Runners!A$3:AS$201,C$1,FALSE),0)</f>
        <v>0</v>
      </c>
      <c r="D148" s="6">
        <f t="shared" si="43"/>
        <v>144</v>
      </c>
      <c r="E148" s="2"/>
      <c r="F148" s="2">
        <f t="shared" si="44"/>
        <v>0</v>
      </c>
      <c r="J148" s="1">
        <f t="shared" si="45"/>
        <v>0</v>
      </c>
      <c r="M148" s="8" t="str">
        <f>IF(D148&lt;=L$4,SMALL(E$4:E$202,D148),"")</f>
        <v/>
      </c>
      <c r="N148" s="8" t="str">
        <f>IF(D148&lt;=L$4,VLOOKUP(M148,E$4:F$202,2,FALSE),"")</f>
        <v/>
      </c>
      <c r="O148" s="1" t="str">
        <f>IF(D148&lt;=L$4,VLOOKUP(M148,E$4:J$202,6,FALSE),"")</f>
        <v/>
      </c>
      <c r="P148" s="40" t="str">
        <f>IF(D148&lt;=L$4,VLOOKUP(O148,A$4:B$202,2,FALSE),"")</f>
        <v/>
      </c>
      <c r="Q148" s="40" t="str">
        <f t="shared" si="46"/>
        <v/>
      </c>
      <c r="R148" s="6">
        <f t="shared" si="47"/>
        <v>0</v>
      </c>
      <c r="S148" s="6">
        <f>IF(AND(D148&lt;=L$4,P148&lt;&gt;"Y"),IF(N148&lt;VLOOKUP(O148,Runners!A$3:CT$201,S$1,FALSE),IF(Y$2="zero",0,Y$2),0),0)</f>
        <v>0</v>
      </c>
      <c r="T148" s="6">
        <f t="shared" si="48"/>
        <v>0</v>
      </c>
      <c r="U148" s="2"/>
      <c r="V148" s="2" t="str">
        <f>IF(O148&lt;&gt;"",VLOOKUP(O148,Runners!CZ$3:DM$201,V$1,FALSE),"")</f>
        <v/>
      </c>
      <c r="W148" s="19" t="str">
        <f t="shared" si="49"/>
        <v/>
      </c>
    </row>
    <row r="149" spans="3:23" x14ac:dyDescent="0.2">
      <c r="C149" s="3">
        <f>IF(A149&lt;&gt;"",VLOOKUP(A149,Runners!A$3:AS$201,C$1,FALSE),0)</f>
        <v>0</v>
      </c>
      <c r="D149" s="6">
        <f t="shared" si="43"/>
        <v>145</v>
      </c>
      <c r="E149" s="2"/>
      <c r="F149" s="2">
        <f t="shared" si="44"/>
        <v>0</v>
      </c>
      <c r="J149" s="1">
        <f t="shared" si="45"/>
        <v>0</v>
      </c>
      <c r="M149" s="8" t="str">
        <f>IF(D149&lt;=L$4,SMALL(E$4:E$202,D149),"")</f>
        <v/>
      </c>
      <c r="N149" s="8" t="str">
        <f>IF(D149&lt;=L$4,VLOOKUP(M149,E$4:F$202,2,FALSE),"")</f>
        <v/>
      </c>
      <c r="O149" s="1" t="str">
        <f>IF(D149&lt;=L$4,VLOOKUP(M149,E$4:J$202,6,FALSE),"")</f>
        <v/>
      </c>
      <c r="P149" s="40" t="str">
        <f>IF(D149&lt;=L$4,VLOOKUP(O149,A$4:B$202,2,FALSE),"")</f>
        <v/>
      </c>
      <c r="Q149" s="40" t="str">
        <f t="shared" si="46"/>
        <v/>
      </c>
      <c r="R149" s="6">
        <f t="shared" si="47"/>
        <v>0</v>
      </c>
      <c r="S149" s="6">
        <f>IF(AND(D149&lt;=L$4,P149&lt;&gt;"Y"),IF(N149&lt;VLOOKUP(O149,Runners!A$3:CT$201,S$1,FALSE),IF(Y$2="zero",0,Y$2),0),0)</f>
        <v>0</v>
      </c>
      <c r="T149" s="6">
        <f t="shared" si="48"/>
        <v>0</v>
      </c>
      <c r="U149" s="2"/>
      <c r="V149" s="2" t="str">
        <f>IF(O149&lt;&gt;"",VLOOKUP(O149,Runners!CZ$3:DM$201,V$1,FALSE),"")</f>
        <v/>
      </c>
      <c r="W149" s="19" t="str">
        <f t="shared" si="49"/>
        <v/>
      </c>
    </row>
    <row r="150" spans="3:23" x14ac:dyDescent="0.2">
      <c r="C150" s="3">
        <f>IF(A150&lt;&gt;"",VLOOKUP(A150,Runners!A$3:AS$201,C$1,FALSE),0)</f>
        <v>0</v>
      </c>
      <c r="D150" s="6">
        <f t="shared" si="43"/>
        <v>146</v>
      </c>
      <c r="E150" s="2"/>
      <c r="F150" s="2">
        <f t="shared" si="44"/>
        <v>0</v>
      </c>
      <c r="J150" s="1">
        <f t="shared" si="45"/>
        <v>0</v>
      </c>
      <c r="M150" s="8" t="str">
        <f>IF(D150&lt;=L$4,SMALL(E$4:E$202,D150),"")</f>
        <v/>
      </c>
      <c r="N150" s="8" t="str">
        <f>IF(D150&lt;=L$4,VLOOKUP(M150,E$4:F$202,2,FALSE),"")</f>
        <v/>
      </c>
      <c r="O150" s="1" t="str">
        <f>IF(D150&lt;=L$4,VLOOKUP(M150,E$4:J$202,6,FALSE),"")</f>
        <v/>
      </c>
      <c r="P150" s="40" t="str">
        <f>IF(D150&lt;=L$4,VLOOKUP(O150,A$4:B$202,2,FALSE),"")</f>
        <v/>
      </c>
      <c r="Q150" s="40" t="str">
        <f t="shared" si="46"/>
        <v/>
      </c>
      <c r="R150" s="6">
        <f t="shared" si="47"/>
        <v>0</v>
      </c>
      <c r="S150" s="6">
        <f>IF(AND(D150&lt;=L$4,P150&lt;&gt;"Y"),IF(N150&lt;VLOOKUP(O150,Runners!A$3:CT$201,S$1,FALSE),IF(Y$2="zero",0,Y$2),0),0)</f>
        <v>0</v>
      </c>
      <c r="T150" s="6">
        <f t="shared" si="48"/>
        <v>0</v>
      </c>
      <c r="U150" s="2"/>
      <c r="V150" s="2" t="str">
        <f>IF(O150&lt;&gt;"",VLOOKUP(O150,Runners!CZ$3:DM$201,V$1,FALSE),"")</f>
        <v/>
      </c>
      <c r="W150" s="19" t="str">
        <f t="shared" si="49"/>
        <v/>
      </c>
    </row>
    <row r="151" spans="3:23" x14ac:dyDescent="0.2">
      <c r="C151" s="3">
        <f>IF(A151&lt;&gt;"",VLOOKUP(A151,Runners!A$3:AS$201,C$1,FALSE),0)</f>
        <v>0</v>
      </c>
      <c r="D151" s="6">
        <f t="shared" si="43"/>
        <v>147</v>
      </c>
      <c r="E151" s="2"/>
      <c r="F151" s="2">
        <f t="shared" si="44"/>
        <v>0</v>
      </c>
      <c r="J151" s="1">
        <f t="shared" si="45"/>
        <v>0</v>
      </c>
      <c r="M151" s="8" t="str">
        <f>IF(D151&lt;=L$4,SMALL(E$4:E$202,D151),"")</f>
        <v/>
      </c>
      <c r="N151" s="8" t="str">
        <f>IF(D151&lt;=L$4,VLOOKUP(M151,E$4:F$202,2,FALSE),"")</f>
        <v/>
      </c>
      <c r="O151" s="1" t="str">
        <f>IF(D151&lt;=L$4,VLOOKUP(M151,E$4:J$202,6,FALSE),"")</f>
        <v/>
      </c>
      <c r="P151" s="40" t="str">
        <f>IF(D151&lt;=L$4,VLOOKUP(O151,A$4:B$202,2,FALSE),"")</f>
        <v/>
      </c>
      <c r="Q151" s="40" t="str">
        <f t="shared" si="46"/>
        <v/>
      </c>
      <c r="R151" s="6">
        <f t="shared" si="47"/>
        <v>0</v>
      </c>
      <c r="S151" s="6">
        <f>IF(AND(D151&lt;=L$4,P151&lt;&gt;"Y"),IF(N151&lt;VLOOKUP(O151,Runners!A$3:CT$201,S$1,FALSE),IF(Y$2="zero",0,Y$2),0),0)</f>
        <v>0</v>
      </c>
      <c r="T151" s="6">
        <f t="shared" si="48"/>
        <v>0</v>
      </c>
      <c r="U151" s="2"/>
      <c r="V151" s="2" t="str">
        <f>IF(O151&lt;&gt;"",VLOOKUP(O151,Runners!CZ$3:DM$201,V$1,FALSE),"")</f>
        <v/>
      </c>
      <c r="W151" s="19" t="str">
        <f t="shared" si="49"/>
        <v/>
      </c>
    </row>
    <row r="152" spans="3:23" x14ac:dyDescent="0.2">
      <c r="C152" s="3">
        <f>IF(A152&lt;&gt;"",VLOOKUP(A152,Runners!A$3:AS$201,C$1,FALSE),0)</f>
        <v>0</v>
      </c>
      <c r="D152" s="6">
        <f t="shared" si="43"/>
        <v>148</v>
      </c>
      <c r="E152" s="2"/>
      <c r="F152" s="2">
        <f t="shared" si="44"/>
        <v>0</v>
      </c>
      <c r="J152" s="1">
        <f t="shared" si="45"/>
        <v>0</v>
      </c>
      <c r="M152" s="8" t="str">
        <f>IF(D152&lt;=L$4,SMALL(E$4:E$202,D152),"")</f>
        <v/>
      </c>
      <c r="N152" s="8" t="str">
        <f>IF(D152&lt;=L$4,VLOOKUP(M152,E$4:F$202,2,FALSE),"")</f>
        <v/>
      </c>
      <c r="O152" s="1" t="str">
        <f>IF(D152&lt;=L$4,VLOOKUP(M152,E$4:J$202,6,FALSE),"")</f>
        <v/>
      </c>
      <c r="P152" s="40" t="str">
        <f>IF(D152&lt;=L$4,VLOOKUP(O152,A$4:B$202,2,FALSE),"")</f>
        <v/>
      </c>
      <c r="Q152" s="40" t="str">
        <f t="shared" si="46"/>
        <v/>
      </c>
      <c r="R152" s="6">
        <f t="shared" si="47"/>
        <v>0</v>
      </c>
      <c r="S152" s="6">
        <f>IF(AND(D152&lt;=L$4,P152&lt;&gt;"Y"),IF(N152&lt;VLOOKUP(O152,Runners!A$3:CT$201,S$1,FALSE),IF(Y$2="zero",0,Y$2),0),0)</f>
        <v>0</v>
      </c>
      <c r="T152" s="6">
        <f t="shared" si="48"/>
        <v>0</v>
      </c>
      <c r="U152" s="2"/>
      <c r="V152" s="2" t="str">
        <f>IF(O152&lt;&gt;"",VLOOKUP(O152,Runners!CZ$3:DM$201,V$1,FALSE),"")</f>
        <v/>
      </c>
      <c r="W152" s="19" t="str">
        <f t="shared" si="49"/>
        <v/>
      </c>
    </row>
    <row r="153" spans="3:23" x14ac:dyDescent="0.2">
      <c r="C153" s="3">
        <f>IF(A153&lt;&gt;"",VLOOKUP(A153,Runners!A$3:AS$201,C$1,FALSE),0)</f>
        <v>0</v>
      </c>
      <c r="D153" s="6">
        <f t="shared" si="43"/>
        <v>149</v>
      </c>
      <c r="E153" s="2"/>
      <c r="F153" s="2">
        <f t="shared" si="44"/>
        <v>0</v>
      </c>
      <c r="J153" s="1">
        <f t="shared" si="45"/>
        <v>0</v>
      </c>
      <c r="M153" s="8" t="str">
        <f>IF(D153&lt;=L$4,SMALL(E$4:E$202,D153),"")</f>
        <v/>
      </c>
      <c r="N153" s="8" t="str">
        <f>IF(D153&lt;=L$4,VLOOKUP(M153,E$4:F$202,2,FALSE),"")</f>
        <v/>
      </c>
      <c r="O153" s="1" t="str">
        <f>IF(D153&lt;=L$4,VLOOKUP(M153,E$4:J$202,6,FALSE),"")</f>
        <v/>
      </c>
      <c r="P153" s="40" t="str">
        <f>IF(D153&lt;=L$4,VLOOKUP(O153,A$4:B$202,2,FALSE),"")</f>
        <v/>
      </c>
      <c r="Q153" s="40" t="str">
        <f t="shared" si="46"/>
        <v/>
      </c>
      <c r="R153" s="6">
        <f t="shared" si="47"/>
        <v>0</v>
      </c>
      <c r="S153" s="6">
        <f>IF(AND(D153&lt;=L$4,P153&lt;&gt;"Y"),IF(N153&lt;VLOOKUP(O153,Runners!A$3:CT$201,S$1,FALSE),IF(Y$2="zero",0,Y$2),0),0)</f>
        <v>0</v>
      </c>
      <c r="T153" s="6">
        <f t="shared" si="48"/>
        <v>0</v>
      </c>
      <c r="U153" s="2"/>
      <c r="V153" s="2" t="str">
        <f>IF(O153&lt;&gt;"",VLOOKUP(O153,Runners!CZ$3:DM$201,V$1,FALSE),"")</f>
        <v/>
      </c>
      <c r="W153" s="19" t="str">
        <f t="shared" si="49"/>
        <v/>
      </c>
    </row>
    <row r="154" spans="3:23" x14ac:dyDescent="0.2">
      <c r="C154" s="3">
        <f>IF(A154&lt;&gt;"",VLOOKUP(A154,Runners!A$3:AS$201,C$1,FALSE),0)</f>
        <v>0</v>
      </c>
      <c r="D154" s="6">
        <f t="shared" si="43"/>
        <v>150</v>
      </c>
      <c r="E154" s="2"/>
      <c r="F154" s="2">
        <f t="shared" si="44"/>
        <v>0</v>
      </c>
      <c r="J154" s="1">
        <f t="shared" si="45"/>
        <v>0</v>
      </c>
      <c r="M154" s="8" t="str">
        <f>IF(D154&lt;=L$4,SMALL(E$4:E$202,D154),"")</f>
        <v/>
      </c>
      <c r="N154" s="8" t="str">
        <f>IF(D154&lt;=L$4,VLOOKUP(M154,E$4:F$202,2,FALSE),"")</f>
        <v/>
      </c>
      <c r="O154" s="1" t="str">
        <f>IF(D154&lt;=L$4,VLOOKUP(M154,E$4:J$202,6,FALSE),"")</f>
        <v/>
      </c>
      <c r="P154" s="40" t="str">
        <f>IF(D154&lt;=L$4,VLOOKUP(O154,A$4:B$202,2,FALSE),"")</f>
        <v/>
      </c>
      <c r="Q154" s="40" t="str">
        <f t="shared" si="46"/>
        <v/>
      </c>
      <c r="R154" s="6">
        <f t="shared" si="47"/>
        <v>0</v>
      </c>
      <c r="S154" s="6">
        <f>IF(AND(D154&lt;=L$4,P154&lt;&gt;"Y"),IF(N154&lt;VLOOKUP(O154,Runners!A$3:CT$201,S$1,FALSE),IF(Y$2="zero",0,Y$2),0),0)</f>
        <v>0</v>
      </c>
      <c r="T154" s="6">
        <f t="shared" si="48"/>
        <v>0</v>
      </c>
      <c r="U154" s="2"/>
      <c r="V154" s="2" t="str">
        <f>IF(O154&lt;&gt;"",VLOOKUP(O154,Runners!CZ$3:DM$201,V$1,FALSE),"")</f>
        <v/>
      </c>
      <c r="W154" s="19" t="str">
        <f t="shared" si="49"/>
        <v/>
      </c>
    </row>
    <row r="155" spans="3:23" x14ac:dyDescent="0.2">
      <c r="C155" s="3">
        <f>IF(A155&lt;&gt;"",VLOOKUP(A155,Runners!A$3:AS$201,C$1,FALSE),0)</f>
        <v>0</v>
      </c>
      <c r="D155" s="6">
        <f t="shared" si="43"/>
        <v>151</v>
      </c>
      <c r="E155" s="2"/>
      <c r="F155" s="2">
        <f t="shared" si="44"/>
        <v>0</v>
      </c>
      <c r="J155" s="1">
        <f t="shared" si="45"/>
        <v>0</v>
      </c>
      <c r="M155" s="8" t="str">
        <f>IF(D155&lt;=L$4,SMALL(E$4:E$202,D155),"")</f>
        <v/>
      </c>
      <c r="N155" s="8" t="str">
        <f>IF(D155&lt;=L$4,VLOOKUP(M155,E$4:F$202,2,FALSE),"")</f>
        <v/>
      </c>
      <c r="O155" s="1" t="str">
        <f>IF(D155&lt;=L$4,VLOOKUP(M155,E$4:J$202,6,FALSE),"")</f>
        <v/>
      </c>
      <c r="P155" s="40" t="str">
        <f>IF(D155&lt;=L$4,VLOOKUP(O155,A$4:B$202,2,FALSE),"")</f>
        <v/>
      </c>
      <c r="Q155" s="40" t="str">
        <f t="shared" si="46"/>
        <v/>
      </c>
      <c r="R155" s="6">
        <f t="shared" si="47"/>
        <v>0</v>
      </c>
      <c r="S155" s="6">
        <f>IF(AND(D155&lt;=L$4,P155&lt;&gt;"Y"),IF(N155&lt;VLOOKUP(O155,Runners!A$3:CT$201,S$1,FALSE),IF(Y$2="zero",0,Y$2),0),0)</f>
        <v>0</v>
      </c>
      <c r="T155" s="6">
        <f t="shared" si="48"/>
        <v>0</v>
      </c>
      <c r="U155" s="2"/>
      <c r="V155" s="2" t="str">
        <f>IF(O155&lt;&gt;"",VLOOKUP(O155,Runners!CZ$3:DM$201,V$1,FALSE),"")</f>
        <v/>
      </c>
      <c r="W155" s="19" t="str">
        <f t="shared" si="49"/>
        <v/>
      </c>
    </row>
    <row r="156" spans="3:23" x14ac:dyDescent="0.2">
      <c r="C156" s="3">
        <f>IF(A156&lt;&gt;"",VLOOKUP(A156,Runners!A$3:AS$201,C$1,FALSE),0)</f>
        <v>0</v>
      </c>
      <c r="D156" s="6">
        <f t="shared" si="43"/>
        <v>152</v>
      </c>
      <c r="E156" s="2"/>
      <c r="F156" s="2">
        <f t="shared" si="44"/>
        <v>0</v>
      </c>
      <c r="J156" s="1">
        <f t="shared" si="45"/>
        <v>0</v>
      </c>
      <c r="M156" s="8" t="str">
        <f>IF(D156&lt;=L$4,SMALL(E$4:E$202,D156),"")</f>
        <v/>
      </c>
      <c r="N156" s="8" t="str">
        <f>IF(D156&lt;=L$4,VLOOKUP(M156,E$4:F$202,2,FALSE),"")</f>
        <v/>
      </c>
      <c r="O156" s="1" t="str">
        <f>IF(D156&lt;=L$4,VLOOKUP(M156,E$4:J$202,6,FALSE),"")</f>
        <v/>
      </c>
      <c r="P156" s="40" t="str">
        <f>IF(D156&lt;=L$4,VLOOKUP(O156,A$4:B$202,2,FALSE),"")</f>
        <v/>
      </c>
      <c r="Q156" s="40" t="str">
        <f t="shared" si="46"/>
        <v/>
      </c>
      <c r="R156" s="6">
        <f t="shared" si="47"/>
        <v>0</v>
      </c>
      <c r="S156" s="6">
        <f>IF(AND(D156&lt;=L$4,P156&lt;&gt;"Y"),IF(N156&lt;VLOOKUP(O156,Runners!A$3:CT$201,S$1,FALSE),IF(Y$2="zero",0,Y$2),0),0)</f>
        <v>0</v>
      </c>
      <c r="T156" s="6">
        <f t="shared" si="48"/>
        <v>0</v>
      </c>
      <c r="U156" s="2"/>
      <c r="V156" s="2" t="str">
        <f>IF(O156&lt;&gt;"",VLOOKUP(O156,Runners!CZ$3:DM$201,V$1,FALSE),"")</f>
        <v/>
      </c>
      <c r="W156" s="19" t="str">
        <f t="shared" si="49"/>
        <v/>
      </c>
    </row>
    <row r="157" spans="3:23" x14ac:dyDescent="0.2">
      <c r="C157" s="3">
        <f>IF(A157&lt;&gt;"",VLOOKUP(A157,Runners!A$3:AS$201,C$1,FALSE),0)</f>
        <v>0</v>
      </c>
      <c r="D157" s="6">
        <f t="shared" si="43"/>
        <v>153</v>
      </c>
      <c r="E157" s="2"/>
      <c r="F157" s="2">
        <f t="shared" si="44"/>
        <v>0</v>
      </c>
      <c r="J157" s="1">
        <f t="shared" si="45"/>
        <v>0</v>
      </c>
      <c r="M157" s="8" t="str">
        <f>IF(D157&lt;=L$4,SMALL(E$4:E$202,D157),"")</f>
        <v/>
      </c>
      <c r="N157" s="8" t="str">
        <f>IF(D157&lt;=L$4,VLOOKUP(M157,E$4:F$202,2,FALSE),"")</f>
        <v/>
      </c>
      <c r="O157" s="1" t="str">
        <f>IF(D157&lt;=L$4,VLOOKUP(M157,E$4:J$202,6,FALSE),"")</f>
        <v/>
      </c>
      <c r="P157" s="40" t="str">
        <f>IF(D157&lt;=L$4,VLOOKUP(O157,A$4:B$202,2,FALSE),"")</f>
        <v/>
      </c>
      <c r="Q157" s="40" t="str">
        <f t="shared" si="46"/>
        <v/>
      </c>
      <c r="R157" s="6">
        <f t="shared" si="47"/>
        <v>0</v>
      </c>
      <c r="S157" s="6">
        <f>IF(AND(D157&lt;=L$4,P157&lt;&gt;"Y"),IF(N157&lt;VLOOKUP(O157,Runners!A$3:CT$201,S$1,FALSE),IF(Y$2="zero",0,Y$2),0),0)</f>
        <v>0</v>
      </c>
      <c r="T157" s="6">
        <f t="shared" si="48"/>
        <v>0</v>
      </c>
      <c r="U157" s="2"/>
      <c r="V157" s="2" t="str">
        <f>IF(O157&lt;&gt;"",VLOOKUP(O157,Runners!CZ$3:DM$201,V$1,FALSE),"")</f>
        <v/>
      </c>
      <c r="W157" s="19" t="str">
        <f t="shared" si="49"/>
        <v/>
      </c>
    </row>
    <row r="158" spans="3:23" x14ac:dyDescent="0.2">
      <c r="C158" s="3">
        <f>IF(A158&lt;&gt;"",VLOOKUP(A158,Runners!A$3:AS$201,C$1,FALSE),0)</f>
        <v>0</v>
      </c>
      <c r="D158" s="6">
        <f t="shared" si="43"/>
        <v>154</v>
      </c>
      <c r="E158" s="2"/>
      <c r="F158" s="2">
        <f t="shared" si="44"/>
        <v>0</v>
      </c>
      <c r="J158" s="1">
        <f t="shared" si="45"/>
        <v>0</v>
      </c>
      <c r="M158" s="8" t="str">
        <f>IF(D158&lt;=L$4,SMALL(E$4:E$202,D158),"")</f>
        <v/>
      </c>
      <c r="N158" s="8" t="str">
        <f>IF(D158&lt;=L$4,VLOOKUP(M158,E$4:F$202,2,FALSE),"")</f>
        <v/>
      </c>
      <c r="O158" s="1" t="str">
        <f>IF(D158&lt;=L$4,VLOOKUP(M158,E$4:J$202,6,FALSE),"")</f>
        <v/>
      </c>
      <c r="P158" s="40" t="str">
        <f>IF(D158&lt;=L$4,VLOOKUP(O158,A$4:B$202,2,FALSE),"")</f>
        <v/>
      </c>
      <c r="Q158" s="40" t="str">
        <f t="shared" si="46"/>
        <v/>
      </c>
      <c r="R158" s="6">
        <f t="shared" si="47"/>
        <v>0</v>
      </c>
      <c r="S158" s="6">
        <f>IF(AND(D158&lt;=L$4,P158&lt;&gt;"Y"),IF(N158&lt;VLOOKUP(O158,Runners!A$3:CT$201,S$1,FALSE),IF(Y$2="zero",0,Y$2),0),0)</f>
        <v>0</v>
      </c>
      <c r="T158" s="6">
        <f t="shared" si="48"/>
        <v>0</v>
      </c>
      <c r="U158" s="2"/>
      <c r="V158" s="2" t="str">
        <f>IF(O158&lt;&gt;"",VLOOKUP(O158,Runners!CZ$3:DM$201,V$1,FALSE),"")</f>
        <v/>
      </c>
      <c r="W158" s="19" t="str">
        <f t="shared" si="49"/>
        <v/>
      </c>
    </row>
    <row r="159" spans="3:23" x14ac:dyDescent="0.2">
      <c r="C159" s="3">
        <f>IF(A159&lt;&gt;"",VLOOKUP(A159,Runners!A$3:AS$201,C$1,FALSE),0)</f>
        <v>0</v>
      </c>
      <c r="D159" s="6">
        <f t="shared" si="43"/>
        <v>155</v>
      </c>
      <c r="E159" s="2"/>
      <c r="F159" s="2">
        <f t="shared" si="44"/>
        <v>0</v>
      </c>
      <c r="J159" s="1">
        <f t="shared" si="45"/>
        <v>0</v>
      </c>
      <c r="M159" s="8" t="str">
        <f>IF(D159&lt;=L$4,SMALL(E$4:E$202,D159),"")</f>
        <v/>
      </c>
      <c r="N159" s="8" t="str">
        <f>IF(D159&lt;=L$4,VLOOKUP(M159,E$4:F$202,2,FALSE),"")</f>
        <v/>
      </c>
      <c r="O159" s="1" t="str">
        <f>IF(D159&lt;=L$4,VLOOKUP(M159,E$4:J$202,6,FALSE),"")</f>
        <v/>
      </c>
      <c r="P159" s="40" t="str">
        <f>IF(D159&lt;=L$4,VLOOKUP(O159,A$4:B$202,2,FALSE),"")</f>
        <v/>
      </c>
      <c r="Q159" s="40" t="str">
        <f t="shared" si="46"/>
        <v/>
      </c>
      <c r="R159" s="6">
        <f t="shared" si="47"/>
        <v>0</v>
      </c>
      <c r="S159" s="6">
        <f>IF(AND(D159&lt;=L$4,P159&lt;&gt;"Y"),IF(N159&lt;VLOOKUP(O159,Runners!A$3:CT$201,S$1,FALSE),IF(Y$2="zero",0,Y$2),0),0)</f>
        <v>0</v>
      </c>
      <c r="T159" s="6">
        <f t="shared" si="48"/>
        <v>0</v>
      </c>
      <c r="U159" s="2"/>
      <c r="V159" s="2" t="str">
        <f>IF(O159&lt;&gt;"",VLOOKUP(O159,Runners!CZ$3:DM$201,V$1,FALSE),"")</f>
        <v/>
      </c>
      <c r="W159" s="19" t="str">
        <f t="shared" si="49"/>
        <v/>
      </c>
    </row>
    <row r="160" spans="3:23" x14ac:dyDescent="0.2">
      <c r="C160" s="3">
        <f>IF(A160&lt;&gt;"",VLOOKUP(A160,Runners!A$3:AS$201,C$1,FALSE),0)</f>
        <v>0</v>
      </c>
      <c r="D160" s="6">
        <f t="shared" si="43"/>
        <v>156</v>
      </c>
      <c r="E160" s="2"/>
      <c r="F160" s="2">
        <f t="shared" si="44"/>
        <v>0</v>
      </c>
      <c r="J160" s="1">
        <f t="shared" si="45"/>
        <v>0</v>
      </c>
      <c r="M160" s="8" t="str">
        <f>IF(D160&lt;=L$4,SMALL(E$4:E$202,D160),"")</f>
        <v/>
      </c>
      <c r="N160" s="8" t="str">
        <f>IF(D160&lt;=L$4,VLOOKUP(M160,E$4:F$202,2,FALSE),"")</f>
        <v/>
      </c>
      <c r="O160" s="1" t="str">
        <f>IF(D160&lt;=L$4,VLOOKUP(M160,E$4:J$202,6,FALSE),"")</f>
        <v/>
      </c>
      <c r="P160" s="40" t="str">
        <f>IF(D160&lt;=L$4,VLOOKUP(O160,A$4:B$202,2,FALSE),"")</f>
        <v/>
      </c>
      <c r="Q160" s="40" t="str">
        <f t="shared" si="46"/>
        <v/>
      </c>
      <c r="R160" s="6">
        <f t="shared" si="47"/>
        <v>0</v>
      </c>
      <c r="S160" s="6">
        <f>IF(AND(D160&lt;=L$4,P160&lt;&gt;"Y"),IF(N160&lt;VLOOKUP(O160,Runners!A$3:CT$201,S$1,FALSE),IF(Y$2="zero",0,Y$2),0),0)</f>
        <v>0</v>
      </c>
      <c r="T160" s="6">
        <f t="shared" si="48"/>
        <v>0</v>
      </c>
      <c r="U160" s="2"/>
      <c r="V160" s="2" t="str">
        <f>IF(O160&lt;&gt;"",VLOOKUP(O160,Runners!CZ$3:DM$201,V$1,FALSE),"")</f>
        <v/>
      </c>
      <c r="W160" s="19" t="str">
        <f t="shared" si="49"/>
        <v/>
      </c>
    </row>
    <row r="161" spans="3:23" x14ac:dyDescent="0.2">
      <c r="C161" s="3">
        <f>IF(A161&lt;&gt;"",VLOOKUP(A161,Runners!A$3:AS$201,C$1,FALSE),0)</f>
        <v>0</v>
      </c>
      <c r="D161" s="6">
        <f t="shared" si="43"/>
        <v>157</v>
      </c>
      <c r="E161" s="2"/>
      <c r="F161" s="2">
        <f t="shared" si="44"/>
        <v>0</v>
      </c>
      <c r="J161" s="1">
        <f t="shared" si="45"/>
        <v>0</v>
      </c>
      <c r="M161" s="8" t="str">
        <f>IF(D161&lt;=L$4,SMALL(E$4:E$202,D161),"")</f>
        <v/>
      </c>
      <c r="N161" s="8" t="str">
        <f>IF(D161&lt;=L$4,VLOOKUP(M161,E$4:F$202,2,FALSE),"")</f>
        <v/>
      </c>
      <c r="O161" s="1" t="str">
        <f>IF(D161&lt;=L$4,VLOOKUP(M161,E$4:J$202,6,FALSE),"")</f>
        <v/>
      </c>
      <c r="P161" s="40" t="str">
        <f>IF(D161&lt;=L$4,VLOOKUP(O161,A$4:B$202,2,FALSE),"")</f>
        <v/>
      </c>
      <c r="Q161" s="40" t="str">
        <f t="shared" si="46"/>
        <v/>
      </c>
      <c r="R161" s="6">
        <f t="shared" si="47"/>
        <v>0</v>
      </c>
      <c r="S161" s="6">
        <f>IF(AND(D161&lt;=L$4,P161&lt;&gt;"Y"),IF(N161&lt;VLOOKUP(O161,Runners!A$3:CT$201,S$1,FALSE),IF(Y$2="zero",0,Y$2),0),0)</f>
        <v>0</v>
      </c>
      <c r="T161" s="6">
        <f t="shared" si="48"/>
        <v>0</v>
      </c>
      <c r="U161" s="2"/>
      <c r="V161" s="2" t="str">
        <f>IF(O161&lt;&gt;"",VLOOKUP(O161,Runners!CZ$3:DM$201,V$1,FALSE),"")</f>
        <v/>
      </c>
      <c r="W161" s="19" t="str">
        <f t="shared" si="49"/>
        <v/>
      </c>
    </row>
    <row r="162" spans="3:23" x14ac:dyDescent="0.2">
      <c r="C162" s="3">
        <f>IF(A162&lt;&gt;"",VLOOKUP(A162,Runners!A$3:AS$201,C$1,FALSE),0)</f>
        <v>0</v>
      </c>
      <c r="D162" s="6">
        <f t="shared" si="43"/>
        <v>158</v>
      </c>
      <c r="E162" s="2"/>
      <c r="F162" s="2">
        <f t="shared" si="44"/>
        <v>0</v>
      </c>
      <c r="J162" s="1">
        <f t="shared" si="45"/>
        <v>0</v>
      </c>
      <c r="M162" s="8" t="str">
        <f>IF(D162&lt;=L$4,SMALL(E$4:E$202,D162),"")</f>
        <v/>
      </c>
      <c r="N162" s="8" t="str">
        <f>IF(D162&lt;=L$4,VLOOKUP(M162,E$4:F$202,2,FALSE),"")</f>
        <v/>
      </c>
      <c r="O162" s="1" t="str">
        <f>IF(D162&lt;=L$4,VLOOKUP(M162,E$4:J$202,6,FALSE),"")</f>
        <v/>
      </c>
      <c r="P162" s="40" t="str">
        <f>IF(D162&lt;=L$4,VLOOKUP(O162,A$4:B$202,2,FALSE),"")</f>
        <v/>
      </c>
      <c r="Q162" s="40" t="str">
        <f t="shared" si="46"/>
        <v/>
      </c>
      <c r="R162" s="6">
        <f t="shared" si="47"/>
        <v>0</v>
      </c>
      <c r="S162" s="6">
        <f>IF(AND(D162&lt;=L$4,P162&lt;&gt;"Y"),IF(N162&lt;VLOOKUP(O162,Runners!A$3:CT$201,S$1,FALSE),IF(Y$2="zero",0,Y$2),0),0)</f>
        <v>0</v>
      </c>
      <c r="T162" s="6">
        <f t="shared" si="48"/>
        <v>0</v>
      </c>
      <c r="U162" s="2"/>
      <c r="V162" s="2" t="str">
        <f>IF(O162&lt;&gt;"",VLOOKUP(O162,Runners!CZ$3:DM$201,V$1,FALSE),"")</f>
        <v/>
      </c>
      <c r="W162" s="19" t="str">
        <f t="shared" si="49"/>
        <v/>
      </c>
    </row>
    <row r="163" spans="3:23" x14ac:dyDescent="0.2">
      <c r="C163" s="3">
        <f>IF(A163&lt;&gt;"",VLOOKUP(A163,Runners!A$3:AS$201,C$1,FALSE),0)</f>
        <v>0</v>
      </c>
      <c r="D163" s="6">
        <f t="shared" si="43"/>
        <v>159</v>
      </c>
      <c r="E163" s="2"/>
      <c r="F163" s="2">
        <f t="shared" si="44"/>
        <v>0</v>
      </c>
      <c r="J163" s="1">
        <f t="shared" si="45"/>
        <v>0</v>
      </c>
      <c r="M163" s="8" t="str">
        <f>IF(D163&lt;=L$4,SMALL(E$4:E$202,D163),"")</f>
        <v/>
      </c>
      <c r="N163" s="8" t="str">
        <f>IF(D163&lt;=L$4,VLOOKUP(M163,E$4:F$202,2,FALSE),"")</f>
        <v/>
      </c>
      <c r="O163" s="1" t="str">
        <f>IF(D163&lt;=L$4,VLOOKUP(M163,E$4:J$202,6,FALSE),"")</f>
        <v/>
      </c>
      <c r="P163" s="40" t="str">
        <f>IF(D163&lt;=L$4,VLOOKUP(O163,A$4:B$202,2,FALSE),"")</f>
        <v/>
      </c>
      <c r="Q163" s="40" t="str">
        <f t="shared" si="46"/>
        <v/>
      </c>
      <c r="R163" s="6">
        <f t="shared" si="47"/>
        <v>0</v>
      </c>
      <c r="S163" s="6">
        <f>IF(AND(D163&lt;=L$4,P163&lt;&gt;"Y"),IF(N163&lt;VLOOKUP(O163,Runners!A$3:CT$201,S$1,FALSE),IF(Y$2="zero",0,Y$2),0),0)</f>
        <v>0</v>
      </c>
      <c r="T163" s="6">
        <f t="shared" si="48"/>
        <v>0</v>
      </c>
      <c r="U163" s="2"/>
      <c r="V163" s="2" t="str">
        <f>IF(O163&lt;&gt;"",VLOOKUP(O163,Runners!CZ$3:DM$201,V$1,FALSE),"")</f>
        <v/>
      </c>
      <c r="W163" s="19" t="str">
        <f t="shared" si="49"/>
        <v/>
      </c>
    </row>
    <row r="164" spans="3:23" x14ac:dyDescent="0.2">
      <c r="C164" s="3">
        <f>IF(A164&lt;&gt;"",VLOOKUP(A164,Runners!A$3:AS$201,C$1,FALSE),0)</f>
        <v>0</v>
      </c>
      <c r="D164" s="6">
        <f t="shared" si="43"/>
        <v>160</v>
      </c>
      <c r="E164" s="2"/>
      <c r="F164" s="2">
        <f t="shared" si="44"/>
        <v>0</v>
      </c>
      <c r="J164" s="1">
        <f t="shared" si="45"/>
        <v>0</v>
      </c>
      <c r="M164" s="8" t="str">
        <f>IF(D164&lt;=L$4,SMALL(E$4:E$202,D164),"")</f>
        <v/>
      </c>
      <c r="N164" s="8" t="str">
        <f>IF(D164&lt;=L$4,VLOOKUP(M164,E$4:F$202,2,FALSE),"")</f>
        <v/>
      </c>
      <c r="O164" s="1" t="str">
        <f>IF(D164&lt;=L$4,VLOOKUP(M164,E$4:J$202,6,FALSE),"")</f>
        <v/>
      </c>
      <c r="P164" s="40" t="str">
        <f>IF(D164&lt;=L$4,VLOOKUP(O164,A$4:B$202,2,FALSE),"")</f>
        <v/>
      </c>
      <c r="Q164" s="40" t="str">
        <f t="shared" si="46"/>
        <v/>
      </c>
      <c r="R164" s="6">
        <f t="shared" si="47"/>
        <v>0</v>
      </c>
      <c r="S164" s="6">
        <f>IF(AND(D164&lt;=L$4,P164&lt;&gt;"Y"),IF(N164&lt;VLOOKUP(O164,Runners!A$3:CT$201,S$1,FALSE),IF(Y$2="zero",0,Y$2),0),0)</f>
        <v>0</v>
      </c>
      <c r="T164" s="6">
        <f t="shared" si="48"/>
        <v>0</v>
      </c>
      <c r="U164" s="2"/>
      <c r="V164" s="2" t="str">
        <f>IF(O164&lt;&gt;"",VLOOKUP(O164,Runners!CZ$3:DM$201,V$1,FALSE),"")</f>
        <v/>
      </c>
      <c r="W164" s="19" t="str">
        <f t="shared" si="49"/>
        <v/>
      </c>
    </row>
    <row r="165" spans="3:23" x14ac:dyDescent="0.2">
      <c r="C165" s="3">
        <f>IF(A165&lt;&gt;"",VLOOKUP(A165,Runners!A$3:AS$201,C$1,FALSE),0)</f>
        <v>0</v>
      </c>
      <c r="D165" s="6">
        <f t="shared" ref="D165:D171" si="50">D164+1</f>
        <v>161</v>
      </c>
      <c r="E165" s="2"/>
      <c r="F165" s="2">
        <f t="shared" si="44"/>
        <v>0</v>
      </c>
      <c r="J165" s="1">
        <f t="shared" ref="J165:J171" si="51">A165</f>
        <v>0</v>
      </c>
      <c r="M165" s="8" t="str">
        <f>IF(D165&lt;=L$4,SMALL(E$4:E$202,D165),"")</f>
        <v/>
      </c>
      <c r="N165" s="8" t="str">
        <f>IF(D165&lt;=L$4,VLOOKUP(M165,E$4:F$202,2,FALSE),"")</f>
        <v/>
      </c>
      <c r="O165" s="1" t="str">
        <f>IF(D165&lt;=L$4,VLOOKUP(M165,E$4:J$202,6,FALSE),"")</f>
        <v/>
      </c>
      <c r="P165" s="40" t="str">
        <f>IF(D165&lt;=L$4,VLOOKUP(O165,A$4:B$202,2,FALSE),"")</f>
        <v/>
      </c>
      <c r="Q165" s="40" t="str">
        <f t="shared" ref="Q165:Q171" si="52">IF(D165&lt;=L$4,IF(P165="Y",Q164,Q164-1),"")</f>
        <v/>
      </c>
      <c r="R165" s="6">
        <f t="shared" si="47"/>
        <v>0</v>
      </c>
      <c r="S165" s="6">
        <f>IF(AND(D165&lt;=L$4,P165&lt;&gt;"Y"),IF(N165&lt;VLOOKUP(O165,Runners!A$3:CT$201,S$1,FALSE),IF(Y$2="zero",0,Y$2),0),0)</f>
        <v>0</v>
      </c>
      <c r="T165" s="6">
        <f t="shared" ref="T165:T171" si="53">IF(AND(D165&lt;=L$4,P165&lt;&gt;"Y"),S165+R165,0)</f>
        <v>0</v>
      </c>
      <c r="U165" s="2"/>
      <c r="V165" s="2" t="str">
        <f>IF(O165&lt;&gt;"",VLOOKUP(O165,Runners!CZ$3:DM$201,V$1,FALSE),"")</f>
        <v/>
      </c>
      <c r="W165" s="19" t="str">
        <f t="shared" ref="W165:W171" si="54">IF(O165&lt;&gt;"",(V165-N165)/V165,"")</f>
        <v/>
      </c>
    </row>
    <row r="166" spans="3:23" x14ac:dyDescent="0.2">
      <c r="C166" s="3">
        <f>IF(A166&lt;&gt;"",VLOOKUP(A166,Runners!A$3:AS$201,C$1,FALSE),0)</f>
        <v>0</v>
      </c>
      <c r="D166" s="6">
        <f t="shared" si="50"/>
        <v>162</v>
      </c>
      <c r="E166" s="2"/>
      <c r="F166" s="2">
        <f t="shared" si="44"/>
        <v>0</v>
      </c>
      <c r="J166" s="1">
        <f t="shared" si="51"/>
        <v>0</v>
      </c>
      <c r="M166" s="8" t="str">
        <f>IF(D166&lt;=L$4,SMALL(E$4:E$202,D166),"")</f>
        <v/>
      </c>
      <c r="N166" s="8" t="str">
        <f>IF(D166&lt;=L$4,VLOOKUP(M166,E$4:F$202,2,FALSE),"")</f>
        <v/>
      </c>
      <c r="O166" s="1" t="str">
        <f>IF(D166&lt;=L$4,VLOOKUP(M166,E$4:J$202,6,FALSE),"")</f>
        <v/>
      </c>
      <c r="P166" s="40" t="str">
        <f>IF(D166&lt;=L$4,VLOOKUP(O166,A$4:B$202,2,FALSE),"")</f>
        <v/>
      </c>
      <c r="Q166" s="40" t="str">
        <f t="shared" si="52"/>
        <v/>
      </c>
      <c r="R166" s="6">
        <f t="shared" si="47"/>
        <v>0</v>
      </c>
      <c r="S166" s="6">
        <f>IF(AND(D166&lt;=L$4,P166&lt;&gt;"Y"),IF(N166&lt;VLOOKUP(O166,Runners!A$3:CT$201,S$1,FALSE),IF(Y$2="zero",0,Y$2),0),0)</f>
        <v>0</v>
      </c>
      <c r="T166" s="6">
        <f t="shared" si="53"/>
        <v>0</v>
      </c>
      <c r="U166" s="2"/>
      <c r="V166" s="2" t="str">
        <f>IF(O166&lt;&gt;"",VLOOKUP(O166,Runners!CZ$3:DM$201,V$1,FALSE),"")</f>
        <v/>
      </c>
      <c r="W166" s="19" t="str">
        <f t="shared" si="54"/>
        <v/>
      </c>
    </row>
    <row r="167" spans="3:23" x14ac:dyDescent="0.2">
      <c r="C167" s="3">
        <f>IF(A167&lt;&gt;"",VLOOKUP(A167,Runners!A$3:AS$201,C$1,FALSE),0)</f>
        <v>0</v>
      </c>
      <c r="D167" s="6">
        <f t="shared" si="50"/>
        <v>163</v>
      </c>
      <c r="E167" s="2"/>
      <c r="F167" s="2">
        <f t="shared" si="44"/>
        <v>0</v>
      </c>
      <c r="J167" s="1">
        <f t="shared" si="51"/>
        <v>0</v>
      </c>
      <c r="M167" s="8" t="str">
        <f>IF(D167&lt;=L$4,SMALL(E$4:E$202,D167),"")</f>
        <v/>
      </c>
      <c r="N167" s="8" t="str">
        <f>IF(D167&lt;=L$4,VLOOKUP(M167,E$4:F$202,2,FALSE),"")</f>
        <v/>
      </c>
      <c r="O167" s="1" t="str">
        <f>IF(D167&lt;=L$4,VLOOKUP(M167,E$4:J$202,6,FALSE),"")</f>
        <v/>
      </c>
      <c r="P167" s="40" t="str">
        <f>IF(D167&lt;=L$4,VLOOKUP(O167,A$4:B$202,2,FALSE),"")</f>
        <v/>
      </c>
      <c r="Q167" s="40" t="str">
        <f t="shared" si="52"/>
        <v/>
      </c>
      <c r="R167" s="6">
        <f t="shared" si="47"/>
        <v>0</v>
      </c>
      <c r="S167" s="6">
        <f>IF(AND(D167&lt;=L$4,P167&lt;&gt;"Y"),IF(N167&lt;VLOOKUP(O167,Runners!A$3:CT$201,S$1,FALSE),IF(Y$2="zero",0,Y$2),0),0)</f>
        <v>0</v>
      </c>
      <c r="T167" s="6">
        <f t="shared" si="53"/>
        <v>0</v>
      </c>
      <c r="U167" s="2"/>
      <c r="V167" s="2" t="str">
        <f>IF(O167&lt;&gt;"",VLOOKUP(O167,Runners!CZ$3:DM$201,V$1,FALSE),"")</f>
        <v/>
      </c>
      <c r="W167" s="19" t="str">
        <f t="shared" si="54"/>
        <v/>
      </c>
    </row>
    <row r="168" spans="3:23" x14ac:dyDescent="0.2">
      <c r="C168" s="3">
        <f>IF(A168&lt;&gt;"",VLOOKUP(A168,Runners!A$3:AS$201,C$1,FALSE),0)</f>
        <v>0</v>
      </c>
      <c r="D168" s="6">
        <f t="shared" si="50"/>
        <v>164</v>
      </c>
      <c r="E168" s="2"/>
      <c r="F168" s="2">
        <f t="shared" si="44"/>
        <v>0</v>
      </c>
      <c r="J168" s="1">
        <f t="shared" si="51"/>
        <v>0</v>
      </c>
      <c r="M168" s="8" t="str">
        <f>IF(D168&lt;=L$4,SMALL(E$4:E$202,D168),"")</f>
        <v/>
      </c>
      <c r="N168" s="8" t="str">
        <f>IF(D168&lt;=L$4,VLOOKUP(M168,E$4:F$202,2,FALSE),"")</f>
        <v/>
      </c>
      <c r="O168" s="1" t="str">
        <f>IF(D168&lt;=L$4,VLOOKUP(M168,E$4:J$202,6,FALSE),"")</f>
        <v/>
      </c>
      <c r="P168" s="40" t="str">
        <f>IF(D168&lt;=L$4,VLOOKUP(O168,A$4:B$202,2,FALSE),"")</f>
        <v/>
      </c>
      <c r="Q168" s="40" t="str">
        <f t="shared" si="52"/>
        <v/>
      </c>
      <c r="R168" s="6">
        <f t="shared" si="47"/>
        <v>0</v>
      </c>
      <c r="S168" s="6">
        <f>IF(AND(D168&lt;=L$4,P168&lt;&gt;"Y"),IF(N168&lt;VLOOKUP(O168,Runners!A$3:CT$201,S$1,FALSE),IF(Y$2="zero",0,Y$2),0),0)</f>
        <v>0</v>
      </c>
      <c r="T168" s="6">
        <f t="shared" si="53"/>
        <v>0</v>
      </c>
      <c r="U168" s="2"/>
      <c r="V168" s="2" t="str">
        <f>IF(O168&lt;&gt;"",VLOOKUP(O168,Runners!CZ$3:DM$201,V$1,FALSE),"")</f>
        <v/>
      </c>
      <c r="W168" s="19" t="str">
        <f t="shared" si="54"/>
        <v/>
      </c>
    </row>
    <row r="169" spans="3:23" x14ac:dyDescent="0.2">
      <c r="C169" s="3">
        <f>IF(A169&lt;&gt;"",VLOOKUP(A169,Runners!A$3:AS$201,C$1,FALSE),0)</f>
        <v>0</v>
      </c>
      <c r="D169" s="6">
        <f t="shared" si="50"/>
        <v>165</v>
      </c>
      <c r="E169" s="2"/>
      <c r="F169" s="2">
        <f t="shared" si="44"/>
        <v>0</v>
      </c>
      <c r="J169" s="1">
        <f t="shared" si="51"/>
        <v>0</v>
      </c>
      <c r="M169" s="8" t="str">
        <f>IF(D169&lt;=L$4,SMALL(E$4:E$202,D169),"")</f>
        <v/>
      </c>
      <c r="N169" s="8" t="str">
        <f>IF(D169&lt;=L$4,VLOOKUP(M169,E$4:F$202,2,FALSE),"")</f>
        <v/>
      </c>
      <c r="O169" s="1" t="str">
        <f>IF(D169&lt;=L$4,VLOOKUP(M169,E$4:J$202,6,FALSE),"")</f>
        <v/>
      </c>
      <c r="P169" s="40" t="str">
        <f>IF(D169&lt;=L$4,VLOOKUP(O169,A$4:B$202,2,FALSE),"")</f>
        <v/>
      </c>
      <c r="Q169" s="40" t="str">
        <f t="shared" si="52"/>
        <v/>
      </c>
      <c r="R169" s="6">
        <f t="shared" si="47"/>
        <v>0</v>
      </c>
      <c r="S169" s="6">
        <f>IF(AND(D169&lt;=L$4,P169&lt;&gt;"Y"),IF(N169&lt;VLOOKUP(O169,Runners!A$3:CT$201,S$1,FALSE),IF(Y$2="zero",0,Y$2),0),0)</f>
        <v>0</v>
      </c>
      <c r="T169" s="6">
        <f t="shared" si="53"/>
        <v>0</v>
      </c>
      <c r="U169" s="2"/>
      <c r="V169" s="2" t="str">
        <f>IF(O169&lt;&gt;"",VLOOKUP(O169,Runners!CZ$3:DM$201,V$1,FALSE),"")</f>
        <v/>
      </c>
      <c r="W169" s="19" t="str">
        <f t="shared" si="54"/>
        <v/>
      </c>
    </row>
    <row r="170" spans="3:23" x14ac:dyDescent="0.2">
      <c r="C170" s="3">
        <f>IF(A170&lt;&gt;"",VLOOKUP(A170,Runners!A$3:AS$201,C$1,FALSE),0)</f>
        <v>0</v>
      </c>
      <c r="D170" s="6">
        <f t="shared" si="50"/>
        <v>166</v>
      </c>
      <c r="E170" s="2"/>
      <c r="F170" s="2">
        <f t="shared" si="44"/>
        <v>0</v>
      </c>
      <c r="J170" s="1">
        <f t="shared" si="51"/>
        <v>0</v>
      </c>
      <c r="M170" s="8" t="str">
        <f>IF(D170&lt;=L$4,SMALL(E$4:E$202,D170),"")</f>
        <v/>
      </c>
      <c r="N170" s="8" t="str">
        <f>IF(D170&lt;=L$4,VLOOKUP(M170,E$4:F$202,2,FALSE),"")</f>
        <v/>
      </c>
      <c r="O170" s="1" t="str">
        <f>IF(D170&lt;=L$4,VLOOKUP(M170,E$4:J$202,6,FALSE),"")</f>
        <v/>
      </c>
      <c r="P170" s="40" t="str">
        <f>IF(D170&lt;=L$4,VLOOKUP(O170,A$4:B$202,2,FALSE),"")</f>
        <v/>
      </c>
      <c r="Q170" s="40" t="str">
        <f t="shared" si="52"/>
        <v/>
      </c>
      <c r="R170" s="6">
        <f t="shared" si="47"/>
        <v>0</v>
      </c>
      <c r="S170" s="6">
        <f>IF(AND(D170&lt;=L$4,P170&lt;&gt;"Y"),IF(N170&lt;VLOOKUP(O170,Runners!A$3:CT$201,S$1,FALSE),IF(Y$2="zero",0,Y$2),0),0)</f>
        <v>0</v>
      </c>
      <c r="T170" s="6">
        <f t="shared" si="53"/>
        <v>0</v>
      </c>
      <c r="U170" s="2"/>
      <c r="V170" s="2" t="str">
        <f>IF(O170&lt;&gt;"",VLOOKUP(O170,Runners!CZ$3:DM$201,V$1,FALSE),"")</f>
        <v/>
      </c>
      <c r="W170" s="19" t="str">
        <f t="shared" si="54"/>
        <v/>
      </c>
    </row>
    <row r="171" spans="3:23" x14ac:dyDescent="0.2">
      <c r="C171" s="3">
        <f>IF(A171&lt;&gt;"",VLOOKUP(A171,Runners!A$3:AS$201,C$1,FALSE),0)</f>
        <v>0</v>
      </c>
      <c r="D171" s="6">
        <f t="shared" si="50"/>
        <v>167</v>
      </c>
      <c r="E171" s="2"/>
      <c r="F171" s="2">
        <f t="shared" si="44"/>
        <v>0</v>
      </c>
      <c r="J171" s="1">
        <f t="shared" si="51"/>
        <v>0</v>
      </c>
      <c r="M171" s="8" t="str">
        <f>IF(D171&lt;=L$4,SMALL(E$4:E$202,D171),"")</f>
        <v/>
      </c>
      <c r="N171" s="8" t="str">
        <f>IF(D171&lt;=L$4,VLOOKUP(M171,E$4:F$202,2,FALSE),"")</f>
        <v/>
      </c>
      <c r="O171" s="1" t="str">
        <f>IF(D171&lt;=L$4,VLOOKUP(M171,E$4:J$202,6,FALSE),"")</f>
        <v/>
      </c>
      <c r="P171" s="40" t="str">
        <f>IF(D171&lt;=L$4,VLOOKUP(O171,A$4:B$202,2,FALSE),"")</f>
        <v/>
      </c>
      <c r="Q171" s="40" t="str">
        <f t="shared" si="52"/>
        <v/>
      </c>
      <c r="R171" s="6">
        <f t="shared" si="47"/>
        <v>0</v>
      </c>
      <c r="S171" s="6">
        <f>IF(AND(D171&lt;=L$4,P171&lt;&gt;"Y"),IF(N171&lt;VLOOKUP(O171,Runners!A$3:CT$201,S$1,FALSE),IF(Y$2="zero",0,Y$2),0),0)</f>
        <v>0</v>
      </c>
      <c r="T171" s="6">
        <f t="shared" si="53"/>
        <v>0</v>
      </c>
      <c r="U171" s="2"/>
      <c r="V171" s="2" t="str">
        <f>IF(O171&lt;&gt;"",VLOOKUP(O171,Runners!CZ$3:DM$201,V$1,FALSE),"")</f>
        <v/>
      </c>
      <c r="W171" s="19" t="str">
        <f t="shared" si="54"/>
        <v/>
      </c>
    </row>
    <row r="172" spans="3:23" x14ac:dyDescent="0.2">
      <c r="C172" s="3">
        <f>IF(A172&lt;&gt;"",VLOOKUP(A172,Runners!A$3:AS$201,C$1,FALSE),0)</f>
        <v>0</v>
      </c>
      <c r="D172" s="6">
        <f t="shared" ref="D172:D201" si="55">D171+1</f>
        <v>168</v>
      </c>
      <c r="E172" s="2"/>
      <c r="F172" s="2">
        <f t="shared" si="44"/>
        <v>0</v>
      </c>
      <c r="J172" s="1">
        <f t="shared" ref="J172:J198" si="56">A172</f>
        <v>0</v>
      </c>
      <c r="M172" s="8" t="str">
        <f>IF(D172&lt;=L$4,SMALL(E$4:E$202,D172),"")</f>
        <v/>
      </c>
      <c r="N172" s="8" t="str">
        <f>IF(D172&lt;=L$4,VLOOKUP(M172,E$4:F$202,2,FALSE),"")</f>
        <v/>
      </c>
      <c r="O172" s="1" t="str">
        <f>IF(D172&lt;=L$4,VLOOKUP(M172,E$4:J$202,6,FALSE),"")</f>
        <v/>
      </c>
      <c r="P172" s="40" t="str">
        <f>IF(D172&lt;=L$4,VLOOKUP(O172,A$4:B$202,2,FALSE),"")</f>
        <v/>
      </c>
      <c r="Q172" s="40" t="str">
        <f t="shared" ref="Q172:Q197" si="57">IF(D172&lt;=L$4,IF(P172="Y",Q171,Q171-1),"")</f>
        <v/>
      </c>
      <c r="R172" s="6">
        <f t="shared" si="47"/>
        <v>0</v>
      </c>
      <c r="S172" s="6">
        <f>IF(AND(D172&lt;=L$4,P172&lt;&gt;"Y"),IF(N172&lt;VLOOKUP(O172,Runners!A$3:CT$201,S$1,FALSE),IF(Y$2="zero",0,Y$2),0),0)</f>
        <v>0</v>
      </c>
      <c r="T172" s="6">
        <f t="shared" ref="T172:T197" si="58">IF(AND(D172&lt;=L$4,P172&lt;&gt;"Y"),S172+R172,0)</f>
        <v>0</v>
      </c>
      <c r="U172" s="2"/>
      <c r="V172" s="2" t="str">
        <f>IF(O172&lt;&gt;"",VLOOKUP(O172,Runners!CZ$3:DM$201,V$1,FALSE),"")</f>
        <v/>
      </c>
      <c r="W172" s="19" t="str">
        <f t="shared" ref="W172:W197" si="59">IF(O172&lt;&gt;"",(V172-N172)/V172,"")</f>
        <v/>
      </c>
    </row>
    <row r="173" spans="3:23" x14ac:dyDescent="0.2">
      <c r="C173" s="3">
        <f>IF(A173&lt;&gt;"",VLOOKUP(A173,Runners!A$3:AS$201,C$1,FALSE),0)</f>
        <v>0</v>
      </c>
      <c r="D173" s="6">
        <f t="shared" si="55"/>
        <v>169</v>
      </c>
      <c r="E173" s="2"/>
      <c r="F173" s="2">
        <f t="shared" si="44"/>
        <v>0</v>
      </c>
      <c r="J173" s="1">
        <f t="shared" si="56"/>
        <v>0</v>
      </c>
      <c r="M173" s="8" t="str">
        <f>IF(D173&lt;=L$4,SMALL(E$4:E$202,D173),"")</f>
        <v/>
      </c>
      <c r="N173" s="8" t="str">
        <f>IF(D173&lt;=L$4,VLOOKUP(M173,E$4:F$202,2,FALSE),"")</f>
        <v/>
      </c>
      <c r="O173" s="1" t="str">
        <f>IF(D173&lt;=L$4,VLOOKUP(M173,E$4:J$202,6,FALSE),"")</f>
        <v/>
      </c>
      <c r="P173" s="40" t="str">
        <f>IF(D173&lt;=L$4,VLOOKUP(O173,A$4:B$202,2,FALSE),"")</f>
        <v/>
      </c>
      <c r="Q173" s="40" t="str">
        <f t="shared" si="57"/>
        <v/>
      </c>
      <c r="R173" s="6">
        <f t="shared" si="47"/>
        <v>0</v>
      </c>
      <c r="S173" s="6">
        <f>IF(AND(D173&lt;=L$4,P173&lt;&gt;"Y"),IF(N173&lt;VLOOKUP(O173,Runners!A$3:CT$201,S$1,FALSE),IF(Y$2="zero",0,Y$2),0),0)</f>
        <v>0</v>
      </c>
      <c r="T173" s="6">
        <f t="shared" si="58"/>
        <v>0</v>
      </c>
      <c r="U173" s="2"/>
      <c r="V173" s="2" t="str">
        <f>IF(O173&lt;&gt;"",VLOOKUP(O173,Runners!CZ$3:DM$201,V$1,FALSE),"")</f>
        <v/>
      </c>
      <c r="W173" s="19" t="str">
        <f t="shared" si="59"/>
        <v/>
      </c>
    </row>
    <row r="174" spans="3:23" x14ac:dyDescent="0.2">
      <c r="C174" s="3">
        <f>IF(A174&lt;&gt;"",VLOOKUP(A174,Runners!A$3:AS$201,C$1,FALSE),0)</f>
        <v>0</v>
      </c>
      <c r="D174" s="6">
        <f t="shared" si="55"/>
        <v>170</v>
      </c>
      <c r="E174" s="2"/>
      <c r="F174" s="2">
        <f t="shared" si="44"/>
        <v>0</v>
      </c>
      <c r="J174" s="1">
        <f t="shared" si="56"/>
        <v>0</v>
      </c>
      <c r="M174" s="8" t="str">
        <f>IF(D174&lt;=L$4,SMALL(E$4:E$202,D174),"")</f>
        <v/>
      </c>
      <c r="N174" s="8" t="str">
        <f>IF(D174&lt;=L$4,VLOOKUP(M174,E$4:F$202,2,FALSE),"")</f>
        <v/>
      </c>
      <c r="O174" s="1" t="str">
        <f>IF(D174&lt;=L$4,VLOOKUP(M174,E$4:J$202,6,FALSE),"")</f>
        <v/>
      </c>
      <c r="P174" s="40" t="str">
        <f>IF(D174&lt;=L$4,VLOOKUP(O174,A$4:B$202,2,FALSE),"")</f>
        <v/>
      </c>
      <c r="Q174" s="40" t="str">
        <f t="shared" si="57"/>
        <v/>
      </c>
      <c r="R174" s="6">
        <f t="shared" si="47"/>
        <v>0</v>
      </c>
      <c r="S174" s="6">
        <f>IF(AND(D174&lt;=L$4,P174&lt;&gt;"Y"),IF(N174&lt;VLOOKUP(O174,Runners!A$3:CT$201,S$1,FALSE),IF(Y$2="zero",0,Y$2),0),0)</f>
        <v>0</v>
      </c>
      <c r="T174" s="6">
        <f t="shared" si="58"/>
        <v>0</v>
      </c>
      <c r="U174" s="2"/>
      <c r="V174" s="2" t="str">
        <f>IF(O174&lt;&gt;"",VLOOKUP(O174,Runners!CZ$3:DM$201,V$1,FALSE),"")</f>
        <v/>
      </c>
      <c r="W174" s="19" t="str">
        <f t="shared" si="59"/>
        <v/>
      </c>
    </row>
    <row r="175" spans="3:23" x14ac:dyDescent="0.2">
      <c r="C175" s="3">
        <f>IF(A175&lt;&gt;"",VLOOKUP(A175,Runners!A$3:AS$201,C$1,FALSE),0)</f>
        <v>0</v>
      </c>
      <c r="D175" s="6">
        <f t="shared" si="55"/>
        <v>171</v>
      </c>
      <c r="E175" s="2"/>
      <c r="F175" s="2"/>
      <c r="J175" s="1">
        <f t="shared" si="56"/>
        <v>0</v>
      </c>
      <c r="M175" s="8" t="str">
        <f>IF(D175&lt;=L$4,SMALL(E$4:E$202,D175),"")</f>
        <v/>
      </c>
      <c r="N175" s="8" t="str">
        <f>IF(D175&lt;=L$4,VLOOKUP(M175,E$4:F$202,2,FALSE),"")</f>
        <v/>
      </c>
      <c r="O175" s="1" t="str">
        <f>IF(D175&lt;=L$4,VLOOKUP(M175,E$4:J$202,6,FALSE),"")</f>
        <v/>
      </c>
      <c r="P175" s="40" t="str">
        <f>IF(D175&lt;=L$4,VLOOKUP(O175,A$4:B$202,2,FALSE),"")</f>
        <v/>
      </c>
      <c r="Q175" s="40" t="str">
        <f t="shared" si="57"/>
        <v/>
      </c>
      <c r="R175" s="6">
        <f t="shared" si="47"/>
        <v>0</v>
      </c>
      <c r="S175" s="6">
        <f>IF(AND(D175&lt;=L$4,P175&lt;&gt;"Y"),IF(N175&lt;VLOOKUP(O175,Runners!A$3:CT$201,S$1,FALSE),IF(Y$2="zero",0,Y$2),0),0)</f>
        <v>0</v>
      </c>
      <c r="T175" s="6">
        <f t="shared" si="58"/>
        <v>0</v>
      </c>
      <c r="U175" s="2"/>
      <c r="V175" s="2" t="str">
        <f>IF(O175&lt;&gt;"",VLOOKUP(O175,Runners!CZ$3:DM$201,V$1,FALSE),"")</f>
        <v/>
      </c>
      <c r="W175" s="19" t="str">
        <f t="shared" si="59"/>
        <v/>
      </c>
    </row>
    <row r="176" spans="3:23" x14ac:dyDescent="0.2">
      <c r="C176" s="3">
        <f>IF(A176&lt;&gt;"",VLOOKUP(A176,Runners!A$3:AS$201,C$1,FALSE),0)</f>
        <v>0</v>
      </c>
      <c r="D176" s="6">
        <f t="shared" si="55"/>
        <v>172</v>
      </c>
      <c r="E176" s="2"/>
      <c r="F176" s="2"/>
      <c r="J176" s="1">
        <f t="shared" si="56"/>
        <v>0</v>
      </c>
      <c r="M176" s="8" t="str">
        <f>IF(D176&lt;=L$4,SMALL(E$4:E$202,D176),"")</f>
        <v/>
      </c>
      <c r="N176" s="8" t="str">
        <f>IF(D176&lt;=L$4,VLOOKUP(M176,E$4:F$202,2,FALSE),"")</f>
        <v/>
      </c>
      <c r="O176" s="1" t="str">
        <f>IF(D176&lt;=L$4,VLOOKUP(M176,E$4:J$202,6,FALSE),"")</f>
        <v/>
      </c>
      <c r="P176" s="40" t="str">
        <f>IF(D176&lt;=L$4,VLOOKUP(O176,A$4:B$202,2,FALSE),"")</f>
        <v/>
      </c>
      <c r="Q176" s="40" t="str">
        <f t="shared" si="57"/>
        <v/>
      </c>
      <c r="R176" s="6">
        <f t="shared" si="47"/>
        <v>0</v>
      </c>
      <c r="S176" s="6">
        <f>IF(AND(D176&lt;=L$4,P176&lt;&gt;"Y"),IF(N176&lt;VLOOKUP(O176,Runners!A$3:CT$201,S$1,FALSE),IF(Y$2="zero",0,Y$2),0),0)</f>
        <v>0</v>
      </c>
      <c r="T176" s="6">
        <f t="shared" si="58"/>
        <v>0</v>
      </c>
      <c r="U176" s="2"/>
      <c r="V176" s="2" t="str">
        <f>IF(O176&lt;&gt;"",VLOOKUP(O176,Runners!CZ$3:DM$201,V$1,FALSE),"")</f>
        <v/>
      </c>
      <c r="W176" s="19" t="str">
        <f t="shared" si="59"/>
        <v/>
      </c>
    </row>
    <row r="177" spans="3:23" x14ac:dyDescent="0.2">
      <c r="C177" s="3">
        <f>IF(A177&lt;&gt;"",VLOOKUP(A177,Runners!A$3:AS$201,C$1,FALSE),0)</f>
        <v>0</v>
      </c>
      <c r="D177" s="6">
        <f t="shared" si="55"/>
        <v>173</v>
      </c>
      <c r="E177" s="2"/>
      <c r="F177" s="2"/>
      <c r="J177" s="1">
        <f t="shared" si="56"/>
        <v>0</v>
      </c>
      <c r="M177" s="8" t="str">
        <f>IF(D177&lt;=L$4,SMALL(E$4:E$202,D177),"")</f>
        <v/>
      </c>
      <c r="N177" s="8" t="str">
        <f>IF(D177&lt;=L$4,VLOOKUP(M177,E$4:F$202,2,FALSE),"")</f>
        <v/>
      </c>
      <c r="O177" s="1" t="str">
        <f>IF(D177&lt;=L$4,VLOOKUP(M177,E$4:J$202,6,FALSE),"")</f>
        <v/>
      </c>
      <c r="P177" s="40" t="str">
        <f>IF(D177&lt;=L$4,VLOOKUP(O177,A$4:B$202,2,FALSE),"")</f>
        <v/>
      </c>
      <c r="Q177" s="40" t="str">
        <f t="shared" si="57"/>
        <v/>
      </c>
      <c r="R177" s="6">
        <f t="shared" si="47"/>
        <v>0</v>
      </c>
      <c r="S177" s="6">
        <f>IF(AND(D177&lt;=L$4,P177&lt;&gt;"Y"),IF(N177&lt;VLOOKUP(O177,Runners!A$3:CT$201,S$1,FALSE),IF(Y$2="zero",0,Y$2),0),0)</f>
        <v>0</v>
      </c>
      <c r="T177" s="6">
        <f t="shared" si="58"/>
        <v>0</v>
      </c>
      <c r="U177" s="2"/>
      <c r="V177" s="2" t="str">
        <f>IF(O177&lt;&gt;"",VLOOKUP(O177,Runners!CZ$3:DM$201,V$1,FALSE),"")</f>
        <v/>
      </c>
      <c r="W177" s="19" t="str">
        <f t="shared" si="59"/>
        <v/>
      </c>
    </row>
    <row r="178" spans="3:23" x14ac:dyDescent="0.2">
      <c r="C178" s="3">
        <f>IF(A178&lt;&gt;"",VLOOKUP(A178,Runners!A$3:AS$201,C$1,FALSE),0)</f>
        <v>0</v>
      </c>
      <c r="D178" s="6">
        <f t="shared" si="55"/>
        <v>174</v>
      </c>
      <c r="E178" s="2"/>
      <c r="F178" s="2"/>
      <c r="J178" s="1">
        <f t="shared" si="56"/>
        <v>0</v>
      </c>
      <c r="M178" s="8" t="str">
        <f>IF(D178&lt;=L$4,SMALL(E$4:E$202,D178),"")</f>
        <v/>
      </c>
      <c r="N178" s="8" t="str">
        <f>IF(D178&lt;=L$4,VLOOKUP(M178,E$4:F$202,2,FALSE),"")</f>
        <v/>
      </c>
      <c r="O178" s="1" t="str">
        <f>IF(D178&lt;=L$4,VLOOKUP(M178,E$4:J$202,6,FALSE),"")</f>
        <v/>
      </c>
      <c r="P178" s="40" t="str">
        <f>IF(D178&lt;=L$4,VLOOKUP(O178,A$4:B$202,2,FALSE),"")</f>
        <v/>
      </c>
      <c r="Q178" s="40" t="str">
        <f t="shared" si="57"/>
        <v/>
      </c>
      <c r="R178" s="6">
        <f t="shared" si="47"/>
        <v>0</v>
      </c>
      <c r="S178" s="6">
        <f>IF(AND(D178&lt;=L$4,P178&lt;&gt;"Y"),IF(N178&lt;VLOOKUP(O178,Runners!A$3:CT$201,S$1,FALSE),IF(Y$2="zero",0,Y$2),0),0)</f>
        <v>0</v>
      </c>
      <c r="T178" s="6">
        <f t="shared" si="58"/>
        <v>0</v>
      </c>
      <c r="U178" s="2"/>
      <c r="V178" s="2" t="str">
        <f>IF(O178&lt;&gt;"",VLOOKUP(O178,Runners!CZ$3:DM$201,V$1,FALSE),"")</f>
        <v/>
      </c>
      <c r="W178" s="19" t="str">
        <f t="shared" si="59"/>
        <v/>
      </c>
    </row>
    <row r="179" spans="3:23" x14ac:dyDescent="0.2">
      <c r="C179" s="3">
        <f>IF(A179&lt;&gt;"",VLOOKUP(A179,Runners!A$3:AS$201,C$1,FALSE),0)</f>
        <v>0</v>
      </c>
      <c r="D179" s="6">
        <f t="shared" si="55"/>
        <v>175</v>
      </c>
      <c r="E179" s="2"/>
      <c r="F179" s="2"/>
      <c r="J179" s="1">
        <f t="shared" si="56"/>
        <v>0</v>
      </c>
      <c r="M179" s="8" t="str">
        <f>IF(D179&lt;=L$4,SMALL(E$4:E$202,D179),"")</f>
        <v/>
      </c>
      <c r="N179" s="8" t="str">
        <f>IF(D179&lt;=L$4,VLOOKUP(M179,E$4:F$202,2,FALSE),"")</f>
        <v/>
      </c>
      <c r="O179" s="1" t="str">
        <f>IF(D179&lt;=L$4,VLOOKUP(M179,E$4:J$202,6,FALSE),"")</f>
        <v/>
      </c>
      <c r="P179" s="40" t="str">
        <f>IF(D179&lt;=L$4,VLOOKUP(O179,A$4:B$202,2,FALSE),"")</f>
        <v/>
      </c>
      <c r="Q179" s="40" t="str">
        <f t="shared" si="57"/>
        <v/>
      </c>
      <c r="R179" s="6">
        <f t="shared" si="47"/>
        <v>0</v>
      </c>
      <c r="S179" s="6">
        <f>IF(AND(D179&lt;=L$4,P179&lt;&gt;"Y"),IF(N179&lt;VLOOKUP(O179,Runners!A$3:CT$201,S$1,FALSE),IF(Y$2="zero",0,Y$2),0),0)</f>
        <v>0</v>
      </c>
      <c r="T179" s="6">
        <f t="shared" si="58"/>
        <v>0</v>
      </c>
      <c r="U179" s="2"/>
      <c r="V179" s="2" t="str">
        <f>IF(O179&lt;&gt;"",VLOOKUP(O179,Runners!CZ$3:DM$201,V$1,FALSE),"")</f>
        <v/>
      </c>
      <c r="W179" s="19" t="str">
        <f t="shared" si="59"/>
        <v/>
      </c>
    </row>
    <row r="180" spans="3:23" x14ac:dyDescent="0.2">
      <c r="C180" s="3">
        <f>IF(A180&lt;&gt;"",VLOOKUP(A180,Runners!A$3:AS$201,C$1,FALSE),0)</f>
        <v>0</v>
      </c>
      <c r="D180" s="6">
        <f t="shared" si="55"/>
        <v>176</v>
      </c>
      <c r="E180" s="2"/>
      <c r="F180" s="2"/>
      <c r="J180" s="1">
        <f t="shared" si="56"/>
        <v>0</v>
      </c>
      <c r="M180" s="8" t="str">
        <f>IF(D180&lt;=L$4,SMALL(E$4:E$202,D180),"")</f>
        <v/>
      </c>
      <c r="N180" s="8" t="str">
        <f>IF(D180&lt;=L$4,VLOOKUP(M180,E$4:F$202,2,FALSE),"")</f>
        <v/>
      </c>
      <c r="O180" s="1" t="str">
        <f>IF(D180&lt;=L$4,VLOOKUP(M180,E$4:J$202,6,FALSE),"")</f>
        <v/>
      </c>
      <c r="P180" s="40" t="str">
        <f>IF(D180&lt;=L$4,VLOOKUP(O180,A$4:B$202,2,FALSE),"")</f>
        <v/>
      </c>
      <c r="Q180" s="40" t="str">
        <f t="shared" si="57"/>
        <v/>
      </c>
      <c r="R180" s="6">
        <f t="shared" si="47"/>
        <v>0</v>
      </c>
      <c r="S180" s="6">
        <f>IF(AND(D180&lt;=L$4,P180&lt;&gt;"Y"),IF(N180&lt;VLOOKUP(O180,Runners!A$3:CT$201,S$1,FALSE),IF(Y$2="zero",0,Y$2),0),0)</f>
        <v>0</v>
      </c>
      <c r="T180" s="6">
        <f t="shared" si="58"/>
        <v>0</v>
      </c>
      <c r="U180" s="2"/>
      <c r="V180" s="2" t="str">
        <f>IF(O180&lt;&gt;"",VLOOKUP(O180,Runners!CZ$3:DM$201,V$1,FALSE),"")</f>
        <v/>
      </c>
      <c r="W180" s="19" t="str">
        <f t="shared" si="59"/>
        <v/>
      </c>
    </row>
    <row r="181" spans="3:23" x14ac:dyDescent="0.2">
      <c r="C181" s="3">
        <f>IF(A181&lt;&gt;"",VLOOKUP(A181,Runners!A$3:AS$201,C$1,FALSE),0)</f>
        <v>0</v>
      </c>
      <c r="D181" s="6">
        <f t="shared" si="55"/>
        <v>177</v>
      </c>
      <c r="E181" s="2"/>
      <c r="F181" s="2"/>
      <c r="J181" s="1">
        <f t="shared" si="56"/>
        <v>0</v>
      </c>
      <c r="M181" s="8" t="str">
        <f>IF(D181&lt;=L$4,SMALL(E$4:E$202,D181),"")</f>
        <v/>
      </c>
      <c r="N181" s="8" t="str">
        <f>IF(D181&lt;=L$4,VLOOKUP(M181,E$4:F$202,2,FALSE),"")</f>
        <v/>
      </c>
      <c r="O181" s="1" t="str">
        <f>IF(D181&lt;=L$4,VLOOKUP(M181,E$4:J$202,6,FALSE),"")</f>
        <v/>
      </c>
      <c r="P181" s="40" t="str">
        <f>IF(D181&lt;=L$4,VLOOKUP(O181,A$4:B$202,2,FALSE),"")</f>
        <v/>
      </c>
      <c r="Q181" s="40" t="str">
        <f t="shared" si="57"/>
        <v/>
      </c>
      <c r="R181" s="6">
        <f t="shared" si="47"/>
        <v>0</v>
      </c>
      <c r="S181" s="6">
        <f>IF(AND(D181&lt;=L$4,P181&lt;&gt;"Y"),IF(N181&lt;VLOOKUP(O181,Runners!A$3:CT$201,S$1,FALSE),IF(Y$2="zero",0,Y$2),0),0)</f>
        <v>0</v>
      </c>
      <c r="T181" s="6">
        <f t="shared" si="58"/>
        <v>0</v>
      </c>
      <c r="U181" s="2"/>
      <c r="V181" s="2" t="str">
        <f>IF(O181&lt;&gt;"",VLOOKUP(O181,Runners!CZ$3:DM$201,V$1,FALSE),"")</f>
        <v/>
      </c>
      <c r="W181" s="19" t="str">
        <f t="shared" si="59"/>
        <v/>
      </c>
    </row>
    <row r="182" spans="3:23" x14ac:dyDescent="0.2">
      <c r="C182" s="3">
        <f>IF(A182&lt;&gt;"",VLOOKUP(A182,Runners!A$3:AS$201,C$1,FALSE),0)</f>
        <v>0</v>
      </c>
      <c r="D182" s="6">
        <f t="shared" si="55"/>
        <v>178</v>
      </c>
      <c r="E182" s="2"/>
      <c r="F182" s="2"/>
      <c r="J182" s="1">
        <f t="shared" si="56"/>
        <v>0</v>
      </c>
      <c r="M182" s="8" t="str">
        <f>IF(D182&lt;=L$4,SMALL(E$4:E$202,D182),"")</f>
        <v/>
      </c>
      <c r="N182" s="8" t="str">
        <f>IF(D182&lt;=L$4,VLOOKUP(M182,E$4:F$202,2,FALSE),"")</f>
        <v/>
      </c>
      <c r="O182" s="1" t="str">
        <f>IF(D182&lt;=L$4,VLOOKUP(M182,E$4:J$202,6,FALSE),"")</f>
        <v/>
      </c>
      <c r="P182" s="40" t="str">
        <f>IF(D182&lt;=L$4,VLOOKUP(O182,A$4:B$202,2,FALSE),"")</f>
        <v/>
      </c>
      <c r="Q182" s="40" t="str">
        <f t="shared" si="57"/>
        <v/>
      </c>
      <c r="R182" s="6">
        <f t="shared" si="47"/>
        <v>0</v>
      </c>
      <c r="S182" s="6">
        <f>IF(AND(D182&lt;=L$4,P182&lt;&gt;"Y"),IF(N182&lt;VLOOKUP(O182,Runners!A$3:CT$201,S$1,FALSE),IF(Y$2="zero",0,Y$2),0),0)</f>
        <v>0</v>
      </c>
      <c r="T182" s="6">
        <f t="shared" si="58"/>
        <v>0</v>
      </c>
      <c r="U182" s="2"/>
      <c r="V182" s="2" t="str">
        <f>IF(O182&lt;&gt;"",VLOOKUP(O182,Runners!CZ$3:DM$201,V$1,FALSE),"")</f>
        <v/>
      </c>
      <c r="W182" s="19" t="str">
        <f t="shared" si="59"/>
        <v/>
      </c>
    </row>
    <row r="183" spans="3:23" x14ac:dyDescent="0.2">
      <c r="C183" s="3">
        <f>IF(A183&lt;&gt;"",VLOOKUP(A183,Runners!A$3:AS$201,C$1,FALSE),0)</f>
        <v>0</v>
      </c>
      <c r="D183" s="6">
        <f t="shared" si="55"/>
        <v>179</v>
      </c>
      <c r="E183" s="2"/>
      <c r="F183" s="2"/>
      <c r="J183" s="1">
        <f t="shared" si="56"/>
        <v>0</v>
      </c>
      <c r="M183" s="8" t="str">
        <f>IF(D183&lt;=L$4,SMALL(E$4:E$202,D183),"")</f>
        <v/>
      </c>
      <c r="N183" s="8" t="str">
        <f>IF(D183&lt;=L$4,VLOOKUP(M183,E$4:F$202,2,FALSE),"")</f>
        <v/>
      </c>
      <c r="O183" s="1" t="str">
        <f>IF(D183&lt;=L$4,VLOOKUP(M183,E$4:J$202,6,FALSE),"")</f>
        <v/>
      </c>
      <c r="P183" s="40" t="str">
        <f>IF(D183&lt;=L$4,VLOOKUP(O183,A$4:B$202,2,FALSE),"")</f>
        <v/>
      </c>
      <c r="Q183" s="40" t="str">
        <f t="shared" si="57"/>
        <v/>
      </c>
      <c r="R183" s="6">
        <f t="shared" si="47"/>
        <v>0</v>
      </c>
      <c r="S183" s="6">
        <f>IF(AND(D183&lt;=L$4,P183&lt;&gt;"Y"),IF(N183&lt;VLOOKUP(O183,Runners!A$3:CT$201,S$1,FALSE),IF(Y$2="zero",0,Y$2),0),0)</f>
        <v>0</v>
      </c>
      <c r="T183" s="6">
        <f t="shared" si="58"/>
        <v>0</v>
      </c>
      <c r="U183" s="2"/>
      <c r="V183" s="2" t="str">
        <f>IF(O183&lt;&gt;"",VLOOKUP(O183,Runners!CZ$3:DM$201,V$1,FALSE),"")</f>
        <v/>
      </c>
      <c r="W183" s="19" t="str">
        <f t="shared" si="59"/>
        <v/>
      </c>
    </row>
    <row r="184" spans="3:23" x14ac:dyDescent="0.2">
      <c r="C184" s="3">
        <f>IF(A184&lt;&gt;"",VLOOKUP(A184,Runners!A$3:AS$201,C$1,FALSE),0)</f>
        <v>0</v>
      </c>
      <c r="D184" s="6">
        <f t="shared" si="55"/>
        <v>180</v>
      </c>
      <c r="E184" s="2"/>
      <c r="F184" s="2"/>
      <c r="J184" s="1">
        <f t="shared" si="56"/>
        <v>0</v>
      </c>
      <c r="M184" s="8" t="str">
        <f>IF(D184&lt;=L$4,SMALL(E$4:E$202,D184),"")</f>
        <v/>
      </c>
      <c r="N184" s="8" t="str">
        <f>IF(D184&lt;=L$4,VLOOKUP(M184,E$4:F$202,2,FALSE),"")</f>
        <v/>
      </c>
      <c r="O184" s="1" t="str">
        <f>IF(D184&lt;=L$4,VLOOKUP(M184,E$4:J$202,6,FALSE),"")</f>
        <v/>
      </c>
      <c r="P184" s="40" t="str">
        <f>IF(D184&lt;=L$4,VLOOKUP(O184,A$4:B$202,2,FALSE),"")</f>
        <v/>
      </c>
      <c r="Q184" s="40" t="str">
        <f t="shared" si="57"/>
        <v/>
      </c>
      <c r="R184" s="6">
        <f t="shared" si="47"/>
        <v>0</v>
      </c>
      <c r="S184" s="6">
        <f>IF(AND(D184&lt;=L$4,P184&lt;&gt;"Y"),IF(N184&lt;VLOOKUP(O184,Runners!A$3:CT$201,S$1,FALSE),IF(Y$2="zero",0,Y$2),0),0)</f>
        <v>0</v>
      </c>
      <c r="T184" s="6">
        <f t="shared" si="58"/>
        <v>0</v>
      </c>
      <c r="U184" s="2"/>
      <c r="V184" s="2" t="str">
        <f>IF(O184&lt;&gt;"",VLOOKUP(O184,Runners!CZ$3:DM$201,V$1,FALSE),"")</f>
        <v/>
      </c>
      <c r="W184" s="19" t="str">
        <f t="shared" si="59"/>
        <v/>
      </c>
    </row>
    <row r="185" spans="3:23" x14ac:dyDescent="0.2">
      <c r="C185" s="3">
        <f>IF(A185&lt;&gt;"",VLOOKUP(A185,Runners!A$3:AS$201,C$1,FALSE),0)</f>
        <v>0</v>
      </c>
      <c r="D185" s="6">
        <f t="shared" si="55"/>
        <v>181</v>
      </c>
      <c r="E185" s="2"/>
      <c r="F185" s="2"/>
      <c r="J185" s="1">
        <f t="shared" si="56"/>
        <v>0</v>
      </c>
      <c r="M185" s="8" t="str">
        <f>IF(D185&lt;=L$4,SMALL(E$4:E$202,D185),"")</f>
        <v/>
      </c>
      <c r="N185" s="8" t="str">
        <f>IF(D185&lt;=L$4,VLOOKUP(M185,E$4:F$202,2,FALSE),"")</f>
        <v/>
      </c>
      <c r="O185" s="1" t="str">
        <f>IF(D185&lt;=L$4,VLOOKUP(M185,E$4:J$202,6,FALSE),"")</f>
        <v/>
      </c>
      <c r="P185" s="40" t="str">
        <f>IF(D185&lt;=L$4,VLOOKUP(O185,A$4:B$202,2,FALSE),"")</f>
        <v/>
      </c>
      <c r="Q185" s="40" t="str">
        <f t="shared" si="57"/>
        <v/>
      </c>
      <c r="R185" s="6">
        <f t="shared" si="47"/>
        <v>0</v>
      </c>
      <c r="S185" s="6">
        <f>IF(AND(D185&lt;=L$4,P185&lt;&gt;"Y"),IF(N185&lt;VLOOKUP(O185,Runners!A$3:CT$201,S$1,FALSE),IF(Y$2="zero",0,Y$2),0),0)</f>
        <v>0</v>
      </c>
      <c r="T185" s="6">
        <f t="shared" si="58"/>
        <v>0</v>
      </c>
      <c r="U185" s="2"/>
      <c r="V185" s="2" t="str">
        <f>IF(O185&lt;&gt;"",VLOOKUP(O185,Runners!CZ$3:DM$201,V$1,FALSE),"")</f>
        <v/>
      </c>
      <c r="W185" s="19" t="str">
        <f t="shared" si="59"/>
        <v/>
      </c>
    </row>
    <row r="186" spans="3:23" x14ac:dyDescent="0.2">
      <c r="C186" s="3">
        <f>IF(A186&lt;&gt;"",VLOOKUP(A186,Runners!A$3:AS$201,C$1,FALSE),0)</f>
        <v>0</v>
      </c>
      <c r="D186" s="6">
        <f t="shared" si="55"/>
        <v>182</v>
      </c>
      <c r="E186" s="2"/>
      <c r="F186" s="2"/>
      <c r="J186" s="1">
        <f t="shared" si="56"/>
        <v>0</v>
      </c>
      <c r="M186" s="8" t="str">
        <f>IF(D186&lt;=L$4,SMALL(E$4:E$202,D186),"")</f>
        <v/>
      </c>
      <c r="N186" s="8" t="str">
        <f>IF(D186&lt;=L$4,VLOOKUP(M186,E$4:F$202,2,FALSE),"")</f>
        <v/>
      </c>
      <c r="O186" s="1" t="str">
        <f>IF(D186&lt;=L$4,VLOOKUP(M186,E$4:J$202,6,FALSE),"")</f>
        <v/>
      </c>
      <c r="P186" s="40" t="str">
        <f>IF(D186&lt;=L$4,VLOOKUP(O186,A$4:B$202,2,FALSE),"")</f>
        <v/>
      </c>
      <c r="Q186" s="40" t="str">
        <f t="shared" si="57"/>
        <v/>
      </c>
      <c r="R186" s="6">
        <f t="shared" si="47"/>
        <v>0</v>
      </c>
      <c r="S186" s="6">
        <f>IF(AND(D186&lt;=L$4,P186&lt;&gt;"Y"),IF(N186&lt;VLOOKUP(O186,Runners!A$3:CT$201,S$1,FALSE),IF(Y$2="zero",0,Y$2),0),0)</f>
        <v>0</v>
      </c>
      <c r="T186" s="6">
        <f t="shared" si="58"/>
        <v>0</v>
      </c>
      <c r="U186" s="2"/>
      <c r="V186" s="2" t="str">
        <f>IF(O186&lt;&gt;"",VLOOKUP(O186,Runners!CZ$3:DM$201,V$1,FALSE),"")</f>
        <v/>
      </c>
      <c r="W186" s="19" t="str">
        <f t="shared" si="59"/>
        <v/>
      </c>
    </row>
    <row r="187" spans="3:23" x14ac:dyDescent="0.2">
      <c r="C187" s="3">
        <f>IF(A187&lt;&gt;"",VLOOKUP(A187,Runners!A$3:AS$201,C$1,FALSE),0)</f>
        <v>0</v>
      </c>
      <c r="D187" s="6">
        <f t="shared" si="55"/>
        <v>183</v>
      </c>
      <c r="E187" s="2"/>
      <c r="F187" s="2"/>
      <c r="J187" s="1">
        <f t="shared" si="56"/>
        <v>0</v>
      </c>
      <c r="M187" s="8" t="str">
        <f>IF(D187&lt;=L$4,SMALL(E$4:E$202,D187),"")</f>
        <v/>
      </c>
      <c r="N187" s="8" t="str">
        <f>IF(D187&lt;=L$4,VLOOKUP(M187,E$4:F$202,2,FALSE),"")</f>
        <v/>
      </c>
      <c r="O187" s="1" t="str">
        <f>IF(D187&lt;=L$4,VLOOKUP(M187,E$4:J$202,6,FALSE),"")</f>
        <v/>
      </c>
      <c r="P187" s="40" t="str">
        <f>IF(D187&lt;=L$4,VLOOKUP(O187,A$4:B$202,2,FALSE),"")</f>
        <v/>
      </c>
      <c r="Q187" s="40" t="str">
        <f t="shared" si="57"/>
        <v/>
      </c>
      <c r="R187" s="6">
        <f t="shared" si="47"/>
        <v>0</v>
      </c>
      <c r="S187" s="6">
        <f>IF(AND(D187&lt;=L$4,P187&lt;&gt;"Y"),IF(N187&lt;VLOOKUP(O187,Runners!A$3:CT$201,S$1,FALSE),IF(Y$2="zero",0,Y$2),0),0)</f>
        <v>0</v>
      </c>
      <c r="T187" s="6">
        <f t="shared" si="58"/>
        <v>0</v>
      </c>
      <c r="U187" s="2"/>
      <c r="V187" s="2" t="str">
        <f>IF(O187&lt;&gt;"",VLOOKUP(O187,Runners!CZ$3:DM$201,V$1,FALSE),"")</f>
        <v/>
      </c>
      <c r="W187" s="19" t="str">
        <f t="shared" si="59"/>
        <v/>
      </c>
    </row>
    <row r="188" spans="3:23" x14ac:dyDescent="0.2">
      <c r="C188" s="3">
        <f>IF(A188&lt;&gt;"",VLOOKUP(A188,Runners!A$3:AS$201,C$1,FALSE),0)</f>
        <v>0</v>
      </c>
      <c r="D188" s="6">
        <f t="shared" si="55"/>
        <v>184</v>
      </c>
      <c r="E188" s="2"/>
      <c r="F188" s="2"/>
      <c r="J188" s="1">
        <f t="shared" si="56"/>
        <v>0</v>
      </c>
      <c r="M188" s="8" t="str">
        <f>IF(D188&lt;=L$4,SMALL(E$4:E$202,D188),"")</f>
        <v/>
      </c>
      <c r="N188" s="8" t="str">
        <f>IF(D188&lt;=L$4,VLOOKUP(M188,E$4:F$202,2,FALSE),"")</f>
        <v/>
      </c>
      <c r="O188" s="1" t="str">
        <f>IF(D188&lt;=L$4,VLOOKUP(M188,E$4:J$202,6,FALSE),"")</f>
        <v/>
      </c>
      <c r="P188" s="40" t="str">
        <f>IF(D188&lt;=L$4,VLOOKUP(O188,A$4:B$202,2,FALSE),"")</f>
        <v/>
      </c>
      <c r="Q188" s="40" t="str">
        <f t="shared" si="57"/>
        <v/>
      </c>
      <c r="R188" s="6">
        <f t="shared" si="47"/>
        <v>0</v>
      </c>
      <c r="S188" s="6">
        <f>IF(AND(D188&lt;=L$4,P188&lt;&gt;"Y"),IF(N188&lt;VLOOKUP(O188,Runners!A$3:CT$201,S$1,FALSE),IF(Y$2="zero",0,Y$2),0),0)</f>
        <v>0</v>
      </c>
      <c r="T188" s="6">
        <f t="shared" si="58"/>
        <v>0</v>
      </c>
      <c r="U188" s="2"/>
      <c r="V188" s="2" t="str">
        <f>IF(O188&lt;&gt;"",VLOOKUP(O188,Runners!CZ$3:DM$201,V$1,FALSE),"")</f>
        <v/>
      </c>
      <c r="W188" s="19" t="str">
        <f t="shared" si="59"/>
        <v/>
      </c>
    </row>
    <row r="189" spans="3:23" x14ac:dyDescent="0.2">
      <c r="C189" s="3">
        <f>IF(A189&lt;&gt;"",VLOOKUP(A189,Runners!A$3:AS$201,C$1,FALSE),0)</f>
        <v>0</v>
      </c>
      <c r="D189" s="6">
        <f t="shared" si="55"/>
        <v>185</v>
      </c>
      <c r="E189" s="2"/>
      <c r="F189" s="2"/>
      <c r="J189" s="1">
        <f t="shared" si="56"/>
        <v>0</v>
      </c>
      <c r="M189" s="8" t="str">
        <f>IF(D189&lt;=L$4,SMALL(E$4:E$202,D189),"")</f>
        <v/>
      </c>
      <c r="N189" s="8" t="str">
        <f>IF(D189&lt;=L$4,VLOOKUP(M189,E$4:F$202,2,FALSE),"")</f>
        <v/>
      </c>
      <c r="O189" s="1" t="str">
        <f>IF(D189&lt;=L$4,VLOOKUP(M189,E$4:J$202,6,FALSE),"")</f>
        <v/>
      </c>
      <c r="P189" s="40" t="str">
        <f>IF(D189&lt;=L$4,VLOOKUP(O189,A$4:B$202,2,FALSE),"")</f>
        <v/>
      </c>
      <c r="Q189" s="40" t="str">
        <f t="shared" si="57"/>
        <v/>
      </c>
      <c r="R189" s="6">
        <f t="shared" si="47"/>
        <v>0</v>
      </c>
      <c r="S189" s="6">
        <f>IF(AND(D189&lt;=L$4,P189&lt;&gt;"Y"),IF(N189&lt;VLOOKUP(O189,Runners!A$3:CT$201,S$1,FALSE),IF(Y$2="zero",0,Y$2),0),0)</f>
        <v>0</v>
      </c>
      <c r="T189" s="6">
        <f t="shared" si="58"/>
        <v>0</v>
      </c>
      <c r="U189" s="2"/>
      <c r="V189" s="2" t="str">
        <f>IF(O189&lt;&gt;"",VLOOKUP(O189,Runners!CZ$3:DM$201,V$1,FALSE),"")</f>
        <v/>
      </c>
      <c r="W189" s="19" t="str">
        <f t="shared" si="59"/>
        <v/>
      </c>
    </row>
    <row r="190" spans="3:23" x14ac:dyDescent="0.2">
      <c r="C190" s="3">
        <f>IF(A190&lt;&gt;"",VLOOKUP(A190,Runners!A$3:AS$201,C$1,FALSE),0)</f>
        <v>0</v>
      </c>
      <c r="D190" s="6">
        <f t="shared" si="55"/>
        <v>186</v>
      </c>
      <c r="E190" s="2"/>
      <c r="F190" s="2"/>
      <c r="J190" s="1">
        <f t="shared" si="56"/>
        <v>0</v>
      </c>
      <c r="M190" s="8" t="str">
        <f>IF(D190&lt;=L$4,SMALL(E$4:E$202,D190),"")</f>
        <v/>
      </c>
      <c r="N190" s="8" t="str">
        <f>IF(D190&lt;=L$4,VLOOKUP(M190,E$4:F$202,2,FALSE),"")</f>
        <v/>
      </c>
      <c r="O190" s="1" t="str">
        <f>IF(D190&lt;=L$4,VLOOKUP(M190,E$4:J$202,6,FALSE),"")</f>
        <v/>
      </c>
      <c r="P190" s="40" t="str">
        <f>IF(D190&lt;=L$4,VLOOKUP(O190,A$4:B$202,2,FALSE),"")</f>
        <v/>
      </c>
      <c r="Q190" s="40" t="str">
        <f t="shared" si="57"/>
        <v/>
      </c>
      <c r="R190" s="6">
        <f t="shared" si="47"/>
        <v>0</v>
      </c>
      <c r="S190" s="6">
        <f>IF(AND(D190&lt;=L$4,P190&lt;&gt;"Y"),IF(N190&lt;VLOOKUP(O190,Runners!A$3:CT$201,S$1,FALSE),IF(Y$2="zero",0,Y$2),0),0)</f>
        <v>0</v>
      </c>
      <c r="T190" s="6">
        <f t="shared" si="58"/>
        <v>0</v>
      </c>
      <c r="U190" s="2"/>
      <c r="V190" s="2" t="str">
        <f>IF(O190&lt;&gt;"",VLOOKUP(O190,Runners!CZ$3:DM$201,V$1,FALSE),"")</f>
        <v/>
      </c>
      <c r="W190" s="19" t="str">
        <f t="shared" si="59"/>
        <v/>
      </c>
    </row>
    <row r="191" spans="3:23" x14ac:dyDescent="0.2">
      <c r="C191" s="3">
        <f>IF(A191&lt;&gt;"",VLOOKUP(A191,Runners!A$3:AS$201,C$1,FALSE),0)</f>
        <v>0</v>
      </c>
      <c r="D191" s="6">
        <f t="shared" si="55"/>
        <v>187</v>
      </c>
      <c r="E191" s="2"/>
      <c r="F191" s="2"/>
      <c r="J191" s="1">
        <f t="shared" si="56"/>
        <v>0</v>
      </c>
      <c r="M191" s="8" t="str">
        <f>IF(D191&lt;=L$4,SMALL(E$4:E$202,D191),"")</f>
        <v/>
      </c>
      <c r="N191" s="8" t="str">
        <f>IF(D191&lt;=L$4,VLOOKUP(M191,E$4:F$202,2,FALSE),"")</f>
        <v/>
      </c>
      <c r="O191" s="1" t="str">
        <f>IF(D191&lt;=L$4,VLOOKUP(M191,E$4:J$202,6,FALSE),"")</f>
        <v/>
      </c>
      <c r="P191" s="40" t="str">
        <f>IF(D191&lt;=L$4,VLOOKUP(O191,A$4:B$202,2,FALSE),"")</f>
        <v/>
      </c>
      <c r="Q191" s="40" t="str">
        <f t="shared" si="57"/>
        <v/>
      </c>
      <c r="R191" s="6">
        <f t="shared" si="47"/>
        <v>0</v>
      </c>
      <c r="S191" s="6">
        <f>IF(AND(D191&lt;=L$4,P191&lt;&gt;"Y"),IF(N191&lt;VLOOKUP(O191,Runners!A$3:CT$201,S$1,FALSE),IF(Y$2="zero",0,Y$2),0),0)</f>
        <v>0</v>
      </c>
      <c r="T191" s="6">
        <f t="shared" si="58"/>
        <v>0</v>
      </c>
      <c r="U191" s="2"/>
      <c r="V191" s="2" t="str">
        <f>IF(O191&lt;&gt;"",VLOOKUP(O191,Runners!CZ$3:DM$201,V$1,FALSE),"")</f>
        <v/>
      </c>
      <c r="W191" s="19" t="str">
        <f t="shared" si="59"/>
        <v/>
      </c>
    </row>
    <row r="192" spans="3:23" x14ac:dyDescent="0.2">
      <c r="C192" s="3">
        <f>IF(A192&lt;&gt;"",VLOOKUP(A192,Runners!A$3:AS$201,C$1,FALSE),0)</f>
        <v>0</v>
      </c>
      <c r="D192" s="6">
        <f t="shared" si="55"/>
        <v>188</v>
      </c>
      <c r="E192" s="2"/>
      <c r="F192" s="2"/>
      <c r="J192" s="1">
        <f t="shared" si="56"/>
        <v>0</v>
      </c>
      <c r="M192" s="8" t="str">
        <f>IF(D192&lt;=L$4,SMALL(E$4:E$202,D192),"")</f>
        <v/>
      </c>
      <c r="N192" s="8" t="str">
        <f>IF(D192&lt;=L$4,VLOOKUP(M192,E$4:F$202,2,FALSE),"")</f>
        <v/>
      </c>
      <c r="O192" s="1" t="str">
        <f>IF(D192&lt;=L$4,VLOOKUP(M192,E$4:J$202,6,FALSE),"")</f>
        <v/>
      </c>
      <c r="P192" s="40" t="str">
        <f>IF(D192&lt;=L$4,VLOOKUP(O192,A$4:B$202,2,FALSE),"")</f>
        <v/>
      </c>
      <c r="Q192" s="40" t="str">
        <f t="shared" si="57"/>
        <v/>
      </c>
      <c r="R192" s="6">
        <f t="shared" si="47"/>
        <v>0</v>
      </c>
      <c r="S192" s="6">
        <f>IF(AND(D192&lt;=L$4,P192&lt;&gt;"Y"),IF(N192&lt;VLOOKUP(O192,Runners!A$3:CT$201,S$1,FALSE),IF(Y$2="zero",0,Y$2),0),0)</f>
        <v>0</v>
      </c>
      <c r="T192" s="6">
        <f t="shared" si="58"/>
        <v>0</v>
      </c>
      <c r="U192" s="2"/>
      <c r="V192" s="2" t="str">
        <f>IF(O192&lt;&gt;"",VLOOKUP(O192,Runners!CZ$3:DM$201,V$1,FALSE),"")</f>
        <v/>
      </c>
      <c r="W192" s="19" t="str">
        <f t="shared" si="59"/>
        <v/>
      </c>
    </row>
    <row r="193" spans="3:23" x14ac:dyDescent="0.2">
      <c r="C193" s="3">
        <f>IF(A193&lt;&gt;"",VLOOKUP(A193,Runners!A$3:AS$201,C$1,FALSE),0)</f>
        <v>0</v>
      </c>
      <c r="D193" s="6">
        <f t="shared" si="55"/>
        <v>189</v>
      </c>
      <c r="E193" s="2"/>
      <c r="F193" s="2"/>
      <c r="J193" s="1">
        <f t="shared" si="56"/>
        <v>0</v>
      </c>
      <c r="M193" s="8" t="str">
        <f>IF(D193&lt;=L$4,SMALL(E$4:E$202,D193),"")</f>
        <v/>
      </c>
      <c r="N193" s="8" t="str">
        <f>IF(D193&lt;=L$4,VLOOKUP(M193,E$4:F$202,2,FALSE),"")</f>
        <v/>
      </c>
      <c r="O193" s="1" t="str">
        <f>IF(D193&lt;=L$4,VLOOKUP(M193,E$4:J$202,6,FALSE),"")</f>
        <v/>
      </c>
      <c r="P193" s="40" t="str">
        <f>IF(D193&lt;=L$4,VLOOKUP(O193,A$4:B$202,2,FALSE),"")</f>
        <v/>
      </c>
      <c r="Q193" s="40" t="str">
        <f t="shared" si="57"/>
        <v/>
      </c>
      <c r="R193" s="6">
        <f t="shared" si="47"/>
        <v>0</v>
      </c>
      <c r="S193" s="6">
        <f>IF(AND(D193&lt;=L$4,P193&lt;&gt;"Y"),IF(N193&lt;VLOOKUP(O193,Runners!A$3:CT$201,S$1,FALSE),IF(Y$2="zero",0,Y$2),0),0)</f>
        <v>0</v>
      </c>
      <c r="T193" s="6">
        <f t="shared" si="58"/>
        <v>0</v>
      </c>
      <c r="U193" s="2"/>
      <c r="V193" s="2" t="str">
        <f>IF(O193&lt;&gt;"",VLOOKUP(O193,Runners!CZ$3:DM$201,V$1,FALSE),"")</f>
        <v/>
      </c>
      <c r="W193" s="19" t="str">
        <f t="shared" si="59"/>
        <v/>
      </c>
    </row>
    <row r="194" spans="3:23" x14ac:dyDescent="0.2">
      <c r="C194" s="3">
        <f>IF(A194&lt;&gt;"",VLOOKUP(A194,Runners!A$3:AS$201,C$1,FALSE),0)</f>
        <v>0</v>
      </c>
      <c r="D194" s="6">
        <f t="shared" si="55"/>
        <v>190</v>
      </c>
      <c r="E194" s="2"/>
      <c r="F194" s="2"/>
      <c r="J194" s="1">
        <f t="shared" si="56"/>
        <v>0</v>
      </c>
      <c r="M194" s="8" t="str">
        <f>IF(D194&lt;=L$4,SMALL(E$4:E$202,D194),"")</f>
        <v/>
      </c>
      <c r="N194" s="8" t="str">
        <f>IF(D194&lt;=L$4,VLOOKUP(M194,E$4:F$202,2,FALSE),"")</f>
        <v/>
      </c>
      <c r="O194" s="1" t="str">
        <f>IF(D194&lt;=L$4,VLOOKUP(M194,E$4:J$202,6,FALSE),"")</f>
        <v/>
      </c>
      <c r="P194" s="40" t="str">
        <f>IF(D194&lt;=L$4,VLOOKUP(O194,A$4:B$202,2,FALSE),"")</f>
        <v/>
      </c>
      <c r="Q194" s="40" t="str">
        <f t="shared" si="57"/>
        <v/>
      </c>
      <c r="R194" s="6">
        <f t="shared" si="47"/>
        <v>0</v>
      </c>
      <c r="S194" s="6">
        <f>IF(AND(D194&lt;=L$4,P194&lt;&gt;"Y"),IF(N194&lt;VLOOKUP(O194,Runners!A$3:CT$201,S$1,FALSE),IF(Y$2="zero",0,Y$2),0),0)</f>
        <v>0</v>
      </c>
      <c r="T194" s="6">
        <f t="shared" si="58"/>
        <v>0</v>
      </c>
      <c r="U194" s="2"/>
      <c r="V194" s="2" t="str">
        <f>IF(O194&lt;&gt;"",VLOOKUP(O194,Runners!CZ$3:DM$201,V$1,FALSE),"")</f>
        <v/>
      </c>
      <c r="W194" s="19" t="str">
        <f t="shared" si="59"/>
        <v/>
      </c>
    </row>
    <row r="195" spans="3:23" x14ac:dyDescent="0.2">
      <c r="C195" s="3">
        <f>IF(A195&lt;&gt;"",VLOOKUP(A195,Runners!A$3:AS$201,C$1,FALSE),0)</f>
        <v>0</v>
      </c>
      <c r="D195" s="6">
        <f t="shared" si="55"/>
        <v>191</v>
      </c>
      <c r="E195" s="2"/>
      <c r="F195" s="2"/>
      <c r="J195" s="1">
        <f t="shared" si="56"/>
        <v>0</v>
      </c>
      <c r="M195" s="8" t="str">
        <f>IF(D195&lt;=L$4,SMALL(E$4:E$202,D195),"")</f>
        <v/>
      </c>
      <c r="N195" s="8" t="str">
        <f>IF(D195&lt;=L$4,VLOOKUP(M195,E$4:F$202,2,FALSE),"")</f>
        <v/>
      </c>
      <c r="O195" s="1" t="str">
        <f>IF(D195&lt;=L$4,VLOOKUP(M195,E$4:J$202,6,FALSE),"")</f>
        <v/>
      </c>
      <c r="P195" s="40" t="str">
        <f>IF(D195&lt;=L$4,VLOOKUP(O195,A$4:B$202,2,FALSE),"")</f>
        <v/>
      </c>
      <c r="Q195" s="40" t="str">
        <f t="shared" si="57"/>
        <v/>
      </c>
      <c r="R195" s="6">
        <f t="shared" si="47"/>
        <v>0</v>
      </c>
      <c r="S195" s="6">
        <f>IF(AND(D195&lt;=L$4,P195&lt;&gt;"Y"),IF(N195&lt;VLOOKUP(O195,Runners!A$3:CT$201,S$1,FALSE),IF(Y$2="zero",0,Y$2),0),0)</f>
        <v>0</v>
      </c>
      <c r="T195" s="6">
        <f t="shared" si="58"/>
        <v>0</v>
      </c>
      <c r="U195" s="2"/>
      <c r="V195" s="2" t="str">
        <f>IF(O195&lt;&gt;"",VLOOKUP(O195,Runners!CZ$3:DM$201,V$1,FALSE),"")</f>
        <v/>
      </c>
      <c r="W195" s="19" t="str">
        <f t="shared" si="59"/>
        <v/>
      </c>
    </row>
    <row r="196" spans="3:23" x14ac:dyDescent="0.2">
      <c r="C196" s="3">
        <f>IF(A196&lt;&gt;"",VLOOKUP(A196,Runners!A$3:AS$201,C$1,FALSE),0)</f>
        <v>0</v>
      </c>
      <c r="D196" s="6">
        <f t="shared" si="55"/>
        <v>192</v>
      </c>
      <c r="E196" s="2"/>
      <c r="F196" s="2"/>
      <c r="J196" s="1">
        <f t="shared" si="56"/>
        <v>0</v>
      </c>
      <c r="M196" s="8" t="str">
        <f>IF(D196&lt;=L$4,SMALL(E$4:E$202,D196),"")</f>
        <v/>
      </c>
      <c r="N196" s="8" t="str">
        <f>IF(D196&lt;=L$4,VLOOKUP(M196,E$4:F$202,2,FALSE),"")</f>
        <v/>
      </c>
      <c r="O196" s="1" t="str">
        <f>IF(D196&lt;=L$4,VLOOKUP(M196,E$4:J$202,6,FALSE),"")</f>
        <v/>
      </c>
      <c r="P196" s="40" t="str">
        <f>IF(D196&lt;=L$4,VLOOKUP(O196,A$4:B$202,2,FALSE),"")</f>
        <v/>
      </c>
      <c r="Q196" s="40" t="str">
        <f t="shared" si="57"/>
        <v/>
      </c>
      <c r="R196" s="6">
        <f t="shared" si="47"/>
        <v>0</v>
      </c>
      <c r="S196" s="6">
        <f>IF(AND(D196&lt;=L$4,P196&lt;&gt;"Y"),IF(N196&lt;VLOOKUP(O196,Runners!A$3:CT$201,S$1,FALSE),IF(Y$2="zero",0,Y$2),0),0)</f>
        <v>0</v>
      </c>
      <c r="T196" s="6">
        <f t="shared" si="58"/>
        <v>0</v>
      </c>
      <c r="U196" s="2"/>
      <c r="V196" s="2" t="str">
        <f>IF(O196&lt;&gt;"",VLOOKUP(O196,Runners!CZ$3:DM$201,V$1,FALSE),"")</f>
        <v/>
      </c>
      <c r="W196" s="19" t="str">
        <f t="shared" si="59"/>
        <v/>
      </c>
    </row>
    <row r="197" spans="3:23" x14ac:dyDescent="0.2">
      <c r="C197" s="3">
        <f>IF(A197&lt;&gt;"",VLOOKUP(A197,Runners!A$3:AS$201,C$1,FALSE),0)</f>
        <v>0</v>
      </c>
      <c r="D197" s="6">
        <f t="shared" si="55"/>
        <v>193</v>
      </c>
      <c r="E197" s="2"/>
      <c r="F197" s="2"/>
      <c r="J197" s="1">
        <f t="shared" si="56"/>
        <v>0</v>
      </c>
      <c r="M197" s="8" t="str">
        <f>IF(D197&lt;=L$4,SMALL(E$4:E$202,D197),"")</f>
        <v/>
      </c>
      <c r="N197" s="8" t="str">
        <f>IF(D197&lt;=L$4,VLOOKUP(M197,E$4:F$202,2,FALSE),"")</f>
        <v/>
      </c>
      <c r="O197" s="1" t="str">
        <f>IF(D197&lt;=L$4,VLOOKUP(M197,E$4:J$202,6,FALSE),"")</f>
        <v/>
      </c>
      <c r="P197" s="40" t="str">
        <f>IF(D197&lt;=L$4,VLOOKUP(O197,A$4:B$202,2,FALSE),"")</f>
        <v/>
      </c>
      <c r="Q197" s="40" t="str">
        <f t="shared" si="57"/>
        <v/>
      </c>
      <c r="R197" s="6">
        <f t="shared" si="47"/>
        <v>0</v>
      </c>
      <c r="S197" s="6">
        <f>IF(AND(D197&lt;=L$4,P197&lt;&gt;"Y"),IF(N197&lt;VLOOKUP(O197,Runners!A$3:CT$201,S$1,FALSE),IF(Y$2="zero",0,Y$2),0),0)</f>
        <v>0</v>
      </c>
      <c r="T197" s="6">
        <f t="shared" si="58"/>
        <v>0</v>
      </c>
      <c r="U197" s="2"/>
      <c r="V197" s="2" t="str">
        <f>IF(O197&lt;&gt;"",VLOOKUP(O197,Runners!CZ$3:DM$201,V$1,FALSE),"")</f>
        <v/>
      </c>
      <c r="W197" s="19" t="str">
        <f t="shared" si="59"/>
        <v/>
      </c>
    </row>
    <row r="198" spans="3:23" x14ac:dyDescent="0.2">
      <c r="C198" s="3">
        <f>IF(A198&lt;&gt;"",VLOOKUP(A198,Runners!A$3:AS$201,C$1,FALSE),0)</f>
        <v>0</v>
      </c>
      <c r="D198" s="6">
        <f t="shared" si="55"/>
        <v>194</v>
      </c>
      <c r="E198" s="2"/>
      <c r="F198" s="2"/>
      <c r="J198" s="1">
        <f t="shared" si="56"/>
        <v>0</v>
      </c>
      <c r="M198" s="8" t="str">
        <f>IF(D198&lt;=L$4,SMALL(E$4:E$202,D198),"")</f>
        <v/>
      </c>
      <c r="N198" s="8" t="str">
        <f>IF(D198&lt;=L$4,VLOOKUP(M198,E$4:F$202,2,FALSE),"")</f>
        <v/>
      </c>
      <c r="O198" s="1" t="str">
        <f>IF(D198&lt;=L$4,VLOOKUP(M198,E$4:J$202,6,FALSE),"")</f>
        <v/>
      </c>
      <c r="P198" s="40" t="str">
        <f>IF(D198&lt;=L$4,VLOOKUP(O198,A$4:B$202,2,FALSE),"")</f>
        <v/>
      </c>
      <c r="Q198" s="40" t="str">
        <f t="shared" ref="Q198:Q201" si="60">IF(D198&lt;=L$4,IF(P198="Y",Q197,Q197-1),"")</f>
        <v/>
      </c>
      <c r="R198" s="6">
        <f t="shared" ref="R198:R201" si="61">IF(Q198=Q197,0,IF(Q198&gt;0,Q198,1))</f>
        <v>0</v>
      </c>
      <c r="S198" s="6">
        <f>IF(AND(D198&lt;=L$4,P198&lt;&gt;"Y"),IF(N198&lt;VLOOKUP(O198,Runners!A$3:CT$201,S$1,FALSE),IF(Y$2="zero",0,Y$2),0),0)</f>
        <v>0</v>
      </c>
      <c r="T198" s="6">
        <f t="shared" ref="T198:T201" si="62">IF(AND(D198&lt;=L$4,P198&lt;&gt;"Y"),S198+R198,0)</f>
        <v>0</v>
      </c>
      <c r="U198" s="2"/>
      <c r="V198" s="2" t="str">
        <f>IF(O198&lt;&gt;"",VLOOKUP(O198,Runners!CZ$3:DM$201,V$1,FALSE),"")</f>
        <v/>
      </c>
      <c r="W198" s="19" t="str">
        <f t="shared" ref="W198:W201" si="63">IF(O198&lt;&gt;"",(V198-N198)/V198,"")</f>
        <v/>
      </c>
    </row>
    <row r="199" spans="3:23" x14ac:dyDescent="0.2">
      <c r="C199" s="3">
        <f>IF(A199&lt;&gt;"",VLOOKUP(A199,Runners!A$3:AS$201,C$1,FALSE),0)</f>
        <v>0</v>
      </c>
      <c r="D199" s="6">
        <f t="shared" si="55"/>
        <v>195</v>
      </c>
      <c r="E199" s="2"/>
      <c r="F199" s="2"/>
      <c r="J199" s="1">
        <f t="shared" ref="J199:J201" si="64">A199</f>
        <v>0</v>
      </c>
      <c r="M199" s="8" t="str">
        <f>IF(D199&lt;=L$4,SMALL(E$4:E$202,D199),"")</f>
        <v/>
      </c>
      <c r="N199" s="8" t="str">
        <f>IF(D199&lt;=L$4,VLOOKUP(M199,E$4:F$202,2,FALSE),"")</f>
        <v/>
      </c>
      <c r="O199" s="1" t="str">
        <f>IF(D199&lt;=L$4,VLOOKUP(M199,E$4:J$202,6,FALSE),"")</f>
        <v/>
      </c>
      <c r="P199" s="40" t="str">
        <f>IF(D199&lt;=L$4,VLOOKUP(O199,A$4:B$202,2,FALSE),"")</f>
        <v/>
      </c>
      <c r="Q199" s="40" t="str">
        <f t="shared" si="60"/>
        <v/>
      </c>
      <c r="R199" s="6">
        <f t="shared" si="61"/>
        <v>0</v>
      </c>
      <c r="S199" s="6">
        <f>IF(AND(D199&lt;=L$4,P199&lt;&gt;"Y"),IF(N199&lt;VLOOKUP(O199,Runners!A$3:CT$201,S$1,FALSE),IF(Y$2="zero",0,Y$2),0),0)</f>
        <v>0</v>
      </c>
      <c r="T199" s="6">
        <f t="shared" si="62"/>
        <v>0</v>
      </c>
      <c r="U199" s="2"/>
      <c r="V199" s="2" t="str">
        <f>IF(O199&lt;&gt;"",VLOOKUP(O199,Runners!CZ$3:DM$201,V$1,FALSE),"")</f>
        <v/>
      </c>
      <c r="W199" s="19" t="str">
        <f t="shared" si="63"/>
        <v/>
      </c>
    </row>
    <row r="200" spans="3:23" x14ac:dyDescent="0.2">
      <c r="C200" s="3">
        <f>IF(A200&lt;&gt;"",VLOOKUP(A200,Runners!A$3:AS$201,C$1,FALSE),0)</f>
        <v>0</v>
      </c>
      <c r="D200" s="6">
        <f t="shared" si="55"/>
        <v>196</v>
      </c>
      <c r="E200" s="2"/>
      <c r="F200" s="2"/>
      <c r="J200" s="1">
        <f t="shared" si="64"/>
        <v>0</v>
      </c>
      <c r="M200" s="8" t="str">
        <f>IF(D200&lt;=L$4,SMALL(E$4:E$202,D200),"")</f>
        <v/>
      </c>
      <c r="N200" s="8" t="str">
        <f>IF(D200&lt;=L$4,VLOOKUP(M200,E$4:F$202,2,FALSE),"")</f>
        <v/>
      </c>
      <c r="O200" s="1" t="str">
        <f>IF(D200&lt;=L$4,VLOOKUP(M200,E$4:J$202,6,FALSE),"")</f>
        <v/>
      </c>
      <c r="P200" s="40" t="str">
        <f>IF(D200&lt;=L$4,VLOOKUP(O200,A$4:B$202,2,FALSE),"")</f>
        <v/>
      </c>
      <c r="Q200" s="40" t="str">
        <f t="shared" si="60"/>
        <v/>
      </c>
      <c r="R200" s="6">
        <f t="shared" si="61"/>
        <v>0</v>
      </c>
      <c r="S200" s="6">
        <f>IF(AND(D200&lt;=L$4,P200&lt;&gt;"Y"),IF(N200&lt;VLOOKUP(O200,Runners!A$3:CT$201,S$1,FALSE),IF(Y$2="zero",0,Y$2),0),0)</f>
        <v>0</v>
      </c>
      <c r="T200" s="6">
        <f t="shared" si="62"/>
        <v>0</v>
      </c>
      <c r="U200" s="2"/>
      <c r="V200" s="2" t="str">
        <f>IF(O200&lt;&gt;"",VLOOKUP(O200,Runners!CZ$3:DM$201,V$1,FALSE),"")</f>
        <v/>
      </c>
      <c r="W200" s="19" t="str">
        <f t="shared" si="63"/>
        <v/>
      </c>
    </row>
    <row r="201" spans="3:23" x14ac:dyDescent="0.2">
      <c r="C201" s="3">
        <f>IF(A201&lt;&gt;"",VLOOKUP(A201,Runners!A$3:AS$201,C$1,FALSE),0)</f>
        <v>0</v>
      </c>
      <c r="D201" s="6">
        <f t="shared" si="55"/>
        <v>197</v>
      </c>
      <c r="E201" s="2"/>
      <c r="F201" s="2"/>
      <c r="J201" s="1">
        <f t="shared" si="64"/>
        <v>0</v>
      </c>
      <c r="M201" s="8" t="str">
        <f>IF(D201&lt;=L$4,SMALL(E$4:E$202,D201),"")</f>
        <v/>
      </c>
      <c r="N201" s="8" t="str">
        <f>IF(D201&lt;=L$4,VLOOKUP(M201,E$4:F$202,2,FALSE),"")</f>
        <v/>
      </c>
      <c r="O201" s="1" t="str">
        <f>IF(D201&lt;=L$4,VLOOKUP(M201,E$4:J$202,6,FALSE),"")</f>
        <v/>
      </c>
      <c r="P201" s="40" t="str">
        <f>IF(D201&lt;=L$4,VLOOKUP(O201,A$4:B$202,2,FALSE),"")</f>
        <v/>
      </c>
      <c r="Q201" s="40" t="str">
        <f t="shared" si="60"/>
        <v/>
      </c>
      <c r="R201" s="6">
        <f t="shared" si="61"/>
        <v>0</v>
      </c>
      <c r="S201" s="6">
        <f>IF(AND(D201&lt;=L$4,P201&lt;&gt;"Y"),IF(N201&lt;VLOOKUP(O201,Runners!A$3:CT$201,S$1,FALSE),IF(Y$2="zero",0,Y$2),0),0)</f>
        <v>0</v>
      </c>
      <c r="T201" s="6">
        <f t="shared" si="62"/>
        <v>0</v>
      </c>
      <c r="U201" s="2"/>
      <c r="V201" s="2" t="str">
        <f>IF(O201&lt;&gt;"",VLOOKUP(O201,Runners!CZ$3:DM$201,V$1,FALSE),"")</f>
        <v/>
      </c>
      <c r="W201" s="19" t="str">
        <f t="shared" si="63"/>
        <v/>
      </c>
    </row>
  </sheetData>
  <sortState xmlns:xlrd2="http://schemas.microsoft.com/office/spreadsheetml/2017/richdata2" ref="A4:CE126">
    <sortCondition ref="A126"/>
  </sortState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CE202"/>
  <sheetViews>
    <sheetView showZeros="0" workbookViewId="0">
      <pane xSplit="4" ySplit="2" topLeftCell="E16" activePane="bottomRight" state="frozen"/>
      <selection pane="topRight" activeCell="E1" sqref="E1"/>
      <selection pane="bottomLeft" activeCell="A3" sqref="A3"/>
      <selection pane="bottomRight" activeCell="C55" sqref="C55:F55"/>
    </sheetView>
  </sheetViews>
  <sheetFormatPr defaultColWidth="8.85546875" defaultRowHeight="12" x14ac:dyDescent="0.2"/>
  <cols>
    <col min="1" max="1" width="16.28515625" style="1" customWidth="1"/>
    <col min="2" max="2" width="5.5703125" style="1" customWidth="1"/>
    <col min="3" max="3" width="7.28515625" style="1" customWidth="1"/>
    <col min="4" max="4" width="3.85546875" style="6" hidden="1" customWidth="1"/>
    <col min="5" max="5" width="7.7109375" style="1" customWidth="1"/>
    <col min="6" max="6" width="8.7109375" style="1" customWidth="1"/>
    <col min="7" max="7" width="8.7109375" style="6" customWidth="1"/>
    <col min="8" max="8" width="8.7109375" style="6" hidden="1" customWidth="1"/>
    <col min="9" max="9" width="8.140625" style="1" hidden="1" customWidth="1"/>
    <col min="10" max="10" width="5.7109375" style="1" hidden="1" customWidth="1"/>
    <col min="11" max="11" width="8.7109375" style="8" hidden="1" customWidth="1"/>
    <col min="12" max="12" width="11.140625" style="1" customWidth="1"/>
    <col min="13" max="13" width="8.85546875" style="1" customWidth="1"/>
    <col min="14" max="14" width="8.85546875" style="8" customWidth="1"/>
    <col min="15" max="15" width="16.7109375" style="1" customWidth="1"/>
    <col min="16" max="16" width="5.5703125" style="6" customWidth="1"/>
    <col min="17" max="17" width="5.5703125" style="6" hidden="1" customWidth="1"/>
    <col min="18" max="19" width="5.5703125" style="6" customWidth="1"/>
    <col min="20" max="21" width="5.5703125" style="1" customWidth="1"/>
    <col min="22" max="22" width="3.7109375" style="1" hidden="1" customWidth="1"/>
    <col min="23" max="23" width="6.42578125" style="1" customWidth="1"/>
    <col min="24" max="24" width="10.42578125" style="1" customWidth="1"/>
    <col min="25" max="16384" width="8.85546875" style="1"/>
  </cols>
  <sheetData>
    <row r="1" spans="1:83" s="7" customFormat="1" ht="25.9" hidden="1" customHeight="1" x14ac:dyDescent="0.25">
      <c r="C1" s="7">
        <v>41</v>
      </c>
      <c r="D1" s="5"/>
      <c r="E1" s="4"/>
      <c r="F1" s="4"/>
      <c r="G1" s="5"/>
      <c r="H1" s="5"/>
      <c r="K1" s="10"/>
      <c r="N1" s="10"/>
      <c r="P1" s="5"/>
      <c r="Q1" s="5">
        <v>94</v>
      </c>
      <c r="R1" s="5"/>
      <c r="S1" s="5">
        <v>94</v>
      </c>
      <c r="T1" s="7">
        <v>3</v>
      </c>
      <c r="V1" s="7">
        <v>10</v>
      </c>
    </row>
    <row r="2" spans="1:83" s="7" customFormat="1" ht="12" customHeight="1" x14ac:dyDescent="0.25">
      <c r="A2" s="7" t="s">
        <v>22</v>
      </c>
      <c r="B2" s="7" t="s">
        <v>65</v>
      </c>
      <c r="C2" s="7" t="s">
        <v>59</v>
      </c>
      <c r="D2" s="5">
        <v>0</v>
      </c>
      <c r="E2" s="4"/>
      <c r="F2" s="4"/>
      <c r="G2" s="5"/>
      <c r="H2" s="5"/>
      <c r="K2" s="10"/>
      <c r="L2" s="14" t="s">
        <v>138</v>
      </c>
      <c r="M2" s="14" t="s">
        <v>139</v>
      </c>
      <c r="N2" s="24" t="s">
        <v>140</v>
      </c>
      <c r="P2" s="39" t="s">
        <v>65</v>
      </c>
      <c r="Q2" s="39"/>
      <c r="R2" s="5" t="s">
        <v>34</v>
      </c>
      <c r="S2" s="5" t="s">
        <v>119</v>
      </c>
      <c r="T2" s="5" t="s">
        <v>124</v>
      </c>
      <c r="X2" s="12" t="s">
        <v>206</v>
      </c>
      <c r="Y2" s="51">
        <v>2</v>
      </c>
    </row>
    <row r="3" spans="1:83" s="7" customFormat="1" ht="16.149999999999999" hidden="1" customHeight="1" x14ac:dyDescent="0.25">
      <c r="D3" s="5">
        <v>0</v>
      </c>
      <c r="E3" s="4"/>
      <c r="F3" s="4"/>
      <c r="G3" s="5"/>
      <c r="H3" s="5"/>
      <c r="K3" s="10"/>
      <c r="L3" s="14"/>
      <c r="M3" s="14"/>
      <c r="N3" s="24"/>
      <c r="P3" s="39"/>
      <c r="Q3" s="39">
        <v>41</v>
      </c>
      <c r="R3" s="5">
        <v>41</v>
      </c>
      <c r="S3" s="5"/>
      <c r="T3" s="5"/>
    </row>
    <row r="4" spans="1:83" ht="12" customHeight="1" x14ac:dyDescent="0.2">
      <c r="A4" s="1" t="s">
        <v>199</v>
      </c>
      <c r="C4" s="3">
        <f>IF(A4&lt;&gt;"",VLOOKUP(A4,Runners!A$3:AS$201,C$1,FALSE),0)</f>
        <v>7.9861111111111122E-3</v>
      </c>
      <c r="D4" s="6">
        <f t="shared" ref="D4:D35" si="0">D3+1</f>
        <v>1</v>
      </c>
      <c r="E4" s="2"/>
      <c r="F4" s="2">
        <f t="shared" ref="F4:F35" si="1">IF(E4&gt;0,E4-C4,0)</f>
        <v>0</v>
      </c>
      <c r="J4" s="1" t="str">
        <f t="shared" ref="J4:J35" si="2">A4</f>
        <v>Aaron Kirkby</v>
      </c>
      <c r="L4" s="7">
        <f>COUNT(E4:E202)</f>
        <v>8</v>
      </c>
      <c r="M4" s="8">
        <f>IF(D4&lt;=L$4,SMALL(E$4:E$202,D4),"")</f>
        <v>2.4560185185185185E-2</v>
      </c>
      <c r="N4" s="8">
        <f>IF(D4&lt;=L$4,VLOOKUP(M4,E$4:F$202,2,FALSE),"")</f>
        <v>1.6226851851851853E-2</v>
      </c>
      <c r="O4" s="1" t="str">
        <f>IF(D4&lt;=L$4,VLOOKUP(M4,E$4:J$202,6,FALSE),"")</f>
        <v>Morgan Pritchard</v>
      </c>
      <c r="P4" s="40">
        <f>IF(D4&lt;=L$4,VLOOKUP(O4,A$4:B$202,2,FALSE),"")</f>
        <v>0</v>
      </c>
      <c r="Q4" s="40">
        <f t="shared" ref="Q4:Q35" si="3">IF(D4&lt;=L$4,IF(P4="Y",Q3,Q3-1),"")</f>
        <v>40</v>
      </c>
      <c r="R4" s="6">
        <f t="shared" ref="R4:R35" si="4">IF(Q4=Q3,0,IF(Q4&gt;0,Q4,1))</f>
        <v>40</v>
      </c>
      <c r="S4" s="6">
        <f>IF(AND(D4&lt;=L$4,P4&lt;&gt;"Y"),IF(N4&lt;VLOOKUP(O4,Runners!A$3:CT$201,S$1,FALSE),IF(Y$2="zero",0,Y$2),0),0)</f>
        <v>2</v>
      </c>
      <c r="T4" s="6">
        <f t="shared" ref="T4:T35" si="5">IF(AND(D4&lt;=L$4,P4&lt;&gt;"Y"),S4+R4,0)</f>
        <v>42</v>
      </c>
      <c r="U4" s="2"/>
      <c r="V4" s="2">
        <f>IF(O4&lt;&gt;"",VLOOKUP(O4,Runners!CZ$3:DM$201,V$1,FALSE),"")</f>
        <v>1.9583333333333335E-2</v>
      </c>
      <c r="W4" s="19">
        <f t="shared" ref="W4:W35" si="6">IF(O4&lt;&gt;"",(V4-N4)/V4,"")</f>
        <v>0.17139479905437349</v>
      </c>
    </row>
    <row r="5" spans="1:83" x14ac:dyDescent="0.2">
      <c r="A5" s="1" t="s">
        <v>5</v>
      </c>
      <c r="C5" s="3">
        <f>IF(A5&lt;&gt;"",VLOOKUP(A5,Runners!A$3:AS$201,C$1,FALSE),0)</f>
        <v>1.0763888888888891E-2</v>
      </c>
      <c r="D5" s="6">
        <f t="shared" si="0"/>
        <v>2</v>
      </c>
      <c r="E5" s="2"/>
      <c r="F5" s="2">
        <f t="shared" si="1"/>
        <v>0</v>
      </c>
      <c r="J5" s="1" t="str">
        <f t="shared" si="2"/>
        <v>Alan Elstone</v>
      </c>
      <c r="L5" s="7"/>
      <c r="M5" s="8">
        <f>IF(D5&lt;=L$4,SMALL(E$4:E$202,D5),"")</f>
        <v>2.7060185185185187E-2</v>
      </c>
      <c r="N5" s="8">
        <f>IF(D5&lt;=L$4,VLOOKUP(M5,E$4:F$202,2,FALSE),"")</f>
        <v>1.7511574074074075E-2</v>
      </c>
      <c r="O5" s="1" t="str">
        <f>IF(D5&lt;=L$4,VLOOKUP(M5,E$4:J$202,6,FALSE),"")</f>
        <v>Graham Webster</v>
      </c>
      <c r="P5" s="40">
        <f>IF(D5&lt;=L$4,VLOOKUP(O5,A$4:B$202,2,FALSE),"")</f>
        <v>0</v>
      </c>
      <c r="Q5" s="40">
        <f t="shared" si="3"/>
        <v>39</v>
      </c>
      <c r="R5" s="6">
        <f t="shared" si="4"/>
        <v>39</v>
      </c>
      <c r="S5" s="6">
        <f>IF(AND(D5&lt;=L$4,P5&lt;&gt;"Y"),IF(N5&lt;VLOOKUP(O5,Runners!A$3:CT$201,S$1,FALSE),IF(Y$2="zero",0,Y$2),0),0)</f>
        <v>2</v>
      </c>
      <c r="T5" s="6">
        <f t="shared" si="5"/>
        <v>41</v>
      </c>
      <c r="U5" s="2"/>
      <c r="V5" s="2">
        <f>IF(O5&lt;&gt;"",VLOOKUP(O5,Runners!CZ$3:DM$201,V$1,FALSE),"")</f>
        <v>1.832175925925926E-2</v>
      </c>
      <c r="W5" s="19">
        <f t="shared" si="6"/>
        <v>4.4219835754895735E-2</v>
      </c>
      <c r="X5" s="2" t="s">
        <v>135</v>
      </c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</row>
    <row r="6" spans="1:83" x14ac:dyDescent="0.2">
      <c r="A6" s="1" t="s">
        <v>214</v>
      </c>
      <c r="B6" s="3"/>
      <c r="C6" s="3">
        <f>IF(A6&lt;&gt;"",VLOOKUP(A6,Runners!A$3:AS$201,C$1,FALSE),0)</f>
        <v>1.4236111111111111E-2</v>
      </c>
      <c r="D6" s="6">
        <f t="shared" si="0"/>
        <v>3</v>
      </c>
      <c r="E6" s="2"/>
      <c r="F6" s="2">
        <f t="shared" si="1"/>
        <v>0</v>
      </c>
      <c r="J6" s="1" t="str">
        <f t="shared" si="2"/>
        <v>Alex Fraser</v>
      </c>
      <c r="M6" s="8">
        <f>IF(D6&lt;=L$4,SMALL(E$4:E$202,D6),"")</f>
        <v>2.8009259259259262E-2</v>
      </c>
      <c r="N6" s="8">
        <f>IF(D6&lt;=L$4,VLOOKUP(M6,E$4:F$202,2,FALSE),"")</f>
        <v>1.7071759259259259E-2</v>
      </c>
      <c r="O6" s="1" t="str">
        <f>IF(D6&lt;=L$4,VLOOKUP(M6,E$4:J$202,6,FALSE),"")</f>
        <v>Chris Cottam</v>
      </c>
      <c r="P6" s="40">
        <f>IF(D6&lt;=L$4,VLOOKUP(O6,A$4:B$202,2,FALSE),"")</f>
        <v>0</v>
      </c>
      <c r="Q6" s="40">
        <f t="shared" si="3"/>
        <v>38</v>
      </c>
      <c r="R6" s="6">
        <f t="shared" si="4"/>
        <v>38</v>
      </c>
      <c r="S6" s="6">
        <f>IF(AND(D6&lt;=L$4,P6&lt;&gt;"Y"),IF(N6&lt;VLOOKUP(O6,Runners!A$3:CT$201,S$1,FALSE),IF(Y$2="zero",0,Y$2),0),0)</f>
        <v>2</v>
      </c>
      <c r="T6" s="6">
        <f t="shared" si="5"/>
        <v>40</v>
      </c>
      <c r="U6" s="2"/>
      <c r="V6" s="2">
        <f>IF(O6&lt;&gt;"",VLOOKUP(O6,Runners!CZ$3:DM$201,V$1,FALSE),"")</f>
        <v>1.6962391839179459E-2</v>
      </c>
      <c r="W6" s="19">
        <f t="shared" si="6"/>
        <v>-6.4476414126446958E-3</v>
      </c>
      <c r="AA6" s="2"/>
    </row>
    <row r="7" spans="1:83" x14ac:dyDescent="0.2">
      <c r="A7" s="1" t="s">
        <v>1</v>
      </c>
      <c r="C7" s="3">
        <f>IF(A7&lt;&gt;"",VLOOKUP(A7,Runners!A$3:AS$201,C$1,FALSE),0)</f>
        <v>1.40625E-2</v>
      </c>
      <c r="D7" s="6">
        <f t="shared" si="0"/>
        <v>4</v>
      </c>
      <c r="E7" s="2"/>
      <c r="F7" s="2">
        <f t="shared" si="1"/>
        <v>0</v>
      </c>
      <c r="J7" s="1" t="str">
        <f t="shared" si="2"/>
        <v>Alex Tate</v>
      </c>
      <c r="M7" s="8">
        <f>IF(D7&lt;=L$4,SMALL(E$4:E$202,D7),"")</f>
        <v>2.8680555555555553E-2</v>
      </c>
      <c r="N7" s="8">
        <f>IF(D7&lt;=L$4,VLOOKUP(M7,E$4:F$202,2,FALSE),"")</f>
        <v>1.6354166666666663E-2</v>
      </c>
      <c r="O7" s="1" t="str">
        <f>IF(D7&lt;=L$4,VLOOKUP(M7,E$4:J$202,6,FALSE),"")</f>
        <v>Oliver Thomson</v>
      </c>
      <c r="P7" s="40">
        <f>IF(D7&lt;=L$4,VLOOKUP(O7,A$4:B$202,2,FALSE),"")</f>
        <v>0</v>
      </c>
      <c r="Q7" s="40">
        <f t="shared" si="3"/>
        <v>37</v>
      </c>
      <c r="R7" s="6">
        <f t="shared" si="4"/>
        <v>37</v>
      </c>
      <c r="S7" s="6">
        <f>IF(AND(D7&lt;=L$4,P7&lt;&gt;"Y"),IF(N7&lt;VLOOKUP(O7,Runners!A$3:CT$201,S$1,FALSE),IF(Y$2="zero",0,Y$2),0),0)</f>
        <v>0</v>
      </c>
      <c r="T7" s="6">
        <f t="shared" si="5"/>
        <v>37</v>
      </c>
      <c r="U7" s="2"/>
      <c r="V7" s="2">
        <f>IF(O7&lt;&gt;"",VLOOKUP(O7,Runners!CZ$3:DM$201,V$1,FALSE),"")</f>
        <v>1.5521433539259655E-2</v>
      </c>
      <c r="W7" s="19">
        <f t="shared" si="6"/>
        <v>-5.3650529463061897E-2</v>
      </c>
    </row>
    <row r="8" spans="1:83" x14ac:dyDescent="0.2">
      <c r="A8" s="1" t="s">
        <v>228</v>
      </c>
      <c r="C8" s="3">
        <f>IF(A8&lt;&gt;"",VLOOKUP(A8,Runners!A$3:AS$201,C$1,FALSE),0)</f>
        <v>7.9861111111111122E-3</v>
      </c>
      <c r="D8" s="6">
        <f t="shared" si="0"/>
        <v>5</v>
      </c>
      <c r="E8" s="2"/>
      <c r="F8" s="2">
        <f t="shared" si="1"/>
        <v>0</v>
      </c>
      <c r="J8" s="1" t="str">
        <f t="shared" si="2"/>
        <v>Alex Wiggins</v>
      </c>
      <c r="M8" s="8">
        <f>IF(D8&lt;=L$4,SMALL(E$4:E$202,D8),"")</f>
        <v>2.8900462962962961E-2</v>
      </c>
      <c r="N8" s="8">
        <f>IF(D8&lt;=L$4,VLOOKUP(M8,E$4:F$202,2,FALSE),"")</f>
        <v>1.7442129629629627E-2</v>
      </c>
      <c r="O8" s="1" t="str">
        <f>IF(D8&lt;=L$4,VLOOKUP(M8,E$4:J$202,6,FALSE),"")</f>
        <v>Dan Gregson</v>
      </c>
      <c r="P8" s="40">
        <f>IF(D8&lt;=L$4,VLOOKUP(O8,A$4:B$202,2,FALSE),"")</f>
        <v>0</v>
      </c>
      <c r="Q8" s="40">
        <f t="shared" si="3"/>
        <v>36</v>
      </c>
      <c r="R8" s="6">
        <f t="shared" si="4"/>
        <v>36</v>
      </c>
      <c r="S8" s="6">
        <f>IF(AND(D8&lt;=L$4,P8&lt;&gt;"Y"),IF(N8&lt;VLOOKUP(O8,Runners!A$3:CT$201,S$1,FALSE),IF(Y$2="zero",0,Y$2),0),0)</f>
        <v>0</v>
      </c>
      <c r="T8" s="6">
        <f t="shared" si="5"/>
        <v>36</v>
      </c>
      <c r="U8" s="2"/>
      <c r="V8" s="2">
        <f>IF(O8&lt;&gt;"",VLOOKUP(O8,Runners!CZ$3:DM$201,V$1,FALSE),"")</f>
        <v>1.6419808775629412E-2</v>
      </c>
      <c r="W8" s="19">
        <f t="shared" si="6"/>
        <v>-6.2261434829713865E-2</v>
      </c>
    </row>
    <row r="9" spans="1:83" x14ac:dyDescent="0.2">
      <c r="A9" s="1" t="s">
        <v>216</v>
      </c>
      <c r="C9" s="3">
        <f>IF(A9&lt;&gt;"",VLOOKUP(A9,Runners!A$3:AS$201,C$1,FALSE),0)</f>
        <v>1.5277777777777777E-2</v>
      </c>
      <c r="D9" s="6">
        <f t="shared" si="0"/>
        <v>6</v>
      </c>
      <c r="E9" s="2"/>
      <c r="F9" s="2">
        <f t="shared" si="1"/>
        <v>0</v>
      </c>
      <c r="J9" s="1" t="str">
        <f t="shared" si="2"/>
        <v>Alistair Leivers</v>
      </c>
      <c r="M9" s="8">
        <f>IF(D9&lt;=L$4,SMALL(E$4:E$202,D9),"")</f>
        <v>2.8958333333333336E-2</v>
      </c>
      <c r="N9" s="8">
        <f>IF(D9&lt;=L$4,VLOOKUP(M9,E$4:F$202,2,FALSE),"")</f>
        <v>2.0798611111111115E-2</v>
      </c>
      <c r="O9" s="1" t="str">
        <f>IF(D9&lt;=L$4,VLOOKUP(M9,E$4:J$202,6,FALSE),"")</f>
        <v>Peter Thomson</v>
      </c>
      <c r="P9" s="40">
        <f>IF(D9&lt;=L$4,VLOOKUP(O9,A$4:B$202,2,FALSE),"")</f>
        <v>0</v>
      </c>
      <c r="Q9" s="40">
        <f t="shared" si="3"/>
        <v>35</v>
      </c>
      <c r="R9" s="6">
        <f t="shared" si="4"/>
        <v>35</v>
      </c>
      <c r="S9" s="6">
        <f>IF(AND(D9&lt;=L$4,P9&lt;&gt;"Y"),IF(N9&lt;VLOOKUP(O9,Runners!A$3:CT$201,S$1,FALSE),IF(Y$2="zero",0,Y$2),0),0)</f>
        <v>2</v>
      </c>
      <c r="T9" s="6">
        <f t="shared" si="5"/>
        <v>37</v>
      </c>
      <c r="U9" s="2"/>
      <c r="V9" s="2">
        <f>IF(O9&lt;&gt;"",VLOOKUP(O9,Runners!CZ$3:DM$201,V$1,FALSE),"")</f>
        <v>1.9737570787173166E-2</v>
      </c>
      <c r="W9" s="19">
        <f t="shared" si="6"/>
        <v>-5.3757391696220576E-2</v>
      </c>
      <c r="AA9" s="2"/>
    </row>
    <row r="10" spans="1:83" x14ac:dyDescent="0.2">
      <c r="A10" s="1" t="s">
        <v>48</v>
      </c>
      <c r="B10" s="3"/>
      <c r="C10" s="3">
        <f>IF(A10&lt;&gt;"",VLOOKUP(A10,Runners!A$3:AS$201,C$1,FALSE),0)</f>
        <v>1.4236111111111111E-2</v>
      </c>
      <c r="D10" s="6">
        <f t="shared" si="0"/>
        <v>7</v>
      </c>
      <c r="E10" s="2"/>
      <c r="F10" s="2">
        <f t="shared" si="1"/>
        <v>0</v>
      </c>
      <c r="J10" s="1" t="str">
        <f t="shared" si="2"/>
        <v>Andy Draper</v>
      </c>
      <c r="M10" s="8">
        <f>IF(D10&lt;=L$4,SMALL(E$4:E$202,D10),"")</f>
        <v>2.9247685185185186E-2</v>
      </c>
      <c r="N10" s="8">
        <f>IF(D10&lt;=L$4,VLOOKUP(M10,E$4:F$202,2,FALSE),"")</f>
        <v>1.449074074074074E-2</v>
      </c>
      <c r="O10" s="1" t="str">
        <f>IF(D10&lt;=L$4,VLOOKUP(M10,E$4:J$202,6,FALSE),"")</f>
        <v>Joe Greenwood</v>
      </c>
      <c r="P10" s="40">
        <f>IF(D10&lt;=L$4,VLOOKUP(O10,A$4:B$202,2,FALSE),"")</f>
        <v>0</v>
      </c>
      <c r="Q10" s="40">
        <f t="shared" si="3"/>
        <v>34</v>
      </c>
      <c r="R10" s="6">
        <f t="shared" si="4"/>
        <v>34</v>
      </c>
      <c r="S10" s="6">
        <f>IF(AND(D10&lt;=L$4,P10&lt;&gt;"Y"),IF(N10&lt;VLOOKUP(O10,Runners!A$3:CT$201,S$1,FALSE),IF(Y$2="zero",0,Y$2),0),0)</f>
        <v>0</v>
      </c>
      <c r="T10" s="6">
        <f t="shared" si="5"/>
        <v>34</v>
      </c>
      <c r="U10" s="2"/>
      <c r="V10" s="2">
        <f>IF(O10&lt;&gt;"",VLOOKUP(O10,Runners!CZ$3:DM$201,V$1,FALSE),"")</f>
        <v>1.3128731177047137E-2</v>
      </c>
      <c r="W10" s="19">
        <f t="shared" si="6"/>
        <v>-0.1037426652527393</v>
      </c>
      <c r="AA10" s="2"/>
    </row>
    <row r="11" spans="1:83" x14ac:dyDescent="0.2">
      <c r="A11" s="1" t="s">
        <v>27</v>
      </c>
      <c r="C11" s="3">
        <f>IF(A11&lt;&gt;"",VLOOKUP(A11,Runners!A$3:AS$201,C$1,FALSE),0)</f>
        <v>1.3715277777777778E-2</v>
      </c>
      <c r="D11" s="6">
        <f t="shared" si="0"/>
        <v>8</v>
      </c>
      <c r="E11" s="2"/>
      <c r="F11" s="2">
        <f t="shared" si="1"/>
        <v>0</v>
      </c>
      <c r="J11" s="1" t="str">
        <f t="shared" si="2"/>
        <v>Andy Unsworth</v>
      </c>
      <c r="M11" s="8">
        <f>IF(D11&lt;=L$4,SMALL(E$4:E$202,D11),"")</f>
        <v>2.9560185185185189E-2</v>
      </c>
      <c r="N11" s="8">
        <f>IF(D11&lt;=L$4,VLOOKUP(M11,E$4:F$202,2,FALSE),"")</f>
        <v>2.1747685185185189E-2</v>
      </c>
      <c r="O11" s="1" t="str">
        <f>IF(D11&lt;=L$4,VLOOKUP(M11,E$4:J$202,6,FALSE),"")</f>
        <v>Barry Broughton</v>
      </c>
      <c r="P11" s="40">
        <f>IF(D11&lt;=L$4,VLOOKUP(O11,A$4:B$202,2,FALSE),"")</f>
        <v>0</v>
      </c>
      <c r="Q11" s="40">
        <f t="shared" si="3"/>
        <v>33</v>
      </c>
      <c r="R11" s="6">
        <f t="shared" si="4"/>
        <v>33</v>
      </c>
      <c r="S11" s="6">
        <f>IF(AND(D11&lt;=L$4,P11&lt;&gt;"Y"),IF(N11&lt;VLOOKUP(O11,Runners!A$3:CT$201,S$1,FALSE),IF(Y$2="zero",0,Y$2),0),0)</f>
        <v>0</v>
      </c>
      <c r="T11" s="6">
        <f t="shared" si="5"/>
        <v>33</v>
      </c>
      <c r="U11" s="2"/>
      <c r="V11" s="2">
        <f>IF(O11&lt;&gt;"",VLOOKUP(O11,Runners!CZ$3:DM$201,V$1,FALSE),"")</f>
        <v>2.0084468155672382E-2</v>
      </c>
      <c r="W11" s="19">
        <f t="shared" si="6"/>
        <v>-8.2811106404282395E-2</v>
      </c>
      <c r="AA11" s="2"/>
    </row>
    <row r="12" spans="1:83" x14ac:dyDescent="0.2">
      <c r="A12" s="1" t="s">
        <v>190</v>
      </c>
      <c r="C12" s="3">
        <f>IF(A12&lt;&gt;"",VLOOKUP(A12,Runners!A$3:AS$201,C$1,FALSE),0)</f>
        <v>6.076388888888889E-3</v>
      </c>
      <c r="D12" s="6">
        <f t="shared" si="0"/>
        <v>9</v>
      </c>
      <c r="E12" s="2"/>
      <c r="F12" s="2">
        <f t="shared" si="1"/>
        <v>0</v>
      </c>
      <c r="J12" s="1" t="str">
        <f t="shared" si="2"/>
        <v>Angela Bremner</v>
      </c>
      <c r="M12" s="8" t="str">
        <f>IF(D12&lt;=L$4,SMALL(E$4:E$202,D12),"")</f>
        <v/>
      </c>
      <c r="N12" s="8" t="str">
        <f>IF(D12&lt;=L$4,VLOOKUP(M12,E$4:F$202,2,FALSE),"")</f>
        <v/>
      </c>
      <c r="O12" s="1" t="str">
        <f>IF(D12&lt;=L$4,VLOOKUP(M12,E$4:J$202,6,FALSE),"")</f>
        <v/>
      </c>
      <c r="P12" s="40" t="str">
        <f>IF(D12&lt;=L$4,VLOOKUP(O12,A$4:B$202,2,FALSE),"")</f>
        <v/>
      </c>
      <c r="Q12" s="40" t="str">
        <f t="shared" si="3"/>
        <v/>
      </c>
      <c r="R12" s="6" t="str">
        <f t="shared" si="4"/>
        <v/>
      </c>
      <c r="S12" s="6">
        <f>IF(AND(D12&lt;=L$4,P12&lt;&gt;"Y"),IF(N12&lt;VLOOKUP(O12,Runners!A$3:CT$201,S$1,FALSE),IF(Y$2="zero",0,Y$2),0),0)</f>
        <v>0</v>
      </c>
      <c r="T12" s="6">
        <f t="shared" si="5"/>
        <v>0</v>
      </c>
      <c r="U12" s="2"/>
      <c r="V12" s="2" t="str">
        <f>IF(O12&lt;&gt;"",VLOOKUP(O12,Runners!CZ$3:DM$201,V$1,FALSE),"")</f>
        <v/>
      </c>
      <c r="W12" s="19" t="str">
        <f t="shared" si="6"/>
        <v/>
      </c>
    </row>
    <row r="13" spans="1:83" x14ac:dyDescent="0.2">
      <c r="A13" s="1" t="s">
        <v>21</v>
      </c>
      <c r="C13" s="3">
        <f>IF(A13&lt;&gt;"",VLOOKUP(A13,Runners!A$3:AS$201,C$1,FALSE),0)</f>
        <v>1.0763888888888891E-2</v>
      </c>
      <c r="D13" s="6">
        <f t="shared" si="0"/>
        <v>10</v>
      </c>
      <c r="E13" s="2"/>
      <c r="F13" s="2">
        <f t="shared" si="1"/>
        <v>0</v>
      </c>
      <c r="J13" s="1" t="str">
        <f t="shared" si="2"/>
        <v>Barbara Holmes</v>
      </c>
      <c r="M13" s="8" t="str">
        <f>IF(D13&lt;=L$4,SMALL(E$4:E$202,D13),"")</f>
        <v/>
      </c>
      <c r="N13" s="8" t="str">
        <f>IF(D13&lt;=L$4,VLOOKUP(M13,E$4:F$202,2,FALSE),"")</f>
        <v/>
      </c>
      <c r="O13" s="1" t="str">
        <f>IF(D13&lt;=L$4,VLOOKUP(M13,E$4:J$202,6,FALSE),"")</f>
        <v/>
      </c>
      <c r="P13" s="40" t="str">
        <f>IF(D13&lt;=L$4,VLOOKUP(O13,A$4:B$202,2,FALSE),"")</f>
        <v/>
      </c>
      <c r="Q13" s="40" t="str">
        <f t="shared" si="3"/>
        <v/>
      </c>
      <c r="R13" s="6">
        <f t="shared" si="4"/>
        <v>0</v>
      </c>
      <c r="S13" s="6">
        <f>IF(AND(D13&lt;=L$4,P13&lt;&gt;"Y"),IF(N13&lt;VLOOKUP(O13,Runners!A$3:CT$201,S$1,FALSE),IF(Y$2="zero",0,Y$2),0),0)</f>
        <v>0</v>
      </c>
      <c r="T13" s="6">
        <f t="shared" si="5"/>
        <v>0</v>
      </c>
      <c r="U13" s="2"/>
      <c r="V13" s="2" t="str">
        <f>IF(O13&lt;&gt;"",VLOOKUP(O13,Runners!CZ$3:DM$201,V$1,FALSE),"")</f>
        <v/>
      </c>
      <c r="W13" s="19" t="str">
        <f t="shared" si="6"/>
        <v/>
      </c>
    </row>
    <row r="14" spans="1:83" x14ac:dyDescent="0.2">
      <c r="A14" s="1" t="s">
        <v>208</v>
      </c>
      <c r="C14" s="3">
        <f>IF(A14&lt;&gt;"",VLOOKUP(A14,Runners!A$3:AS$201,C$1,FALSE),0)</f>
        <v>7.8125E-3</v>
      </c>
      <c r="D14" s="6">
        <f t="shared" si="0"/>
        <v>11</v>
      </c>
      <c r="E14" s="2">
        <v>2.9560185185185189E-2</v>
      </c>
      <c r="F14" s="2">
        <f t="shared" si="1"/>
        <v>2.1747685185185189E-2</v>
      </c>
      <c r="J14" s="1" t="str">
        <f t="shared" si="2"/>
        <v>Barry Broughton</v>
      </c>
      <c r="M14" s="8" t="str">
        <f>IF(D14&lt;=L$4,SMALL(E$4:E$202,D14),"")</f>
        <v/>
      </c>
      <c r="N14" s="8" t="str">
        <f>IF(D14&lt;=L$4,VLOOKUP(M14,E$4:F$202,2,FALSE),"")</f>
        <v/>
      </c>
      <c r="O14" s="1" t="str">
        <f>IF(D14&lt;=L$4,VLOOKUP(M14,E$4:J$202,6,FALSE),"")</f>
        <v/>
      </c>
      <c r="P14" s="40" t="str">
        <f>IF(D14&lt;=L$4,VLOOKUP(O14,A$4:B$202,2,FALSE),"")</f>
        <v/>
      </c>
      <c r="Q14" s="40" t="str">
        <f t="shared" si="3"/>
        <v/>
      </c>
      <c r="R14" s="6">
        <f t="shared" si="4"/>
        <v>0</v>
      </c>
      <c r="S14" s="6">
        <f>IF(AND(D14&lt;=L$4,P14&lt;&gt;"Y"),IF(N14&lt;VLOOKUP(O14,Runners!A$3:CT$201,S$1,FALSE),IF(Y$2="zero",0,Y$2),0),0)</f>
        <v>0</v>
      </c>
      <c r="T14" s="6">
        <f t="shared" si="5"/>
        <v>0</v>
      </c>
      <c r="U14" s="2"/>
      <c r="V14" s="2" t="str">
        <f>IF(O14&lt;&gt;"",VLOOKUP(O14,Runners!CZ$3:DM$201,V$1,FALSE),"")</f>
        <v/>
      </c>
      <c r="W14" s="19" t="str">
        <f t="shared" si="6"/>
        <v/>
      </c>
    </row>
    <row r="15" spans="1:83" x14ac:dyDescent="0.2">
      <c r="A15" s="1" t="s">
        <v>32</v>
      </c>
      <c r="C15" s="3">
        <f>IF(A15&lt;&gt;"",VLOOKUP(A15,Runners!A$3:AS$201,C$1,FALSE),0)</f>
        <v>7.6388888888888886E-3</v>
      </c>
      <c r="D15" s="6">
        <f t="shared" si="0"/>
        <v>12</v>
      </c>
      <c r="E15" s="2"/>
      <c r="F15" s="2">
        <f t="shared" si="1"/>
        <v>0</v>
      </c>
      <c r="J15" s="1" t="str">
        <f t="shared" si="2"/>
        <v>Bec Willetts</v>
      </c>
      <c r="M15" s="8" t="str">
        <f>IF(D15&lt;=L$4,SMALL(E$4:E$202,D15),"")</f>
        <v/>
      </c>
      <c r="N15" s="8" t="str">
        <f>IF(D15&lt;=L$4,VLOOKUP(M15,E$4:F$202,2,FALSE),"")</f>
        <v/>
      </c>
      <c r="O15" s="1" t="str">
        <f>IF(D15&lt;=L$4,VLOOKUP(M15,E$4:J$202,6,FALSE),"")</f>
        <v/>
      </c>
      <c r="P15" s="40" t="str">
        <f>IF(D15&lt;=L$4,VLOOKUP(O15,A$4:B$202,2,FALSE),"")</f>
        <v/>
      </c>
      <c r="Q15" s="40" t="str">
        <f t="shared" si="3"/>
        <v/>
      </c>
      <c r="R15" s="6">
        <f t="shared" si="4"/>
        <v>0</v>
      </c>
      <c r="S15" s="6">
        <f>IF(AND(D15&lt;=L$4,P15&lt;&gt;"Y"),IF(N15&lt;VLOOKUP(O15,Runners!A$3:CT$201,S$1,FALSE),IF(Y$2="zero",0,Y$2),0),0)</f>
        <v>0</v>
      </c>
      <c r="T15" s="6">
        <f t="shared" si="5"/>
        <v>0</v>
      </c>
      <c r="U15" s="2"/>
      <c r="V15" s="2" t="str">
        <f>IF(O15&lt;&gt;"",VLOOKUP(O15,Runners!CZ$3:DM$201,V$1,FALSE),"")</f>
        <v/>
      </c>
      <c r="W15" s="19" t="str">
        <f t="shared" si="6"/>
        <v/>
      </c>
    </row>
    <row r="16" spans="1:83" x14ac:dyDescent="0.2">
      <c r="A16" s="1" t="s">
        <v>156</v>
      </c>
      <c r="C16" s="3">
        <f>IF(A16&lt;&gt;"",VLOOKUP(A16,Runners!A$3:AS$201,C$1,FALSE),0)</f>
        <v>1.0069444444444445E-2</v>
      </c>
      <c r="D16" s="6">
        <f t="shared" si="0"/>
        <v>13</v>
      </c>
      <c r="E16" s="2"/>
      <c r="F16" s="2">
        <f t="shared" si="1"/>
        <v>0</v>
      </c>
      <c r="J16" s="1" t="str">
        <f t="shared" si="2"/>
        <v>Ben McCabe</v>
      </c>
      <c r="M16" s="8" t="str">
        <f>IF(D16&lt;=L$4,SMALL(E$4:E$202,D16),"")</f>
        <v/>
      </c>
      <c r="N16" s="8" t="str">
        <f>IF(D16&lt;=L$4,VLOOKUP(M16,E$4:F$202,2,FALSE),"")</f>
        <v/>
      </c>
      <c r="O16" s="1" t="str">
        <f>IF(D16&lt;=L$4,VLOOKUP(M16,E$4:J$202,6,FALSE),"")</f>
        <v/>
      </c>
      <c r="P16" s="40" t="str">
        <f>IF(D16&lt;=L$4,VLOOKUP(O16,A$4:B$202,2,FALSE),"")</f>
        <v/>
      </c>
      <c r="Q16" s="40" t="str">
        <f t="shared" si="3"/>
        <v/>
      </c>
      <c r="R16" s="6">
        <f t="shared" si="4"/>
        <v>0</v>
      </c>
      <c r="S16" s="6">
        <f>IF(AND(D16&lt;=L$4,P16&lt;&gt;"Y"),IF(N16&lt;VLOOKUP(O16,Runners!A$3:CT$201,S$1,FALSE),IF(Y$2="zero",0,Y$2),0),0)</f>
        <v>0</v>
      </c>
      <c r="T16" s="6">
        <f t="shared" si="5"/>
        <v>0</v>
      </c>
      <c r="U16" s="2"/>
      <c r="V16" s="2" t="str">
        <f>IF(O16&lt;&gt;"",VLOOKUP(O16,Runners!CZ$3:DM$201,V$1,FALSE),"")</f>
        <v/>
      </c>
      <c r="W16" s="19" t="str">
        <f t="shared" si="6"/>
        <v/>
      </c>
      <c r="AA16" s="2"/>
    </row>
    <row r="17" spans="1:27" x14ac:dyDescent="0.2">
      <c r="A17" s="1" t="s">
        <v>20</v>
      </c>
      <c r="C17" s="3">
        <f>IF(A17&lt;&gt;"",VLOOKUP(A17,Runners!A$3:AS$201,C$1,FALSE),0)</f>
        <v>5.5555555555555558E-3</v>
      </c>
      <c r="D17" s="6">
        <f t="shared" si="0"/>
        <v>14</v>
      </c>
      <c r="E17" s="2"/>
      <c r="F17" s="2">
        <f t="shared" si="1"/>
        <v>0</v>
      </c>
      <c r="J17" s="1" t="str">
        <f t="shared" si="2"/>
        <v>Bob Clough</v>
      </c>
      <c r="M17" s="8" t="str">
        <f>IF(D17&lt;=L$4,SMALL(E$4:E$202,D17),"")</f>
        <v/>
      </c>
      <c r="N17" s="8" t="str">
        <f>IF(D17&lt;=L$4,VLOOKUP(M17,E$4:F$202,2,FALSE),"")</f>
        <v/>
      </c>
      <c r="O17" s="1" t="str">
        <f>IF(D17&lt;=L$4,VLOOKUP(M17,E$4:J$202,6,FALSE),"")</f>
        <v/>
      </c>
      <c r="P17" s="40" t="str">
        <f>IF(D17&lt;=L$4,VLOOKUP(O17,A$4:B$202,2,FALSE),"")</f>
        <v/>
      </c>
      <c r="Q17" s="40" t="str">
        <f t="shared" si="3"/>
        <v/>
      </c>
      <c r="R17" s="6">
        <f t="shared" si="4"/>
        <v>0</v>
      </c>
      <c r="S17" s="6">
        <f>IF(AND(D17&lt;=L$4,P17&lt;&gt;"Y"),IF(N17&lt;VLOOKUP(O17,Runners!A$3:CT$201,S$1,FALSE),IF(Y$2="zero",0,Y$2),0),0)</f>
        <v>0</v>
      </c>
      <c r="T17" s="6">
        <f t="shared" si="5"/>
        <v>0</v>
      </c>
      <c r="U17" s="2"/>
      <c r="V17" s="2" t="str">
        <f>IF(O17&lt;&gt;"",VLOOKUP(O17,Runners!CZ$3:DM$201,V$1,FALSE),"")</f>
        <v/>
      </c>
      <c r="W17" s="19" t="str">
        <f t="shared" si="6"/>
        <v/>
      </c>
      <c r="AA17" s="2"/>
    </row>
    <row r="18" spans="1:27" x14ac:dyDescent="0.2">
      <c r="A18" s="1" t="s">
        <v>193</v>
      </c>
      <c r="C18" s="3">
        <f>IF(A18&lt;&gt;"",VLOOKUP(A18,Runners!A$3:AS$201,C$1,FALSE),0)</f>
        <v>7.2916666666666659E-3</v>
      </c>
      <c r="D18" s="6">
        <f t="shared" si="0"/>
        <v>15</v>
      </c>
      <c r="E18" s="2"/>
      <c r="F18" s="2">
        <f t="shared" si="1"/>
        <v>0</v>
      </c>
      <c r="J18" s="1" t="str">
        <f t="shared" si="2"/>
        <v>Carolyn Melvyn</v>
      </c>
      <c r="M18" s="8" t="str">
        <f>IF(D18&lt;=L$4,SMALL(E$4:E$202,D18),"")</f>
        <v/>
      </c>
      <c r="N18" s="8" t="str">
        <f>IF(D18&lt;=L$4,VLOOKUP(M18,E$4:F$202,2,FALSE),"")</f>
        <v/>
      </c>
      <c r="O18" s="1" t="str">
        <f>IF(D18&lt;=L$4,VLOOKUP(M18,E$4:J$202,6,FALSE),"")</f>
        <v/>
      </c>
      <c r="P18" s="40" t="str">
        <f>IF(D18&lt;=L$4,VLOOKUP(O18,A$4:B$202,2,FALSE),"")</f>
        <v/>
      </c>
      <c r="Q18" s="40" t="str">
        <f t="shared" si="3"/>
        <v/>
      </c>
      <c r="R18" s="6">
        <f t="shared" si="4"/>
        <v>0</v>
      </c>
      <c r="S18" s="6">
        <f>IF(AND(D18&lt;=L$4,P18&lt;&gt;"Y"),IF(N18&lt;VLOOKUP(O18,Runners!A$3:CT$201,S$1,FALSE),IF(Y$2="zero",0,Y$2),0),0)</f>
        <v>0</v>
      </c>
      <c r="T18" s="6">
        <f t="shared" si="5"/>
        <v>0</v>
      </c>
      <c r="U18" s="2"/>
      <c r="V18" s="2" t="str">
        <f>IF(O18&lt;&gt;"",VLOOKUP(O18,Runners!CZ$3:DM$201,V$1,FALSE),"")</f>
        <v/>
      </c>
      <c r="W18" s="19" t="str">
        <f t="shared" si="6"/>
        <v/>
      </c>
      <c r="AA18" s="2"/>
    </row>
    <row r="19" spans="1:27" x14ac:dyDescent="0.2">
      <c r="A19" s="1" t="s">
        <v>134</v>
      </c>
      <c r="C19" s="3">
        <f>IF(A19&lt;&gt;"",VLOOKUP(A19,Runners!A$3:AS$201,C$1,FALSE),0)</f>
        <v>1.2847222222222223E-2</v>
      </c>
      <c r="D19" s="6">
        <f t="shared" si="0"/>
        <v>16</v>
      </c>
      <c r="E19" s="2"/>
      <c r="F19" s="2">
        <f t="shared" si="1"/>
        <v>0</v>
      </c>
      <c r="J19" s="1" t="str">
        <f t="shared" si="2"/>
        <v>Catherine Carrdus</v>
      </c>
      <c r="M19" s="8" t="str">
        <f>IF(D19&lt;=L$4,SMALL(E$4:E$202,D19),"")</f>
        <v/>
      </c>
      <c r="N19" s="8" t="str">
        <f>IF(D19&lt;=L$4,VLOOKUP(M19,E$4:F$202,2,FALSE),"")</f>
        <v/>
      </c>
      <c r="O19" s="1" t="str">
        <f>IF(D19&lt;=L$4,VLOOKUP(M19,E$4:J$202,6,FALSE),"")</f>
        <v/>
      </c>
      <c r="P19" s="40" t="str">
        <f>IF(D19&lt;=L$4,VLOOKUP(O19,A$4:B$202,2,FALSE),"")</f>
        <v/>
      </c>
      <c r="Q19" s="40" t="str">
        <f t="shared" si="3"/>
        <v/>
      </c>
      <c r="R19" s="6">
        <f t="shared" si="4"/>
        <v>0</v>
      </c>
      <c r="S19" s="6">
        <f>IF(AND(D19&lt;=L$4,P19&lt;&gt;"Y"),IF(N19&lt;VLOOKUP(O19,Runners!A$3:CT$201,S$1,FALSE),IF(Y$2="zero",0,Y$2),0),0)</f>
        <v>0</v>
      </c>
      <c r="T19" s="6">
        <f t="shared" si="5"/>
        <v>0</v>
      </c>
      <c r="U19" s="2"/>
      <c r="V19" s="2" t="str">
        <f>IF(O19&lt;&gt;"",VLOOKUP(O19,Runners!CZ$3:DM$201,V$1,FALSE),"")</f>
        <v/>
      </c>
      <c r="W19" s="19" t="str">
        <f t="shared" si="6"/>
        <v/>
      </c>
      <c r="AA19" s="2"/>
    </row>
    <row r="20" spans="1:27" x14ac:dyDescent="0.2">
      <c r="A20" s="1" t="s">
        <v>184</v>
      </c>
      <c r="C20" s="3">
        <f>IF(A20&lt;&gt;"",VLOOKUP(A20,Runners!A$3:AS$201,C$1,FALSE),0)</f>
        <v>5.3819444444444453E-3</v>
      </c>
      <c r="D20" s="6">
        <f t="shared" si="0"/>
        <v>17</v>
      </c>
      <c r="E20" s="2"/>
      <c r="F20" s="2">
        <f t="shared" si="1"/>
        <v>0</v>
      </c>
      <c r="J20" s="1" t="str">
        <f t="shared" si="2"/>
        <v>Catherine MacLachlan</v>
      </c>
      <c r="M20" s="8" t="str">
        <f>IF(D20&lt;=L$4,SMALL(E$4:E$202,D20),"")</f>
        <v/>
      </c>
      <c r="N20" s="8" t="str">
        <f>IF(D20&lt;=L$4,VLOOKUP(M20,E$4:F$202,2,FALSE),"")</f>
        <v/>
      </c>
      <c r="O20" s="1" t="str">
        <f>IF(D20&lt;=L$4,VLOOKUP(M20,E$4:J$202,6,FALSE),"")</f>
        <v/>
      </c>
      <c r="P20" s="40" t="str">
        <f>IF(D20&lt;=L$4,VLOOKUP(O20,A$4:B$202,2,FALSE),"")</f>
        <v/>
      </c>
      <c r="Q20" s="40" t="str">
        <f t="shared" si="3"/>
        <v/>
      </c>
      <c r="R20" s="6">
        <f t="shared" si="4"/>
        <v>0</v>
      </c>
      <c r="S20" s="6">
        <f>IF(AND(D20&lt;=L$4,P20&lt;&gt;"Y"),IF(N20&lt;VLOOKUP(O20,Runners!A$3:CT$201,S$1,FALSE),IF(Y$2="zero",0,Y$2),0),0)</f>
        <v>0</v>
      </c>
      <c r="T20" s="6">
        <f t="shared" si="5"/>
        <v>0</v>
      </c>
      <c r="U20" s="2"/>
      <c r="V20" s="2" t="str">
        <f>IF(O20&lt;&gt;"",VLOOKUP(O20,Runners!CZ$3:DM$201,V$1,FALSE),"")</f>
        <v/>
      </c>
      <c r="W20" s="19" t="str">
        <f t="shared" si="6"/>
        <v/>
      </c>
    </row>
    <row r="21" spans="1:27" x14ac:dyDescent="0.2">
      <c r="A21" s="1" t="s">
        <v>146</v>
      </c>
      <c r="C21" s="3">
        <f>IF(A21&lt;&gt;"",VLOOKUP(A21,Runners!A$3:AS$201,C$1,FALSE),0)</f>
        <v>1.2152777777777778E-2</v>
      </c>
      <c r="D21" s="6">
        <f t="shared" si="0"/>
        <v>18</v>
      </c>
      <c r="E21" s="2"/>
      <c r="F21" s="2">
        <f t="shared" si="1"/>
        <v>0</v>
      </c>
      <c r="J21" s="1" t="str">
        <f t="shared" si="2"/>
        <v>Chris Bowker</v>
      </c>
      <c r="M21" s="8" t="str">
        <f>IF(D21&lt;=L$4,SMALL(E$4:E$202,D21),"")</f>
        <v/>
      </c>
      <c r="N21" s="8" t="str">
        <f>IF(D21&lt;=L$4,VLOOKUP(M21,E$4:F$202,2,FALSE),"")</f>
        <v/>
      </c>
      <c r="O21" s="1" t="str">
        <f>IF(D21&lt;=L$4,VLOOKUP(M21,E$4:J$202,6,FALSE),"")</f>
        <v/>
      </c>
      <c r="P21" s="40" t="str">
        <f>IF(D21&lt;=L$4,VLOOKUP(O21,A$4:B$202,2,FALSE),"")</f>
        <v/>
      </c>
      <c r="Q21" s="40" t="str">
        <f t="shared" si="3"/>
        <v/>
      </c>
      <c r="R21" s="6">
        <f t="shared" si="4"/>
        <v>0</v>
      </c>
      <c r="S21" s="6">
        <f>IF(AND(D21&lt;=L$4,P21&lt;&gt;"Y"),IF(N21&lt;VLOOKUP(O21,Runners!A$3:CT$201,S$1,FALSE),IF(Y$2="zero",0,Y$2),0),0)</f>
        <v>0</v>
      </c>
      <c r="T21" s="6">
        <f t="shared" si="5"/>
        <v>0</v>
      </c>
      <c r="U21" s="2"/>
      <c r="V21" s="2" t="str">
        <f>IF(O21&lt;&gt;"",VLOOKUP(O21,Runners!CZ$3:DM$201,V$1,FALSE),"")</f>
        <v/>
      </c>
      <c r="W21" s="19" t="str">
        <f t="shared" si="6"/>
        <v/>
      </c>
    </row>
    <row r="22" spans="1:27" x14ac:dyDescent="0.2">
      <c r="A22" s="1" t="s">
        <v>207</v>
      </c>
      <c r="C22" s="3">
        <f>IF(A22&lt;&gt;"",VLOOKUP(A22,Runners!A$3:AS$201,C$1,FALSE),0)</f>
        <v>1.0937500000000001E-2</v>
      </c>
      <c r="D22" s="6">
        <f t="shared" si="0"/>
        <v>19</v>
      </c>
      <c r="E22" s="2">
        <v>2.8009259259259262E-2</v>
      </c>
      <c r="F22" s="2">
        <f t="shared" si="1"/>
        <v>1.7071759259259259E-2</v>
      </c>
      <c r="J22" s="1" t="str">
        <f t="shared" si="2"/>
        <v>Chris Cottam</v>
      </c>
      <c r="M22" s="8" t="str">
        <f>IF(D22&lt;=L$4,SMALL(E$4:E$202,D22),"")</f>
        <v/>
      </c>
      <c r="N22" s="8" t="str">
        <f>IF(D22&lt;=L$4,VLOOKUP(M22,E$4:F$202,2,FALSE),"")</f>
        <v/>
      </c>
      <c r="O22" s="1" t="str">
        <f>IF(D22&lt;=L$4,VLOOKUP(M22,E$4:J$202,6,FALSE),"")</f>
        <v/>
      </c>
      <c r="P22" s="40" t="str">
        <f>IF(D22&lt;=L$4,VLOOKUP(O22,A$4:B$202,2,FALSE),"")</f>
        <v/>
      </c>
      <c r="Q22" s="40" t="str">
        <f t="shared" si="3"/>
        <v/>
      </c>
      <c r="R22" s="6">
        <f t="shared" si="4"/>
        <v>0</v>
      </c>
      <c r="S22" s="6">
        <f>IF(AND(D22&lt;=L$4,P22&lt;&gt;"Y"),IF(N22&lt;VLOOKUP(O22,Runners!A$3:CT$201,S$1,FALSE),IF(Y$2="zero",0,Y$2),0),0)</f>
        <v>0</v>
      </c>
      <c r="T22" s="6">
        <f t="shared" si="5"/>
        <v>0</v>
      </c>
      <c r="U22" s="2"/>
      <c r="V22" s="2" t="str">
        <f>IF(O22&lt;&gt;"",VLOOKUP(O22,Runners!CZ$3:DM$201,V$1,FALSE),"")</f>
        <v/>
      </c>
      <c r="W22" s="19" t="str">
        <f t="shared" si="6"/>
        <v/>
      </c>
    </row>
    <row r="23" spans="1:27" x14ac:dyDescent="0.2">
      <c r="A23" s="1" t="s">
        <v>194</v>
      </c>
      <c r="B23" s="3"/>
      <c r="C23" s="3">
        <f>IF(A23&lt;&gt;"",VLOOKUP(A23,Runners!A$3:AS$201,C$1,FALSE),0)</f>
        <v>7.4652777777777781E-3</v>
      </c>
      <c r="D23" s="6">
        <f t="shared" si="0"/>
        <v>20</v>
      </c>
      <c r="E23" s="2"/>
      <c r="F23" s="2">
        <f t="shared" si="1"/>
        <v>0</v>
      </c>
      <c r="J23" s="1" t="str">
        <f t="shared" si="2"/>
        <v>Christine Rouse</v>
      </c>
      <c r="M23" s="8" t="str">
        <f>IF(D23&lt;=L$4,SMALL(E$4:E$202,D23),"")</f>
        <v/>
      </c>
      <c r="N23" s="8" t="str">
        <f>IF(D23&lt;=L$4,VLOOKUP(M23,E$4:F$202,2,FALSE),"")</f>
        <v/>
      </c>
      <c r="O23" s="1" t="str">
        <f>IF(D23&lt;=L$4,VLOOKUP(M23,E$4:J$202,6,FALSE),"")</f>
        <v/>
      </c>
      <c r="P23" s="40" t="str">
        <f>IF(D23&lt;=L$4,VLOOKUP(O23,A$4:B$202,2,FALSE),"")</f>
        <v/>
      </c>
      <c r="Q23" s="40" t="str">
        <f t="shared" si="3"/>
        <v/>
      </c>
      <c r="R23" s="6">
        <f t="shared" si="4"/>
        <v>0</v>
      </c>
      <c r="S23" s="6">
        <f>IF(AND(D23&lt;=L$4,P23&lt;&gt;"Y"),IF(N23&lt;VLOOKUP(O23,Runners!A$3:CT$201,S$1,FALSE),IF(Y$2="zero",0,Y$2),0),0)</f>
        <v>0</v>
      </c>
      <c r="T23" s="6">
        <f t="shared" si="5"/>
        <v>0</v>
      </c>
      <c r="U23" s="2"/>
      <c r="V23" s="2" t="str">
        <f>IF(O23&lt;&gt;"",VLOOKUP(O23,Runners!CZ$3:DM$201,V$1,FALSE),"")</f>
        <v/>
      </c>
      <c r="W23" s="19" t="str">
        <f t="shared" si="6"/>
        <v/>
      </c>
    </row>
    <row r="24" spans="1:27" x14ac:dyDescent="0.2">
      <c r="A24" s="1" t="s">
        <v>170</v>
      </c>
      <c r="C24" s="3">
        <f>IF(A24&lt;&gt;"",VLOOKUP(A24,Runners!A$3:AS$201,C$1,FALSE),0)</f>
        <v>8.8541666666666664E-3</v>
      </c>
      <c r="D24" s="6">
        <f t="shared" si="0"/>
        <v>21</v>
      </c>
      <c r="E24" s="2"/>
      <c r="F24" s="2">
        <f t="shared" si="1"/>
        <v>0</v>
      </c>
      <c r="J24" s="1" t="str">
        <f t="shared" si="2"/>
        <v>Claire Markham</v>
      </c>
      <c r="M24" s="8" t="str">
        <f>IF(D24&lt;=L$4,SMALL(E$4:E$202,D24),"")</f>
        <v/>
      </c>
      <c r="N24" s="8" t="str">
        <f>IF(D24&lt;=L$4,VLOOKUP(M24,E$4:F$202,2,FALSE),"")</f>
        <v/>
      </c>
      <c r="O24" s="1" t="str">
        <f>IF(D24&lt;=L$4,VLOOKUP(M24,E$4:J$202,6,FALSE),"")</f>
        <v/>
      </c>
      <c r="P24" s="40" t="str">
        <f>IF(D24&lt;=L$4,VLOOKUP(O24,A$4:B$202,2,FALSE),"")</f>
        <v/>
      </c>
      <c r="Q24" s="40" t="str">
        <f t="shared" si="3"/>
        <v/>
      </c>
      <c r="R24" s="6">
        <f t="shared" si="4"/>
        <v>0</v>
      </c>
      <c r="S24" s="6">
        <f>IF(AND(D24&lt;=L$4,P24&lt;&gt;"Y"),IF(N24&lt;VLOOKUP(O24,Runners!A$3:CT$201,S$1,FALSE),IF(Y$2="zero",0,Y$2),0),0)</f>
        <v>0</v>
      </c>
      <c r="T24" s="6">
        <f t="shared" si="5"/>
        <v>0</v>
      </c>
      <c r="U24" s="2"/>
      <c r="V24" s="2" t="str">
        <f>IF(O24&lt;&gt;"",VLOOKUP(O24,Runners!CZ$3:DM$201,V$1,FALSE),"")</f>
        <v/>
      </c>
      <c r="W24" s="19" t="str">
        <f t="shared" si="6"/>
        <v/>
      </c>
      <c r="AA24" s="2"/>
    </row>
    <row r="25" spans="1:27" x14ac:dyDescent="0.2">
      <c r="A25" s="1" t="s">
        <v>213</v>
      </c>
      <c r="C25" s="3">
        <f>IF(A25&lt;&gt;"",VLOOKUP(A25,Runners!A$3:AS$201,C$1,FALSE),0)</f>
        <v>1.0937500000000001E-2</v>
      </c>
      <c r="D25" s="6">
        <f t="shared" si="0"/>
        <v>22</v>
      </c>
      <c r="E25" s="2"/>
      <c r="F25" s="2">
        <f t="shared" si="1"/>
        <v>0</v>
      </c>
      <c r="J25" s="1" t="str">
        <f t="shared" si="2"/>
        <v>Clare Taylor</v>
      </c>
      <c r="M25" s="8" t="str">
        <f>IF(D25&lt;=L$4,SMALL(E$4:E$202,D25),"")</f>
        <v/>
      </c>
      <c r="N25" s="8" t="str">
        <f>IF(D25&lt;=L$4,VLOOKUP(M25,E$4:F$202,2,FALSE),"")</f>
        <v/>
      </c>
      <c r="O25" s="1" t="str">
        <f>IF(D25&lt;=L$4,VLOOKUP(M25,E$4:J$202,6,FALSE),"")</f>
        <v/>
      </c>
      <c r="P25" s="40" t="str">
        <f>IF(D25&lt;=L$4,VLOOKUP(O25,A$4:B$202,2,FALSE),"")</f>
        <v/>
      </c>
      <c r="Q25" s="40" t="str">
        <f t="shared" si="3"/>
        <v/>
      </c>
      <c r="R25" s="6">
        <f t="shared" si="4"/>
        <v>0</v>
      </c>
      <c r="S25" s="6">
        <f>IF(AND(D25&lt;=L$4,P25&lt;&gt;"Y"),IF(N25&lt;VLOOKUP(O25,Runners!A$3:CT$201,S$1,FALSE),IF(Y$2="zero",0,Y$2),0),0)</f>
        <v>0</v>
      </c>
      <c r="T25" s="6">
        <f t="shared" si="5"/>
        <v>0</v>
      </c>
      <c r="U25" s="2"/>
      <c r="V25" s="2" t="str">
        <f>IF(O25&lt;&gt;"",VLOOKUP(O25,Runners!CZ$3:DM$201,V$1,FALSE),"")</f>
        <v/>
      </c>
      <c r="W25" s="19" t="str">
        <f t="shared" si="6"/>
        <v/>
      </c>
    </row>
    <row r="26" spans="1:27" x14ac:dyDescent="0.2">
      <c r="A26" s="1" t="s">
        <v>173</v>
      </c>
      <c r="C26" s="3">
        <f>IF(A26&lt;&gt;"",VLOOKUP(A26,Runners!A$3:AS$201,C$1,FALSE),0)</f>
        <v>1.1458333333333334E-2</v>
      </c>
      <c r="D26" s="6">
        <f t="shared" si="0"/>
        <v>23</v>
      </c>
      <c r="E26" s="2">
        <v>2.8900462962962961E-2</v>
      </c>
      <c r="F26" s="2">
        <f t="shared" si="1"/>
        <v>1.7442129629629627E-2</v>
      </c>
      <c r="J26" s="1" t="str">
        <f t="shared" si="2"/>
        <v>Dan Gregson</v>
      </c>
      <c r="M26" s="8" t="str">
        <f>IF(D26&lt;=L$4,SMALL(E$4:E$202,D26),"")</f>
        <v/>
      </c>
      <c r="N26" s="8" t="str">
        <f>IF(D26&lt;=L$4,VLOOKUP(M26,E$4:F$202,2,FALSE),"")</f>
        <v/>
      </c>
      <c r="O26" s="1" t="str">
        <f>IF(D26&lt;=L$4,VLOOKUP(M26,E$4:J$202,6,FALSE),"")</f>
        <v/>
      </c>
      <c r="P26" s="40" t="str">
        <f>IF(D26&lt;=L$4,VLOOKUP(O26,A$4:B$202,2,FALSE),"")</f>
        <v/>
      </c>
      <c r="Q26" s="40" t="str">
        <f t="shared" si="3"/>
        <v/>
      </c>
      <c r="R26" s="6">
        <f t="shared" si="4"/>
        <v>0</v>
      </c>
      <c r="S26" s="6">
        <f>IF(AND(D26&lt;=L$4,P26&lt;&gt;"Y"),IF(N26&lt;VLOOKUP(O26,Runners!A$3:CT$201,S$1,FALSE),IF(Y$2="zero",0,Y$2),0),0)</f>
        <v>0</v>
      </c>
      <c r="T26" s="6">
        <f t="shared" si="5"/>
        <v>0</v>
      </c>
      <c r="U26" s="2"/>
      <c r="V26" s="2" t="str">
        <f>IF(O26&lt;&gt;"",VLOOKUP(O26,Runners!CZ$3:DM$201,V$1,FALSE),"")</f>
        <v/>
      </c>
      <c r="W26" s="19" t="str">
        <f t="shared" si="6"/>
        <v/>
      </c>
      <c r="AA26" s="2"/>
    </row>
    <row r="27" spans="1:27" x14ac:dyDescent="0.2">
      <c r="A27" s="1" t="s">
        <v>144</v>
      </c>
      <c r="B27" s="3"/>
      <c r="C27" s="3">
        <f>IF(A27&lt;&gt;"",VLOOKUP(A27,Runners!A$3:AS$201,C$1,FALSE),0)</f>
        <v>1.1458333333333334E-2</v>
      </c>
      <c r="D27" s="6">
        <f t="shared" si="0"/>
        <v>24</v>
      </c>
      <c r="E27" s="2"/>
      <c r="F27" s="2">
        <f t="shared" si="1"/>
        <v>0</v>
      </c>
      <c r="J27" s="1" t="str">
        <f t="shared" si="2"/>
        <v>Darran Ames</v>
      </c>
      <c r="M27" s="8" t="str">
        <f>IF(D27&lt;=L$4,SMALL(E$4:E$202,D27),"")</f>
        <v/>
      </c>
      <c r="N27" s="8" t="str">
        <f>IF(D27&lt;=L$4,VLOOKUP(M27,E$4:F$202,2,FALSE),"")</f>
        <v/>
      </c>
      <c r="O27" s="1" t="str">
        <f>IF(D27&lt;=L$4,VLOOKUP(M27,E$4:J$202,6,FALSE),"")</f>
        <v/>
      </c>
      <c r="P27" s="40" t="str">
        <f>IF(D27&lt;=L$4,VLOOKUP(O27,A$4:B$202,2,FALSE),"")</f>
        <v/>
      </c>
      <c r="Q27" s="40" t="str">
        <f t="shared" si="3"/>
        <v/>
      </c>
      <c r="R27" s="6">
        <f t="shared" si="4"/>
        <v>0</v>
      </c>
      <c r="S27" s="6">
        <f>IF(AND(D27&lt;=L$4,P27&lt;&gt;"Y"),IF(N27&lt;VLOOKUP(O27,Runners!A$3:CT$201,S$1,FALSE),IF(Y$2="zero",0,Y$2),0),0)</f>
        <v>0</v>
      </c>
      <c r="T27" s="6">
        <f t="shared" si="5"/>
        <v>0</v>
      </c>
      <c r="U27" s="2"/>
      <c r="V27" s="2" t="str">
        <f>IF(O27&lt;&gt;"",VLOOKUP(O27,Runners!CZ$3:DM$201,V$1,FALSE),"")</f>
        <v/>
      </c>
      <c r="W27" s="19" t="str">
        <f t="shared" si="6"/>
        <v/>
      </c>
    </row>
    <row r="28" spans="1:27" x14ac:dyDescent="0.2">
      <c r="A28" s="1" t="s">
        <v>172</v>
      </c>
      <c r="C28" s="3">
        <f>IF(A28&lt;&gt;"",VLOOKUP(A28,Runners!A$3:AS$201,C$1,FALSE),0)</f>
        <v>1.1805555555555555E-2</v>
      </c>
      <c r="D28" s="6">
        <f t="shared" si="0"/>
        <v>25</v>
      </c>
      <c r="E28" s="2"/>
      <c r="F28" s="2">
        <f t="shared" si="1"/>
        <v>0</v>
      </c>
      <c r="J28" s="1" t="str">
        <f t="shared" si="2"/>
        <v>Daryl Bentley</v>
      </c>
      <c r="M28" s="8" t="str">
        <f>IF(D28&lt;=L$4,SMALL(E$4:E$202,D28),"")</f>
        <v/>
      </c>
      <c r="N28" s="8" t="str">
        <f>IF(D28&lt;=L$4,VLOOKUP(M28,E$4:F$202,2,FALSE),"")</f>
        <v/>
      </c>
      <c r="O28" s="1" t="str">
        <f>IF(D28&lt;=L$4,VLOOKUP(M28,E$4:J$202,6,FALSE),"")</f>
        <v/>
      </c>
      <c r="P28" s="40" t="str">
        <f>IF(D28&lt;=L$4,VLOOKUP(O28,A$4:B$202,2,FALSE),"")</f>
        <v/>
      </c>
      <c r="Q28" s="40" t="str">
        <f t="shared" si="3"/>
        <v/>
      </c>
      <c r="R28" s="6">
        <f t="shared" si="4"/>
        <v>0</v>
      </c>
      <c r="S28" s="6">
        <f>IF(AND(D28&lt;=L$4,P28&lt;&gt;"Y"),IF(N28&lt;VLOOKUP(O28,Runners!A$3:CT$201,S$1,FALSE),IF(Y$2="zero",0,Y$2),0),0)</f>
        <v>0</v>
      </c>
      <c r="T28" s="6">
        <f t="shared" si="5"/>
        <v>0</v>
      </c>
      <c r="U28" s="2"/>
      <c r="V28" s="2" t="str">
        <f>IF(O28&lt;&gt;"",VLOOKUP(O28,Runners!CZ$3:DM$201,V$1,FALSE),"")</f>
        <v/>
      </c>
      <c r="W28" s="19" t="str">
        <f t="shared" si="6"/>
        <v/>
      </c>
    </row>
    <row r="29" spans="1:27" x14ac:dyDescent="0.2">
      <c r="A29" s="1" t="s">
        <v>182</v>
      </c>
      <c r="C29" s="3">
        <f>IF(A29&lt;&gt;"",VLOOKUP(A29,Runners!A$3:AS$201,C$1,FALSE),0)</f>
        <v>1.1979166666666666E-2</v>
      </c>
      <c r="D29" s="6">
        <f t="shared" si="0"/>
        <v>26</v>
      </c>
      <c r="E29" s="2"/>
      <c r="F29" s="2">
        <f t="shared" si="1"/>
        <v>0</v>
      </c>
      <c r="J29" s="1" t="str">
        <f t="shared" si="2"/>
        <v>David Butler</v>
      </c>
      <c r="M29" s="8" t="str">
        <f>IF(D29&lt;=L$4,SMALL(E$4:E$202,D29),"")</f>
        <v/>
      </c>
      <c r="N29" s="8" t="str">
        <f>IF(D29&lt;=L$4,VLOOKUP(M29,E$4:F$202,2,FALSE),"")</f>
        <v/>
      </c>
      <c r="O29" s="1" t="str">
        <f>IF(D29&lt;=L$4,VLOOKUP(M29,E$4:J$202,6,FALSE),"")</f>
        <v/>
      </c>
      <c r="P29" s="40" t="str">
        <f>IF(D29&lt;=L$4,VLOOKUP(O29,A$4:B$202,2,FALSE),"")</f>
        <v/>
      </c>
      <c r="Q29" s="40" t="str">
        <f t="shared" si="3"/>
        <v/>
      </c>
      <c r="R29" s="6">
        <f t="shared" si="4"/>
        <v>0</v>
      </c>
      <c r="S29" s="6">
        <f>IF(AND(D29&lt;=L$4,P29&lt;&gt;"Y"),IF(N29&lt;VLOOKUP(O29,Runners!A$3:CT$201,S$1,FALSE),IF(Y$2="zero",0,Y$2),0),0)</f>
        <v>0</v>
      </c>
      <c r="T29" s="6">
        <f t="shared" si="5"/>
        <v>0</v>
      </c>
      <c r="U29" s="2"/>
      <c r="V29" s="2" t="str">
        <f>IF(O29&lt;&gt;"",VLOOKUP(O29,Runners!CZ$3:DM$201,V$1,FALSE),"")</f>
        <v/>
      </c>
      <c r="W29" s="19" t="str">
        <f t="shared" si="6"/>
        <v/>
      </c>
      <c r="AA29" s="2"/>
    </row>
    <row r="30" spans="1:27" x14ac:dyDescent="0.2">
      <c r="A30" s="1" t="s">
        <v>10</v>
      </c>
      <c r="C30" s="3">
        <f>IF(A30&lt;&gt;"",VLOOKUP(A30,Runners!A$3:AS$201,C$1,FALSE),0)</f>
        <v>9.2013888888888892E-3</v>
      </c>
      <c r="D30" s="6">
        <f t="shared" si="0"/>
        <v>27</v>
      </c>
      <c r="E30" s="2"/>
      <c r="F30" s="2">
        <f t="shared" si="1"/>
        <v>0</v>
      </c>
      <c r="J30" s="1" t="str">
        <f t="shared" si="2"/>
        <v>Debbie Cooper</v>
      </c>
      <c r="M30" s="8" t="str">
        <f>IF(D30&lt;=L$4,SMALL(E$4:E$202,D30),"")</f>
        <v/>
      </c>
      <c r="N30" s="8" t="str">
        <f>IF(D30&lt;=L$4,VLOOKUP(M30,E$4:F$202,2,FALSE),"")</f>
        <v/>
      </c>
      <c r="O30" s="1" t="str">
        <f>IF(D30&lt;=L$4,VLOOKUP(M30,E$4:J$202,6,FALSE),"")</f>
        <v/>
      </c>
      <c r="P30" s="40" t="str">
        <f>IF(D30&lt;=L$4,VLOOKUP(O30,A$4:B$202,2,FALSE),"")</f>
        <v/>
      </c>
      <c r="Q30" s="40" t="str">
        <f t="shared" si="3"/>
        <v/>
      </c>
      <c r="R30" s="6">
        <f t="shared" si="4"/>
        <v>0</v>
      </c>
      <c r="S30" s="6">
        <f>IF(AND(D30&lt;=L$4,P30&lt;&gt;"Y"),IF(N30&lt;VLOOKUP(O30,Runners!A$3:CT$201,S$1,FALSE),IF(Y$2="zero",0,Y$2),0),0)</f>
        <v>0</v>
      </c>
      <c r="T30" s="6">
        <f t="shared" si="5"/>
        <v>0</v>
      </c>
      <c r="U30" s="2"/>
      <c r="V30" s="2" t="str">
        <f>IF(O30&lt;&gt;"",VLOOKUP(O30,Runners!CZ$3:DM$201,V$1,FALSE),"")</f>
        <v/>
      </c>
      <c r="W30" s="19" t="str">
        <f t="shared" si="6"/>
        <v/>
      </c>
      <c r="AA30" s="2"/>
    </row>
    <row r="31" spans="1:27" x14ac:dyDescent="0.2">
      <c r="A31" s="1" t="s">
        <v>179</v>
      </c>
      <c r="C31" s="3">
        <f>IF(A31&lt;&gt;"",VLOOKUP(A31,Runners!A$3:AS$201,C$1,FALSE),0)</f>
        <v>4.5138888888888893E-3</v>
      </c>
      <c r="D31" s="6">
        <f t="shared" si="0"/>
        <v>28</v>
      </c>
      <c r="E31" s="2"/>
      <c r="F31" s="2">
        <f t="shared" si="1"/>
        <v>0</v>
      </c>
      <c r="J31" s="1" t="str">
        <f t="shared" si="2"/>
        <v>Debbie Francis</v>
      </c>
      <c r="M31" s="8" t="str">
        <f>IF(D31&lt;=L$4,SMALL(E$4:E$202,D31),"")</f>
        <v/>
      </c>
      <c r="N31" s="8" t="str">
        <f>IF(D31&lt;=L$4,VLOOKUP(M31,E$4:F$202,2,FALSE),"")</f>
        <v/>
      </c>
      <c r="O31" s="1" t="str">
        <f>IF(D31&lt;=L$4,VLOOKUP(M31,E$4:J$202,6,FALSE),"")</f>
        <v/>
      </c>
      <c r="P31" s="40" t="str">
        <f>IF(D31&lt;=L$4,VLOOKUP(O31,A$4:B$202,2,FALSE),"")</f>
        <v/>
      </c>
      <c r="Q31" s="40" t="str">
        <f t="shared" si="3"/>
        <v/>
      </c>
      <c r="R31" s="6">
        <f t="shared" si="4"/>
        <v>0</v>
      </c>
      <c r="S31" s="6">
        <f>IF(AND(D31&lt;=L$4,P31&lt;&gt;"Y"),IF(N31&lt;VLOOKUP(O31,Runners!A$3:CT$201,S$1,FALSE),IF(Y$2="zero",0,Y$2),0),0)</f>
        <v>0</v>
      </c>
      <c r="T31" s="6">
        <f t="shared" si="5"/>
        <v>0</v>
      </c>
      <c r="U31" s="2"/>
      <c r="V31" s="2" t="str">
        <f>IF(O31&lt;&gt;"",VLOOKUP(O31,Runners!CZ$3:DM$201,V$1,FALSE),"")</f>
        <v/>
      </c>
      <c r="W31" s="19" t="str">
        <f t="shared" si="6"/>
        <v/>
      </c>
      <c r="AA31" s="2"/>
    </row>
    <row r="32" spans="1:27" x14ac:dyDescent="0.2">
      <c r="A32" s="1" t="s">
        <v>166</v>
      </c>
      <c r="C32" s="3">
        <f>IF(A32&lt;&gt;"",VLOOKUP(A32,Runners!A$3:AS$201,C$1,FALSE),0)</f>
        <v>1.1458333333333334E-2</v>
      </c>
      <c r="D32" s="6">
        <f t="shared" si="0"/>
        <v>29</v>
      </c>
      <c r="E32" s="2"/>
      <c r="F32" s="2">
        <f t="shared" si="1"/>
        <v>0</v>
      </c>
      <c r="J32" s="1" t="str">
        <f t="shared" si="2"/>
        <v>Dez Appleton</v>
      </c>
      <c r="M32" s="8" t="str">
        <f>IF(D32&lt;=L$4,SMALL(E$4:E$202,D32),"")</f>
        <v/>
      </c>
      <c r="N32" s="8" t="str">
        <f>IF(D32&lt;=L$4,VLOOKUP(M32,E$4:F$202,2,FALSE),"")</f>
        <v/>
      </c>
      <c r="O32" s="1" t="str">
        <f>IF(D32&lt;=L$4,VLOOKUP(M32,E$4:J$202,6,FALSE),"")</f>
        <v/>
      </c>
      <c r="P32" s="40" t="str">
        <f>IF(D32&lt;=L$4,VLOOKUP(O32,A$4:B$202,2,FALSE),"")</f>
        <v/>
      </c>
      <c r="Q32" s="40" t="str">
        <f t="shared" si="3"/>
        <v/>
      </c>
      <c r="R32" s="6">
        <f t="shared" si="4"/>
        <v>0</v>
      </c>
      <c r="S32" s="6">
        <f>IF(AND(D32&lt;=L$4,P32&lt;&gt;"Y"),IF(N32&lt;VLOOKUP(O32,Runners!A$3:CT$201,S$1,FALSE),IF(Y$2="zero",0,Y$2),0),0)</f>
        <v>0</v>
      </c>
      <c r="T32" s="6">
        <f t="shared" si="5"/>
        <v>0</v>
      </c>
      <c r="U32" s="2"/>
      <c r="V32" s="2" t="str">
        <f>IF(O32&lt;&gt;"",VLOOKUP(O32,Runners!CZ$3:DM$201,V$1,FALSE),"")</f>
        <v/>
      </c>
      <c r="W32" s="19" t="str">
        <f t="shared" si="6"/>
        <v/>
      </c>
      <c r="AA32" s="2"/>
    </row>
    <row r="33" spans="1:27" x14ac:dyDescent="0.2">
      <c r="A33" s="1" t="s">
        <v>229</v>
      </c>
      <c r="B33" s="3"/>
      <c r="C33" s="3">
        <f>IF(A33&lt;&gt;"",VLOOKUP(A33,Runners!A$3:AS$201,C$1,FALSE),0)</f>
        <v>1.2847222222222223E-2</v>
      </c>
      <c r="D33" s="6">
        <f t="shared" si="0"/>
        <v>30</v>
      </c>
      <c r="E33" s="2"/>
      <c r="F33" s="2">
        <f t="shared" si="1"/>
        <v>0</v>
      </c>
      <c r="J33" s="1" t="str">
        <f t="shared" si="2"/>
        <v>Dom Kirby</v>
      </c>
      <c r="M33" s="8" t="str">
        <f>IF(D33&lt;=L$4,SMALL(E$4:E$202,D33),"")</f>
        <v/>
      </c>
      <c r="N33" s="8" t="str">
        <f>IF(D33&lt;=L$4,VLOOKUP(M33,E$4:F$202,2,FALSE),"")</f>
        <v/>
      </c>
      <c r="O33" s="1" t="str">
        <f>IF(D33&lt;=L$4,VLOOKUP(M33,E$4:J$202,6,FALSE),"")</f>
        <v/>
      </c>
      <c r="P33" s="40" t="str">
        <f>IF(D33&lt;=L$4,VLOOKUP(O33,A$4:B$202,2,FALSE),"")</f>
        <v/>
      </c>
      <c r="Q33" s="40" t="str">
        <f t="shared" si="3"/>
        <v/>
      </c>
      <c r="R33" s="6">
        <f t="shared" si="4"/>
        <v>0</v>
      </c>
      <c r="S33" s="6">
        <f>IF(AND(D33&lt;=L$4,P33&lt;&gt;"Y"),IF(N33&lt;VLOOKUP(O33,Runners!A$3:CT$201,S$1,FALSE),IF(Y$2="zero",0,Y$2),0),0)</f>
        <v>0</v>
      </c>
      <c r="T33" s="6">
        <f t="shared" si="5"/>
        <v>0</v>
      </c>
      <c r="U33" s="2"/>
      <c r="V33" s="2" t="str">
        <f>IF(O33&lt;&gt;"",VLOOKUP(O33,Runners!CZ$3:DM$201,V$1,FALSE),"")</f>
        <v/>
      </c>
      <c r="W33" s="19" t="str">
        <f t="shared" si="6"/>
        <v/>
      </c>
    </row>
    <row r="34" spans="1:27" x14ac:dyDescent="0.2">
      <c r="A34" s="1" t="s">
        <v>171</v>
      </c>
      <c r="C34" s="3">
        <f>IF(A34&lt;&gt;"",VLOOKUP(A34,Runners!A$3:AS$201,C$1,FALSE),0)</f>
        <v>1.3194444444444444E-2</v>
      </c>
      <c r="D34" s="6">
        <f t="shared" si="0"/>
        <v>31</v>
      </c>
      <c r="E34" s="2"/>
      <c r="F34" s="2">
        <f t="shared" si="1"/>
        <v>0</v>
      </c>
      <c r="J34" s="1" t="str">
        <f t="shared" si="2"/>
        <v>Dominic Garrett</v>
      </c>
      <c r="M34" s="8" t="str">
        <f>IF(D34&lt;=L$4,SMALL(E$4:E$202,D34),"")</f>
        <v/>
      </c>
      <c r="N34" s="8" t="str">
        <f>IF(D34&lt;=L$4,VLOOKUP(M34,E$4:F$202,2,FALSE),"")</f>
        <v/>
      </c>
      <c r="O34" s="1" t="str">
        <f>IF(D34&lt;=L$4,VLOOKUP(M34,E$4:J$202,6,FALSE),"")</f>
        <v/>
      </c>
      <c r="P34" s="40" t="str">
        <f>IF(D34&lt;=L$4,VLOOKUP(O34,A$4:B$202,2,FALSE),"")</f>
        <v/>
      </c>
      <c r="Q34" s="40" t="str">
        <f t="shared" si="3"/>
        <v/>
      </c>
      <c r="R34" s="6">
        <f t="shared" si="4"/>
        <v>0</v>
      </c>
      <c r="S34" s="6">
        <f>IF(AND(D34&lt;=L$4,P34&lt;&gt;"Y"),IF(N34&lt;VLOOKUP(O34,Runners!A$3:CT$201,S$1,FALSE),IF(Y$2="zero",0,Y$2),0),0)</f>
        <v>0</v>
      </c>
      <c r="T34" s="6">
        <f t="shared" si="5"/>
        <v>0</v>
      </c>
      <c r="U34" s="2"/>
      <c r="V34" s="2" t="str">
        <f>IF(O34&lt;&gt;"",VLOOKUP(O34,Runners!CZ$3:DM$201,V$1,FALSE),"")</f>
        <v/>
      </c>
      <c r="W34" s="19" t="str">
        <f t="shared" si="6"/>
        <v/>
      </c>
      <c r="AA34" s="2"/>
    </row>
    <row r="35" spans="1:27" x14ac:dyDescent="0.2">
      <c r="A35" s="1" t="s">
        <v>189</v>
      </c>
      <c r="C35" s="3">
        <f>IF(A35&lt;&gt;"",VLOOKUP(A35,Runners!A$3:AS$201,C$1,FALSE),0)</f>
        <v>6.4236111111111117E-3</v>
      </c>
      <c r="D35" s="6">
        <f t="shared" si="0"/>
        <v>32</v>
      </c>
      <c r="E35" s="2"/>
      <c r="F35" s="2">
        <f t="shared" si="1"/>
        <v>0</v>
      </c>
      <c r="J35" s="1" t="str">
        <f t="shared" si="2"/>
        <v>Emma Johnston</v>
      </c>
      <c r="M35" s="8" t="str">
        <f>IF(D35&lt;=L$4,SMALL(E$4:E$202,D35),"")</f>
        <v/>
      </c>
      <c r="N35" s="8" t="str">
        <f>IF(D35&lt;=L$4,VLOOKUP(M35,E$4:F$202,2,FALSE),"")</f>
        <v/>
      </c>
      <c r="O35" s="1" t="str">
        <f>IF(D35&lt;=L$4,VLOOKUP(M35,E$4:J$202,6,FALSE),"")</f>
        <v/>
      </c>
      <c r="P35" s="40" t="str">
        <f>IF(D35&lt;=L$4,VLOOKUP(O35,A$4:B$202,2,FALSE),"")</f>
        <v/>
      </c>
      <c r="Q35" s="40" t="str">
        <f t="shared" si="3"/>
        <v/>
      </c>
      <c r="R35" s="6">
        <f t="shared" si="4"/>
        <v>0</v>
      </c>
      <c r="S35" s="6">
        <f>IF(AND(D35&lt;=L$4,P35&lt;&gt;"Y"),IF(N35&lt;VLOOKUP(O35,Runners!A$3:CT$201,S$1,FALSE),IF(Y$2="zero",0,Y$2),0),0)</f>
        <v>0</v>
      </c>
      <c r="T35" s="6">
        <f t="shared" si="5"/>
        <v>0</v>
      </c>
      <c r="U35" s="2"/>
      <c r="V35" s="2" t="str">
        <f>IF(O35&lt;&gt;"",VLOOKUP(O35,Runners!CZ$3:DM$201,V$1,FALSE),"")</f>
        <v/>
      </c>
      <c r="W35" s="19" t="str">
        <f t="shared" si="6"/>
        <v/>
      </c>
    </row>
    <row r="36" spans="1:27" x14ac:dyDescent="0.2">
      <c r="A36" s="1" t="s">
        <v>226</v>
      </c>
      <c r="B36" s="3"/>
      <c r="C36" s="3">
        <f>IF(A36&lt;&gt;"",VLOOKUP(A36,Runners!A$3:AS$201,C$1,FALSE),0)</f>
        <v>1.3368055555555557E-2</v>
      </c>
      <c r="D36" s="6">
        <f t="shared" ref="D36:D68" si="7">D35+1</f>
        <v>33</v>
      </c>
      <c r="E36" s="2"/>
      <c r="F36" s="2">
        <f t="shared" ref="F36:F68" si="8">IF(E36&gt;0,E36-C36,0)</f>
        <v>0</v>
      </c>
      <c r="J36" s="1" t="str">
        <f t="shared" ref="J36:J68" si="9">A36</f>
        <v>Ethan McAvoy</v>
      </c>
      <c r="M36" s="8" t="str">
        <f>IF(D36&lt;=L$4,SMALL(E$4:E$202,D36),"")</f>
        <v/>
      </c>
      <c r="N36" s="8" t="str">
        <f>IF(D36&lt;=L$4,VLOOKUP(M36,E$4:F$202,2,FALSE),"")</f>
        <v/>
      </c>
      <c r="O36" s="1" t="str">
        <f>IF(D36&lt;=L$4,VLOOKUP(M36,E$4:J$202,6,FALSE),"")</f>
        <v/>
      </c>
      <c r="P36" s="40" t="str">
        <f>IF(D36&lt;=L$4,VLOOKUP(O36,A$4:B$202,2,FALSE),"")</f>
        <v/>
      </c>
      <c r="Q36" s="40" t="str">
        <f t="shared" ref="Q36:Q68" si="10">IF(D36&lt;=L$4,IF(P36="Y",Q35,Q35-1),"")</f>
        <v/>
      </c>
      <c r="R36" s="6">
        <f t="shared" ref="R36:R68" si="11">IF(Q36=Q35,0,IF(Q36&gt;0,Q36,1))</f>
        <v>0</v>
      </c>
      <c r="S36" s="6">
        <f>IF(AND(D36&lt;=L$4,P36&lt;&gt;"Y"),IF(N36&lt;VLOOKUP(O36,Runners!A$3:CT$201,S$1,FALSE),IF(Y$2="zero",0,Y$2),0),0)</f>
        <v>0</v>
      </c>
      <c r="T36" s="6">
        <f t="shared" ref="T36:T68" si="12">IF(AND(D36&lt;=L$4,P36&lt;&gt;"Y"),S36+R36,0)</f>
        <v>0</v>
      </c>
      <c r="U36" s="2"/>
      <c r="V36" s="2" t="str">
        <f>IF(O36&lt;&gt;"",VLOOKUP(O36,Runners!CZ$3:DM$201,V$1,FALSE),"")</f>
        <v/>
      </c>
      <c r="W36" s="19" t="str">
        <f t="shared" ref="W36:W68" si="13">IF(O36&lt;&gt;"",(V36-N36)/V36,"")</f>
        <v/>
      </c>
    </row>
    <row r="37" spans="1:27" x14ac:dyDescent="0.2">
      <c r="A37" s="1" t="s">
        <v>200</v>
      </c>
      <c r="C37" s="3">
        <f>IF(A37&lt;&gt;"",VLOOKUP(A37,Runners!A$3:AS$201,C$1,FALSE),0)</f>
        <v>1.1979166666666666E-2</v>
      </c>
      <c r="D37" s="6">
        <f t="shared" si="7"/>
        <v>34</v>
      </c>
      <c r="E37" s="2"/>
      <c r="F37" s="2">
        <f t="shared" si="8"/>
        <v>0</v>
      </c>
      <c r="J37" s="1" t="str">
        <f t="shared" si="9"/>
        <v>George Thomson</v>
      </c>
      <c r="M37" s="8" t="str">
        <f>IF(D37&lt;=L$4,SMALL(E$4:E$202,D37),"")</f>
        <v/>
      </c>
      <c r="N37" s="8" t="str">
        <f>IF(D37&lt;=L$4,VLOOKUP(M37,E$4:F$202,2,FALSE),"")</f>
        <v/>
      </c>
      <c r="O37" s="1" t="str">
        <f>IF(D37&lt;=L$4,VLOOKUP(M37,E$4:J$202,6,FALSE),"")</f>
        <v/>
      </c>
      <c r="P37" s="40" t="str">
        <f>IF(D37&lt;=L$4,VLOOKUP(O37,A$4:B$202,2,FALSE),"")</f>
        <v/>
      </c>
      <c r="Q37" s="40" t="str">
        <f t="shared" si="10"/>
        <v/>
      </c>
      <c r="R37" s="6">
        <f t="shared" si="11"/>
        <v>0</v>
      </c>
      <c r="S37" s="6">
        <f>IF(AND(D37&lt;=L$4,P37&lt;&gt;"Y"),IF(N37&lt;VLOOKUP(O37,Runners!A$3:CT$201,S$1,FALSE),IF(Y$2="zero",0,Y$2),0),0)</f>
        <v>0</v>
      </c>
      <c r="T37" s="6">
        <f t="shared" si="12"/>
        <v>0</v>
      </c>
      <c r="U37" s="2"/>
      <c r="V37" s="2" t="str">
        <f>IF(O37&lt;&gt;"",VLOOKUP(O37,Runners!CZ$3:DM$201,V$1,FALSE),"")</f>
        <v/>
      </c>
      <c r="W37" s="19" t="str">
        <f t="shared" si="13"/>
        <v/>
      </c>
    </row>
    <row r="38" spans="1:27" x14ac:dyDescent="0.2">
      <c r="A38" s="1" t="s">
        <v>205</v>
      </c>
      <c r="C38" s="3">
        <f>IF(A38&lt;&gt;"",VLOOKUP(A38,Runners!A$3:AS$201,C$1,FALSE),0)</f>
        <v>8.5069444444444437E-3</v>
      </c>
      <c r="D38" s="6">
        <f t="shared" si="7"/>
        <v>35</v>
      </c>
      <c r="E38" s="2"/>
      <c r="F38" s="2">
        <f t="shared" si="8"/>
        <v>0</v>
      </c>
      <c r="J38" s="1" t="str">
        <f t="shared" si="9"/>
        <v>Georgina Read</v>
      </c>
      <c r="M38" s="8" t="str">
        <f>IF(D38&lt;=L$4,SMALL(E$4:E$202,D38),"")</f>
        <v/>
      </c>
      <c r="N38" s="8" t="str">
        <f>IF(D38&lt;=L$4,VLOOKUP(M38,E$4:F$202,2,FALSE),"")</f>
        <v/>
      </c>
      <c r="O38" s="1" t="str">
        <f>IF(D38&lt;=L$4,VLOOKUP(M38,E$4:J$202,6,FALSE),"")</f>
        <v/>
      </c>
      <c r="P38" s="40" t="str">
        <f>IF(D38&lt;=L$4,VLOOKUP(O38,A$4:B$202,2,FALSE),"")</f>
        <v/>
      </c>
      <c r="Q38" s="40" t="str">
        <f t="shared" si="10"/>
        <v/>
      </c>
      <c r="R38" s="6">
        <f t="shared" si="11"/>
        <v>0</v>
      </c>
      <c r="S38" s="6">
        <f>IF(AND(D38&lt;=L$4,P38&lt;&gt;"Y"),IF(N38&lt;VLOOKUP(O38,Runners!A$3:CT$201,S$1,FALSE),IF(Y$2="zero",0,Y$2),0),0)</f>
        <v>0</v>
      </c>
      <c r="T38" s="6">
        <f t="shared" si="12"/>
        <v>0</v>
      </c>
      <c r="U38" s="2"/>
      <c r="V38" s="2" t="str">
        <f>IF(O38&lt;&gt;"",VLOOKUP(O38,Runners!CZ$3:DM$201,V$1,FALSE),"")</f>
        <v/>
      </c>
      <c r="W38" s="19" t="str">
        <f t="shared" si="13"/>
        <v/>
      </c>
      <c r="AA38" s="2"/>
    </row>
    <row r="39" spans="1:27" x14ac:dyDescent="0.2">
      <c r="A39" s="1" t="s">
        <v>54</v>
      </c>
      <c r="C39" s="3">
        <f>IF(A39&lt;&gt;"",VLOOKUP(A39,Runners!A$3:AS$201,C$1,FALSE),0)</f>
        <v>1.3020833333333334E-2</v>
      </c>
      <c r="D39" s="6">
        <f t="shared" si="7"/>
        <v>36</v>
      </c>
      <c r="E39" s="2"/>
      <c r="F39" s="2">
        <f t="shared" si="8"/>
        <v>0</v>
      </c>
      <c r="J39" s="1" t="str">
        <f t="shared" si="9"/>
        <v>Gill Draper</v>
      </c>
      <c r="M39" s="8" t="str">
        <f>IF(D39&lt;=L$4,SMALL(E$4:E$202,D39),"")</f>
        <v/>
      </c>
      <c r="N39" s="8" t="str">
        <f>IF(D39&lt;=L$4,VLOOKUP(M39,E$4:F$202,2,FALSE),"")</f>
        <v/>
      </c>
      <c r="O39" s="1" t="str">
        <f>IF(D39&lt;=L$4,VLOOKUP(M39,E$4:J$202,6,FALSE),"")</f>
        <v/>
      </c>
      <c r="P39" s="40" t="str">
        <f>IF(D39&lt;=L$4,VLOOKUP(O39,A$4:B$202,2,FALSE),"")</f>
        <v/>
      </c>
      <c r="Q39" s="40" t="str">
        <f t="shared" si="10"/>
        <v/>
      </c>
      <c r="R39" s="6">
        <f t="shared" si="11"/>
        <v>0</v>
      </c>
      <c r="S39" s="6">
        <f>IF(AND(D39&lt;=L$4,P39&lt;&gt;"Y"),IF(N39&lt;VLOOKUP(O39,Runners!A$3:CT$201,S$1,FALSE),IF(Y$2="zero",0,Y$2),0),0)</f>
        <v>0</v>
      </c>
      <c r="T39" s="6">
        <f t="shared" si="12"/>
        <v>0</v>
      </c>
      <c r="U39" s="2"/>
      <c r="V39" s="2" t="str">
        <f>IF(O39&lt;&gt;"",VLOOKUP(O39,Runners!CZ$3:DM$201,V$1,FALSE),"")</f>
        <v/>
      </c>
      <c r="W39" s="19" t="str">
        <f t="shared" si="13"/>
        <v/>
      </c>
    </row>
    <row r="40" spans="1:27" x14ac:dyDescent="0.2">
      <c r="A40" s="1" t="s">
        <v>3</v>
      </c>
      <c r="C40" s="3">
        <f>IF(A40&lt;&gt;"",VLOOKUP(A40,Runners!A$3:AS$201,C$1,FALSE),0)</f>
        <v>9.5486111111111119E-3</v>
      </c>
      <c r="D40" s="6">
        <f t="shared" si="7"/>
        <v>37</v>
      </c>
      <c r="E40" s="2">
        <v>2.7060185185185187E-2</v>
      </c>
      <c r="F40" s="2">
        <f t="shared" si="8"/>
        <v>1.7511574074074075E-2</v>
      </c>
      <c r="J40" s="1" t="str">
        <f t="shared" si="9"/>
        <v>Graham Webster</v>
      </c>
      <c r="M40" s="8" t="str">
        <f>IF(D40&lt;=L$4,SMALL(E$4:E$202,D40),"")</f>
        <v/>
      </c>
      <c r="N40" s="8" t="str">
        <f>IF(D40&lt;=L$4,VLOOKUP(M40,E$4:F$202,2,FALSE),"")</f>
        <v/>
      </c>
      <c r="O40" s="1" t="str">
        <f>IF(D40&lt;=L$4,VLOOKUP(M40,E$4:J$202,6,FALSE),"")</f>
        <v/>
      </c>
      <c r="P40" s="40" t="str">
        <f>IF(D40&lt;=L$4,VLOOKUP(O40,A$4:B$202,2,FALSE),"")</f>
        <v/>
      </c>
      <c r="Q40" s="40" t="str">
        <f t="shared" si="10"/>
        <v/>
      </c>
      <c r="R40" s="6">
        <f t="shared" si="11"/>
        <v>0</v>
      </c>
      <c r="S40" s="6">
        <f>IF(AND(D40&lt;=L$4,P40&lt;&gt;"Y"),IF(N40&lt;VLOOKUP(O40,Runners!A$3:CT$201,S$1,FALSE),IF(Y$2="zero",0,Y$2),0),0)</f>
        <v>0</v>
      </c>
      <c r="T40" s="6">
        <f t="shared" si="12"/>
        <v>0</v>
      </c>
      <c r="U40" s="2"/>
      <c r="V40" s="2" t="str">
        <f>IF(O40&lt;&gt;"",VLOOKUP(O40,Runners!CZ$3:DM$201,V$1,FALSE),"")</f>
        <v/>
      </c>
      <c r="W40" s="19" t="str">
        <f t="shared" si="13"/>
        <v/>
      </c>
    </row>
    <row r="41" spans="1:27" x14ac:dyDescent="0.2">
      <c r="A41" s="1" t="s">
        <v>175</v>
      </c>
      <c r="C41" s="3">
        <f>IF(A41&lt;&gt;"",VLOOKUP(A41,Runners!A$3:AS$201,C$1,FALSE),0)</f>
        <v>4.8611111111111112E-3</v>
      </c>
      <c r="D41" s="6">
        <f t="shared" si="7"/>
        <v>38</v>
      </c>
      <c r="E41" s="2"/>
      <c r="F41" s="2">
        <f t="shared" si="8"/>
        <v>0</v>
      </c>
      <c r="J41" s="1" t="str">
        <f t="shared" si="9"/>
        <v>Graham Young</v>
      </c>
      <c r="M41" s="8" t="str">
        <f>IF(D41&lt;=L$4,SMALL(E$4:E$202,D41),"")</f>
        <v/>
      </c>
      <c r="N41" s="8" t="str">
        <f>IF(D41&lt;=L$4,VLOOKUP(M41,E$4:F$202,2,FALSE),"")</f>
        <v/>
      </c>
      <c r="O41" s="1" t="str">
        <f>IF(D41&lt;=L$4,VLOOKUP(M41,E$4:J$202,6,FALSE),"")</f>
        <v/>
      </c>
      <c r="P41" s="40" t="str">
        <f>IF(D41&lt;=L$4,VLOOKUP(O41,A$4:B$202,2,FALSE),"")</f>
        <v/>
      </c>
      <c r="Q41" s="40" t="str">
        <f t="shared" si="10"/>
        <v/>
      </c>
      <c r="R41" s="6">
        <f t="shared" si="11"/>
        <v>0</v>
      </c>
      <c r="S41" s="6">
        <f>IF(AND(D41&lt;=L$4,P41&lt;&gt;"Y"),IF(N41&lt;VLOOKUP(O41,Runners!A$3:CT$201,S$1,FALSE),IF(Y$2="zero",0,Y$2),0),0)</f>
        <v>0</v>
      </c>
      <c r="T41" s="6">
        <f t="shared" si="12"/>
        <v>0</v>
      </c>
      <c r="U41" s="2"/>
      <c r="V41" s="2" t="str">
        <f>IF(O41&lt;&gt;"",VLOOKUP(O41,Runners!CZ$3:DM$201,V$1,FALSE),"")</f>
        <v/>
      </c>
      <c r="W41" s="19" t="str">
        <f t="shared" si="13"/>
        <v/>
      </c>
    </row>
    <row r="42" spans="1:27" x14ac:dyDescent="0.2">
      <c r="A42" s="1" t="s">
        <v>7</v>
      </c>
      <c r="C42" s="3">
        <f>IF(A42&lt;&gt;"",VLOOKUP(A42,Runners!A$3:AS$201,C$1,FALSE),0)</f>
        <v>8.5069444444444437E-3</v>
      </c>
      <c r="D42" s="6">
        <f t="shared" si="7"/>
        <v>39</v>
      </c>
      <c r="E42" s="2"/>
      <c r="F42" s="2">
        <f t="shared" si="8"/>
        <v>0</v>
      </c>
      <c r="J42" s="1" t="str">
        <f t="shared" si="9"/>
        <v>Greg Oulton</v>
      </c>
      <c r="M42" s="8" t="str">
        <f>IF(D42&lt;=L$4,SMALL(E$4:E$202,D42),"")</f>
        <v/>
      </c>
      <c r="N42" s="8" t="str">
        <f>IF(D42&lt;=L$4,VLOOKUP(M42,E$4:F$202,2,FALSE),"")</f>
        <v/>
      </c>
      <c r="O42" s="1" t="str">
        <f>IF(D42&lt;=L$4,VLOOKUP(M42,E$4:J$202,6,FALSE),"")</f>
        <v/>
      </c>
      <c r="P42" s="40" t="str">
        <f>IF(D42&lt;=L$4,VLOOKUP(O42,A$4:B$202,2,FALSE),"")</f>
        <v/>
      </c>
      <c r="Q42" s="40" t="str">
        <f t="shared" si="10"/>
        <v/>
      </c>
      <c r="R42" s="6">
        <f t="shared" si="11"/>
        <v>0</v>
      </c>
      <c r="S42" s="6">
        <f>IF(AND(D42&lt;=L$4,P42&lt;&gt;"Y"),IF(N42&lt;VLOOKUP(O42,Runners!A$3:CT$201,S$1,FALSE),IF(Y$2="zero",0,Y$2),0),0)</f>
        <v>0</v>
      </c>
      <c r="T42" s="6">
        <f t="shared" si="12"/>
        <v>0</v>
      </c>
      <c r="U42" s="2"/>
      <c r="V42" s="2" t="str">
        <f>IF(O42&lt;&gt;"",VLOOKUP(O42,Runners!CZ$3:DM$201,V$1,FALSE),"")</f>
        <v/>
      </c>
      <c r="W42" s="19" t="str">
        <f t="shared" si="13"/>
        <v/>
      </c>
    </row>
    <row r="43" spans="1:27" x14ac:dyDescent="0.2">
      <c r="A43" s="1" t="s">
        <v>177</v>
      </c>
      <c r="B43" s="3"/>
      <c r="C43" s="3">
        <f>IF(A43&lt;&gt;"",VLOOKUP(A43,Runners!A$3:AS$201,C$1,FALSE),0)</f>
        <v>1.5104166666666667E-2</v>
      </c>
      <c r="D43" s="6">
        <f t="shared" si="7"/>
        <v>40</v>
      </c>
      <c r="E43" s="2"/>
      <c r="F43" s="2">
        <f t="shared" si="8"/>
        <v>0</v>
      </c>
      <c r="J43" s="1" t="str">
        <f t="shared" si="9"/>
        <v>Guest 35:00</v>
      </c>
      <c r="M43" s="8" t="str">
        <f>IF(D43&lt;=L$4,SMALL(E$4:E$202,D43),"")</f>
        <v/>
      </c>
      <c r="N43" s="8" t="str">
        <f>IF(D43&lt;=L$4,VLOOKUP(M43,E$4:F$202,2,FALSE),"")</f>
        <v/>
      </c>
      <c r="O43" s="1" t="str">
        <f>IF(D43&lt;=L$4,VLOOKUP(M43,E$4:J$202,6,FALSE),"")</f>
        <v/>
      </c>
      <c r="P43" s="40" t="str">
        <f>IF(D43&lt;=L$4,VLOOKUP(O43,A$4:B$202,2,FALSE),"")</f>
        <v/>
      </c>
      <c r="Q43" s="40" t="str">
        <f t="shared" si="10"/>
        <v/>
      </c>
      <c r="R43" s="6">
        <f t="shared" si="11"/>
        <v>0</v>
      </c>
      <c r="S43" s="6">
        <f>IF(AND(D43&lt;=L$4,P43&lt;&gt;"Y"),IF(N43&lt;VLOOKUP(O43,Runners!A$3:CT$201,S$1,FALSE),IF(Y$2="zero",0,Y$2),0),0)</f>
        <v>0</v>
      </c>
      <c r="T43" s="6">
        <f t="shared" si="12"/>
        <v>0</v>
      </c>
      <c r="U43" s="2"/>
      <c r="V43" s="2" t="str">
        <f>IF(O43&lt;&gt;"",VLOOKUP(O43,Runners!CZ$3:DM$201,V$1,FALSE),"")</f>
        <v/>
      </c>
      <c r="W43" s="19" t="str">
        <f t="shared" si="13"/>
        <v/>
      </c>
    </row>
    <row r="44" spans="1:27" x14ac:dyDescent="0.2">
      <c r="A44" s="1" t="s">
        <v>176</v>
      </c>
      <c r="B44" s="3"/>
      <c r="C44" s="3">
        <f>IF(A44&lt;&gt;"",VLOOKUP(A44,Runners!A$3:AS$201,C$1,FALSE),0)</f>
        <v>1.4236111111111111E-2</v>
      </c>
      <c r="D44" s="6">
        <f t="shared" si="7"/>
        <v>41</v>
      </c>
      <c r="E44" s="2"/>
      <c r="F44" s="2">
        <f t="shared" si="8"/>
        <v>0</v>
      </c>
      <c r="J44" s="1" t="str">
        <f t="shared" si="9"/>
        <v>Guest 37:30</v>
      </c>
      <c r="M44" s="8" t="str">
        <f>IF(D44&lt;=L$4,SMALL(E$4:E$202,D44),"")</f>
        <v/>
      </c>
      <c r="N44" s="8" t="str">
        <f>IF(D44&lt;=L$4,VLOOKUP(M44,E$4:F$202,2,FALSE),"")</f>
        <v/>
      </c>
      <c r="O44" s="1" t="str">
        <f>IF(D44&lt;=L$4,VLOOKUP(M44,E$4:J$202,6,FALSE),"")</f>
        <v/>
      </c>
      <c r="P44" s="40" t="str">
        <f>IF(D44&lt;=L$4,VLOOKUP(O44,A$4:B$202,2,FALSE),"")</f>
        <v/>
      </c>
      <c r="Q44" s="40" t="str">
        <f t="shared" si="10"/>
        <v/>
      </c>
      <c r="R44" s="6">
        <f t="shared" si="11"/>
        <v>0</v>
      </c>
      <c r="S44" s="6">
        <f>IF(AND(D44&lt;=L$4,P44&lt;&gt;"Y"),IF(N44&lt;VLOOKUP(O44,Runners!A$3:CT$201,S$1,FALSE),IF(Y$2="zero",0,Y$2),0),0)</f>
        <v>0</v>
      </c>
      <c r="T44" s="6">
        <f t="shared" si="12"/>
        <v>0</v>
      </c>
      <c r="U44" s="2"/>
      <c r="V44" s="2" t="str">
        <f>IF(O44&lt;&gt;"",VLOOKUP(O44,Runners!CZ$3:DM$201,V$1,FALSE),"")</f>
        <v/>
      </c>
      <c r="W44" s="19" t="str">
        <f t="shared" si="13"/>
        <v/>
      </c>
    </row>
    <row r="45" spans="1:27" x14ac:dyDescent="0.2">
      <c r="A45" s="1" t="s">
        <v>158</v>
      </c>
      <c r="C45" s="3">
        <f>IF(A45&lt;&gt;"",VLOOKUP(A45,Runners!A$3:AS$201,C$1,FALSE),0)</f>
        <v>1.3368055555555557E-2</v>
      </c>
      <c r="D45" s="6">
        <f t="shared" si="7"/>
        <v>42</v>
      </c>
      <c r="E45" s="2"/>
      <c r="F45" s="2">
        <f t="shared" si="8"/>
        <v>0</v>
      </c>
      <c r="J45" s="1" t="str">
        <f t="shared" si="9"/>
        <v>Guest 40</v>
      </c>
      <c r="M45" s="8" t="str">
        <f>IF(D45&lt;=L$4,SMALL(E$4:E$202,D45),"")</f>
        <v/>
      </c>
      <c r="N45" s="8" t="str">
        <f>IF(D45&lt;=L$4,VLOOKUP(M45,E$4:F$202,2,FALSE),"")</f>
        <v/>
      </c>
      <c r="O45" s="1" t="str">
        <f>IF(D45&lt;=L$4,VLOOKUP(M45,E$4:J$202,6,FALSE),"")</f>
        <v/>
      </c>
      <c r="P45" s="40" t="str">
        <f>IF(D45&lt;=L$4,VLOOKUP(O45,A$4:B$202,2,FALSE),"")</f>
        <v/>
      </c>
      <c r="Q45" s="40" t="str">
        <f t="shared" si="10"/>
        <v/>
      </c>
      <c r="R45" s="6">
        <f t="shared" si="11"/>
        <v>0</v>
      </c>
      <c r="S45" s="6">
        <f>IF(AND(D45&lt;=L$4,P45&lt;&gt;"Y"),IF(N45&lt;VLOOKUP(O45,Runners!A$3:CT$201,S$1,FALSE),IF(Y$2="zero",0,Y$2),0),0)</f>
        <v>0</v>
      </c>
      <c r="T45" s="6">
        <f t="shared" si="12"/>
        <v>0</v>
      </c>
      <c r="U45" s="2"/>
      <c r="V45" s="2" t="str">
        <f>IF(O45&lt;&gt;"",VLOOKUP(O45,Runners!CZ$3:DM$201,V$1,FALSE),"")</f>
        <v/>
      </c>
      <c r="W45" s="19" t="str">
        <f t="shared" si="13"/>
        <v/>
      </c>
    </row>
    <row r="46" spans="1:27" x14ac:dyDescent="0.2">
      <c r="A46" s="1" t="s">
        <v>159</v>
      </c>
      <c r="C46" s="3">
        <f>IF(A46&lt;&gt;"",VLOOKUP(A46,Runners!A$3:AS$201,C$1,FALSE),0)</f>
        <v>1.2499999999999999E-2</v>
      </c>
      <c r="D46" s="6">
        <f t="shared" si="7"/>
        <v>43</v>
      </c>
      <c r="E46" s="2"/>
      <c r="F46" s="2">
        <f t="shared" si="8"/>
        <v>0</v>
      </c>
      <c r="J46" s="1" t="str">
        <f t="shared" si="9"/>
        <v>Guest 42:30</v>
      </c>
      <c r="M46" s="8" t="str">
        <f>IF(D46&lt;=L$4,SMALL(E$4:E$202,D46),"")</f>
        <v/>
      </c>
      <c r="N46" s="8" t="str">
        <f>IF(D46&lt;=L$4,VLOOKUP(M46,E$4:F$202,2,FALSE),"")</f>
        <v/>
      </c>
      <c r="O46" s="1" t="str">
        <f>IF(D46&lt;=L$4,VLOOKUP(M46,E$4:J$202,6,FALSE),"")</f>
        <v/>
      </c>
      <c r="P46" s="40" t="str">
        <f>IF(D46&lt;=L$4,VLOOKUP(O46,A$4:B$202,2,FALSE),"")</f>
        <v/>
      </c>
      <c r="Q46" s="40" t="str">
        <f t="shared" si="10"/>
        <v/>
      </c>
      <c r="R46" s="6">
        <f t="shared" si="11"/>
        <v>0</v>
      </c>
      <c r="S46" s="6">
        <f>IF(AND(D46&lt;=L$4,P46&lt;&gt;"Y"),IF(N46&lt;VLOOKUP(O46,Runners!A$3:CT$201,S$1,FALSE),IF(Y$2="zero",0,Y$2),0),0)</f>
        <v>0</v>
      </c>
      <c r="T46" s="6">
        <f t="shared" si="12"/>
        <v>0</v>
      </c>
      <c r="U46" s="2"/>
      <c r="V46" s="2" t="str">
        <f>IF(O46&lt;&gt;"",VLOOKUP(O46,Runners!CZ$3:DM$201,V$1,FALSE),"")</f>
        <v/>
      </c>
      <c r="W46" s="19" t="str">
        <f t="shared" si="13"/>
        <v/>
      </c>
    </row>
    <row r="47" spans="1:27" x14ac:dyDescent="0.2">
      <c r="A47" s="1" t="s">
        <v>160</v>
      </c>
      <c r="C47" s="3">
        <f>IF(A47&lt;&gt;"",VLOOKUP(A47,Runners!A$3:AS$201,C$1,FALSE),0)</f>
        <v>1.1458333333333334E-2</v>
      </c>
      <c r="D47" s="6">
        <f t="shared" si="7"/>
        <v>44</v>
      </c>
      <c r="E47" s="2"/>
      <c r="F47" s="2">
        <f t="shared" si="8"/>
        <v>0</v>
      </c>
      <c r="J47" s="1" t="str">
        <f t="shared" si="9"/>
        <v>Guest 45</v>
      </c>
      <c r="M47" s="8" t="str">
        <f>IF(D47&lt;=L$4,SMALL(E$4:E$202,D47),"")</f>
        <v/>
      </c>
      <c r="N47" s="8" t="str">
        <f>IF(D47&lt;=L$4,VLOOKUP(M47,E$4:F$202,2,FALSE),"")</f>
        <v/>
      </c>
      <c r="O47" s="1" t="str">
        <f>IF(D47&lt;=L$4,VLOOKUP(M47,E$4:J$202,6,FALSE),"")</f>
        <v/>
      </c>
      <c r="P47" s="40" t="str">
        <f>IF(D47&lt;=L$4,VLOOKUP(O47,A$4:B$202,2,FALSE),"")</f>
        <v/>
      </c>
      <c r="Q47" s="40" t="str">
        <f t="shared" si="10"/>
        <v/>
      </c>
      <c r="R47" s="6">
        <f t="shared" si="11"/>
        <v>0</v>
      </c>
      <c r="S47" s="6">
        <f>IF(AND(D47&lt;=L$4,P47&lt;&gt;"Y"),IF(N47&lt;VLOOKUP(O47,Runners!A$3:CT$201,S$1,FALSE),IF(Y$2="zero",0,Y$2),0),0)</f>
        <v>0</v>
      </c>
      <c r="T47" s="6">
        <f t="shared" si="12"/>
        <v>0</v>
      </c>
      <c r="U47" s="2"/>
      <c r="V47" s="2" t="str">
        <f>IF(O47&lt;&gt;"",VLOOKUP(O47,Runners!CZ$3:DM$201,V$1,FALSE),"")</f>
        <v/>
      </c>
      <c r="W47" s="19" t="str">
        <f t="shared" si="13"/>
        <v/>
      </c>
    </row>
    <row r="48" spans="1:27" x14ac:dyDescent="0.2">
      <c r="A48" s="1" t="s">
        <v>161</v>
      </c>
      <c r="C48" s="3">
        <f>IF(A48&lt;&gt;"",VLOOKUP(A48,Runners!A$3:AS$201,C$1,FALSE),0)</f>
        <v>1.0590277777777777E-2</v>
      </c>
      <c r="D48" s="6">
        <f t="shared" si="7"/>
        <v>45</v>
      </c>
      <c r="E48" s="2"/>
      <c r="F48" s="2">
        <f t="shared" si="8"/>
        <v>0</v>
      </c>
      <c r="J48" s="1" t="str">
        <f t="shared" si="9"/>
        <v>Guest 47:30</v>
      </c>
      <c r="M48" s="8" t="str">
        <f>IF(D48&lt;=L$4,SMALL(E$4:E$202,D48),"")</f>
        <v/>
      </c>
      <c r="N48" s="8" t="str">
        <f>IF(D48&lt;=L$4,VLOOKUP(M48,E$4:F$202,2,FALSE),"")</f>
        <v/>
      </c>
      <c r="O48" s="1" t="str">
        <f>IF(D48&lt;=L$4,VLOOKUP(M48,E$4:J$202,6,FALSE),"")</f>
        <v/>
      </c>
      <c r="P48" s="40" t="str">
        <f>IF(D48&lt;=L$4,VLOOKUP(O48,A$4:B$202,2,FALSE),"")</f>
        <v/>
      </c>
      <c r="Q48" s="40" t="str">
        <f t="shared" si="10"/>
        <v/>
      </c>
      <c r="R48" s="6">
        <f t="shared" si="11"/>
        <v>0</v>
      </c>
      <c r="S48" s="6">
        <f>IF(AND(D48&lt;=L$4,P48&lt;&gt;"Y"),IF(N48&lt;VLOOKUP(O48,Runners!A$3:CT$201,S$1,FALSE),IF(Y$2="zero",0,Y$2),0),0)</f>
        <v>0</v>
      </c>
      <c r="T48" s="6">
        <f t="shared" si="12"/>
        <v>0</v>
      </c>
      <c r="U48" s="2"/>
      <c r="V48" s="2" t="str">
        <f>IF(O48&lt;&gt;"",VLOOKUP(O48,Runners!CZ$3:DM$201,V$1,FALSE),"")</f>
        <v/>
      </c>
      <c r="W48" s="19" t="str">
        <f t="shared" si="13"/>
        <v/>
      </c>
    </row>
    <row r="49" spans="1:23" x14ac:dyDescent="0.2">
      <c r="A49" s="1" t="s">
        <v>162</v>
      </c>
      <c r="C49" s="3">
        <f>IF(A49&lt;&gt;"",VLOOKUP(A49,Runners!A$3:AS$201,C$1,FALSE),0)</f>
        <v>9.7222222222222224E-3</v>
      </c>
      <c r="D49" s="6">
        <f t="shared" si="7"/>
        <v>46</v>
      </c>
      <c r="E49" s="2"/>
      <c r="F49" s="2">
        <f t="shared" si="8"/>
        <v>0</v>
      </c>
      <c r="J49" s="1" t="str">
        <f t="shared" si="9"/>
        <v>Guest 50</v>
      </c>
      <c r="M49" s="8" t="str">
        <f>IF(D49&lt;=L$4,SMALL(E$4:E$202,D49),"")</f>
        <v/>
      </c>
      <c r="N49" s="8" t="str">
        <f>IF(D49&lt;=L$4,VLOOKUP(M49,E$4:F$202,2,FALSE),"")</f>
        <v/>
      </c>
      <c r="O49" s="1" t="str">
        <f>IF(D49&lt;=L$4,VLOOKUP(M49,E$4:J$202,6,FALSE),"")</f>
        <v/>
      </c>
      <c r="P49" s="40" t="str">
        <f>IF(D49&lt;=L$4,VLOOKUP(O49,A$4:B$202,2,FALSE),"")</f>
        <v/>
      </c>
      <c r="Q49" s="40" t="str">
        <f t="shared" si="10"/>
        <v/>
      </c>
      <c r="R49" s="6">
        <f t="shared" si="11"/>
        <v>0</v>
      </c>
      <c r="S49" s="6">
        <f>IF(AND(D49&lt;=L$4,P49&lt;&gt;"Y"),IF(N49&lt;VLOOKUP(O49,Runners!A$3:CT$201,S$1,FALSE),IF(Y$2="zero",0,Y$2),0),0)</f>
        <v>0</v>
      </c>
      <c r="T49" s="6">
        <f t="shared" si="12"/>
        <v>0</v>
      </c>
      <c r="U49" s="2"/>
      <c r="V49" s="2" t="str">
        <f>IF(O49&lt;&gt;"",VLOOKUP(O49,Runners!CZ$3:DM$201,V$1,FALSE),"")</f>
        <v/>
      </c>
      <c r="W49" s="19" t="str">
        <f t="shared" si="13"/>
        <v/>
      </c>
    </row>
    <row r="50" spans="1:23" x14ac:dyDescent="0.2">
      <c r="A50" s="1" t="s">
        <v>163</v>
      </c>
      <c r="C50" s="3">
        <f>IF(A50&lt;&gt;"",VLOOKUP(A50,Runners!A$3:AS$201,C$1,FALSE),0)</f>
        <v>7.9861111111111122E-3</v>
      </c>
      <c r="D50" s="6">
        <f t="shared" si="7"/>
        <v>47</v>
      </c>
      <c r="E50" s="2"/>
      <c r="F50" s="2">
        <f t="shared" si="8"/>
        <v>0</v>
      </c>
      <c r="J50" s="1" t="str">
        <f t="shared" si="9"/>
        <v>Guest 55</v>
      </c>
      <c r="M50" s="8" t="str">
        <f>IF(D50&lt;=L$4,SMALL(E$4:E$202,D50),"")</f>
        <v/>
      </c>
      <c r="N50" s="8" t="str">
        <f>IF(D50&lt;=L$4,VLOOKUP(M50,E$4:F$202,2,FALSE),"")</f>
        <v/>
      </c>
      <c r="O50" s="1" t="str">
        <f>IF(D50&lt;=L$4,VLOOKUP(M50,E$4:J$202,6,FALSE),"")</f>
        <v/>
      </c>
      <c r="P50" s="40" t="str">
        <f>IF(D50&lt;=L$4,VLOOKUP(O50,A$4:B$202,2,FALSE),"")</f>
        <v/>
      </c>
      <c r="Q50" s="40" t="str">
        <f t="shared" si="10"/>
        <v/>
      </c>
      <c r="R50" s="6">
        <f t="shared" si="11"/>
        <v>0</v>
      </c>
      <c r="S50" s="6">
        <f>IF(AND(D50&lt;=L$4,P50&lt;&gt;"Y"),IF(N50&lt;VLOOKUP(O50,Runners!A$3:CT$201,S$1,FALSE),IF(Y$2="zero",0,Y$2),0),0)</f>
        <v>0</v>
      </c>
      <c r="T50" s="6">
        <f t="shared" si="12"/>
        <v>0</v>
      </c>
      <c r="U50" s="2"/>
      <c r="V50" s="2" t="str">
        <f>IF(O50&lt;&gt;"",VLOOKUP(O50,Runners!CZ$3:DM$201,V$1,FALSE),"")</f>
        <v/>
      </c>
      <c r="W50" s="19" t="str">
        <f t="shared" si="13"/>
        <v/>
      </c>
    </row>
    <row r="51" spans="1:23" x14ac:dyDescent="0.2">
      <c r="A51" s="1" t="s">
        <v>164</v>
      </c>
      <c r="C51" s="3">
        <f>IF(A51&lt;&gt;"",VLOOKUP(A51,Runners!A$3:AS$201,C$1,FALSE),0)</f>
        <v>6.076388888888889E-3</v>
      </c>
      <c r="D51" s="6">
        <f t="shared" si="7"/>
        <v>48</v>
      </c>
      <c r="E51" s="2"/>
      <c r="F51" s="2">
        <f t="shared" si="8"/>
        <v>0</v>
      </c>
      <c r="J51" s="1" t="str">
        <f t="shared" si="9"/>
        <v>Guest 60</v>
      </c>
      <c r="M51" s="8" t="str">
        <f>IF(D51&lt;=L$4,SMALL(E$4:E$202,D51),"")</f>
        <v/>
      </c>
      <c r="N51" s="8" t="str">
        <f>IF(D51&lt;=L$4,VLOOKUP(M51,E$4:F$202,2,FALSE),"")</f>
        <v/>
      </c>
      <c r="O51" s="1" t="str">
        <f>IF(D51&lt;=L$4,VLOOKUP(M51,E$4:J$202,6,FALSE),"")</f>
        <v/>
      </c>
      <c r="P51" s="40" t="str">
        <f>IF(D51&lt;=L$4,VLOOKUP(O51,A$4:B$202,2,FALSE),"")</f>
        <v/>
      </c>
      <c r="Q51" s="40" t="str">
        <f t="shared" si="10"/>
        <v/>
      </c>
      <c r="R51" s="6">
        <f t="shared" si="11"/>
        <v>0</v>
      </c>
      <c r="S51" s="6">
        <f>IF(AND(D51&lt;=L$4,P51&lt;&gt;"Y"),IF(N51&lt;VLOOKUP(O51,Runners!A$3:CT$201,S$1,FALSE),IF(Y$2="zero",0,Y$2),0),0)</f>
        <v>0</v>
      </c>
      <c r="T51" s="6">
        <f t="shared" si="12"/>
        <v>0</v>
      </c>
      <c r="U51" s="2"/>
      <c r="V51" s="2" t="str">
        <f>IF(O51&lt;&gt;"",VLOOKUP(O51,Runners!CZ$3:DM$201,V$1,FALSE),"")</f>
        <v/>
      </c>
      <c r="W51" s="19" t="str">
        <f t="shared" si="13"/>
        <v/>
      </c>
    </row>
    <row r="52" spans="1:23" x14ac:dyDescent="0.2">
      <c r="A52" s="1" t="s">
        <v>149</v>
      </c>
      <c r="C52" s="3">
        <f>IF(A52&lt;&gt;"",VLOOKUP(A52,Runners!A$3:AS$201,C$1,FALSE),0)</f>
        <v>1.1631944444444445E-2</v>
      </c>
      <c r="D52" s="6">
        <f t="shared" si="7"/>
        <v>49</v>
      </c>
      <c r="E52" s="2"/>
      <c r="F52" s="2">
        <f t="shared" si="8"/>
        <v>0</v>
      </c>
      <c r="J52" s="1" t="str">
        <f t="shared" si="9"/>
        <v>Ian Tate</v>
      </c>
      <c r="M52" s="8" t="str">
        <f>IF(D52&lt;=L$4,SMALL(E$4:E$202,D52),"")</f>
        <v/>
      </c>
      <c r="N52" s="8" t="str">
        <f>IF(D52&lt;=L$4,VLOOKUP(M52,E$4:F$202,2,FALSE),"")</f>
        <v/>
      </c>
      <c r="O52" s="1" t="str">
        <f>IF(D52&lt;=L$4,VLOOKUP(M52,E$4:J$202,6,FALSE),"")</f>
        <v/>
      </c>
      <c r="P52" s="40" t="str">
        <f>IF(D52&lt;=L$4,VLOOKUP(O52,A$4:B$202,2,FALSE),"")</f>
        <v/>
      </c>
      <c r="Q52" s="40" t="str">
        <f t="shared" si="10"/>
        <v/>
      </c>
      <c r="R52" s="6">
        <f t="shared" si="11"/>
        <v>0</v>
      </c>
      <c r="S52" s="6">
        <f>IF(AND(D52&lt;=L$4,P52&lt;&gt;"Y"),IF(N52&lt;VLOOKUP(O52,Runners!A$3:CT$201,S$1,FALSE),IF(Y$2="zero",0,Y$2),0),0)</f>
        <v>0</v>
      </c>
      <c r="T52" s="6">
        <f t="shared" si="12"/>
        <v>0</v>
      </c>
      <c r="U52" s="2"/>
      <c r="V52" s="2" t="str">
        <f>IF(O52&lt;&gt;"",VLOOKUP(O52,Runners!CZ$3:DM$201,V$1,FALSE),"")</f>
        <v/>
      </c>
      <c r="W52" s="19" t="str">
        <f t="shared" si="13"/>
        <v/>
      </c>
    </row>
    <row r="53" spans="1:23" x14ac:dyDescent="0.2">
      <c r="A53" s="1" t="s">
        <v>203</v>
      </c>
      <c r="C53" s="3">
        <f>IF(A53&lt;&gt;"",VLOOKUP(A53,Runners!A$3:AS$201,C$1,FALSE),0)</f>
        <v>5.5555555555555558E-3</v>
      </c>
      <c r="D53" s="6">
        <f t="shared" si="7"/>
        <v>50</v>
      </c>
      <c r="E53" s="2"/>
      <c r="F53" s="2">
        <f t="shared" si="8"/>
        <v>0</v>
      </c>
      <c r="J53" s="1" t="str">
        <f t="shared" si="9"/>
        <v>Jackie Carruthers</v>
      </c>
      <c r="M53" s="8" t="str">
        <f>IF(D53&lt;=L$4,SMALL(E$4:E$202,D53),"")</f>
        <v/>
      </c>
      <c r="N53" s="8" t="str">
        <f>IF(D53&lt;=L$4,VLOOKUP(M53,E$4:F$202,2,FALSE),"")</f>
        <v/>
      </c>
      <c r="O53" s="1" t="str">
        <f>IF(D53&lt;=L$4,VLOOKUP(M53,E$4:J$202,6,FALSE),"")</f>
        <v/>
      </c>
      <c r="P53" s="40" t="str">
        <f>IF(D53&lt;=L$4,VLOOKUP(O53,A$4:B$202,2,FALSE),"")</f>
        <v/>
      </c>
      <c r="Q53" s="40" t="str">
        <f t="shared" si="10"/>
        <v/>
      </c>
      <c r="R53" s="6">
        <f t="shared" si="11"/>
        <v>0</v>
      </c>
      <c r="S53" s="6">
        <f>IF(AND(D53&lt;=L$4,P53&lt;&gt;"Y"),IF(N53&lt;VLOOKUP(O53,Runners!A$3:CT$201,S$1,FALSE),IF(Y$2="zero",0,Y$2),0),0)</f>
        <v>0</v>
      </c>
      <c r="T53" s="6">
        <f t="shared" si="12"/>
        <v>0</v>
      </c>
      <c r="U53" s="2"/>
      <c r="V53" s="2" t="str">
        <f>IF(O53&lt;&gt;"",VLOOKUP(O53,Runners!CZ$3:DM$201,V$1,FALSE),"")</f>
        <v/>
      </c>
      <c r="W53" s="19" t="str">
        <f t="shared" si="13"/>
        <v/>
      </c>
    </row>
    <row r="54" spans="1:23" x14ac:dyDescent="0.2">
      <c r="A54" s="1" t="s">
        <v>8</v>
      </c>
      <c r="C54" s="3">
        <f>IF(A54&lt;&gt;"",VLOOKUP(A54,Runners!A$3:AS$201,C$1,FALSE),0)</f>
        <v>5.0347222222222225E-3</v>
      </c>
      <c r="D54" s="6">
        <f t="shared" si="7"/>
        <v>51</v>
      </c>
      <c r="E54" s="2"/>
      <c r="F54" s="2">
        <f t="shared" si="8"/>
        <v>0</v>
      </c>
      <c r="J54" s="1" t="str">
        <f t="shared" si="9"/>
        <v>Jacqui Murray</v>
      </c>
      <c r="M54" s="8" t="str">
        <f>IF(D54&lt;=L$4,SMALL(E$4:E$202,D54),"")</f>
        <v/>
      </c>
      <c r="N54" s="8" t="str">
        <f>IF(D54&lt;=L$4,VLOOKUP(M54,E$4:F$202,2,FALSE),"")</f>
        <v/>
      </c>
      <c r="O54" s="1" t="str">
        <f>IF(D54&lt;=L$4,VLOOKUP(M54,E$4:J$202,6,FALSE),"")</f>
        <v/>
      </c>
      <c r="P54" s="40" t="str">
        <f>IF(D54&lt;=L$4,VLOOKUP(O54,A$4:B$202,2,FALSE),"")</f>
        <v/>
      </c>
      <c r="Q54" s="40" t="str">
        <f t="shared" si="10"/>
        <v/>
      </c>
      <c r="R54" s="6">
        <f t="shared" si="11"/>
        <v>0</v>
      </c>
      <c r="S54" s="6">
        <f>IF(AND(D54&lt;=L$4,P54&lt;&gt;"Y"),IF(N54&lt;VLOOKUP(O54,Runners!A$3:CT$201,S$1,FALSE),IF(Y$2="zero",0,Y$2),0),0)</f>
        <v>0</v>
      </c>
      <c r="T54" s="6">
        <f t="shared" si="12"/>
        <v>0</v>
      </c>
      <c r="U54" s="2"/>
      <c r="V54" s="2" t="str">
        <f>IF(O54&lt;&gt;"",VLOOKUP(O54,Runners!CZ$3:DM$201,V$1,FALSE),"")</f>
        <v/>
      </c>
      <c r="W54" s="19" t="str">
        <f t="shared" si="13"/>
        <v/>
      </c>
    </row>
    <row r="55" spans="1:23" x14ac:dyDescent="0.2">
      <c r="A55" s="1" t="s">
        <v>230</v>
      </c>
      <c r="C55" s="3">
        <f>IF(A55&lt;&gt;"",VLOOKUP(A55,Runners!A$3:AS$201,C$1,FALSE),0)</f>
        <v>1.1805555555555555E-2</v>
      </c>
      <c r="D55" s="6">
        <f t="shared" si="7"/>
        <v>52</v>
      </c>
      <c r="E55" s="2"/>
      <c r="F55" s="2">
        <f t="shared" ref="F55" si="14">IF(E55&gt;0,E55-C55,0)</f>
        <v>0</v>
      </c>
      <c r="J55" s="1" t="str">
        <f t="shared" si="9"/>
        <v>James Whittle</v>
      </c>
      <c r="M55" s="8"/>
      <c r="P55" s="40"/>
      <c r="Q55" s="40"/>
      <c r="T55" s="6"/>
      <c r="U55" s="2"/>
      <c r="V55" s="2"/>
      <c r="W55" s="19"/>
    </row>
    <row r="56" spans="1:23" x14ac:dyDescent="0.2">
      <c r="A56" s="1" t="s">
        <v>153</v>
      </c>
      <c r="C56" s="3">
        <f>IF(A56&lt;&gt;"",VLOOKUP(A56,Runners!A$3:AS$201,C$1,FALSE),0)</f>
        <v>8.8541666666666664E-3</v>
      </c>
      <c r="D56" s="6">
        <f>D54+1</f>
        <v>52</v>
      </c>
      <c r="E56" s="2"/>
      <c r="F56" s="2">
        <f t="shared" si="8"/>
        <v>0</v>
      </c>
      <c r="J56" s="1" t="str">
        <f t="shared" si="9"/>
        <v>Jason Sheridan</v>
      </c>
      <c r="M56" s="8" t="str">
        <f>IF(D56&lt;=L$4,SMALL(E$4:E$202,D56),"")</f>
        <v/>
      </c>
      <c r="N56" s="8" t="str">
        <f>IF(D56&lt;=L$4,VLOOKUP(M56,E$4:F$202,2,FALSE),"")</f>
        <v/>
      </c>
      <c r="O56" s="1" t="str">
        <f>IF(D56&lt;=L$4,VLOOKUP(M56,E$4:J$202,6,FALSE),"")</f>
        <v/>
      </c>
      <c r="P56" s="40" t="str">
        <f>IF(D56&lt;=L$4,VLOOKUP(O56,A$4:B$202,2,FALSE),"")</f>
        <v/>
      </c>
      <c r="Q56" s="40" t="str">
        <f>IF(D56&lt;=L$4,IF(P56="Y",Q54,Q54-1),"")</f>
        <v/>
      </c>
      <c r="R56" s="6">
        <f>IF(Q56=Q54,0,IF(Q56&gt;0,Q56,1))</f>
        <v>0</v>
      </c>
      <c r="S56" s="6">
        <f>IF(AND(D56&lt;=L$4,P56&lt;&gt;"Y"),IF(N56&lt;VLOOKUP(O56,Runners!A$3:CT$201,S$1,FALSE),IF(Y$2="zero",0,Y$2),0),0)</f>
        <v>0</v>
      </c>
      <c r="T56" s="6">
        <f t="shared" si="12"/>
        <v>0</v>
      </c>
      <c r="U56" s="2"/>
      <c r="V56" s="2" t="str">
        <f>IF(O56&lt;&gt;"",VLOOKUP(O56,Runners!CZ$3:DM$201,V$1,FALSE),"")</f>
        <v/>
      </c>
      <c r="W56" s="19" t="str">
        <f t="shared" si="13"/>
        <v/>
      </c>
    </row>
    <row r="57" spans="1:23" x14ac:dyDescent="0.2">
      <c r="A57" s="1" t="s">
        <v>180</v>
      </c>
      <c r="B57" s="3"/>
      <c r="C57" s="3">
        <f>IF(A57&lt;&gt;"",VLOOKUP(A57,Runners!A$3:AS$201,C$1,FALSE),0)</f>
        <v>5.7291666666666671E-3</v>
      </c>
      <c r="D57" s="6">
        <f t="shared" si="7"/>
        <v>53</v>
      </c>
      <c r="E57" s="2"/>
      <c r="F57" s="2">
        <f t="shared" si="8"/>
        <v>0</v>
      </c>
      <c r="J57" s="1" t="str">
        <f t="shared" si="9"/>
        <v>Jen Trohear</v>
      </c>
      <c r="M57" s="8" t="str">
        <f>IF(D57&lt;=L$4,SMALL(E$4:E$202,D57),"")</f>
        <v/>
      </c>
      <c r="N57" s="8" t="str">
        <f>IF(D57&lt;=L$4,VLOOKUP(M57,E$4:F$202,2,FALSE),"")</f>
        <v/>
      </c>
      <c r="O57" s="1" t="str">
        <f>IF(D57&lt;=L$4,VLOOKUP(M57,E$4:J$202,6,FALSE),"")</f>
        <v/>
      </c>
      <c r="P57" s="40" t="str">
        <f>IF(D57&lt;=L$4,VLOOKUP(O57,A$4:B$202,2,FALSE),"")</f>
        <v/>
      </c>
      <c r="Q57" s="40" t="str">
        <f t="shared" si="10"/>
        <v/>
      </c>
      <c r="R57" s="6">
        <f t="shared" si="11"/>
        <v>0</v>
      </c>
      <c r="S57" s="6">
        <f>IF(AND(D57&lt;=L$4,P57&lt;&gt;"Y"),IF(N57&lt;VLOOKUP(O57,Runners!A$3:CT$201,S$1,FALSE),IF(Y$2="zero",0,Y$2),0),0)</f>
        <v>0</v>
      </c>
      <c r="T57" s="6">
        <f t="shared" si="12"/>
        <v>0</v>
      </c>
      <c r="U57" s="2"/>
      <c r="V57" s="2" t="str">
        <f>IF(O57&lt;&gt;"",VLOOKUP(O57,Runners!CZ$3:DM$201,V$1,FALSE),"")</f>
        <v/>
      </c>
      <c r="W57" s="19" t="str">
        <f t="shared" si="13"/>
        <v/>
      </c>
    </row>
    <row r="58" spans="1:23" x14ac:dyDescent="0.2">
      <c r="A58" s="1" t="s">
        <v>212</v>
      </c>
      <c r="C58" s="3">
        <f>IF(A58&lt;&gt;"",VLOOKUP(A58,Runners!A$3:AS$201,C$1,FALSE),0)</f>
        <v>1.1111111111111112E-2</v>
      </c>
      <c r="D58" s="6">
        <f t="shared" si="7"/>
        <v>54</v>
      </c>
      <c r="E58" s="2"/>
      <c r="F58" s="2">
        <f t="shared" si="8"/>
        <v>0</v>
      </c>
      <c r="J58" s="1" t="str">
        <f t="shared" si="9"/>
        <v>Jennifer Hill</v>
      </c>
      <c r="M58" s="8" t="str">
        <f>IF(D58&lt;=L$4,SMALL(E$4:E$202,D58),"")</f>
        <v/>
      </c>
      <c r="N58" s="8" t="str">
        <f>IF(D58&lt;=L$4,VLOOKUP(M58,E$4:F$202,2,FALSE),"")</f>
        <v/>
      </c>
      <c r="O58" s="1" t="str">
        <f>IF(D58&lt;=L$4,VLOOKUP(M58,E$4:J$202,6,FALSE),"")</f>
        <v/>
      </c>
      <c r="P58" s="40" t="str">
        <f>IF(D58&lt;=L$4,VLOOKUP(O58,A$4:B$202,2,FALSE),"")</f>
        <v/>
      </c>
      <c r="Q58" s="40" t="str">
        <f t="shared" si="10"/>
        <v/>
      </c>
      <c r="R58" s="6">
        <f t="shared" si="11"/>
        <v>0</v>
      </c>
      <c r="S58" s="6">
        <f>IF(AND(D58&lt;=L$4,P58&lt;&gt;"Y"),IF(N58&lt;VLOOKUP(O58,Runners!A$3:CT$201,S$1,FALSE),IF(Y$2="zero",0,Y$2),0),0)</f>
        <v>0</v>
      </c>
      <c r="T58" s="6">
        <f t="shared" si="12"/>
        <v>0</v>
      </c>
      <c r="U58" s="2"/>
      <c r="V58" s="2" t="str">
        <f>IF(O58&lt;&gt;"",VLOOKUP(O58,Runners!CZ$3:DM$201,V$1,FALSE),"")</f>
        <v/>
      </c>
      <c r="W58" s="19" t="str">
        <f t="shared" si="13"/>
        <v/>
      </c>
    </row>
    <row r="59" spans="1:23" x14ac:dyDescent="0.2">
      <c r="A59" s="1" t="s">
        <v>6</v>
      </c>
      <c r="C59" s="3">
        <f>IF(A59&lt;&gt;"",VLOOKUP(A59,Runners!A$3:AS$201,C$1,FALSE),0)</f>
        <v>1.5624999999999999E-3</v>
      </c>
      <c r="D59" s="6">
        <f t="shared" si="7"/>
        <v>55</v>
      </c>
      <c r="E59" s="2"/>
      <c r="F59" s="2">
        <f t="shared" si="8"/>
        <v>0</v>
      </c>
      <c r="J59" s="1" t="str">
        <f t="shared" si="9"/>
        <v>Jeremy McCandless</v>
      </c>
      <c r="M59" s="8" t="str">
        <f>IF(D59&lt;=L$4,SMALL(E$4:E$202,D59),"")</f>
        <v/>
      </c>
      <c r="N59" s="8" t="str">
        <f>IF(D59&lt;=L$4,VLOOKUP(M59,E$4:F$202,2,FALSE),"")</f>
        <v/>
      </c>
      <c r="O59" s="1" t="str">
        <f>IF(D59&lt;=L$4,VLOOKUP(M59,E$4:J$202,6,FALSE),"")</f>
        <v/>
      </c>
      <c r="P59" s="40" t="str">
        <f>IF(D59&lt;=L$4,VLOOKUP(O59,A$4:B$202,2,FALSE),"")</f>
        <v/>
      </c>
      <c r="Q59" s="40" t="str">
        <f t="shared" si="10"/>
        <v/>
      </c>
      <c r="R59" s="6">
        <f t="shared" si="11"/>
        <v>0</v>
      </c>
      <c r="S59" s="6">
        <f>IF(AND(D59&lt;=L$4,P59&lt;&gt;"Y"),IF(N59&lt;VLOOKUP(O59,Runners!A$3:CT$201,S$1,FALSE),IF(Y$2="zero",0,Y$2),0),0)</f>
        <v>0</v>
      </c>
      <c r="T59" s="6">
        <f t="shared" si="12"/>
        <v>0</v>
      </c>
      <c r="U59" s="2"/>
      <c r="V59" s="2" t="str">
        <f>IF(O59&lt;&gt;"",VLOOKUP(O59,Runners!CZ$3:DM$201,V$1,FALSE),"")</f>
        <v/>
      </c>
      <c r="W59" s="19" t="str">
        <f t="shared" si="13"/>
        <v/>
      </c>
    </row>
    <row r="60" spans="1:23" x14ac:dyDescent="0.2">
      <c r="A60" s="1" t="s">
        <v>19</v>
      </c>
      <c r="C60" s="3">
        <f>IF(A60&lt;&gt;"",VLOOKUP(A60,Runners!A$3:AS$201,C$1,FALSE),0)</f>
        <v>1.4756944444444446E-2</v>
      </c>
      <c r="D60" s="6">
        <f t="shared" si="7"/>
        <v>56</v>
      </c>
      <c r="E60" s="2">
        <v>2.9247685185185186E-2</v>
      </c>
      <c r="F60" s="2">
        <f t="shared" si="8"/>
        <v>1.449074074074074E-2</v>
      </c>
      <c r="J60" s="1" t="str">
        <f t="shared" si="9"/>
        <v>Joe Greenwood</v>
      </c>
      <c r="M60" s="8" t="str">
        <f>IF(D60&lt;=L$4,SMALL(E$4:E$202,D60),"")</f>
        <v/>
      </c>
      <c r="N60" s="8" t="str">
        <f>IF(D60&lt;=L$4,VLOOKUP(M60,E$4:F$202,2,FALSE),"")</f>
        <v/>
      </c>
      <c r="O60" s="1" t="str">
        <f>IF(D60&lt;=L$4,VLOOKUP(M60,E$4:J$202,6,FALSE),"")</f>
        <v/>
      </c>
      <c r="P60" s="40" t="str">
        <f>IF(D60&lt;=L$4,VLOOKUP(O60,A$4:B$202,2,FALSE),"")</f>
        <v/>
      </c>
      <c r="Q60" s="40" t="str">
        <f t="shared" si="10"/>
        <v/>
      </c>
      <c r="R60" s="6">
        <f t="shared" si="11"/>
        <v>0</v>
      </c>
      <c r="S60" s="6">
        <f>IF(AND(D60&lt;=L$4,P60&lt;&gt;"Y"),IF(N60&lt;VLOOKUP(O60,Runners!A$3:CT$201,S$1,FALSE),IF(Y$2="zero",0,Y$2),0),0)</f>
        <v>0</v>
      </c>
      <c r="T60" s="6">
        <f t="shared" si="12"/>
        <v>0</v>
      </c>
      <c r="U60" s="2"/>
      <c r="V60" s="2" t="str">
        <f>IF(O60&lt;&gt;"",VLOOKUP(O60,Runners!CZ$3:DM$201,V$1,FALSE),"")</f>
        <v/>
      </c>
      <c r="W60" s="19" t="str">
        <f t="shared" si="13"/>
        <v/>
      </c>
    </row>
    <row r="61" spans="1:23" x14ac:dyDescent="0.2">
      <c r="A61" s="1" t="s">
        <v>133</v>
      </c>
      <c r="B61" s="3"/>
      <c r="C61" s="3">
        <f>IF(A61&lt;&gt;"",VLOOKUP(A61,Runners!A$3:AS$201,C$1,FALSE),0)</f>
        <v>1.0937500000000001E-2</v>
      </c>
      <c r="D61" s="6">
        <f t="shared" si="7"/>
        <v>57</v>
      </c>
      <c r="E61" s="2"/>
      <c r="F61" s="2">
        <f t="shared" si="8"/>
        <v>0</v>
      </c>
      <c r="J61" s="1" t="str">
        <f t="shared" si="9"/>
        <v>John Bertenshaw</v>
      </c>
      <c r="M61" s="8" t="str">
        <f>IF(D61&lt;=L$4,SMALL(E$4:E$202,D61),"")</f>
        <v/>
      </c>
      <c r="N61" s="8" t="str">
        <f>IF(D61&lt;=L$4,VLOOKUP(M61,E$4:F$202,2,FALSE),"")</f>
        <v/>
      </c>
      <c r="O61" s="1" t="str">
        <f>IF(D61&lt;=L$4,VLOOKUP(M61,E$4:J$202,6,FALSE),"")</f>
        <v/>
      </c>
      <c r="P61" s="40" t="str">
        <f>IF(D61&lt;=L$4,VLOOKUP(O61,A$4:B$202,2,FALSE),"")</f>
        <v/>
      </c>
      <c r="Q61" s="40" t="str">
        <f t="shared" si="10"/>
        <v/>
      </c>
      <c r="R61" s="6">
        <f t="shared" si="11"/>
        <v>0</v>
      </c>
      <c r="S61" s="6">
        <f>IF(AND(D61&lt;=L$4,P61&lt;&gt;"Y"),IF(N61&lt;VLOOKUP(O61,Runners!A$3:CT$201,S$1,FALSE),IF(Y$2="zero",0,Y$2),0),0)</f>
        <v>0</v>
      </c>
      <c r="T61" s="6">
        <f t="shared" si="12"/>
        <v>0</v>
      </c>
      <c r="U61" s="2"/>
      <c r="V61" s="2" t="str">
        <f>IF(O61&lt;&gt;"",VLOOKUP(O61,Runners!CZ$3:DM$201,V$1,FALSE),"")</f>
        <v/>
      </c>
      <c r="W61" s="19" t="str">
        <f t="shared" si="13"/>
        <v/>
      </c>
    </row>
    <row r="62" spans="1:23" x14ac:dyDescent="0.2">
      <c r="A62" s="1" t="s">
        <v>152</v>
      </c>
      <c r="B62" s="3"/>
      <c r="C62" s="3">
        <f>IF(A62&lt;&gt;"",VLOOKUP(A62,Runners!A$3:AS$201,C$1,FALSE),0)</f>
        <v>1.3715277777777778E-2</v>
      </c>
      <c r="D62" s="6">
        <f t="shared" si="7"/>
        <v>58</v>
      </c>
      <c r="E62" s="2"/>
      <c r="F62" s="2">
        <f t="shared" si="8"/>
        <v>0</v>
      </c>
      <c r="J62" s="1" t="str">
        <f t="shared" si="9"/>
        <v>Jonathan Tuck</v>
      </c>
      <c r="M62" s="8" t="str">
        <f>IF(D62&lt;=L$4,SMALL(E$4:E$202,D62),"")</f>
        <v/>
      </c>
      <c r="N62" s="8" t="str">
        <f>IF(D62&lt;=L$4,VLOOKUP(M62,E$4:F$202,2,FALSE),"")</f>
        <v/>
      </c>
      <c r="O62" s="1" t="str">
        <f>IF(D62&lt;=L$4,VLOOKUP(M62,E$4:J$202,6,FALSE),"")</f>
        <v/>
      </c>
      <c r="P62" s="40" t="str">
        <f>IF(D62&lt;=L$4,VLOOKUP(O62,A$4:B$202,2,FALSE),"")</f>
        <v/>
      </c>
      <c r="Q62" s="40" t="str">
        <f t="shared" si="10"/>
        <v/>
      </c>
      <c r="R62" s="6">
        <f t="shared" si="11"/>
        <v>0</v>
      </c>
      <c r="S62" s="6">
        <f>IF(AND(D62&lt;=L$4,P62&lt;&gt;"Y"),IF(N62&lt;VLOOKUP(O62,Runners!A$3:CT$201,S$1,FALSE),IF(Y$2="zero",0,Y$2),0),0)</f>
        <v>0</v>
      </c>
      <c r="T62" s="6">
        <f t="shared" si="12"/>
        <v>0</v>
      </c>
      <c r="U62" s="2"/>
      <c r="V62" s="2" t="str">
        <f>IF(O62&lt;&gt;"",VLOOKUP(O62,Runners!CZ$3:DM$201,V$1,FALSE),"")</f>
        <v/>
      </c>
      <c r="W62" s="19" t="str">
        <f t="shared" si="13"/>
        <v/>
      </c>
    </row>
    <row r="63" spans="1:23" x14ac:dyDescent="0.2">
      <c r="A63" s="1" t="s">
        <v>17</v>
      </c>
      <c r="C63" s="3">
        <f>IF(A63&lt;&gt;"",VLOOKUP(A63,Runners!A$3:AS$201,C$1,FALSE),0)</f>
        <v>7.2916666666666659E-3</v>
      </c>
      <c r="D63" s="6">
        <f t="shared" si="7"/>
        <v>59</v>
      </c>
      <c r="E63" s="2"/>
      <c r="F63" s="2">
        <f t="shared" si="8"/>
        <v>0</v>
      </c>
      <c r="J63" s="1" t="str">
        <f t="shared" si="9"/>
        <v>Julia Rolfe</v>
      </c>
      <c r="M63" s="8" t="str">
        <f>IF(D63&lt;=L$4,SMALL(E$4:E$202,D63),"")</f>
        <v/>
      </c>
      <c r="N63" s="8" t="str">
        <f>IF(D63&lt;=L$4,VLOOKUP(M63,E$4:F$202,2,FALSE),"")</f>
        <v/>
      </c>
      <c r="O63" s="1" t="str">
        <f>IF(D63&lt;=L$4,VLOOKUP(M63,E$4:J$202,6,FALSE),"")</f>
        <v/>
      </c>
      <c r="P63" s="40" t="str">
        <f>IF(D63&lt;=L$4,VLOOKUP(O63,A$4:B$202,2,FALSE),"")</f>
        <v/>
      </c>
      <c r="Q63" s="40" t="str">
        <f t="shared" si="10"/>
        <v/>
      </c>
      <c r="R63" s="6">
        <f t="shared" si="11"/>
        <v>0</v>
      </c>
      <c r="S63" s="6">
        <f>IF(AND(D63&lt;=L$4,P63&lt;&gt;"Y"),IF(N63&lt;VLOOKUP(O63,Runners!A$3:CT$201,S$1,FALSE),IF(Y$2="zero",0,Y$2),0),0)</f>
        <v>0</v>
      </c>
      <c r="T63" s="6">
        <f t="shared" si="12"/>
        <v>0</v>
      </c>
      <c r="U63" s="2"/>
      <c r="V63" s="2" t="str">
        <f>IF(O63&lt;&gt;"",VLOOKUP(O63,Runners!CZ$3:DM$201,V$1,FALSE),"")</f>
        <v/>
      </c>
      <c r="W63" s="19" t="str">
        <f t="shared" si="13"/>
        <v/>
      </c>
    </row>
    <row r="64" spans="1:23" x14ac:dyDescent="0.2">
      <c r="A64" s="1" t="s">
        <v>202</v>
      </c>
      <c r="C64" s="3">
        <f>IF(A64&lt;&gt;"",VLOOKUP(A64,Runners!A$3:AS$201,C$1,FALSE),0)</f>
        <v>2.6041666666666665E-3</v>
      </c>
      <c r="D64" s="6">
        <f t="shared" si="7"/>
        <v>60</v>
      </c>
      <c r="E64" s="2"/>
      <c r="F64" s="2">
        <f t="shared" si="8"/>
        <v>0</v>
      </c>
      <c r="J64" s="1" t="str">
        <f t="shared" si="9"/>
        <v>Julie Brayne</v>
      </c>
      <c r="M64" s="8" t="str">
        <f>IF(D64&lt;=L$4,SMALL(E$4:E$202,D64),"")</f>
        <v/>
      </c>
      <c r="N64" s="8" t="str">
        <f>IF(D64&lt;=L$4,VLOOKUP(M64,E$4:F$202,2,FALSE),"")</f>
        <v/>
      </c>
      <c r="O64" s="1" t="str">
        <f>IF(D64&lt;=L$4,VLOOKUP(M64,E$4:J$202,6,FALSE),"")</f>
        <v/>
      </c>
      <c r="P64" s="40" t="str">
        <f>IF(D64&lt;=L$4,VLOOKUP(O64,A$4:B$202,2,FALSE),"")</f>
        <v/>
      </c>
      <c r="Q64" s="40" t="str">
        <f t="shared" si="10"/>
        <v/>
      </c>
      <c r="R64" s="6">
        <f t="shared" si="11"/>
        <v>0</v>
      </c>
      <c r="S64" s="6">
        <f>IF(AND(D64&lt;=L$4,P64&lt;&gt;"Y"),IF(N64&lt;VLOOKUP(O64,Runners!A$3:CT$201,S$1,FALSE),IF(Y$2="zero",0,Y$2),0),0)</f>
        <v>0</v>
      </c>
      <c r="T64" s="6">
        <f t="shared" si="12"/>
        <v>0</v>
      </c>
      <c r="U64" s="2"/>
      <c r="V64" s="2" t="str">
        <f>IF(O64&lt;&gt;"",VLOOKUP(O64,Runners!CZ$3:DM$201,V$1,FALSE),"")</f>
        <v/>
      </c>
      <c r="W64" s="19" t="str">
        <f t="shared" si="13"/>
        <v/>
      </c>
    </row>
    <row r="65" spans="1:23" x14ac:dyDescent="0.2">
      <c r="A65" s="1" t="s">
        <v>150</v>
      </c>
      <c r="B65" s="3"/>
      <c r="C65" s="3">
        <f>IF(A65&lt;&gt;"",VLOOKUP(A65,Runners!A$3:AS$201,C$1,FALSE),0)</f>
        <v>2.7777777777777779E-3</v>
      </c>
      <c r="D65" s="6">
        <f t="shared" si="7"/>
        <v>61</v>
      </c>
      <c r="E65" s="2"/>
      <c r="F65" s="2">
        <f t="shared" si="8"/>
        <v>0</v>
      </c>
      <c r="J65" s="1" t="str">
        <f t="shared" si="9"/>
        <v>Julie Wiseman</v>
      </c>
      <c r="M65" s="8" t="str">
        <f>IF(D65&lt;=L$4,SMALL(E$4:E$202,D65),"")</f>
        <v/>
      </c>
      <c r="N65" s="8" t="str">
        <f>IF(D65&lt;=L$4,VLOOKUP(M65,E$4:F$202,2,FALSE),"")</f>
        <v/>
      </c>
      <c r="O65" s="1" t="str">
        <f>IF(D65&lt;=L$4,VLOOKUP(M65,E$4:J$202,6,FALSE),"")</f>
        <v/>
      </c>
      <c r="P65" s="40" t="str">
        <f>IF(D65&lt;=L$4,VLOOKUP(O65,A$4:B$202,2,FALSE),"")</f>
        <v/>
      </c>
      <c r="Q65" s="40" t="str">
        <f t="shared" si="10"/>
        <v/>
      </c>
      <c r="R65" s="6">
        <f t="shared" si="11"/>
        <v>0</v>
      </c>
      <c r="S65" s="6">
        <f>IF(AND(D65&lt;=L$4,P65&lt;&gt;"Y"),IF(N65&lt;VLOOKUP(O65,Runners!A$3:CT$201,S$1,FALSE),IF(Y$2="zero",0,Y$2),0),0)</f>
        <v>0</v>
      </c>
      <c r="T65" s="6">
        <f t="shared" si="12"/>
        <v>0</v>
      </c>
      <c r="U65" s="2"/>
      <c r="V65" s="2" t="str">
        <f>IF(O65&lt;&gt;"",VLOOKUP(O65,Runners!CZ$3:DM$201,V$1,FALSE),"")</f>
        <v/>
      </c>
      <c r="W65" s="19" t="str">
        <f t="shared" si="13"/>
        <v/>
      </c>
    </row>
    <row r="66" spans="1:23" x14ac:dyDescent="0.2">
      <c r="A66" s="1" t="s">
        <v>218</v>
      </c>
      <c r="C66" s="3">
        <f>IF(A66&lt;&gt;"",VLOOKUP(A66,Runners!A$3:AS$201,C$1,FALSE),0)</f>
        <v>1.0763888888888891E-2</v>
      </c>
      <c r="D66" s="6">
        <f t="shared" si="7"/>
        <v>62</v>
      </c>
      <c r="E66" s="2"/>
      <c r="F66" s="2">
        <f t="shared" si="8"/>
        <v>0</v>
      </c>
      <c r="J66" s="1" t="str">
        <f t="shared" si="9"/>
        <v>Kate Edwards</v>
      </c>
      <c r="M66" s="8" t="str">
        <f>IF(D66&lt;=L$4,SMALL(E$4:E$202,D66),"")</f>
        <v/>
      </c>
      <c r="N66" s="8" t="str">
        <f>IF(D66&lt;=L$4,VLOOKUP(M66,E$4:F$202,2,FALSE),"")</f>
        <v/>
      </c>
      <c r="O66" s="1" t="str">
        <f>IF(D66&lt;=L$4,VLOOKUP(M66,E$4:J$202,6,FALSE),"")</f>
        <v/>
      </c>
      <c r="P66" s="40" t="str">
        <f>IF(D66&lt;=L$4,VLOOKUP(O66,A$4:B$202,2,FALSE),"")</f>
        <v/>
      </c>
      <c r="Q66" s="40" t="str">
        <f t="shared" si="10"/>
        <v/>
      </c>
      <c r="R66" s="6">
        <f t="shared" si="11"/>
        <v>0</v>
      </c>
      <c r="S66" s="6">
        <f>IF(AND(D66&lt;=L$4,P66&lt;&gt;"Y"),IF(N66&lt;VLOOKUP(O66,Runners!A$3:CT$201,S$1,FALSE),IF(Y$2="zero",0,Y$2),0),0)</f>
        <v>0</v>
      </c>
      <c r="T66" s="6">
        <f t="shared" si="12"/>
        <v>0</v>
      </c>
      <c r="U66" s="2"/>
      <c r="V66" s="2" t="str">
        <f>IF(O66&lt;&gt;"",VLOOKUP(O66,Runners!CZ$3:DM$201,V$1,FALSE),"")</f>
        <v/>
      </c>
      <c r="W66" s="19" t="str">
        <f t="shared" si="13"/>
        <v/>
      </c>
    </row>
    <row r="67" spans="1:23" x14ac:dyDescent="0.2">
      <c r="A67" s="1" t="s">
        <v>16</v>
      </c>
      <c r="C67" s="3">
        <f>IF(A67&lt;&gt;"",VLOOKUP(A67,Runners!A$3:AS$201,C$1,FALSE),0)</f>
        <v>9.7222222222222224E-3</v>
      </c>
      <c r="D67" s="6">
        <f t="shared" si="7"/>
        <v>63</v>
      </c>
      <c r="E67" s="2"/>
      <c r="F67" s="2">
        <f t="shared" si="8"/>
        <v>0</v>
      </c>
      <c r="J67" s="1" t="str">
        <f t="shared" si="9"/>
        <v>Kathy Gaunt</v>
      </c>
      <c r="M67" s="8" t="str">
        <f>IF(D67&lt;=L$4,SMALL(E$4:E$202,D67),"")</f>
        <v/>
      </c>
      <c r="N67" s="8" t="str">
        <f>IF(D67&lt;=L$4,VLOOKUP(M67,E$4:F$202,2,FALSE),"")</f>
        <v/>
      </c>
      <c r="O67" s="1" t="str">
        <f>IF(D67&lt;=L$4,VLOOKUP(M67,E$4:J$202,6,FALSE),"")</f>
        <v/>
      </c>
      <c r="P67" s="40" t="str">
        <f>IF(D67&lt;=L$4,VLOOKUP(O67,A$4:B$202,2,FALSE),"")</f>
        <v/>
      </c>
      <c r="Q67" s="40" t="str">
        <f t="shared" si="10"/>
        <v/>
      </c>
      <c r="R67" s="6">
        <f t="shared" si="11"/>
        <v>0</v>
      </c>
      <c r="S67" s="6">
        <f>IF(AND(D67&lt;=L$4,P67&lt;&gt;"Y"),IF(N67&lt;VLOOKUP(O67,Runners!A$3:CT$201,S$1,FALSE),IF(Y$2="zero",0,Y$2),0),0)</f>
        <v>0</v>
      </c>
      <c r="T67" s="6">
        <f t="shared" si="12"/>
        <v>0</v>
      </c>
      <c r="U67" s="2"/>
      <c r="V67" s="2" t="str">
        <f>IF(O67&lt;&gt;"",VLOOKUP(O67,Runners!CZ$3:DM$201,V$1,FALSE),"")</f>
        <v/>
      </c>
      <c r="W67" s="19" t="str">
        <f t="shared" si="13"/>
        <v/>
      </c>
    </row>
    <row r="68" spans="1:23" x14ac:dyDescent="0.2">
      <c r="A68" s="1" t="s">
        <v>181</v>
      </c>
      <c r="C68" s="3">
        <f>IF(A68&lt;&gt;"",VLOOKUP(A68,Runners!A$3:AS$201,C$1,FALSE),0)</f>
        <v>9.0277777777777787E-3</v>
      </c>
      <c r="D68" s="6">
        <f t="shared" si="7"/>
        <v>64</v>
      </c>
      <c r="E68" s="2"/>
      <c r="F68" s="2">
        <f t="shared" si="8"/>
        <v>0</v>
      </c>
      <c r="J68" s="1" t="str">
        <f t="shared" si="9"/>
        <v>Katy McIntyre</v>
      </c>
      <c r="M68" s="8" t="str">
        <f>IF(D68&lt;=L$4,SMALL(E$4:E$202,D68),"")</f>
        <v/>
      </c>
      <c r="N68" s="8" t="str">
        <f>IF(D68&lt;=L$4,VLOOKUP(M68,E$4:F$202,2,FALSE),"")</f>
        <v/>
      </c>
      <c r="O68" s="1" t="str">
        <f>IF(D68&lt;=L$4,VLOOKUP(M68,E$4:J$202,6,FALSE),"")</f>
        <v/>
      </c>
      <c r="P68" s="40" t="str">
        <f>IF(D68&lt;=L$4,VLOOKUP(O68,A$4:B$202,2,FALSE),"")</f>
        <v/>
      </c>
      <c r="Q68" s="40" t="str">
        <f t="shared" si="10"/>
        <v/>
      </c>
      <c r="R68" s="6">
        <f t="shared" si="11"/>
        <v>0</v>
      </c>
      <c r="S68" s="6">
        <f>IF(AND(D68&lt;=L$4,P68&lt;&gt;"Y"),IF(N68&lt;VLOOKUP(O68,Runners!A$3:CT$201,S$1,FALSE),IF(Y$2="zero",0,Y$2),0),0)</f>
        <v>0</v>
      </c>
      <c r="T68" s="6">
        <f t="shared" si="12"/>
        <v>0</v>
      </c>
      <c r="U68" s="2"/>
      <c r="V68" s="2" t="str">
        <f>IF(O68&lt;&gt;"",VLOOKUP(O68,Runners!CZ$3:DM$201,V$1,FALSE),"")</f>
        <v/>
      </c>
      <c r="W68" s="19" t="str">
        <f t="shared" si="13"/>
        <v/>
      </c>
    </row>
    <row r="69" spans="1:23" x14ac:dyDescent="0.2">
      <c r="A69" s="1" t="s">
        <v>151</v>
      </c>
      <c r="C69" s="3">
        <f>IF(A69&lt;&gt;"",VLOOKUP(A69,Runners!A$3:AS$201,C$1,FALSE),0)</f>
        <v>9.5486111111111101E-3</v>
      </c>
      <c r="D69" s="6">
        <f t="shared" ref="D69:D100" si="15">D68+1</f>
        <v>65</v>
      </c>
      <c r="E69" s="2"/>
      <c r="F69" s="2">
        <f t="shared" ref="F69:F100" si="16">IF(E69&gt;0,E69-C69,0)</f>
        <v>0</v>
      </c>
      <c r="J69" s="1" t="str">
        <f t="shared" ref="J69:J100" si="17">A69</f>
        <v>Kevin Murray</v>
      </c>
      <c r="M69" s="8" t="str">
        <f>IF(D69&lt;=L$4,SMALL(E$4:E$202,D69),"")</f>
        <v/>
      </c>
      <c r="N69" s="8" t="str">
        <f>IF(D69&lt;=L$4,VLOOKUP(M69,E$4:F$202,2,FALSE),"")</f>
        <v/>
      </c>
      <c r="O69" s="1" t="str">
        <f>IF(D69&lt;=L$4,VLOOKUP(M69,E$4:J$202,6,FALSE),"")</f>
        <v/>
      </c>
      <c r="P69" s="40" t="str">
        <f>IF(D69&lt;=L$4,VLOOKUP(O69,A$4:B$202,2,FALSE),"")</f>
        <v/>
      </c>
      <c r="Q69" s="40" t="str">
        <f t="shared" ref="Q69:Q100" si="18">IF(D69&lt;=L$4,IF(P69="Y",Q68,Q68-1),"")</f>
        <v/>
      </c>
      <c r="R69" s="6">
        <f t="shared" ref="R69:R100" si="19">IF(Q69=Q68,0,IF(Q69&gt;0,Q69,1))</f>
        <v>0</v>
      </c>
      <c r="S69" s="6">
        <f>IF(AND(D69&lt;=L$4,P69&lt;&gt;"Y"),IF(N69&lt;VLOOKUP(O69,Runners!A$3:CT$201,S$1,FALSE),IF(Y$2="zero",0,Y$2),0),0)</f>
        <v>0</v>
      </c>
      <c r="T69" s="6">
        <f t="shared" ref="T69:T100" si="20">IF(AND(D69&lt;=L$4,P69&lt;&gt;"Y"),S69+R69,0)</f>
        <v>0</v>
      </c>
      <c r="U69" s="2"/>
      <c r="V69" s="2" t="str">
        <f>IF(O69&lt;&gt;"",VLOOKUP(O69,Runners!CZ$3:DM$201,V$1,FALSE),"")</f>
        <v/>
      </c>
      <c r="W69" s="19" t="str">
        <f t="shared" ref="W69:W100" si="21">IF(O69&lt;&gt;"",(V69-N69)/V69,"")</f>
        <v/>
      </c>
    </row>
    <row r="70" spans="1:23" x14ac:dyDescent="0.2">
      <c r="A70" s="1" t="s">
        <v>13</v>
      </c>
      <c r="B70" s="3"/>
      <c r="C70" s="3">
        <f>IF(A70&lt;&gt;"",VLOOKUP(A70,Runners!A$3:AS$201,C$1,FALSE),0)</f>
        <v>8.3333333333333332E-3</v>
      </c>
      <c r="D70" s="6">
        <f t="shared" si="15"/>
        <v>66</v>
      </c>
      <c r="E70" s="2"/>
      <c r="F70" s="2">
        <f t="shared" si="16"/>
        <v>0</v>
      </c>
      <c r="J70" s="1" t="str">
        <f t="shared" si="17"/>
        <v>Kirsten Burnett</v>
      </c>
      <c r="M70" s="8" t="str">
        <f>IF(D70&lt;=L$4,SMALL(E$4:E$202,D70),"")</f>
        <v/>
      </c>
      <c r="N70" s="8" t="str">
        <f>IF(D70&lt;=L$4,VLOOKUP(M70,E$4:F$202,2,FALSE),"")</f>
        <v/>
      </c>
      <c r="O70" s="1" t="str">
        <f>IF(D70&lt;=L$4,VLOOKUP(M70,E$4:J$202,6,FALSE),"")</f>
        <v/>
      </c>
      <c r="P70" s="40" t="str">
        <f>IF(D70&lt;=L$4,VLOOKUP(O70,A$4:B$202,2,FALSE),"")</f>
        <v/>
      </c>
      <c r="Q70" s="40" t="str">
        <f t="shared" si="18"/>
        <v/>
      </c>
      <c r="R70" s="6">
        <f t="shared" si="19"/>
        <v>0</v>
      </c>
      <c r="S70" s="6">
        <f>IF(AND(D70&lt;=L$4,P70&lt;&gt;"Y"),IF(N70&lt;VLOOKUP(O70,Runners!A$3:CT$201,S$1,FALSE),IF(Y$2="zero",0,Y$2),0),0)</f>
        <v>0</v>
      </c>
      <c r="T70" s="6">
        <f t="shared" si="20"/>
        <v>0</v>
      </c>
      <c r="U70" s="2"/>
      <c r="V70" s="2" t="str">
        <f>IF(O70&lt;&gt;"",VLOOKUP(O70,Runners!CZ$3:DM$201,V$1,FALSE),"")</f>
        <v/>
      </c>
      <c r="W70" s="19" t="str">
        <f t="shared" si="21"/>
        <v/>
      </c>
    </row>
    <row r="71" spans="1:23" x14ac:dyDescent="0.2">
      <c r="A71" s="1" t="s">
        <v>197</v>
      </c>
      <c r="C71" s="3">
        <f>IF(A71&lt;&gt;"",VLOOKUP(A71,Runners!A$3:AS$201,C$1,FALSE),0)</f>
        <v>1.1284722222222222E-2</v>
      </c>
      <c r="D71" s="6">
        <f t="shared" si="15"/>
        <v>67</v>
      </c>
      <c r="E71" s="2"/>
      <c r="F71" s="2">
        <f t="shared" si="16"/>
        <v>0</v>
      </c>
      <c r="J71" s="1" t="str">
        <f t="shared" si="17"/>
        <v>Laura Bremner</v>
      </c>
      <c r="M71" s="8" t="str">
        <f>IF(D71&lt;=L$4,SMALL(E$4:E$202,D71),"")</f>
        <v/>
      </c>
      <c r="N71" s="8" t="str">
        <f>IF(D71&lt;=L$4,VLOOKUP(M71,E$4:F$202,2,FALSE),"")</f>
        <v/>
      </c>
      <c r="O71" s="1" t="str">
        <f>IF(D71&lt;=L$4,VLOOKUP(M71,E$4:J$202,6,FALSE),"")</f>
        <v/>
      </c>
      <c r="P71" s="40" t="str">
        <f>IF(D71&lt;=L$4,VLOOKUP(O71,A$4:B$202,2,FALSE),"")</f>
        <v/>
      </c>
      <c r="Q71" s="40" t="str">
        <f t="shared" si="18"/>
        <v/>
      </c>
      <c r="R71" s="6">
        <f t="shared" si="19"/>
        <v>0</v>
      </c>
      <c r="S71" s="6">
        <f>IF(AND(D71&lt;=L$4,P71&lt;&gt;"Y"),IF(N71&lt;VLOOKUP(O71,Runners!A$3:CT$201,S$1,FALSE),IF(Y$2="zero",0,Y$2),0),0)</f>
        <v>0</v>
      </c>
      <c r="T71" s="6">
        <f t="shared" si="20"/>
        <v>0</v>
      </c>
      <c r="U71" s="2"/>
      <c r="V71" s="2" t="str">
        <f>IF(O71&lt;&gt;"",VLOOKUP(O71,Runners!CZ$3:DM$201,V$1,FALSE),"")</f>
        <v/>
      </c>
      <c r="W71" s="19" t="str">
        <f t="shared" si="21"/>
        <v/>
      </c>
    </row>
    <row r="72" spans="1:23" x14ac:dyDescent="0.2">
      <c r="A72" s="1" t="s">
        <v>11</v>
      </c>
      <c r="B72" s="3"/>
      <c r="C72" s="3">
        <f>IF(A72&lt;&gt;"",VLOOKUP(A72,Runners!A$3:AS$201,C$1,FALSE),0)</f>
        <v>7.4652777777777781E-3</v>
      </c>
      <c r="D72" s="6">
        <f t="shared" si="15"/>
        <v>68</v>
      </c>
      <c r="E72" s="2"/>
      <c r="F72" s="2">
        <f t="shared" si="16"/>
        <v>0</v>
      </c>
      <c r="J72" s="1" t="str">
        <f t="shared" si="17"/>
        <v>Laura Byrne</v>
      </c>
      <c r="M72" s="8" t="str">
        <f>IF(D72&lt;=L$4,SMALL(E$4:E$202,D72),"")</f>
        <v/>
      </c>
      <c r="N72" s="8" t="str">
        <f>IF(D72&lt;=L$4,VLOOKUP(M72,E$4:F$202,2,FALSE),"")</f>
        <v/>
      </c>
      <c r="O72" s="1" t="str">
        <f>IF(D72&lt;=L$4,VLOOKUP(M72,E$4:J$202,6,FALSE),"")</f>
        <v/>
      </c>
      <c r="P72" s="40" t="str">
        <f>IF(D72&lt;=L$4,VLOOKUP(O72,A$4:B$202,2,FALSE),"")</f>
        <v/>
      </c>
      <c r="Q72" s="40" t="str">
        <f t="shared" si="18"/>
        <v/>
      </c>
      <c r="R72" s="6">
        <f t="shared" si="19"/>
        <v>0</v>
      </c>
      <c r="S72" s="6">
        <f>IF(AND(D72&lt;=L$4,P72&lt;&gt;"Y"),IF(N72&lt;VLOOKUP(O72,Runners!A$3:CT$201,S$1,FALSE),IF(Y$2="zero",0,Y$2),0),0)</f>
        <v>0</v>
      </c>
      <c r="T72" s="6">
        <f t="shared" si="20"/>
        <v>0</v>
      </c>
      <c r="U72" s="2"/>
      <c r="V72" s="2" t="str">
        <f>IF(O72&lt;&gt;"",VLOOKUP(O72,Runners!CZ$3:DM$201,V$1,FALSE),"")</f>
        <v/>
      </c>
      <c r="W72" s="19" t="str">
        <f t="shared" si="21"/>
        <v/>
      </c>
    </row>
    <row r="73" spans="1:23" x14ac:dyDescent="0.2">
      <c r="A73" s="1" t="s">
        <v>222</v>
      </c>
      <c r="B73" s="1" t="s">
        <v>219</v>
      </c>
      <c r="C73" s="3">
        <f>IF(A73&lt;&gt;"",VLOOKUP(A73,Runners!A$3:AS$201,C$1,FALSE),0)</f>
        <v>1.0590277777777778E-2</v>
      </c>
      <c r="D73" s="6">
        <f t="shared" si="15"/>
        <v>69</v>
      </c>
      <c r="E73" s="2"/>
      <c r="F73" s="2">
        <f t="shared" si="16"/>
        <v>0</v>
      </c>
      <c r="J73" s="1" t="str">
        <f t="shared" si="17"/>
        <v>Lee Ramsden</v>
      </c>
      <c r="M73" s="8" t="str">
        <f>IF(D73&lt;=L$4,SMALL(E$4:E$202,D73),"")</f>
        <v/>
      </c>
      <c r="N73" s="8" t="str">
        <f>IF(D73&lt;=L$4,VLOOKUP(M73,E$4:F$202,2,FALSE),"")</f>
        <v/>
      </c>
      <c r="O73" s="1" t="str">
        <f>IF(D73&lt;=L$4,VLOOKUP(M73,E$4:J$202,6,FALSE),"")</f>
        <v/>
      </c>
      <c r="P73" s="40" t="str">
        <f>IF(D73&lt;=L$4,VLOOKUP(O73,A$4:B$202,2,FALSE),"")</f>
        <v/>
      </c>
      <c r="Q73" s="40" t="str">
        <f t="shared" si="18"/>
        <v/>
      </c>
      <c r="R73" s="6">
        <f t="shared" si="19"/>
        <v>0</v>
      </c>
      <c r="S73" s="6">
        <f>IF(AND(D73&lt;=L$4,P73&lt;&gt;"Y"),IF(N73&lt;VLOOKUP(O73,Runners!A$3:CT$201,S$1,FALSE),IF(Y$2="zero",0,Y$2),0),0)</f>
        <v>0</v>
      </c>
      <c r="T73" s="6">
        <f t="shared" si="20"/>
        <v>0</v>
      </c>
      <c r="U73" s="2"/>
      <c r="V73" s="2" t="str">
        <f>IF(O73&lt;&gt;"",VLOOKUP(O73,Runners!CZ$3:DM$201,V$1,FALSE),"")</f>
        <v/>
      </c>
      <c r="W73" s="19" t="str">
        <f t="shared" si="21"/>
        <v/>
      </c>
    </row>
    <row r="74" spans="1:23" x14ac:dyDescent="0.2">
      <c r="A74" s="1" t="s">
        <v>169</v>
      </c>
      <c r="C74" s="3">
        <f>IF(A74&lt;&gt;"",VLOOKUP(A74,Runners!A$3:AS$201,C$1,FALSE),0)</f>
        <v>1.2499999999999999E-2</v>
      </c>
      <c r="D74" s="6">
        <f t="shared" si="15"/>
        <v>70</v>
      </c>
      <c r="E74" s="2"/>
      <c r="F74" s="2">
        <f t="shared" si="16"/>
        <v>0</v>
      </c>
      <c r="J74" s="1" t="str">
        <f t="shared" si="17"/>
        <v>Lee Vaudrey</v>
      </c>
      <c r="M74" s="8" t="str">
        <f>IF(D74&lt;=L$4,SMALL(E$4:E$202,D74),"")</f>
        <v/>
      </c>
      <c r="N74" s="8" t="str">
        <f>IF(D74&lt;=L$4,VLOOKUP(M74,E$4:F$202,2,FALSE),"")</f>
        <v/>
      </c>
      <c r="O74" s="1" t="str">
        <f>IF(D74&lt;=L$4,VLOOKUP(M74,E$4:J$202,6,FALSE),"")</f>
        <v/>
      </c>
      <c r="P74" s="40" t="str">
        <f>IF(D74&lt;=L$4,VLOOKUP(O74,A$4:B$202,2,FALSE),"")</f>
        <v/>
      </c>
      <c r="Q74" s="40" t="str">
        <f t="shared" si="18"/>
        <v/>
      </c>
      <c r="R74" s="6">
        <f t="shared" si="19"/>
        <v>0</v>
      </c>
      <c r="S74" s="6">
        <f>IF(AND(D74&lt;=L$4,P74&lt;&gt;"Y"),IF(N74&lt;VLOOKUP(O74,Runners!A$3:CT$201,S$1,FALSE),IF(Y$2="zero",0,Y$2),0),0)</f>
        <v>0</v>
      </c>
      <c r="T74" s="6">
        <f t="shared" si="20"/>
        <v>0</v>
      </c>
      <c r="U74" s="2"/>
      <c r="V74" s="2" t="str">
        <f>IF(O74&lt;&gt;"",VLOOKUP(O74,Runners!CZ$3:DM$201,V$1,FALSE),"")</f>
        <v/>
      </c>
      <c r="W74" s="19" t="str">
        <f t="shared" si="21"/>
        <v/>
      </c>
    </row>
    <row r="75" spans="1:23" x14ac:dyDescent="0.2">
      <c r="A75" s="1" t="s">
        <v>167</v>
      </c>
      <c r="C75" s="3">
        <f>IF(A75&lt;&gt;"",VLOOKUP(A75,Runners!A$3:AS$201,C$1,FALSE),0)</f>
        <v>1.0243055555555556E-2</v>
      </c>
      <c r="D75" s="6">
        <f t="shared" si="15"/>
        <v>71</v>
      </c>
      <c r="E75" s="2"/>
      <c r="F75" s="2">
        <f t="shared" si="16"/>
        <v>0</v>
      </c>
      <c r="J75" s="1" t="str">
        <f t="shared" si="17"/>
        <v>Lewis McAfee</v>
      </c>
      <c r="M75" s="8" t="str">
        <f>IF(D75&lt;=L$4,SMALL(E$4:E$202,D75),"")</f>
        <v/>
      </c>
      <c r="N75" s="8" t="str">
        <f>IF(D75&lt;=L$4,VLOOKUP(M75,E$4:F$202,2,FALSE),"")</f>
        <v/>
      </c>
      <c r="O75" s="1" t="str">
        <f>IF(D75&lt;=L$4,VLOOKUP(M75,E$4:J$202,6,FALSE),"")</f>
        <v/>
      </c>
      <c r="P75" s="40" t="str">
        <f>IF(D75&lt;=L$4,VLOOKUP(O75,A$4:B$202,2,FALSE),"")</f>
        <v/>
      </c>
      <c r="Q75" s="40" t="str">
        <f t="shared" si="18"/>
        <v/>
      </c>
      <c r="R75" s="6">
        <f t="shared" si="19"/>
        <v>0</v>
      </c>
      <c r="S75" s="6">
        <f>IF(AND(D75&lt;=L$4,P75&lt;&gt;"Y"),IF(N75&lt;VLOOKUP(O75,Runners!A$3:CT$201,S$1,FALSE),IF(Y$2="zero",0,Y$2),0),0)</f>
        <v>0</v>
      </c>
      <c r="T75" s="6">
        <f t="shared" si="20"/>
        <v>0</v>
      </c>
      <c r="U75" s="2"/>
      <c r="V75" s="2" t="str">
        <f>IF(O75&lt;&gt;"",VLOOKUP(O75,Runners!CZ$3:DM$201,V$1,FALSE),"")</f>
        <v/>
      </c>
      <c r="W75" s="19" t="str">
        <f t="shared" si="21"/>
        <v/>
      </c>
    </row>
    <row r="76" spans="1:23" x14ac:dyDescent="0.2">
      <c r="A76" s="1" t="s">
        <v>195</v>
      </c>
      <c r="C76" s="3">
        <f>IF(A76&lt;&gt;"",VLOOKUP(A76,Runners!A$3:AS$201,C$1,FALSE),0)</f>
        <v>7.6388888888888886E-3</v>
      </c>
      <c r="D76" s="6">
        <f t="shared" si="15"/>
        <v>72</v>
      </c>
      <c r="E76" s="2"/>
      <c r="F76" s="2">
        <f t="shared" si="16"/>
        <v>0</v>
      </c>
      <c r="J76" s="1" t="str">
        <f t="shared" si="17"/>
        <v>Linda Chadderton</v>
      </c>
      <c r="M76" s="8" t="str">
        <f>IF(D76&lt;=L$4,SMALL(E$4:E$202,D76),"")</f>
        <v/>
      </c>
      <c r="N76" s="8" t="str">
        <f>IF(D76&lt;=L$4,VLOOKUP(M76,E$4:F$202,2,FALSE),"")</f>
        <v/>
      </c>
      <c r="O76" s="1" t="str">
        <f>IF(D76&lt;=L$4,VLOOKUP(M76,E$4:J$202,6,FALSE),"")</f>
        <v/>
      </c>
      <c r="P76" s="40" t="str">
        <f>IF(D76&lt;=L$4,VLOOKUP(O76,A$4:B$202,2,FALSE),"")</f>
        <v/>
      </c>
      <c r="Q76" s="40" t="str">
        <f t="shared" si="18"/>
        <v/>
      </c>
      <c r="R76" s="6">
        <f t="shared" si="19"/>
        <v>0</v>
      </c>
      <c r="S76" s="6">
        <f>IF(AND(D76&lt;=L$4,P76&lt;&gt;"Y"),IF(N76&lt;VLOOKUP(O76,Runners!A$3:CT$201,S$1,FALSE),IF(Y$2="zero",0,Y$2),0),0)</f>
        <v>0</v>
      </c>
      <c r="T76" s="6">
        <f t="shared" si="20"/>
        <v>0</v>
      </c>
      <c r="U76" s="2"/>
      <c r="V76" s="2" t="str">
        <f>IF(O76&lt;&gt;"",VLOOKUP(O76,Runners!CZ$3:DM$201,V$1,FALSE),"")</f>
        <v/>
      </c>
      <c r="W76" s="19" t="str">
        <f t="shared" si="21"/>
        <v/>
      </c>
    </row>
    <row r="77" spans="1:23" x14ac:dyDescent="0.2">
      <c r="A77" s="1" t="s">
        <v>165</v>
      </c>
      <c r="C77" s="3">
        <f>IF(A77&lt;&gt;"",VLOOKUP(A77,Runners!A$3:AS$201,C$1,FALSE),0)</f>
        <v>1.3541666666666667E-2</v>
      </c>
      <c r="D77" s="6">
        <f t="shared" si="15"/>
        <v>73</v>
      </c>
      <c r="E77" s="2"/>
      <c r="F77" s="2">
        <f t="shared" si="16"/>
        <v>0</v>
      </c>
      <c r="J77" s="1" t="str">
        <f t="shared" si="17"/>
        <v>Liz Abbott</v>
      </c>
      <c r="M77" s="8" t="str">
        <f>IF(D77&lt;=L$4,SMALL(E$4:E$202,D77),"")</f>
        <v/>
      </c>
      <c r="N77" s="8" t="str">
        <f>IF(D77&lt;=L$4,VLOOKUP(M77,E$4:F$202,2,FALSE),"")</f>
        <v/>
      </c>
      <c r="O77" s="1" t="str">
        <f>IF(D77&lt;=L$4,VLOOKUP(M77,E$4:J$202,6,FALSE),"")</f>
        <v/>
      </c>
      <c r="P77" s="40" t="str">
        <f>IF(D77&lt;=L$4,VLOOKUP(O77,A$4:B$202,2,FALSE),"")</f>
        <v/>
      </c>
      <c r="Q77" s="40" t="str">
        <f t="shared" si="18"/>
        <v/>
      </c>
      <c r="R77" s="6">
        <f t="shared" si="19"/>
        <v>0</v>
      </c>
      <c r="S77" s="6">
        <f>IF(AND(D77&lt;=L$4,P77&lt;&gt;"Y"),IF(N77&lt;VLOOKUP(O77,Runners!A$3:CT$201,S$1,FALSE),IF(Y$2="zero",0,Y$2),0),0)</f>
        <v>0</v>
      </c>
      <c r="T77" s="6">
        <f t="shared" si="20"/>
        <v>0</v>
      </c>
      <c r="U77" s="2"/>
      <c r="V77" s="2" t="str">
        <f>IF(O77&lt;&gt;"",VLOOKUP(O77,Runners!CZ$3:DM$201,V$1,FALSE),"")</f>
        <v/>
      </c>
      <c r="W77" s="19" t="str">
        <f t="shared" si="21"/>
        <v/>
      </c>
    </row>
    <row r="78" spans="1:23" x14ac:dyDescent="0.2">
      <c r="A78" s="1" t="s">
        <v>221</v>
      </c>
      <c r="B78" s="1" t="s">
        <v>219</v>
      </c>
      <c r="C78" s="3">
        <f>IF(A78&lt;&gt;"",VLOOKUP(A78,Runners!A$3:AS$201,C$1,FALSE),0)</f>
        <v>2.6041666666666665E-3</v>
      </c>
      <c r="D78" s="6">
        <f t="shared" si="15"/>
        <v>74</v>
      </c>
      <c r="E78" s="2"/>
      <c r="F78" s="2">
        <f t="shared" si="16"/>
        <v>0</v>
      </c>
      <c r="J78" s="1" t="str">
        <f t="shared" si="17"/>
        <v>Liz Boon</v>
      </c>
      <c r="M78" s="8" t="str">
        <f>IF(D78&lt;=L$4,SMALL(E$4:E$202,D78),"")</f>
        <v/>
      </c>
      <c r="N78" s="8" t="str">
        <f>IF(D78&lt;=L$4,VLOOKUP(M78,E$4:F$202,2,FALSE),"")</f>
        <v/>
      </c>
      <c r="O78" s="1" t="str">
        <f>IF(D78&lt;=L$4,VLOOKUP(M78,E$4:J$202,6,FALSE),"")</f>
        <v/>
      </c>
      <c r="P78" s="40" t="str">
        <f>IF(D78&lt;=L$4,VLOOKUP(O78,A$4:B$202,2,FALSE),"")</f>
        <v/>
      </c>
      <c r="Q78" s="40" t="str">
        <f t="shared" si="18"/>
        <v/>
      </c>
      <c r="R78" s="6">
        <f t="shared" si="19"/>
        <v>0</v>
      </c>
      <c r="S78" s="6">
        <f>IF(AND(D78&lt;=L$4,P78&lt;&gt;"Y"),IF(N78&lt;VLOOKUP(O78,Runners!A$3:CT$201,S$1,FALSE),IF(Y$2="zero",0,Y$2),0),0)</f>
        <v>0</v>
      </c>
      <c r="T78" s="6">
        <f t="shared" si="20"/>
        <v>0</v>
      </c>
      <c r="U78" s="2"/>
      <c r="V78" s="2" t="str">
        <f>IF(O78&lt;&gt;"",VLOOKUP(O78,Runners!CZ$3:DM$201,V$1,FALSE),"")</f>
        <v/>
      </c>
      <c r="W78" s="19" t="str">
        <f t="shared" si="21"/>
        <v/>
      </c>
    </row>
    <row r="79" spans="1:23" x14ac:dyDescent="0.2">
      <c r="A79" s="1" t="s">
        <v>157</v>
      </c>
      <c r="B79" s="3"/>
      <c r="C79" s="3">
        <f>IF(A79&lt;&gt;"",VLOOKUP(A79,Runners!A$3:AS$201,C$1,FALSE),0)</f>
        <v>7.6388888888888886E-3</v>
      </c>
      <c r="D79" s="6">
        <f t="shared" si="15"/>
        <v>75</v>
      </c>
      <c r="E79" s="2"/>
      <c r="F79" s="2">
        <f t="shared" si="16"/>
        <v>0</v>
      </c>
      <c r="J79" s="1" t="str">
        <f t="shared" si="17"/>
        <v>Liz Canavan</v>
      </c>
      <c r="M79" s="8" t="str">
        <f>IF(D79&lt;=L$4,SMALL(E$4:E$202,D79),"")</f>
        <v/>
      </c>
      <c r="N79" s="8" t="str">
        <f>IF(D79&lt;=L$4,VLOOKUP(M79,E$4:F$202,2,FALSE),"")</f>
        <v/>
      </c>
      <c r="O79" s="1" t="str">
        <f>IF(D79&lt;=L$4,VLOOKUP(M79,E$4:J$202,6,FALSE),"")</f>
        <v/>
      </c>
      <c r="P79" s="40" t="str">
        <f>IF(D79&lt;=L$4,VLOOKUP(O79,A$4:B$202,2,FALSE),"")</f>
        <v/>
      </c>
      <c r="Q79" s="40" t="str">
        <f t="shared" si="18"/>
        <v/>
      </c>
      <c r="R79" s="6">
        <f t="shared" si="19"/>
        <v>0</v>
      </c>
      <c r="S79" s="6">
        <f>IF(AND(D79&lt;=L$4,P79&lt;&gt;"Y"),IF(N79&lt;VLOOKUP(O79,Runners!A$3:CT$201,S$1,FALSE),IF(Y$2="zero",0,Y$2),0),0)</f>
        <v>0</v>
      </c>
      <c r="T79" s="6">
        <f t="shared" si="20"/>
        <v>0</v>
      </c>
      <c r="U79" s="2"/>
      <c r="V79" s="2" t="str">
        <f>IF(O79&lt;&gt;"",VLOOKUP(O79,Runners!CZ$3:DM$201,V$1,FALSE),"")</f>
        <v/>
      </c>
      <c r="W79" s="19" t="str">
        <f t="shared" si="21"/>
        <v/>
      </c>
    </row>
    <row r="80" spans="1:23" x14ac:dyDescent="0.2">
      <c r="A80" s="1" t="s">
        <v>183</v>
      </c>
      <c r="C80" s="3">
        <f>IF(A80&lt;&gt;"",VLOOKUP(A80,Runners!A$3:AS$201,C$1,FALSE),0)</f>
        <v>1.1458333333333334E-2</v>
      </c>
      <c r="D80" s="6">
        <f t="shared" si="15"/>
        <v>76</v>
      </c>
      <c r="E80" s="2"/>
      <c r="F80" s="2">
        <f t="shared" si="16"/>
        <v>0</v>
      </c>
      <c r="J80" s="1" t="str">
        <f t="shared" si="17"/>
        <v>Louise Cox</v>
      </c>
      <c r="M80" s="8" t="str">
        <f>IF(D80&lt;=L$4,SMALL(E$4:E$202,D80),"")</f>
        <v/>
      </c>
      <c r="N80" s="8" t="str">
        <f>IF(D80&lt;=L$4,VLOOKUP(M80,E$4:F$202,2,FALSE),"")</f>
        <v/>
      </c>
      <c r="O80" s="1" t="str">
        <f>IF(D80&lt;=L$4,VLOOKUP(M80,E$4:J$202,6,FALSE),"")</f>
        <v/>
      </c>
      <c r="P80" s="40" t="str">
        <f>IF(D80&lt;=L$4,VLOOKUP(O80,A$4:B$202,2,FALSE),"")</f>
        <v/>
      </c>
      <c r="Q80" s="40" t="str">
        <f t="shared" si="18"/>
        <v/>
      </c>
      <c r="R80" s="6">
        <f t="shared" si="19"/>
        <v>0</v>
      </c>
      <c r="S80" s="6">
        <f>IF(AND(D80&lt;=L$4,P80&lt;&gt;"Y"),IF(N80&lt;VLOOKUP(O80,Runners!A$3:CT$201,S$1,FALSE),IF(Y$2="zero",0,Y$2),0),0)</f>
        <v>0</v>
      </c>
      <c r="T80" s="6">
        <f t="shared" si="20"/>
        <v>0</v>
      </c>
      <c r="U80" s="2"/>
      <c r="V80" s="2" t="str">
        <f>IF(O80&lt;&gt;"",VLOOKUP(O80,Runners!CZ$3:DM$201,V$1,FALSE),"")</f>
        <v/>
      </c>
      <c r="W80" s="19" t="str">
        <f t="shared" si="21"/>
        <v/>
      </c>
    </row>
    <row r="81" spans="1:23" x14ac:dyDescent="0.2">
      <c r="A81" s="41" t="s">
        <v>185</v>
      </c>
      <c r="C81" s="3">
        <f>IF(A81&lt;&gt;"",VLOOKUP(A81,Runners!A$3:AS$201,C$1,FALSE),0)</f>
        <v>9.8958333333333329E-3</v>
      </c>
      <c r="D81" s="6">
        <f t="shared" si="15"/>
        <v>77</v>
      </c>
      <c r="E81" s="2"/>
      <c r="F81" s="2">
        <f t="shared" si="16"/>
        <v>0</v>
      </c>
      <c r="J81" s="1" t="str">
        <f t="shared" si="17"/>
        <v>Maddy Markham</v>
      </c>
      <c r="M81" s="8" t="str">
        <f>IF(D81&lt;=L$4,SMALL(E$4:E$202,D81),"")</f>
        <v/>
      </c>
      <c r="N81" s="8" t="str">
        <f>IF(D81&lt;=L$4,VLOOKUP(M81,E$4:F$202,2,FALSE),"")</f>
        <v/>
      </c>
      <c r="O81" s="1" t="str">
        <f>IF(D81&lt;=L$4,VLOOKUP(M81,E$4:J$202,6,FALSE),"")</f>
        <v/>
      </c>
      <c r="P81" s="40" t="str">
        <f>IF(D81&lt;=L$4,VLOOKUP(O81,A$4:B$202,2,FALSE),"")</f>
        <v/>
      </c>
      <c r="Q81" s="40" t="str">
        <f t="shared" si="18"/>
        <v/>
      </c>
      <c r="R81" s="6">
        <f t="shared" si="19"/>
        <v>0</v>
      </c>
      <c r="S81" s="6">
        <f>IF(AND(D81&lt;=L$4,P81&lt;&gt;"Y"),IF(N81&lt;VLOOKUP(O81,Runners!A$3:CT$201,S$1,FALSE),IF(Y$2="zero",0,Y$2),0),0)</f>
        <v>0</v>
      </c>
      <c r="T81" s="6">
        <f t="shared" si="20"/>
        <v>0</v>
      </c>
      <c r="U81" s="2"/>
      <c r="V81" s="2" t="str">
        <f>IF(O81&lt;&gt;"",VLOOKUP(O81,Runners!CZ$3:DM$201,V$1,FALSE),"")</f>
        <v/>
      </c>
      <c r="W81" s="19" t="str">
        <f t="shared" si="21"/>
        <v/>
      </c>
    </row>
    <row r="82" spans="1:23" x14ac:dyDescent="0.2">
      <c r="A82" s="1" t="s">
        <v>145</v>
      </c>
      <c r="C82" s="3">
        <f>IF(A82&lt;&gt;"",VLOOKUP(A82,Runners!A$3:AS$201,C$1,FALSE),0)</f>
        <v>1.2326388888888888E-2</v>
      </c>
      <c r="D82" s="6">
        <f t="shared" si="15"/>
        <v>78</v>
      </c>
      <c r="E82" s="2"/>
      <c r="F82" s="2">
        <f t="shared" si="16"/>
        <v>0</v>
      </c>
      <c r="J82" s="1" t="str">
        <f t="shared" si="17"/>
        <v>Mark Hughes</v>
      </c>
      <c r="M82" s="8" t="str">
        <f>IF(D82&lt;=L$4,SMALL(E$4:E$202,D82),"")</f>
        <v/>
      </c>
      <c r="N82" s="8" t="str">
        <f>IF(D82&lt;=L$4,VLOOKUP(M82,E$4:F$202,2,FALSE),"")</f>
        <v/>
      </c>
      <c r="O82" s="1" t="str">
        <f>IF(D82&lt;=L$4,VLOOKUP(M82,E$4:J$202,6,FALSE),"")</f>
        <v/>
      </c>
      <c r="P82" s="40" t="str">
        <f>IF(D82&lt;=L$4,VLOOKUP(O82,A$4:B$202,2,FALSE),"")</f>
        <v/>
      </c>
      <c r="Q82" s="40" t="str">
        <f t="shared" si="18"/>
        <v/>
      </c>
      <c r="R82" s="6">
        <f t="shared" si="19"/>
        <v>0</v>
      </c>
      <c r="S82" s="6">
        <f>IF(AND(D82&lt;=L$4,P82&lt;&gt;"Y"),IF(N82&lt;VLOOKUP(O82,Runners!A$3:CT$201,S$1,FALSE),IF(Y$2="zero",0,Y$2),0),0)</f>
        <v>0</v>
      </c>
      <c r="T82" s="6">
        <f t="shared" si="20"/>
        <v>0</v>
      </c>
      <c r="U82" s="2"/>
      <c r="V82" s="2" t="str">
        <f>IF(O82&lt;&gt;"",VLOOKUP(O82,Runners!CZ$3:DM$201,V$1,FALSE),"")</f>
        <v/>
      </c>
      <c r="W82" s="19" t="str">
        <f t="shared" si="21"/>
        <v/>
      </c>
    </row>
    <row r="83" spans="1:23" x14ac:dyDescent="0.2">
      <c r="A83" s="1" t="s">
        <v>210</v>
      </c>
      <c r="C83" s="3">
        <f>IF(A83&lt;&gt;"",VLOOKUP(A83,Runners!A$3:AS$201,C$1,FALSE),0)</f>
        <v>1.0590277777777777E-2</v>
      </c>
      <c r="D83" s="6">
        <f t="shared" si="15"/>
        <v>79</v>
      </c>
      <c r="E83" s="2"/>
      <c r="F83" s="2">
        <f t="shared" si="16"/>
        <v>0</v>
      </c>
      <c r="J83" s="1" t="str">
        <f t="shared" si="17"/>
        <v>Mark Johnston</v>
      </c>
      <c r="M83" s="8" t="str">
        <f>IF(D83&lt;=L$4,SMALL(E$4:E$202,D83),"")</f>
        <v/>
      </c>
      <c r="N83" s="8" t="str">
        <f>IF(D83&lt;=L$4,VLOOKUP(M83,E$4:F$202,2,FALSE),"")</f>
        <v/>
      </c>
      <c r="O83" s="1" t="str">
        <f>IF(D83&lt;=L$4,VLOOKUP(M83,E$4:J$202,6,FALSE),"")</f>
        <v/>
      </c>
      <c r="P83" s="40" t="str">
        <f>IF(D83&lt;=L$4,VLOOKUP(O83,A$4:B$202,2,FALSE),"")</f>
        <v/>
      </c>
      <c r="Q83" s="40" t="str">
        <f t="shared" si="18"/>
        <v/>
      </c>
      <c r="R83" s="6">
        <f t="shared" si="19"/>
        <v>0</v>
      </c>
      <c r="S83" s="6">
        <f>IF(AND(D83&lt;=L$4,P83&lt;&gt;"Y"),IF(N83&lt;VLOOKUP(O83,Runners!A$3:CT$201,S$1,FALSE),IF(Y$2="zero",0,Y$2),0),0)</f>
        <v>0</v>
      </c>
      <c r="T83" s="6">
        <f t="shared" si="20"/>
        <v>0</v>
      </c>
      <c r="U83" s="2"/>
      <c r="V83" s="2" t="str">
        <f>IF(O83&lt;&gt;"",VLOOKUP(O83,Runners!CZ$3:DM$201,V$1,FALSE),"")</f>
        <v/>
      </c>
      <c r="W83" s="19" t="str">
        <f t="shared" si="21"/>
        <v/>
      </c>
    </row>
    <row r="84" spans="1:23" x14ac:dyDescent="0.2">
      <c r="A84" s="1" t="s">
        <v>26</v>
      </c>
      <c r="C84" s="3">
        <f>IF(A84&lt;&gt;"",VLOOKUP(A84,Runners!A$3:AS$201,C$1,FALSE),0)</f>
        <v>1.2326388888888888E-2</v>
      </c>
      <c r="D84" s="6">
        <f t="shared" si="15"/>
        <v>80</v>
      </c>
      <c r="E84" s="2"/>
      <c r="F84" s="2">
        <f t="shared" si="16"/>
        <v>0</v>
      </c>
      <c r="J84" s="1" t="str">
        <f t="shared" si="17"/>
        <v>Mark Selby</v>
      </c>
      <c r="M84" s="8" t="str">
        <f>IF(D84&lt;=L$4,SMALL(E$4:E$202,D84),"")</f>
        <v/>
      </c>
      <c r="N84" s="8" t="str">
        <f>IF(D84&lt;=L$4,VLOOKUP(M84,E$4:F$202,2,FALSE),"")</f>
        <v/>
      </c>
      <c r="O84" s="1" t="str">
        <f>IF(D84&lt;=L$4,VLOOKUP(M84,E$4:J$202,6,FALSE),"")</f>
        <v/>
      </c>
      <c r="P84" s="40" t="str">
        <f>IF(D84&lt;=L$4,VLOOKUP(O84,A$4:B$202,2,FALSE),"")</f>
        <v/>
      </c>
      <c r="Q84" s="40" t="str">
        <f t="shared" si="18"/>
        <v/>
      </c>
      <c r="R84" s="6">
        <f t="shared" si="19"/>
        <v>0</v>
      </c>
      <c r="S84" s="6">
        <f>IF(AND(D84&lt;=L$4,P84&lt;&gt;"Y"),IF(N84&lt;VLOOKUP(O84,Runners!A$3:CT$201,S$1,FALSE),IF(Y$2="zero",0,Y$2),0),0)</f>
        <v>0</v>
      </c>
      <c r="T84" s="6">
        <f t="shared" si="20"/>
        <v>0</v>
      </c>
      <c r="U84" s="2"/>
      <c r="V84" s="2" t="str">
        <f>IF(O84&lt;&gt;"",VLOOKUP(O84,Runners!CZ$3:DM$201,V$1,FALSE),"")</f>
        <v/>
      </c>
      <c r="W84" s="19" t="str">
        <f t="shared" si="21"/>
        <v/>
      </c>
    </row>
    <row r="85" spans="1:23" x14ac:dyDescent="0.2">
      <c r="A85" s="1" t="s">
        <v>224</v>
      </c>
      <c r="B85" s="3"/>
      <c r="C85" s="3">
        <f>IF(A85&lt;&gt;"",VLOOKUP(A85,Runners!A$3:AS$201,C$1,FALSE),0)</f>
        <v>1.0416666666666666E-2</v>
      </c>
      <c r="D85" s="6">
        <f t="shared" si="15"/>
        <v>81</v>
      </c>
      <c r="E85" s="2"/>
      <c r="F85" s="2">
        <f t="shared" si="16"/>
        <v>0</v>
      </c>
      <c r="J85" s="1" t="str">
        <f t="shared" si="17"/>
        <v>Matt Ames</v>
      </c>
      <c r="M85" s="8" t="str">
        <f>IF(D85&lt;=L$4,SMALL(E$4:E$202,D85),"")</f>
        <v/>
      </c>
      <c r="N85" s="8" t="str">
        <f>IF(D85&lt;=L$4,VLOOKUP(M85,E$4:F$202,2,FALSE),"")</f>
        <v/>
      </c>
      <c r="O85" s="1" t="str">
        <f>IF(D85&lt;=L$4,VLOOKUP(M85,E$4:J$202,6,FALSE),"")</f>
        <v/>
      </c>
      <c r="P85" s="40" t="str">
        <f>IF(D85&lt;=L$4,VLOOKUP(O85,A$4:B$202,2,FALSE),"")</f>
        <v/>
      </c>
      <c r="Q85" s="40" t="str">
        <f t="shared" si="18"/>
        <v/>
      </c>
      <c r="R85" s="6">
        <f t="shared" si="19"/>
        <v>0</v>
      </c>
      <c r="S85" s="6">
        <f>IF(AND(D85&lt;=L$4,P85&lt;&gt;"Y"),IF(N85&lt;VLOOKUP(O85,Runners!A$3:CT$201,S$1,FALSE),IF(Y$2="zero",0,Y$2),0),0)</f>
        <v>0</v>
      </c>
      <c r="T85" s="6">
        <f t="shared" si="20"/>
        <v>0</v>
      </c>
      <c r="U85" s="2"/>
      <c r="V85" s="2" t="str">
        <f>IF(O85&lt;&gt;"",VLOOKUP(O85,Runners!CZ$3:DM$201,V$1,FALSE),"")</f>
        <v/>
      </c>
      <c r="W85" s="19" t="str">
        <f t="shared" si="21"/>
        <v/>
      </c>
    </row>
    <row r="86" spans="1:23" x14ac:dyDescent="0.2">
      <c r="A86" s="1" t="s">
        <v>196</v>
      </c>
      <c r="C86" s="3">
        <f>IF(A86&lt;&gt;"",VLOOKUP(A86,Runners!A$3:AS$201,C$1,FALSE),0)</f>
        <v>1.40625E-2</v>
      </c>
      <c r="D86" s="6">
        <f t="shared" si="15"/>
        <v>82</v>
      </c>
      <c r="E86" s="2"/>
      <c r="F86" s="2">
        <f t="shared" si="16"/>
        <v>0</v>
      </c>
      <c r="J86" s="1" t="str">
        <f t="shared" si="17"/>
        <v>Matthew Holton</v>
      </c>
      <c r="M86" s="8" t="str">
        <f>IF(D86&lt;=L$4,SMALL(E$4:E$202,D86),"")</f>
        <v/>
      </c>
      <c r="N86" s="8" t="str">
        <f>IF(D86&lt;=L$4,VLOOKUP(M86,E$4:F$202,2,FALSE),"")</f>
        <v/>
      </c>
      <c r="O86" s="1" t="str">
        <f>IF(D86&lt;=L$4,VLOOKUP(M86,E$4:J$202,6,FALSE),"")</f>
        <v/>
      </c>
      <c r="P86" s="40" t="str">
        <f>IF(D86&lt;=L$4,VLOOKUP(O86,A$4:B$202,2,FALSE),"")</f>
        <v/>
      </c>
      <c r="Q86" s="40" t="str">
        <f t="shared" si="18"/>
        <v/>
      </c>
      <c r="R86" s="6">
        <f t="shared" si="19"/>
        <v>0</v>
      </c>
      <c r="S86" s="6">
        <f>IF(AND(D86&lt;=L$4,P86&lt;&gt;"Y"),IF(N86&lt;VLOOKUP(O86,Runners!A$3:CT$201,S$1,FALSE),IF(Y$2="zero",0,Y$2),0),0)</f>
        <v>0</v>
      </c>
      <c r="T86" s="6">
        <f t="shared" si="20"/>
        <v>0</v>
      </c>
      <c r="U86" s="2"/>
      <c r="V86" s="2" t="str">
        <f>IF(O86&lt;&gt;"",VLOOKUP(O86,Runners!CZ$3:DM$201,V$1,FALSE),"")</f>
        <v/>
      </c>
      <c r="W86" s="19" t="str">
        <f t="shared" si="21"/>
        <v/>
      </c>
    </row>
    <row r="87" spans="1:23" x14ac:dyDescent="0.2">
      <c r="A87" s="1" t="s">
        <v>204</v>
      </c>
      <c r="B87" s="3"/>
      <c r="C87" s="3">
        <f>IF(A87&lt;&gt;"",VLOOKUP(A87,Runners!A$3:AS$201,C$1,FALSE),0)</f>
        <v>1.3194444444444444E-2</v>
      </c>
      <c r="D87" s="6">
        <f t="shared" si="15"/>
        <v>83</v>
      </c>
      <c r="E87" s="2"/>
      <c r="F87" s="2">
        <f t="shared" si="16"/>
        <v>0</v>
      </c>
      <c r="J87" s="1" t="str">
        <f t="shared" si="17"/>
        <v>Mel Koth</v>
      </c>
      <c r="M87" s="8" t="str">
        <f>IF(D87&lt;=L$4,SMALL(E$4:E$202,D87),"")</f>
        <v/>
      </c>
      <c r="N87" s="8" t="str">
        <f>IF(D87&lt;=L$4,VLOOKUP(M87,E$4:F$202,2,FALSE),"")</f>
        <v/>
      </c>
      <c r="O87" s="1" t="str">
        <f>IF(D87&lt;=L$4,VLOOKUP(M87,E$4:J$202,6,FALSE),"")</f>
        <v/>
      </c>
      <c r="P87" s="40" t="str">
        <f>IF(D87&lt;=L$4,VLOOKUP(O87,A$4:B$202,2,FALSE),"")</f>
        <v/>
      </c>
      <c r="Q87" s="40" t="str">
        <f t="shared" si="18"/>
        <v/>
      </c>
      <c r="R87" s="6">
        <f t="shared" si="19"/>
        <v>0</v>
      </c>
      <c r="S87" s="6">
        <f>IF(AND(D87&lt;=L$4,P87&lt;&gt;"Y"),IF(N87&lt;VLOOKUP(O87,Runners!A$3:CT$201,S$1,FALSE),IF(Y$2="zero",0,Y$2),0),0)</f>
        <v>0</v>
      </c>
      <c r="T87" s="6">
        <f t="shared" si="20"/>
        <v>0</v>
      </c>
      <c r="U87" s="2"/>
      <c r="V87" s="2" t="str">
        <f>IF(O87&lt;&gt;"",VLOOKUP(O87,Runners!CZ$3:DM$201,V$1,FALSE),"")</f>
        <v/>
      </c>
      <c r="W87" s="19" t="str">
        <f t="shared" si="21"/>
        <v/>
      </c>
    </row>
    <row r="88" spans="1:23" x14ac:dyDescent="0.2">
      <c r="A88" s="1" t="s">
        <v>187</v>
      </c>
      <c r="B88" s="3"/>
      <c r="C88" s="3">
        <f>IF(A88&lt;&gt;"",VLOOKUP(A88,Runners!A$3:AS$201,C$1,FALSE),0)</f>
        <v>1.2673611111111109E-2</v>
      </c>
      <c r="D88" s="6">
        <f t="shared" si="15"/>
        <v>84</v>
      </c>
      <c r="E88" s="2"/>
      <c r="F88" s="2">
        <f t="shared" si="16"/>
        <v>0</v>
      </c>
      <c r="J88" s="1" t="str">
        <f t="shared" si="17"/>
        <v>Michael Hall</v>
      </c>
      <c r="M88" s="8" t="str">
        <f>IF(D88&lt;=L$4,SMALL(E$4:E$202,D88),"")</f>
        <v/>
      </c>
      <c r="N88" s="8" t="str">
        <f>IF(D88&lt;=L$4,VLOOKUP(M88,E$4:F$202,2,FALSE),"")</f>
        <v/>
      </c>
      <c r="O88" s="1" t="str">
        <f>IF(D88&lt;=L$4,VLOOKUP(M88,E$4:J$202,6,FALSE),"")</f>
        <v/>
      </c>
      <c r="P88" s="40" t="str">
        <f>IF(D88&lt;=L$4,VLOOKUP(O88,A$4:B$202,2,FALSE),"")</f>
        <v/>
      </c>
      <c r="Q88" s="40" t="str">
        <f t="shared" si="18"/>
        <v/>
      </c>
      <c r="R88" s="6">
        <f t="shared" si="19"/>
        <v>0</v>
      </c>
      <c r="S88" s="6">
        <f>IF(AND(D88&lt;=L$4,P88&lt;&gt;"Y"),IF(N88&lt;VLOOKUP(O88,Runners!A$3:CT$201,S$1,FALSE),IF(Y$2="zero",0,Y$2),0),0)</f>
        <v>0</v>
      </c>
      <c r="T88" s="6">
        <f t="shared" si="20"/>
        <v>0</v>
      </c>
      <c r="U88" s="2"/>
      <c r="V88" s="2" t="str">
        <f>IF(O88&lt;&gt;"",VLOOKUP(O88,Runners!CZ$3:DM$201,V$1,FALSE),"")</f>
        <v/>
      </c>
      <c r="W88" s="19" t="str">
        <f t="shared" si="21"/>
        <v/>
      </c>
    </row>
    <row r="89" spans="1:23" x14ac:dyDescent="0.2">
      <c r="A89" s="1" t="s">
        <v>227</v>
      </c>
      <c r="B89" s="3"/>
      <c r="C89" s="3">
        <f>IF(A89&lt;&gt;"",VLOOKUP(A89,Runners!A$3:AS$201,C$1,FALSE),0)</f>
        <v>1.1458333333333334E-2</v>
      </c>
      <c r="D89" s="6">
        <f t="shared" si="15"/>
        <v>85</v>
      </c>
      <c r="E89" s="2"/>
      <c r="F89" s="2">
        <f t="shared" si="16"/>
        <v>0</v>
      </c>
      <c r="J89" s="1" t="str">
        <f t="shared" si="17"/>
        <v>Michelle Chadwick</v>
      </c>
      <c r="M89" s="8" t="str">
        <f>IF(D89&lt;=L$4,SMALL(E$4:E$202,D89),"")</f>
        <v/>
      </c>
      <c r="N89" s="8" t="str">
        <f>IF(D89&lt;=L$4,VLOOKUP(M89,E$4:F$202,2,FALSE),"")</f>
        <v/>
      </c>
      <c r="O89" s="1" t="str">
        <f>IF(D89&lt;=L$4,VLOOKUP(M89,E$4:J$202,6,FALSE),"")</f>
        <v/>
      </c>
      <c r="P89" s="40" t="str">
        <f>IF(D89&lt;=L$4,VLOOKUP(O89,A$4:B$202,2,FALSE),"")</f>
        <v/>
      </c>
      <c r="Q89" s="40" t="str">
        <f t="shared" si="18"/>
        <v/>
      </c>
      <c r="R89" s="6">
        <f t="shared" si="19"/>
        <v>0</v>
      </c>
      <c r="S89" s="6">
        <f>IF(AND(D89&lt;=L$4,P89&lt;&gt;"Y"),IF(N89&lt;VLOOKUP(O89,Runners!A$3:CT$201,S$1,FALSE),IF(Y$2="zero",0,Y$2),0),0)</f>
        <v>0</v>
      </c>
      <c r="T89" s="6">
        <f t="shared" si="20"/>
        <v>0</v>
      </c>
      <c r="U89" s="2"/>
      <c r="V89" s="2" t="str">
        <f>IF(O89&lt;&gt;"",VLOOKUP(O89,Runners!CZ$3:DM$201,V$1,FALSE),"")</f>
        <v/>
      </c>
      <c r="W89" s="19" t="str">
        <f t="shared" si="21"/>
        <v/>
      </c>
    </row>
    <row r="90" spans="1:23" x14ac:dyDescent="0.2">
      <c r="A90" s="1" t="s">
        <v>15</v>
      </c>
      <c r="B90" s="3"/>
      <c r="C90" s="3">
        <f>IF(A90&lt;&gt;"",VLOOKUP(A90,Runners!A$3:AS$201,C$1,FALSE),0)</f>
        <v>2.0833333333333333E-3</v>
      </c>
      <c r="D90" s="6">
        <f t="shared" si="15"/>
        <v>86</v>
      </c>
      <c r="E90" s="2"/>
      <c r="F90" s="2">
        <f t="shared" si="16"/>
        <v>0</v>
      </c>
      <c r="J90" s="1" t="str">
        <f t="shared" si="17"/>
        <v>Michelle Sheridan</v>
      </c>
      <c r="M90" s="8" t="str">
        <f>IF(D90&lt;=L$4,SMALL(E$4:E$202,D90),"")</f>
        <v/>
      </c>
      <c r="N90" s="8" t="str">
        <f>IF(D90&lt;=L$4,VLOOKUP(M90,E$4:F$202,2,FALSE),"")</f>
        <v/>
      </c>
      <c r="O90" s="1" t="str">
        <f>IF(D90&lt;=L$4,VLOOKUP(M90,E$4:J$202,6,FALSE),"")</f>
        <v/>
      </c>
      <c r="P90" s="40" t="str">
        <f>IF(D90&lt;=L$4,VLOOKUP(O90,A$4:B$202,2,FALSE),"")</f>
        <v/>
      </c>
      <c r="Q90" s="40" t="str">
        <f t="shared" si="18"/>
        <v/>
      </c>
      <c r="R90" s="6">
        <f t="shared" si="19"/>
        <v>0</v>
      </c>
      <c r="S90" s="6">
        <f>IF(AND(D90&lt;=L$4,P90&lt;&gt;"Y"),IF(N90&lt;VLOOKUP(O90,Runners!A$3:CT$201,S$1,FALSE),IF(Y$2="zero",0,Y$2),0),0)</f>
        <v>0</v>
      </c>
      <c r="T90" s="6">
        <f t="shared" si="20"/>
        <v>0</v>
      </c>
      <c r="U90" s="2"/>
      <c r="V90" s="2" t="str">
        <f>IF(O90&lt;&gt;"",VLOOKUP(O90,Runners!CZ$3:DM$201,V$1,FALSE),"")</f>
        <v/>
      </c>
      <c r="W90" s="19" t="str">
        <f t="shared" si="21"/>
        <v/>
      </c>
    </row>
    <row r="91" spans="1:23" x14ac:dyDescent="0.2">
      <c r="A91" s="41" t="s">
        <v>186</v>
      </c>
      <c r="C91" s="3">
        <f>IF(A91&lt;&gt;"",VLOOKUP(A91,Runners!A$3:AS$201,C$1,FALSE),0)</f>
        <v>9.0277777777777787E-3</v>
      </c>
      <c r="D91" s="6">
        <f t="shared" si="15"/>
        <v>87</v>
      </c>
      <c r="E91" s="2"/>
      <c r="F91" s="2">
        <f t="shared" si="16"/>
        <v>0</v>
      </c>
      <c r="J91" s="1" t="str">
        <f t="shared" si="17"/>
        <v>Mick Widdup</v>
      </c>
      <c r="M91" s="8" t="str">
        <f>IF(D91&lt;=L$4,SMALL(E$4:E$202,D91),"")</f>
        <v/>
      </c>
      <c r="N91" s="8" t="str">
        <f>IF(D91&lt;=L$4,VLOOKUP(M91,E$4:F$202,2,FALSE),"")</f>
        <v/>
      </c>
      <c r="O91" s="1" t="str">
        <f>IF(D91&lt;=L$4,VLOOKUP(M91,E$4:J$202,6,FALSE),"")</f>
        <v/>
      </c>
      <c r="P91" s="40" t="str">
        <f>IF(D91&lt;=L$4,VLOOKUP(O91,A$4:B$202,2,FALSE),"")</f>
        <v/>
      </c>
      <c r="Q91" s="40" t="str">
        <f t="shared" si="18"/>
        <v/>
      </c>
      <c r="R91" s="6">
        <f t="shared" si="19"/>
        <v>0</v>
      </c>
      <c r="S91" s="6">
        <f>IF(AND(D91&lt;=L$4,P91&lt;&gt;"Y"),IF(N91&lt;VLOOKUP(O91,Runners!A$3:CT$201,S$1,FALSE),IF(Y$2="zero",0,Y$2),0),0)</f>
        <v>0</v>
      </c>
      <c r="T91" s="6">
        <f t="shared" si="20"/>
        <v>0</v>
      </c>
      <c r="U91" s="2"/>
      <c r="V91" s="2" t="str">
        <f>IF(O91&lt;&gt;"",VLOOKUP(O91,Runners!CZ$3:DM$201,V$1,FALSE),"")</f>
        <v/>
      </c>
      <c r="W91" s="19" t="str">
        <f t="shared" si="21"/>
        <v/>
      </c>
    </row>
    <row r="92" spans="1:23" x14ac:dyDescent="0.2">
      <c r="A92" s="1" t="s">
        <v>53</v>
      </c>
      <c r="C92" s="3">
        <f>IF(A92&lt;&gt;"",VLOOKUP(A92,Runners!A$3:AS$201,C$1,FALSE),0)</f>
        <v>1.579861111111111E-2</v>
      </c>
      <c r="D92" s="6">
        <f t="shared" si="15"/>
        <v>88</v>
      </c>
      <c r="E92" s="2"/>
      <c r="F92" s="2">
        <f t="shared" si="16"/>
        <v>0</v>
      </c>
      <c r="J92" s="1" t="str">
        <f t="shared" si="17"/>
        <v>Mike Toft</v>
      </c>
      <c r="M92" s="8" t="str">
        <f>IF(D92&lt;=L$4,SMALL(E$4:E$202,D92),"")</f>
        <v/>
      </c>
      <c r="N92" s="8" t="str">
        <f>IF(D92&lt;=L$4,VLOOKUP(M92,E$4:F$202,2,FALSE),"")</f>
        <v/>
      </c>
      <c r="O92" s="1" t="str">
        <f>IF(D92&lt;=L$4,VLOOKUP(M92,E$4:J$202,6,FALSE),"")</f>
        <v/>
      </c>
      <c r="P92" s="40" t="str">
        <f>IF(D92&lt;=L$4,VLOOKUP(O92,A$4:B$202,2,FALSE),"")</f>
        <v/>
      </c>
      <c r="Q92" s="40" t="str">
        <f t="shared" si="18"/>
        <v/>
      </c>
      <c r="R92" s="6">
        <f t="shared" si="19"/>
        <v>0</v>
      </c>
      <c r="S92" s="6">
        <f>IF(AND(D92&lt;=L$4,P92&lt;&gt;"Y"),IF(N92&lt;VLOOKUP(O92,Runners!A$3:CT$201,S$1,FALSE),IF(Y$2="zero",0,Y$2),0),0)</f>
        <v>0</v>
      </c>
      <c r="T92" s="6">
        <f t="shared" si="20"/>
        <v>0</v>
      </c>
      <c r="U92" s="2"/>
      <c r="V92" s="2" t="str">
        <f>IF(O92&lt;&gt;"",VLOOKUP(O92,Runners!CZ$3:DM$201,V$1,FALSE),"")</f>
        <v/>
      </c>
      <c r="W92" s="19" t="str">
        <f t="shared" si="21"/>
        <v/>
      </c>
    </row>
    <row r="93" spans="1:23" x14ac:dyDescent="0.2">
      <c r="A93" s="1" t="s">
        <v>225</v>
      </c>
      <c r="C93" s="3">
        <f>IF(A93&lt;&gt;"",VLOOKUP(A93,Runners!A$3:AS$201,C$1,FALSE),0)</f>
        <v>8.3333333333333332E-3</v>
      </c>
      <c r="D93" s="6">
        <f t="shared" si="15"/>
        <v>89</v>
      </c>
      <c r="E93" s="2">
        <v>2.4560185185185185E-2</v>
      </c>
      <c r="F93" s="2">
        <f t="shared" si="16"/>
        <v>1.6226851851851853E-2</v>
      </c>
      <c r="J93" s="1" t="str">
        <f t="shared" si="17"/>
        <v>Morgan Pritchard</v>
      </c>
      <c r="M93" s="8" t="str">
        <f>IF(D93&lt;=L$4,SMALL(E$4:E$202,D93),"")</f>
        <v/>
      </c>
      <c r="N93" s="8" t="str">
        <f>IF(D93&lt;=L$4,VLOOKUP(M93,E$4:F$202,2,FALSE),"")</f>
        <v/>
      </c>
      <c r="O93" s="1" t="str">
        <f>IF(D93&lt;=L$4,VLOOKUP(M93,E$4:J$202,6,FALSE),"")</f>
        <v/>
      </c>
      <c r="P93" s="40" t="str">
        <f>IF(D93&lt;=L$4,VLOOKUP(O93,A$4:B$202,2,FALSE),"")</f>
        <v/>
      </c>
      <c r="Q93" s="40" t="str">
        <f t="shared" si="18"/>
        <v/>
      </c>
      <c r="R93" s="6">
        <f t="shared" si="19"/>
        <v>0</v>
      </c>
      <c r="S93" s="6">
        <f>IF(AND(D93&lt;=L$4,P93&lt;&gt;"Y"),IF(N93&lt;VLOOKUP(O93,Runners!A$3:CT$201,S$1,FALSE),IF(Y$2="zero",0,Y$2),0),0)</f>
        <v>0</v>
      </c>
      <c r="T93" s="6">
        <f t="shared" si="20"/>
        <v>0</v>
      </c>
      <c r="U93" s="2"/>
      <c r="V93" s="2" t="str">
        <f>IF(O93&lt;&gt;"",VLOOKUP(O93,Runners!CZ$3:DM$201,V$1,FALSE),"")</f>
        <v/>
      </c>
      <c r="W93" s="19" t="str">
        <f t="shared" si="21"/>
        <v/>
      </c>
    </row>
    <row r="94" spans="1:23" x14ac:dyDescent="0.2">
      <c r="A94" s="1" t="s">
        <v>66</v>
      </c>
      <c r="C94" s="3">
        <f>IF(A94&lt;&gt;"",VLOOKUP(A94,Runners!A$3:AS$201,C$1,FALSE),0)</f>
        <v>4.8611111111111112E-3</v>
      </c>
      <c r="D94" s="6">
        <f t="shared" si="15"/>
        <v>90</v>
      </c>
      <c r="E94" s="2"/>
      <c r="F94" s="2">
        <f t="shared" si="16"/>
        <v>0</v>
      </c>
      <c r="J94" s="1" t="str">
        <f t="shared" si="17"/>
        <v>Natalie Toft</v>
      </c>
      <c r="M94" s="8" t="str">
        <f>IF(D94&lt;=L$4,SMALL(E$4:E$202,D94),"")</f>
        <v/>
      </c>
      <c r="N94" s="8" t="str">
        <f>IF(D94&lt;=L$4,VLOOKUP(M94,E$4:F$202,2,FALSE),"")</f>
        <v/>
      </c>
      <c r="O94" s="1" t="str">
        <f>IF(D94&lt;=L$4,VLOOKUP(M94,E$4:J$202,6,FALSE),"")</f>
        <v/>
      </c>
      <c r="P94" s="40" t="str">
        <f>IF(D94&lt;=L$4,VLOOKUP(O94,A$4:B$202,2,FALSE),"")</f>
        <v/>
      </c>
      <c r="Q94" s="40" t="str">
        <f t="shared" si="18"/>
        <v/>
      </c>
      <c r="R94" s="6">
        <f t="shared" si="19"/>
        <v>0</v>
      </c>
      <c r="S94" s="6">
        <f>IF(AND(D94&lt;=L$4,P94&lt;&gt;"Y"),IF(N94&lt;VLOOKUP(O94,Runners!A$3:CT$201,S$1,FALSE),IF(Y$2="zero",0,Y$2),0),0)</f>
        <v>0</v>
      </c>
      <c r="T94" s="6">
        <f t="shared" si="20"/>
        <v>0</v>
      </c>
      <c r="U94" s="2"/>
      <c r="V94" s="2" t="str">
        <f>IF(O94&lt;&gt;"",VLOOKUP(O94,Runners!CZ$3:DM$201,V$1,FALSE),"")</f>
        <v/>
      </c>
      <c r="W94" s="19" t="str">
        <f t="shared" si="21"/>
        <v/>
      </c>
    </row>
    <row r="95" spans="1:23" x14ac:dyDescent="0.2">
      <c r="A95" s="1" t="s">
        <v>155</v>
      </c>
      <c r="C95" s="3">
        <f>IF(A95&lt;&gt;"",VLOOKUP(A95,Runners!A$3:AS$201,C$1,FALSE),0)</f>
        <v>1.2326388888888888E-2</v>
      </c>
      <c r="D95" s="6">
        <f t="shared" si="15"/>
        <v>91</v>
      </c>
      <c r="E95" s="2"/>
      <c r="F95" s="2">
        <f t="shared" si="16"/>
        <v>0</v>
      </c>
      <c r="J95" s="1" t="str">
        <f t="shared" si="17"/>
        <v>Neil Bayton-Roberts</v>
      </c>
      <c r="M95" s="8" t="str">
        <f>IF(D95&lt;=L$4,SMALL(E$4:E$202,D95),"")</f>
        <v/>
      </c>
      <c r="N95" s="8" t="str">
        <f>IF(D95&lt;=L$4,VLOOKUP(M95,E$4:F$202,2,FALSE),"")</f>
        <v/>
      </c>
      <c r="O95" s="1" t="str">
        <f>IF(D95&lt;=L$4,VLOOKUP(M95,E$4:J$202,6,FALSE),"")</f>
        <v/>
      </c>
      <c r="P95" s="40" t="str">
        <f>IF(D95&lt;=L$4,VLOOKUP(O95,A$4:B$202,2,FALSE),"")</f>
        <v/>
      </c>
      <c r="Q95" s="40" t="str">
        <f t="shared" si="18"/>
        <v/>
      </c>
      <c r="R95" s="6">
        <f t="shared" si="19"/>
        <v>0</v>
      </c>
      <c r="S95" s="6">
        <f>IF(AND(D95&lt;=L$4,P95&lt;&gt;"Y"),IF(N95&lt;VLOOKUP(O95,Runners!A$3:CT$201,S$1,FALSE),IF(Y$2="zero",0,Y$2),0),0)</f>
        <v>0</v>
      </c>
      <c r="T95" s="6">
        <f t="shared" si="20"/>
        <v>0</v>
      </c>
      <c r="U95" s="2"/>
      <c r="V95" s="2" t="str">
        <f>IF(O95&lt;&gt;"",VLOOKUP(O95,Runners!CZ$3:DM$201,V$1,FALSE),"")</f>
        <v/>
      </c>
      <c r="W95" s="19" t="str">
        <f t="shared" si="21"/>
        <v/>
      </c>
    </row>
    <row r="96" spans="1:23" x14ac:dyDescent="0.2">
      <c r="A96" s="1" t="s">
        <v>9</v>
      </c>
      <c r="C96" s="3">
        <f>IF(A96&lt;&gt;"",VLOOKUP(A96,Runners!A$3:AS$201,C$1,FALSE),0)</f>
        <v>1.2499999999999999E-2</v>
      </c>
      <c r="D96" s="6">
        <f t="shared" si="15"/>
        <v>92</v>
      </c>
      <c r="E96" s="2"/>
      <c r="F96" s="2">
        <f t="shared" si="16"/>
        <v>0</v>
      </c>
      <c r="J96" s="1" t="str">
        <f t="shared" si="17"/>
        <v>Neil Tate</v>
      </c>
      <c r="M96" s="8" t="str">
        <f>IF(D96&lt;=L$4,SMALL(E$4:E$202,D96),"")</f>
        <v/>
      </c>
      <c r="N96" s="8" t="str">
        <f>IF(D96&lt;=L$4,VLOOKUP(M96,E$4:F$202,2,FALSE),"")</f>
        <v/>
      </c>
      <c r="O96" s="1" t="str">
        <f>IF(D96&lt;=L$4,VLOOKUP(M96,E$4:J$202,6,FALSE),"")</f>
        <v/>
      </c>
      <c r="P96" s="40" t="str">
        <f>IF(D96&lt;=L$4,VLOOKUP(O96,A$4:B$202,2,FALSE),"")</f>
        <v/>
      </c>
      <c r="Q96" s="40" t="str">
        <f t="shared" si="18"/>
        <v/>
      </c>
      <c r="R96" s="6">
        <f t="shared" si="19"/>
        <v>0</v>
      </c>
      <c r="S96" s="6">
        <f>IF(AND(D96&lt;=L$4,P96&lt;&gt;"Y"),IF(N96&lt;VLOOKUP(O96,Runners!A$3:CT$201,S$1,FALSE),IF(Y$2="zero",0,Y$2),0),0)</f>
        <v>0</v>
      </c>
      <c r="T96" s="6">
        <f t="shared" si="20"/>
        <v>0</v>
      </c>
      <c r="U96" s="2"/>
      <c r="V96" s="2" t="str">
        <f>IF(O96&lt;&gt;"",VLOOKUP(O96,Runners!CZ$3:DM$201,V$1,FALSE),"")</f>
        <v/>
      </c>
      <c r="W96" s="19" t="str">
        <f t="shared" si="21"/>
        <v/>
      </c>
    </row>
    <row r="97" spans="1:23" x14ac:dyDescent="0.2">
      <c r="A97" s="1" t="s">
        <v>33</v>
      </c>
      <c r="C97" s="3">
        <f>IF(A97&lt;&gt;"",VLOOKUP(A97,Runners!A$3:AS$201,C$1,FALSE),0)</f>
        <v>1.0069444444444445E-2</v>
      </c>
      <c r="D97" s="6">
        <f t="shared" si="15"/>
        <v>93</v>
      </c>
      <c r="E97" s="2"/>
      <c r="F97" s="2">
        <f t="shared" si="16"/>
        <v>0</v>
      </c>
      <c r="J97" s="1" t="str">
        <f t="shared" si="17"/>
        <v>Nigel Simpkin</v>
      </c>
      <c r="M97" s="8" t="str">
        <f>IF(D97&lt;=L$4,SMALL(E$4:E$202,D97),"")</f>
        <v/>
      </c>
      <c r="N97" s="8" t="str">
        <f>IF(D97&lt;=L$4,VLOOKUP(M97,E$4:F$202,2,FALSE),"")</f>
        <v/>
      </c>
      <c r="O97" s="1" t="str">
        <f>IF(D97&lt;=L$4,VLOOKUP(M97,E$4:J$202,6,FALSE),"")</f>
        <v/>
      </c>
      <c r="P97" s="40" t="str">
        <f>IF(D97&lt;=L$4,VLOOKUP(O97,A$4:B$202,2,FALSE),"")</f>
        <v/>
      </c>
      <c r="Q97" s="40" t="str">
        <f t="shared" si="18"/>
        <v/>
      </c>
      <c r="R97" s="6">
        <f t="shared" si="19"/>
        <v>0</v>
      </c>
      <c r="S97" s="6">
        <f>IF(AND(D97&lt;=L$4,P97&lt;&gt;"Y"),IF(N97&lt;VLOOKUP(O97,Runners!A$3:CT$201,S$1,FALSE),IF(Y$2="zero",0,Y$2),0),0)</f>
        <v>0</v>
      </c>
      <c r="T97" s="6">
        <f t="shared" si="20"/>
        <v>0</v>
      </c>
      <c r="U97" s="2"/>
      <c r="V97" s="2" t="str">
        <f>IF(O97&lt;&gt;"",VLOOKUP(O97,Runners!CZ$3:DM$201,V$1,FALSE),"")</f>
        <v/>
      </c>
      <c r="W97" s="19" t="str">
        <f t="shared" si="21"/>
        <v/>
      </c>
    </row>
    <row r="98" spans="1:23" x14ac:dyDescent="0.2">
      <c r="A98" s="1" t="s">
        <v>192</v>
      </c>
      <c r="C98" s="3">
        <f>IF(A98&lt;&gt;"",VLOOKUP(A98,Runners!A$3:AS$201,C$1,FALSE),0)</f>
        <v>1.2326388888888888E-2</v>
      </c>
      <c r="D98" s="6">
        <f t="shared" si="15"/>
        <v>94</v>
      </c>
      <c r="E98" s="2">
        <v>2.8680555555555553E-2</v>
      </c>
      <c r="F98" s="2">
        <f t="shared" si="16"/>
        <v>1.6354166666666663E-2</v>
      </c>
      <c r="J98" s="1" t="str">
        <f t="shared" si="17"/>
        <v>Oliver Thomson</v>
      </c>
      <c r="M98" s="8" t="str">
        <f>IF(D98&lt;=L$4,SMALL(E$4:E$202,D98),"")</f>
        <v/>
      </c>
      <c r="N98" s="8" t="str">
        <f>IF(D98&lt;=L$4,VLOOKUP(M98,E$4:F$202,2,FALSE),"")</f>
        <v/>
      </c>
      <c r="O98" s="1" t="str">
        <f>IF(D98&lt;=L$4,VLOOKUP(M98,E$4:J$202,6,FALSE),"")</f>
        <v/>
      </c>
      <c r="P98" s="40" t="str">
        <f>IF(D98&lt;=L$4,VLOOKUP(O98,A$4:B$202,2,FALSE),"")</f>
        <v/>
      </c>
      <c r="Q98" s="40" t="str">
        <f t="shared" si="18"/>
        <v/>
      </c>
      <c r="R98" s="6">
        <f t="shared" si="19"/>
        <v>0</v>
      </c>
      <c r="S98" s="6">
        <f>IF(AND(D98&lt;=L$4,P98&lt;&gt;"Y"),IF(N98&lt;VLOOKUP(O98,Runners!A$3:CT$201,S$1,FALSE),IF(Y$2="zero",0,Y$2),0),0)</f>
        <v>0</v>
      </c>
      <c r="T98" s="6">
        <f t="shared" si="20"/>
        <v>0</v>
      </c>
      <c r="U98" s="2"/>
      <c r="V98" s="2" t="str">
        <f>IF(O98&lt;&gt;"",VLOOKUP(O98,Runners!CZ$3:DM$201,V$1,FALSE),"")</f>
        <v/>
      </c>
      <c r="W98" s="19" t="str">
        <f t="shared" si="21"/>
        <v/>
      </c>
    </row>
    <row r="99" spans="1:23" x14ac:dyDescent="0.2">
      <c r="A99" s="1" t="s">
        <v>14</v>
      </c>
      <c r="C99" s="3">
        <f>IF(A99&lt;&gt;"",VLOOKUP(A99,Runners!A$3:AS$201,C$1,FALSE),0)</f>
        <v>3.8194444444444443E-3</v>
      </c>
      <c r="D99" s="6">
        <f t="shared" si="15"/>
        <v>95</v>
      </c>
      <c r="E99" s="2"/>
      <c r="F99" s="2">
        <f t="shared" si="16"/>
        <v>0</v>
      </c>
      <c r="J99" s="1" t="str">
        <f t="shared" si="17"/>
        <v>Pam Binns</v>
      </c>
      <c r="M99" s="8" t="str">
        <f>IF(D99&lt;=L$4,SMALL(E$4:E$202,D99),"")</f>
        <v/>
      </c>
      <c r="N99" s="8" t="str">
        <f>IF(D99&lt;=L$4,VLOOKUP(M99,E$4:F$202,2,FALSE),"")</f>
        <v/>
      </c>
      <c r="O99" s="1" t="str">
        <f>IF(D99&lt;=L$4,VLOOKUP(M99,E$4:J$202,6,FALSE),"")</f>
        <v/>
      </c>
      <c r="P99" s="40" t="str">
        <f>IF(D99&lt;=L$4,VLOOKUP(O99,A$4:B$202,2,FALSE),"")</f>
        <v/>
      </c>
      <c r="Q99" s="40" t="str">
        <f t="shared" si="18"/>
        <v/>
      </c>
      <c r="R99" s="6">
        <f t="shared" si="19"/>
        <v>0</v>
      </c>
      <c r="S99" s="6">
        <f>IF(AND(D99&lt;=L$4,P99&lt;&gt;"Y"),IF(N99&lt;VLOOKUP(O99,Runners!A$3:CT$201,S$1,FALSE),IF(Y$2="zero",0,Y$2),0),0)</f>
        <v>0</v>
      </c>
      <c r="T99" s="6">
        <f t="shared" si="20"/>
        <v>0</v>
      </c>
      <c r="U99" s="2"/>
      <c r="V99" s="2" t="str">
        <f>IF(O99&lt;&gt;"",VLOOKUP(O99,Runners!CZ$3:DM$201,V$1,FALSE),"")</f>
        <v/>
      </c>
      <c r="W99" s="19" t="str">
        <f t="shared" si="21"/>
        <v/>
      </c>
    </row>
    <row r="100" spans="1:23" x14ac:dyDescent="0.2">
      <c r="A100" s="1" t="s">
        <v>29</v>
      </c>
      <c r="C100" s="3">
        <f>IF(A100&lt;&gt;"",VLOOKUP(A100,Runners!A$3:AS$201,C$1,FALSE),0)</f>
        <v>9.0277777777777787E-3</v>
      </c>
      <c r="D100" s="6">
        <f t="shared" si="15"/>
        <v>96</v>
      </c>
      <c r="E100" s="2"/>
      <c r="F100" s="2">
        <f t="shared" si="16"/>
        <v>0</v>
      </c>
      <c r="J100" s="1" t="str">
        <f t="shared" si="17"/>
        <v>Pam Hardman</v>
      </c>
      <c r="M100" s="8" t="str">
        <f>IF(D100&lt;=L$4,SMALL(E$4:E$202,D100),"")</f>
        <v/>
      </c>
      <c r="N100" s="8" t="str">
        <f>IF(D100&lt;=L$4,VLOOKUP(M100,E$4:F$202,2,FALSE),"")</f>
        <v/>
      </c>
      <c r="O100" s="1" t="str">
        <f>IF(D100&lt;=L$4,VLOOKUP(M100,E$4:J$202,6,FALSE),"")</f>
        <v/>
      </c>
      <c r="P100" s="40" t="str">
        <f>IF(D100&lt;=L$4,VLOOKUP(O100,A$4:B$202,2,FALSE),"")</f>
        <v/>
      </c>
      <c r="Q100" s="40" t="str">
        <f t="shared" si="18"/>
        <v/>
      </c>
      <c r="R100" s="6">
        <f t="shared" si="19"/>
        <v>0</v>
      </c>
      <c r="S100" s="6">
        <f>IF(AND(D100&lt;=L$4,P100&lt;&gt;"Y"),IF(N100&lt;VLOOKUP(O100,Runners!A$3:CT$201,S$1,FALSE),IF(Y$2="zero",0,Y$2),0),0)</f>
        <v>0</v>
      </c>
      <c r="T100" s="6">
        <f t="shared" si="20"/>
        <v>0</v>
      </c>
      <c r="U100" s="2"/>
      <c r="V100" s="2" t="str">
        <f>IF(O100&lt;&gt;"",VLOOKUP(O100,Runners!CZ$3:DM$201,V$1,FALSE),"")</f>
        <v/>
      </c>
      <c r="W100" s="19" t="str">
        <f t="shared" si="21"/>
        <v/>
      </c>
    </row>
    <row r="101" spans="1:23" x14ac:dyDescent="0.2">
      <c r="A101" s="1" t="s">
        <v>50</v>
      </c>
      <c r="C101" s="3">
        <f>IF(A101&lt;&gt;"",VLOOKUP(A101,Runners!A$3:AS$201,C$1,FALSE),0)</f>
        <v>1.3368055555555557E-2</v>
      </c>
      <c r="D101" s="6">
        <f t="shared" ref="D101:D126" si="22">D100+1</f>
        <v>97</v>
      </c>
      <c r="E101" s="2"/>
      <c r="F101" s="2">
        <f t="shared" ref="F101:F126" si="23">IF(E101&gt;0,E101-C101,0)</f>
        <v>0</v>
      </c>
      <c r="J101" s="1" t="str">
        <f t="shared" ref="J101:J126" si="24">A101</f>
        <v>Paul Veevers</v>
      </c>
      <c r="M101" s="8" t="str">
        <f>IF(D101&lt;=L$4,SMALL(E$4:E$202,D101),"")</f>
        <v/>
      </c>
      <c r="N101" s="8" t="str">
        <f>IF(D101&lt;=L$4,VLOOKUP(M101,E$4:F$202,2,FALSE),"")</f>
        <v/>
      </c>
      <c r="O101" s="1" t="str">
        <f>IF(D101&lt;=L$4,VLOOKUP(M101,E$4:J$202,6,FALSE),"")</f>
        <v/>
      </c>
      <c r="P101" s="40" t="str">
        <f>IF(D101&lt;=L$4,VLOOKUP(O101,A$4:B$202,2,FALSE),"")</f>
        <v/>
      </c>
      <c r="Q101" s="40" t="str">
        <f t="shared" ref="Q101:Q126" si="25">IF(D101&lt;=L$4,IF(P101="Y",Q100,Q100-1),"")</f>
        <v/>
      </c>
      <c r="R101" s="6">
        <f t="shared" ref="R101:R126" si="26">IF(Q101=Q100,0,IF(Q101&gt;0,Q101,1))</f>
        <v>0</v>
      </c>
      <c r="S101" s="6">
        <f>IF(AND(D101&lt;=L$4,P101&lt;&gt;"Y"),IF(N101&lt;VLOOKUP(O101,Runners!A$3:CT$201,S$1,FALSE),IF(Y$2="zero",0,Y$2),0),0)</f>
        <v>0</v>
      </c>
      <c r="T101" s="6">
        <f t="shared" ref="T101:T126" si="27">IF(AND(D101&lt;=L$4,P101&lt;&gt;"Y"),S101+R101,0)</f>
        <v>0</v>
      </c>
      <c r="U101" s="2"/>
      <c r="V101" s="2" t="str">
        <f>IF(O101&lt;&gt;"",VLOOKUP(O101,Runners!CZ$3:DM$201,V$1,FALSE),"")</f>
        <v/>
      </c>
      <c r="W101" s="19" t="str">
        <f t="shared" ref="W101:W126" si="28">IF(O101&lt;&gt;"",(V101-N101)/V101,"")</f>
        <v/>
      </c>
    </row>
    <row r="102" spans="1:23" x14ac:dyDescent="0.2">
      <c r="A102" s="41" t="s">
        <v>23</v>
      </c>
      <c r="C102" s="3">
        <f>IF(A102&lt;&gt;"",VLOOKUP(A102,Runners!A$3:AS$201,C$1,FALSE),0)</f>
        <v>5.3819444444444453E-3</v>
      </c>
      <c r="D102" s="6">
        <f t="shared" si="22"/>
        <v>98</v>
      </c>
      <c r="E102" s="2"/>
      <c r="F102" s="2">
        <f t="shared" si="23"/>
        <v>0</v>
      </c>
      <c r="J102" s="1" t="str">
        <f t="shared" si="24"/>
        <v>Paula McCandless</v>
      </c>
      <c r="M102" s="8" t="str">
        <f>IF(D102&lt;=L$4,SMALL(E$4:E$202,D102),"")</f>
        <v/>
      </c>
      <c r="N102" s="8" t="str">
        <f>IF(D102&lt;=L$4,VLOOKUP(M102,E$4:F$202,2,FALSE),"")</f>
        <v/>
      </c>
      <c r="O102" s="1" t="str">
        <f>IF(D102&lt;=L$4,VLOOKUP(M102,E$4:J$202,6,FALSE),"")</f>
        <v/>
      </c>
      <c r="P102" s="40" t="str">
        <f>IF(D102&lt;=L$4,VLOOKUP(O102,A$4:B$202,2,FALSE),"")</f>
        <v/>
      </c>
      <c r="Q102" s="40" t="str">
        <f t="shared" si="25"/>
        <v/>
      </c>
      <c r="R102" s="6">
        <f t="shared" si="26"/>
        <v>0</v>
      </c>
      <c r="S102" s="6">
        <f>IF(AND(D102&lt;=L$4,P102&lt;&gt;"Y"),IF(N102&lt;VLOOKUP(O102,Runners!A$3:CT$201,S$1,FALSE),IF(Y$2="zero",0,Y$2),0),0)</f>
        <v>0</v>
      </c>
      <c r="T102" s="6">
        <f t="shared" si="27"/>
        <v>0</v>
      </c>
      <c r="U102" s="2"/>
      <c r="V102" s="2" t="str">
        <f>IF(O102&lt;&gt;"",VLOOKUP(O102,Runners!CZ$3:DM$201,V$1,FALSE),"")</f>
        <v/>
      </c>
      <c r="W102" s="19" t="str">
        <f t="shared" si="28"/>
        <v/>
      </c>
    </row>
    <row r="103" spans="1:23" x14ac:dyDescent="0.2">
      <c r="A103" s="1" t="s">
        <v>2</v>
      </c>
      <c r="B103" s="3"/>
      <c r="C103" s="3">
        <f>IF(A103&lt;&gt;"",VLOOKUP(A103,Runners!A$3:AS$201,C$1,FALSE),0)</f>
        <v>8.5069444444444437E-3</v>
      </c>
      <c r="D103" s="6">
        <f t="shared" si="22"/>
        <v>99</v>
      </c>
      <c r="E103" s="2"/>
      <c r="F103" s="2">
        <f t="shared" si="23"/>
        <v>0</v>
      </c>
      <c r="J103" s="1" t="str">
        <f t="shared" si="24"/>
        <v>Peter Reid</v>
      </c>
      <c r="M103" s="8" t="str">
        <f>IF(D103&lt;=L$4,SMALL(E$4:E$202,D103),"")</f>
        <v/>
      </c>
      <c r="N103" s="8" t="str">
        <f>IF(D103&lt;=L$4,VLOOKUP(M103,E$4:F$202,2,FALSE),"")</f>
        <v/>
      </c>
      <c r="O103" s="1" t="str">
        <f>IF(D103&lt;=L$4,VLOOKUP(M103,E$4:J$202,6,FALSE),"")</f>
        <v/>
      </c>
      <c r="P103" s="40" t="str">
        <f>IF(D103&lt;=L$4,VLOOKUP(O103,A$4:B$202,2,FALSE),"")</f>
        <v/>
      </c>
      <c r="Q103" s="40" t="str">
        <f t="shared" si="25"/>
        <v/>
      </c>
      <c r="R103" s="6">
        <f t="shared" si="26"/>
        <v>0</v>
      </c>
      <c r="S103" s="6">
        <f>IF(AND(D103&lt;=L$4,P103&lt;&gt;"Y"),IF(N103&lt;VLOOKUP(O103,Runners!A$3:CT$201,S$1,FALSE),IF(Y$2="zero",0,Y$2),0),0)</f>
        <v>0</v>
      </c>
      <c r="T103" s="6">
        <f t="shared" si="27"/>
        <v>0</v>
      </c>
      <c r="U103" s="2"/>
      <c r="V103" s="2" t="str">
        <f>IF(O103&lt;&gt;"",VLOOKUP(O103,Runners!CZ$3:DM$201,V$1,FALSE),"")</f>
        <v/>
      </c>
      <c r="W103" s="19" t="str">
        <f t="shared" si="28"/>
        <v/>
      </c>
    </row>
    <row r="104" spans="1:23" x14ac:dyDescent="0.2">
      <c r="A104" s="1" t="s">
        <v>178</v>
      </c>
      <c r="C104" s="3">
        <f>IF(A104&lt;&gt;"",VLOOKUP(A104,Runners!A$3:AS$201,C$1,FALSE),0)</f>
        <v>8.1597222222222227E-3</v>
      </c>
      <c r="D104" s="6">
        <f t="shared" si="22"/>
        <v>100</v>
      </c>
      <c r="E104" s="2">
        <v>2.8958333333333336E-2</v>
      </c>
      <c r="F104" s="2">
        <f t="shared" si="23"/>
        <v>2.0798611111111115E-2</v>
      </c>
      <c r="J104" s="1" t="str">
        <f t="shared" si="24"/>
        <v>Peter Thomson</v>
      </c>
      <c r="M104" s="8" t="str">
        <f>IF(D104&lt;=L$4,SMALL(E$4:E$202,D104),"")</f>
        <v/>
      </c>
      <c r="N104" s="8" t="str">
        <f>IF(D104&lt;=L$4,VLOOKUP(M104,E$4:F$202,2,FALSE),"")</f>
        <v/>
      </c>
      <c r="O104" s="1" t="str">
        <f>IF(D104&lt;=L$4,VLOOKUP(M104,E$4:J$202,6,FALSE),"")</f>
        <v/>
      </c>
      <c r="P104" s="40" t="str">
        <f>IF(D104&lt;=L$4,VLOOKUP(O104,A$4:B$202,2,FALSE),"")</f>
        <v/>
      </c>
      <c r="Q104" s="40" t="str">
        <f t="shared" si="25"/>
        <v/>
      </c>
      <c r="R104" s="6">
        <f t="shared" si="26"/>
        <v>0</v>
      </c>
      <c r="S104" s="6">
        <f>IF(AND(D104&lt;=L$4,P104&lt;&gt;"Y"),IF(N104&lt;VLOOKUP(O104,Runners!A$3:CT$201,S$1,FALSE),IF(Y$2="zero",0,Y$2),0),0)</f>
        <v>0</v>
      </c>
      <c r="T104" s="6">
        <f t="shared" si="27"/>
        <v>0</v>
      </c>
      <c r="U104" s="2"/>
      <c r="V104" s="2" t="str">
        <f>IF(O104&lt;&gt;"",VLOOKUP(O104,Runners!CZ$3:DM$201,V$1,FALSE),"")</f>
        <v/>
      </c>
      <c r="W104" s="19" t="str">
        <f t="shared" si="28"/>
        <v/>
      </c>
    </row>
    <row r="105" spans="1:23" x14ac:dyDescent="0.2">
      <c r="A105" s="1" t="s">
        <v>215</v>
      </c>
      <c r="C105" s="3">
        <f>IF(A105&lt;&gt;"",VLOOKUP(A105,Runners!A$3:AS$201,C$1,FALSE),0)</f>
        <v>6.7708333333333336E-3</v>
      </c>
      <c r="D105" s="6">
        <f t="shared" si="22"/>
        <v>101</v>
      </c>
      <c r="E105" s="2"/>
      <c r="F105" s="2">
        <f t="shared" si="23"/>
        <v>0</v>
      </c>
      <c r="J105" s="1" t="str">
        <f t="shared" si="24"/>
        <v>Philip Gower</v>
      </c>
      <c r="M105" s="8" t="str">
        <f>IF(D105&lt;=L$4,SMALL(E$4:E$202,D105),"")</f>
        <v/>
      </c>
      <c r="N105" s="8" t="str">
        <f>IF(D105&lt;=L$4,VLOOKUP(M105,E$4:F$202,2,FALSE),"")</f>
        <v/>
      </c>
      <c r="O105" s="1" t="str">
        <f>IF(D105&lt;=L$4,VLOOKUP(M105,E$4:J$202,6,FALSE),"")</f>
        <v/>
      </c>
      <c r="P105" s="40" t="str">
        <f>IF(D105&lt;=L$4,VLOOKUP(O105,A$4:B$202,2,FALSE),"")</f>
        <v/>
      </c>
      <c r="Q105" s="40" t="str">
        <f t="shared" si="25"/>
        <v/>
      </c>
      <c r="R105" s="6">
        <f t="shared" si="26"/>
        <v>0</v>
      </c>
      <c r="S105" s="6">
        <f>IF(AND(D105&lt;=L$4,P105&lt;&gt;"Y"),IF(N105&lt;VLOOKUP(O105,Runners!A$3:CT$201,S$1,FALSE),IF(Y$2="zero",0,Y$2),0),0)</f>
        <v>0</v>
      </c>
      <c r="T105" s="6">
        <f t="shared" si="27"/>
        <v>0</v>
      </c>
      <c r="U105" s="2"/>
      <c r="V105" s="2" t="str">
        <f>IF(O105&lt;&gt;"",VLOOKUP(O105,Runners!CZ$3:DM$201,V$1,FALSE),"")</f>
        <v/>
      </c>
      <c r="W105" s="19" t="str">
        <f t="shared" si="28"/>
        <v/>
      </c>
    </row>
    <row r="106" spans="1:23" x14ac:dyDescent="0.2">
      <c r="A106" s="1" t="s">
        <v>217</v>
      </c>
      <c r="C106" s="3">
        <f>IF(A106&lt;&gt;"",VLOOKUP(A106,Runners!A$3:AS$201,C$1,FALSE),0)</f>
        <v>9.7222222222222224E-3</v>
      </c>
      <c r="D106" s="6">
        <f t="shared" si="22"/>
        <v>102</v>
      </c>
      <c r="E106" s="2"/>
      <c r="F106" s="2">
        <f t="shared" si="23"/>
        <v>0</v>
      </c>
      <c r="J106" s="1" t="str">
        <f t="shared" si="24"/>
        <v>Richard Needham</v>
      </c>
      <c r="M106" s="8" t="str">
        <f>IF(D106&lt;=L$4,SMALL(E$4:E$202,D106),"")</f>
        <v/>
      </c>
      <c r="N106" s="8" t="str">
        <f>IF(D106&lt;=L$4,VLOOKUP(M106,E$4:F$202,2,FALSE),"")</f>
        <v/>
      </c>
      <c r="O106" s="1" t="str">
        <f>IF(D106&lt;=L$4,VLOOKUP(M106,E$4:J$202,6,FALSE),"")</f>
        <v/>
      </c>
      <c r="P106" s="40" t="str">
        <f>IF(D106&lt;=L$4,VLOOKUP(O106,A$4:B$202,2,FALSE),"")</f>
        <v/>
      </c>
      <c r="Q106" s="40" t="str">
        <f t="shared" si="25"/>
        <v/>
      </c>
      <c r="R106" s="6">
        <f t="shared" si="26"/>
        <v>0</v>
      </c>
      <c r="S106" s="6">
        <f>IF(AND(D106&lt;=L$4,P106&lt;&gt;"Y"),IF(N106&lt;VLOOKUP(O106,Runners!A$3:CT$201,S$1,FALSE),IF(Y$2="zero",0,Y$2),0),0)</f>
        <v>0</v>
      </c>
      <c r="T106" s="6">
        <f t="shared" si="27"/>
        <v>0</v>
      </c>
      <c r="U106" s="2"/>
      <c r="V106" s="2" t="str">
        <f>IF(O106&lt;&gt;"",VLOOKUP(O106,Runners!CZ$3:DM$201,V$1,FALSE),"")</f>
        <v/>
      </c>
      <c r="W106" s="19" t="str">
        <f t="shared" si="28"/>
        <v/>
      </c>
    </row>
    <row r="107" spans="1:23" x14ac:dyDescent="0.2">
      <c r="A107" s="1" t="s">
        <v>25</v>
      </c>
      <c r="C107" s="3">
        <f>IF(A107&lt;&gt;"",VLOOKUP(A107,Runners!A$3:AS$201,C$1,FALSE),0)</f>
        <v>9.2013888888888892E-3</v>
      </c>
      <c r="D107" s="6">
        <f t="shared" si="22"/>
        <v>103</v>
      </c>
      <c r="E107" s="2"/>
      <c r="F107" s="2">
        <f t="shared" si="23"/>
        <v>0</v>
      </c>
      <c r="J107" s="1" t="str">
        <f t="shared" si="24"/>
        <v>Richard Storey</v>
      </c>
      <c r="M107" s="8" t="str">
        <f>IF(D107&lt;=L$4,SMALL(E$4:E$202,D107),"")</f>
        <v/>
      </c>
      <c r="N107" s="8" t="str">
        <f>IF(D107&lt;=L$4,VLOOKUP(M107,E$4:F$202,2,FALSE),"")</f>
        <v/>
      </c>
      <c r="O107" s="1" t="str">
        <f>IF(D107&lt;=L$4,VLOOKUP(M107,E$4:J$202,6,FALSE),"")</f>
        <v/>
      </c>
      <c r="P107" s="40" t="str">
        <f>IF(D107&lt;=L$4,VLOOKUP(O107,A$4:B$202,2,FALSE),"")</f>
        <v/>
      </c>
      <c r="Q107" s="40" t="str">
        <f t="shared" si="25"/>
        <v/>
      </c>
      <c r="R107" s="6">
        <f t="shared" si="26"/>
        <v>0</v>
      </c>
      <c r="S107" s="6">
        <f>IF(AND(D107&lt;=L$4,P107&lt;&gt;"Y"),IF(N107&lt;VLOOKUP(O107,Runners!A$3:CT$201,S$1,FALSE),IF(Y$2="zero",0,Y$2),0),0)</f>
        <v>0</v>
      </c>
      <c r="T107" s="6">
        <f t="shared" si="27"/>
        <v>0</v>
      </c>
      <c r="U107" s="2"/>
      <c r="V107" s="2" t="str">
        <f>IF(O107&lt;&gt;"",VLOOKUP(O107,Runners!CZ$3:DM$201,V$1,FALSE),"")</f>
        <v/>
      </c>
      <c r="W107" s="19" t="str">
        <f t="shared" si="28"/>
        <v/>
      </c>
    </row>
    <row r="108" spans="1:23" x14ac:dyDescent="0.2">
      <c r="A108" s="1" t="s">
        <v>52</v>
      </c>
      <c r="C108" s="3">
        <f>IF(A108&lt;&gt;"",VLOOKUP(A108,Runners!A$3:AS$201,C$1,FALSE),0)</f>
        <v>8.8541666666666664E-3</v>
      </c>
      <c r="D108" s="6">
        <f t="shared" si="22"/>
        <v>104</v>
      </c>
      <c r="E108" s="2"/>
      <c r="F108" s="2">
        <f t="shared" si="23"/>
        <v>0</v>
      </c>
      <c r="J108" s="1" t="str">
        <f t="shared" si="24"/>
        <v>Robert Parker</v>
      </c>
      <c r="M108" s="8" t="str">
        <f>IF(D108&lt;=L$4,SMALL(E$4:E$202,D108),"")</f>
        <v/>
      </c>
      <c r="N108" s="8" t="str">
        <f>IF(D108&lt;=L$4,VLOOKUP(M108,E$4:F$202,2,FALSE),"")</f>
        <v/>
      </c>
      <c r="O108" s="1" t="str">
        <f>IF(D108&lt;=L$4,VLOOKUP(M108,E$4:J$202,6,FALSE),"")</f>
        <v/>
      </c>
      <c r="P108" s="40" t="str">
        <f>IF(D108&lt;=L$4,VLOOKUP(O108,A$4:B$202,2,FALSE),"")</f>
        <v/>
      </c>
      <c r="Q108" s="40" t="str">
        <f t="shared" si="25"/>
        <v/>
      </c>
      <c r="R108" s="6">
        <f t="shared" si="26"/>
        <v>0</v>
      </c>
      <c r="S108" s="6">
        <f>IF(AND(D108&lt;=L$4,P108&lt;&gt;"Y"),IF(N108&lt;VLOOKUP(O108,Runners!A$3:CT$201,S$1,FALSE),IF(Y$2="zero",0,Y$2),0),0)</f>
        <v>0</v>
      </c>
      <c r="T108" s="6">
        <f t="shared" si="27"/>
        <v>0</v>
      </c>
      <c r="U108" s="2"/>
      <c r="V108" s="2" t="str">
        <f>IF(O108&lt;&gt;"",VLOOKUP(O108,Runners!CZ$3:DM$201,V$1,FALSE),"")</f>
        <v/>
      </c>
      <c r="W108" s="19" t="str">
        <f t="shared" si="28"/>
        <v/>
      </c>
    </row>
    <row r="109" spans="1:23" x14ac:dyDescent="0.2">
      <c r="A109" s="1" t="s">
        <v>18</v>
      </c>
      <c r="C109" s="3">
        <f>IF(A109&lt;&gt;"",VLOOKUP(A109,Runners!A$3:AS$201,C$1,FALSE),0)</f>
        <v>1.5625E-2</v>
      </c>
      <c r="D109" s="6">
        <f t="shared" si="22"/>
        <v>105</v>
      </c>
      <c r="E109" s="2"/>
      <c r="F109" s="2">
        <f t="shared" si="23"/>
        <v>0</v>
      </c>
      <c r="J109" s="1" t="str">
        <f t="shared" si="24"/>
        <v>Ross McKelvie</v>
      </c>
      <c r="M109" s="8" t="str">
        <f>IF(D109&lt;=L$4,SMALL(E$4:E$202,D109),"")</f>
        <v/>
      </c>
      <c r="N109" s="8" t="str">
        <f>IF(D109&lt;=L$4,VLOOKUP(M109,E$4:F$202,2,FALSE),"")</f>
        <v/>
      </c>
      <c r="O109" s="1" t="str">
        <f>IF(D109&lt;=L$4,VLOOKUP(M109,E$4:J$202,6,FALSE),"")</f>
        <v/>
      </c>
      <c r="P109" s="40" t="str">
        <f>IF(D109&lt;=L$4,VLOOKUP(O109,A$4:B$202,2,FALSE),"")</f>
        <v/>
      </c>
      <c r="Q109" s="40" t="str">
        <f t="shared" si="25"/>
        <v/>
      </c>
      <c r="R109" s="6">
        <f t="shared" si="26"/>
        <v>0</v>
      </c>
      <c r="S109" s="6">
        <f>IF(AND(D109&lt;=L$4,P109&lt;&gt;"Y"),IF(N109&lt;VLOOKUP(O109,Runners!A$3:CT$201,S$1,FALSE),IF(Y$2="zero",0,Y$2),0),0)</f>
        <v>0</v>
      </c>
      <c r="T109" s="6">
        <f t="shared" si="27"/>
        <v>0</v>
      </c>
      <c r="U109" s="2"/>
      <c r="V109" s="2" t="str">
        <f>IF(O109&lt;&gt;"",VLOOKUP(O109,Runners!CZ$3:DM$201,V$1,FALSE),"")</f>
        <v/>
      </c>
      <c r="W109" s="19" t="str">
        <f t="shared" si="28"/>
        <v/>
      </c>
    </row>
    <row r="110" spans="1:23" x14ac:dyDescent="0.2">
      <c r="A110" s="1" t="s">
        <v>28</v>
      </c>
      <c r="C110" s="3">
        <f>IF(A110&lt;&gt;"",VLOOKUP(A110,Runners!A$3:AS$201,C$1,FALSE),0)</f>
        <v>8.6805555555555559E-3</v>
      </c>
      <c r="D110" s="6">
        <f t="shared" si="22"/>
        <v>106</v>
      </c>
      <c r="E110" s="2"/>
      <c r="F110" s="2">
        <f t="shared" si="23"/>
        <v>0</v>
      </c>
      <c r="J110" s="1" t="str">
        <f t="shared" si="24"/>
        <v>Roy Stevens</v>
      </c>
      <c r="M110" s="8" t="str">
        <f>IF(D110&lt;=L$4,SMALL(E$4:E$202,D110),"")</f>
        <v/>
      </c>
      <c r="N110" s="8" t="str">
        <f>IF(D110&lt;=L$4,VLOOKUP(M110,E$4:F$202,2,FALSE),"")</f>
        <v/>
      </c>
      <c r="O110" s="1" t="str">
        <f>IF(D110&lt;=L$4,VLOOKUP(M110,E$4:J$202,6,FALSE),"")</f>
        <v/>
      </c>
      <c r="P110" s="40" t="str">
        <f>IF(D110&lt;=L$4,VLOOKUP(O110,A$4:B$202,2,FALSE),"")</f>
        <v/>
      </c>
      <c r="Q110" s="40" t="str">
        <f t="shared" si="25"/>
        <v/>
      </c>
      <c r="R110" s="6">
        <f t="shared" si="26"/>
        <v>0</v>
      </c>
      <c r="S110" s="6">
        <f>IF(AND(D110&lt;=L$4,P110&lt;&gt;"Y"),IF(N110&lt;VLOOKUP(O110,Runners!A$3:CT$201,S$1,FALSE),IF(Y$2="zero",0,Y$2),0),0)</f>
        <v>0</v>
      </c>
      <c r="T110" s="6">
        <f t="shared" si="27"/>
        <v>0</v>
      </c>
      <c r="U110" s="2"/>
      <c r="V110" s="2" t="str">
        <f>IF(O110&lt;&gt;"",VLOOKUP(O110,Runners!CZ$3:DM$201,V$1,FALSE),"")</f>
        <v/>
      </c>
      <c r="W110" s="19" t="str">
        <f t="shared" si="28"/>
        <v/>
      </c>
    </row>
    <row r="111" spans="1:23" x14ac:dyDescent="0.2">
      <c r="A111" s="1" t="s">
        <v>51</v>
      </c>
      <c r="C111" s="3">
        <f>IF(A111&lt;&gt;"",VLOOKUP(A111,Runners!A$3:AS$201,C$1,FALSE),0)</f>
        <v>6.4236111111111117E-3</v>
      </c>
      <c r="D111" s="6">
        <f t="shared" si="22"/>
        <v>107</v>
      </c>
      <c r="E111" s="2"/>
      <c r="F111" s="2">
        <f t="shared" si="23"/>
        <v>0</v>
      </c>
      <c r="J111" s="1" t="str">
        <f t="shared" si="24"/>
        <v>Ruth Bye</v>
      </c>
      <c r="M111" s="8" t="str">
        <f>IF(D111&lt;=L$4,SMALL(E$4:E$202,D111),"")</f>
        <v/>
      </c>
      <c r="N111" s="8" t="str">
        <f>IF(D111&lt;=L$4,VLOOKUP(M111,E$4:F$202,2,FALSE),"")</f>
        <v/>
      </c>
      <c r="O111" s="1" t="str">
        <f>IF(D111&lt;=L$4,VLOOKUP(M111,E$4:J$202,6,FALSE),"")</f>
        <v/>
      </c>
      <c r="P111" s="40" t="str">
        <f>IF(D111&lt;=L$4,VLOOKUP(O111,A$4:B$202,2,FALSE),"")</f>
        <v/>
      </c>
      <c r="Q111" s="40" t="str">
        <f t="shared" si="25"/>
        <v/>
      </c>
      <c r="R111" s="6">
        <f t="shared" si="26"/>
        <v>0</v>
      </c>
      <c r="S111" s="6">
        <f>IF(AND(D111&lt;=L$4,P111&lt;&gt;"Y"),IF(N111&lt;VLOOKUP(O111,Runners!A$3:CT$201,S$1,FALSE),IF(Y$2="zero",0,Y$2),0),0)</f>
        <v>0</v>
      </c>
      <c r="T111" s="6">
        <f t="shared" si="27"/>
        <v>0</v>
      </c>
      <c r="U111" s="2"/>
      <c r="V111" s="2" t="str">
        <f>IF(O111&lt;&gt;"",VLOOKUP(O111,Runners!CZ$3:DM$201,V$1,FALSE),"")</f>
        <v/>
      </c>
      <c r="W111" s="19" t="str">
        <f t="shared" si="28"/>
        <v/>
      </c>
    </row>
    <row r="112" spans="1:23" x14ac:dyDescent="0.2">
      <c r="A112" s="1" t="s">
        <v>49</v>
      </c>
      <c r="B112" s="3"/>
      <c r="C112" s="3">
        <f>IF(A112&lt;&gt;"",VLOOKUP(A112,Runners!A$3:AS$201,C$1,FALSE),0)</f>
        <v>8.6805555555555559E-3</v>
      </c>
      <c r="D112" s="6">
        <f t="shared" si="22"/>
        <v>108</v>
      </c>
      <c r="E112" s="2"/>
      <c r="F112" s="2">
        <f t="shared" si="23"/>
        <v>0</v>
      </c>
      <c r="J112" s="1" t="str">
        <f t="shared" si="24"/>
        <v>Ruth Wheatley</v>
      </c>
      <c r="M112" s="8" t="str">
        <f>IF(D112&lt;=L$4,SMALL(E$4:E$202,D112),"")</f>
        <v/>
      </c>
      <c r="N112" s="8" t="str">
        <f>IF(D112&lt;=L$4,VLOOKUP(M112,E$4:F$202,2,FALSE),"")</f>
        <v/>
      </c>
      <c r="O112" s="1" t="str">
        <f>IF(D112&lt;=L$4,VLOOKUP(M112,E$4:J$202,6,FALSE),"")</f>
        <v/>
      </c>
      <c r="P112" s="40" t="str">
        <f>IF(D112&lt;=L$4,VLOOKUP(O112,A$4:B$202,2,FALSE),"")</f>
        <v/>
      </c>
      <c r="Q112" s="40" t="str">
        <f t="shared" si="25"/>
        <v/>
      </c>
      <c r="R112" s="6">
        <f t="shared" si="26"/>
        <v>0</v>
      </c>
      <c r="S112" s="6">
        <f>IF(AND(D112&lt;=L$4,P112&lt;&gt;"Y"),IF(N112&lt;VLOOKUP(O112,Runners!A$3:CT$201,S$1,FALSE),IF(Y$2="zero",0,Y$2),0),0)</f>
        <v>0</v>
      </c>
      <c r="T112" s="6">
        <f t="shared" si="27"/>
        <v>0</v>
      </c>
      <c r="U112" s="2"/>
      <c r="V112" s="2" t="str">
        <f>IF(O112&lt;&gt;"",VLOOKUP(O112,Runners!CZ$3:DM$201,V$1,FALSE),"")</f>
        <v/>
      </c>
      <c r="W112" s="19" t="str">
        <f t="shared" si="28"/>
        <v/>
      </c>
    </row>
    <row r="113" spans="1:23" x14ac:dyDescent="0.2">
      <c r="A113" s="1" t="s">
        <v>201</v>
      </c>
      <c r="C113" s="3">
        <f>IF(A113&lt;&gt;"",VLOOKUP(A113,Runners!A$3:AS$201,C$1,FALSE),0)</f>
        <v>4.6874999999999998E-3</v>
      </c>
      <c r="D113" s="6">
        <f t="shared" si="22"/>
        <v>109</v>
      </c>
      <c r="E113" s="2"/>
      <c r="F113" s="2">
        <f t="shared" si="23"/>
        <v>0</v>
      </c>
      <c r="J113" s="1" t="str">
        <f t="shared" si="24"/>
        <v>Sarah Cook</v>
      </c>
      <c r="M113" s="8" t="str">
        <f>IF(D113&lt;=L$4,SMALL(E$4:E$202,D113),"")</f>
        <v/>
      </c>
      <c r="N113" s="8" t="str">
        <f>IF(D113&lt;=L$4,VLOOKUP(M113,E$4:F$202,2,FALSE),"")</f>
        <v/>
      </c>
      <c r="O113" s="1" t="str">
        <f>IF(D113&lt;=L$4,VLOOKUP(M113,E$4:J$202,6,FALSE),"")</f>
        <v/>
      </c>
      <c r="P113" s="40" t="str">
        <f>IF(D113&lt;=L$4,VLOOKUP(O113,A$4:B$202,2,FALSE),"")</f>
        <v/>
      </c>
      <c r="Q113" s="40" t="str">
        <f t="shared" si="25"/>
        <v/>
      </c>
      <c r="R113" s="6">
        <f t="shared" si="26"/>
        <v>0</v>
      </c>
      <c r="S113" s="6">
        <f>IF(AND(D113&lt;=L$4,P113&lt;&gt;"Y"),IF(N113&lt;VLOOKUP(O113,Runners!A$3:CT$201,S$1,FALSE),IF(Y$2="zero",0,Y$2),0),0)</f>
        <v>0</v>
      </c>
      <c r="T113" s="6">
        <f t="shared" si="27"/>
        <v>0</v>
      </c>
      <c r="U113" s="2"/>
      <c r="V113" s="2" t="str">
        <f>IF(O113&lt;&gt;"",VLOOKUP(O113,Runners!CZ$3:DM$201,V$1,FALSE),"")</f>
        <v/>
      </c>
      <c r="W113" s="19" t="str">
        <f t="shared" si="28"/>
        <v/>
      </c>
    </row>
    <row r="114" spans="1:23" x14ac:dyDescent="0.2">
      <c r="A114" s="1" t="s">
        <v>188</v>
      </c>
      <c r="C114" s="3">
        <f>IF(A114&lt;&gt;"",VLOOKUP(A114,Runners!A$3:AS$201,C$1,FALSE),0)</f>
        <v>7.1180555555555554E-3</v>
      </c>
      <c r="D114" s="6">
        <f t="shared" si="22"/>
        <v>110</v>
      </c>
      <c r="E114" s="2"/>
      <c r="F114" s="2">
        <f t="shared" si="23"/>
        <v>0</v>
      </c>
      <c r="J114" s="1" t="str">
        <f t="shared" si="24"/>
        <v>Simon Smith</v>
      </c>
      <c r="M114" s="8" t="str">
        <f>IF(D114&lt;=L$4,SMALL(E$4:E$202,D114),"")</f>
        <v/>
      </c>
      <c r="N114" s="8" t="str">
        <f>IF(D114&lt;=L$4,VLOOKUP(M114,E$4:F$202,2,FALSE),"")</f>
        <v/>
      </c>
      <c r="O114" s="1" t="str">
        <f>IF(D114&lt;=L$4,VLOOKUP(M114,E$4:J$202,6,FALSE),"")</f>
        <v/>
      </c>
      <c r="P114" s="40" t="str">
        <f>IF(D114&lt;=L$4,VLOOKUP(O114,A$4:B$202,2,FALSE),"")</f>
        <v/>
      </c>
      <c r="Q114" s="40" t="str">
        <f t="shared" si="25"/>
        <v/>
      </c>
      <c r="R114" s="6">
        <f t="shared" si="26"/>
        <v>0</v>
      </c>
      <c r="S114" s="6">
        <f>IF(AND(D114&lt;=L$4,P114&lt;&gt;"Y"),IF(N114&lt;VLOOKUP(O114,Runners!A$3:CT$201,S$1,FALSE),IF(Y$2="zero",0,Y$2),0),0)</f>
        <v>0</v>
      </c>
      <c r="T114" s="6">
        <f t="shared" si="27"/>
        <v>0</v>
      </c>
      <c r="U114" s="2"/>
      <c r="V114" s="2" t="str">
        <f>IF(O114&lt;&gt;"",VLOOKUP(O114,Runners!CZ$3:DM$201,V$1,FALSE),"")</f>
        <v/>
      </c>
      <c r="W114" s="19" t="str">
        <f t="shared" si="28"/>
        <v/>
      </c>
    </row>
    <row r="115" spans="1:23" x14ac:dyDescent="0.2">
      <c r="A115" s="1" t="s">
        <v>191</v>
      </c>
      <c r="C115" s="3">
        <f>IF(A115&lt;&gt;"",VLOOKUP(A115,Runners!A$3:AS$201,C$1,FALSE),0)</f>
        <v>1.1458333333333334E-2</v>
      </c>
      <c r="D115" s="6">
        <f t="shared" si="22"/>
        <v>111</v>
      </c>
      <c r="E115" s="2"/>
      <c r="F115" s="2">
        <f t="shared" si="23"/>
        <v>0</v>
      </c>
      <c r="J115" s="1" t="str">
        <f t="shared" si="24"/>
        <v>Sophie Bohannon</v>
      </c>
      <c r="M115" s="8" t="str">
        <f>IF(D115&lt;=L$4,SMALL(E$4:E$202,D115),"")</f>
        <v/>
      </c>
      <c r="N115" s="8" t="str">
        <f>IF(D115&lt;=L$4,VLOOKUP(M115,E$4:F$202,2,FALSE),"")</f>
        <v/>
      </c>
      <c r="O115" s="1" t="str">
        <f>IF(D115&lt;=L$4,VLOOKUP(M115,E$4:J$202,6,FALSE),"")</f>
        <v/>
      </c>
      <c r="P115" s="40" t="str">
        <f>IF(D115&lt;=L$4,VLOOKUP(O115,A$4:B$202,2,FALSE),"")</f>
        <v/>
      </c>
      <c r="Q115" s="40" t="str">
        <f t="shared" si="25"/>
        <v/>
      </c>
      <c r="R115" s="6">
        <f t="shared" si="26"/>
        <v>0</v>
      </c>
      <c r="S115" s="6">
        <f>IF(AND(D115&lt;=L$4,P115&lt;&gt;"Y"),IF(N115&lt;VLOOKUP(O115,Runners!A$3:CT$201,S$1,FALSE),IF(Y$2="zero",0,Y$2),0),0)</f>
        <v>0</v>
      </c>
      <c r="T115" s="6">
        <f t="shared" si="27"/>
        <v>0</v>
      </c>
      <c r="U115" s="2"/>
      <c r="V115" s="2" t="str">
        <f>IF(O115&lt;&gt;"",VLOOKUP(O115,Runners!CZ$3:DM$201,V$1,FALSE),"")</f>
        <v/>
      </c>
      <c r="W115" s="19" t="str">
        <f t="shared" si="28"/>
        <v/>
      </c>
    </row>
    <row r="116" spans="1:23" x14ac:dyDescent="0.2">
      <c r="A116" s="1" t="s">
        <v>12</v>
      </c>
      <c r="C116" s="3">
        <f>IF(A116&lt;&gt;"",VLOOKUP(A116,Runners!A$3:AS$201,C$1,FALSE),0)</f>
        <v>5.0347222222222225E-3</v>
      </c>
      <c r="D116" s="6">
        <f t="shared" si="22"/>
        <v>112</v>
      </c>
      <c r="E116" s="2"/>
      <c r="F116" s="2">
        <f t="shared" si="23"/>
        <v>0</v>
      </c>
      <c r="J116" s="1" t="str">
        <f t="shared" si="24"/>
        <v>Steve Tate</v>
      </c>
      <c r="M116" s="8" t="str">
        <f>IF(D116&lt;=L$4,SMALL(E$4:E$202,D116),"")</f>
        <v/>
      </c>
      <c r="N116" s="8" t="str">
        <f>IF(D116&lt;=L$4,VLOOKUP(M116,E$4:F$202,2,FALSE),"")</f>
        <v/>
      </c>
      <c r="O116" s="1" t="str">
        <f>IF(D116&lt;=L$4,VLOOKUP(M116,E$4:J$202,6,FALSE),"")</f>
        <v/>
      </c>
      <c r="P116" s="40" t="str">
        <f>IF(D116&lt;=L$4,VLOOKUP(O116,A$4:B$202,2,FALSE),"")</f>
        <v/>
      </c>
      <c r="Q116" s="40" t="str">
        <f t="shared" si="25"/>
        <v/>
      </c>
      <c r="R116" s="6">
        <f t="shared" si="26"/>
        <v>0</v>
      </c>
      <c r="S116" s="6">
        <f>IF(AND(D116&lt;=L$4,P116&lt;&gt;"Y"),IF(N116&lt;VLOOKUP(O116,Runners!A$3:CT$201,S$1,FALSE),IF(Y$2="zero",0,Y$2),0),0)</f>
        <v>0</v>
      </c>
      <c r="T116" s="6">
        <f t="shared" si="27"/>
        <v>0</v>
      </c>
      <c r="U116" s="2"/>
      <c r="V116" s="2" t="str">
        <f>IF(O116&lt;&gt;"",VLOOKUP(O116,Runners!CZ$3:DM$201,V$1,FALSE),"")</f>
        <v/>
      </c>
      <c r="W116" s="19" t="str">
        <f t="shared" si="28"/>
        <v/>
      </c>
    </row>
    <row r="117" spans="1:23" x14ac:dyDescent="0.2">
      <c r="A117" s="1" t="s">
        <v>198</v>
      </c>
      <c r="C117" s="3">
        <f>IF(A117&lt;&gt;"",VLOOKUP(A117,Runners!A$3:AS$201,C$1,FALSE),0)</f>
        <v>1.0243055555555556E-2</v>
      </c>
      <c r="D117" s="6">
        <f t="shared" si="22"/>
        <v>113</v>
      </c>
      <c r="E117" s="2"/>
      <c r="F117" s="2">
        <f t="shared" si="23"/>
        <v>0</v>
      </c>
      <c r="J117" s="1" t="str">
        <f t="shared" si="24"/>
        <v>Steve Wise</v>
      </c>
      <c r="M117" s="8" t="str">
        <f>IF(D117&lt;=L$4,SMALL(E$4:E$202,D117),"")</f>
        <v/>
      </c>
      <c r="N117" s="8" t="str">
        <f>IF(D117&lt;=L$4,VLOOKUP(M117,E$4:F$202,2,FALSE),"")</f>
        <v/>
      </c>
      <c r="O117" s="1" t="str">
        <f>IF(D117&lt;=L$4,VLOOKUP(M117,E$4:J$202,6,FALSE),"")</f>
        <v/>
      </c>
      <c r="P117" s="40" t="str">
        <f>IF(D117&lt;=L$4,VLOOKUP(O117,A$4:B$202,2,FALSE),"")</f>
        <v/>
      </c>
      <c r="Q117" s="40" t="str">
        <f t="shared" si="25"/>
        <v/>
      </c>
      <c r="R117" s="6">
        <f t="shared" si="26"/>
        <v>0</v>
      </c>
      <c r="S117" s="6">
        <f>IF(AND(D117&lt;=L$4,P117&lt;&gt;"Y"),IF(N117&lt;VLOOKUP(O117,Runners!A$3:CT$201,S$1,FALSE),IF(Y$2="zero",0,Y$2),0),0)</f>
        <v>0</v>
      </c>
      <c r="T117" s="6">
        <f t="shared" si="27"/>
        <v>0</v>
      </c>
      <c r="U117" s="2"/>
      <c r="V117" s="2" t="str">
        <f>IF(O117&lt;&gt;"",VLOOKUP(O117,Runners!CZ$3:DM$201,V$1,FALSE),"")</f>
        <v/>
      </c>
      <c r="W117" s="19" t="str">
        <f t="shared" si="28"/>
        <v/>
      </c>
    </row>
    <row r="118" spans="1:23" x14ac:dyDescent="0.2">
      <c r="A118" s="1" t="s">
        <v>4</v>
      </c>
      <c r="C118" s="3">
        <f>IF(A118&lt;&gt;"",VLOOKUP(A118,Runners!A$3:AS$201,C$1,FALSE),0)</f>
        <v>8.1597222222222227E-3</v>
      </c>
      <c r="D118" s="6">
        <f t="shared" si="22"/>
        <v>114</v>
      </c>
      <c r="E118" s="2"/>
      <c r="F118" s="2">
        <f t="shared" si="23"/>
        <v>0</v>
      </c>
      <c r="J118" s="1" t="str">
        <f t="shared" si="24"/>
        <v>Sue Hawitt</v>
      </c>
      <c r="M118" s="8" t="str">
        <f>IF(D118&lt;=L$4,SMALL(E$4:E$202,D118),"")</f>
        <v/>
      </c>
      <c r="N118" s="8" t="str">
        <f>IF(D118&lt;=L$4,VLOOKUP(M118,E$4:F$202,2,FALSE),"")</f>
        <v/>
      </c>
      <c r="O118" s="1" t="str">
        <f>IF(D118&lt;=L$4,VLOOKUP(M118,E$4:J$202,6,FALSE),"")</f>
        <v/>
      </c>
      <c r="P118" s="40" t="str">
        <f>IF(D118&lt;=L$4,VLOOKUP(O118,A$4:B$202,2,FALSE),"")</f>
        <v/>
      </c>
      <c r="Q118" s="40" t="str">
        <f t="shared" si="25"/>
        <v/>
      </c>
      <c r="R118" s="6">
        <f t="shared" si="26"/>
        <v>0</v>
      </c>
      <c r="S118" s="6">
        <f>IF(AND(D118&lt;=L$4,P118&lt;&gt;"Y"),IF(N118&lt;VLOOKUP(O118,Runners!A$3:CT$201,S$1,FALSE),IF(Y$2="zero",0,Y$2),0),0)</f>
        <v>0</v>
      </c>
      <c r="T118" s="6">
        <f t="shared" si="27"/>
        <v>0</v>
      </c>
      <c r="U118" s="2"/>
      <c r="V118" s="2" t="str">
        <f>IF(O118&lt;&gt;"",VLOOKUP(O118,Runners!CZ$3:DM$201,V$1,FALSE),"")</f>
        <v/>
      </c>
      <c r="W118" s="19" t="str">
        <f t="shared" si="28"/>
        <v/>
      </c>
    </row>
    <row r="119" spans="1:23" x14ac:dyDescent="0.2">
      <c r="A119" s="1" t="s">
        <v>174</v>
      </c>
      <c r="C119" s="3">
        <f>IF(A119&lt;&gt;"",VLOOKUP(A119,Runners!A$3:AS$201,C$1,FALSE),0)</f>
        <v>3.8194444444444443E-3</v>
      </c>
      <c r="D119" s="6">
        <f t="shared" si="22"/>
        <v>115</v>
      </c>
      <c r="E119" s="2"/>
      <c r="F119" s="2">
        <f t="shared" si="23"/>
        <v>0</v>
      </c>
      <c r="J119" s="1" t="str">
        <f t="shared" si="24"/>
        <v>Sue Henry</v>
      </c>
      <c r="M119" s="8" t="str">
        <f>IF(D119&lt;=L$4,SMALL(E$4:E$202,D119),"")</f>
        <v/>
      </c>
      <c r="N119" s="8" t="str">
        <f>IF(D119&lt;=L$4,VLOOKUP(M119,E$4:F$202,2,FALSE),"")</f>
        <v/>
      </c>
      <c r="O119" s="1" t="str">
        <f>IF(D119&lt;=L$4,VLOOKUP(M119,E$4:J$202,6,FALSE),"")</f>
        <v/>
      </c>
      <c r="P119" s="40" t="str">
        <f>IF(D119&lt;=L$4,VLOOKUP(O119,A$4:B$202,2,FALSE),"")</f>
        <v/>
      </c>
      <c r="Q119" s="40" t="str">
        <f t="shared" si="25"/>
        <v/>
      </c>
      <c r="R119" s="6">
        <f t="shared" si="26"/>
        <v>0</v>
      </c>
      <c r="S119" s="6">
        <f>IF(AND(D119&lt;=L$4,P119&lt;&gt;"Y"),IF(N119&lt;VLOOKUP(O119,Runners!A$3:CT$201,S$1,FALSE),IF(Y$2="zero",0,Y$2),0),0)</f>
        <v>0</v>
      </c>
      <c r="T119" s="6">
        <f t="shared" si="27"/>
        <v>0</v>
      </c>
      <c r="U119" s="2"/>
      <c r="V119" s="2" t="str">
        <f>IF(O119&lt;&gt;"",VLOOKUP(O119,Runners!CZ$3:DM$201,V$1,FALSE),"")</f>
        <v/>
      </c>
      <c r="W119" s="19" t="str">
        <f t="shared" si="28"/>
        <v/>
      </c>
    </row>
    <row r="120" spans="1:23" x14ac:dyDescent="0.2">
      <c r="A120" s="1" t="s">
        <v>24</v>
      </c>
      <c r="C120" s="3">
        <f>IF(A120&lt;&gt;"",VLOOKUP(A120,Runners!A$3:AS$201,C$1,FALSE),0)</f>
        <v>4.8611111111111112E-3</v>
      </c>
      <c r="D120" s="6">
        <f t="shared" si="22"/>
        <v>116</v>
      </c>
      <c r="E120" s="2"/>
      <c r="F120" s="2">
        <f t="shared" si="23"/>
        <v>0</v>
      </c>
      <c r="J120" s="1" t="str">
        <f t="shared" si="24"/>
        <v>Sylvia Gittins</v>
      </c>
      <c r="M120" s="8" t="str">
        <f>IF(D120&lt;=L$4,SMALL(E$4:E$202,D120),"")</f>
        <v/>
      </c>
      <c r="N120" s="8" t="str">
        <f>IF(D120&lt;=L$4,VLOOKUP(M120,E$4:F$202,2,FALSE),"")</f>
        <v/>
      </c>
      <c r="O120" s="1" t="str">
        <f>IF(D120&lt;=L$4,VLOOKUP(M120,E$4:J$202,6,FALSE),"")</f>
        <v/>
      </c>
      <c r="P120" s="40" t="str">
        <f>IF(D120&lt;=L$4,VLOOKUP(O120,A$4:B$202,2,FALSE),"")</f>
        <v/>
      </c>
      <c r="Q120" s="40" t="str">
        <f t="shared" si="25"/>
        <v/>
      </c>
      <c r="R120" s="6">
        <f t="shared" si="26"/>
        <v>0</v>
      </c>
      <c r="S120" s="6">
        <f>IF(AND(D120&lt;=L$4,P120&lt;&gt;"Y"),IF(N120&lt;VLOOKUP(O120,Runners!A$3:CT$201,S$1,FALSE),IF(Y$2="zero",0,Y$2),0),0)</f>
        <v>0</v>
      </c>
      <c r="T120" s="6">
        <f t="shared" si="27"/>
        <v>0</v>
      </c>
      <c r="U120" s="2"/>
      <c r="V120" s="2" t="str">
        <f>IF(O120&lt;&gt;"",VLOOKUP(O120,Runners!CZ$3:DM$201,V$1,FALSE),"")</f>
        <v/>
      </c>
      <c r="W120" s="19" t="str">
        <f t="shared" si="28"/>
        <v/>
      </c>
    </row>
    <row r="121" spans="1:23" x14ac:dyDescent="0.2">
      <c r="A121" s="1" t="s">
        <v>211</v>
      </c>
      <c r="B121" s="3"/>
      <c r="C121" s="3">
        <f>IF(A121&lt;&gt;"",VLOOKUP(A121,Runners!A$3:AS$201,C$1,FALSE),0)</f>
        <v>9.0277777777777787E-3</v>
      </c>
      <c r="D121" s="6">
        <f t="shared" si="22"/>
        <v>117</v>
      </c>
      <c r="E121" s="2"/>
      <c r="F121" s="2">
        <f t="shared" si="23"/>
        <v>0</v>
      </c>
      <c r="J121" s="1" t="str">
        <f t="shared" si="24"/>
        <v>Terri Eccles</v>
      </c>
      <c r="M121" s="8" t="str">
        <f>IF(D121&lt;=L$4,SMALL(E$4:E$202,D121),"")</f>
        <v/>
      </c>
      <c r="N121" s="8" t="str">
        <f>IF(D121&lt;=L$4,VLOOKUP(M121,E$4:F$202,2,FALSE),"")</f>
        <v/>
      </c>
      <c r="O121" s="1" t="str">
        <f>IF(D121&lt;=L$4,VLOOKUP(M121,E$4:J$202,6,FALSE),"")</f>
        <v/>
      </c>
      <c r="P121" s="40" t="str">
        <f>IF(D121&lt;=L$4,VLOOKUP(O121,A$4:B$202,2,FALSE),"")</f>
        <v/>
      </c>
      <c r="Q121" s="40" t="str">
        <f t="shared" si="25"/>
        <v/>
      </c>
      <c r="R121" s="6">
        <f t="shared" si="26"/>
        <v>0</v>
      </c>
      <c r="S121" s="6">
        <f>IF(AND(D121&lt;=L$4,P121&lt;&gt;"Y"),IF(N121&lt;VLOOKUP(O121,Runners!A$3:CT$201,S$1,FALSE),IF(Y$2="zero",0,Y$2),0),0)</f>
        <v>0</v>
      </c>
      <c r="T121" s="6">
        <f t="shared" si="27"/>
        <v>0</v>
      </c>
      <c r="U121" s="2"/>
      <c r="V121" s="2" t="str">
        <f>IF(O121&lt;&gt;"",VLOOKUP(O121,Runners!CZ$3:DM$201,V$1,FALSE),"")</f>
        <v/>
      </c>
      <c r="W121" s="19" t="str">
        <f t="shared" si="28"/>
        <v/>
      </c>
    </row>
    <row r="122" spans="1:23" x14ac:dyDescent="0.2">
      <c r="A122" s="1" t="s">
        <v>220</v>
      </c>
      <c r="B122" s="3"/>
      <c r="C122" s="3">
        <f>IF(A122&lt;&gt;"",VLOOKUP(A122,Runners!A$3:AS$201,C$1,FALSE),0)</f>
        <v>1.0763888888888891E-2</v>
      </c>
      <c r="D122" s="6">
        <f t="shared" si="22"/>
        <v>118</v>
      </c>
      <c r="E122" s="2"/>
      <c r="F122" s="2">
        <f t="shared" si="23"/>
        <v>0</v>
      </c>
      <c r="J122" s="1" t="str">
        <f t="shared" si="24"/>
        <v>Tim Jefferson</v>
      </c>
      <c r="M122" s="8" t="str">
        <f>IF(D122&lt;=L$4,SMALL(E$4:E$202,D122),"")</f>
        <v/>
      </c>
      <c r="N122" s="8" t="str">
        <f>IF(D122&lt;=L$4,VLOOKUP(M122,E$4:F$202,2,FALSE),"")</f>
        <v/>
      </c>
      <c r="O122" s="1" t="str">
        <f>IF(D122&lt;=L$4,VLOOKUP(M122,E$4:J$202,6,FALSE),"")</f>
        <v/>
      </c>
      <c r="P122" s="40" t="str">
        <f>IF(D122&lt;=L$4,VLOOKUP(O122,A$4:B$202,2,FALSE),"")</f>
        <v/>
      </c>
      <c r="Q122" s="40" t="str">
        <f t="shared" si="25"/>
        <v/>
      </c>
      <c r="R122" s="6">
        <f t="shared" si="26"/>
        <v>0</v>
      </c>
      <c r="S122" s="6">
        <f>IF(AND(D122&lt;=L$4,P122&lt;&gt;"Y"),IF(N122&lt;VLOOKUP(O122,Runners!A$3:CT$201,S$1,FALSE),IF(Y$2="zero",0,Y$2),0),0)</f>
        <v>0</v>
      </c>
      <c r="T122" s="6">
        <f t="shared" si="27"/>
        <v>0</v>
      </c>
      <c r="U122" s="2"/>
      <c r="V122" s="2" t="str">
        <f>IF(O122&lt;&gt;"",VLOOKUP(O122,Runners!CZ$3:DM$201,V$1,FALSE),"")</f>
        <v/>
      </c>
      <c r="W122" s="19" t="str">
        <f t="shared" si="28"/>
        <v/>
      </c>
    </row>
    <row r="123" spans="1:23" x14ac:dyDescent="0.2">
      <c r="A123" s="1" t="s">
        <v>0</v>
      </c>
      <c r="C123" s="3">
        <f>IF(A123&lt;&gt;"",VLOOKUP(A123,Runners!A$3:AS$201,C$1,FALSE),0)</f>
        <v>1.4236111111111111E-2</v>
      </c>
      <c r="D123" s="6">
        <f t="shared" si="22"/>
        <v>119</v>
      </c>
      <c r="E123" s="2"/>
      <c r="F123" s="2">
        <f t="shared" si="23"/>
        <v>0</v>
      </c>
      <c r="J123" s="1" t="str">
        <f t="shared" si="24"/>
        <v>Tom Howarth</v>
      </c>
      <c r="M123" s="8" t="str">
        <f>IF(D123&lt;=L$4,SMALL(E$4:E$202,D123),"")</f>
        <v/>
      </c>
      <c r="N123" s="8" t="str">
        <f>IF(D123&lt;=L$4,VLOOKUP(M123,E$4:F$202,2,FALSE),"")</f>
        <v/>
      </c>
      <c r="O123" s="1" t="str">
        <f>IF(D123&lt;=L$4,VLOOKUP(M123,E$4:J$202,6,FALSE),"")</f>
        <v/>
      </c>
      <c r="P123" s="40" t="str">
        <f>IF(D123&lt;=L$4,VLOOKUP(O123,A$4:B$202,2,FALSE),"")</f>
        <v/>
      </c>
      <c r="Q123" s="40" t="str">
        <f t="shared" si="25"/>
        <v/>
      </c>
      <c r="R123" s="6">
        <f t="shared" si="26"/>
        <v>0</v>
      </c>
      <c r="S123" s="6">
        <f>IF(AND(D123&lt;=L$4,P123&lt;&gt;"Y"),IF(N123&lt;VLOOKUP(O123,Runners!A$3:CT$201,S$1,FALSE),IF(Y$2="zero",0,Y$2),0),0)</f>
        <v>0</v>
      </c>
      <c r="T123" s="6">
        <f t="shared" si="27"/>
        <v>0</v>
      </c>
      <c r="U123" s="2"/>
      <c r="V123" s="2" t="str">
        <f>IF(O123&lt;&gt;"",VLOOKUP(O123,Runners!CZ$3:DM$201,V$1,FALSE),"")</f>
        <v/>
      </c>
      <c r="W123" s="19" t="str">
        <f t="shared" si="28"/>
        <v/>
      </c>
    </row>
    <row r="124" spans="1:23" x14ac:dyDescent="0.2">
      <c r="A124" s="1" t="s">
        <v>168</v>
      </c>
      <c r="C124" s="3">
        <f>IF(A124&lt;&gt;"",VLOOKUP(A124,Runners!A$3:AS$201,C$1,FALSE),0)</f>
        <v>6.076388888888889E-3</v>
      </c>
      <c r="D124" s="6">
        <f t="shared" si="22"/>
        <v>120</v>
      </c>
      <c r="E124" s="2"/>
      <c r="F124" s="2">
        <f t="shared" si="23"/>
        <v>0</v>
      </c>
      <c r="J124" s="1" t="str">
        <f t="shared" si="24"/>
        <v>Trevor Roberts</v>
      </c>
      <c r="M124" s="8" t="str">
        <f>IF(D124&lt;=L$4,SMALL(E$4:E$202,D124),"")</f>
        <v/>
      </c>
      <c r="N124" s="8" t="str">
        <f>IF(D124&lt;=L$4,VLOOKUP(M124,E$4:F$202,2,FALSE),"")</f>
        <v/>
      </c>
      <c r="O124" s="1" t="str">
        <f>IF(D124&lt;=L$4,VLOOKUP(M124,E$4:J$202,6,FALSE),"")</f>
        <v/>
      </c>
      <c r="P124" s="40" t="str">
        <f>IF(D124&lt;=L$4,VLOOKUP(O124,A$4:B$202,2,FALSE),"")</f>
        <v/>
      </c>
      <c r="Q124" s="40" t="str">
        <f t="shared" si="25"/>
        <v/>
      </c>
      <c r="R124" s="6">
        <f t="shared" si="26"/>
        <v>0</v>
      </c>
      <c r="S124" s="6">
        <f>IF(AND(D124&lt;=L$4,P124&lt;&gt;"Y"),IF(N124&lt;VLOOKUP(O124,Runners!A$3:CT$201,S$1,FALSE),IF(Y$2="zero",0,Y$2),0),0)</f>
        <v>0</v>
      </c>
      <c r="T124" s="6">
        <f t="shared" si="27"/>
        <v>0</v>
      </c>
      <c r="U124" s="2"/>
      <c r="V124" s="2" t="str">
        <f>IF(O124&lt;&gt;"",VLOOKUP(O124,Runners!CZ$3:DM$201,V$1,FALSE),"")</f>
        <v/>
      </c>
      <c r="W124" s="19" t="str">
        <f t="shared" si="28"/>
        <v/>
      </c>
    </row>
    <row r="125" spans="1:23" x14ac:dyDescent="0.2">
      <c r="A125" s="1" t="s">
        <v>209</v>
      </c>
      <c r="B125" s="3"/>
      <c r="C125" s="3">
        <f>IF(A125&lt;&gt;"",VLOOKUP(A125,Runners!A$3:AS$201,C$1,FALSE),0)</f>
        <v>7.9861111111111122E-3</v>
      </c>
      <c r="D125" s="6">
        <f t="shared" si="22"/>
        <v>121</v>
      </c>
      <c r="E125" s="2"/>
      <c r="F125" s="2">
        <f t="shared" si="23"/>
        <v>0</v>
      </c>
      <c r="J125" s="1" t="str">
        <f t="shared" si="24"/>
        <v>Vicky Richardson</v>
      </c>
      <c r="M125" s="8" t="str">
        <f>IF(D125&lt;=L$4,SMALL(E$4:E$202,D125),"")</f>
        <v/>
      </c>
      <c r="N125" s="8" t="str">
        <f>IF(D125&lt;=L$4,VLOOKUP(M125,E$4:F$202,2,FALSE),"")</f>
        <v/>
      </c>
      <c r="O125" s="1" t="str">
        <f>IF(D125&lt;=L$4,VLOOKUP(M125,E$4:J$202,6,FALSE),"")</f>
        <v/>
      </c>
      <c r="P125" s="40" t="str">
        <f>IF(D125&lt;=L$4,VLOOKUP(O125,A$4:B$202,2,FALSE),"")</f>
        <v/>
      </c>
      <c r="Q125" s="40" t="str">
        <f t="shared" si="25"/>
        <v/>
      </c>
      <c r="R125" s="6">
        <f t="shared" si="26"/>
        <v>0</v>
      </c>
      <c r="S125" s="6">
        <f>IF(AND(D125&lt;=L$4,P125&lt;&gt;"Y"),IF(N125&lt;VLOOKUP(O125,Runners!A$3:CT$201,S$1,FALSE),IF(Y$2="zero",0,Y$2),0),0)</f>
        <v>0</v>
      </c>
      <c r="T125" s="6">
        <f t="shared" si="27"/>
        <v>0</v>
      </c>
      <c r="U125" s="2"/>
      <c r="V125" s="2" t="str">
        <f>IF(O125&lt;&gt;"",VLOOKUP(O125,Runners!CZ$3:DM$201,V$1,FALSE),"")</f>
        <v/>
      </c>
      <c r="W125" s="19" t="str">
        <f t="shared" si="28"/>
        <v/>
      </c>
    </row>
    <row r="126" spans="1:23" x14ac:dyDescent="0.2">
      <c r="A126" s="1" t="s">
        <v>223</v>
      </c>
      <c r="C126" s="3">
        <f>IF(A126&lt;&gt;"",VLOOKUP(A126,Runners!A$3:AS$201,C$1,FALSE),0)</f>
        <v>1.0243055555555556E-2</v>
      </c>
      <c r="D126" s="6">
        <f t="shared" si="22"/>
        <v>122</v>
      </c>
      <c r="E126" s="2"/>
      <c r="F126" s="2">
        <f t="shared" si="23"/>
        <v>0</v>
      </c>
      <c r="J126" s="1" t="str">
        <f t="shared" si="24"/>
        <v>Wayne Byrne</v>
      </c>
      <c r="M126" s="8" t="str">
        <f>IF(D126&lt;=L$4,SMALL(E$4:E$202,D126),"")</f>
        <v/>
      </c>
      <c r="N126" s="8" t="str">
        <f>IF(D126&lt;=L$4,VLOOKUP(M126,E$4:F$202,2,FALSE),"")</f>
        <v/>
      </c>
      <c r="O126" s="1" t="str">
        <f>IF(D126&lt;=L$4,VLOOKUP(M126,E$4:J$202,6,FALSE),"")</f>
        <v/>
      </c>
      <c r="P126" s="40" t="str">
        <f>IF(D126&lt;=L$4,VLOOKUP(O126,A$4:B$202,2,FALSE),"")</f>
        <v/>
      </c>
      <c r="Q126" s="40" t="str">
        <f t="shared" si="25"/>
        <v/>
      </c>
      <c r="R126" s="6">
        <f t="shared" si="26"/>
        <v>0</v>
      </c>
      <c r="S126" s="6">
        <f>IF(AND(D126&lt;=L$4,P126&lt;&gt;"Y"),IF(N126&lt;VLOOKUP(O126,Runners!A$3:CT$201,S$1,FALSE),IF(Y$2="zero",0,Y$2),0),0)</f>
        <v>0</v>
      </c>
      <c r="T126" s="6">
        <f t="shared" si="27"/>
        <v>0</v>
      </c>
      <c r="U126" s="2"/>
      <c r="V126" s="2" t="str">
        <f>IF(O126&lt;&gt;"",VLOOKUP(O126,Runners!CZ$3:DM$201,V$1,FALSE),"")</f>
        <v/>
      </c>
      <c r="W126" s="19" t="str">
        <f t="shared" si="28"/>
        <v/>
      </c>
    </row>
    <row r="127" spans="1:23" x14ac:dyDescent="0.2">
      <c r="B127" s="3"/>
      <c r="C127" s="3">
        <f>IF(A127&lt;&gt;"",VLOOKUP(A127,Runners!A$3:AS$201,C$1,FALSE),0)</f>
        <v>0</v>
      </c>
      <c r="D127" s="6">
        <f t="shared" ref="D127:D132" si="29">D126+1</f>
        <v>123</v>
      </c>
      <c r="E127" s="2"/>
      <c r="F127" s="2">
        <f t="shared" ref="F127:F132" si="30">IF(E127&gt;0,E127-C127,0)</f>
        <v>0</v>
      </c>
      <c r="J127" s="1">
        <f t="shared" ref="J127:J132" si="31">A127</f>
        <v>0</v>
      </c>
      <c r="M127" s="8" t="str">
        <f>IF(D127&lt;=L$4,SMALL(E$4:E$202,D127),"")</f>
        <v/>
      </c>
      <c r="N127" s="8" t="str">
        <f>IF(D127&lt;=L$4,VLOOKUP(M127,E$4:F$202,2,FALSE),"")</f>
        <v/>
      </c>
      <c r="O127" s="1" t="str">
        <f>IF(D127&lt;=L$4,VLOOKUP(M127,E$4:J$202,6,FALSE),"")</f>
        <v/>
      </c>
      <c r="P127" s="40" t="str">
        <f>IF(D127&lt;=L$4,VLOOKUP(O127,A$4:B$202,2,FALSE),"")</f>
        <v/>
      </c>
      <c r="Q127" s="40" t="str">
        <f t="shared" ref="Q127:Q132" si="32">IF(D127&lt;=L$4,IF(P127="Y",Q126,Q126-1),"")</f>
        <v/>
      </c>
      <c r="R127" s="6">
        <f t="shared" ref="R127:R132" si="33">IF(Q127=Q126,0,IF(Q127&gt;0,Q127,1))</f>
        <v>0</v>
      </c>
      <c r="S127" s="6">
        <f>IF(AND(D127&lt;=L$4,P127&lt;&gt;"Y"),IF(N127&lt;VLOOKUP(O127,Runners!A$3:CT$201,S$1,FALSE),IF(Y$2="zero",0,Y$2),0),0)</f>
        <v>0</v>
      </c>
      <c r="T127" s="6">
        <f t="shared" ref="T127:T132" si="34">IF(AND(D127&lt;=L$4,P127&lt;&gt;"Y"),S127+R127,0)</f>
        <v>0</v>
      </c>
      <c r="U127" s="2"/>
      <c r="V127" s="2" t="str">
        <f>IF(O127&lt;&gt;"",VLOOKUP(O127,Runners!CZ$3:DM$201,V$1,FALSE),"")</f>
        <v/>
      </c>
      <c r="W127" s="19" t="str">
        <f t="shared" ref="W127:W132" si="35">IF(O127&lt;&gt;"",(V127-N127)/V127,"")</f>
        <v/>
      </c>
    </row>
    <row r="128" spans="1:23" x14ac:dyDescent="0.2">
      <c r="C128" s="3">
        <f>IF(A128&lt;&gt;"",VLOOKUP(A128,Runners!A$3:AS$201,C$1,FALSE),0)</f>
        <v>0</v>
      </c>
      <c r="D128" s="6">
        <f t="shared" si="29"/>
        <v>124</v>
      </c>
      <c r="E128" s="2"/>
      <c r="F128" s="2">
        <f t="shared" si="30"/>
        <v>0</v>
      </c>
      <c r="J128" s="1">
        <f t="shared" si="31"/>
        <v>0</v>
      </c>
      <c r="M128" s="8" t="str">
        <f>IF(D128&lt;=L$4,SMALL(E$4:E$202,D128),"")</f>
        <v/>
      </c>
      <c r="N128" s="8" t="str">
        <f>IF(D128&lt;=L$4,VLOOKUP(M128,E$4:F$202,2,FALSE),"")</f>
        <v/>
      </c>
      <c r="O128" s="1" t="str">
        <f>IF(D128&lt;=L$4,VLOOKUP(M128,E$4:J$202,6,FALSE),"")</f>
        <v/>
      </c>
      <c r="P128" s="40" t="str">
        <f>IF(D128&lt;=L$4,VLOOKUP(O128,A$4:B$202,2,FALSE),"")</f>
        <v/>
      </c>
      <c r="Q128" s="40" t="str">
        <f t="shared" si="32"/>
        <v/>
      </c>
      <c r="R128" s="6">
        <f t="shared" si="33"/>
        <v>0</v>
      </c>
      <c r="S128" s="6">
        <f>IF(AND(D128&lt;=L$4,P128&lt;&gt;"Y"),IF(N128&lt;VLOOKUP(O128,Runners!A$3:CT$201,S$1,FALSE),IF(Y$2="zero",0,Y$2),0),0)</f>
        <v>0</v>
      </c>
      <c r="T128" s="6">
        <f t="shared" si="34"/>
        <v>0</v>
      </c>
      <c r="U128" s="2"/>
      <c r="V128" s="2" t="str">
        <f>IF(O128&lt;&gt;"",VLOOKUP(O128,Runners!CZ$3:DM$201,V$1,FALSE),"")</f>
        <v/>
      </c>
      <c r="W128" s="19" t="str">
        <f t="shared" si="35"/>
        <v/>
      </c>
    </row>
    <row r="129" spans="1:23" x14ac:dyDescent="0.2">
      <c r="C129" s="3">
        <f>IF(A129&lt;&gt;"",VLOOKUP(A129,Runners!A$3:AS$201,C$1,FALSE),0)</f>
        <v>0</v>
      </c>
      <c r="D129" s="6">
        <f t="shared" si="29"/>
        <v>125</v>
      </c>
      <c r="E129" s="2"/>
      <c r="F129" s="2">
        <f t="shared" si="30"/>
        <v>0</v>
      </c>
      <c r="J129" s="1">
        <f t="shared" si="31"/>
        <v>0</v>
      </c>
      <c r="M129" s="8" t="str">
        <f>IF(D129&lt;=L$4,SMALL(E$4:E$202,D129),"")</f>
        <v/>
      </c>
      <c r="N129" s="8" t="str">
        <f>IF(D129&lt;=L$4,VLOOKUP(M129,E$4:F$202,2,FALSE),"")</f>
        <v/>
      </c>
      <c r="O129" s="1" t="str">
        <f>IF(D129&lt;=L$4,VLOOKUP(M129,E$4:J$202,6,FALSE),"")</f>
        <v/>
      </c>
      <c r="P129" s="40" t="str">
        <f>IF(D129&lt;=L$4,VLOOKUP(O129,A$4:B$202,2,FALSE),"")</f>
        <v/>
      </c>
      <c r="Q129" s="40" t="str">
        <f t="shared" si="32"/>
        <v/>
      </c>
      <c r="R129" s="6">
        <f t="shared" si="33"/>
        <v>0</v>
      </c>
      <c r="S129" s="6">
        <f>IF(AND(D129&lt;=L$4,P129&lt;&gt;"Y"),IF(N129&lt;VLOOKUP(O129,Runners!A$3:CT$201,S$1,FALSE),IF(Y$2="zero",0,Y$2),0),0)</f>
        <v>0</v>
      </c>
      <c r="T129" s="6">
        <f t="shared" si="34"/>
        <v>0</v>
      </c>
      <c r="U129" s="2"/>
      <c r="V129" s="2" t="str">
        <f>IF(O129&lt;&gt;"",VLOOKUP(O129,Runners!CZ$3:DM$201,V$1,FALSE),"")</f>
        <v/>
      </c>
      <c r="W129" s="19" t="str">
        <f t="shared" si="35"/>
        <v/>
      </c>
    </row>
    <row r="130" spans="1:23" x14ac:dyDescent="0.2">
      <c r="C130" s="3">
        <f>IF(A130&lt;&gt;"",VLOOKUP(A130,Runners!A$3:AS$201,C$1,FALSE),0)</f>
        <v>0</v>
      </c>
      <c r="D130" s="6">
        <f t="shared" si="29"/>
        <v>126</v>
      </c>
      <c r="E130" s="2"/>
      <c r="F130" s="2">
        <f t="shared" si="30"/>
        <v>0</v>
      </c>
      <c r="J130" s="1">
        <f t="shared" si="31"/>
        <v>0</v>
      </c>
      <c r="M130" s="8" t="str">
        <f>IF(D130&lt;=L$4,SMALL(E$4:E$202,D130),"")</f>
        <v/>
      </c>
      <c r="N130" s="8" t="str">
        <f>IF(D130&lt;=L$4,VLOOKUP(M130,E$4:F$202,2,FALSE),"")</f>
        <v/>
      </c>
      <c r="O130" s="1" t="str">
        <f>IF(D130&lt;=L$4,VLOOKUP(M130,E$4:J$202,6,FALSE),"")</f>
        <v/>
      </c>
      <c r="P130" s="40" t="str">
        <f>IF(D130&lt;=L$4,VLOOKUP(O130,A$4:B$202,2,FALSE),"")</f>
        <v/>
      </c>
      <c r="Q130" s="40" t="str">
        <f t="shared" si="32"/>
        <v/>
      </c>
      <c r="R130" s="6">
        <f t="shared" si="33"/>
        <v>0</v>
      </c>
      <c r="S130" s="6">
        <f>IF(AND(D130&lt;=L$4,P130&lt;&gt;"Y"),IF(N130&lt;VLOOKUP(O130,Runners!A$3:CT$201,S$1,FALSE),IF(Y$2="zero",0,Y$2),0),0)</f>
        <v>0</v>
      </c>
      <c r="T130" s="6">
        <f t="shared" si="34"/>
        <v>0</v>
      </c>
      <c r="U130" s="2"/>
      <c r="V130" s="2" t="str">
        <f>IF(O130&lt;&gt;"",VLOOKUP(O130,Runners!CZ$3:DM$201,V$1,FALSE),"")</f>
        <v/>
      </c>
      <c r="W130" s="19" t="str">
        <f t="shared" si="35"/>
        <v/>
      </c>
    </row>
    <row r="131" spans="1:23" x14ac:dyDescent="0.2">
      <c r="C131" s="3">
        <f>IF(A131&lt;&gt;"",VLOOKUP(A131,Runners!A$3:AS$201,C$1,FALSE),0)</f>
        <v>0</v>
      </c>
      <c r="D131" s="6">
        <f t="shared" si="29"/>
        <v>127</v>
      </c>
      <c r="E131" s="2"/>
      <c r="F131" s="2">
        <f t="shared" si="30"/>
        <v>0</v>
      </c>
      <c r="J131" s="1">
        <f t="shared" si="31"/>
        <v>0</v>
      </c>
      <c r="M131" s="8" t="str">
        <f>IF(D131&lt;=L$4,SMALL(E$4:E$202,D131),"")</f>
        <v/>
      </c>
      <c r="N131" s="8" t="str">
        <f>IF(D131&lt;=L$4,VLOOKUP(M131,E$4:F$202,2,FALSE),"")</f>
        <v/>
      </c>
      <c r="O131" s="1" t="str">
        <f>IF(D131&lt;=L$4,VLOOKUP(M131,E$4:J$202,6,FALSE),"")</f>
        <v/>
      </c>
      <c r="P131" s="40" t="str">
        <f>IF(D131&lt;=L$4,VLOOKUP(O131,A$4:B$202,2,FALSE),"")</f>
        <v/>
      </c>
      <c r="Q131" s="40" t="str">
        <f t="shared" si="32"/>
        <v/>
      </c>
      <c r="R131" s="6">
        <f t="shared" si="33"/>
        <v>0</v>
      </c>
      <c r="S131" s="6">
        <f>IF(AND(D131&lt;=L$4,P131&lt;&gt;"Y"),IF(N131&lt;VLOOKUP(O131,Runners!A$3:CT$201,S$1,FALSE),IF(Y$2="zero",0,Y$2),0),0)</f>
        <v>0</v>
      </c>
      <c r="T131" s="6">
        <f t="shared" si="34"/>
        <v>0</v>
      </c>
      <c r="U131" s="2"/>
      <c r="V131" s="2" t="str">
        <f>IF(O131&lt;&gt;"",VLOOKUP(O131,Runners!CZ$3:DM$201,V$1,FALSE),"")</f>
        <v/>
      </c>
      <c r="W131" s="19" t="str">
        <f t="shared" si="35"/>
        <v/>
      </c>
    </row>
    <row r="132" spans="1:23" x14ac:dyDescent="0.2">
      <c r="C132" s="3">
        <f>IF(A132&lt;&gt;"",VLOOKUP(A132,Runners!A$3:AS$201,C$1,FALSE),0)</f>
        <v>0</v>
      </c>
      <c r="D132" s="6">
        <f t="shared" si="29"/>
        <v>128</v>
      </c>
      <c r="E132" s="2"/>
      <c r="F132" s="2">
        <f t="shared" si="30"/>
        <v>0</v>
      </c>
      <c r="J132" s="1">
        <f t="shared" si="31"/>
        <v>0</v>
      </c>
      <c r="M132" s="8" t="str">
        <f>IF(D132&lt;=L$4,SMALL(E$4:E$202,D132),"")</f>
        <v/>
      </c>
      <c r="N132" s="8" t="str">
        <f>IF(D132&lt;=L$4,VLOOKUP(M132,E$4:F$202,2,FALSE),"")</f>
        <v/>
      </c>
      <c r="O132" s="1" t="str">
        <f>IF(D132&lt;=L$4,VLOOKUP(M132,E$4:J$202,6,FALSE),"")</f>
        <v/>
      </c>
      <c r="P132" s="40" t="str">
        <f>IF(D132&lt;=L$4,VLOOKUP(O132,A$4:B$202,2,FALSE),"")</f>
        <v/>
      </c>
      <c r="Q132" s="40" t="str">
        <f t="shared" si="32"/>
        <v/>
      </c>
      <c r="R132" s="6">
        <f t="shared" si="33"/>
        <v>0</v>
      </c>
      <c r="S132" s="6">
        <f>IF(AND(D132&lt;=L$4,P132&lt;&gt;"Y"),IF(N132&lt;VLOOKUP(O132,Runners!A$3:CT$201,S$1,FALSE),IF(Y$2="zero",0,Y$2),0),0)</f>
        <v>0</v>
      </c>
      <c r="T132" s="6">
        <f t="shared" si="34"/>
        <v>0</v>
      </c>
      <c r="U132" s="2"/>
      <c r="V132" s="2" t="str">
        <f>IF(O132&lt;&gt;"",VLOOKUP(O132,Runners!CZ$3:DM$201,V$1,FALSE),"")</f>
        <v/>
      </c>
      <c r="W132" s="19" t="str">
        <f t="shared" si="35"/>
        <v/>
      </c>
    </row>
    <row r="133" spans="1:23" x14ac:dyDescent="0.2">
      <c r="C133" s="3">
        <f>IF(A133&lt;&gt;"",VLOOKUP(A133,Runners!A$3:AS$201,C$1,FALSE),0)</f>
        <v>0</v>
      </c>
      <c r="D133" s="6">
        <f t="shared" ref="D133:D134" si="36">D132+1</f>
        <v>129</v>
      </c>
      <c r="E133" s="2"/>
      <c r="F133" s="2">
        <f t="shared" ref="F133:F134" si="37">IF(E133&gt;0,E133-C133,0)</f>
        <v>0</v>
      </c>
      <c r="J133" s="1">
        <f t="shared" ref="J133:J134" si="38">A133</f>
        <v>0</v>
      </c>
      <c r="M133" s="8" t="str">
        <f>IF(D133&lt;=L$4,SMALL(E$4:E$202,D133),"")</f>
        <v/>
      </c>
      <c r="N133" s="8" t="str">
        <f>IF(D133&lt;=L$4,VLOOKUP(M133,E$4:F$202,2,FALSE),"")</f>
        <v/>
      </c>
      <c r="O133" s="1" t="str">
        <f>IF(D133&lt;=L$4,VLOOKUP(M133,E$4:J$202,6,FALSE),"")</f>
        <v/>
      </c>
      <c r="P133" s="40" t="str">
        <f>IF(D133&lt;=L$4,VLOOKUP(O133,A$4:B$202,2,FALSE),"")</f>
        <v/>
      </c>
      <c r="Q133" s="40" t="str">
        <f t="shared" ref="Q133:Q134" si="39">IF(D133&lt;=L$4,IF(P133="Y",Q132,Q132-1),"")</f>
        <v/>
      </c>
      <c r="R133" s="6">
        <f t="shared" ref="R133:R134" si="40">IF(Q133=Q132,0,IF(Q133&gt;0,Q133,1))</f>
        <v>0</v>
      </c>
      <c r="S133" s="6">
        <f>IF(AND(D133&lt;=L$4,P133&lt;&gt;"Y"),IF(N133&lt;VLOOKUP(O133,Runners!A$3:CT$201,S$1,FALSE),IF(Y$2="zero",0,Y$2),0),0)</f>
        <v>0</v>
      </c>
      <c r="T133" s="6">
        <f t="shared" ref="T133:T134" si="41">IF(AND(D133&lt;=L$4,P133&lt;&gt;"Y"),S133+R133,0)</f>
        <v>0</v>
      </c>
      <c r="U133" s="2"/>
      <c r="V133" s="2" t="str">
        <f>IF(O133&lt;&gt;"",VLOOKUP(O133,Runners!CZ$3:DM$201,V$1,FALSE),"")</f>
        <v/>
      </c>
      <c r="W133" s="19" t="str">
        <f t="shared" ref="W133:W134" si="42">IF(O133&lt;&gt;"",(V133-N133)/V133,"")</f>
        <v/>
      </c>
    </row>
    <row r="134" spans="1:23" x14ac:dyDescent="0.2">
      <c r="A134" s="41"/>
      <c r="C134" s="3">
        <f>IF(A134&lt;&gt;"",VLOOKUP(A134,Runners!A$3:AS$201,C$1,FALSE),0)</f>
        <v>0</v>
      </c>
      <c r="D134" s="6">
        <f t="shared" si="36"/>
        <v>130</v>
      </c>
      <c r="E134" s="2"/>
      <c r="F134" s="2">
        <f t="shared" si="37"/>
        <v>0</v>
      </c>
      <c r="J134" s="1">
        <f t="shared" si="38"/>
        <v>0</v>
      </c>
      <c r="M134" s="8" t="str">
        <f>IF(D134&lt;=L$4,SMALL(E$4:E$202,D134),"")</f>
        <v/>
      </c>
      <c r="N134" s="8" t="str">
        <f>IF(D134&lt;=L$4,VLOOKUP(M134,E$4:F$202,2,FALSE),"")</f>
        <v/>
      </c>
      <c r="O134" s="1" t="str">
        <f>IF(D134&lt;=L$4,VLOOKUP(M134,E$4:J$202,6,FALSE),"")</f>
        <v/>
      </c>
      <c r="P134" s="40" t="str">
        <f>IF(D134&lt;=L$4,VLOOKUP(O134,A$4:B$202,2,FALSE),"")</f>
        <v/>
      </c>
      <c r="Q134" s="40" t="str">
        <f t="shared" si="39"/>
        <v/>
      </c>
      <c r="R134" s="6">
        <f t="shared" si="40"/>
        <v>0</v>
      </c>
      <c r="S134" s="6">
        <f>IF(AND(D134&lt;=L$4,P134&lt;&gt;"Y"),IF(N134&lt;VLOOKUP(O134,Runners!A$3:CT$201,S$1,FALSE),IF(Y$2="zero",0,Y$2),0),0)</f>
        <v>0</v>
      </c>
      <c r="T134" s="6">
        <f t="shared" si="41"/>
        <v>0</v>
      </c>
      <c r="U134" s="2"/>
      <c r="V134" s="2" t="str">
        <f>IF(O134&lt;&gt;"",VLOOKUP(O134,Runners!CZ$3:DM$201,V$1,FALSE),"")</f>
        <v/>
      </c>
      <c r="W134" s="19" t="str">
        <f t="shared" si="42"/>
        <v/>
      </c>
    </row>
    <row r="135" spans="1:23" x14ac:dyDescent="0.2">
      <c r="C135" s="3">
        <f>IF(A135&lt;&gt;"",VLOOKUP(A135,Runners!A$3:AS$201,C$1,FALSE),0)</f>
        <v>0</v>
      </c>
      <c r="D135" s="6">
        <f t="shared" ref="D135:D141" si="43">D134+1</f>
        <v>131</v>
      </c>
      <c r="E135" s="2"/>
      <c r="F135" s="2">
        <f t="shared" ref="F135:F141" si="44">IF(E135&gt;0,E135-C135,0)</f>
        <v>0</v>
      </c>
      <c r="J135" s="1">
        <f t="shared" ref="J135:J141" si="45">A135</f>
        <v>0</v>
      </c>
      <c r="M135" s="8" t="str">
        <f>IF(D135&lt;=L$4,SMALL(E$4:E$202,D135),"")</f>
        <v/>
      </c>
      <c r="N135" s="8" t="str">
        <f>IF(D135&lt;=L$4,VLOOKUP(M135,E$4:F$202,2,FALSE),"")</f>
        <v/>
      </c>
      <c r="O135" s="1" t="str">
        <f>IF(D135&lt;=L$4,VLOOKUP(M135,E$4:J$202,6,FALSE),"")</f>
        <v/>
      </c>
      <c r="P135" s="40" t="str">
        <f>IF(D135&lt;=L$4,VLOOKUP(O135,A$4:B$202,2,FALSE),"")</f>
        <v/>
      </c>
      <c r="Q135" s="40" t="str">
        <f t="shared" ref="Q135:Q141" si="46">IF(D135&lt;=L$4,IF(P135="Y",Q134,Q134-1),"")</f>
        <v/>
      </c>
      <c r="R135" s="6">
        <f t="shared" ref="R135:R141" si="47">IF(Q135=Q134,0,IF(Q135&gt;0,Q135,1))</f>
        <v>0</v>
      </c>
      <c r="S135" s="6">
        <f>IF(AND(D135&lt;=L$4,P135&lt;&gt;"Y"),IF(N135&lt;VLOOKUP(O135,Runners!A$3:CT$201,S$1,FALSE),IF(Y$2="zero",0,Y$2),0),0)</f>
        <v>0</v>
      </c>
      <c r="T135" s="6">
        <f t="shared" ref="T135:T141" si="48">IF(AND(D135&lt;=L$4,P135&lt;&gt;"Y"),S135+R135,0)</f>
        <v>0</v>
      </c>
      <c r="U135" s="2"/>
      <c r="V135" s="2" t="str">
        <f>IF(O135&lt;&gt;"",VLOOKUP(O135,Runners!CZ$3:DM$201,V$1,FALSE),"")</f>
        <v/>
      </c>
      <c r="W135" s="19" t="str">
        <f t="shared" ref="W135:W141" si="49">IF(O135&lt;&gt;"",(V135-N135)/V135,"")</f>
        <v/>
      </c>
    </row>
    <row r="136" spans="1:23" x14ac:dyDescent="0.2">
      <c r="C136" s="3">
        <f>IF(A136&lt;&gt;"",VLOOKUP(A136,Runners!A$3:AS$201,C$1,FALSE),0)</f>
        <v>0</v>
      </c>
      <c r="D136" s="6">
        <f t="shared" si="43"/>
        <v>132</v>
      </c>
      <c r="E136" s="2"/>
      <c r="F136" s="2">
        <f t="shared" si="44"/>
        <v>0</v>
      </c>
      <c r="J136" s="1">
        <f t="shared" si="45"/>
        <v>0</v>
      </c>
      <c r="M136" s="8" t="str">
        <f>IF(D136&lt;=L$4,SMALL(E$4:E$202,D136),"")</f>
        <v/>
      </c>
      <c r="N136" s="8" t="str">
        <f>IF(D136&lt;=L$4,VLOOKUP(M136,E$4:F$202,2,FALSE),"")</f>
        <v/>
      </c>
      <c r="O136" s="1" t="str">
        <f>IF(D136&lt;=L$4,VLOOKUP(M136,E$4:J$202,6,FALSE),"")</f>
        <v/>
      </c>
      <c r="P136" s="40" t="str">
        <f>IF(D136&lt;=L$4,VLOOKUP(O136,A$4:B$202,2,FALSE),"")</f>
        <v/>
      </c>
      <c r="Q136" s="40" t="str">
        <f t="shared" si="46"/>
        <v/>
      </c>
      <c r="R136" s="6">
        <f t="shared" si="47"/>
        <v>0</v>
      </c>
      <c r="S136" s="6">
        <f>IF(AND(D136&lt;=L$4,P136&lt;&gt;"Y"),IF(N136&lt;VLOOKUP(O136,Runners!A$3:CT$201,S$1,FALSE),IF(Y$2="zero",0,Y$2),0),0)</f>
        <v>0</v>
      </c>
      <c r="T136" s="6">
        <f t="shared" si="48"/>
        <v>0</v>
      </c>
      <c r="U136" s="2"/>
      <c r="V136" s="2" t="str">
        <f>IF(O136&lt;&gt;"",VLOOKUP(O136,Runners!CZ$3:DM$201,V$1,FALSE),"")</f>
        <v/>
      </c>
      <c r="W136" s="19" t="str">
        <f t="shared" si="49"/>
        <v/>
      </c>
    </row>
    <row r="137" spans="1:23" x14ac:dyDescent="0.2">
      <c r="C137" s="3">
        <f>IF(A137&lt;&gt;"",VLOOKUP(A137,Runners!A$3:AS$201,C$1,FALSE),0)</f>
        <v>0</v>
      </c>
      <c r="D137" s="6">
        <f t="shared" si="43"/>
        <v>133</v>
      </c>
      <c r="E137" s="2"/>
      <c r="F137" s="2">
        <f t="shared" si="44"/>
        <v>0</v>
      </c>
      <c r="J137" s="1">
        <f t="shared" si="45"/>
        <v>0</v>
      </c>
      <c r="M137" s="8" t="str">
        <f>IF(D137&lt;=L$4,SMALL(E$4:E$202,D137),"")</f>
        <v/>
      </c>
      <c r="N137" s="8" t="str">
        <f>IF(D137&lt;=L$4,VLOOKUP(M137,E$4:F$202,2,FALSE),"")</f>
        <v/>
      </c>
      <c r="O137" s="1" t="str">
        <f>IF(D137&lt;=L$4,VLOOKUP(M137,E$4:J$202,6,FALSE),"")</f>
        <v/>
      </c>
      <c r="P137" s="40" t="str">
        <f>IF(D137&lt;=L$4,VLOOKUP(O137,A$4:B$202,2,FALSE),"")</f>
        <v/>
      </c>
      <c r="Q137" s="40" t="str">
        <f t="shared" si="46"/>
        <v/>
      </c>
      <c r="R137" s="6">
        <f t="shared" si="47"/>
        <v>0</v>
      </c>
      <c r="S137" s="6">
        <f>IF(AND(D137&lt;=L$4,P137&lt;&gt;"Y"),IF(N137&lt;VLOOKUP(O137,Runners!A$3:CT$201,S$1,FALSE),IF(Y$2="zero",0,Y$2),0),0)</f>
        <v>0</v>
      </c>
      <c r="T137" s="6">
        <f t="shared" si="48"/>
        <v>0</v>
      </c>
      <c r="U137" s="2"/>
      <c r="V137" s="2" t="str">
        <f>IF(O137&lt;&gt;"",VLOOKUP(O137,Runners!CZ$3:DM$201,V$1,FALSE),"")</f>
        <v/>
      </c>
      <c r="W137" s="19" t="str">
        <f t="shared" si="49"/>
        <v/>
      </c>
    </row>
    <row r="138" spans="1:23" x14ac:dyDescent="0.2">
      <c r="B138" s="3"/>
      <c r="C138" s="3">
        <f>IF(A138&lt;&gt;"",VLOOKUP(A138,Runners!A$3:AS$201,C$1,FALSE),0)</f>
        <v>0</v>
      </c>
      <c r="D138" s="6">
        <f t="shared" si="43"/>
        <v>134</v>
      </c>
      <c r="E138" s="2"/>
      <c r="F138" s="2">
        <f t="shared" si="44"/>
        <v>0</v>
      </c>
      <c r="J138" s="1">
        <f t="shared" si="45"/>
        <v>0</v>
      </c>
      <c r="M138" s="8" t="str">
        <f>IF(D138&lt;=L$4,SMALL(E$4:E$202,D138),"")</f>
        <v/>
      </c>
      <c r="N138" s="8" t="str">
        <f>IF(D138&lt;=L$4,VLOOKUP(M138,E$4:F$202,2,FALSE),"")</f>
        <v/>
      </c>
      <c r="O138" s="1" t="str">
        <f>IF(D138&lt;=L$4,VLOOKUP(M138,E$4:J$202,6,FALSE),"")</f>
        <v/>
      </c>
      <c r="P138" s="40" t="str">
        <f>IF(D138&lt;=L$4,VLOOKUP(O138,A$4:B$202,2,FALSE),"")</f>
        <v/>
      </c>
      <c r="Q138" s="40" t="str">
        <f t="shared" si="46"/>
        <v/>
      </c>
      <c r="R138" s="6">
        <f t="shared" si="47"/>
        <v>0</v>
      </c>
      <c r="S138" s="6">
        <f>IF(AND(D138&lt;=L$4,P138&lt;&gt;"Y"),IF(N138&lt;VLOOKUP(O138,Runners!A$3:CT$201,S$1,FALSE),IF(Y$2="zero",0,Y$2),0),0)</f>
        <v>0</v>
      </c>
      <c r="T138" s="6">
        <f t="shared" si="48"/>
        <v>0</v>
      </c>
      <c r="U138" s="2"/>
      <c r="V138" s="2" t="str">
        <f>IF(O138&lt;&gt;"",VLOOKUP(O138,Runners!CZ$3:DM$201,V$1,FALSE),"")</f>
        <v/>
      </c>
      <c r="W138" s="19" t="str">
        <f t="shared" si="49"/>
        <v/>
      </c>
    </row>
    <row r="139" spans="1:23" x14ac:dyDescent="0.2">
      <c r="C139" s="3">
        <f>IF(A139&lt;&gt;"",VLOOKUP(A139,Runners!A$3:AS$201,C$1,FALSE),0)</f>
        <v>0</v>
      </c>
      <c r="D139" s="6">
        <f t="shared" si="43"/>
        <v>135</v>
      </c>
      <c r="E139" s="2"/>
      <c r="F139" s="2">
        <f t="shared" si="44"/>
        <v>0</v>
      </c>
      <c r="J139" s="1">
        <f t="shared" si="45"/>
        <v>0</v>
      </c>
      <c r="M139" s="8" t="str">
        <f>IF(D139&lt;=L$4,SMALL(E$4:E$202,D139),"")</f>
        <v/>
      </c>
      <c r="N139" s="8" t="str">
        <f>IF(D139&lt;=L$4,VLOOKUP(M139,E$4:F$202,2,FALSE),"")</f>
        <v/>
      </c>
      <c r="O139" s="1" t="str">
        <f>IF(D139&lt;=L$4,VLOOKUP(M139,E$4:J$202,6,FALSE),"")</f>
        <v/>
      </c>
      <c r="P139" s="40" t="str">
        <f>IF(D139&lt;=L$4,VLOOKUP(O139,A$4:B$202,2,FALSE),"")</f>
        <v/>
      </c>
      <c r="Q139" s="40" t="str">
        <f t="shared" si="46"/>
        <v/>
      </c>
      <c r="R139" s="6">
        <f t="shared" si="47"/>
        <v>0</v>
      </c>
      <c r="S139" s="6">
        <f>IF(AND(D139&lt;=L$4,P139&lt;&gt;"Y"),IF(N139&lt;VLOOKUP(O139,Runners!A$3:CT$201,S$1,FALSE),IF(Y$2="zero",0,Y$2),0),0)</f>
        <v>0</v>
      </c>
      <c r="T139" s="6">
        <f t="shared" si="48"/>
        <v>0</v>
      </c>
      <c r="U139" s="2"/>
      <c r="V139" s="2" t="str">
        <f>IF(O139&lt;&gt;"",VLOOKUP(O139,Runners!CZ$3:DM$201,V$1,FALSE),"")</f>
        <v/>
      </c>
      <c r="W139" s="19" t="str">
        <f t="shared" si="49"/>
        <v/>
      </c>
    </row>
    <row r="140" spans="1:23" x14ac:dyDescent="0.2">
      <c r="C140" s="3">
        <f>IF(A140&lt;&gt;"",VLOOKUP(A140,Runners!A$3:AS$201,C$1,FALSE),0)</f>
        <v>0</v>
      </c>
      <c r="D140" s="6">
        <f t="shared" si="43"/>
        <v>136</v>
      </c>
      <c r="E140" s="2"/>
      <c r="F140" s="2">
        <f t="shared" si="44"/>
        <v>0</v>
      </c>
      <c r="J140" s="1">
        <f t="shared" si="45"/>
        <v>0</v>
      </c>
      <c r="M140" s="8" t="str">
        <f>IF(D140&lt;=L$4,SMALL(E$4:E$202,D140),"")</f>
        <v/>
      </c>
      <c r="N140" s="8" t="str">
        <f>IF(D140&lt;=L$4,VLOOKUP(M140,E$4:F$202,2,FALSE),"")</f>
        <v/>
      </c>
      <c r="O140" s="1" t="str">
        <f>IF(D140&lt;=L$4,VLOOKUP(M140,E$4:J$202,6,FALSE),"")</f>
        <v/>
      </c>
      <c r="P140" s="40" t="str">
        <f>IF(D140&lt;=L$4,VLOOKUP(O140,A$4:B$202,2,FALSE),"")</f>
        <v/>
      </c>
      <c r="Q140" s="40" t="str">
        <f t="shared" si="46"/>
        <v/>
      </c>
      <c r="R140" s="6">
        <f t="shared" si="47"/>
        <v>0</v>
      </c>
      <c r="S140" s="6">
        <f>IF(AND(D140&lt;=L$4,P140&lt;&gt;"Y"),IF(N140&lt;VLOOKUP(O140,Runners!A$3:CT$201,S$1,FALSE),IF(Y$2="zero",0,Y$2),0),0)</f>
        <v>0</v>
      </c>
      <c r="T140" s="6">
        <f t="shared" si="48"/>
        <v>0</v>
      </c>
      <c r="U140" s="2"/>
      <c r="V140" s="2" t="str">
        <f>IF(O140&lt;&gt;"",VLOOKUP(O140,Runners!CZ$3:DM$201,V$1,FALSE),"")</f>
        <v/>
      </c>
      <c r="W140" s="19" t="str">
        <f t="shared" si="49"/>
        <v/>
      </c>
    </row>
    <row r="141" spans="1:23" x14ac:dyDescent="0.2">
      <c r="C141" s="3">
        <f>IF(A141&lt;&gt;"",VLOOKUP(A141,Runners!A$3:AS$201,C$1,FALSE),0)</f>
        <v>0</v>
      </c>
      <c r="D141" s="6">
        <f t="shared" si="43"/>
        <v>137</v>
      </c>
      <c r="E141" s="2"/>
      <c r="F141" s="2">
        <f t="shared" si="44"/>
        <v>0</v>
      </c>
      <c r="J141" s="1">
        <f t="shared" si="45"/>
        <v>0</v>
      </c>
      <c r="M141" s="8" t="str">
        <f>IF(D141&lt;=L$4,SMALL(E$4:E$202,D141),"")</f>
        <v/>
      </c>
      <c r="N141" s="8" t="str">
        <f>IF(D141&lt;=L$4,VLOOKUP(M141,E$4:F$202,2,FALSE),"")</f>
        <v/>
      </c>
      <c r="O141" s="1" t="str">
        <f>IF(D141&lt;=L$4,VLOOKUP(M141,E$4:J$202,6,FALSE),"")</f>
        <v/>
      </c>
      <c r="P141" s="40" t="str">
        <f>IF(D141&lt;=L$4,VLOOKUP(O141,A$4:B$202,2,FALSE),"")</f>
        <v/>
      </c>
      <c r="Q141" s="40" t="str">
        <f t="shared" si="46"/>
        <v/>
      </c>
      <c r="R141" s="6">
        <f t="shared" si="47"/>
        <v>0</v>
      </c>
      <c r="S141" s="6">
        <f>IF(AND(D141&lt;=L$4,P141&lt;&gt;"Y"),IF(N141&lt;VLOOKUP(O141,Runners!A$3:CT$201,S$1,FALSE),IF(Y$2="zero",0,Y$2),0),0)</f>
        <v>0</v>
      </c>
      <c r="T141" s="6">
        <f t="shared" si="48"/>
        <v>0</v>
      </c>
      <c r="U141" s="2"/>
      <c r="V141" s="2" t="str">
        <f>IF(O141&lt;&gt;"",VLOOKUP(O141,Runners!CZ$3:DM$201,V$1,FALSE),"")</f>
        <v/>
      </c>
      <c r="W141" s="19" t="str">
        <f t="shared" si="49"/>
        <v/>
      </c>
    </row>
    <row r="142" spans="1:23" x14ac:dyDescent="0.2">
      <c r="C142" s="3">
        <f>IF(A142&lt;&gt;"",VLOOKUP(A142,Runners!A$3:AS$201,C$1,FALSE),0)</f>
        <v>0</v>
      </c>
      <c r="D142" s="6">
        <f t="shared" ref="D142:D164" si="50">D141+1</f>
        <v>138</v>
      </c>
      <c r="E142" s="2"/>
      <c r="F142" s="2">
        <f t="shared" ref="F142:F174" si="51">IF(E142&gt;0,E142-C142,0)</f>
        <v>0</v>
      </c>
      <c r="J142" s="1">
        <f t="shared" ref="J142:J164" si="52">A142</f>
        <v>0</v>
      </c>
      <c r="M142" s="8" t="str">
        <f>IF(D142&lt;=L$4,SMALL(E$4:E$202,D142),"")</f>
        <v/>
      </c>
      <c r="N142" s="8" t="str">
        <f>IF(D142&lt;=L$4,VLOOKUP(M142,E$4:F$202,2,FALSE),"")</f>
        <v/>
      </c>
      <c r="O142" s="1" t="str">
        <f>IF(D142&lt;=L$4,VLOOKUP(M142,E$4:J$202,6,FALSE),"")</f>
        <v/>
      </c>
      <c r="P142" s="40" t="str">
        <f>IF(D142&lt;=L$4,VLOOKUP(O142,A$4:B$202,2,FALSE),"")</f>
        <v/>
      </c>
      <c r="Q142" s="40" t="str">
        <f t="shared" ref="Q142:Q164" si="53">IF(D142&lt;=L$4,IF(P142="Y",Q141,Q141-1),"")</f>
        <v/>
      </c>
      <c r="R142" s="6">
        <f t="shared" ref="R142:R197" si="54">IF(Q142=Q141,0,IF(Q142&gt;0,Q142,1))</f>
        <v>0</v>
      </c>
      <c r="S142" s="6">
        <f>IF(AND(D142&lt;=L$4,P142&lt;&gt;"Y"),IF(N142&lt;VLOOKUP(O142,Runners!A$3:CT$201,S$1,FALSE),IF(Y$2="zero",0,Y$2),0),0)</f>
        <v>0</v>
      </c>
      <c r="T142" s="6">
        <f t="shared" ref="T142:T164" si="55">IF(AND(D142&lt;=L$4,P142&lt;&gt;"Y"),S142+R142,0)</f>
        <v>0</v>
      </c>
      <c r="U142" s="2"/>
      <c r="V142" s="2" t="str">
        <f>IF(O142&lt;&gt;"",VLOOKUP(O142,Runners!CZ$3:DM$201,V$1,FALSE),"")</f>
        <v/>
      </c>
      <c r="W142" s="19" t="str">
        <f t="shared" ref="W142:W164" si="56">IF(O142&lt;&gt;"",(V142-N142)/V142,"")</f>
        <v/>
      </c>
    </row>
    <row r="143" spans="1:23" x14ac:dyDescent="0.2">
      <c r="B143" s="3"/>
      <c r="C143" s="3">
        <f>IF(A143&lt;&gt;"",VLOOKUP(A143,Runners!A$3:AS$201,C$1,FALSE),0)</f>
        <v>0</v>
      </c>
      <c r="D143" s="6">
        <f t="shared" si="50"/>
        <v>139</v>
      </c>
      <c r="E143" s="2"/>
      <c r="F143" s="2">
        <f t="shared" si="51"/>
        <v>0</v>
      </c>
      <c r="J143" s="1">
        <f t="shared" si="52"/>
        <v>0</v>
      </c>
      <c r="M143" s="8" t="str">
        <f>IF(D143&lt;=L$4,SMALL(E$4:E$202,D143),"")</f>
        <v/>
      </c>
      <c r="N143" s="8" t="str">
        <f>IF(D143&lt;=L$4,VLOOKUP(M143,E$4:F$202,2,FALSE),"")</f>
        <v/>
      </c>
      <c r="O143" s="1" t="str">
        <f>IF(D143&lt;=L$4,VLOOKUP(M143,E$4:J$202,6,FALSE),"")</f>
        <v/>
      </c>
      <c r="P143" s="40" t="str">
        <f>IF(D143&lt;=L$4,VLOOKUP(O143,A$4:B$202,2,FALSE),"")</f>
        <v/>
      </c>
      <c r="Q143" s="40" t="str">
        <f t="shared" si="53"/>
        <v/>
      </c>
      <c r="R143" s="6">
        <f t="shared" si="54"/>
        <v>0</v>
      </c>
      <c r="S143" s="6">
        <f>IF(AND(D143&lt;=L$4,P143&lt;&gt;"Y"),IF(N143&lt;VLOOKUP(O143,Runners!A$3:CT$201,S$1,FALSE),IF(Y$2="zero",0,Y$2),0),0)</f>
        <v>0</v>
      </c>
      <c r="T143" s="6">
        <f t="shared" si="55"/>
        <v>0</v>
      </c>
      <c r="U143" s="2"/>
      <c r="V143" s="2" t="str">
        <f>IF(O143&lt;&gt;"",VLOOKUP(O143,Runners!CZ$3:DM$201,V$1,FALSE),"")</f>
        <v/>
      </c>
      <c r="W143" s="19" t="str">
        <f t="shared" si="56"/>
        <v/>
      </c>
    </row>
    <row r="144" spans="1:23" x14ac:dyDescent="0.2">
      <c r="C144" s="3">
        <f>IF(A144&lt;&gt;"",VLOOKUP(A144,Runners!A$3:AS$201,C$1,FALSE),0)</f>
        <v>0</v>
      </c>
      <c r="D144" s="6">
        <f t="shared" si="50"/>
        <v>140</v>
      </c>
      <c r="E144" s="2"/>
      <c r="F144" s="2">
        <f t="shared" si="51"/>
        <v>0</v>
      </c>
      <c r="J144" s="1">
        <f t="shared" si="52"/>
        <v>0</v>
      </c>
      <c r="M144" s="8" t="str">
        <f>IF(D144&lt;=L$4,SMALL(E$4:E$202,D144),"")</f>
        <v/>
      </c>
      <c r="N144" s="8" t="str">
        <f>IF(D144&lt;=L$4,VLOOKUP(M144,E$4:F$202,2,FALSE),"")</f>
        <v/>
      </c>
      <c r="O144" s="1" t="str">
        <f>IF(D144&lt;=L$4,VLOOKUP(M144,E$4:J$202,6,FALSE),"")</f>
        <v/>
      </c>
      <c r="P144" s="40" t="str">
        <f>IF(D144&lt;=L$4,VLOOKUP(O144,A$4:B$202,2,FALSE),"")</f>
        <v/>
      </c>
      <c r="Q144" s="40" t="str">
        <f t="shared" si="53"/>
        <v/>
      </c>
      <c r="R144" s="6">
        <f t="shared" si="54"/>
        <v>0</v>
      </c>
      <c r="S144" s="6">
        <f>IF(AND(D144&lt;=L$4,P144&lt;&gt;"Y"),IF(N144&lt;VLOOKUP(O144,Runners!A$3:CT$201,S$1,FALSE),IF(Y$2="zero",0,Y$2),0),0)</f>
        <v>0</v>
      </c>
      <c r="T144" s="6">
        <f t="shared" si="55"/>
        <v>0</v>
      </c>
      <c r="U144" s="2"/>
      <c r="V144" s="2" t="str">
        <f>IF(O144&lt;&gt;"",VLOOKUP(O144,Runners!CZ$3:DM$201,V$1,FALSE),"")</f>
        <v/>
      </c>
      <c r="W144" s="19" t="str">
        <f t="shared" si="56"/>
        <v/>
      </c>
    </row>
    <row r="145" spans="3:23" x14ac:dyDescent="0.2">
      <c r="C145" s="3">
        <f>IF(A145&lt;&gt;"",VLOOKUP(A145,Runners!A$3:AS$201,C$1,FALSE),0)</f>
        <v>0</v>
      </c>
      <c r="D145" s="6">
        <f t="shared" si="50"/>
        <v>141</v>
      </c>
      <c r="E145" s="2"/>
      <c r="F145" s="2">
        <f t="shared" si="51"/>
        <v>0</v>
      </c>
      <c r="J145" s="1">
        <f t="shared" si="52"/>
        <v>0</v>
      </c>
      <c r="M145" s="8" t="str">
        <f>IF(D145&lt;=L$4,SMALL(E$4:E$202,D145),"")</f>
        <v/>
      </c>
      <c r="N145" s="8" t="str">
        <f>IF(D145&lt;=L$4,VLOOKUP(M145,E$4:F$202,2,FALSE),"")</f>
        <v/>
      </c>
      <c r="O145" s="1" t="str">
        <f>IF(D145&lt;=L$4,VLOOKUP(M145,E$4:J$202,6,FALSE),"")</f>
        <v/>
      </c>
      <c r="P145" s="40" t="str">
        <f>IF(D145&lt;=L$4,VLOOKUP(O145,A$4:B$202,2,FALSE),"")</f>
        <v/>
      </c>
      <c r="Q145" s="40" t="str">
        <f t="shared" si="53"/>
        <v/>
      </c>
      <c r="R145" s="6">
        <f t="shared" si="54"/>
        <v>0</v>
      </c>
      <c r="S145" s="6">
        <f>IF(AND(D145&lt;=L$4,P145&lt;&gt;"Y"),IF(N145&lt;VLOOKUP(O145,Runners!A$3:CT$201,S$1,FALSE),IF(Y$2="zero",0,Y$2),0),0)</f>
        <v>0</v>
      </c>
      <c r="T145" s="6">
        <f t="shared" si="55"/>
        <v>0</v>
      </c>
      <c r="U145" s="2"/>
      <c r="V145" s="2" t="str">
        <f>IF(O145&lt;&gt;"",VLOOKUP(O145,Runners!CZ$3:DM$201,V$1,FALSE),"")</f>
        <v/>
      </c>
      <c r="W145" s="19" t="str">
        <f t="shared" si="56"/>
        <v/>
      </c>
    </row>
    <row r="146" spans="3:23" x14ac:dyDescent="0.2">
      <c r="C146" s="3">
        <f>IF(A146&lt;&gt;"",VLOOKUP(A146,Runners!A$3:AS$201,C$1,FALSE),0)</f>
        <v>0</v>
      </c>
      <c r="D146" s="6">
        <f t="shared" si="50"/>
        <v>142</v>
      </c>
      <c r="E146" s="2"/>
      <c r="F146" s="2">
        <f t="shared" si="51"/>
        <v>0</v>
      </c>
      <c r="J146" s="1">
        <f t="shared" si="52"/>
        <v>0</v>
      </c>
      <c r="M146" s="8" t="str">
        <f>IF(D146&lt;=L$4,SMALL(E$4:E$202,D146),"")</f>
        <v/>
      </c>
      <c r="N146" s="8" t="str">
        <f>IF(D146&lt;=L$4,VLOOKUP(M146,E$4:F$202,2,FALSE),"")</f>
        <v/>
      </c>
      <c r="O146" s="1" t="str">
        <f>IF(D146&lt;=L$4,VLOOKUP(M146,E$4:J$202,6,FALSE),"")</f>
        <v/>
      </c>
      <c r="P146" s="40" t="str">
        <f>IF(D146&lt;=L$4,VLOOKUP(O146,A$4:B$202,2,FALSE),"")</f>
        <v/>
      </c>
      <c r="Q146" s="40" t="str">
        <f t="shared" si="53"/>
        <v/>
      </c>
      <c r="R146" s="6">
        <f t="shared" si="54"/>
        <v>0</v>
      </c>
      <c r="S146" s="6">
        <f>IF(AND(D146&lt;=L$4,P146&lt;&gt;"Y"),IF(N146&lt;VLOOKUP(O146,Runners!A$3:CT$201,S$1,FALSE),IF(Y$2="zero",0,Y$2),0),0)</f>
        <v>0</v>
      </c>
      <c r="T146" s="6">
        <f t="shared" si="55"/>
        <v>0</v>
      </c>
      <c r="U146" s="2"/>
      <c r="V146" s="2" t="str">
        <f>IF(O146&lt;&gt;"",VLOOKUP(O146,Runners!CZ$3:DM$201,V$1,FALSE),"")</f>
        <v/>
      </c>
      <c r="W146" s="19" t="str">
        <f t="shared" si="56"/>
        <v/>
      </c>
    </row>
    <row r="147" spans="3:23" x14ac:dyDescent="0.2">
      <c r="C147" s="3">
        <f>IF(A147&lt;&gt;"",VLOOKUP(A147,Runners!A$3:AS$201,C$1,FALSE),0)</f>
        <v>0</v>
      </c>
      <c r="D147" s="6">
        <f t="shared" si="50"/>
        <v>143</v>
      </c>
      <c r="E147" s="2"/>
      <c r="F147" s="2">
        <f t="shared" si="51"/>
        <v>0</v>
      </c>
      <c r="J147" s="1">
        <f t="shared" si="52"/>
        <v>0</v>
      </c>
      <c r="M147" s="8" t="str">
        <f>IF(D147&lt;=L$4,SMALL(E$4:E$202,D147),"")</f>
        <v/>
      </c>
      <c r="N147" s="8" t="str">
        <f>IF(D147&lt;=L$4,VLOOKUP(M147,E$4:F$202,2,FALSE),"")</f>
        <v/>
      </c>
      <c r="O147" s="1" t="str">
        <f>IF(D147&lt;=L$4,VLOOKUP(M147,E$4:J$202,6,FALSE),"")</f>
        <v/>
      </c>
      <c r="P147" s="40" t="str">
        <f>IF(D147&lt;=L$4,VLOOKUP(O147,A$4:B$202,2,FALSE),"")</f>
        <v/>
      </c>
      <c r="Q147" s="40" t="str">
        <f t="shared" si="53"/>
        <v/>
      </c>
      <c r="R147" s="6">
        <f t="shared" si="54"/>
        <v>0</v>
      </c>
      <c r="S147" s="6">
        <f>IF(AND(D147&lt;=L$4,P147&lt;&gt;"Y"),IF(N147&lt;VLOOKUP(O147,Runners!A$3:CT$201,S$1,FALSE),IF(Y$2="zero",0,Y$2),0),0)</f>
        <v>0</v>
      </c>
      <c r="T147" s="6">
        <f t="shared" si="55"/>
        <v>0</v>
      </c>
      <c r="U147" s="2"/>
      <c r="V147" s="2" t="str">
        <f>IF(O147&lt;&gt;"",VLOOKUP(O147,Runners!CZ$3:DM$201,V$1,FALSE),"")</f>
        <v/>
      </c>
      <c r="W147" s="19" t="str">
        <f t="shared" si="56"/>
        <v/>
      </c>
    </row>
    <row r="148" spans="3:23" x14ac:dyDescent="0.2">
      <c r="C148" s="3">
        <f>IF(A148&lt;&gt;"",VLOOKUP(A148,Runners!A$3:AS$201,C$1,FALSE),0)</f>
        <v>0</v>
      </c>
      <c r="D148" s="6">
        <f t="shared" si="50"/>
        <v>144</v>
      </c>
      <c r="E148" s="2"/>
      <c r="F148" s="2">
        <f t="shared" si="51"/>
        <v>0</v>
      </c>
      <c r="J148" s="1">
        <f t="shared" si="52"/>
        <v>0</v>
      </c>
      <c r="M148" s="8" t="str">
        <f>IF(D148&lt;=L$4,SMALL(E$4:E$202,D148),"")</f>
        <v/>
      </c>
      <c r="N148" s="8" t="str">
        <f>IF(D148&lt;=L$4,VLOOKUP(M148,E$4:F$202,2,FALSE),"")</f>
        <v/>
      </c>
      <c r="O148" s="1" t="str">
        <f>IF(D148&lt;=L$4,VLOOKUP(M148,E$4:J$202,6,FALSE),"")</f>
        <v/>
      </c>
      <c r="P148" s="40" t="str">
        <f>IF(D148&lt;=L$4,VLOOKUP(O148,A$4:B$202,2,FALSE),"")</f>
        <v/>
      </c>
      <c r="Q148" s="40" t="str">
        <f t="shared" si="53"/>
        <v/>
      </c>
      <c r="R148" s="6">
        <f t="shared" si="54"/>
        <v>0</v>
      </c>
      <c r="S148" s="6">
        <f>IF(AND(D148&lt;=L$4,P148&lt;&gt;"Y"),IF(N148&lt;VLOOKUP(O148,Runners!A$3:CT$201,S$1,FALSE),IF(Y$2="zero",0,Y$2),0),0)</f>
        <v>0</v>
      </c>
      <c r="T148" s="6">
        <f t="shared" si="55"/>
        <v>0</v>
      </c>
      <c r="U148" s="2"/>
      <c r="V148" s="2" t="str">
        <f>IF(O148&lt;&gt;"",VLOOKUP(O148,Runners!CZ$3:DM$201,V$1,FALSE),"")</f>
        <v/>
      </c>
      <c r="W148" s="19" t="str">
        <f t="shared" si="56"/>
        <v/>
      </c>
    </row>
    <row r="149" spans="3:23" x14ac:dyDescent="0.2">
      <c r="C149" s="3">
        <f>IF(A149&lt;&gt;"",VLOOKUP(A149,Runners!A$3:AS$201,C$1,FALSE),0)</f>
        <v>0</v>
      </c>
      <c r="D149" s="6">
        <f t="shared" si="50"/>
        <v>145</v>
      </c>
      <c r="E149" s="2"/>
      <c r="F149" s="2">
        <f t="shared" si="51"/>
        <v>0</v>
      </c>
      <c r="J149" s="1">
        <f t="shared" si="52"/>
        <v>0</v>
      </c>
      <c r="M149" s="8" t="str">
        <f>IF(D149&lt;=L$4,SMALL(E$4:E$202,D149),"")</f>
        <v/>
      </c>
      <c r="N149" s="8" t="str">
        <f>IF(D149&lt;=L$4,VLOOKUP(M149,E$4:F$202,2,FALSE),"")</f>
        <v/>
      </c>
      <c r="O149" s="1" t="str">
        <f>IF(D149&lt;=L$4,VLOOKUP(M149,E$4:J$202,6,FALSE),"")</f>
        <v/>
      </c>
      <c r="P149" s="40" t="str">
        <f>IF(D149&lt;=L$4,VLOOKUP(O149,A$4:B$202,2,FALSE),"")</f>
        <v/>
      </c>
      <c r="Q149" s="40" t="str">
        <f t="shared" si="53"/>
        <v/>
      </c>
      <c r="R149" s="6">
        <f t="shared" si="54"/>
        <v>0</v>
      </c>
      <c r="S149" s="6">
        <f>IF(AND(D149&lt;=L$4,P149&lt;&gt;"Y"),IF(N149&lt;VLOOKUP(O149,Runners!A$3:CT$201,S$1,FALSE),IF(Y$2="zero",0,Y$2),0),0)</f>
        <v>0</v>
      </c>
      <c r="T149" s="6">
        <f t="shared" si="55"/>
        <v>0</v>
      </c>
      <c r="U149" s="2"/>
      <c r="V149" s="2" t="str">
        <f>IF(O149&lt;&gt;"",VLOOKUP(O149,Runners!CZ$3:DM$201,V$1,FALSE),"")</f>
        <v/>
      </c>
      <c r="W149" s="19" t="str">
        <f t="shared" si="56"/>
        <v/>
      </c>
    </row>
    <row r="150" spans="3:23" x14ac:dyDescent="0.2">
      <c r="C150" s="3">
        <f>IF(A150&lt;&gt;"",VLOOKUP(A150,Runners!A$3:AS$201,C$1,FALSE),0)</f>
        <v>0</v>
      </c>
      <c r="D150" s="6">
        <f t="shared" si="50"/>
        <v>146</v>
      </c>
      <c r="E150" s="2"/>
      <c r="F150" s="2">
        <f t="shared" si="51"/>
        <v>0</v>
      </c>
      <c r="J150" s="1">
        <f t="shared" si="52"/>
        <v>0</v>
      </c>
      <c r="M150" s="8" t="str">
        <f>IF(D150&lt;=L$4,SMALL(E$4:E$202,D150),"")</f>
        <v/>
      </c>
      <c r="N150" s="8" t="str">
        <f>IF(D150&lt;=L$4,VLOOKUP(M150,E$4:F$202,2,FALSE),"")</f>
        <v/>
      </c>
      <c r="O150" s="1" t="str">
        <f>IF(D150&lt;=L$4,VLOOKUP(M150,E$4:J$202,6,FALSE),"")</f>
        <v/>
      </c>
      <c r="P150" s="40" t="str">
        <f>IF(D150&lt;=L$4,VLOOKUP(O150,A$4:B$202,2,FALSE),"")</f>
        <v/>
      </c>
      <c r="Q150" s="40" t="str">
        <f t="shared" si="53"/>
        <v/>
      </c>
      <c r="R150" s="6">
        <f t="shared" si="54"/>
        <v>0</v>
      </c>
      <c r="S150" s="6">
        <f>IF(AND(D150&lt;=L$4,P150&lt;&gt;"Y"),IF(N150&lt;VLOOKUP(O150,Runners!A$3:CT$201,S$1,FALSE),IF(Y$2="zero",0,Y$2),0),0)</f>
        <v>0</v>
      </c>
      <c r="T150" s="6">
        <f t="shared" si="55"/>
        <v>0</v>
      </c>
      <c r="U150" s="2"/>
      <c r="V150" s="2" t="str">
        <f>IF(O150&lt;&gt;"",VLOOKUP(O150,Runners!CZ$3:DM$201,V$1,FALSE),"")</f>
        <v/>
      </c>
      <c r="W150" s="19" t="str">
        <f t="shared" si="56"/>
        <v/>
      </c>
    </row>
    <row r="151" spans="3:23" x14ac:dyDescent="0.2">
      <c r="C151" s="3">
        <f>IF(A151&lt;&gt;"",VLOOKUP(A151,Runners!A$3:AS$201,C$1,FALSE),0)</f>
        <v>0</v>
      </c>
      <c r="D151" s="6">
        <f t="shared" si="50"/>
        <v>147</v>
      </c>
      <c r="E151" s="2"/>
      <c r="F151" s="2">
        <f t="shared" si="51"/>
        <v>0</v>
      </c>
      <c r="J151" s="1">
        <f t="shared" si="52"/>
        <v>0</v>
      </c>
      <c r="M151" s="8" t="str">
        <f>IF(D151&lt;=L$4,SMALL(E$4:E$202,D151),"")</f>
        <v/>
      </c>
      <c r="N151" s="8" t="str">
        <f>IF(D151&lt;=L$4,VLOOKUP(M151,E$4:F$202,2,FALSE),"")</f>
        <v/>
      </c>
      <c r="O151" s="1" t="str">
        <f>IF(D151&lt;=L$4,VLOOKUP(M151,E$4:J$202,6,FALSE),"")</f>
        <v/>
      </c>
      <c r="P151" s="40" t="str">
        <f>IF(D151&lt;=L$4,VLOOKUP(O151,A$4:B$202,2,FALSE),"")</f>
        <v/>
      </c>
      <c r="Q151" s="40" t="str">
        <f t="shared" si="53"/>
        <v/>
      </c>
      <c r="R151" s="6">
        <f t="shared" si="54"/>
        <v>0</v>
      </c>
      <c r="S151" s="6">
        <f>IF(AND(D151&lt;=L$4,P151&lt;&gt;"Y"),IF(N151&lt;VLOOKUP(O151,Runners!A$3:CT$201,S$1,FALSE),IF(Y$2="zero",0,Y$2),0),0)</f>
        <v>0</v>
      </c>
      <c r="T151" s="6">
        <f t="shared" si="55"/>
        <v>0</v>
      </c>
      <c r="U151" s="2"/>
      <c r="V151" s="2" t="str">
        <f>IF(O151&lt;&gt;"",VLOOKUP(O151,Runners!CZ$3:DM$201,V$1,FALSE),"")</f>
        <v/>
      </c>
      <c r="W151" s="19" t="str">
        <f t="shared" si="56"/>
        <v/>
      </c>
    </row>
    <row r="152" spans="3:23" x14ac:dyDescent="0.2">
      <c r="C152" s="3">
        <f>IF(A152&lt;&gt;"",VLOOKUP(A152,Runners!A$3:AS$201,C$1,FALSE),0)</f>
        <v>0</v>
      </c>
      <c r="D152" s="6">
        <f t="shared" si="50"/>
        <v>148</v>
      </c>
      <c r="E152" s="2"/>
      <c r="F152" s="2">
        <f t="shared" si="51"/>
        <v>0</v>
      </c>
      <c r="J152" s="1">
        <f t="shared" si="52"/>
        <v>0</v>
      </c>
      <c r="M152" s="8" t="str">
        <f>IF(D152&lt;=L$4,SMALL(E$4:E$202,D152),"")</f>
        <v/>
      </c>
      <c r="N152" s="8" t="str">
        <f>IF(D152&lt;=L$4,VLOOKUP(M152,E$4:F$202,2,FALSE),"")</f>
        <v/>
      </c>
      <c r="O152" s="1" t="str">
        <f>IF(D152&lt;=L$4,VLOOKUP(M152,E$4:J$202,6,FALSE),"")</f>
        <v/>
      </c>
      <c r="P152" s="40" t="str">
        <f>IF(D152&lt;=L$4,VLOOKUP(O152,A$4:B$202,2,FALSE),"")</f>
        <v/>
      </c>
      <c r="Q152" s="40" t="str">
        <f t="shared" si="53"/>
        <v/>
      </c>
      <c r="R152" s="6">
        <f t="shared" si="54"/>
        <v>0</v>
      </c>
      <c r="S152" s="6">
        <f>IF(AND(D152&lt;=L$4,P152&lt;&gt;"Y"),IF(N152&lt;VLOOKUP(O152,Runners!A$3:CT$201,S$1,FALSE),IF(Y$2="zero",0,Y$2),0),0)</f>
        <v>0</v>
      </c>
      <c r="T152" s="6">
        <f t="shared" si="55"/>
        <v>0</v>
      </c>
      <c r="U152" s="2"/>
      <c r="V152" s="2" t="str">
        <f>IF(O152&lt;&gt;"",VLOOKUP(O152,Runners!CZ$3:DM$201,V$1,FALSE),"")</f>
        <v/>
      </c>
      <c r="W152" s="19" t="str">
        <f t="shared" si="56"/>
        <v/>
      </c>
    </row>
    <row r="153" spans="3:23" x14ac:dyDescent="0.2">
      <c r="C153" s="3">
        <f>IF(A153&lt;&gt;"",VLOOKUP(A153,Runners!A$3:AS$201,C$1,FALSE),0)</f>
        <v>0</v>
      </c>
      <c r="D153" s="6">
        <f t="shared" si="50"/>
        <v>149</v>
      </c>
      <c r="E153" s="2"/>
      <c r="F153" s="2">
        <f t="shared" si="51"/>
        <v>0</v>
      </c>
      <c r="J153" s="1">
        <f t="shared" si="52"/>
        <v>0</v>
      </c>
      <c r="M153" s="8" t="str">
        <f>IF(D153&lt;=L$4,SMALL(E$4:E$202,D153),"")</f>
        <v/>
      </c>
      <c r="N153" s="8" t="str">
        <f>IF(D153&lt;=L$4,VLOOKUP(M153,E$4:F$202,2,FALSE),"")</f>
        <v/>
      </c>
      <c r="O153" s="1" t="str">
        <f>IF(D153&lt;=L$4,VLOOKUP(M153,E$4:J$202,6,FALSE),"")</f>
        <v/>
      </c>
      <c r="P153" s="40" t="str">
        <f>IF(D153&lt;=L$4,VLOOKUP(O153,A$4:B$202,2,FALSE),"")</f>
        <v/>
      </c>
      <c r="Q153" s="40" t="str">
        <f t="shared" si="53"/>
        <v/>
      </c>
      <c r="R153" s="6">
        <f t="shared" si="54"/>
        <v>0</v>
      </c>
      <c r="S153" s="6">
        <f>IF(AND(D153&lt;=L$4,P153&lt;&gt;"Y"),IF(N153&lt;VLOOKUP(O153,Runners!A$3:CT$201,S$1,FALSE),IF(Y$2="zero",0,Y$2),0),0)</f>
        <v>0</v>
      </c>
      <c r="T153" s="6">
        <f t="shared" si="55"/>
        <v>0</v>
      </c>
      <c r="U153" s="2"/>
      <c r="V153" s="2" t="str">
        <f>IF(O153&lt;&gt;"",VLOOKUP(O153,Runners!CZ$3:DM$201,V$1,FALSE),"")</f>
        <v/>
      </c>
      <c r="W153" s="19" t="str">
        <f t="shared" si="56"/>
        <v/>
      </c>
    </row>
    <row r="154" spans="3:23" x14ac:dyDescent="0.2">
      <c r="C154" s="3">
        <f>IF(A154&lt;&gt;"",VLOOKUP(A154,Runners!A$3:AS$201,C$1,FALSE),0)</f>
        <v>0</v>
      </c>
      <c r="D154" s="6">
        <f t="shared" si="50"/>
        <v>150</v>
      </c>
      <c r="E154" s="2"/>
      <c r="F154" s="2">
        <f t="shared" si="51"/>
        <v>0</v>
      </c>
      <c r="J154" s="1">
        <f t="shared" si="52"/>
        <v>0</v>
      </c>
      <c r="M154" s="8" t="str">
        <f>IF(D154&lt;=L$4,SMALL(E$4:E$202,D154),"")</f>
        <v/>
      </c>
      <c r="N154" s="8" t="str">
        <f>IF(D154&lt;=L$4,VLOOKUP(M154,E$4:F$202,2,FALSE),"")</f>
        <v/>
      </c>
      <c r="O154" s="1" t="str">
        <f>IF(D154&lt;=L$4,VLOOKUP(M154,E$4:J$202,6,FALSE),"")</f>
        <v/>
      </c>
      <c r="P154" s="40" t="str">
        <f>IF(D154&lt;=L$4,VLOOKUP(O154,A$4:B$202,2,FALSE),"")</f>
        <v/>
      </c>
      <c r="Q154" s="40" t="str">
        <f t="shared" si="53"/>
        <v/>
      </c>
      <c r="R154" s="6">
        <f t="shared" si="54"/>
        <v>0</v>
      </c>
      <c r="S154" s="6">
        <f>IF(AND(D154&lt;=L$4,P154&lt;&gt;"Y"),IF(N154&lt;VLOOKUP(O154,Runners!A$3:CT$201,S$1,FALSE),IF(Y$2="zero",0,Y$2),0),0)</f>
        <v>0</v>
      </c>
      <c r="T154" s="6">
        <f t="shared" si="55"/>
        <v>0</v>
      </c>
      <c r="U154" s="2"/>
      <c r="V154" s="2" t="str">
        <f>IF(O154&lt;&gt;"",VLOOKUP(O154,Runners!CZ$3:DM$201,V$1,FALSE),"")</f>
        <v/>
      </c>
      <c r="W154" s="19" t="str">
        <f t="shared" si="56"/>
        <v/>
      </c>
    </row>
    <row r="155" spans="3:23" x14ac:dyDescent="0.2">
      <c r="C155" s="3">
        <f>IF(A155&lt;&gt;"",VLOOKUP(A155,Runners!A$3:AS$201,C$1,FALSE),0)</f>
        <v>0</v>
      </c>
      <c r="D155" s="6">
        <f t="shared" si="50"/>
        <v>151</v>
      </c>
      <c r="E155" s="2"/>
      <c r="F155" s="2">
        <f t="shared" si="51"/>
        <v>0</v>
      </c>
      <c r="J155" s="1">
        <f t="shared" si="52"/>
        <v>0</v>
      </c>
      <c r="M155" s="8" t="str">
        <f>IF(D155&lt;=L$4,SMALL(E$4:E$202,D155),"")</f>
        <v/>
      </c>
      <c r="N155" s="8" t="str">
        <f>IF(D155&lt;=L$4,VLOOKUP(M155,E$4:F$202,2,FALSE),"")</f>
        <v/>
      </c>
      <c r="O155" s="1" t="str">
        <f>IF(D155&lt;=L$4,VLOOKUP(M155,E$4:J$202,6,FALSE),"")</f>
        <v/>
      </c>
      <c r="P155" s="40" t="str">
        <f>IF(D155&lt;=L$4,VLOOKUP(O155,A$4:B$202,2,FALSE),"")</f>
        <v/>
      </c>
      <c r="Q155" s="40" t="str">
        <f t="shared" si="53"/>
        <v/>
      </c>
      <c r="R155" s="6">
        <f t="shared" si="54"/>
        <v>0</v>
      </c>
      <c r="S155" s="6">
        <f>IF(AND(D155&lt;=L$4,P155&lt;&gt;"Y"),IF(N155&lt;VLOOKUP(O155,Runners!A$3:CT$201,S$1,FALSE),IF(Y$2="zero",0,Y$2),0),0)</f>
        <v>0</v>
      </c>
      <c r="T155" s="6">
        <f t="shared" si="55"/>
        <v>0</v>
      </c>
      <c r="U155" s="2"/>
      <c r="V155" s="2" t="str">
        <f>IF(O155&lt;&gt;"",VLOOKUP(O155,Runners!CZ$3:DM$201,V$1,FALSE),"")</f>
        <v/>
      </c>
      <c r="W155" s="19" t="str">
        <f t="shared" si="56"/>
        <v/>
      </c>
    </row>
    <row r="156" spans="3:23" x14ac:dyDescent="0.2">
      <c r="C156" s="3">
        <f>IF(A156&lt;&gt;"",VLOOKUP(A156,Runners!A$3:AS$201,C$1,FALSE),0)</f>
        <v>0</v>
      </c>
      <c r="D156" s="6">
        <f t="shared" si="50"/>
        <v>152</v>
      </c>
      <c r="E156" s="2"/>
      <c r="F156" s="2">
        <f t="shared" si="51"/>
        <v>0</v>
      </c>
      <c r="J156" s="1">
        <f t="shared" si="52"/>
        <v>0</v>
      </c>
      <c r="M156" s="8" t="str">
        <f>IF(D156&lt;=L$4,SMALL(E$4:E$202,D156),"")</f>
        <v/>
      </c>
      <c r="N156" s="8" t="str">
        <f>IF(D156&lt;=L$4,VLOOKUP(M156,E$4:F$202,2,FALSE),"")</f>
        <v/>
      </c>
      <c r="O156" s="1" t="str">
        <f>IF(D156&lt;=L$4,VLOOKUP(M156,E$4:J$202,6,FALSE),"")</f>
        <v/>
      </c>
      <c r="P156" s="40" t="str">
        <f>IF(D156&lt;=L$4,VLOOKUP(O156,A$4:B$202,2,FALSE),"")</f>
        <v/>
      </c>
      <c r="Q156" s="40" t="str">
        <f t="shared" si="53"/>
        <v/>
      </c>
      <c r="R156" s="6">
        <f t="shared" si="54"/>
        <v>0</v>
      </c>
      <c r="S156" s="6">
        <f>IF(AND(D156&lt;=L$4,P156&lt;&gt;"Y"),IF(N156&lt;VLOOKUP(O156,Runners!A$3:CT$201,S$1,FALSE),IF(Y$2="zero",0,Y$2),0),0)</f>
        <v>0</v>
      </c>
      <c r="T156" s="6">
        <f t="shared" si="55"/>
        <v>0</v>
      </c>
      <c r="U156" s="2"/>
      <c r="V156" s="2" t="str">
        <f>IF(O156&lt;&gt;"",VLOOKUP(O156,Runners!CZ$3:DM$201,V$1,FALSE),"")</f>
        <v/>
      </c>
      <c r="W156" s="19" t="str">
        <f t="shared" si="56"/>
        <v/>
      </c>
    </row>
    <row r="157" spans="3:23" x14ac:dyDescent="0.2">
      <c r="C157" s="3">
        <f>IF(A157&lt;&gt;"",VLOOKUP(A157,Runners!A$3:AS$201,C$1,FALSE),0)</f>
        <v>0</v>
      </c>
      <c r="D157" s="6">
        <f t="shared" si="50"/>
        <v>153</v>
      </c>
      <c r="E157" s="2"/>
      <c r="F157" s="2">
        <f t="shared" si="51"/>
        <v>0</v>
      </c>
      <c r="J157" s="1">
        <f t="shared" si="52"/>
        <v>0</v>
      </c>
      <c r="M157" s="8" t="str">
        <f>IF(D157&lt;=L$4,SMALL(E$4:E$202,D157),"")</f>
        <v/>
      </c>
      <c r="N157" s="8" t="str">
        <f>IF(D157&lt;=L$4,VLOOKUP(M157,E$4:F$202,2,FALSE),"")</f>
        <v/>
      </c>
      <c r="O157" s="1" t="str">
        <f>IF(D157&lt;=L$4,VLOOKUP(M157,E$4:J$202,6,FALSE),"")</f>
        <v/>
      </c>
      <c r="P157" s="40" t="str">
        <f>IF(D157&lt;=L$4,VLOOKUP(O157,A$4:B$202,2,FALSE),"")</f>
        <v/>
      </c>
      <c r="Q157" s="40" t="str">
        <f t="shared" si="53"/>
        <v/>
      </c>
      <c r="R157" s="6">
        <f t="shared" si="54"/>
        <v>0</v>
      </c>
      <c r="S157" s="6">
        <f>IF(AND(D157&lt;=L$4,P157&lt;&gt;"Y"),IF(N157&lt;VLOOKUP(O157,Runners!A$3:CT$201,S$1,FALSE),IF(Y$2="zero",0,Y$2),0),0)</f>
        <v>0</v>
      </c>
      <c r="T157" s="6">
        <f t="shared" si="55"/>
        <v>0</v>
      </c>
      <c r="U157" s="2"/>
      <c r="V157" s="2" t="str">
        <f>IF(O157&lt;&gt;"",VLOOKUP(O157,Runners!CZ$3:DM$201,V$1,FALSE),"")</f>
        <v/>
      </c>
      <c r="W157" s="19" t="str">
        <f t="shared" si="56"/>
        <v/>
      </c>
    </row>
    <row r="158" spans="3:23" x14ac:dyDescent="0.2">
      <c r="C158" s="3">
        <f>IF(A158&lt;&gt;"",VLOOKUP(A158,Runners!A$3:AS$201,C$1,FALSE),0)</f>
        <v>0</v>
      </c>
      <c r="D158" s="6">
        <f t="shared" si="50"/>
        <v>154</v>
      </c>
      <c r="E158" s="2"/>
      <c r="F158" s="2">
        <f t="shared" si="51"/>
        <v>0</v>
      </c>
      <c r="J158" s="1">
        <f t="shared" si="52"/>
        <v>0</v>
      </c>
      <c r="M158" s="8" t="str">
        <f>IF(D158&lt;=L$4,SMALL(E$4:E$202,D158),"")</f>
        <v/>
      </c>
      <c r="N158" s="8" t="str">
        <f>IF(D158&lt;=L$4,VLOOKUP(M158,E$4:F$202,2,FALSE),"")</f>
        <v/>
      </c>
      <c r="O158" s="1" t="str">
        <f>IF(D158&lt;=L$4,VLOOKUP(M158,E$4:J$202,6,FALSE),"")</f>
        <v/>
      </c>
      <c r="P158" s="40" t="str">
        <f>IF(D158&lt;=L$4,VLOOKUP(O158,A$4:B$202,2,FALSE),"")</f>
        <v/>
      </c>
      <c r="Q158" s="40" t="str">
        <f t="shared" si="53"/>
        <v/>
      </c>
      <c r="R158" s="6">
        <f t="shared" si="54"/>
        <v>0</v>
      </c>
      <c r="S158" s="6">
        <f>IF(AND(D158&lt;=L$4,P158&lt;&gt;"Y"),IF(N158&lt;VLOOKUP(O158,Runners!A$3:CT$201,S$1,FALSE),IF(Y$2="zero",0,Y$2),0),0)</f>
        <v>0</v>
      </c>
      <c r="T158" s="6">
        <f t="shared" si="55"/>
        <v>0</v>
      </c>
      <c r="U158" s="2"/>
      <c r="V158" s="2" t="str">
        <f>IF(O158&lt;&gt;"",VLOOKUP(O158,Runners!CZ$3:DM$201,V$1,FALSE),"")</f>
        <v/>
      </c>
      <c r="W158" s="19" t="str">
        <f t="shared" si="56"/>
        <v/>
      </c>
    </row>
    <row r="159" spans="3:23" x14ac:dyDescent="0.2">
      <c r="C159" s="3">
        <f>IF(A159&lt;&gt;"",VLOOKUP(A159,Runners!A$3:AS$201,C$1,FALSE),0)</f>
        <v>0</v>
      </c>
      <c r="D159" s="6">
        <f t="shared" si="50"/>
        <v>155</v>
      </c>
      <c r="E159" s="2"/>
      <c r="F159" s="2">
        <f t="shared" si="51"/>
        <v>0</v>
      </c>
      <c r="J159" s="1">
        <f t="shared" si="52"/>
        <v>0</v>
      </c>
      <c r="M159" s="8" t="str">
        <f>IF(D159&lt;=L$4,SMALL(E$4:E$202,D159),"")</f>
        <v/>
      </c>
      <c r="N159" s="8" t="str">
        <f>IF(D159&lt;=L$4,VLOOKUP(M159,E$4:F$202,2,FALSE),"")</f>
        <v/>
      </c>
      <c r="O159" s="1" t="str">
        <f>IF(D159&lt;=L$4,VLOOKUP(M159,E$4:J$202,6,FALSE),"")</f>
        <v/>
      </c>
      <c r="P159" s="40" t="str">
        <f>IF(D159&lt;=L$4,VLOOKUP(O159,A$4:B$202,2,FALSE),"")</f>
        <v/>
      </c>
      <c r="Q159" s="40" t="str">
        <f t="shared" si="53"/>
        <v/>
      </c>
      <c r="R159" s="6">
        <f t="shared" si="54"/>
        <v>0</v>
      </c>
      <c r="S159" s="6">
        <f>IF(AND(D159&lt;=L$4,P159&lt;&gt;"Y"),IF(N159&lt;VLOOKUP(O159,Runners!A$3:CT$201,S$1,FALSE),IF(Y$2="zero",0,Y$2),0),0)</f>
        <v>0</v>
      </c>
      <c r="T159" s="6">
        <f t="shared" si="55"/>
        <v>0</v>
      </c>
      <c r="U159" s="2"/>
      <c r="V159" s="2" t="str">
        <f>IF(O159&lt;&gt;"",VLOOKUP(O159,Runners!CZ$3:DM$201,V$1,FALSE),"")</f>
        <v/>
      </c>
      <c r="W159" s="19" t="str">
        <f t="shared" si="56"/>
        <v/>
      </c>
    </row>
    <row r="160" spans="3:23" x14ac:dyDescent="0.2">
      <c r="C160" s="3">
        <f>IF(A160&lt;&gt;"",VLOOKUP(A160,Runners!A$3:AS$201,C$1,FALSE),0)</f>
        <v>0</v>
      </c>
      <c r="D160" s="6">
        <f t="shared" si="50"/>
        <v>156</v>
      </c>
      <c r="E160" s="2"/>
      <c r="F160" s="2">
        <f t="shared" si="51"/>
        <v>0</v>
      </c>
      <c r="J160" s="1">
        <f t="shared" si="52"/>
        <v>0</v>
      </c>
      <c r="M160" s="8" t="str">
        <f>IF(D160&lt;=L$4,SMALL(E$4:E$202,D160),"")</f>
        <v/>
      </c>
      <c r="N160" s="8" t="str">
        <f>IF(D160&lt;=L$4,VLOOKUP(M160,E$4:F$202,2,FALSE),"")</f>
        <v/>
      </c>
      <c r="O160" s="1" t="str">
        <f>IF(D160&lt;=L$4,VLOOKUP(M160,E$4:J$202,6,FALSE),"")</f>
        <v/>
      </c>
      <c r="P160" s="40" t="str">
        <f>IF(D160&lt;=L$4,VLOOKUP(O160,A$4:B$202,2,FALSE),"")</f>
        <v/>
      </c>
      <c r="Q160" s="40" t="str">
        <f t="shared" si="53"/>
        <v/>
      </c>
      <c r="R160" s="6">
        <f t="shared" si="54"/>
        <v>0</v>
      </c>
      <c r="S160" s="6">
        <f>IF(AND(D160&lt;=L$4,P160&lt;&gt;"Y"),IF(N160&lt;VLOOKUP(O160,Runners!A$3:CT$201,S$1,FALSE),IF(Y$2="zero",0,Y$2),0),0)</f>
        <v>0</v>
      </c>
      <c r="T160" s="6">
        <f t="shared" si="55"/>
        <v>0</v>
      </c>
      <c r="U160" s="2"/>
      <c r="V160" s="2" t="str">
        <f>IF(O160&lt;&gt;"",VLOOKUP(O160,Runners!CZ$3:DM$201,V$1,FALSE),"")</f>
        <v/>
      </c>
      <c r="W160" s="19" t="str">
        <f t="shared" si="56"/>
        <v/>
      </c>
    </row>
    <row r="161" spans="3:23" x14ac:dyDescent="0.2">
      <c r="C161" s="3">
        <f>IF(A161&lt;&gt;"",VLOOKUP(A161,Runners!A$3:AS$201,C$1,FALSE),0)</f>
        <v>0</v>
      </c>
      <c r="D161" s="6">
        <f t="shared" si="50"/>
        <v>157</v>
      </c>
      <c r="E161" s="2"/>
      <c r="F161" s="2">
        <f t="shared" si="51"/>
        <v>0</v>
      </c>
      <c r="J161" s="1">
        <f t="shared" si="52"/>
        <v>0</v>
      </c>
      <c r="M161" s="8" t="str">
        <f>IF(D161&lt;=L$4,SMALL(E$4:E$202,D161),"")</f>
        <v/>
      </c>
      <c r="N161" s="8" t="str">
        <f>IF(D161&lt;=L$4,VLOOKUP(M161,E$4:F$202,2,FALSE),"")</f>
        <v/>
      </c>
      <c r="O161" s="1" t="str">
        <f>IF(D161&lt;=L$4,VLOOKUP(M161,E$4:J$202,6,FALSE),"")</f>
        <v/>
      </c>
      <c r="P161" s="40" t="str">
        <f>IF(D161&lt;=L$4,VLOOKUP(O161,A$4:B$202,2,FALSE),"")</f>
        <v/>
      </c>
      <c r="Q161" s="40" t="str">
        <f t="shared" si="53"/>
        <v/>
      </c>
      <c r="R161" s="6">
        <f t="shared" si="54"/>
        <v>0</v>
      </c>
      <c r="S161" s="6">
        <f>IF(AND(D161&lt;=L$4,P161&lt;&gt;"Y"),IF(N161&lt;VLOOKUP(O161,Runners!A$3:CT$201,S$1,FALSE),IF(Y$2="zero",0,Y$2),0),0)</f>
        <v>0</v>
      </c>
      <c r="T161" s="6">
        <f t="shared" si="55"/>
        <v>0</v>
      </c>
      <c r="U161" s="2"/>
      <c r="V161" s="2" t="str">
        <f>IF(O161&lt;&gt;"",VLOOKUP(O161,Runners!CZ$3:DM$201,V$1,FALSE),"")</f>
        <v/>
      </c>
      <c r="W161" s="19" t="str">
        <f t="shared" si="56"/>
        <v/>
      </c>
    </row>
    <row r="162" spans="3:23" x14ac:dyDescent="0.2">
      <c r="C162" s="3">
        <f>IF(A162&lt;&gt;"",VLOOKUP(A162,Runners!A$3:AS$201,C$1,FALSE),0)</f>
        <v>0</v>
      </c>
      <c r="D162" s="6">
        <f t="shared" si="50"/>
        <v>158</v>
      </c>
      <c r="E162" s="2"/>
      <c r="F162" s="2">
        <f t="shared" si="51"/>
        <v>0</v>
      </c>
      <c r="J162" s="1">
        <f t="shared" si="52"/>
        <v>0</v>
      </c>
      <c r="M162" s="8" t="str">
        <f>IF(D162&lt;=L$4,SMALL(E$4:E$202,D162),"")</f>
        <v/>
      </c>
      <c r="N162" s="8" t="str">
        <f>IF(D162&lt;=L$4,VLOOKUP(M162,E$4:F$202,2,FALSE),"")</f>
        <v/>
      </c>
      <c r="O162" s="1" t="str">
        <f>IF(D162&lt;=L$4,VLOOKUP(M162,E$4:J$202,6,FALSE),"")</f>
        <v/>
      </c>
      <c r="P162" s="40" t="str">
        <f>IF(D162&lt;=L$4,VLOOKUP(O162,A$4:B$202,2,FALSE),"")</f>
        <v/>
      </c>
      <c r="Q162" s="40" t="str">
        <f t="shared" si="53"/>
        <v/>
      </c>
      <c r="R162" s="6">
        <f t="shared" si="54"/>
        <v>0</v>
      </c>
      <c r="S162" s="6">
        <f>IF(AND(D162&lt;=L$4,P162&lt;&gt;"Y"),IF(N162&lt;VLOOKUP(O162,Runners!A$3:CT$201,S$1,FALSE),IF(Y$2="zero",0,Y$2),0),0)</f>
        <v>0</v>
      </c>
      <c r="T162" s="6">
        <f t="shared" si="55"/>
        <v>0</v>
      </c>
      <c r="U162" s="2"/>
      <c r="V162" s="2" t="str">
        <f>IF(O162&lt;&gt;"",VLOOKUP(O162,Runners!CZ$3:DM$201,V$1,FALSE),"")</f>
        <v/>
      </c>
      <c r="W162" s="19" t="str">
        <f t="shared" si="56"/>
        <v/>
      </c>
    </row>
    <row r="163" spans="3:23" x14ac:dyDescent="0.2">
      <c r="C163" s="3">
        <f>IF(A163&lt;&gt;"",VLOOKUP(A163,Runners!A$3:AS$201,C$1,FALSE),0)</f>
        <v>0</v>
      </c>
      <c r="D163" s="6">
        <f t="shared" si="50"/>
        <v>159</v>
      </c>
      <c r="E163" s="2"/>
      <c r="F163" s="2">
        <f t="shared" si="51"/>
        <v>0</v>
      </c>
      <c r="J163" s="1">
        <f t="shared" si="52"/>
        <v>0</v>
      </c>
      <c r="M163" s="8" t="str">
        <f>IF(D163&lt;=L$4,SMALL(E$4:E$202,D163),"")</f>
        <v/>
      </c>
      <c r="N163" s="8" t="str">
        <f>IF(D163&lt;=L$4,VLOOKUP(M163,E$4:F$202,2,FALSE),"")</f>
        <v/>
      </c>
      <c r="O163" s="1" t="str">
        <f>IF(D163&lt;=L$4,VLOOKUP(M163,E$4:J$202,6,FALSE),"")</f>
        <v/>
      </c>
      <c r="P163" s="40" t="str">
        <f>IF(D163&lt;=L$4,VLOOKUP(O163,A$4:B$202,2,FALSE),"")</f>
        <v/>
      </c>
      <c r="Q163" s="40" t="str">
        <f t="shared" si="53"/>
        <v/>
      </c>
      <c r="R163" s="6">
        <f t="shared" si="54"/>
        <v>0</v>
      </c>
      <c r="S163" s="6">
        <f>IF(AND(D163&lt;=L$4,P163&lt;&gt;"Y"),IF(N163&lt;VLOOKUP(O163,Runners!A$3:CT$201,S$1,FALSE),IF(Y$2="zero",0,Y$2),0),0)</f>
        <v>0</v>
      </c>
      <c r="T163" s="6">
        <f t="shared" si="55"/>
        <v>0</v>
      </c>
      <c r="U163" s="2"/>
      <c r="V163" s="2" t="str">
        <f>IF(O163&lt;&gt;"",VLOOKUP(O163,Runners!CZ$3:DM$201,V$1,FALSE),"")</f>
        <v/>
      </c>
      <c r="W163" s="19" t="str">
        <f t="shared" si="56"/>
        <v/>
      </c>
    </row>
    <row r="164" spans="3:23" x14ac:dyDescent="0.2">
      <c r="C164" s="3">
        <f>IF(A164&lt;&gt;"",VLOOKUP(A164,Runners!A$3:AS$201,C$1,FALSE),0)</f>
        <v>0</v>
      </c>
      <c r="D164" s="6">
        <f t="shared" si="50"/>
        <v>160</v>
      </c>
      <c r="E164" s="2"/>
      <c r="F164" s="2">
        <f t="shared" si="51"/>
        <v>0</v>
      </c>
      <c r="J164" s="1">
        <f t="shared" si="52"/>
        <v>0</v>
      </c>
      <c r="M164" s="8" t="str">
        <f>IF(D164&lt;=L$4,SMALL(E$4:E$202,D164),"")</f>
        <v/>
      </c>
      <c r="N164" s="8" t="str">
        <f>IF(D164&lt;=L$4,VLOOKUP(M164,E$4:F$202,2,FALSE),"")</f>
        <v/>
      </c>
      <c r="O164" s="1" t="str">
        <f>IF(D164&lt;=L$4,VLOOKUP(M164,E$4:J$202,6,FALSE),"")</f>
        <v/>
      </c>
      <c r="P164" s="40" t="str">
        <f>IF(D164&lt;=L$4,VLOOKUP(O164,A$4:B$202,2,FALSE),"")</f>
        <v/>
      </c>
      <c r="Q164" s="40" t="str">
        <f t="shared" si="53"/>
        <v/>
      </c>
      <c r="R164" s="6">
        <f t="shared" si="54"/>
        <v>0</v>
      </c>
      <c r="S164" s="6">
        <f>IF(AND(D164&lt;=L$4,P164&lt;&gt;"Y"),IF(N164&lt;VLOOKUP(O164,Runners!A$3:CT$201,S$1,FALSE),IF(Y$2="zero",0,Y$2),0),0)</f>
        <v>0</v>
      </c>
      <c r="T164" s="6">
        <f t="shared" si="55"/>
        <v>0</v>
      </c>
      <c r="U164" s="2"/>
      <c r="V164" s="2" t="str">
        <f>IF(O164&lt;&gt;"",VLOOKUP(O164,Runners!CZ$3:DM$201,V$1,FALSE),"")</f>
        <v/>
      </c>
      <c r="W164" s="19" t="str">
        <f t="shared" si="56"/>
        <v/>
      </c>
    </row>
    <row r="165" spans="3:23" x14ac:dyDescent="0.2">
      <c r="C165" s="3">
        <f>IF(A165&lt;&gt;"",VLOOKUP(A165,Runners!A$3:AS$201,C$1,FALSE),0)</f>
        <v>0</v>
      </c>
      <c r="D165" s="6">
        <f t="shared" ref="D165:D178" si="57">D164+1</f>
        <v>161</v>
      </c>
      <c r="E165" s="2"/>
      <c r="F165" s="2">
        <f t="shared" si="51"/>
        <v>0</v>
      </c>
      <c r="J165" s="1">
        <f t="shared" ref="J165:J178" si="58">A165</f>
        <v>0</v>
      </c>
      <c r="M165" s="8" t="str">
        <f>IF(D165&lt;=L$4,SMALL(E$4:E$202,D165),"")</f>
        <v/>
      </c>
      <c r="N165" s="8" t="str">
        <f>IF(D165&lt;=L$4,VLOOKUP(M165,E$4:F$202,2,FALSE),"")</f>
        <v/>
      </c>
      <c r="O165" s="1" t="str">
        <f>IF(D165&lt;=L$4,VLOOKUP(M165,E$4:J$202,6,FALSE),"")</f>
        <v/>
      </c>
      <c r="P165" s="40" t="str">
        <f>IF(D165&lt;=L$4,VLOOKUP(O165,A$4:B$202,2,FALSE),"")</f>
        <v/>
      </c>
      <c r="Q165" s="40" t="str">
        <f t="shared" ref="Q165:Q178" si="59">IF(D165&lt;=L$4,IF(P165="Y",Q164,Q164-1),"")</f>
        <v/>
      </c>
      <c r="R165" s="6">
        <f t="shared" si="54"/>
        <v>0</v>
      </c>
      <c r="S165" s="6">
        <f>IF(AND(D165&lt;=L$4,P165&lt;&gt;"Y"),IF(N165&lt;VLOOKUP(O165,Runners!A$3:CT$201,S$1,FALSE),IF(Y$2="zero",0,Y$2),0),0)</f>
        <v>0</v>
      </c>
      <c r="T165" s="6">
        <f t="shared" ref="T165:T178" si="60">IF(AND(D165&lt;=L$4,P165&lt;&gt;"Y"),S165+R165,0)</f>
        <v>0</v>
      </c>
      <c r="U165" s="2"/>
      <c r="V165" s="2" t="str">
        <f>IF(O165&lt;&gt;"",VLOOKUP(O165,Runners!CZ$3:DM$201,V$1,FALSE),"")</f>
        <v/>
      </c>
      <c r="W165" s="19" t="str">
        <f t="shared" ref="W165:W178" si="61">IF(O165&lt;&gt;"",(V165-N165)/V165,"")</f>
        <v/>
      </c>
    </row>
    <row r="166" spans="3:23" x14ac:dyDescent="0.2">
      <c r="C166" s="3">
        <f>IF(A166&lt;&gt;"",VLOOKUP(A166,Runners!A$3:AS$201,C$1,FALSE),0)</f>
        <v>0</v>
      </c>
      <c r="D166" s="6">
        <f t="shared" si="57"/>
        <v>162</v>
      </c>
      <c r="E166" s="2"/>
      <c r="F166" s="2">
        <f t="shared" si="51"/>
        <v>0</v>
      </c>
      <c r="J166" s="1">
        <f t="shared" si="58"/>
        <v>0</v>
      </c>
      <c r="M166" s="8" t="str">
        <f>IF(D166&lt;=L$4,SMALL(E$4:E$202,D166),"")</f>
        <v/>
      </c>
      <c r="N166" s="8" t="str">
        <f>IF(D166&lt;=L$4,VLOOKUP(M166,E$4:F$202,2,FALSE),"")</f>
        <v/>
      </c>
      <c r="O166" s="1" t="str">
        <f>IF(D166&lt;=L$4,VLOOKUP(M166,E$4:J$202,6,FALSE),"")</f>
        <v/>
      </c>
      <c r="P166" s="40" t="str">
        <f>IF(D166&lt;=L$4,VLOOKUP(O166,A$4:B$202,2,FALSE),"")</f>
        <v/>
      </c>
      <c r="Q166" s="40" t="str">
        <f t="shared" si="59"/>
        <v/>
      </c>
      <c r="R166" s="6">
        <f t="shared" si="54"/>
        <v>0</v>
      </c>
      <c r="S166" s="6">
        <f>IF(AND(D166&lt;=L$4,P166&lt;&gt;"Y"),IF(N166&lt;VLOOKUP(O166,Runners!A$3:CT$201,S$1,FALSE),IF(Y$2="zero",0,Y$2),0),0)</f>
        <v>0</v>
      </c>
      <c r="T166" s="6">
        <f t="shared" si="60"/>
        <v>0</v>
      </c>
      <c r="U166" s="2"/>
      <c r="V166" s="2" t="str">
        <f>IF(O166&lt;&gt;"",VLOOKUP(O166,Runners!CZ$3:DM$201,V$1,FALSE),"")</f>
        <v/>
      </c>
      <c r="W166" s="19" t="str">
        <f t="shared" si="61"/>
        <v/>
      </c>
    </row>
    <row r="167" spans="3:23" x14ac:dyDescent="0.2">
      <c r="C167" s="3">
        <f>IF(A167&lt;&gt;"",VLOOKUP(A167,Runners!A$3:AS$201,C$1,FALSE),0)</f>
        <v>0</v>
      </c>
      <c r="D167" s="6">
        <f t="shared" si="57"/>
        <v>163</v>
      </c>
      <c r="E167" s="2"/>
      <c r="F167" s="2">
        <f t="shared" si="51"/>
        <v>0</v>
      </c>
      <c r="J167" s="1">
        <f t="shared" si="58"/>
        <v>0</v>
      </c>
      <c r="M167" s="8" t="str">
        <f>IF(D167&lt;=L$4,SMALL(E$4:E$202,D167),"")</f>
        <v/>
      </c>
      <c r="N167" s="8" t="str">
        <f>IF(D167&lt;=L$4,VLOOKUP(M167,E$4:F$202,2,FALSE),"")</f>
        <v/>
      </c>
      <c r="O167" s="1" t="str">
        <f>IF(D167&lt;=L$4,VLOOKUP(M167,E$4:J$202,6,FALSE),"")</f>
        <v/>
      </c>
      <c r="P167" s="40" t="str">
        <f>IF(D167&lt;=L$4,VLOOKUP(O167,A$4:B$202,2,FALSE),"")</f>
        <v/>
      </c>
      <c r="Q167" s="40" t="str">
        <f t="shared" si="59"/>
        <v/>
      </c>
      <c r="R167" s="6">
        <f t="shared" si="54"/>
        <v>0</v>
      </c>
      <c r="S167" s="6">
        <f>IF(AND(D167&lt;=L$4,P167&lt;&gt;"Y"),IF(N167&lt;VLOOKUP(O167,Runners!A$3:CT$201,S$1,FALSE),IF(Y$2="zero",0,Y$2),0),0)</f>
        <v>0</v>
      </c>
      <c r="T167" s="6">
        <f t="shared" si="60"/>
        <v>0</v>
      </c>
      <c r="U167" s="2"/>
      <c r="V167" s="2" t="str">
        <f>IF(O167&lt;&gt;"",VLOOKUP(O167,Runners!CZ$3:DM$201,V$1,FALSE),"")</f>
        <v/>
      </c>
      <c r="W167" s="19" t="str">
        <f t="shared" si="61"/>
        <v/>
      </c>
    </row>
    <row r="168" spans="3:23" x14ac:dyDescent="0.2">
      <c r="C168" s="3">
        <f>IF(A168&lt;&gt;"",VLOOKUP(A168,Runners!A$3:AS$201,C$1,FALSE),0)</f>
        <v>0</v>
      </c>
      <c r="D168" s="6">
        <f t="shared" si="57"/>
        <v>164</v>
      </c>
      <c r="E168" s="2"/>
      <c r="F168" s="2">
        <f t="shared" si="51"/>
        <v>0</v>
      </c>
      <c r="J168" s="1">
        <f t="shared" si="58"/>
        <v>0</v>
      </c>
      <c r="M168" s="8" t="str">
        <f>IF(D168&lt;=L$4,SMALL(E$4:E$202,D168),"")</f>
        <v/>
      </c>
      <c r="N168" s="8" t="str">
        <f>IF(D168&lt;=L$4,VLOOKUP(M168,E$4:F$202,2,FALSE),"")</f>
        <v/>
      </c>
      <c r="O168" s="1" t="str">
        <f>IF(D168&lt;=L$4,VLOOKUP(M168,E$4:J$202,6,FALSE),"")</f>
        <v/>
      </c>
      <c r="P168" s="40" t="str">
        <f>IF(D168&lt;=L$4,VLOOKUP(O168,A$4:B$202,2,FALSE),"")</f>
        <v/>
      </c>
      <c r="Q168" s="40" t="str">
        <f t="shared" si="59"/>
        <v/>
      </c>
      <c r="R168" s="6">
        <f t="shared" si="54"/>
        <v>0</v>
      </c>
      <c r="S168" s="6">
        <f>IF(AND(D168&lt;=L$4,P168&lt;&gt;"Y"),IF(N168&lt;VLOOKUP(O168,Runners!A$3:CT$201,S$1,FALSE),IF(Y$2="zero",0,Y$2),0),0)</f>
        <v>0</v>
      </c>
      <c r="T168" s="6">
        <f t="shared" si="60"/>
        <v>0</v>
      </c>
      <c r="U168" s="2"/>
      <c r="V168" s="2" t="str">
        <f>IF(O168&lt;&gt;"",VLOOKUP(O168,Runners!CZ$3:DM$201,V$1,FALSE),"")</f>
        <v/>
      </c>
      <c r="W168" s="19" t="str">
        <f t="shared" si="61"/>
        <v/>
      </c>
    </row>
    <row r="169" spans="3:23" x14ac:dyDescent="0.2">
      <c r="C169" s="3">
        <f>IF(A169&lt;&gt;"",VLOOKUP(A169,Runners!A$3:AS$201,C$1,FALSE),0)</f>
        <v>0</v>
      </c>
      <c r="D169" s="6">
        <f t="shared" si="57"/>
        <v>165</v>
      </c>
      <c r="E169" s="2"/>
      <c r="F169" s="2">
        <f t="shared" si="51"/>
        <v>0</v>
      </c>
      <c r="J169" s="1">
        <f t="shared" si="58"/>
        <v>0</v>
      </c>
      <c r="M169" s="8" t="str">
        <f>IF(D169&lt;=L$4,SMALL(E$4:E$202,D169),"")</f>
        <v/>
      </c>
      <c r="N169" s="8" t="str">
        <f>IF(D169&lt;=L$4,VLOOKUP(M169,E$4:F$202,2,FALSE),"")</f>
        <v/>
      </c>
      <c r="O169" s="1" t="str">
        <f>IF(D169&lt;=L$4,VLOOKUP(M169,E$4:J$202,6,FALSE),"")</f>
        <v/>
      </c>
      <c r="P169" s="40" t="str">
        <f>IF(D169&lt;=L$4,VLOOKUP(O169,A$4:B$202,2,FALSE),"")</f>
        <v/>
      </c>
      <c r="Q169" s="40" t="str">
        <f t="shared" si="59"/>
        <v/>
      </c>
      <c r="R169" s="6">
        <f t="shared" si="54"/>
        <v>0</v>
      </c>
      <c r="S169" s="6">
        <f>IF(AND(D169&lt;=L$4,P169&lt;&gt;"Y"),IF(N169&lt;VLOOKUP(O169,Runners!A$3:CT$201,S$1,FALSE),IF(Y$2="zero",0,Y$2),0),0)</f>
        <v>0</v>
      </c>
      <c r="T169" s="6">
        <f t="shared" si="60"/>
        <v>0</v>
      </c>
      <c r="U169" s="2"/>
      <c r="V169" s="2" t="str">
        <f>IF(O169&lt;&gt;"",VLOOKUP(O169,Runners!CZ$3:DM$201,V$1,FALSE),"")</f>
        <v/>
      </c>
      <c r="W169" s="19" t="str">
        <f t="shared" si="61"/>
        <v/>
      </c>
    </row>
    <row r="170" spans="3:23" x14ac:dyDescent="0.2">
      <c r="C170" s="3">
        <f>IF(A170&lt;&gt;"",VLOOKUP(A170,Runners!A$3:AS$201,C$1,FALSE),0)</f>
        <v>0</v>
      </c>
      <c r="D170" s="6">
        <f t="shared" si="57"/>
        <v>166</v>
      </c>
      <c r="E170" s="2"/>
      <c r="F170" s="2">
        <f t="shared" si="51"/>
        <v>0</v>
      </c>
      <c r="J170" s="1">
        <f t="shared" si="58"/>
        <v>0</v>
      </c>
      <c r="M170" s="8" t="str">
        <f>IF(D170&lt;=L$4,SMALL(E$4:E$202,D170),"")</f>
        <v/>
      </c>
      <c r="N170" s="8" t="str">
        <f>IF(D170&lt;=L$4,VLOOKUP(M170,E$4:F$202,2,FALSE),"")</f>
        <v/>
      </c>
      <c r="O170" s="1" t="str">
        <f>IF(D170&lt;=L$4,VLOOKUP(M170,E$4:J$202,6,FALSE),"")</f>
        <v/>
      </c>
      <c r="P170" s="40" t="str">
        <f>IF(D170&lt;=L$4,VLOOKUP(O170,A$4:B$202,2,FALSE),"")</f>
        <v/>
      </c>
      <c r="Q170" s="40" t="str">
        <f t="shared" si="59"/>
        <v/>
      </c>
      <c r="R170" s="6">
        <f t="shared" si="54"/>
        <v>0</v>
      </c>
      <c r="S170" s="6">
        <f>IF(AND(D170&lt;=L$4,P170&lt;&gt;"Y"),IF(N170&lt;VLOOKUP(O170,Runners!A$3:CT$201,S$1,FALSE),IF(Y$2="zero",0,Y$2),0),0)</f>
        <v>0</v>
      </c>
      <c r="T170" s="6">
        <f t="shared" si="60"/>
        <v>0</v>
      </c>
      <c r="U170" s="2"/>
      <c r="V170" s="2" t="str">
        <f>IF(O170&lt;&gt;"",VLOOKUP(O170,Runners!CZ$3:DM$201,V$1,FALSE),"")</f>
        <v/>
      </c>
      <c r="W170" s="19" t="str">
        <f t="shared" si="61"/>
        <v/>
      </c>
    </row>
    <row r="171" spans="3:23" x14ac:dyDescent="0.2">
      <c r="C171" s="3">
        <f>IF(A171&lt;&gt;"",VLOOKUP(A171,Runners!A$3:AS$201,C$1,FALSE),0)</f>
        <v>0</v>
      </c>
      <c r="D171" s="6">
        <f t="shared" si="57"/>
        <v>167</v>
      </c>
      <c r="E171" s="2"/>
      <c r="F171" s="2">
        <f t="shared" si="51"/>
        <v>0</v>
      </c>
      <c r="J171" s="1">
        <f t="shared" si="58"/>
        <v>0</v>
      </c>
      <c r="M171" s="8" t="str">
        <f>IF(D171&lt;=L$4,SMALL(E$4:E$202,D171),"")</f>
        <v/>
      </c>
      <c r="N171" s="8" t="str">
        <f>IF(D171&lt;=L$4,VLOOKUP(M171,E$4:F$202,2,FALSE),"")</f>
        <v/>
      </c>
      <c r="O171" s="1" t="str">
        <f>IF(D171&lt;=L$4,VLOOKUP(M171,E$4:J$202,6,FALSE),"")</f>
        <v/>
      </c>
      <c r="P171" s="40" t="str">
        <f>IF(D171&lt;=L$4,VLOOKUP(O171,A$4:B$202,2,FALSE),"")</f>
        <v/>
      </c>
      <c r="Q171" s="40" t="str">
        <f t="shared" si="59"/>
        <v/>
      </c>
      <c r="R171" s="6">
        <f t="shared" si="54"/>
        <v>0</v>
      </c>
      <c r="S171" s="6">
        <f>IF(AND(D171&lt;=L$4,P171&lt;&gt;"Y"),IF(N171&lt;VLOOKUP(O171,Runners!A$3:CT$201,S$1,FALSE),IF(Y$2="zero",0,Y$2),0),0)</f>
        <v>0</v>
      </c>
      <c r="T171" s="6">
        <f t="shared" si="60"/>
        <v>0</v>
      </c>
      <c r="U171" s="2"/>
      <c r="V171" s="2" t="str">
        <f>IF(O171&lt;&gt;"",VLOOKUP(O171,Runners!CZ$3:DM$201,V$1,FALSE),"")</f>
        <v/>
      </c>
      <c r="W171" s="19" t="str">
        <f t="shared" si="61"/>
        <v/>
      </c>
    </row>
    <row r="172" spans="3:23" x14ac:dyDescent="0.2">
      <c r="C172" s="3">
        <f>IF(A172&lt;&gt;"",VLOOKUP(A172,Runners!A$3:AS$201,C$1,FALSE),0)</f>
        <v>0</v>
      </c>
      <c r="D172" s="6">
        <f t="shared" si="57"/>
        <v>168</v>
      </c>
      <c r="E172" s="2"/>
      <c r="F172" s="2">
        <f t="shared" si="51"/>
        <v>0</v>
      </c>
      <c r="J172" s="1">
        <f t="shared" si="58"/>
        <v>0</v>
      </c>
      <c r="M172" s="8" t="str">
        <f>IF(D172&lt;=L$4,SMALL(E$4:E$202,D172),"")</f>
        <v/>
      </c>
      <c r="N172" s="8" t="str">
        <f>IF(D172&lt;=L$4,VLOOKUP(M172,E$4:F$202,2,FALSE),"")</f>
        <v/>
      </c>
      <c r="O172" s="1" t="str">
        <f>IF(D172&lt;=L$4,VLOOKUP(M172,E$4:J$202,6,FALSE),"")</f>
        <v/>
      </c>
      <c r="P172" s="40" t="str">
        <f>IF(D172&lt;=L$4,VLOOKUP(O172,A$4:B$202,2,FALSE),"")</f>
        <v/>
      </c>
      <c r="Q172" s="40" t="str">
        <f t="shared" si="59"/>
        <v/>
      </c>
      <c r="R172" s="6">
        <f t="shared" si="54"/>
        <v>0</v>
      </c>
      <c r="S172" s="6">
        <f>IF(AND(D172&lt;=L$4,P172&lt;&gt;"Y"),IF(N172&lt;VLOOKUP(O172,Runners!A$3:CT$201,S$1,FALSE),IF(Y$2="zero",0,Y$2),0),0)</f>
        <v>0</v>
      </c>
      <c r="T172" s="6">
        <f t="shared" si="60"/>
        <v>0</v>
      </c>
      <c r="U172" s="2"/>
      <c r="V172" s="2" t="str">
        <f>IF(O172&lt;&gt;"",VLOOKUP(O172,Runners!CZ$3:DM$201,V$1,FALSE),"")</f>
        <v/>
      </c>
      <c r="W172" s="19" t="str">
        <f t="shared" si="61"/>
        <v/>
      </c>
    </row>
    <row r="173" spans="3:23" x14ac:dyDescent="0.2">
      <c r="C173" s="3">
        <f>IF(A173&lt;&gt;"",VLOOKUP(A173,Runners!A$3:AS$201,C$1,FALSE),0)</f>
        <v>0</v>
      </c>
      <c r="D173" s="6">
        <f t="shared" si="57"/>
        <v>169</v>
      </c>
      <c r="E173" s="2"/>
      <c r="F173" s="2">
        <f t="shared" si="51"/>
        <v>0</v>
      </c>
      <c r="J173" s="1">
        <f t="shared" si="58"/>
        <v>0</v>
      </c>
      <c r="M173" s="8" t="str">
        <f>IF(D173&lt;=L$4,SMALL(E$4:E$202,D173),"")</f>
        <v/>
      </c>
      <c r="N173" s="8" t="str">
        <f>IF(D173&lt;=L$4,VLOOKUP(M173,E$4:F$202,2,FALSE),"")</f>
        <v/>
      </c>
      <c r="O173" s="1" t="str">
        <f>IF(D173&lt;=L$4,VLOOKUP(M173,E$4:J$202,6,FALSE),"")</f>
        <v/>
      </c>
      <c r="P173" s="40" t="str">
        <f>IF(D173&lt;=L$4,VLOOKUP(O173,A$4:B$202,2,FALSE),"")</f>
        <v/>
      </c>
      <c r="Q173" s="40" t="str">
        <f t="shared" si="59"/>
        <v/>
      </c>
      <c r="R173" s="6">
        <f t="shared" si="54"/>
        <v>0</v>
      </c>
      <c r="S173" s="6">
        <f>IF(AND(D173&lt;=L$4,P173&lt;&gt;"Y"),IF(N173&lt;VLOOKUP(O173,Runners!A$3:CT$201,S$1,FALSE),IF(Y$2="zero",0,Y$2),0),0)</f>
        <v>0</v>
      </c>
      <c r="T173" s="6">
        <f t="shared" si="60"/>
        <v>0</v>
      </c>
      <c r="U173" s="2"/>
      <c r="V173" s="2" t="str">
        <f>IF(O173&lt;&gt;"",VLOOKUP(O173,Runners!CZ$3:DM$201,V$1,FALSE),"")</f>
        <v/>
      </c>
      <c r="W173" s="19" t="str">
        <f t="shared" si="61"/>
        <v/>
      </c>
    </row>
    <row r="174" spans="3:23" x14ac:dyDescent="0.2">
      <c r="C174" s="3">
        <f>IF(A174&lt;&gt;"",VLOOKUP(A174,Runners!A$3:AS$201,C$1,FALSE),0)</f>
        <v>0</v>
      </c>
      <c r="D174" s="6">
        <f t="shared" si="57"/>
        <v>170</v>
      </c>
      <c r="E174" s="2"/>
      <c r="F174" s="2">
        <f t="shared" si="51"/>
        <v>0</v>
      </c>
      <c r="J174" s="1">
        <f t="shared" si="58"/>
        <v>0</v>
      </c>
      <c r="M174" s="8" t="str">
        <f>IF(D174&lt;=L$4,SMALL(E$4:E$202,D174),"")</f>
        <v/>
      </c>
      <c r="N174" s="8" t="str">
        <f>IF(D174&lt;=L$4,VLOOKUP(M174,E$4:F$202,2,FALSE),"")</f>
        <v/>
      </c>
      <c r="O174" s="1" t="str">
        <f>IF(D174&lt;=L$4,VLOOKUP(M174,E$4:J$202,6,FALSE),"")</f>
        <v/>
      </c>
      <c r="P174" s="40" t="str">
        <f>IF(D174&lt;=L$4,VLOOKUP(O174,A$4:B$202,2,FALSE),"")</f>
        <v/>
      </c>
      <c r="Q174" s="40" t="str">
        <f t="shared" si="59"/>
        <v/>
      </c>
      <c r="R174" s="6">
        <f t="shared" si="54"/>
        <v>0</v>
      </c>
      <c r="S174" s="6">
        <f>IF(AND(D174&lt;=L$4,P174&lt;&gt;"Y"),IF(N174&lt;VLOOKUP(O174,Runners!A$3:CT$201,S$1,FALSE),IF(Y$2="zero",0,Y$2),0),0)</f>
        <v>0</v>
      </c>
      <c r="T174" s="6">
        <f t="shared" si="60"/>
        <v>0</v>
      </c>
      <c r="U174" s="2"/>
      <c r="V174" s="2" t="str">
        <f>IF(O174&lt;&gt;"",VLOOKUP(O174,Runners!CZ$3:DM$201,V$1,FALSE),"")</f>
        <v/>
      </c>
      <c r="W174" s="19" t="str">
        <f t="shared" si="61"/>
        <v/>
      </c>
    </row>
    <row r="175" spans="3:23" x14ac:dyDescent="0.2">
      <c r="C175" s="3">
        <f>IF(A175&lt;&gt;"",VLOOKUP(A175,Runners!A$3:AS$201,C$1,FALSE),0)</f>
        <v>0</v>
      </c>
      <c r="D175" s="6">
        <f t="shared" si="57"/>
        <v>171</v>
      </c>
      <c r="E175" s="2"/>
      <c r="F175" s="2"/>
      <c r="J175" s="1">
        <f t="shared" si="58"/>
        <v>0</v>
      </c>
      <c r="M175" s="8" t="str">
        <f>IF(D175&lt;=L$4,SMALL(E$4:E$202,D175),"")</f>
        <v/>
      </c>
      <c r="N175" s="8" t="str">
        <f>IF(D175&lt;=L$4,VLOOKUP(M175,E$4:F$202,2,FALSE),"")</f>
        <v/>
      </c>
      <c r="O175" s="1" t="str">
        <f>IF(D175&lt;=L$4,VLOOKUP(M175,E$4:J$202,6,FALSE),"")</f>
        <v/>
      </c>
      <c r="P175" s="40" t="str">
        <f>IF(D175&lt;=L$4,VLOOKUP(O175,A$4:B$202,2,FALSE),"")</f>
        <v/>
      </c>
      <c r="Q175" s="40" t="str">
        <f t="shared" si="59"/>
        <v/>
      </c>
      <c r="R175" s="6">
        <f t="shared" si="54"/>
        <v>0</v>
      </c>
      <c r="S175" s="6">
        <f>IF(AND(D175&lt;=L$4,P175&lt;&gt;"Y"),IF(N175&lt;VLOOKUP(O175,Runners!A$3:CT$201,S$1,FALSE),IF(Y$2="zero",0,Y$2),0),0)</f>
        <v>0</v>
      </c>
      <c r="T175" s="6">
        <f t="shared" si="60"/>
        <v>0</v>
      </c>
      <c r="U175" s="2"/>
      <c r="V175" s="2" t="str">
        <f>IF(O175&lt;&gt;"",VLOOKUP(O175,Runners!CZ$3:DM$201,V$1,FALSE),"")</f>
        <v/>
      </c>
      <c r="W175" s="19" t="str">
        <f t="shared" si="61"/>
        <v/>
      </c>
    </row>
    <row r="176" spans="3:23" x14ac:dyDescent="0.2">
      <c r="C176" s="3">
        <f>IF(A176&lt;&gt;"",VLOOKUP(A176,Runners!A$3:AS$201,C$1,FALSE),0)</f>
        <v>0</v>
      </c>
      <c r="D176" s="6">
        <f t="shared" si="57"/>
        <v>172</v>
      </c>
      <c r="E176" s="2"/>
      <c r="F176" s="2"/>
      <c r="J176" s="1">
        <f t="shared" si="58"/>
        <v>0</v>
      </c>
      <c r="M176" s="8" t="str">
        <f>IF(D176&lt;=L$4,SMALL(E$4:E$202,D176),"")</f>
        <v/>
      </c>
      <c r="N176" s="8" t="str">
        <f>IF(D176&lt;=L$4,VLOOKUP(M176,E$4:F$202,2,FALSE),"")</f>
        <v/>
      </c>
      <c r="O176" s="1" t="str">
        <f>IF(D176&lt;=L$4,VLOOKUP(M176,E$4:J$202,6,FALSE),"")</f>
        <v/>
      </c>
      <c r="P176" s="40" t="str">
        <f>IF(D176&lt;=L$4,VLOOKUP(O176,A$4:B$202,2,FALSE),"")</f>
        <v/>
      </c>
      <c r="Q176" s="40" t="str">
        <f t="shared" si="59"/>
        <v/>
      </c>
      <c r="R176" s="6">
        <f t="shared" si="54"/>
        <v>0</v>
      </c>
      <c r="S176" s="6">
        <f>IF(AND(D176&lt;=L$4,P176&lt;&gt;"Y"),IF(N176&lt;VLOOKUP(O176,Runners!A$3:CT$201,S$1,FALSE),IF(Y$2="zero",0,Y$2),0),0)</f>
        <v>0</v>
      </c>
      <c r="T176" s="6">
        <f t="shared" si="60"/>
        <v>0</v>
      </c>
      <c r="U176" s="2"/>
      <c r="V176" s="2" t="str">
        <f>IF(O176&lt;&gt;"",VLOOKUP(O176,Runners!CZ$3:DM$201,V$1,FALSE),"")</f>
        <v/>
      </c>
      <c r="W176" s="19" t="str">
        <f t="shared" si="61"/>
        <v/>
      </c>
    </row>
    <row r="177" spans="3:23" x14ac:dyDescent="0.2">
      <c r="C177" s="3">
        <f>IF(A177&lt;&gt;"",VLOOKUP(A177,Runners!A$3:AS$201,C$1,FALSE),0)</f>
        <v>0</v>
      </c>
      <c r="D177" s="6">
        <f t="shared" si="57"/>
        <v>173</v>
      </c>
      <c r="E177" s="2"/>
      <c r="F177" s="2"/>
      <c r="J177" s="1">
        <f t="shared" si="58"/>
        <v>0</v>
      </c>
      <c r="M177" s="8" t="str">
        <f>IF(D177&lt;=L$4,SMALL(E$4:E$202,D177),"")</f>
        <v/>
      </c>
      <c r="N177" s="8" t="str">
        <f>IF(D177&lt;=L$4,VLOOKUP(M177,E$4:F$202,2,FALSE),"")</f>
        <v/>
      </c>
      <c r="O177" s="1" t="str">
        <f>IF(D177&lt;=L$4,VLOOKUP(M177,E$4:J$202,6,FALSE),"")</f>
        <v/>
      </c>
      <c r="P177" s="40" t="str">
        <f>IF(D177&lt;=L$4,VLOOKUP(O177,A$4:B$202,2,FALSE),"")</f>
        <v/>
      </c>
      <c r="Q177" s="40" t="str">
        <f t="shared" si="59"/>
        <v/>
      </c>
      <c r="R177" s="6">
        <f t="shared" si="54"/>
        <v>0</v>
      </c>
      <c r="S177" s="6">
        <f>IF(AND(D177&lt;=L$4,P177&lt;&gt;"Y"),IF(N177&lt;VLOOKUP(O177,Runners!A$3:CT$201,S$1,FALSE),IF(Y$2="zero",0,Y$2),0),0)</f>
        <v>0</v>
      </c>
      <c r="T177" s="6">
        <f t="shared" si="60"/>
        <v>0</v>
      </c>
      <c r="U177" s="2"/>
      <c r="V177" s="2" t="str">
        <f>IF(O177&lt;&gt;"",VLOOKUP(O177,Runners!CZ$3:DM$201,V$1,FALSE),"")</f>
        <v/>
      </c>
      <c r="W177" s="19" t="str">
        <f t="shared" si="61"/>
        <v/>
      </c>
    </row>
    <row r="178" spans="3:23" x14ac:dyDescent="0.2">
      <c r="C178" s="3">
        <f>IF(A178&lt;&gt;"",VLOOKUP(A178,Runners!A$3:AS$201,C$1,FALSE),0)</f>
        <v>0</v>
      </c>
      <c r="D178" s="6">
        <f t="shared" si="57"/>
        <v>174</v>
      </c>
      <c r="E178" s="2"/>
      <c r="F178" s="2"/>
      <c r="J178" s="1">
        <f t="shared" si="58"/>
        <v>0</v>
      </c>
      <c r="M178" s="8" t="str">
        <f>IF(D178&lt;=L$4,SMALL(E$4:E$202,D178),"")</f>
        <v/>
      </c>
      <c r="N178" s="8" t="str">
        <f>IF(D178&lt;=L$4,VLOOKUP(M178,E$4:F$202,2,FALSE),"")</f>
        <v/>
      </c>
      <c r="O178" s="1" t="str">
        <f>IF(D178&lt;=L$4,VLOOKUP(M178,E$4:J$202,6,FALSE),"")</f>
        <v/>
      </c>
      <c r="P178" s="40" t="str">
        <f>IF(D178&lt;=L$4,VLOOKUP(O178,A$4:B$202,2,FALSE),"")</f>
        <v/>
      </c>
      <c r="Q178" s="40" t="str">
        <f t="shared" si="59"/>
        <v/>
      </c>
      <c r="R178" s="6">
        <f t="shared" si="54"/>
        <v>0</v>
      </c>
      <c r="S178" s="6">
        <f>IF(AND(D178&lt;=L$4,P178&lt;&gt;"Y"),IF(N178&lt;VLOOKUP(O178,Runners!A$3:CT$201,S$1,FALSE),IF(Y$2="zero",0,Y$2),0),0)</f>
        <v>0</v>
      </c>
      <c r="T178" s="6">
        <f t="shared" si="60"/>
        <v>0</v>
      </c>
      <c r="U178" s="2"/>
      <c r="V178" s="2" t="str">
        <f>IF(O178&lt;&gt;"",VLOOKUP(O178,Runners!CZ$3:DM$201,V$1,FALSE),"")</f>
        <v/>
      </c>
      <c r="W178" s="19" t="str">
        <f t="shared" si="61"/>
        <v/>
      </c>
    </row>
    <row r="179" spans="3:23" x14ac:dyDescent="0.2">
      <c r="C179" s="3">
        <f>IF(A179&lt;&gt;"",VLOOKUP(A179,Runners!A$3:AS$201,C$1,FALSE),0)</f>
        <v>0</v>
      </c>
      <c r="D179" s="6">
        <f t="shared" ref="D179:D201" si="62">D178+1</f>
        <v>175</v>
      </c>
      <c r="E179" s="2"/>
      <c r="F179" s="2"/>
      <c r="J179" s="1">
        <f t="shared" ref="J179:J198" si="63">A179</f>
        <v>0</v>
      </c>
      <c r="M179" s="8" t="str">
        <f>IF(D179&lt;=L$4,SMALL(E$4:E$202,D179),"")</f>
        <v/>
      </c>
      <c r="N179" s="8" t="str">
        <f>IF(D179&lt;=L$4,VLOOKUP(M179,E$4:F$202,2,FALSE),"")</f>
        <v/>
      </c>
      <c r="O179" s="1" t="str">
        <f>IF(D179&lt;=L$4,VLOOKUP(M179,E$4:J$202,6,FALSE),"")</f>
        <v/>
      </c>
      <c r="P179" s="40" t="str">
        <f>IF(D179&lt;=L$4,VLOOKUP(O179,A$4:B$202,2,FALSE),"")</f>
        <v/>
      </c>
      <c r="Q179" s="40" t="str">
        <f t="shared" ref="Q179:Q197" si="64">IF(D179&lt;=L$4,IF(P179="Y",Q178,Q178-1),"")</f>
        <v/>
      </c>
      <c r="R179" s="6">
        <f t="shared" si="54"/>
        <v>0</v>
      </c>
      <c r="S179" s="6">
        <f>IF(AND(D179&lt;=L$4,P179&lt;&gt;"Y"),IF(N179&lt;VLOOKUP(O179,Runners!A$3:CT$201,S$1,FALSE),IF(Y$2="zero",0,Y$2),0),0)</f>
        <v>0</v>
      </c>
      <c r="T179" s="6">
        <f t="shared" ref="T179:T197" si="65">IF(AND(D179&lt;=L$4,P179&lt;&gt;"Y"),S179+R179,0)</f>
        <v>0</v>
      </c>
      <c r="U179" s="2"/>
      <c r="V179" s="2" t="str">
        <f>IF(O179&lt;&gt;"",VLOOKUP(O179,Runners!CZ$3:DM$201,V$1,FALSE),"")</f>
        <v/>
      </c>
      <c r="W179" s="19" t="str">
        <f t="shared" ref="W179:W197" si="66">IF(O179&lt;&gt;"",(V179-N179)/V179,"")</f>
        <v/>
      </c>
    </row>
    <row r="180" spans="3:23" x14ac:dyDescent="0.2">
      <c r="C180" s="3">
        <f>IF(A180&lt;&gt;"",VLOOKUP(A180,Runners!A$3:AS$201,C$1,FALSE),0)</f>
        <v>0</v>
      </c>
      <c r="D180" s="6">
        <f t="shared" si="62"/>
        <v>176</v>
      </c>
      <c r="E180" s="2"/>
      <c r="F180" s="2"/>
      <c r="J180" s="1">
        <f t="shared" si="63"/>
        <v>0</v>
      </c>
      <c r="M180" s="8" t="str">
        <f>IF(D180&lt;=L$4,SMALL(E$4:E$202,D180),"")</f>
        <v/>
      </c>
      <c r="N180" s="8" t="str">
        <f>IF(D180&lt;=L$4,VLOOKUP(M180,E$4:F$202,2,FALSE),"")</f>
        <v/>
      </c>
      <c r="O180" s="1" t="str">
        <f>IF(D180&lt;=L$4,VLOOKUP(M180,E$4:J$202,6,FALSE),"")</f>
        <v/>
      </c>
      <c r="P180" s="40" t="str">
        <f>IF(D180&lt;=L$4,VLOOKUP(O180,A$4:B$202,2,FALSE),"")</f>
        <v/>
      </c>
      <c r="Q180" s="40" t="str">
        <f t="shared" si="64"/>
        <v/>
      </c>
      <c r="R180" s="6">
        <f t="shared" si="54"/>
        <v>0</v>
      </c>
      <c r="S180" s="6">
        <f>IF(AND(D180&lt;=L$4,P180&lt;&gt;"Y"),IF(N180&lt;VLOOKUP(O180,Runners!A$3:CT$201,S$1,FALSE),IF(Y$2="zero",0,Y$2),0),0)</f>
        <v>0</v>
      </c>
      <c r="T180" s="6">
        <f t="shared" si="65"/>
        <v>0</v>
      </c>
      <c r="U180" s="2"/>
      <c r="V180" s="2" t="str">
        <f>IF(O180&lt;&gt;"",VLOOKUP(O180,Runners!CZ$3:DM$201,V$1,FALSE),"")</f>
        <v/>
      </c>
      <c r="W180" s="19" t="str">
        <f t="shared" si="66"/>
        <v/>
      </c>
    </row>
    <row r="181" spans="3:23" x14ac:dyDescent="0.2">
      <c r="C181" s="3">
        <f>IF(A181&lt;&gt;"",VLOOKUP(A181,Runners!A$3:AS$201,C$1,FALSE),0)</f>
        <v>0</v>
      </c>
      <c r="D181" s="6">
        <f t="shared" si="62"/>
        <v>177</v>
      </c>
      <c r="E181" s="2"/>
      <c r="F181" s="2"/>
      <c r="J181" s="1">
        <f t="shared" si="63"/>
        <v>0</v>
      </c>
      <c r="M181" s="8" t="str">
        <f>IF(D181&lt;=L$4,SMALL(E$4:E$202,D181),"")</f>
        <v/>
      </c>
      <c r="N181" s="8" t="str">
        <f>IF(D181&lt;=L$4,VLOOKUP(M181,E$4:F$202,2,FALSE),"")</f>
        <v/>
      </c>
      <c r="O181" s="1" t="str">
        <f>IF(D181&lt;=L$4,VLOOKUP(M181,E$4:J$202,6,FALSE),"")</f>
        <v/>
      </c>
      <c r="P181" s="40" t="str">
        <f>IF(D181&lt;=L$4,VLOOKUP(O181,A$4:B$202,2,FALSE),"")</f>
        <v/>
      </c>
      <c r="Q181" s="40" t="str">
        <f t="shared" si="64"/>
        <v/>
      </c>
      <c r="R181" s="6">
        <f t="shared" si="54"/>
        <v>0</v>
      </c>
      <c r="S181" s="6">
        <f>IF(AND(D181&lt;=L$4,P181&lt;&gt;"Y"),IF(N181&lt;VLOOKUP(O181,Runners!A$3:CT$201,S$1,FALSE),IF(Y$2="zero",0,Y$2),0),0)</f>
        <v>0</v>
      </c>
      <c r="T181" s="6">
        <f t="shared" si="65"/>
        <v>0</v>
      </c>
      <c r="U181" s="2"/>
      <c r="V181" s="2" t="str">
        <f>IF(O181&lt;&gt;"",VLOOKUP(O181,Runners!CZ$3:DM$201,V$1,FALSE),"")</f>
        <v/>
      </c>
      <c r="W181" s="19" t="str">
        <f t="shared" si="66"/>
        <v/>
      </c>
    </row>
    <row r="182" spans="3:23" x14ac:dyDescent="0.2">
      <c r="C182" s="3">
        <f>IF(A182&lt;&gt;"",VLOOKUP(A182,Runners!A$3:AS$201,C$1,FALSE),0)</f>
        <v>0</v>
      </c>
      <c r="D182" s="6">
        <f t="shared" si="62"/>
        <v>178</v>
      </c>
      <c r="E182" s="2"/>
      <c r="F182" s="2"/>
      <c r="J182" s="1">
        <f t="shared" si="63"/>
        <v>0</v>
      </c>
      <c r="M182" s="8" t="str">
        <f>IF(D182&lt;=L$4,SMALL(E$4:E$202,D182),"")</f>
        <v/>
      </c>
      <c r="N182" s="8" t="str">
        <f>IF(D182&lt;=L$4,VLOOKUP(M182,E$4:F$202,2,FALSE),"")</f>
        <v/>
      </c>
      <c r="O182" s="1" t="str">
        <f>IF(D182&lt;=L$4,VLOOKUP(M182,E$4:J$202,6,FALSE),"")</f>
        <v/>
      </c>
      <c r="P182" s="40" t="str">
        <f>IF(D182&lt;=L$4,VLOOKUP(O182,A$4:B$202,2,FALSE),"")</f>
        <v/>
      </c>
      <c r="Q182" s="40" t="str">
        <f t="shared" si="64"/>
        <v/>
      </c>
      <c r="R182" s="6">
        <f t="shared" si="54"/>
        <v>0</v>
      </c>
      <c r="S182" s="6">
        <f>IF(AND(D182&lt;=L$4,P182&lt;&gt;"Y"),IF(N182&lt;VLOOKUP(O182,Runners!A$3:CT$201,S$1,FALSE),IF(Y$2="zero",0,Y$2),0),0)</f>
        <v>0</v>
      </c>
      <c r="T182" s="6">
        <f t="shared" si="65"/>
        <v>0</v>
      </c>
      <c r="U182" s="2"/>
      <c r="V182" s="2" t="str">
        <f>IF(O182&lt;&gt;"",VLOOKUP(O182,Runners!CZ$3:DM$201,V$1,FALSE),"")</f>
        <v/>
      </c>
      <c r="W182" s="19" t="str">
        <f t="shared" si="66"/>
        <v/>
      </c>
    </row>
    <row r="183" spans="3:23" x14ac:dyDescent="0.2">
      <c r="C183" s="3">
        <f>IF(A183&lt;&gt;"",VLOOKUP(A183,Runners!A$3:AS$201,C$1,FALSE),0)</f>
        <v>0</v>
      </c>
      <c r="D183" s="6">
        <f t="shared" si="62"/>
        <v>179</v>
      </c>
      <c r="E183" s="2"/>
      <c r="F183" s="2"/>
      <c r="J183" s="1">
        <f t="shared" si="63"/>
        <v>0</v>
      </c>
      <c r="M183" s="8" t="str">
        <f>IF(D183&lt;=L$4,SMALL(E$4:E$202,D183),"")</f>
        <v/>
      </c>
      <c r="N183" s="8" t="str">
        <f>IF(D183&lt;=L$4,VLOOKUP(M183,E$4:F$202,2,FALSE),"")</f>
        <v/>
      </c>
      <c r="O183" s="1" t="str">
        <f>IF(D183&lt;=L$4,VLOOKUP(M183,E$4:J$202,6,FALSE),"")</f>
        <v/>
      </c>
      <c r="P183" s="40" t="str">
        <f>IF(D183&lt;=L$4,VLOOKUP(O183,A$4:B$202,2,FALSE),"")</f>
        <v/>
      </c>
      <c r="Q183" s="40" t="str">
        <f t="shared" si="64"/>
        <v/>
      </c>
      <c r="R183" s="6">
        <f t="shared" si="54"/>
        <v>0</v>
      </c>
      <c r="S183" s="6">
        <f>IF(AND(D183&lt;=L$4,P183&lt;&gt;"Y"),IF(N183&lt;VLOOKUP(O183,Runners!A$3:CT$201,S$1,FALSE),IF(Y$2="zero",0,Y$2),0),0)</f>
        <v>0</v>
      </c>
      <c r="T183" s="6">
        <f t="shared" si="65"/>
        <v>0</v>
      </c>
      <c r="U183" s="2"/>
      <c r="V183" s="2" t="str">
        <f>IF(O183&lt;&gt;"",VLOOKUP(O183,Runners!CZ$3:DM$201,V$1,FALSE),"")</f>
        <v/>
      </c>
      <c r="W183" s="19" t="str">
        <f t="shared" si="66"/>
        <v/>
      </c>
    </row>
    <row r="184" spans="3:23" x14ac:dyDescent="0.2">
      <c r="C184" s="3">
        <f>IF(A184&lt;&gt;"",VLOOKUP(A184,Runners!A$3:AS$201,C$1,FALSE),0)</f>
        <v>0</v>
      </c>
      <c r="D184" s="6">
        <f t="shared" si="62"/>
        <v>180</v>
      </c>
      <c r="E184" s="2"/>
      <c r="F184" s="2"/>
      <c r="J184" s="1">
        <f t="shared" si="63"/>
        <v>0</v>
      </c>
      <c r="M184" s="8" t="str">
        <f>IF(D184&lt;=L$4,SMALL(E$4:E$202,D184),"")</f>
        <v/>
      </c>
      <c r="N184" s="8" t="str">
        <f>IF(D184&lt;=L$4,VLOOKUP(M184,E$4:F$202,2,FALSE),"")</f>
        <v/>
      </c>
      <c r="O184" s="1" t="str">
        <f>IF(D184&lt;=L$4,VLOOKUP(M184,E$4:J$202,6,FALSE),"")</f>
        <v/>
      </c>
      <c r="P184" s="40" t="str">
        <f>IF(D184&lt;=L$4,VLOOKUP(O184,A$4:B$202,2,FALSE),"")</f>
        <v/>
      </c>
      <c r="Q184" s="40" t="str">
        <f t="shared" si="64"/>
        <v/>
      </c>
      <c r="R184" s="6">
        <f t="shared" si="54"/>
        <v>0</v>
      </c>
      <c r="S184" s="6">
        <f>IF(AND(D184&lt;=L$4,P184&lt;&gt;"Y"),IF(N184&lt;VLOOKUP(O184,Runners!A$3:CT$201,S$1,FALSE),IF(Y$2="zero",0,Y$2),0),0)</f>
        <v>0</v>
      </c>
      <c r="T184" s="6">
        <f t="shared" si="65"/>
        <v>0</v>
      </c>
      <c r="U184" s="2"/>
      <c r="V184" s="2" t="str">
        <f>IF(O184&lt;&gt;"",VLOOKUP(O184,Runners!CZ$3:DM$201,V$1,FALSE),"")</f>
        <v/>
      </c>
      <c r="W184" s="19" t="str">
        <f t="shared" si="66"/>
        <v/>
      </c>
    </row>
    <row r="185" spans="3:23" x14ac:dyDescent="0.2">
      <c r="C185" s="3">
        <f>IF(A185&lt;&gt;"",VLOOKUP(A185,Runners!A$3:AS$201,C$1,FALSE),0)</f>
        <v>0</v>
      </c>
      <c r="D185" s="6">
        <f t="shared" si="62"/>
        <v>181</v>
      </c>
      <c r="E185" s="2"/>
      <c r="F185" s="2"/>
      <c r="J185" s="1">
        <f t="shared" si="63"/>
        <v>0</v>
      </c>
      <c r="M185" s="8" t="str">
        <f>IF(D185&lt;=L$4,SMALL(E$4:E$202,D185),"")</f>
        <v/>
      </c>
      <c r="N185" s="8" t="str">
        <f>IF(D185&lt;=L$4,VLOOKUP(M185,E$4:F$202,2,FALSE),"")</f>
        <v/>
      </c>
      <c r="O185" s="1" t="str">
        <f>IF(D185&lt;=L$4,VLOOKUP(M185,E$4:J$202,6,FALSE),"")</f>
        <v/>
      </c>
      <c r="P185" s="40" t="str">
        <f>IF(D185&lt;=L$4,VLOOKUP(O185,A$4:B$202,2,FALSE),"")</f>
        <v/>
      </c>
      <c r="Q185" s="40" t="str">
        <f t="shared" si="64"/>
        <v/>
      </c>
      <c r="R185" s="6">
        <f t="shared" si="54"/>
        <v>0</v>
      </c>
      <c r="S185" s="6">
        <f>IF(AND(D185&lt;=L$4,P185&lt;&gt;"Y"),IF(N185&lt;VLOOKUP(O185,Runners!A$3:CT$201,S$1,FALSE),IF(Y$2="zero",0,Y$2),0),0)</f>
        <v>0</v>
      </c>
      <c r="T185" s="6">
        <f t="shared" si="65"/>
        <v>0</v>
      </c>
      <c r="U185" s="2"/>
      <c r="V185" s="2" t="str">
        <f>IF(O185&lt;&gt;"",VLOOKUP(O185,Runners!CZ$3:DM$201,V$1,FALSE),"")</f>
        <v/>
      </c>
      <c r="W185" s="19" t="str">
        <f t="shared" si="66"/>
        <v/>
      </c>
    </row>
    <row r="186" spans="3:23" x14ac:dyDescent="0.2">
      <c r="C186" s="3">
        <f>IF(A186&lt;&gt;"",VLOOKUP(A186,Runners!A$3:AS$201,C$1,FALSE),0)</f>
        <v>0</v>
      </c>
      <c r="D186" s="6">
        <f t="shared" si="62"/>
        <v>182</v>
      </c>
      <c r="E186" s="2"/>
      <c r="F186" s="2"/>
      <c r="J186" s="1">
        <f t="shared" si="63"/>
        <v>0</v>
      </c>
      <c r="M186" s="8" t="str">
        <f>IF(D186&lt;=L$4,SMALL(E$4:E$202,D186),"")</f>
        <v/>
      </c>
      <c r="N186" s="8" t="str">
        <f>IF(D186&lt;=L$4,VLOOKUP(M186,E$4:F$202,2,FALSE),"")</f>
        <v/>
      </c>
      <c r="O186" s="1" t="str">
        <f>IF(D186&lt;=L$4,VLOOKUP(M186,E$4:J$202,6,FALSE),"")</f>
        <v/>
      </c>
      <c r="P186" s="40" t="str">
        <f>IF(D186&lt;=L$4,VLOOKUP(O186,A$4:B$202,2,FALSE),"")</f>
        <v/>
      </c>
      <c r="Q186" s="40" t="str">
        <f t="shared" si="64"/>
        <v/>
      </c>
      <c r="R186" s="6">
        <f t="shared" si="54"/>
        <v>0</v>
      </c>
      <c r="S186" s="6">
        <f>IF(AND(D186&lt;=L$4,P186&lt;&gt;"Y"),IF(N186&lt;VLOOKUP(O186,Runners!A$3:CT$201,S$1,FALSE),IF(Y$2="zero",0,Y$2),0),0)</f>
        <v>0</v>
      </c>
      <c r="T186" s="6">
        <f t="shared" si="65"/>
        <v>0</v>
      </c>
      <c r="U186" s="2"/>
      <c r="V186" s="2" t="str">
        <f>IF(O186&lt;&gt;"",VLOOKUP(O186,Runners!CZ$3:DM$201,V$1,FALSE),"")</f>
        <v/>
      </c>
      <c r="W186" s="19" t="str">
        <f t="shared" si="66"/>
        <v/>
      </c>
    </row>
    <row r="187" spans="3:23" x14ac:dyDescent="0.2">
      <c r="C187" s="3">
        <f>IF(A187&lt;&gt;"",VLOOKUP(A187,Runners!A$3:AS$201,C$1,FALSE),0)</f>
        <v>0</v>
      </c>
      <c r="D187" s="6">
        <f t="shared" si="62"/>
        <v>183</v>
      </c>
      <c r="E187" s="2"/>
      <c r="F187" s="2"/>
      <c r="J187" s="1">
        <f t="shared" si="63"/>
        <v>0</v>
      </c>
      <c r="M187" s="8" t="str">
        <f>IF(D187&lt;=L$4,SMALL(E$4:E$202,D187),"")</f>
        <v/>
      </c>
      <c r="N187" s="8" t="str">
        <f>IF(D187&lt;=L$4,VLOOKUP(M187,E$4:F$202,2,FALSE),"")</f>
        <v/>
      </c>
      <c r="O187" s="1" t="str">
        <f>IF(D187&lt;=L$4,VLOOKUP(M187,E$4:J$202,6,FALSE),"")</f>
        <v/>
      </c>
      <c r="P187" s="40" t="str">
        <f>IF(D187&lt;=L$4,VLOOKUP(O187,A$4:B$202,2,FALSE),"")</f>
        <v/>
      </c>
      <c r="Q187" s="40" t="str">
        <f t="shared" si="64"/>
        <v/>
      </c>
      <c r="R187" s="6">
        <f t="shared" si="54"/>
        <v>0</v>
      </c>
      <c r="S187" s="6">
        <f>IF(AND(D187&lt;=L$4,P187&lt;&gt;"Y"),IF(N187&lt;VLOOKUP(O187,Runners!A$3:CT$201,S$1,FALSE),IF(Y$2="zero",0,Y$2),0),0)</f>
        <v>0</v>
      </c>
      <c r="T187" s="6">
        <f t="shared" si="65"/>
        <v>0</v>
      </c>
      <c r="U187" s="2"/>
      <c r="V187" s="2" t="str">
        <f>IF(O187&lt;&gt;"",VLOOKUP(O187,Runners!CZ$3:DM$201,V$1,FALSE),"")</f>
        <v/>
      </c>
      <c r="W187" s="19" t="str">
        <f t="shared" si="66"/>
        <v/>
      </c>
    </row>
    <row r="188" spans="3:23" x14ac:dyDescent="0.2">
      <c r="C188" s="3">
        <f>IF(A188&lt;&gt;"",VLOOKUP(A188,Runners!A$3:AS$201,C$1,FALSE),0)</f>
        <v>0</v>
      </c>
      <c r="D188" s="6">
        <f t="shared" si="62"/>
        <v>184</v>
      </c>
      <c r="E188" s="2"/>
      <c r="F188" s="2"/>
      <c r="J188" s="1">
        <f t="shared" si="63"/>
        <v>0</v>
      </c>
      <c r="M188" s="8" t="str">
        <f>IF(D188&lt;=L$4,SMALL(E$4:E$202,D188),"")</f>
        <v/>
      </c>
      <c r="N188" s="8" t="str">
        <f>IF(D188&lt;=L$4,VLOOKUP(M188,E$4:F$202,2,FALSE),"")</f>
        <v/>
      </c>
      <c r="O188" s="1" t="str">
        <f>IF(D188&lt;=L$4,VLOOKUP(M188,E$4:J$202,6,FALSE),"")</f>
        <v/>
      </c>
      <c r="P188" s="40" t="str">
        <f>IF(D188&lt;=L$4,VLOOKUP(O188,A$4:B$202,2,FALSE),"")</f>
        <v/>
      </c>
      <c r="Q188" s="40" t="str">
        <f t="shared" si="64"/>
        <v/>
      </c>
      <c r="R188" s="6">
        <f t="shared" si="54"/>
        <v>0</v>
      </c>
      <c r="S188" s="6">
        <f>IF(AND(D188&lt;=L$4,P188&lt;&gt;"Y"),IF(N188&lt;VLOOKUP(O188,Runners!A$3:CT$201,S$1,FALSE),IF(Y$2="zero",0,Y$2),0),0)</f>
        <v>0</v>
      </c>
      <c r="T188" s="6">
        <f t="shared" si="65"/>
        <v>0</v>
      </c>
      <c r="U188" s="2"/>
      <c r="V188" s="2" t="str">
        <f>IF(O188&lt;&gt;"",VLOOKUP(O188,Runners!CZ$3:DM$201,V$1,FALSE),"")</f>
        <v/>
      </c>
      <c r="W188" s="19" t="str">
        <f t="shared" si="66"/>
        <v/>
      </c>
    </row>
    <row r="189" spans="3:23" x14ac:dyDescent="0.2">
      <c r="C189" s="3">
        <f>IF(A189&lt;&gt;"",VLOOKUP(A189,Runners!A$3:AS$201,C$1,FALSE),0)</f>
        <v>0</v>
      </c>
      <c r="D189" s="6">
        <f t="shared" si="62"/>
        <v>185</v>
      </c>
      <c r="E189" s="2"/>
      <c r="F189" s="2"/>
      <c r="J189" s="1">
        <f t="shared" si="63"/>
        <v>0</v>
      </c>
      <c r="M189" s="8" t="str">
        <f>IF(D189&lt;=L$4,SMALL(E$4:E$202,D189),"")</f>
        <v/>
      </c>
      <c r="N189" s="8" t="str">
        <f>IF(D189&lt;=L$4,VLOOKUP(M189,E$4:F$202,2,FALSE),"")</f>
        <v/>
      </c>
      <c r="O189" s="1" t="str">
        <f>IF(D189&lt;=L$4,VLOOKUP(M189,E$4:J$202,6,FALSE),"")</f>
        <v/>
      </c>
      <c r="P189" s="40" t="str">
        <f>IF(D189&lt;=L$4,VLOOKUP(O189,A$4:B$202,2,FALSE),"")</f>
        <v/>
      </c>
      <c r="Q189" s="40" t="str">
        <f t="shared" si="64"/>
        <v/>
      </c>
      <c r="R189" s="6">
        <f t="shared" si="54"/>
        <v>0</v>
      </c>
      <c r="S189" s="6">
        <f>IF(AND(D189&lt;=L$4,P189&lt;&gt;"Y"),IF(N189&lt;VLOOKUP(O189,Runners!A$3:CT$201,S$1,FALSE),IF(Y$2="zero",0,Y$2),0),0)</f>
        <v>0</v>
      </c>
      <c r="T189" s="6">
        <f t="shared" si="65"/>
        <v>0</v>
      </c>
      <c r="U189" s="2"/>
      <c r="V189" s="2" t="str">
        <f>IF(O189&lt;&gt;"",VLOOKUP(O189,Runners!CZ$3:DM$201,V$1,FALSE),"")</f>
        <v/>
      </c>
      <c r="W189" s="19" t="str">
        <f t="shared" si="66"/>
        <v/>
      </c>
    </row>
    <row r="190" spans="3:23" x14ac:dyDescent="0.2">
      <c r="C190" s="3">
        <f>IF(A190&lt;&gt;"",VLOOKUP(A190,Runners!A$3:AS$201,C$1,FALSE),0)</f>
        <v>0</v>
      </c>
      <c r="D190" s="6">
        <f t="shared" si="62"/>
        <v>186</v>
      </c>
      <c r="E190" s="2"/>
      <c r="F190" s="2"/>
      <c r="J190" s="1">
        <f t="shared" si="63"/>
        <v>0</v>
      </c>
      <c r="M190" s="8" t="str">
        <f>IF(D190&lt;=L$4,SMALL(E$4:E$202,D190),"")</f>
        <v/>
      </c>
      <c r="N190" s="8" t="str">
        <f>IF(D190&lt;=L$4,VLOOKUP(M190,E$4:F$202,2,FALSE),"")</f>
        <v/>
      </c>
      <c r="O190" s="1" t="str">
        <f>IF(D190&lt;=L$4,VLOOKUP(M190,E$4:J$202,6,FALSE),"")</f>
        <v/>
      </c>
      <c r="P190" s="40" t="str">
        <f>IF(D190&lt;=L$4,VLOOKUP(O190,A$4:B$202,2,FALSE),"")</f>
        <v/>
      </c>
      <c r="Q190" s="40" t="str">
        <f t="shared" si="64"/>
        <v/>
      </c>
      <c r="R190" s="6">
        <f t="shared" si="54"/>
        <v>0</v>
      </c>
      <c r="S190" s="6">
        <f>IF(AND(D190&lt;=L$4,P190&lt;&gt;"Y"),IF(N190&lt;VLOOKUP(O190,Runners!A$3:CT$201,S$1,FALSE),IF(Y$2="zero",0,Y$2),0),0)</f>
        <v>0</v>
      </c>
      <c r="T190" s="6">
        <f t="shared" si="65"/>
        <v>0</v>
      </c>
      <c r="U190" s="2"/>
      <c r="V190" s="2" t="str">
        <f>IF(O190&lt;&gt;"",VLOOKUP(O190,Runners!CZ$3:DM$201,V$1,FALSE),"")</f>
        <v/>
      </c>
      <c r="W190" s="19" t="str">
        <f t="shared" si="66"/>
        <v/>
      </c>
    </row>
    <row r="191" spans="3:23" x14ac:dyDescent="0.2">
      <c r="C191" s="3">
        <f>IF(A191&lt;&gt;"",VLOOKUP(A191,Runners!A$3:AS$201,C$1,FALSE),0)</f>
        <v>0</v>
      </c>
      <c r="D191" s="6">
        <f t="shared" si="62"/>
        <v>187</v>
      </c>
      <c r="E191" s="2"/>
      <c r="F191" s="2"/>
      <c r="J191" s="1">
        <f t="shared" si="63"/>
        <v>0</v>
      </c>
      <c r="M191" s="8" t="str">
        <f>IF(D191&lt;=L$4,SMALL(E$4:E$202,D191),"")</f>
        <v/>
      </c>
      <c r="N191" s="8" t="str">
        <f>IF(D191&lt;=L$4,VLOOKUP(M191,E$4:F$202,2,FALSE),"")</f>
        <v/>
      </c>
      <c r="O191" s="1" t="str">
        <f>IF(D191&lt;=L$4,VLOOKUP(M191,E$4:J$202,6,FALSE),"")</f>
        <v/>
      </c>
      <c r="P191" s="40" t="str">
        <f>IF(D191&lt;=L$4,VLOOKUP(O191,A$4:B$202,2,FALSE),"")</f>
        <v/>
      </c>
      <c r="Q191" s="40" t="str">
        <f t="shared" si="64"/>
        <v/>
      </c>
      <c r="R191" s="6">
        <f t="shared" si="54"/>
        <v>0</v>
      </c>
      <c r="S191" s="6">
        <f>IF(AND(D191&lt;=L$4,P191&lt;&gt;"Y"),IF(N191&lt;VLOOKUP(O191,Runners!A$3:CT$201,S$1,FALSE),IF(Y$2="zero",0,Y$2),0),0)</f>
        <v>0</v>
      </c>
      <c r="T191" s="6">
        <f t="shared" si="65"/>
        <v>0</v>
      </c>
      <c r="U191" s="2"/>
      <c r="V191" s="2" t="str">
        <f>IF(O191&lt;&gt;"",VLOOKUP(O191,Runners!CZ$3:DM$201,V$1,FALSE),"")</f>
        <v/>
      </c>
      <c r="W191" s="19" t="str">
        <f t="shared" si="66"/>
        <v/>
      </c>
    </row>
    <row r="192" spans="3:23" x14ac:dyDescent="0.2">
      <c r="C192" s="3">
        <f>IF(A192&lt;&gt;"",VLOOKUP(A192,Runners!A$3:AS$201,C$1,FALSE),0)</f>
        <v>0</v>
      </c>
      <c r="D192" s="6">
        <f t="shared" si="62"/>
        <v>188</v>
      </c>
      <c r="E192" s="2"/>
      <c r="F192" s="2"/>
      <c r="J192" s="1">
        <f t="shared" si="63"/>
        <v>0</v>
      </c>
      <c r="M192" s="8" t="str">
        <f>IF(D192&lt;=L$4,SMALL(E$4:E$202,D192),"")</f>
        <v/>
      </c>
      <c r="N192" s="8" t="str">
        <f>IF(D192&lt;=L$4,VLOOKUP(M192,E$4:F$202,2,FALSE),"")</f>
        <v/>
      </c>
      <c r="O192" s="1" t="str">
        <f>IF(D192&lt;=L$4,VLOOKUP(M192,E$4:J$202,6,FALSE),"")</f>
        <v/>
      </c>
      <c r="P192" s="40" t="str">
        <f>IF(D192&lt;=L$4,VLOOKUP(O192,A$4:B$202,2,FALSE),"")</f>
        <v/>
      </c>
      <c r="Q192" s="40" t="str">
        <f t="shared" si="64"/>
        <v/>
      </c>
      <c r="R192" s="6">
        <f t="shared" si="54"/>
        <v>0</v>
      </c>
      <c r="S192" s="6">
        <f>IF(AND(D192&lt;=L$4,P192&lt;&gt;"Y"),IF(N192&lt;VLOOKUP(O192,Runners!A$3:CT$201,S$1,FALSE),IF(Y$2="zero",0,Y$2),0),0)</f>
        <v>0</v>
      </c>
      <c r="T192" s="6">
        <f t="shared" si="65"/>
        <v>0</v>
      </c>
      <c r="U192" s="2"/>
      <c r="V192" s="2" t="str">
        <f>IF(O192&lt;&gt;"",VLOOKUP(O192,Runners!CZ$3:DM$201,V$1,FALSE),"")</f>
        <v/>
      </c>
      <c r="W192" s="19" t="str">
        <f t="shared" si="66"/>
        <v/>
      </c>
    </row>
    <row r="193" spans="3:23" x14ac:dyDescent="0.2">
      <c r="C193" s="3">
        <f>IF(A193&lt;&gt;"",VLOOKUP(A193,Runners!A$3:AS$201,C$1,FALSE),0)</f>
        <v>0</v>
      </c>
      <c r="D193" s="6">
        <f t="shared" si="62"/>
        <v>189</v>
      </c>
      <c r="E193" s="2"/>
      <c r="F193" s="2"/>
      <c r="J193" s="1">
        <f t="shared" si="63"/>
        <v>0</v>
      </c>
      <c r="M193" s="8" t="str">
        <f>IF(D193&lt;=L$4,SMALL(E$4:E$202,D193),"")</f>
        <v/>
      </c>
      <c r="N193" s="8" t="str">
        <f>IF(D193&lt;=L$4,VLOOKUP(M193,E$4:F$202,2,FALSE),"")</f>
        <v/>
      </c>
      <c r="O193" s="1" t="str">
        <f>IF(D193&lt;=L$4,VLOOKUP(M193,E$4:J$202,6,FALSE),"")</f>
        <v/>
      </c>
      <c r="P193" s="40" t="str">
        <f>IF(D193&lt;=L$4,VLOOKUP(O193,A$4:B$202,2,FALSE),"")</f>
        <v/>
      </c>
      <c r="Q193" s="40" t="str">
        <f t="shared" si="64"/>
        <v/>
      </c>
      <c r="R193" s="6">
        <f t="shared" si="54"/>
        <v>0</v>
      </c>
      <c r="S193" s="6">
        <f>IF(AND(D193&lt;=L$4,P193&lt;&gt;"Y"),IF(N193&lt;VLOOKUP(O193,Runners!A$3:CT$201,S$1,FALSE),IF(Y$2="zero",0,Y$2),0),0)</f>
        <v>0</v>
      </c>
      <c r="T193" s="6">
        <f t="shared" si="65"/>
        <v>0</v>
      </c>
      <c r="U193" s="2"/>
      <c r="V193" s="2" t="str">
        <f>IF(O193&lt;&gt;"",VLOOKUP(O193,Runners!CZ$3:DM$201,V$1,FALSE),"")</f>
        <v/>
      </c>
      <c r="W193" s="19" t="str">
        <f t="shared" si="66"/>
        <v/>
      </c>
    </row>
    <row r="194" spans="3:23" x14ac:dyDescent="0.2">
      <c r="C194" s="3">
        <f>IF(A194&lt;&gt;"",VLOOKUP(A194,Runners!A$3:AS$201,C$1,FALSE),0)</f>
        <v>0</v>
      </c>
      <c r="D194" s="6">
        <f t="shared" si="62"/>
        <v>190</v>
      </c>
      <c r="E194" s="2"/>
      <c r="F194" s="2"/>
      <c r="J194" s="1">
        <f t="shared" si="63"/>
        <v>0</v>
      </c>
      <c r="M194" s="8" t="str">
        <f>IF(D194&lt;=L$4,SMALL(E$4:E$202,D194),"")</f>
        <v/>
      </c>
      <c r="N194" s="8" t="str">
        <f>IF(D194&lt;=L$4,VLOOKUP(M194,E$4:F$202,2,FALSE),"")</f>
        <v/>
      </c>
      <c r="O194" s="1" t="str">
        <f>IF(D194&lt;=L$4,VLOOKUP(M194,E$4:J$202,6,FALSE),"")</f>
        <v/>
      </c>
      <c r="P194" s="40" t="str">
        <f>IF(D194&lt;=L$4,VLOOKUP(O194,A$4:B$202,2,FALSE),"")</f>
        <v/>
      </c>
      <c r="Q194" s="40" t="str">
        <f t="shared" si="64"/>
        <v/>
      </c>
      <c r="R194" s="6">
        <f t="shared" si="54"/>
        <v>0</v>
      </c>
      <c r="S194" s="6">
        <f>IF(AND(D194&lt;=L$4,P194&lt;&gt;"Y"),IF(N194&lt;VLOOKUP(O194,Runners!A$3:CT$201,S$1,FALSE),IF(Y$2="zero",0,Y$2),0),0)</f>
        <v>0</v>
      </c>
      <c r="T194" s="6">
        <f t="shared" si="65"/>
        <v>0</v>
      </c>
      <c r="U194" s="2"/>
      <c r="V194" s="2" t="str">
        <f>IF(O194&lt;&gt;"",VLOOKUP(O194,Runners!CZ$3:DM$201,V$1,FALSE),"")</f>
        <v/>
      </c>
      <c r="W194" s="19" t="str">
        <f t="shared" si="66"/>
        <v/>
      </c>
    </row>
    <row r="195" spans="3:23" x14ac:dyDescent="0.2">
      <c r="C195" s="3">
        <f>IF(A195&lt;&gt;"",VLOOKUP(A195,Runners!A$3:AS$201,C$1,FALSE),0)</f>
        <v>0</v>
      </c>
      <c r="D195" s="6">
        <f t="shared" si="62"/>
        <v>191</v>
      </c>
      <c r="E195" s="2"/>
      <c r="F195" s="2"/>
      <c r="J195" s="1">
        <f t="shared" si="63"/>
        <v>0</v>
      </c>
      <c r="M195" s="8" t="str">
        <f>IF(D195&lt;=L$4,SMALL(E$4:E$202,D195),"")</f>
        <v/>
      </c>
      <c r="N195" s="8" t="str">
        <f>IF(D195&lt;=L$4,VLOOKUP(M195,E$4:F$202,2,FALSE),"")</f>
        <v/>
      </c>
      <c r="O195" s="1" t="str">
        <f>IF(D195&lt;=L$4,VLOOKUP(M195,E$4:J$202,6,FALSE),"")</f>
        <v/>
      </c>
      <c r="P195" s="40" t="str">
        <f>IF(D195&lt;=L$4,VLOOKUP(O195,A$4:B$202,2,FALSE),"")</f>
        <v/>
      </c>
      <c r="Q195" s="40" t="str">
        <f t="shared" si="64"/>
        <v/>
      </c>
      <c r="R195" s="6">
        <f t="shared" si="54"/>
        <v>0</v>
      </c>
      <c r="S195" s="6">
        <f>IF(AND(D195&lt;=L$4,P195&lt;&gt;"Y"),IF(N195&lt;VLOOKUP(O195,Runners!A$3:CT$201,S$1,FALSE),IF(Y$2="zero",0,Y$2),0),0)</f>
        <v>0</v>
      </c>
      <c r="T195" s="6">
        <f t="shared" si="65"/>
        <v>0</v>
      </c>
      <c r="U195" s="2"/>
      <c r="V195" s="2" t="str">
        <f>IF(O195&lt;&gt;"",VLOOKUP(O195,Runners!CZ$3:DM$201,V$1,FALSE),"")</f>
        <v/>
      </c>
      <c r="W195" s="19" t="str">
        <f t="shared" si="66"/>
        <v/>
      </c>
    </row>
    <row r="196" spans="3:23" x14ac:dyDescent="0.2">
      <c r="C196" s="3">
        <f>IF(A196&lt;&gt;"",VLOOKUP(A196,Runners!A$3:AS$201,C$1,FALSE),0)</f>
        <v>0</v>
      </c>
      <c r="D196" s="6">
        <f t="shared" si="62"/>
        <v>192</v>
      </c>
      <c r="E196" s="2"/>
      <c r="F196" s="2"/>
      <c r="J196" s="1">
        <f t="shared" si="63"/>
        <v>0</v>
      </c>
      <c r="M196" s="8" t="str">
        <f>IF(D196&lt;=L$4,SMALL(E$4:E$202,D196),"")</f>
        <v/>
      </c>
      <c r="N196" s="8" t="str">
        <f>IF(D196&lt;=L$4,VLOOKUP(M196,E$4:F$202,2,FALSE),"")</f>
        <v/>
      </c>
      <c r="O196" s="1" t="str">
        <f>IF(D196&lt;=L$4,VLOOKUP(M196,E$4:J$202,6,FALSE),"")</f>
        <v/>
      </c>
      <c r="P196" s="40" t="str">
        <f>IF(D196&lt;=L$4,VLOOKUP(O196,A$4:B$202,2,FALSE),"")</f>
        <v/>
      </c>
      <c r="Q196" s="40" t="str">
        <f t="shared" si="64"/>
        <v/>
      </c>
      <c r="R196" s="6">
        <f t="shared" si="54"/>
        <v>0</v>
      </c>
      <c r="S196" s="6">
        <f>IF(AND(D196&lt;=L$4,P196&lt;&gt;"Y"),IF(N196&lt;VLOOKUP(O196,Runners!A$3:CT$201,S$1,FALSE),IF(Y$2="zero",0,Y$2),0),0)</f>
        <v>0</v>
      </c>
      <c r="T196" s="6">
        <f t="shared" si="65"/>
        <v>0</v>
      </c>
      <c r="U196" s="2"/>
      <c r="V196" s="2" t="str">
        <f>IF(O196&lt;&gt;"",VLOOKUP(O196,Runners!CZ$3:DM$201,V$1,FALSE),"")</f>
        <v/>
      </c>
      <c r="W196" s="19" t="str">
        <f t="shared" si="66"/>
        <v/>
      </c>
    </row>
    <row r="197" spans="3:23" x14ac:dyDescent="0.2">
      <c r="C197" s="3">
        <f>IF(A197&lt;&gt;"",VLOOKUP(A197,Runners!A$3:AS$201,C$1,FALSE),0)</f>
        <v>0</v>
      </c>
      <c r="D197" s="6">
        <f t="shared" si="62"/>
        <v>193</v>
      </c>
      <c r="E197" s="2"/>
      <c r="F197" s="2"/>
      <c r="J197" s="1">
        <f t="shared" si="63"/>
        <v>0</v>
      </c>
      <c r="M197" s="8" t="str">
        <f>IF(D197&lt;=L$4,SMALL(E$4:E$202,D197),"")</f>
        <v/>
      </c>
      <c r="N197" s="8" t="str">
        <f>IF(D197&lt;=L$4,VLOOKUP(M197,E$4:F$202,2,FALSE),"")</f>
        <v/>
      </c>
      <c r="O197" s="1" t="str">
        <f>IF(D197&lt;=L$4,VLOOKUP(M197,E$4:J$202,6,FALSE),"")</f>
        <v/>
      </c>
      <c r="P197" s="40" t="str">
        <f>IF(D197&lt;=L$4,VLOOKUP(O197,A$4:B$202,2,FALSE),"")</f>
        <v/>
      </c>
      <c r="Q197" s="40" t="str">
        <f t="shared" si="64"/>
        <v/>
      </c>
      <c r="R197" s="6">
        <f t="shared" si="54"/>
        <v>0</v>
      </c>
      <c r="S197" s="6">
        <f>IF(AND(D197&lt;=L$4,P197&lt;&gt;"Y"),IF(N197&lt;VLOOKUP(O197,Runners!A$3:CT$201,S$1,FALSE),IF(Y$2="zero",0,Y$2),0),0)</f>
        <v>0</v>
      </c>
      <c r="T197" s="6">
        <f t="shared" si="65"/>
        <v>0</v>
      </c>
      <c r="U197" s="2"/>
      <c r="V197" s="2" t="str">
        <f>IF(O197&lt;&gt;"",VLOOKUP(O197,Runners!CZ$3:DM$201,V$1,FALSE),"")</f>
        <v/>
      </c>
      <c r="W197" s="19" t="str">
        <f t="shared" si="66"/>
        <v/>
      </c>
    </row>
    <row r="198" spans="3:23" x14ac:dyDescent="0.2">
      <c r="C198" s="3">
        <f>IF(A198&lt;&gt;"",VLOOKUP(A198,Runners!A$3:AS$201,C$1,FALSE),0)</f>
        <v>0</v>
      </c>
      <c r="D198" s="6">
        <f t="shared" si="62"/>
        <v>194</v>
      </c>
      <c r="E198" s="2"/>
      <c r="F198" s="2"/>
      <c r="J198" s="1">
        <f t="shared" si="63"/>
        <v>0</v>
      </c>
      <c r="M198" s="8" t="str">
        <f>IF(D198&lt;=L$4,SMALL(E$4:E$202,D198),"")</f>
        <v/>
      </c>
      <c r="N198" s="8" t="str">
        <f>IF(D198&lt;=L$4,VLOOKUP(M198,E$4:F$202,2,FALSE),"")</f>
        <v/>
      </c>
      <c r="O198" s="1" t="str">
        <f>IF(D198&lt;=L$4,VLOOKUP(M198,E$4:J$202,6,FALSE),"")</f>
        <v/>
      </c>
      <c r="P198" s="40" t="str">
        <f>IF(D198&lt;=L$4,VLOOKUP(O198,A$4:B$202,2,FALSE),"")</f>
        <v/>
      </c>
      <c r="Q198" s="40" t="str">
        <f t="shared" ref="Q198:Q201" si="67">IF(D198&lt;=L$4,IF(P198="Y",Q197,Q197-1),"")</f>
        <v/>
      </c>
      <c r="R198" s="6">
        <f t="shared" ref="R198:R201" si="68">IF(Q198=Q197,0,IF(Q198&gt;0,Q198,1))</f>
        <v>0</v>
      </c>
      <c r="S198" s="6">
        <f>IF(AND(D198&lt;=L$4,P198&lt;&gt;"Y"),IF(N198&lt;VLOOKUP(O198,Runners!A$3:CT$201,S$1,FALSE),IF(Y$2="zero",0,Y$2),0),0)</f>
        <v>0</v>
      </c>
      <c r="T198" s="6">
        <f t="shared" ref="T198:T201" si="69">IF(AND(D198&lt;=L$4,P198&lt;&gt;"Y"),S198+R198,0)</f>
        <v>0</v>
      </c>
      <c r="U198" s="2"/>
      <c r="V198" s="2" t="str">
        <f>IF(O198&lt;&gt;"",VLOOKUP(O198,Runners!CZ$3:DM$201,V$1,FALSE),"")</f>
        <v/>
      </c>
      <c r="W198" s="19" t="str">
        <f t="shared" ref="W198:W201" si="70">IF(O198&lt;&gt;"",(V198-N198)/V198,"")</f>
        <v/>
      </c>
    </row>
    <row r="199" spans="3:23" x14ac:dyDescent="0.2">
      <c r="C199" s="3">
        <f>IF(A199&lt;&gt;"",VLOOKUP(A199,Runners!A$3:AS$201,C$1,FALSE),0)</f>
        <v>0</v>
      </c>
      <c r="D199" s="6">
        <f t="shared" si="62"/>
        <v>195</v>
      </c>
      <c r="E199" s="2"/>
      <c r="F199" s="2"/>
      <c r="J199" s="1">
        <f t="shared" ref="J199:J201" si="71">A199</f>
        <v>0</v>
      </c>
      <c r="M199" s="8" t="str">
        <f>IF(D199&lt;=L$4,SMALL(E$4:E$202,D199),"")</f>
        <v/>
      </c>
      <c r="N199" s="8" t="str">
        <f>IF(D199&lt;=L$4,VLOOKUP(M199,E$4:F$202,2,FALSE),"")</f>
        <v/>
      </c>
      <c r="O199" s="1" t="str">
        <f>IF(D199&lt;=L$4,VLOOKUP(M199,E$4:J$202,6,FALSE),"")</f>
        <v/>
      </c>
      <c r="P199" s="40" t="str">
        <f>IF(D199&lt;=L$4,VLOOKUP(O199,A$4:B$202,2,FALSE),"")</f>
        <v/>
      </c>
      <c r="Q199" s="40" t="str">
        <f t="shared" si="67"/>
        <v/>
      </c>
      <c r="R199" s="6">
        <f t="shared" si="68"/>
        <v>0</v>
      </c>
      <c r="S199" s="6">
        <f>IF(AND(D199&lt;=L$4,P199&lt;&gt;"Y"),IF(N199&lt;VLOOKUP(O199,Runners!A$3:CT$201,S$1,FALSE),IF(Y$2="zero",0,Y$2),0),0)</f>
        <v>0</v>
      </c>
      <c r="T199" s="6">
        <f t="shared" si="69"/>
        <v>0</v>
      </c>
      <c r="U199" s="2"/>
      <c r="V199" s="2" t="str">
        <f>IF(O199&lt;&gt;"",VLOOKUP(O199,Runners!CZ$3:DM$201,V$1,FALSE),"")</f>
        <v/>
      </c>
      <c r="W199" s="19" t="str">
        <f t="shared" si="70"/>
        <v/>
      </c>
    </row>
    <row r="200" spans="3:23" x14ac:dyDescent="0.2">
      <c r="C200" s="3">
        <f>IF(A200&lt;&gt;"",VLOOKUP(A200,Runners!A$3:AS$201,C$1,FALSE),0)</f>
        <v>0</v>
      </c>
      <c r="D200" s="6">
        <f t="shared" si="62"/>
        <v>196</v>
      </c>
      <c r="E200" s="2"/>
      <c r="F200" s="2"/>
      <c r="J200" s="1">
        <f t="shared" si="71"/>
        <v>0</v>
      </c>
      <c r="M200" s="8" t="str">
        <f>IF(D200&lt;=L$4,SMALL(E$4:E$202,D200),"")</f>
        <v/>
      </c>
      <c r="N200" s="8" t="str">
        <f>IF(D200&lt;=L$4,VLOOKUP(M200,E$4:F$202,2,FALSE),"")</f>
        <v/>
      </c>
      <c r="O200" s="1" t="str">
        <f>IF(D200&lt;=L$4,VLOOKUP(M200,E$4:J$202,6,FALSE),"")</f>
        <v/>
      </c>
      <c r="P200" s="40" t="str">
        <f>IF(D200&lt;=L$4,VLOOKUP(O200,A$4:B$202,2,FALSE),"")</f>
        <v/>
      </c>
      <c r="Q200" s="40" t="str">
        <f t="shared" si="67"/>
        <v/>
      </c>
      <c r="R200" s="6">
        <f t="shared" si="68"/>
        <v>0</v>
      </c>
      <c r="S200" s="6">
        <f>IF(AND(D200&lt;=L$4,P200&lt;&gt;"Y"),IF(N200&lt;VLOOKUP(O200,Runners!A$3:CT$201,S$1,FALSE),IF(Y$2="zero",0,Y$2),0),0)</f>
        <v>0</v>
      </c>
      <c r="T200" s="6">
        <f t="shared" si="69"/>
        <v>0</v>
      </c>
      <c r="U200" s="2"/>
      <c r="V200" s="2" t="str">
        <f>IF(O200&lt;&gt;"",VLOOKUP(O200,Runners!CZ$3:DM$201,V$1,FALSE),"")</f>
        <v/>
      </c>
      <c r="W200" s="19" t="str">
        <f t="shared" si="70"/>
        <v/>
      </c>
    </row>
    <row r="201" spans="3:23" x14ac:dyDescent="0.2">
      <c r="C201" s="3">
        <f>IF(A201&lt;&gt;"",VLOOKUP(A201,Runners!A$3:AS$201,C$1,FALSE),0)</f>
        <v>0</v>
      </c>
      <c r="D201" s="6">
        <f t="shared" si="62"/>
        <v>197</v>
      </c>
      <c r="E201" s="2"/>
      <c r="F201" s="2"/>
      <c r="J201" s="1">
        <f t="shared" si="71"/>
        <v>0</v>
      </c>
      <c r="M201" s="8" t="str">
        <f>IF(D201&lt;=L$4,SMALL(E$4:E$202,D201),"")</f>
        <v/>
      </c>
      <c r="N201" s="8" t="str">
        <f>IF(D201&lt;=L$4,VLOOKUP(M201,E$4:F$202,2,FALSE),"")</f>
        <v/>
      </c>
      <c r="O201" s="1" t="str">
        <f>IF(D201&lt;=L$4,VLOOKUP(M201,E$4:J$202,6,FALSE),"")</f>
        <v/>
      </c>
      <c r="P201" s="40" t="str">
        <f>IF(D201&lt;=L$4,VLOOKUP(O201,A$4:B$202,2,FALSE),"")</f>
        <v/>
      </c>
      <c r="Q201" s="40" t="str">
        <f t="shared" si="67"/>
        <v/>
      </c>
      <c r="R201" s="6">
        <f t="shared" si="68"/>
        <v>0</v>
      </c>
      <c r="S201" s="6">
        <f>IF(AND(D201&lt;=L$4,P201&lt;&gt;"Y"),IF(N201&lt;VLOOKUP(O201,Runners!A$3:CT$201,S$1,FALSE),IF(Y$2="zero",0,Y$2),0),0)</f>
        <v>0</v>
      </c>
      <c r="T201" s="6">
        <f t="shared" si="69"/>
        <v>0</v>
      </c>
      <c r="U201" s="2"/>
      <c r="V201" s="2" t="str">
        <f>IF(O201&lt;&gt;"",VLOOKUP(O201,Runners!CZ$3:DM$201,V$1,FALSE),"")</f>
        <v/>
      </c>
      <c r="W201" s="19" t="str">
        <f t="shared" si="70"/>
        <v/>
      </c>
    </row>
    <row r="202" spans="3:23" x14ac:dyDescent="0.2">
      <c r="S202" s="6" t="e">
        <f>IF(D202&lt;=L$4,IF(N202&lt;VLOOKUP(O202,Runners!A$3:CT$201,S$1,FALSE),2,0),0)</f>
        <v>#N/A</v>
      </c>
    </row>
  </sheetData>
  <sortState xmlns:xlrd2="http://schemas.microsoft.com/office/spreadsheetml/2017/richdata2" ref="A4:CE126">
    <sortCondition ref="A126"/>
  </sortState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CE202"/>
  <sheetViews>
    <sheetView showZeros="0" workbookViewId="0">
      <pane xSplit="4" ySplit="2" topLeftCell="E15" activePane="bottomRight" state="frozen"/>
      <selection pane="topRight" activeCell="E1" sqref="E1"/>
      <selection pane="bottomLeft" activeCell="A3" sqref="A3"/>
      <selection pane="bottomRight" activeCell="C55" sqref="C55:F55"/>
    </sheetView>
  </sheetViews>
  <sheetFormatPr defaultColWidth="8.85546875" defaultRowHeight="12" x14ac:dyDescent="0.2"/>
  <cols>
    <col min="1" max="1" width="16.28515625" style="1" customWidth="1"/>
    <col min="2" max="2" width="5.5703125" style="1" customWidth="1"/>
    <col min="3" max="3" width="7.28515625" style="1" customWidth="1"/>
    <col min="4" max="4" width="3.85546875" style="6" hidden="1" customWidth="1"/>
    <col min="5" max="5" width="7.7109375" style="1" customWidth="1"/>
    <col min="6" max="6" width="8.7109375" style="1" customWidth="1"/>
    <col min="7" max="7" width="8.7109375" style="6" customWidth="1"/>
    <col min="8" max="8" width="8.7109375" style="6" hidden="1" customWidth="1"/>
    <col min="9" max="9" width="8.140625" style="1" hidden="1" customWidth="1"/>
    <col min="10" max="10" width="5.7109375" style="1" hidden="1" customWidth="1"/>
    <col min="11" max="11" width="8.7109375" style="8" hidden="1" customWidth="1"/>
    <col min="12" max="12" width="11.140625" style="1" customWidth="1"/>
    <col min="13" max="13" width="8.85546875" style="1" customWidth="1"/>
    <col min="14" max="14" width="8.85546875" style="8" customWidth="1"/>
    <col min="15" max="15" width="16.7109375" style="1" customWidth="1"/>
    <col min="16" max="16" width="5.5703125" style="6" customWidth="1"/>
    <col min="17" max="17" width="5.5703125" style="6" hidden="1" customWidth="1"/>
    <col min="18" max="19" width="5.5703125" style="6" customWidth="1"/>
    <col min="20" max="21" width="5.5703125" style="1" customWidth="1"/>
    <col min="22" max="22" width="8.85546875" style="1" hidden="1" customWidth="1"/>
    <col min="23" max="23" width="6.85546875" style="1" customWidth="1"/>
    <col min="24" max="24" width="10.42578125" style="1" customWidth="1"/>
    <col min="25" max="16384" width="8.85546875" style="1"/>
  </cols>
  <sheetData>
    <row r="1" spans="1:83" s="7" customFormat="1" ht="25.9" hidden="1" customHeight="1" x14ac:dyDescent="0.25">
      <c r="C1" s="7">
        <v>42</v>
      </c>
      <c r="D1" s="5"/>
      <c r="E1" s="4"/>
      <c r="F1" s="4"/>
      <c r="G1" s="5"/>
      <c r="H1" s="5"/>
      <c r="K1" s="10"/>
      <c r="N1" s="10"/>
      <c r="P1" s="5"/>
      <c r="Q1" s="5">
        <v>95</v>
      </c>
      <c r="R1" s="5"/>
      <c r="S1" s="5">
        <v>95</v>
      </c>
      <c r="T1" s="7">
        <v>3</v>
      </c>
      <c r="V1" s="7">
        <v>11</v>
      </c>
    </row>
    <row r="2" spans="1:83" s="7" customFormat="1" ht="12" customHeight="1" x14ac:dyDescent="0.25">
      <c r="A2" s="7" t="s">
        <v>22</v>
      </c>
      <c r="B2" s="7" t="s">
        <v>65</v>
      </c>
      <c r="C2" s="7" t="s">
        <v>59</v>
      </c>
      <c r="D2" s="5">
        <v>0</v>
      </c>
      <c r="E2" s="4"/>
      <c r="F2" s="4"/>
      <c r="G2" s="5"/>
      <c r="H2" s="5"/>
      <c r="K2" s="10"/>
      <c r="L2" s="14" t="s">
        <v>138</v>
      </c>
      <c r="M2" s="14" t="s">
        <v>139</v>
      </c>
      <c r="N2" s="24" t="s">
        <v>140</v>
      </c>
      <c r="P2" s="39" t="s">
        <v>65</v>
      </c>
      <c r="Q2" s="39"/>
      <c r="R2" s="5" t="s">
        <v>34</v>
      </c>
      <c r="S2" s="5" t="s">
        <v>119</v>
      </c>
      <c r="T2" s="5" t="s">
        <v>124</v>
      </c>
      <c r="X2" s="12" t="s">
        <v>206</v>
      </c>
      <c r="Y2" s="51">
        <v>2</v>
      </c>
    </row>
    <row r="3" spans="1:83" s="7" customFormat="1" ht="16.149999999999999" hidden="1" customHeight="1" x14ac:dyDescent="0.25">
      <c r="D3" s="5">
        <v>0</v>
      </c>
      <c r="E3" s="4"/>
      <c r="F3" s="4"/>
      <c r="G3" s="5"/>
      <c r="H3" s="5"/>
      <c r="K3" s="10"/>
      <c r="L3" s="14"/>
      <c r="M3" s="14"/>
      <c r="N3" s="24"/>
      <c r="P3" s="39"/>
      <c r="Q3" s="39">
        <v>41</v>
      </c>
      <c r="R3" s="5">
        <v>41</v>
      </c>
      <c r="S3" s="5"/>
      <c r="T3" s="5"/>
    </row>
    <row r="4" spans="1:83" ht="12" customHeight="1" x14ac:dyDescent="0.2">
      <c r="A4" s="1" t="s">
        <v>199</v>
      </c>
      <c r="C4" s="3">
        <f>IF(A4&lt;&gt;"",VLOOKUP(A4,Runners!A$3:AS$201,C$1,FALSE),0)</f>
        <v>9.5486111111111119E-3</v>
      </c>
      <c r="D4" s="6">
        <f t="shared" ref="D4:D35" si="0">D3+1</f>
        <v>1</v>
      </c>
      <c r="E4" s="2"/>
      <c r="F4" s="2">
        <f t="shared" ref="F4:F35" si="1">IF(E4&gt;0,E4-C4,0)</f>
        <v>0</v>
      </c>
      <c r="J4" s="1" t="str">
        <f t="shared" ref="J4:J35" si="2">A4</f>
        <v>Aaron Kirkby</v>
      </c>
      <c r="L4" s="7">
        <f>COUNT(E4:E202)</f>
        <v>14</v>
      </c>
      <c r="M4" s="8">
        <f>IF(D4&lt;=L$4,SMALL(E$4:E$202,D4),"")</f>
        <v>3.2314814814814817E-2</v>
      </c>
      <c r="N4" s="8">
        <f>IF(D4&lt;=L$4,VLOOKUP(M4,E$4:F$202,2,FALSE),"")</f>
        <v>1.8599537037037039E-2</v>
      </c>
      <c r="O4" s="1" t="str">
        <f>IF(D4&lt;=L$4,VLOOKUP(M4,E$4:J$202,6,FALSE),"")</f>
        <v>Oliver Thomson</v>
      </c>
      <c r="P4" s="40">
        <f>IF(D4&lt;=L$4,VLOOKUP(O4,A$4:B$202,2,FALSE),"")</f>
        <v>0</v>
      </c>
      <c r="Q4" s="40">
        <f t="shared" ref="Q4:Q35" si="3">IF(D4&lt;=L$4,IF(P4="Y",Q3,Q3-1),"")</f>
        <v>40</v>
      </c>
      <c r="R4" s="6">
        <f t="shared" ref="R4:R35" si="4">IF(Q4=Q3,0,IF(Q4&gt;0,Q4,1))</f>
        <v>40</v>
      </c>
      <c r="S4" s="6">
        <f>IF(AND(D4&lt;=L$4,P4&lt;&gt;"Y"),IF(N4&lt;VLOOKUP(O4,Runners!A$3:CT$201,S$1,FALSE),IF(Y$2="zero",0,Y$2),0),0)</f>
        <v>0</v>
      </c>
      <c r="T4" s="6">
        <f t="shared" ref="T4:T35" si="5">IF(AND(D4&lt;=L$4,P4&lt;&gt;"Y"),S4+R4,0)</f>
        <v>40</v>
      </c>
      <c r="U4" s="2"/>
      <c r="V4" s="2">
        <f>IF(O4&lt;&gt;"",VLOOKUP(O4,Runners!CZ$3:DM$201,V$1,FALSE),"")</f>
        <v>1.9601237395833328E-2</v>
      </c>
      <c r="W4" s="19">
        <f t="shared" ref="W4:W35" si="6">IF(O4&lt;&gt;"",(V4-N4)/V4,"")</f>
        <v>5.1103934846951159E-2</v>
      </c>
    </row>
    <row r="5" spans="1:83" x14ac:dyDescent="0.2">
      <c r="A5" s="1" t="s">
        <v>5</v>
      </c>
      <c r="C5" s="3">
        <f>IF(A5&lt;&gt;"",VLOOKUP(A5,Runners!A$3:AS$201,C$1,FALSE),0)</f>
        <v>1.2847222222222223E-2</v>
      </c>
      <c r="D5" s="6">
        <f t="shared" si="0"/>
        <v>2</v>
      </c>
      <c r="E5" s="2"/>
      <c r="F5" s="2">
        <f t="shared" si="1"/>
        <v>0</v>
      </c>
      <c r="J5" s="1" t="str">
        <f t="shared" si="2"/>
        <v>Alan Elstone</v>
      </c>
      <c r="L5" s="7"/>
      <c r="M5" s="8">
        <f>IF(D5&lt;=L$4,SMALL(E$4:E$202,D5),"")</f>
        <v>3.2407407407407406E-2</v>
      </c>
      <c r="N5" s="8">
        <f>IF(D5&lt;=L$4,VLOOKUP(M5,E$4:F$202,2,FALSE),"")</f>
        <v>2.0081018518518519E-2</v>
      </c>
      <c r="O5" s="1" t="str">
        <f>IF(D5&lt;=L$4,VLOOKUP(M5,E$4:J$202,6,FALSE),"")</f>
        <v>Graham Webster</v>
      </c>
      <c r="P5" s="40">
        <f>IF(D5&lt;=L$4,VLOOKUP(O5,A$4:B$202,2,FALSE),"")</f>
        <v>0</v>
      </c>
      <c r="Q5" s="40">
        <f t="shared" si="3"/>
        <v>39</v>
      </c>
      <c r="R5" s="6">
        <f t="shared" si="4"/>
        <v>39</v>
      </c>
      <c r="S5" s="6">
        <v>1</v>
      </c>
      <c r="T5" s="6">
        <f t="shared" si="5"/>
        <v>40</v>
      </c>
      <c r="U5" s="2"/>
      <c r="V5" s="2">
        <f>IF(O5&lt;&gt;"",VLOOKUP(O5,Runners!CZ$3:DM$201,V$1,FALSE),"")</f>
        <v>2.0988444571759263E-2</v>
      </c>
      <c r="W5" s="19">
        <f t="shared" si="6"/>
        <v>4.3234554620675429E-2</v>
      </c>
      <c r="X5" s="2" t="s">
        <v>135</v>
      </c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</row>
    <row r="6" spans="1:83" x14ac:dyDescent="0.2">
      <c r="A6" s="1" t="s">
        <v>214</v>
      </c>
      <c r="B6" s="3"/>
      <c r="C6" s="3">
        <f>IF(A6&lt;&gt;"",VLOOKUP(A6,Runners!A$3:AS$201,C$1,FALSE),0)</f>
        <v>1.7013888888888891E-2</v>
      </c>
      <c r="D6" s="6">
        <f t="shared" si="0"/>
        <v>3</v>
      </c>
      <c r="E6" s="2">
        <v>3.3831018518518517E-2</v>
      </c>
      <c r="F6" s="2">
        <f t="shared" si="1"/>
        <v>1.6817129629629626E-2</v>
      </c>
      <c r="J6" s="1" t="str">
        <f t="shared" si="2"/>
        <v>Alex Fraser</v>
      </c>
      <c r="M6" s="8">
        <f>IF(D6&lt;=L$4,SMALL(E$4:E$202,D6),"")</f>
        <v>3.2546296296296295E-2</v>
      </c>
      <c r="N6" s="8">
        <f>IF(D6&lt;=L$4,VLOOKUP(M6,E$4:F$202,2,FALSE),"")</f>
        <v>2.0046296296296295E-2</v>
      </c>
      <c r="O6" s="1" t="str">
        <f>IF(D6&lt;=L$4,VLOOKUP(M6,E$4:J$202,6,FALSE),"")</f>
        <v>Dan Gregson</v>
      </c>
      <c r="P6" s="40">
        <f>IF(D6&lt;=L$4,VLOOKUP(O6,A$4:B$202,2,FALSE),"")</f>
        <v>0</v>
      </c>
      <c r="Q6" s="40">
        <f t="shared" si="3"/>
        <v>38</v>
      </c>
      <c r="R6" s="6">
        <f t="shared" si="4"/>
        <v>38</v>
      </c>
      <c r="S6" s="6">
        <v>1</v>
      </c>
      <c r="T6" s="6">
        <f t="shared" si="5"/>
        <v>39</v>
      </c>
      <c r="U6" s="2"/>
      <c r="V6" s="2">
        <f>IF(O6&lt;&gt;"",VLOOKUP(O6,Runners!CZ$3:DM$201,V$1,FALSE),"")</f>
        <v>2.0905212141203697E-2</v>
      </c>
      <c r="W6" s="19">
        <f t="shared" si="6"/>
        <v>4.1086205636464181E-2</v>
      </c>
    </row>
    <row r="7" spans="1:83" x14ac:dyDescent="0.2">
      <c r="A7" s="1" t="s">
        <v>1</v>
      </c>
      <c r="C7" s="3">
        <f>IF(A7&lt;&gt;"",VLOOKUP(A7,Runners!A$3:AS$201,C$1,FALSE),0)</f>
        <v>1.6840277777777777E-2</v>
      </c>
      <c r="D7" s="6">
        <f t="shared" si="0"/>
        <v>4</v>
      </c>
      <c r="E7" s="2"/>
      <c r="F7" s="2">
        <f t="shared" si="1"/>
        <v>0</v>
      </c>
      <c r="J7" s="1" t="str">
        <f t="shared" si="2"/>
        <v>Alex Tate</v>
      </c>
      <c r="M7" s="8">
        <f>IF(D7&lt;=L$4,SMALL(E$4:E$202,D7),"")</f>
        <v>3.2974537037037038E-2</v>
      </c>
      <c r="N7" s="8">
        <f>IF(D7&lt;=L$4,VLOOKUP(M7,E$4:F$202,2,FALSE),"")</f>
        <v>2.4467592592592596E-2</v>
      </c>
      <c r="O7" s="1" t="str">
        <f>IF(D7&lt;=L$4,VLOOKUP(M7,E$4:J$202,6,FALSE),"")</f>
        <v>Peter Thomson</v>
      </c>
      <c r="P7" s="40">
        <f>IF(D7&lt;=L$4,VLOOKUP(O7,A$4:B$202,2,FALSE),"")</f>
        <v>0</v>
      </c>
      <c r="Q7" s="40">
        <f t="shared" si="3"/>
        <v>37</v>
      </c>
      <c r="R7" s="6">
        <f t="shared" si="4"/>
        <v>37</v>
      </c>
      <c r="S7" s="6">
        <v>1</v>
      </c>
      <c r="T7" s="6">
        <f t="shared" si="5"/>
        <v>38</v>
      </c>
      <c r="U7" s="2"/>
      <c r="V7" s="2">
        <f>IF(O7&lt;&gt;"",VLOOKUP(O7,Runners!CZ$3:DM$201,V$1,FALSE),"")</f>
        <v>2.492811295138889E-2</v>
      </c>
      <c r="W7" s="19">
        <f t="shared" si="6"/>
        <v>1.8473935820747134E-2</v>
      </c>
    </row>
    <row r="8" spans="1:83" x14ac:dyDescent="0.2">
      <c r="A8" s="1" t="s">
        <v>228</v>
      </c>
      <c r="C8" s="3">
        <f>IF(A8&lt;&gt;"",VLOOKUP(A8,Runners!A$3:AS$201,C$1,FALSE),0)</f>
        <v>9.5486111111111119E-3</v>
      </c>
      <c r="D8" s="6">
        <f t="shared" si="0"/>
        <v>5</v>
      </c>
      <c r="E8" s="2">
        <v>3.3842592592592598E-2</v>
      </c>
      <c r="F8" s="2">
        <f t="shared" si="1"/>
        <v>2.4293981481481486E-2</v>
      </c>
      <c r="J8" s="1" t="str">
        <f t="shared" si="2"/>
        <v>Alex Wiggins</v>
      </c>
      <c r="M8" s="8">
        <f>IF(D8&lt;=L$4,SMALL(E$4:E$202,D8),"")</f>
        <v>3.3009259259259259E-2</v>
      </c>
      <c r="N8" s="8">
        <f>IF(D8&lt;=L$4,VLOOKUP(M8,E$4:F$202,2,FALSE),"")</f>
        <v>1.9641203703703702E-2</v>
      </c>
      <c r="O8" s="1" t="str">
        <f>IF(D8&lt;=L$4,VLOOKUP(M8,E$4:J$202,6,FALSE),"")</f>
        <v>Jennifer Hill</v>
      </c>
      <c r="P8" s="40">
        <f>IF(D8&lt;=L$4,VLOOKUP(O8,A$4:B$202,2,FALSE),"")</f>
        <v>0</v>
      </c>
      <c r="Q8" s="40">
        <f t="shared" si="3"/>
        <v>36</v>
      </c>
      <c r="R8" s="6">
        <f t="shared" si="4"/>
        <v>36</v>
      </c>
      <c r="S8" s="6">
        <v>4</v>
      </c>
      <c r="T8" s="6">
        <f t="shared" si="5"/>
        <v>40</v>
      </c>
      <c r="U8" s="2"/>
      <c r="V8" s="2">
        <f>IF(O8&lt;&gt;"",VLOOKUP(O8,Runners!CZ$3:DM$201,V$1,FALSE),"")</f>
        <v>0.11572916666666666</v>
      </c>
      <c r="W8" s="19">
        <f t="shared" si="6"/>
        <v>0.83028302830283029</v>
      </c>
    </row>
    <row r="9" spans="1:83" x14ac:dyDescent="0.2">
      <c r="A9" s="1" t="s">
        <v>216</v>
      </c>
      <c r="C9" s="3">
        <f>IF(A9&lt;&gt;"",VLOOKUP(A9,Runners!A$3:AS$201,C$1,FALSE),0)</f>
        <v>1.8229166666666668E-2</v>
      </c>
      <c r="D9" s="6">
        <f t="shared" si="0"/>
        <v>6</v>
      </c>
      <c r="E9" s="2"/>
      <c r="F9" s="2">
        <f t="shared" si="1"/>
        <v>0</v>
      </c>
      <c r="J9" s="1" t="str">
        <f t="shared" si="2"/>
        <v>Alistair Leivers</v>
      </c>
      <c r="M9" s="8">
        <f>IF(D9&lt;=L$4,SMALL(E$4:E$202,D9),"")</f>
        <v>3.3159722222222222E-2</v>
      </c>
      <c r="N9" s="8">
        <f>IF(D9&lt;=L$4,VLOOKUP(M9,E$4:F$202,2,FALSE),"")</f>
        <v>1.7708333333333333E-2</v>
      </c>
      <c r="O9" s="1" t="str">
        <f>IF(D9&lt;=L$4,VLOOKUP(M9,E$4:J$202,6,FALSE),"")</f>
        <v>Dom Kirby</v>
      </c>
      <c r="P9" s="40">
        <f>IF(D9&lt;=L$4,VLOOKUP(O9,A$4:B$202,2,FALSE),"")</f>
        <v>0</v>
      </c>
      <c r="Q9" s="40">
        <f t="shared" si="3"/>
        <v>35</v>
      </c>
      <c r="R9" s="6">
        <f t="shared" si="4"/>
        <v>35</v>
      </c>
      <c r="S9" s="6">
        <v>2</v>
      </c>
      <c r="T9" s="6">
        <f t="shared" si="5"/>
        <v>37</v>
      </c>
      <c r="U9" s="2"/>
      <c r="V9" s="2">
        <f>IF(O9&lt;&gt;"",VLOOKUP(O9,Runners!CZ$3:DM$201,V$1,FALSE),"")</f>
        <v>0.11572916666666666</v>
      </c>
      <c r="W9" s="19">
        <f t="shared" si="6"/>
        <v>0.84698469846984703</v>
      </c>
    </row>
    <row r="10" spans="1:83" x14ac:dyDescent="0.2">
      <c r="A10" s="1" t="s">
        <v>48</v>
      </c>
      <c r="B10" s="3"/>
      <c r="C10" s="3">
        <f>IF(A10&lt;&gt;"",VLOOKUP(A10,Runners!A$3:AS$201,C$1,FALSE),0)</f>
        <v>1.7013888888888891E-2</v>
      </c>
      <c r="D10" s="6">
        <f t="shared" si="0"/>
        <v>7</v>
      </c>
      <c r="E10" s="2"/>
      <c r="F10" s="2">
        <f t="shared" si="1"/>
        <v>0</v>
      </c>
      <c r="J10" s="1" t="str">
        <f t="shared" si="2"/>
        <v>Andy Draper</v>
      </c>
      <c r="M10" s="8">
        <f>IF(D10&lt;=L$4,SMALL(E$4:E$202,D10),"")</f>
        <v>3.316087962962963E-2</v>
      </c>
      <c r="N10" s="8">
        <f>IF(D10&lt;=L$4,VLOOKUP(M10,E$4:F$202,2,FALSE),"")</f>
        <v>2.0313657407407409E-2</v>
      </c>
      <c r="O10" s="1" t="str">
        <f>IF(D10&lt;=L$4,VLOOKUP(M10,E$4:J$202,6,FALSE),"")</f>
        <v>Chris Cottam</v>
      </c>
      <c r="P10" s="40">
        <f>IF(D10&lt;=L$4,VLOOKUP(O10,A$4:B$202,2,FALSE),"")</f>
        <v>0</v>
      </c>
      <c r="Q10" s="40">
        <f t="shared" si="3"/>
        <v>34</v>
      </c>
      <c r="R10" s="6">
        <f t="shared" si="4"/>
        <v>34</v>
      </c>
      <c r="S10" s="6">
        <v>4</v>
      </c>
      <c r="T10" s="6">
        <f t="shared" si="5"/>
        <v>38</v>
      </c>
      <c r="U10" s="2"/>
      <c r="V10" s="2">
        <f>IF(O10&lt;&gt;"",VLOOKUP(O10,Runners!CZ$3:DM$201,V$1,FALSE),"")</f>
        <v>2.0461305844907407E-2</v>
      </c>
      <c r="W10" s="19">
        <f t="shared" si="6"/>
        <v>7.2159831156009199E-3</v>
      </c>
    </row>
    <row r="11" spans="1:83" x14ac:dyDescent="0.2">
      <c r="A11" s="1" t="s">
        <v>27</v>
      </c>
      <c r="C11" s="3">
        <f>IF(A11&lt;&gt;"",VLOOKUP(A11,Runners!A$3:AS$201,C$1,FALSE),0)</f>
        <v>1.6493055555555556E-2</v>
      </c>
      <c r="D11" s="6">
        <f t="shared" si="0"/>
        <v>8</v>
      </c>
      <c r="E11" s="2"/>
      <c r="F11" s="2">
        <f t="shared" si="1"/>
        <v>0</v>
      </c>
      <c r="J11" s="1" t="str">
        <f t="shared" si="2"/>
        <v>Andy Unsworth</v>
      </c>
      <c r="M11" s="8">
        <f>IF(D11&lt;=L$4,SMALL(E$4:E$202,D11),"")</f>
        <v>3.3217592592592597E-2</v>
      </c>
      <c r="N11" s="8">
        <f>IF(D11&lt;=L$4,VLOOKUP(M11,E$4:F$202,2,FALSE),"")</f>
        <v>1.950231481481482E-2</v>
      </c>
      <c r="O11" s="1" t="str">
        <f>IF(D11&lt;=L$4,VLOOKUP(M11,E$4:J$202,6,FALSE),"")</f>
        <v>Darran Ames</v>
      </c>
      <c r="P11" s="40">
        <f>IF(D11&lt;=L$4,VLOOKUP(O11,A$4:B$202,2,FALSE),"")</f>
        <v>0</v>
      </c>
      <c r="Q11" s="40">
        <f t="shared" si="3"/>
        <v>33</v>
      </c>
      <c r="R11" s="6">
        <f t="shared" si="4"/>
        <v>33</v>
      </c>
      <c r="S11" s="6">
        <v>2</v>
      </c>
      <c r="T11" s="6">
        <f t="shared" si="5"/>
        <v>35</v>
      </c>
      <c r="U11" s="2"/>
      <c r="V11" s="2">
        <f>IF(O11&lt;&gt;"",VLOOKUP(O11,Runners!CZ$3:DM$201,V$1,FALSE),"")</f>
        <v>0.11572916666666666</v>
      </c>
      <c r="W11" s="19">
        <f t="shared" si="6"/>
        <v>0.83148314831483139</v>
      </c>
    </row>
    <row r="12" spans="1:83" x14ac:dyDescent="0.2">
      <c r="A12" s="1" t="s">
        <v>190</v>
      </c>
      <c r="C12" s="3">
        <f>IF(A12&lt;&gt;"",VLOOKUP(A12,Runners!A$3:AS$201,C$1,FALSE),0)</f>
        <v>7.2916666666666668E-3</v>
      </c>
      <c r="D12" s="6">
        <f t="shared" si="0"/>
        <v>9</v>
      </c>
      <c r="E12" s="2"/>
      <c r="F12" s="2">
        <f t="shared" si="1"/>
        <v>0</v>
      </c>
      <c r="J12" s="1" t="str">
        <f t="shared" si="2"/>
        <v>Angela Bremner</v>
      </c>
      <c r="M12" s="8">
        <f>IF(D12&lt;=L$4,SMALL(E$4:E$202,D12),"")</f>
        <v>3.3472222222222223E-2</v>
      </c>
      <c r="N12" s="8">
        <f>IF(D12&lt;=L$4,VLOOKUP(M12,E$4:F$202,2,FALSE),"")</f>
        <v>1.8541666666666665E-2</v>
      </c>
      <c r="O12" s="1" t="str">
        <f>IF(D12&lt;=L$4,VLOOKUP(M12,E$4:J$202,6,FALSE),"")</f>
        <v>Neil Tate</v>
      </c>
      <c r="P12" s="40">
        <f>IF(D12&lt;=L$4,VLOOKUP(O12,A$4:B$202,2,FALSE),"")</f>
        <v>0</v>
      </c>
      <c r="Q12" s="40">
        <f t="shared" si="3"/>
        <v>32</v>
      </c>
      <c r="R12" s="6">
        <f t="shared" si="4"/>
        <v>32</v>
      </c>
      <c r="S12" s="6">
        <v>2</v>
      </c>
      <c r="T12" s="6">
        <f t="shared" si="5"/>
        <v>34</v>
      </c>
      <c r="U12" s="2"/>
      <c r="V12" s="2">
        <f>IF(O12&lt;&gt;"",VLOOKUP(O12,Runners!CZ$3:DM$201,V$1,FALSE),"")</f>
        <v>0.11572916666666666</v>
      </c>
      <c r="W12" s="19">
        <f t="shared" si="6"/>
        <v>0.8397839783978398</v>
      </c>
    </row>
    <row r="13" spans="1:83" x14ac:dyDescent="0.2">
      <c r="A13" s="1" t="s">
        <v>21</v>
      </c>
      <c r="C13" s="3">
        <f>IF(A13&lt;&gt;"",VLOOKUP(A13,Runners!A$3:AS$201,C$1,FALSE),0)</f>
        <v>1.2847222222222223E-2</v>
      </c>
      <c r="D13" s="6">
        <f t="shared" si="0"/>
        <v>10</v>
      </c>
      <c r="E13" s="2"/>
      <c r="F13" s="2">
        <f t="shared" si="1"/>
        <v>0</v>
      </c>
      <c r="J13" s="1" t="str">
        <f t="shared" si="2"/>
        <v>Barbara Holmes</v>
      </c>
      <c r="M13" s="8">
        <f>IF(D13&lt;=L$4,SMALL(E$4:E$202,D13),"")</f>
        <v>3.3703703703703701E-2</v>
      </c>
      <c r="N13" s="8">
        <f>IF(D13&lt;=L$4,VLOOKUP(M13,E$4:F$202,2,FALSE),"")</f>
        <v>1.7905092592592591E-2</v>
      </c>
      <c r="O13" s="1" t="str">
        <f>IF(D13&lt;=L$4,VLOOKUP(M13,E$4:J$202,6,FALSE),"")</f>
        <v>Dominic Garrett</v>
      </c>
      <c r="P13" s="40">
        <f>IF(D13&lt;=L$4,VLOOKUP(O13,A$4:B$202,2,FALSE),"")</f>
        <v>0</v>
      </c>
      <c r="Q13" s="40">
        <f t="shared" si="3"/>
        <v>31</v>
      </c>
      <c r="R13" s="6">
        <f t="shared" si="4"/>
        <v>31</v>
      </c>
      <c r="S13" s="6">
        <v>2</v>
      </c>
      <c r="T13" s="6">
        <f t="shared" si="5"/>
        <v>33</v>
      </c>
      <c r="U13" s="2"/>
      <c r="V13" s="2">
        <f>IF(O13&lt;&gt;"",VLOOKUP(O13,Runners!CZ$3:DM$201,V$1,FALSE),"")</f>
        <v>0.11572916666666666</v>
      </c>
      <c r="W13" s="19">
        <f t="shared" si="6"/>
        <v>0.84528452845284519</v>
      </c>
    </row>
    <row r="14" spans="1:83" x14ac:dyDescent="0.2">
      <c r="A14" s="1" t="s">
        <v>208</v>
      </c>
      <c r="C14" s="3">
        <f>IF(A14&lt;&gt;"",VLOOKUP(A14,Runners!A$3:AS$201,C$1,FALSE),0)</f>
        <v>7.8125E-3</v>
      </c>
      <c r="D14" s="6">
        <f t="shared" si="0"/>
        <v>11</v>
      </c>
      <c r="E14" s="2"/>
      <c r="F14" s="2">
        <f t="shared" si="1"/>
        <v>0</v>
      </c>
      <c r="J14" s="1" t="str">
        <f t="shared" si="2"/>
        <v>Barry Broughton</v>
      </c>
      <c r="M14" s="8">
        <f>IF(D14&lt;=L$4,SMALL(E$4:E$202,D14),"")</f>
        <v>3.3715277777777775E-2</v>
      </c>
      <c r="N14" s="8">
        <f>IF(D14&lt;=L$4,VLOOKUP(M14,E$4:F$202,2,FALSE),"")</f>
        <v>1.7222222222222219E-2</v>
      </c>
      <c r="O14" s="1" t="str">
        <f>IF(D14&lt;=L$4,VLOOKUP(M14,E$4:J$202,6,FALSE),"")</f>
        <v>Jonathan Tuck</v>
      </c>
      <c r="P14" s="40">
        <f>IF(D14&lt;=L$4,VLOOKUP(O14,A$4:B$202,2,FALSE),"")</f>
        <v>0</v>
      </c>
      <c r="Q14" s="40">
        <f t="shared" si="3"/>
        <v>30</v>
      </c>
      <c r="R14" s="6">
        <f t="shared" si="4"/>
        <v>30</v>
      </c>
      <c r="S14" s="6">
        <v>1</v>
      </c>
      <c r="T14" s="6">
        <f t="shared" si="5"/>
        <v>31</v>
      </c>
      <c r="U14" s="2"/>
      <c r="V14" s="2">
        <f>IF(O14&lt;&gt;"",VLOOKUP(O14,Runners!CZ$3:DM$201,V$1,FALSE),"")</f>
        <v>0.11572916666666666</v>
      </c>
      <c r="W14" s="19">
        <f t="shared" si="6"/>
        <v>0.85118511851185119</v>
      </c>
    </row>
    <row r="15" spans="1:83" x14ac:dyDescent="0.2">
      <c r="A15" s="1" t="s">
        <v>32</v>
      </c>
      <c r="C15" s="3">
        <f>IF(A15&lt;&gt;"",VLOOKUP(A15,Runners!A$3:AS$201,C$1,FALSE),0)</f>
        <v>9.2013888888888892E-3</v>
      </c>
      <c r="D15" s="6">
        <f t="shared" si="0"/>
        <v>12</v>
      </c>
      <c r="E15" s="2"/>
      <c r="F15" s="2">
        <f t="shared" si="1"/>
        <v>0</v>
      </c>
      <c r="J15" s="1" t="str">
        <f t="shared" si="2"/>
        <v>Bec Willetts</v>
      </c>
      <c r="M15" s="8">
        <f>IF(D15&lt;=L$4,SMALL(E$4:E$202,D15),"")</f>
        <v>3.3831018518518517E-2</v>
      </c>
      <c r="N15" s="8">
        <f>IF(D15&lt;=L$4,VLOOKUP(M15,E$4:F$202,2,FALSE),"")</f>
        <v>1.6817129629629626E-2</v>
      </c>
      <c r="O15" s="1" t="str">
        <f>IF(D15&lt;=L$4,VLOOKUP(M15,E$4:J$202,6,FALSE),"")</f>
        <v>Alex Fraser</v>
      </c>
      <c r="P15" s="40">
        <f>IF(D15&lt;=L$4,VLOOKUP(O15,A$4:B$202,2,FALSE),"")</f>
        <v>0</v>
      </c>
      <c r="Q15" s="40">
        <f t="shared" si="3"/>
        <v>29</v>
      </c>
      <c r="R15" s="6">
        <f t="shared" si="4"/>
        <v>29</v>
      </c>
      <c r="S15" s="6">
        <v>1</v>
      </c>
      <c r="T15" s="6">
        <f t="shared" si="5"/>
        <v>30</v>
      </c>
      <c r="U15" s="2"/>
      <c r="V15" s="2">
        <f>IF(O15&lt;&gt;"",VLOOKUP(O15,Runners!CZ$3:DM$201,V$1,FALSE),"")</f>
        <v>0.11572916666666666</v>
      </c>
      <c r="W15" s="19">
        <f t="shared" si="6"/>
        <v>0.85468546854685468</v>
      </c>
    </row>
    <row r="16" spans="1:83" x14ac:dyDescent="0.2">
      <c r="A16" s="1" t="s">
        <v>156</v>
      </c>
      <c r="C16" s="3">
        <f>IF(A16&lt;&gt;"",VLOOKUP(A16,Runners!A$3:AS$201,C$1,FALSE),0)</f>
        <v>1.1979166666666667E-2</v>
      </c>
      <c r="D16" s="6">
        <f t="shared" si="0"/>
        <v>13</v>
      </c>
      <c r="E16" s="2"/>
      <c r="F16" s="2">
        <f t="shared" si="1"/>
        <v>0</v>
      </c>
      <c r="J16" s="1" t="str">
        <f t="shared" si="2"/>
        <v>Ben McCabe</v>
      </c>
      <c r="M16" s="8">
        <f>IF(D16&lt;=L$4,SMALL(E$4:E$202,D16),"")</f>
        <v>3.3842592592592598E-2</v>
      </c>
      <c r="N16" s="8">
        <f>IF(D16&lt;=L$4,VLOOKUP(M16,E$4:F$202,2,FALSE),"")</f>
        <v>2.4293981481481486E-2</v>
      </c>
      <c r="O16" s="1" t="str">
        <f>IF(D16&lt;=L$4,VLOOKUP(M16,E$4:J$202,6,FALSE),"")</f>
        <v>Alex Wiggins</v>
      </c>
      <c r="P16" s="40">
        <f>IF(D16&lt;=L$4,VLOOKUP(O16,A$4:B$202,2,FALSE),"")</f>
        <v>0</v>
      </c>
      <c r="Q16" s="40">
        <f t="shared" si="3"/>
        <v>28</v>
      </c>
      <c r="R16" s="6">
        <f t="shared" si="4"/>
        <v>28</v>
      </c>
      <c r="S16" s="6">
        <v>1</v>
      </c>
      <c r="T16" s="6">
        <f t="shared" si="5"/>
        <v>29</v>
      </c>
      <c r="U16" s="2"/>
      <c r="V16" s="2">
        <f>IF(O16&lt;&gt;"",VLOOKUP(O16,Runners!CZ$3:DM$201,V$1,FALSE),"")</f>
        <v>1.9923622192992013E-2</v>
      </c>
      <c r="W16" s="19">
        <f t="shared" si="6"/>
        <v>-0.21935565963636441</v>
      </c>
    </row>
    <row r="17" spans="1:23" x14ac:dyDescent="0.2">
      <c r="A17" s="1" t="s">
        <v>20</v>
      </c>
      <c r="C17" s="3">
        <f>IF(A17&lt;&gt;"",VLOOKUP(A17,Runners!A$3:AS$201,C$1,FALSE),0)</f>
        <v>6.5972222222222222E-3</v>
      </c>
      <c r="D17" s="6">
        <f t="shared" si="0"/>
        <v>14</v>
      </c>
      <c r="E17" s="2"/>
      <c r="F17" s="2">
        <f t="shared" si="1"/>
        <v>0</v>
      </c>
      <c r="J17" s="1" t="str">
        <f t="shared" si="2"/>
        <v>Bob Clough</v>
      </c>
      <c r="M17" s="8">
        <f>IF(D17&lt;=L$4,SMALL(E$4:E$202,D17),"")</f>
        <v>3.4525462962962966E-2</v>
      </c>
      <c r="N17" s="8">
        <f>IF(D17&lt;=L$4,VLOOKUP(M17,E$4:F$202,2,FALSE),"")</f>
        <v>2.4282407407407412E-2</v>
      </c>
      <c r="O17" s="1" t="str">
        <f>IF(D17&lt;=L$4,VLOOKUP(M17,E$4:J$202,6,FALSE),"")</f>
        <v>Greg Oulton</v>
      </c>
      <c r="P17" s="40">
        <f>IF(D17&lt;=L$4,VLOOKUP(O17,A$4:B$202,2,FALSE),"")</f>
        <v>0</v>
      </c>
      <c r="Q17" s="40">
        <f t="shared" si="3"/>
        <v>27</v>
      </c>
      <c r="R17" s="6">
        <f t="shared" si="4"/>
        <v>27</v>
      </c>
      <c r="S17" s="6">
        <f>IF(AND(D17&lt;=L$4,P17&lt;&gt;"Y"),IF(N17&lt;VLOOKUP(O17,Runners!A$3:CT$201,S$1,FALSE),IF(Y$2="zero",0,Y$2),0),0)</f>
        <v>0</v>
      </c>
      <c r="T17" s="6">
        <f t="shared" si="5"/>
        <v>27</v>
      </c>
      <c r="U17" s="2"/>
      <c r="V17" s="2">
        <f>IF(O17&lt;&gt;"",VLOOKUP(O17,Runners!CZ$3:DM$201,V$1,FALSE),"")</f>
        <v>0.11572916666666666</v>
      </c>
      <c r="W17" s="19">
        <f t="shared" si="6"/>
        <v>0.79017901790179002</v>
      </c>
    </row>
    <row r="18" spans="1:23" x14ac:dyDescent="0.2">
      <c r="A18" s="1" t="s">
        <v>193</v>
      </c>
      <c r="C18" s="3">
        <f>IF(A18&lt;&gt;"",VLOOKUP(A18,Runners!A$3:AS$201,C$1,FALSE),0)</f>
        <v>8.6805555555555559E-3</v>
      </c>
      <c r="D18" s="6">
        <f t="shared" si="0"/>
        <v>15</v>
      </c>
      <c r="E18" s="2"/>
      <c r="F18" s="2">
        <f t="shared" si="1"/>
        <v>0</v>
      </c>
      <c r="J18" s="1" t="str">
        <f t="shared" si="2"/>
        <v>Carolyn Melvyn</v>
      </c>
      <c r="M18" s="8" t="str">
        <f>IF(D18&lt;=L$4,SMALL(E$4:E$202,D18),"")</f>
        <v/>
      </c>
      <c r="N18" s="8" t="str">
        <f>IF(D18&lt;=L$4,VLOOKUP(M18,E$4:F$202,2,FALSE),"")</f>
        <v/>
      </c>
      <c r="O18" s="1" t="str">
        <f>IF(D18&lt;=L$4,VLOOKUP(M18,E$4:J$202,6,FALSE),"")</f>
        <v/>
      </c>
      <c r="P18" s="40" t="str">
        <f>IF(D18&lt;=L$4,VLOOKUP(O18,A$4:B$202,2,FALSE),"")</f>
        <v/>
      </c>
      <c r="Q18" s="40" t="str">
        <f t="shared" si="3"/>
        <v/>
      </c>
      <c r="R18" s="6" t="str">
        <f t="shared" si="4"/>
        <v/>
      </c>
      <c r="S18" s="6">
        <f>IF(AND(D18&lt;=L$4,P18&lt;&gt;"Y"),IF(N18&lt;VLOOKUP(O18,Runners!A$3:CT$201,S$1,FALSE),IF(Y$2="zero",0,Y$2),0),0)</f>
        <v>0</v>
      </c>
      <c r="T18" s="6">
        <f t="shared" si="5"/>
        <v>0</v>
      </c>
      <c r="U18" s="2"/>
      <c r="V18" s="2" t="str">
        <f>IF(O18&lt;&gt;"",VLOOKUP(O18,Runners!CZ$3:DM$201,V$1,FALSE),"")</f>
        <v/>
      </c>
      <c r="W18" s="19" t="str">
        <f t="shared" si="6"/>
        <v/>
      </c>
    </row>
    <row r="19" spans="1:23" x14ac:dyDescent="0.2">
      <c r="A19" s="1" t="s">
        <v>134</v>
      </c>
      <c r="C19" s="3">
        <f>IF(A19&lt;&gt;"",VLOOKUP(A19,Runners!A$3:AS$201,C$1,FALSE),0)</f>
        <v>1.545138888888889E-2</v>
      </c>
      <c r="D19" s="6">
        <f t="shared" si="0"/>
        <v>16</v>
      </c>
      <c r="E19" s="2"/>
      <c r="F19" s="2">
        <f t="shared" si="1"/>
        <v>0</v>
      </c>
      <c r="J19" s="1" t="str">
        <f t="shared" si="2"/>
        <v>Catherine Carrdus</v>
      </c>
      <c r="M19" s="8" t="str">
        <f>IF(D19&lt;=L$4,SMALL(E$4:E$202,D19),"")</f>
        <v/>
      </c>
      <c r="N19" s="8" t="str">
        <f>IF(D19&lt;=L$4,VLOOKUP(M19,E$4:F$202,2,FALSE),"")</f>
        <v/>
      </c>
      <c r="O19" s="1" t="str">
        <f>IF(D19&lt;=L$4,VLOOKUP(M19,E$4:J$202,6,FALSE),"")</f>
        <v/>
      </c>
      <c r="P19" s="40" t="str">
        <f>IF(D19&lt;=L$4,VLOOKUP(O19,A$4:B$202,2,FALSE),"")</f>
        <v/>
      </c>
      <c r="Q19" s="40" t="str">
        <f t="shared" si="3"/>
        <v/>
      </c>
      <c r="R19" s="6">
        <f t="shared" si="4"/>
        <v>0</v>
      </c>
      <c r="S19" s="6">
        <f>IF(AND(D19&lt;=L$4,P19&lt;&gt;"Y"),IF(N19&lt;VLOOKUP(O19,Runners!A$3:CT$201,S$1,FALSE),IF(Y$2="zero",0,Y$2),0),0)</f>
        <v>0</v>
      </c>
      <c r="T19" s="6">
        <f t="shared" si="5"/>
        <v>0</v>
      </c>
      <c r="U19" s="2"/>
      <c r="V19" s="2" t="str">
        <f>IF(O19&lt;&gt;"",VLOOKUP(O19,Runners!CZ$3:DM$201,V$1,FALSE),"")</f>
        <v/>
      </c>
      <c r="W19" s="19" t="str">
        <f t="shared" si="6"/>
        <v/>
      </c>
    </row>
    <row r="20" spans="1:23" x14ac:dyDescent="0.2">
      <c r="A20" s="1" t="s">
        <v>184</v>
      </c>
      <c r="C20" s="3">
        <f>IF(A20&lt;&gt;"",VLOOKUP(A20,Runners!A$3:AS$201,C$1,FALSE),0)</f>
        <v>6.4236111111111117E-3</v>
      </c>
      <c r="D20" s="6">
        <f t="shared" si="0"/>
        <v>17</v>
      </c>
      <c r="E20" s="2"/>
      <c r="F20" s="2">
        <f t="shared" si="1"/>
        <v>0</v>
      </c>
      <c r="J20" s="1" t="str">
        <f t="shared" si="2"/>
        <v>Catherine MacLachlan</v>
      </c>
      <c r="M20" s="8" t="str">
        <f>IF(D20&lt;=L$4,SMALL(E$4:E$202,D20),"")</f>
        <v/>
      </c>
      <c r="N20" s="8" t="str">
        <f>IF(D20&lt;=L$4,VLOOKUP(M20,E$4:F$202,2,FALSE),"")</f>
        <v/>
      </c>
      <c r="O20" s="1" t="str">
        <f>IF(D20&lt;=L$4,VLOOKUP(M20,E$4:J$202,6,FALSE),"")</f>
        <v/>
      </c>
      <c r="P20" s="40" t="str">
        <f>IF(D20&lt;=L$4,VLOOKUP(O20,A$4:B$202,2,FALSE),"")</f>
        <v/>
      </c>
      <c r="Q20" s="40" t="str">
        <f t="shared" si="3"/>
        <v/>
      </c>
      <c r="R20" s="6">
        <f t="shared" si="4"/>
        <v>0</v>
      </c>
      <c r="S20" s="6">
        <f>IF(AND(D20&lt;=L$4,P20&lt;&gt;"Y"),IF(N20&lt;VLOOKUP(O20,Runners!A$3:CT$201,S$1,FALSE),IF(Y$2="zero",0,Y$2),0),0)</f>
        <v>0</v>
      </c>
      <c r="T20" s="6">
        <f t="shared" si="5"/>
        <v>0</v>
      </c>
      <c r="U20" s="2"/>
      <c r="V20" s="2" t="str">
        <f>IF(O20&lt;&gt;"",VLOOKUP(O20,Runners!CZ$3:DM$201,V$1,FALSE),"")</f>
        <v/>
      </c>
      <c r="W20" s="19" t="str">
        <f t="shared" si="6"/>
        <v/>
      </c>
    </row>
    <row r="21" spans="1:23" x14ac:dyDescent="0.2">
      <c r="A21" s="1" t="s">
        <v>146</v>
      </c>
      <c r="C21" s="3">
        <f>IF(A21&lt;&gt;"",VLOOKUP(A21,Runners!A$3:AS$201,C$1,FALSE),0)</f>
        <v>1.4583333333333334E-2</v>
      </c>
      <c r="D21" s="6">
        <f t="shared" si="0"/>
        <v>18</v>
      </c>
      <c r="E21" s="2"/>
      <c r="F21" s="2">
        <f t="shared" si="1"/>
        <v>0</v>
      </c>
      <c r="J21" s="1" t="str">
        <f t="shared" si="2"/>
        <v>Chris Bowker</v>
      </c>
      <c r="M21" s="8" t="str">
        <f>IF(D21&lt;=L$4,SMALL(E$4:E$202,D21),"")</f>
        <v/>
      </c>
      <c r="N21" s="8" t="str">
        <f>IF(D21&lt;=L$4,VLOOKUP(M21,E$4:F$202,2,FALSE),"")</f>
        <v/>
      </c>
      <c r="O21" s="1" t="str">
        <f>IF(D21&lt;=L$4,VLOOKUP(M21,E$4:J$202,6,FALSE),"")</f>
        <v/>
      </c>
      <c r="P21" s="40" t="str">
        <f>IF(D21&lt;=L$4,VLOOKUP(O21,A$4:B$202,2,FALSE),"")</f>
        <v/>
      </c>
      <c r="Q21" s="40" t="str">
        <f t="shared" si="3"/>
        <v/>
      </c>
      <c r="R21" s="6">
        <f t="shared" si="4"/>
        <v>0</v>
      </c>
      <c r="S21" s="6">
        <f>IF(AND(D21&lt;=L$4,P21&lt;&gt;"Y"),IF(N21&lt;VLOOKUP(O21,Runners!A$3:CT$201,S$1,FALSE),IF(Y$2="zero",0,Y$2),0),0)</f>
        <v>0</v>
      </c>
      <c r="T21" s="6">
        <f t="shared" si="5"/>
        <v>0</v>
      </c>
      <c r="U21" s="2"/>
      <c r="V21" s="2" t="str">
        <f>IF(O21&lt;&gt;"",VLOOKUP(O21,Runners!CZ$3:DM$201,V$1,FALSE),"")</f>
        <v/>
      </c>
      <c r="W21" s="19" t="str">
        <f t="shared" si="6"/>
        <v/>
      </c>
    </row>
    <row r="22" spans="1:23" x14ac:dyDescent="0.2">
      <c r="A22" s="1" t="s">
        <v>207</v>
      </c>
      <c r="C22" s="3">
        <f>IF(A22&lt;&gt;"",VLOOKUP(A22,Runners!A$3:AS$201,C$1,FALSE),0)</f>
        <v>1.2847222222222222E-2</v>
      </c>
      <c r="D22" s="6">
        <f t="shared" si="0"/>
        <v>19</v>
      </c>
      <c r="E22" s="2">
        <v>3.316087962962963E-2</v>
      </c>
      <c r="F22" s="2">
        <f t="shared" si="1"/>
        <v>2.0313657407407409E-2</v>
      </c>
      <c r="J22" s="1" t="str">
        <f t="shared" si="2"/>
        <v>Chris Cottam</v>
      </c>
      <c r="M22" s="8" t="str">
        <f>IF(D22&lt;=L$4,SMALL(E$4:E$202,D22),"")</f>
        <v/>
      </c>
      <c r="N22" s="8" t="str">
        <f>IF(D22&lt;=L$4,VLOOKUP(M22,E$4:F$202,2,FALSE),"")</f>
        <v/>
      </c>
      <c r="O22" s="1" t="str">
        <f>IF(D22&lt;=L$4,VLOOKUP(M22,E$4:J$202,6,FALSE),"")</f>
        <v/>
      </c>
      <c r="P22" s="40" t="str">
        <f>IF(D22&lt;=L$4,VLOOKUP(O22,A$4:B$202,2,FALSE),"")</f>
        <v/>
      </c>
      <c r="Q22" s="40" t="str">
        <f t="shared" si="3"/>
        <v/>
      </c>
      <c r="R22" s="6">
        <f t="shared" si="4"/>
        <v>0</v>
      </c>
      <c r="S22" s="6">
        <f>IF(AND(D22&lt;=L$4,P22&lt;&gt;"Y"),IF(N22&lt;VLOOKUP(O22,Runners!A$3:CT$201,S$1,FALSE),IF(Y$2="zero",0,Y$2),0),0)</f>
        <v>0</v>
      </c>
      <c r="T22" s="6">
        <f t="shared" si="5"/>
        <v>0</v>
      </c>
      <c r="U22" s="2"/>
      <c r="V22" s="2" t="str">
        <f>IF(O22&lt;&gt;"",VLOOKUP(O22,Runners!CZ$3:DM$201,V$1,FALSE),"")</f>
        <v/>
      </c>
      <c r="W22" s="19" t="str">
        <f t="shared" si="6"/>
        <v/>
      </c>
    </row>
    <row r="23" spans="1:23" x14ac:dyDescent="0.2">
      <c r="A23" s="1" t="s">
        <v>194</v>
      </c>
      <c r="B23" s="3"/>
      <c r="C23" s="3">
        <f>IF(A23&lt;&gt;"",VLOOKUP(A23,Runners!A$3:AS$201,C$1,FALSE),0)</f>
        <v>9.0277777777777787E-3</v>
      </c>
      <c r="D23" s="6">
        <f t="shared" si="0"/>
        <v>20</v>
      </c>
      <c r="E23" s="2"/>
      <c r="F23" s="2">
        <f t="shared" si="1"/>
        <v>0</v>
      </c>
      <c r="J23" s="1" t="str">
        <f t="shared" si="2"/>
        <v>Christine Rouse</v>
      </c>
      <c r="M23" s="8" t="str">
        <f>IF(D23&lt;=L$4,SMALL(E$4:E$202,D23),"")</f>
        <v/>
      </c>
      <c r="N23" s="8" t="str">
        <f>IF(D23&lt;=L$4,VLOOKUP(M23,E$4:F$202,2,FALSE),"")</f>
        <v/>
      </c>
      <c r="O23" s="1" t="str">
        <f>IF(D23&lt;=L$4,VLOOKUP(M23,E$4:J$202,6,FALSE),"")</f>
        <v/>
      </c>
      <c r="P23" s="40" t="str">
        <f>IF(D23&lt;=L$4,VLOOKUP(O23,A$4:B$202,2,FALSE),"")</f>
        <v/>
      </c>
      <c r="Q23" s="40" t="str">
        <f t="shared" si="3"/>
        <v/>
      </c>
      <c r="R23" s="6">
        <f t="shared" si="4"/>
        <v>0</v>
      </c>
      <c r="S23" s="6">
        <f>IF(AND(D23&lt;=L$4,P23&lt;&gt;"Y"),IF(N23&lt;VLOOKUP(O23,Runners!A$3:CT$201,S$1,FALSE),IF(Y$2="zero",0,Y$2),0),0)</f>
        <v>0</v>
      </c>
      <c r="T23" s="6">
        <f t="shared" si="5"/>
        <v>0</v>
      </c>
      <c r="U23" s="2"/>
      <c r="V23" s="2" t="str">
        <f>IF(O23&lt;&gt;"",VLOOKUP(O23,Runners!CZ$3:DM$201,V$1,FALSE),"")</f>
        <v/>
      </c>
      <c r="W23" s="19" t="str">
        <f t="shared" si="6"/>
        <v/>
      </c>
    </row>
    <row r="24" spans="1:23" x14ac:dyDescent="0.2">
      <c r="A24" s="1" t="s">
        <v>170</v>
      </c>
      <c r="C24" s="3">
        <f>IF(A24&lt;&gt;"",VLOOKUP(A24,Runners!A$3:AS$201,C$1,FALSE),0)</f>
        <v>1.0590277777777778E-2</v>
      </c>
      <c r="D24" s="6">
        <f t="shared" si="0"/>
        <v>21</v>
      </c>
      <c r="E24" s="2"/>
      <c r="F24" s="2">
        <f t="shared" si="1"/>
        <v>0</v>
      </c>
      <c r="J24" s="1" t="str">
        <f t="shared" si="2"/>
        <v>Claire Markham</v>
      </c>
      <c r="M24" s="8" t="str">
        <f>IF(D24&lt;=L$4,SMALL(E$4:E$202,D24),"")</f>
        <v/>
      </c>
      <c r="N24" s="8" t="str">
        <f>IF(D24&lt;=L$4,VLOOKUP(M24,E$4:F$202,2,FALSE),"")</f>
        <v/>
      </c>
      <c r="O24" s="1" t="str">
        <f>IF(D24&lt;=L$4,VLOOKUP(M24,E$4:J$202,6,FALSE),"")</f>
        <v/>
      </c>
      <c r="P24" s="40" t="str">
        <f>IF(D24&lt;=L$4,VLOOKUP(O24,A$4:B$202,2,FALSE),"")</f>
        <v/>
      </c>
      <c r="Q24" s="40" t="str">
        <f t="shared" si="3"/>
        <v/>
      </c>
      <c r="R24" s="6">
        <f t="shared" si="4"/>
        <v>0</v>
      </c>
      <c r="S24" s="6">
        <f>IF(AND(D24&lt;=L$4,P24&lt;&gt;"Y"),IF(N24&lt;VLOOKUP(O24,Runners!A$3:CT$201,S$1,FALSE),IF(Y$2="zero",0,Y$2),0),0)</f>
        <v>0</v>
      </c>
      <c r="T24" s="6">
        <f t="shared" si="5"/>
        <v>0</v>
      </c>
      <c r="U24" s="2"/>
      <c r="V24" s="2" t="str">
        <f>IF(O24&lt;&gt;"",VLOOKUP(O24,Runners!CZ$3:DM$201,V$1,FALSE),"")</f>
        <v/>
      </c>
      <c r="W24" s="19" t="str">
        <f t="shared" si="6"/>
        <v/>
      </c>
    </row>
    <row r="25" spans="1:23" x14ac:dyDescent="0.2">
      <c r="A25" s="1" t="s">
        <v>213</v>
      </c>
      <c r="C25" s="3">
        <f>IF(A25&lt;&gt;"",VLOOKUP(A25,Runners!A$3:AS$201,C$1,FALSE),0)</f>
        <v>1.3020833333333334E-2</v>
      </c>
      <c r="D25" s="6">
        <f t="shared" si="0"/>
        <v>22</v>
      </c>
      <c r="E25" s="2"/>
      <c r="F25" s="2">
        <f t="shared" si="1"/>
        <v>0</v>
      </c>
      <c r="J25" s="1" t="str">
        <f t="shared" si="2"/>
        <v>Clare Taylor</v>
      </c>
      <c r="M25" s="8" t="str">
        <f>IF(D25&lt;=L$4,SMALL(E$4:E$202,D25),"")</f>
        <v/>
      </c>
      <c r="N25" s="8" t="str">
        <f>IF(D25&lt;=L$4,VLOOKUP(M25,E$4:F$202,2,FALSE),"")</f>
        <v/>
      </c>
      <c r="O25" s="1" t="str">
        <f>IF(D25&lt;=L$4,VLOOKUP(M25,E$4:J$202,6,FALSE),"")</f>
        <v/>
      </c>
      <c r="P25" s="40" t="str">
        <f>IF(D25&lt;=L$4,VLOOKUP(O25,A$4:B$202,2,FALSE),"")</f>
        <v/>
      </c>
      <c r="Q25" s="40" t="str">
        <f t="shared" si="3"/>
        <v/>
      </c>
      <c r="R25" s="6">
        <f t="shared" si="4"/>
        <v>0</v>
      </c>
      <c r="S25" s="6">
        <f>IF(AND(D25&lt;=L$4,P25&lt;&gt;"Y"),IF(N25&lt;VLOOKUP(O25,Runners!A$3:CT$201,S$1,FALSE),IF(Y$2="zero",0,Y$2),0),0)</f>
        <v>0</v>
      </c>
      <c r="T25" s="6">
        <f t="shared" si="5"/>
        <v>0</v>
      </c>
      <c r="U25" s="2"/>
      <c r="V25" s="2" t="str">
        <f>IF(O25&lt;&gt;"",VLOOKUP(O25,Runners!CZ$3:DM$201,V$1,FALSE),"")</f>
        <v/>
      </c>
      <c r="W25" s="19" t="str">
        <f t="shared" si="6"/>
        <v/>
      </c>
    </row>
    <row r="26" spans="1:23" x14ac:dyDescent="0.2">
      <c r="A26" s="1" t="s">
        <v>173</v>
      </c>
      <c r="C26" s="3">
        <f>IF(A26&lt;&gt;"",VLOOKUP(A26,Runners!A$3:AS$201,C$1,FALSE),0)</f>
        <v>1.2500000000000001E-2</v>
      </c>
      <c r="D26" s="6">
        <f t="shared" si="0"/>
        <v>23</v>
      </c>
      <c r="E26" s="2">
        <v>3.2546296296296295E-2</v>
      </c>
      <c r="F26" s="2">
        <f t="shared" si="1"/>
        <v>2.0046296296296295E-2</v>
      </c>
      <c r="J26" s="1" t="str">
        <f t="shared" si="2"/>
        <v>Dan Gregson</v>
      </c>
      <c r="M26" s="8" t="str">
        <f>IF(D26&lt;=L$4,SMALL(E$4:E$202,D26),"")</f>
        <v/>
      </c>
      <c r="N26" s="8" t="str">
        <f>IF(D26&lt;=L$4,VLOOKUP(M26,E$4:F$202,2,FALSE),"")</f>
        <v/>
      </c>
      <c r="O26" s="1" t="str">
        <f>IF(D26&lt;=L$4,VLOOKUP(M26,E$4:J$202,6,FALSE),"")</f>
        <v/>
      </c>
      <c r="P26" s="40" t="str">
        <f>IF(D26&lt;=L$4,VLOOKUP(O26,A$4:B$202,2,FALSE),"")</f>
        <v/>
      </c>
      <c r="Q26" s="40" t="str">
        <f t="shared" si="3"/>
        <v/>
      </c>
      <c r="R26" s="6">
        <f t="shared" si="4"/>
        <v>0</v>
      </c>
      <c r="S26" s="6">
        <f>IF(AND(D26&lt;=L$4,P26&lt;&gt;"Y"),IF(N26&lt;VLOOKUP(O26,Runners!A$3:CT$201,S$1,FALSE),IF(Y$2="zero",0,Y$2),0),0)</f>
        <v>0</v>
      </c>
      <c r="T26" s="6">
        <f t="shared" si="5"/>
        <v>0</v>
      </c>
      <c r="U26" s="2"/>
      <c r="V26" s="2" t="str">
        <f>IF(O26&lt;&gt;"",VLOOKUP(O26,Runners!CZ$3:DM$201,V$1,FALSE),"")</f>
        <v/>
      </c>
      <c r="W26" s="19" t="str">
        <f t="shared" si="6"/>
        <v/>
      </c>
    </row>
    <row r="27" spans="1:23" x14ac:dyDescent="0.2">
      <c r="A27" s="1" t="s">
        <v>144</v>
      </c>
      <c r="B27" s="3"/>
      <c r="C27" s="3">
        <f>IF(A27&lt;&gt;"",VLOOKUP(A27,Runners!A$3:AS$201,C$1,FALSE),0)</f>
        <v>1.3715277777777778E-2</v>
      </c>
      <c r="D27" s="6">
        <f t="shared" si="0"/>
        <v>24</v>
      </c>
      <c r="E27" s="2">
        <v>3.3217592592592597E-2</v>
      </c>
      <c r="F27" s="2">
        <f t="shared" si="1"/>
        <v>1.950231481481482E-2</v>
      </c>
      <c r="J27" s="1" t="str">
        <f t="shared" si="2"/>
        <v>Darran Ames</v>
      </c>
      <c r="M27" s="8" t="str">
        <f>IF(D27&lt;=L$4,SMALL(E$4:E$202,D27),"")</f>
        <v/>
      </c>
      <c r="N27" s="8" t="str">
        <f>IF(D27&lt;=L$4,VLOOKUP(M27,E$4:F$202,2,FALSE),"")</f>
        <v/>
      </c>
      <c r="O27" s="1" t="str">
        <f>IF(D27&lt;=L$4,VLOOKUP(M27,E$4:J$202,6,FALSE),"")</f>
        <v/>
      </c>
      <c r="P27" s="40" t="str">
        <f>IF(D27&lt;=L$4,VLOOKUP(O27,A$4:B$202,2,FALSE),"")</f>
        <v/>
      </c>
      <c r="Q27" s="40" t="str">
        <f t="shared" si="3"/>
        <v/>
      </c>
      <c r="R27" s="6">
        <f t="shared" si="4"/>
        <v>0</v>
      </c>
      <c r="S27" s="6">
        <f>IF(AND(D27&lt;=L$4,P27&lt;&gt;"Y"),IF(N27&lt;VLOOKUP(O27,Runners!A$3:CT$201,S$1,FALSE),IF(Y$2="zero",0,Y$2),0),0)</f>
        <v>0</v>
      </c>
      <c r="T27" s="6">
        <f t="shared" si="5"/>
        <v>0</v>
      </c>
      <c r="U27" s="2"/>
      <c r="V27" s="2" t="str">
        <f>IF(O27&lt;&gt;"",VLOOKUP(O27,Runners!CZ$3:DM$201,V$1,FALSE),"")</f>
        <v/>
      </c>
      <c r="W27" s="19" t="str">
        <f t="shared" si="6"/>
        <v/>
      </c>
    </row>
    <row r="28" spans="1:23" x14ac:dyDescent="0.2">
      <c r="A28" s="1" t="s">
        <v>172</v>
      </c>
      <c r="C28" s="3">
        <f>IF(A28&lt;&gt;"",VLOOKUP(A28,Runners!A$3:AS$201,C$1,FALSE),0)</f>
        <v>1.40625E-2</v>
      </c>
      <c r="D28" s="6">
        <f t="shared" si="0"/>
        <v>25</v>
      </c>
      <c r="E28" s="2"/>
      <c r="F28" s="2">
        <f t="shared" si="1"/>
        <v>0</v>
      </c>
      <c r="J28" s="1" t="str">
        <f t="shared" si="2"/>
        <v>Daryl Bentley</v>
      </c>
      <c r="M28" s="8" t="str">
        <f>IF(D28&lt;=L$4,SMALL(E$4:E$202,D28),"")</f>
        <v/>
      </c>
      <c r="N28" s="8" t="str">
        <f>IF(D28&lt;=L$4,VLOOKUP(M28,E$4:F$202,2,FALSE),"")</f>
        <v/>
      </c>
      <c r="O28" s="1" t="str">
        <f>IF(D28&lt;=L$4,VLOOKUP(M28,E$4:J$202,6,FALSE),"")</f>
        <v/>
      </c>
      <c r="P28" s="40" t="str">
        <f>IF(D28&lt;=L$4,VLOOKUP(O28,A$4:B$202,2,FALSE),"")</f>
        <v/>
      </c>
      <c r="Q28" s="40" t="str">
        <f t="shared" si="3"/>
        <v/>
      </c>
      <c r="R28" s="6">
        <f t="shared" si="4"/>
        <v>0</v>
      </c>
      <c r="S28" s="6">
        <f>IF(AND(D28&lt;=L$4,P28&lt;&gt;"Y"),IF(N28&lt;VLOOKUP(O28,Runners!A$3:CT$201,S$1,FALSE),IF(Y$2="zero",0,Y$2),0),0)</f>
        <v>0</v>
      </c>
      <c r="T28" s="6">
        <f t="shared" si="5"/>
        <v>0</v>
      </c>
      <c r="U28" s="2"/>
      <c r="V28" s="2" t="str">
        <f>IF(O28&lt;&gt;"",VLOOKUP(O28,Runners!CZ$3:DM$201,V$1,FALSE),"")</f>
        <v/>
      </c>
      <c r="W28" s="19" t="str">
        <f t="shared" si="6"/>
        <v/>
      </c>
    </row>
    <row r="29" spans="1:23" x14ac:dyDescent="0.2">
      <c r="A29" s="1" t="s">
        <v>182</v>
      </c>
      <c r="C29" s="3">
        <f>IF(A29&lt;&gt;"",VLOOKUP(A29,Runners!A$3:AS$201,C$1,FALSE),0)</f>
        <v>1.4409722222222223E-2</v>
      </c>
      <c r="D29" s="6">
        <f t="shared" si="0"/>
        <v>26</v>
      </c>
      <c r="E29" s="2"/>
      <c r="F29" s="2">
        <f t="shared" si="1"/>
        <v>0</v>
      </c>
      <c r="J29" s="1" t="str">
        <f t="shared" si="2"/>
        <v>David Butler</v>
      </c>
      <c r="M29" s="8" t="str">
        <f>IF(D29&lt;=L$4,SMALL(E$4:E$202,D29),"")</f>
        <v/>
      </c>
      <c r="N29" s="8" t="str">
        <f>IF(D29&lt;=L$4,VLOOKUP(M29,E$4:F$202,2,FALSE),"")</f>
        <v/>
      </c>
      <c r="O29" s="1" t="str">
        <f>IF(D29&lt;=L$4,VLOOKUP(M29,E$4:J$202,6,FALSE),"")</f>
        <v/>
      </c>
      <c r="P29" s="40" t="str">
        <f>IF(D29&lt;=L$4,VLOOKUP(O29,A$4:B$202,2,FALSE),"")</f>
        <v/>
      </c>
      <c r="Q29" s="40" t="str">
        <f t="shared" si="3"/>
        <v/>
      </c>
      <c r="R29" s="6">
        <f t="shared" si="4"/>
        <v>0</v>
      </c>
      <c r="S29" s="6">
        <f>IF(AND(D29&lt;=L$4,P29&lt;&gt;"Y"),IF(N29&lt;VLOOKUP(O29,Runners!A$3:CT$201,S$1,FALSE),IF(Y$2="zero",0,Y$2),0),0)</f>
        <v>0</v>
      </c>
      <c r="T29" s="6">
        <f t="shared" si="5"/>
        <v>0</v>
      </c>
      <c r="U29" s="2"/>
      <c r="V29" s="2" t="str">
        <f>IF(O29&lt;&gt;"",VLOOKUP(O29,Runners!CZ$3:DM$201,V$1,FALSE),"")</f>
        <v/>
      </c>
      <c r="W29" s="19" t="str">
        <f t="shared" si="6"/>
        <v/>
      </c>
    </row>
    <row r="30" spans="1:23" x14ac:dyDescent="0.2">
      <c r="A30" s="1" t="s">
        <v>10</v>
      </c>
      <c r="C30" s="3">
        <f>IF(A30&lt;&gt;"",VLOOKUP(A30,Runners!A$3:AS$201,C$1,FALSE),0)</f>
        <v>1.1111111111111112E-2</v>
      </c>
      <c r="D30" s="6">
        <f t="shared" si="0"/>
        <v>27</v>
      </c>
      <c r="E30" s="2"/>
      <c r="F30" s="2">
        <f t="shared" si="1"/>
        <v>0</v>
      </c>
      <c r="J30" s="1" t="str">
        <f t="shared" si="2"/>
        <v>Debbie Cooper</v>
      </c>
      <c r="M30" s="8" t="str">
        <f>IF(D30&lt;=L$4,SMALL(E$4:E$202,D30),"")</f>
        <v/>
      </c>
      <c r="N30" s="8" t="str">
        <f>IF(D30&lt;=L$4,VLOOKUP(M30,E$4:F$202,2,FALSE),"")</f>
        <v/>
      </c>
      <c r="O30" s="1" t="str">
        <f>IF(D30&lt;=L$4,VLOOKUP(M30,E$4:J$202,6,FALSE),"")</f>
        <v/>
      </c>
      <c r="P30" s="40" t="str">
        <f>IF(D30&lt;=L$4,VLOOKUP(O30,A$4:B$202,2,FALSE),"")</f>
        <v/>
      </c>
      <c r="Q30" s="40" t="str">
        <f t="shared" si="3"/>
        <v/>
      </c>
      <c r="R30" s="6">
        <f t="shared" si="4"/>
        <v>0</v>
      </c>
      <c r="S30" s="6">
        <f>IF(AND(D30&lt;=L$4,P30&lt;&gt;"Y"),IF(N30&lt;VLOOKUP(O30,Runners!A$3:CT$201,S$1,FALSE),IF(Y$2="zero",0,Y$2),0),0)</f>
        <v>0</v>
      </c>
      <c r="T30" s="6">
        <f t="shared" si="5"/>
        <v>0</v>
      </c>
      <c r="U30" s="2"/>
      <c r="V30" s="2" t="str">
        <f>IF(O30&lt;&gt;"",VLOOKUP(O30,Runners!CZ$3:DM$201,V$1,FALSE),"")</f>
        <v/>
      </c>
      <c r="W30" s="19" t="str">
        <f t="shared" si="6"/>
        <v/>
      </c>
    </row>
    <row r="31" spans="1:23" x14ac:dyDescent="0.2">
      <c r="A31" s="1" t="s">
        <v>179</v>
      </c>
      <c r="C31" s="3">
        <f>IF(A31&lt;&gt;"",VLOOKUP(A31,Runners!A$3:AS$201,C$1,FALSE),0)</f>
        <v>5.3819444444444444E-3</v>
      </c>
      <c r="D31" s="6">
        <f t="shared" si="0"/>
        <v>28</v>
      </c>
      <c r="E31" s="2"/>
      <c r="F31" s="2">
        <f t="shared" si="1"/>
        <v>0</v>
      </c>
      <c r="J31" s="1" t="str">
        <f t="shared" si="2"/>
        <v>Debbie Francis</v>
      </c>
      <c r="M31" s="8" t="str">
        <f>IF(D31&lt;=L$4,SMALL(E$4:E$202,D31),"")</f>
        <v/>
      </c>
      <c r="N31" s="8" t="str">
        <f>IF(D31&lt;=L$4,VLOOKUP(M31,E$4:F$202,2,FALSE),"")</f>
        <v/>
      </c>
      <c r="O31" s="1" t="str">
        <f>IF(D31&lt;=L$4,VLOOKUP(M31,E$4:J$202,6,FALSE),"")</f>
        <v/>
      </c>
      <c r="P31" s="40" t="str">
        <f>IF(D31&lt;=L$4,VLOOKUP(O31,A$4:B$202,2,FALSE),"")</f>
        <v/>
      </c>
      <c r="Q31" s="40" t="str">
        <f t="shared" si="3"/>
        <v/>
      </c>
      <c r="R31" s="6">
        <f t="shared" si="4"/>
        <v>0</v>
      </c>
      <c r="S31" s="6">
        <f>IF(AND(D31&lt;=L$4,P31&lt;&gt;"Y"),IF(N31&lt;VLOOKUP(O31,Runners!A$3:CT$201,S$1,FALSE),IF(Y$2="zero",0,Y$2),0),0)</f>
        <v>0</v>
      </c>
      <c r="T31" s="6">
        <f t="shared" si="5"/>
        <v>0</v>
      </c>
      <c r="U31" s="2"/>
      <c r="V31" s="2" t="str">
        <f>IF(O31&lt;&gt;"",VLOOKUP(O31,Runners!CZ$3:DM$201,V$1,FALSE),"")</f>
        <v/>
      </c>
      <c r="W31" s="19" t="str">
        <f t="shared" si="6"/>
        <v/>
      </c>
    </row>
    <row r="32" spans="1:23" x14ac:dyDescent="0.2">
      <c r="A32" s="1" t="s">
        <v>166</v>
      </c>
      <c r="C32" s="3">
        <f>IF(A32&lt;&gt;"",VLOOKUP(A32,Runners!A$3:AS$201,C$1,FALSE),0)</f>
        <v>1.3715277777777778E-2</v>
      </c>
      <c r="D32" s="6">
        <f t="shared" si="0"/>
        <v>29</v>
      </c>
      <c r="E32" s="2"/>
      <c r="F32" s="2">
        <f t="shared" si="1"/>
        <v>0</v>
      </c>
      <c r="J32" s="1" t="str">
        <f t="shared" si="2"/>
        <v>Dez Appleton</v>
      </c>
      <c r="M32" s="8" t="str">
        <f>IF(D32&lt;=L$4,SMALL(E$4:E$202,D32),"")</f>
        <v/>
      </c>
      <c r="N32" s="8" t="str">
        <f>IF(D32&lt;=L$4,VLOOKUP(M32,E$4:F$202,2,FALSE),"")</f>
        <v/>
      </c>
      <c r="O32" s="1" t="str">
        <f>IF(D32&lt;=L$4,VLOOKUP(M32,E$4:J$202,6,FALSE),"")</f>
        <v/>
      </c>
      <c r="P32" s="40" t="str">
        <f>IF(D32&lt;=L$4,VLOOKUP(O32,A$4:B$202,2,FALSE),"")</f>
        <v/>
      </c>
      <c r="Q32" s="40" t="str">
        <f t="shared" si="3"/>
        <v/>
      </c>
      <c r="R32" s="6">
        <f t="shared" si="4"/>
        <v>0</v>
      </c>
      <c r="S32" s="6">
        <f>IF(AND(D32&lt;=L$4,P32&lt;&gt;"Y"),IF(N32&lt;VLOOKUP(O32,Runners!A$3:CT$201,S$1,FALSE),IF(Y$2="zero",0,Y$2),0),0)</f>
        <v>0</v>
      </c>
      <c r="T32" s="6">
        <f t="shared" si="5"/>
        <v>0</v>
      </c>
      <c r="U32" s="2"/>
      <c r="V32" s="2" t="str">
        <f>IF(O32&lt;&gt;"",VLOOKUP(O32,Runners!CZ$3:DM$201,V$1,FALSE),"")</f>
        <v/>
      </c>
      <c r="W32" s="19" t="str">
        <f t="shared" si="6"/>
        <v/>
      </c>
    </row>
    <row r="33" spans="1:23" x14ac:dyDescent="0.2">
      <c r="A33" s="1" t="s">
        <v>229</v>
      </c>
      <c r="B33" s="3"/>
      <c r="C33" s="3">
        <f>IF(A33&lt;&gt;"",VLOOKUP(A33,Runners!A$3:AS$201,C$1,FALSE),0)</f>
        <v>1.545138888888889E-2</v>
      </c>
      <c r="D33" s="6">
        <f t="shared" si="0"/>
        <v>30</v>
      </c>
      <c r="E33" s="2">
        <v>3.3159722222222222E-2</v>
      </c>
      <c r="F33" s="2">
        <f t="shared" si="1"/>
        <v>1.7708333333333333E-2</v>
      </c>
      <c r="J33" s="1" t="str">
        <f t="shared" si="2"/>
        <v>Dom Kirby</v>
      </c>
      <c r="M33" s="8" t="str">
        <f>IF(D33&lt;=L$4,SMALL(E$4:E$202,D33),"")</f>
        <v/>
      </c>
      <c r="N33" s="8" t="str">
        <f>IF(D33&lt;=L$4,VLOOKUP(M33,E$4:F$202,2,FALSE),"")</f>
        <v/>
      </c>
      <c r="O33" s="1" t="str">
        <f>IF(D33&lt;=L$4,VLOOKUP(M33,E$4:J$202,6,FALSE),"")</f>
        <v/>
      </c>
      <c r="P33" s="40" t="str">
        <f>IF(D33&lt;=L$4,VLOOKUP(O33,A$4:B$202,2,FALSE),"")</f>
        <v/>
      </c>
      <c r="Q33" s="40" t="str">
        <f t="shared" si="3"/>
        <v/>
      </c>
      <c r="R33" s="6">
        <f t="shared" si="4"/>
        <v>0</v>
      </c>
      <c r="S33" s="6">
        <f>IF(AND(D33&lt;=L$4,P33&lt;&gt;"Y"),IF(N33&lt;VLOOKUP(O33,Runners!A$3:CT$201,S$1,FALSE),IF(Y$2="zero",0,Y$2),0),0)</f>
        <v>0</v>
      </c>
      <c r="T33" s="6">
        <f t="shared" si="5"/>
        <v>0</v>
      </c>
      <c r="U33" s="2"/>
      <c r="V33" s="2" t="str">
        <f>IF(O33&lt;&gt;"",VLOOKUP(O33,Runners!CZ$3:DM$201,V$1,FALSE),"")</f>
        <v/>
      </c>
      <c r="W33" s="19" t="str">
        <f t="shared" si="6"/>
        <v/>
      </c>
    </row>
    <row r="34" spans="1:23" x14ac:dyDescent="0.2">
      <c r="A34" s="1" t="s">
        <v>171</v>
      </c>
      <c r="C34" s="3">
        <f>IF(A34&lt;&gt;"",VLOOKUP(A34,Runners!A$3:AS$201,C$1,FALSE),0)</f>
        <v>1.579861111111111E-2</v>
      </c>
      <c r="D34" s="6">
        <f t="shared" si="0"/>
        <v>31</v>
      </c>
      <c r="E34" s="2">
        <v>3.3703703703703701E-2</v>
      </c>
      <c r="F34" s="2">
        <f t="shared" si="1"/>
        <v>1.7905092592592591E-2</v>
      </c>
      <c r="J34" s="1" t="str">
        <f t="shared" si="2"/>
        <v>Dominic Garrett</v>
      </c>
      <c r="M34" s="8" t="str">
        <f>IF(D34&lt;=L$4,SMALL(E$4:E$202,D34),"")</f>
        <v/>
      </c>
      <c r="N34" s="8" t="str">
        <f>IF(D34&lt;=L$4,VLOOKUP(M34,E$4:F$202,2,FALSE),"")</f>
        <v/>
      </c>
      <c r="O34" s="1" t="str">
        <f>IF(D34&lt;=L$4,VLOOKUP(M34,E$4:J$202,6,FALSE),"")</f>
        <v/>
      </c>
      <c r="P34" s="40" t="str">
        <f>IF(D34&lt;=L$4,VLOOKUP(O34,A$4:B$202,2,FALSE),"")</f>
        <v/>
      </c>
      <c r="Q34" s="40" t="str">
        <f t="shared" si="3"/>
        <v/>
      </c>
      <c r="R34" s="6">
        <f t="shared" si="4"/>
        <v>0</v>
      </c>
      <c r="S34" s="6">
        <f>IF(AND(D34&lt;=L$4,P34&lt;&gt;"Y"),IF(N34&lt;VLOOKUP(O34,Runners!A$3:CT$201,S$1,FALSE),IF(Y$2="zero",0,Y$2),0),0)</f>
        <v>0</v>
      </c>
      <c r="T34" s="6">
        <f t="shared" si="5"/>
        <v>0</v>
      </c>
      <c r="U34" s="2"/>
      <c r="V34" s="2" t="str">
        <f>IF(O34&lt;&gt;"",VLOOKUP(O34,Runners!CZ$3:DM$201,V$1,FALSE),"")</f>
        <v/>
      </c>
      <c r="W34" s="19" t="str">
        <f t="shared" si="6"/>
        <v/>
      </c>
    </row>
    <row r="35" spans="1:23" x14ac:dyDescent="0.2">
      <c r="A35" s="1" t="s">
        <v>189</v>
      </c>
      <c r="C35" s="3">
        <f>IF(A35&lt;&gt;"",VLOOKUP(A35,Runners!A$3:AS$201,C$1,FALSE),0)</f>
        <v>7.6388888888888895E-3</v>
      </c>
      <c r="D35" s="6">
        <f t="shared" si="0"/>
        <v>32</v>
      </c>
      <c r="E35" s="2"/>
      <c r="F35" s="2">
        <f t="shared" si="1"/>
        <v>0</v>
      </c>
      <c r="J35" s="1" t="str">
        <f t="shared" si="2"/>
        <v>Emma Johnston</v>
      </c>
      <c r="M35" s="8" t="str">
        <f>IF(D35&lt;=L$4,SMALL(E$4:E$202,D35),"")</f>
        <v/>
      </c>
      <c r="N35" s="8" t="str">
        <f>IF(D35&lt;=L$4,VLOOKUP(M35,E$4:F$202,2,FALSE),"")</f>
        <v/>
      </c>
      <c r="O35" s="1" t="str">
        <f>IF(D35&lt;=L$4,VLOOKUP(M35,E$4:J$202,6,FALSE),"")</f>
        <v/>
      </c>
      <c r="P35" s="40" t="str">
        <f>IF(D35&lt;=L$4,VLOOKUP(O35,A$4:B$202,2,FALSE),"")</f>
        <v/>
      </c>
      <c r="Q35" s="40" t="str">
        <f t="shared" si="3"/>
        <v/>
      </c>
      <c r="R35" s="6">
        <f t="shared" si="4"/>
        <v>0</v>
      </c>
      <c r="S35" s="6">
        <f>IF(AND(D35&lt;=L$4,P35&lt;&gt;"Y"),IF(N35&lt;VLOOKUP(O35,Runners!A$3:CT$201,S$1,FALSE),IF(Y$2="zero",0,Y$2),0),0)</f>
        <v>0</v>
      </c>
      <c r="T35" s="6">
        <f t="shared" si="5"/>
        <v>0</v>
      </c>
      <c r="U35" s="2"/>
      <c r="V35" s="2" t="str">
        <f>IF(O35&lt;&gt;"",VLOOKUP(O35,Runners!CZ$3:DM$201,V$1,FALSE),"")</f>
        <v/>
      </c>
      <c r="W35" s="19" t="str">
        <f t="shared" si="6"/>
        <v/>
      </c>
    </row>
    <row r="36" spans="1:23" x14ac:dyDescent="0.2">
      <c r="A36" s="1" t="s">
        <v>226</v>
      </c>
      <c r="B36" s="3"/>
      <c r="C36" s="3">
        <f>IF(A36&lt;&gt;"",VLOOKUP(A36,Runners!A$3:AS$201,C$1,FALSE),0)</f>
        <v>1.5972222222222224E-2</v>
      </c>
      <c r="D36" s="6">
        <f t="shared" ref="D36:D68" si="7">D35+1</f>
        <v>33</v>
      </c>
      <c r="E36" s="2"/>
      <c r="F36" s="2">
        <f t="shared" ref="F36:F68" si="8">IF(E36&gt;0,E36-C36,0)</f>
        <v>0</v>
      </c>
      <c r="J36" s="1" t="str">
        <f t="shared" ref="J36:J68" si="9">A36</f>
        <v>Ethan McAvoy</v>
      </c>
      <c r="M36" s="8" t="str">
        <f>IF(D36&lt;=L$4,SMALL(E$4:E$202,D36),"")</f>
        <v/>
      </c>
      <c r="N36" s="8" t="str">
        <f>IF(D36&lt;=L$4,VLOOKUP(M36,E$4:F$202,2,FALSE),"")</f>
        <v/>
      </c>
      <c r="O36" s="1" t="str">
        <f>IF(D36&lt;=L$4,VLOOKUP(M36,E$4:J$202,6,FALSE),"")</f>
        <v/>
      </c>
      <c r="P36" s="40" t="str">
        <f>IF(D36&lt;=L$4,VLOOKUP(O36,A$4:B$202,2,FALSE),"")</f>
        <v/>
      </c>
      <c r="Q36" s="40" t="str">
        <f t="shared" ref="Q36:Q68" si="10">IF(D36&lt;=L$4,IF(P36="Y",Q35,Q35-1),"")</f>
        <v/>
      </c>
      <c r="R36" s="6">
        <f t="shared" ref="R36:R68" si="11">IF(Q36=Q35,0,IF(Q36&gt;0,Q36,1))</f>
        <v>0</v>
      </c>
      <c r="S36" s="6">
        <f>IF(AND(D36&lt;=L$4,P36&lt;&gt;"Y"),IF(N36&lt;VLOOKUP(O36,Runners!A$3:CT$201,S$1,FALSE),IF(Y$2="zero",0,Y$2),0),0)</f>
        <v>0</v>
      </c>
      <c r="T36" s="6">
        <f t="shared" ref="T36:T68" si="12">IF(AND(D36&lt;=L$4,P36&lt;&gt;"Y"),S36+R36,0)</f>
        <v>0</v>
      </c>
      <c r="U36" s="2"/>
      <c r="V36" s="2" t="str">
        <f>IF(O36&lt;&gt;"",VLOOKUP(O36,Runners!CZ$3:DM$201,V$1,FALSE),"")</f>
        <v/>
      </c>
      <c r="W36" s="19" t="str">
        <f t="shared" ref="W36:W68" si="13">IF(O36&lt;&gt;"",(V36-N36)/V36,"")</f>
        <v/>
      </c>
    </row>
    <row r="37" spans="1:23" x14ac:dyDescent="0.2">
      <c r="A37" s="1" t="s">
        <v>200</v>
      </c>
      <c r="C37" s="3">
        <f>IF(A37&lt;&gt;"",VLOOKUP(A37,Runners!A$3:AS$201,C$1,FALSE),0)</f>
        <v>1.4409722222222223E-2</v>
      </c>
      <c r="D37" s="6">
        <f t="shared" si="7"/>
        <v>34</v>
      </c>
      <c r="E37" s="2"/>
      <c r="F37" s="2">
        <f t="shared" si="8"/>
        <v>0</v>
      </c>
      <c r="J37" s="1" t="str">
        <f t="shared" si="9"/>
        <v>George Thomson</v>
      </c>
      <c r="M37" s="8" t="str">
        <f>IF(D37&lt;=L$4,SMALL(E$4:E$202,D37),"")</f>
        <v/>
      </c>
      <c r="N37" s="8" t="str">
        <f>IF(D37&lt;=L$4,VLOOKUP(M37,E$4:F$202,2,FALSE),"")</f>
        <v/>
      </c>
      <c r="O37" s="1" t="str">
        <f>IF(D37&lt;=L$4,VLOOKUP(M37,E$4:J$202,6,FALSE),"")</f>
        <v/>
      </c>
      <c r="P37" s="40" t="str">
        <f>IF(D37&lt;=L$4,VLOOKUP(O37,A$4:B$202,2,FALSE),"")</f>
        <v/>
      </c>
      <c r="Q37" s="40" t="str">
        <f t="shared" si="10"/>
        <v/>
      </c>
      <c r="R37" s="6">
        <f t="shared" si="11"/>
        <v>0</v>
      </c>
      <c r="S37" s="6">
        <f>IF(AND(D37&lt;=L$4,P37&lt;&gt;"Y"),IF(N37&lt;VLOOKUP(O37,Runners!A$3:CT$201,S$1,FALSE),IF(Y$2="zero",0,Y$2),0),0)</f>
        <v>0</v>
      </c>
      <c r="T37" s="6">
        <f t="shared" si="12"/>
        <v>0</v>
      </c>
      <c r="U37" s="2"/>
      <c r="V37" s="2" t="str">
        <f>IF(O37&lt;&gt;"",VLOOKUP(O37,Runners!CZ$3:DM$201,V$1,FALSE),"")</f>
        <v/>
      </c>
      <c r="W37" s="19" t="str">
        <f t="shared" si="13"/>
        <v/>
      </c>
    </row>
    <row r="38" spans="1:23" x14ac:dyDescent="0.2">
      <c r="A38" s="1" t="s">
        <v>205</v>
      </c>
      <c r="C38" s="3">
        <f>IF(A38&lt;&gt;"",VLOOKUP(A38,Runners!A$3:AS$201,C$1,FALSE),0)</f>
        <v>1.0243055555555556E-2</v>
      </c>
      <c r="D38" s="6">
        <f t="shared" si="7"/>
        <v>35</v>
      </c>
      <c r="E38" s="2"/>
      <c r="F38" s="2">
        <f t="shared" si="8"/>
        <v>0</v>
      </c>
      <c r="J38" s="1" t="str">
        <f t="shared" si="9"/>
        <v>Georgina Read</v>
      </c>
      <c r="M38" s="8" t="str">
        <f>IF(D38&lt;=L$4,SMALL(E$4:E$202,D38),"")</f>
        <v/>
      </c>
      <c r="N38" s="8" t="str">
        <f>IF(D38&lt;=L$4,VLOOKUP(M38,E$4:F$202,2,FALSE),"")</f>
        <v/>
      </c>
      <c r="O38" s="1" t="str">
        <f>IF(D38&lt;=L$4,VLOOKUP(M38,E$4:J$202,6,FALSE),"")</f>
        <v/>
      </c>
      <c r="P38" s="40" t="str">
        <f>IF(D38&lt;=L$4,VLOOKUP(O38,A$4:B$202,2,FALSE),"")</f>
        <v/>
      </c>
      <c r="Q38" s="40" t="str">
        <f t="shared" si="10"/>
        <v/>
      </c>
      <c r="R38" s="6">
        <f t="shared" si="11"/>
        <v>0</v>
      </c>
      <c r="S38" s="6">
        <f>IF(AND(D38&lt;=L$4,P38&lt;&gt;"Y"),IF(N38&lt;VLOOKUP(O38,Runners!A$3:CT$201,S$1,FALSE),IF(Y$2="zero",0,Y$2),0),0)</f>
        <v>0</v>
      </c>
      <c r="T38" s="6">
        <f t="shared" si="12"/>
        <v>0</v>
      </c>
      <c r="U38" s="2"/>
      <c r="V38" s="2" t="str">
        <f>IF(O38&lt;&gt;"",VLOOKUP(O38,Runners!CZ$3:DM$201,V$1,FALSE),"")</f>
        <v/>
      </c>
      <c r="W38" s="19" t="str">
        <f t="shared" si="13"/>
        <v/>
      </c>
    </row>
    <row r="39" spans="1:23" x14ac:dyDescent="0.2">
      <c r="A39" s="1" t="s">
        <v>54</v>
      </c>
      <c r="C39" s="3">
        <f>IF(A39&lt;&gt;"",VLOOKUP(A39,Runners!A$3:AS$201,C$1,FALSE),0)</f>
        <v>1.5625E-2</v>
      </c>
      <c r="D39" s="6">
        <f t="shared" si="7"/>
        <v>36</v>
      </c>
      <c r="E39" s="2"/>
      <c r="F39" s="2">
        <f t="shared" si="8"/>
        <v>0</v>
      </c>
      <c r="J39" s="1" t="str">
        <f t="shared" si="9"/>
        <v>Gill Draper</v>
      </c>
      <c r="M39" s="8" t="str">
        <f>IF(D39&lt;=L$4,SMALL(E$4:E$202,D39),"")</f>
        <v/>
      </c>
      <c r="N39" s="8" t="str">
        <f>IF(D39&lt;=L$4,VLOOKUP(M39,E$4:F$202,2,FALSE),"")</f>
        <v/>
      </c>
      <c r="O39" s="1" t="str">
        <f>IF(D39&lt;=L$4,VLOOKUP(M39,E$4:J$202,6,FALSE),"")</f>
        <v/>
      </c>
      <c r="P39" s="40" t="str">
        <f>IF(D39&lt;=L$4,VLOOKUP(O39,A$4:B$202,2,FALSE),"")</f>
        <v/>
      </c>
      <c r="Q39" s="40" t="str">
        <f t="shared" si="10"/>
        <v/>
      </c>
      <c r="R39" s="6">
        <f t="shared" si="11"/>
        <v>0</v>
      </c>
      <c r="S39" s="6">
        <f>IF(AND(D39&lt;=L$4,P39&lt;&gt;"Y"),IF(N39&lt;VLOOKUP(O39,Runners!A$3:CT$201,S$1,FALSE),IF(Y$2="zero",0,Y$2),0),0)</f>
        <v>0</v>
      </c>
      <c r="T39" s="6">
        <f t="shared" si="12"/>
        <v>0</v>
      </c>
      <c r="U39" s="2"/>
      <c r="V39" s="2" t="str">
        <f>IF(O39&lt;&gt;"",VLOOKUP(O39,Runners!CZ$3:DM$201,V$1,FALSE),"")</f>
        <v/>
      </c>
      <c r="W39" s="19" t="str">
        <f t="shared" si="13"/>
        <v/>
      </c>
    </row>
    <row r="40" spans="1:23" x14ac:dyDescent="0.2">
      <c r="A40" s="1" t="s">
        <v>3</v>
      </c>
      <c r="C40" s="3">
        <f>IF(A40&lt;&gt;"",VLOOKUP(A40,Runners!A$3:AS$201,C$1,FALSE),0)</f>
        <v>1.2326388888888888E-2</v>
      </c>
      <c r="D40" s="6">
        <f t="shared" si="7"/>
        <v>37</v>
      </c>
      <c r="E40" s="2">
        <v>3.2407407407407406E-2</v>
      </c>
      <c r="F40" s="2">
        <f t="shared" si="8"/>
        <v>2.0081018518518519E-2</v>
      </c>
      <c r="J40" s="1" t="str">
        <f t="shared" si="9"/>
        <v>Graham Webster</v>
      </c>
      <c r="M40" s="8" t="str">
        <f>IF(D40&lt;=L$4,SMALL(E$4:E$202,D40),"")</f>
        <v/>
      </c>
      <c r="N40" s="8" t="str">
        <f>IF(D40&lt;=L$4,VLOOKUP(M40,E$4:F$202,2,FALSE),"")</f>
        <v/>
      </c>
      <c r="O40" s="1" t="str">
        <f>IF(D40&lt;=L$4,VLOOKUP(M40,E$4:J$202,6,FALSE),"")</f>
        <v/>
      </c>
      <c r="P40" s="40" t="str">
        <f>IF(D40&lt;=L$4,VLOOKUP(O40,A$4:B$202,2,FALSE),"")</f>
        <v/>
      </c>
      <c r="Q40" s="40" t="str">
        <f t="shared" si="10"/>
        <v/>
      </c>
      <c r="R40" s="6">
        <f t="shared" si="11"/>
        <v>0</v>
      </c>
      <c r="S40" s="6">
        <f>IF(AND(D40&lt;=L$4,P40&lt;&gt;"Y"),IF(N40&lt;VLOOKUP(O40,Runners!A$3:CT$201,S$1,FALSE),IF(Y$2="zero",0,Y$2),0),0)</f>
        <v>0</v>
      </c>
      <c r="T40" s="6">
        <f t="shared" si="12"/>
        <v>0</v>
      </c>
      <c r="U40" s="2"/>
      <c r="V40" s="2" t="str">
        <f>IF(O40&lt;&gt;"",VLOOKUP(O40,Runners!CZ$3:DM$201,V$1,FALSE),"")</f>
        <v/>
      </c>
      <c r="W40" s="19" t="str">
        <f t="shared" si="13"/>
        <v/>
      </c>
    </row>
    <row r="41" spans="1:23" x14ac:dyDescent="0.2">
      <c r="A41" s="1" t="s">
        <v>175</v>
      </c>
      <c r="C41" s="3">
        <f>IF(A41&lt;&gt;"",VLOOKUP(A41,Runners!A$3:AS$201,C$1,FALSE),0)</f>
        <v>5.9027777777777776E-3</v>
      </c>
      <c r="D41" s="6">
        <f t="shared" si="7"/>
        <v>38</v>
      </c>
      <c r="E41" s="2"/>
      <c r="F41" s="2">
        <f t="shared" si="8"/>
        <v>0</v>
      </c>
      <c r="J41" s="1" t="str">
        <f t="shared" si="9"/>
        <v>Graham Young</v>
      </c>
      <c r="M41" s="8" t="str">
        <f>IF(D41&lt;=L$4,SMALL(E$4:E$202,D41),"")</f>
        <v/>
      </c>
      <c r="N41" s="8" t="str">
        <f>IF(D41&lt;=L$4,VLOOKUP(M41,E$4:F$202,2,FALSE),"")</f>
        <v/>
      </c>
      <c r="O41" s="1" t="str">
        <f>IF(D41&lt;=L$4,VLOOKUP(M41,E$4:J$202,6,FALSE),"")</f>
        <v/>
      </c>
      <c r="P41" s="40" t="str">
        <f>IF(D41&lt;=L$4,VLOOKUP(O41,A$4:B$202,2,FALSE),"")</f>
        <v/>
      </c>
      <c r="Q41" s="40" t="str">
        <f t="shared" si="10"/>
        <v/>
      </c>
      <c r="R41" s="6">
        <f t="shared" si="11"/>
        <v>0</v>
      </c>
      <c r="S41" s="6">
        <f>IF(AND(D41&lt;=L$4,P41&lt;&gt;"Y"),IF(N41&lt;VLOOKUP(O41,Runners!A$3:CT$201,S$1,FALSE),IF(Y$2="zero",0,Y$2),0),0)</f>
        <v>0</v>
      </c>
      <c r="T41" s="6">
        <f t="shared" si="12"/>
        <v>0</v>
      </c>
      <c r="U41" s="2"/>
      <c r="V41" s="2" t="str">
        <f>IF(O41&lt;&gt;"",VLOOKUP(O41,Runners!CZ$3:DM$201,V$1,FALSE),"")</f>
        <v/>
      </c>
      <c r="W41" s="19" t="str">
        <f t="shared" si="13"/>
        <v/>
      </c>
    </row>
    <row r="42" spans="1:23" x14ac:dyDescent="0.2">
      <c r="A42" s="1" t="s">
        <v>7</v>
      </c>
      <c r="C42" s="3">
        <f>IF(A42&lt;&gt;"",VLOOKUP(A42,Runners!A$3:AS$201,C$1,FALSE),0)</f>
        <v>1.0243055555555556E-2</v>
      </c>
      <c r="D42" s="6">
        <f t="shared" si="7"/>
        <v>39</v>
      </c>
      <c r="E42" s="2">
        <v>3.4525462962962966E-2</v>
      </c>
      <c r="F42" s="2">
        <f t="shared" si="8"/>
        <v>2.4282407407407412E-2</v>
      </c>
      <c r="J42" s="1" t="str">
        <f t="shared" si="9"/>
        <v>Greg Oulton</v>
      </c>
      <c r="M42" s="8" t="str">
        <f>IF(D42&lt;=L$4,SMALL(E$4:E$202,D42),"")</f>
        <v/>
      </c>
      <c r="N42" s="8" t="str">
        <f>IF(D42&lt;=L$4,VLOOKUP(M42,E$4:F$202,2,FALSE),"")</f>
        <v/>
      </c>
      <c r="O42" s="1" t="str">
        <f>IF(D42&lt;=L$4,VLOOKUP(M42,E$4:J$202,6,FALSE),"")</f>
        <v/>
      </c>
      <c r="P42" s="40" t="str">
        <f>IF(D42&lt;=L$4,VLOOKUP(O42,A$4:B$202,2,FALSE),"")</f>
        <v/>
      </c>
      <c r="Q42" s="40" t="str">
        <f t="shared" si="10"/>
        <v/>
      </c>
      <c r="R42" s="6">
        <f t="shared" si="11"/>
        <v>0</v>
      </c>
      <c r="S42" s="6">
        <f>IF(AND(D42&lt;=L$4,P42&lt;&gt;"Y"),IF(N42&lt;VLOOKUP(O42,Runners!A$3:CT$201,S$1,FALSE),IF(Y$2="zero",0,Y$2),0),0)</f>
        <v>0</v>
      </c>
      <c r="T42" s="6">
        <f t="shared" si="12"/>
        <v>0</v>
      </c>
      <c r="U42" s="2"/>
      <c r="V42" s="2" t="str">
        <f>IF(O42&lt;&gt;"",VLOOKUP(O42,Runners!CZ$3:DM$201,V$1,FALSE),"")</f>
        <v/>
      </c>
      <c r="W42" s="19" t="str">
        <f t="shared" si="13"/>
        <v/>
      </c>
    </row>
    <row r="43" spans="1:23" x14ac:dyDescent="0.2">
      <c r="A43" s="1" t="s">
        <v>177</v>
      </c>
      <c r="B43" s="3"/>
      <c r="C43" s="3">
        <f>IF(A43&lt;&gt;"",VLOOKUP(A43,Runners!A$3:AS$201,C$1,FALSE),0)</f>
        <v>1.8055555555555557E-2</v>
      </c>
      <c r="D43" s="6">
        <f t="shared" si="7"/>
        <v>40</v>
      </c>
      <c r="E43" s="2"/>
      <c r="F43" s="2">
        <f t="shared" si="8"/>
        <v>0</v>
      </c>
      <c r="J43" s="1" t="str">
        <f t="shared" si="9"/>
        <v>Guest 35:00</v>
      </c>
      <c r="M43" s="8" t="str">
        <f>IF(D43&lt;=L$4,SMALL(E$4:E$202,D43),"")</f>
        <v/>
      </c>
      <c r="N43" s="8" t="str">
        <f>IF(D43&lt;=L$4,VLOOKUP(M43,E$4:F$202,2,FALSE),"")</f>
        <v/>
      </c>
      <c r="O43" s="1" t="str">
        <f>IF(D43&lt;=L$4,VLOOKUP(M43,E$4:J$202,6,FALSE),"")</f>
        <v/>
      </c>
      <c r="P43" s="40" t="str">
        <f>IF(D43&lt;=L$4,VLOOKUP(O43,A$4:B$202,2,FALSE),"")</f>
        <v/>
      </c>
      <c r="Q43" s="40" t="str">
        <f t="shared" si="10"/>
        <v/>
      </c>
      <c r="R43" s="6">
        <f t="shared" si="11"/>
        <v>0</v>
      </c>
      <c r="S43" s="6">
        <f>IF(AND(D43&lt;=L$4,P43&lt;&gt;"Y"),IF(N43&lt;VLOOKUP(O43,Runners!A$3:CT$201,S$1,FALSE),IF(Y$2="zero",0,Y$2),0),0)</f>
        <v>0</v>
      </c>
      <c r="T43" s="6">
        <f t="shared" si="12"/>
        <v>0</v>
      </c>
      <c r="U43" s="2"/>
      <c r="V43" s="2" t="str">
        <f>IF(O43&lt;&gt;"",VLOOKUP(O43,Runners!CZ$3:DM$201,V$1,FALSE),"")</f>
        <v/>
      </c>
      <c r="W43" s="19" t="str">
        <f t="shared" si="13"/>
        <v/>
      </c>
    </row>
    <row r="44" spans="1:23" x14ac:dyDescent="0.2">
      <c r="A44" s="1" t="s">
        <v>176</v>
      </c>
      <c r="B44" s="3"/>
      <c r="C44" s="3">
        <f>IF(A44&lt;&gt;"",VLOOKUP(A44,Runners!A$3:AS$201,C$1,FALSE),0)</f>
        <v>1.7013888888888891E-2</v>
      </c>
      <c r="D44" s="6">
        <f t="shared" si="7"/>
        <v>41</v>
      </c>
      <c r="E44" s="2"/>
      <c r="F44" s="2">
        <f t="shared" si="8"/>
        <v>0</v>
      </c>
      <c r="J44" s="1" t="str">
        <f t="shared" si="9"/>
        <v>Guest 37:30</v>
      </c>
      <c r="M44" s="8" t="str">
        <f>IF(D44&lt;=L$4,SMALL(E$4:E$202,D44),"")</f>
        <v/>
      </c>
      <c r="N44" s="8" t="str">
        <f>IF(D44&lt;=L$4,VLOOKUP(M44,E$4:F$202,2,FALSE),"")</f>
        <v/>
      </c>
      <c r="O44" s="1" t="str">
        <f>IF(D44&lt;=L$4,VLOOKUP(M44,E$4:J$202,6,FALSE),"")</f>
        <v/>
      </c>
      <c r="P44" s="40" t="str">
        <f>IF(D44&lt;=L$4,VLOOKUP(O44,A$4:B$202,2,FALSE),"")</f>
        <v/>
      </c>
      <c r="Q44" s="40" t="str">
        <f t="shared" si="10"/>
        <v/>
      </c>
      <c r="R44" s="6">
        <f t="shared" si="11"/>
        <v>0</v>
      </c>
      <c r="S44" s="6">
        <f>IF(AND(D44&lt;=L$4,P44&lt;&gt;"Y"),IF(N44&lt;VLOOKUP(O44,Runners!A$3:CT$201,S$1,FALSE),IF(Y$2="zero",0,Y$2),0),0)</f>
        <v>0</v>
      </c>
      <c r="T44" s="6">
        <f t="shared" si="12"/>
        <v>0</v>
      </c>
      <c r="U44" s="2"/>
      <c r="V44" s="2" t="str">
        <f>IF(O44&lt;&gt;"",VLOOKUP(O44,Runners!CZ$3:DM$201,V$1,FALSE),"")</f>
        <v/>
      </c>
      <c r="W44" s="19" t="str">
        <f t="shared" si="13"/>
        <v/>
      </c>
    </row>
    <row r="45" spans="1:23" x14ac:dyDescent="0.2">
      <c r="A45" s="1" t="s">
        <v>158</v>
      </c>
      <c r="C45" s="3">
        <f>IF(A45&lt;&gt;"",VLOOKUP(A45,Runners!A$3:AS$201,C$1,FALSE),0)</f>
        <v>1.5972222222222224E-2</v>
      </c>
      <c r="D45" s="6">
        <f t="shared" si="7"/>
        <v>42</v>
      </c>
      <c r="E45" s="2"/>
      <c r="F45" s="2">
        <f t="shared" si="8"/>
        <v>0</v>
      </c>
      <c r="J45" s="1" t="str">
        <f t="shared" si="9"/>
        <v>Guest 40</v>
      </c>
      <c r="M45" s="8" t="str">
        <f>IF(D45&lt;=L$4,SMALL(E$4:E$202,D45),"")</f>
        <v/>
      </c>
      <c r="N45" s="8" t="str">
        <f>IF(D45&lt;=L$4,VLOOKUP(M45,E$4:F$202,2,FALSE),"")</f>
        <v/>
      </c>
      <c r="O45" s="1" t="str">
        <f>IF(D45&lt;=L$4,VLOOKUP(M45,E$4:J$202,6,FALSE),"")</f>
        <v/>
      </c>
      <c r="P45" s="40" t="str">
        <f>IF(D45&lt;=L$4,VLOOKUP(O45,A$4:B$202,2,FALSE),"")</f>
        <v/>
      </c>
      <c r="Q45" s="40" t="str">
        <f t="shared" si="10"/>
        <v/>
      </c>
      <c r="R45" s="6">
        <f t="shared" si="11"/>
        <v>0</v>
      </c>
      <c r="S45" s="6">
        <f>IF(AND(D45&lt;=L$4,P45&lt;&gt;"Y"),IF(N45&lt;VLOOKUP(O45,Runners!A$3:CT$201,S$1,FALSE),IF(Y$2="zero",0,Y$2),0),0)</f>
        <v>0</v>
      </c>
      <c r="T45" s="6">
        <f t="shared" si="12"/>
        <v>0</v>
      </c>
      <c r="U45" s="2"/>
      <c r="V45" s="2" t="str">
        <f>IF(O45&lt;&gt;"",VLOOKUP(O45,Runners!CZ$3:DM$201,V$1,FALSE),"")</f>
        <v/>
      </c>
      <c r="W45" s="19" t="str">
        <f t="shared" si="13"/>
        <v/>
      </c>
    </row>
    <row r="46" spans="1:23" x14ac:dyDescent="0.2">
      <c r="A46" s="1" t="s">
        <v>159</v>
      </c>
      <c r="C46" s="3">
        <f>IF(A46&lt;&gt;"",VLOOKUP(A46,Runners!A$3:AS$201,C$1,FALSE),0)</f>
        <v>1.4930555555555556E-2</v>
      </c>
      <c r="D46" s="6">
        <f t="shared" si="7"/>
        <v>43</v>
      </c>
      <c r="E46" s="2"/>
      <c r="F46" s="2">
        <f t="shared" si="8"/>
        <v>0</v>
      </c>
      <c r="J46" s="1" t="str">
        <f t="shared" si="9"/>
        <v>Guest 42:30</v>
      </c>
      <c r="M46" s="8" t="str">
        <f>IF(D46&lt;=L$4,SMALL(E$4:E$202,D46),"")</f>
        <v/>
      </c>
      <c r="N46" s="8" t="str">
        <f>IF(D46&lt;=L$4,VLOOKUP(M46,E$4:F$202,2,FALSE),"")</f>
        <v/>
      </c>
      <c r="O46" s="1" t="str">
        <f>IF(D46&lt;=L$4,VLOOKUP(M46,E$4:J$202,6,FALSE),"")</f>
        <v/>
      </c>
      <c r="P46" s="40" t="str">
        <f>IF(D46&lt;=L$4,VLOOKUP(O46,A$4:B$202,2,FALSE),"")</f>
        <v/>
      </c>
      <c r="Q46" s="40" t="str">
        <f t="shared" si="10"/>
        <v/>
      </c>
      <c r="R46" s="6">
        <f t="shared" si="11"/>
        <v>0</v>
      </c>
      <c r="S46" s="6">
        <f>IF(AND(D46&lt;=L$4,P46&lt;&gt;"Y"),IF(N46&lt;VLOOKUP(O46,Runners!A$3:CT$201,S$1,FALSE),IF(Y$2="zero",0,Y$2),0),0)</f>
        <v>0</v>
      </c>
      <c r="T46" s="6">
        <f t="shared" si="12"/>
        <v>0</v>
      </c>
      <c r="U46" s="2"/>
      <c r="V46" s="2" t="str">
        <f>IF(O46&lt;&gt;"",VLOOKUP(O46,Runners!CZ$3:DM$201,V$1,FALSE),"")</f>
        <v/>
      </c>
      <c r="W46" s="19" t="str">
        <f t="shared" si="13"/>
        <v/>
      </c>
    </row>
    <row r="47" spans="1:23" x14ac:dyDescent="0.2">
      <c r="A47" s="1" t="s">
        <v>160</v>
      </c>
      <c r="C47" s="3">
        <f>IF(A47&lt;&gt;"",VLOOKUP(A47,Runners!A$3:AS$201,C$1,FALSE),0)</f>
        <v>1.3715277777777778E-2</v>
      </c>
      <c r="D47" s="6">
        <f t="shared" si="7"/>
        <v>44</v>
      </c>
      <c r="E47" s="2"/>
      <c r="F47" s="2">
        <f t="shared" si="8"/>
        <v>0</v>
      </c>
      <c r="J47" s="1" t="str">
        <f t="shared" si="9"/>
        <v>Guest 45</v>
      </c>
      <c r="M47" s="8" t="str">
        <f>IF(D47&lt;=L$4,SMALL(E$4:E$202,D47),"")</f>
        <v/>
      </c>
      <c r="N47" s="8" t="str">
        <f>IF(D47&lt;=L$4,VLOOKUP(M47,E$4:F$202,2,FALSE),"")</f>
        <v/>
      </c>
      <c r="O47" s="1" t="str">
        <f>IF(D47&lt;=L$4,VLOOKUP(M47,E$4:J$202,6,FALSE),"")</f>
        <v/>
      </c>
      <c r="P47" s="40" t="str">
        <f>IF(D47&lt;=L$4,VLOOKUP(O47,A$4:B$202,2,FALSE),"")</f>
        <v/>
      </c>
      <c r="Q47" s="40" t="str">
        <f t="shared" si="10"/>
        <v/>
      </c>
      <c r="R47" s="6">
        <f t="shared" si="11"/>
        <v>0</v>
      </c>
      <c r="S47" s="6">
        <f>IF(AND(D47&lt;=L$4,P47&lt;&gt;"Y"),IF(N47&lt;VLOOKUP(O47,Runners!A$3:CT$201,S$1,FALSE),IF(Y$2="zero",0,Y$2),0),0)</f>
        <v>0</v>
      </c>
      <c r="T47" s="6">
        <f t="shared" si="12"/>
        <v>0</v>
      </c>
      <c r="U47" s="2"/>
      <c r="V47" s="2" t="str">
        <f>IF(O47&lt;&gt;"",VLOOKUP(O47,Runners!CZ$3:DM$201,V$1,FALSE),"")</f>
        <v/>
      </c>
      <c r="W47" s="19" t="str">
        <f t="shared" si="13"/>
        <v/>
      </c>
    </row>
    <row r="48" spans="1:23" x14ac:dyDescent="0.2">
      <c r="A48" s="1" t="s">
        <v>161</v>
      </c>
      <c r="C48" s="3">
        <f>IF(A48&lt;&gt;"",VLOOKUP(A48,Runners!A$3:AS$201,C$1,FALSE),0)</f>
        <v>1.2673611111111111E-2</v>
      </c>
      <c r="D48" s="6">
        <f t="shared" si="7"/>
        <v>45</v>
      </c>
      <c r="E48" s="2"/>
      <c r="F48" s="2">
        <f t="shared" si="8"/>
        <v>0</v>
      </c>
      <c r="J48" s="1" t="str">
        <f t="shared" si="9"/>
        <v>Guest 47:30</v>
      </c>
      <c r="M48" s="8" t="str">
        <f>IF(D48&lt;=L$4,SMALL(E$4:E$202,D48),"")</f>
        <v/>
      </c>
      <c r="N48" s="8" t="str">
        <f>IF(D48&lt;=L$4,VLOOKUP(M48,E$4:F$202,2,FALSE),"")</f>
        <v/>
      </c>
      <c r="O48" s="1" t="str">
        <f>IF(D48&lt;=L$4,VLOOKUP(M48,E$4:J$202,6,FALSE),"")</f>
        <v/>
      </c>
      <c r="P48" s="40" t="str">
        <f>IF(D48&lt;=L$4,VLOOKUP(O48,A$4:B$202,2,FALSE),"")</f>
        <v/>
      </c>
      <c r="Q48" s="40" t="str">
        <f t="shared" si="10"/>
        <v/>
      </c>
      <c r="R48" s="6">
        <f t="shared" si="11"/>
        <v>0</v>
      </c>
      <c r="S48" s="6">
        <f>IF(AND(D48&lt;=L$4,P48&lt;&gt;"Y"),IF(N48&lt;VLOOKUP(O48,Runners!A$3:CT$201,S$1,FALSE),IF(Y$2="zero",0,Y$2),0),0)</f>
        <v>0</v>
      </c>
      <c r="T48" s="6">
        <f t="shared" si="12"/>
        <v>0</v>
      </c>
      <c r="U48" s="2"/>
      <c r="V48" s="2" t="str">
        <f>IF(O48&lt;&gt;"",VLOOKUP(O48,Runners!CZ$3:DM$201,V$1,FALSE),"")</f>
        <v/>
      </c>
      <c r="W48" s="19" t="str">
        <f t="shared" si="13"/>
        <v/>
      </c>
    </row>
    <row r="49" spans="1:23" x14ac:dyDescent="0.2">
      <c r="A49" s="1" t="s">
        <v>162</v>
      </c>
      <c r="C49" s="3">
        <f>IF(A49&lt;&gt;"",VLOOKUP(A49,Runners!A$3:AS$201,C$1,FALSE),0)</f>
        <v>1.1631944444444445E-2</v>
      </c>
      <c r="D49" s="6">
        <f t="shared" si="7"/>
        <v>46</v>
      </c>
      <c r="E49" s="2"/>
      <c r="F49" s="2">
        <f t="shared" si="8"/>
        <v>0</v>
      </c>
      <c r="J49" s="1" t="str">
        <f t="shared" si="9"/>
        <v>Guest 50</v>
      </c>
      <c r="M49" s="8" t="str">
        <f>IF(D49&lt;=L$4,SMALL(E$4:E$202,D49),"")</f>
        <v/>
      </c>
      <c r="N49" s="8" t="str">
        <f>IF(D49&lt;=L$4,VLOOKUP(M49,E$4:F$202,2,FALSE),"")</f>
        <v/>
      </c>
      <c r="O49" s="1" t="str">
        <f>IF(D49&lt;=L$4,VLOOKUP(M49,E$4:J$202,6,FALSE),"")</f>
        <v/>
      </c>
      <c r="P49" s="40" t="str">
        <f>IF(D49&lt;=L$4,VLOOKUP(O49,A$4:B$202,2,FALSE),"")</f>
        <v/>
      </c>
      <c r="Q49" s="40" t="str">
        <f t="shared" si="10"/>
        <v/>
      </c>
      <c r="R49" s="6">
        <f t="shared" si="11"/>
        <v>0</v>
      </c>
      <c r="S49" s="6">
        <f>IF(AND(D49&lt;=L$4,P49&lt;&gt;"Y"),IF(N49&lt;VLOOKUP(O49,Runners!A$3:CT$201,S$1,FALSE),IF(Y$2="zero",0,Y$2),0),0)</f>
        <v>0</v>
      </c>
      <c r="T49" s="6">
        <f t="shared" si="12"/>
        <v>0</v>
      </c>
      <c r="U49" s="2"/>
      <c r="V49" s="2" t="str">
        <f>IF(O49&lt;&gt;"",VLOOKUP(O49,Runners!CZ$3:DM$201,V$1,FALSE),"")</f>
        <v/>
      </c>
      <c r="W49" s="19" t="str">
        <f t="shared" si="13"/>
        <v/>
      </c>
    </row>
    <row r="50" spans="1:23" x14ac:dyDescent="0.2">
      <c r="A50" s="1" t="s">
        <v>163</v>
      </c>
      <c r="C50" s="3">
        <f>IF(A50&lt;&gt;"",VLOOKUP(A50,Runners!A$3:AS$201,C$1,FALSE),0)</f>
        <v>9.5486111111111119E-3</v>
      </c>
      <c r="D50" s="6">
        <f t="shared" si="7"/>
        <v>47</v>
      </c>
      <c r="E50" s="2"/>
      <c r="F50" s="2">
        <f t="shared" si="8"/>
        <v>0</v>
      </c>
      <c r="J50" s="1" t="str">
        <f t="shared" si="9"/>
        <v>Guest 55</v>
      </c>
      <c r="M50" s="8" t="str">
        <f>IF(D50&lt;=L$4,SMALL(E$4:E$202,D50),"")</f>
        <v/>
      </c>
      <c r="N50" s="8" t="str">
        <f>IF(D50&lt;=L$4,VLOOKUP(M50,E$4:F$202,2,FALSE),"")</f>
        <v/>
      </c>
      <c r="O50" s="1" t="str">
        <f>IF(D50&lt;=L$4,VLOOKUP(M50,E$4:J$202,6,FALSE),"")</f>
        <v/>
      </c>
      <c r="P50" s="40" t="str">
        <f>IF(D50&lt;=L$4,VLOOKUP(O50,A$4:B$202,2,FALSE),"")</f>
        <v/>
      </c>
      <c r="Q50" s="40" t="str">
        <f t="shared" si="10"/>
        <v/>
      </c>
      <c r="R50" s="6">
        <f t="shared" si="11"/>
        <v>0</v>
      </c>
      <c r="S50" s="6">
        <f>IF(AND(D50&lt;=L$4,P50&lt;&gt;"Y"),IF(N50&lt;VLOOKUP(O50,Runners!A$3:CT$201,S$1,FALSE),IF(Y$2="zero",0,Y$2),0),0)</f>
        <v>0</v>
      </c>
      <c r="T50" s="6">
        <f t="shared" si="12"/>
        <v>0</v>
      </c>
      <c r="U50" s="2"/>
      <c r="V50" s="2" t="str">
        <f>IF(O50&lt;&gt;"",VLOOKUP(O50,Runners!CZ$3:DM$201,V$1,FALSE),"")</f>
        <v/>
      </c>
      <c r="W50" s="19" t="str">
        <f t="shared" si="13"/>
        <v/>
      </c>
    </row>
    <row r="51" spans="1:23" x14ac:dyDescent="0.2">
      <c r="A51" s="1" t="s">
        <v>164</v>
      </c>
      <c r="C51" s="3">
        <f>IF(A51&lt;&gt;"",VLOOKUP(A51,Runners!A$3:AS$201,C$1,FALSE),0)</f>
        <v>7.2916666666666668E-3</v>
      </c>
      <c r="D51" s="6">
        <f t="shared" si="7"/>
        <v>48</v>
      </c>
      <c r="E51" s="2"/>
      <c r="F51" s="2">
        <f t="shared" si="8"/>
        <v>0</v>
      </c>
      <c r="J51" s="1" t="str">
        <f t="shared" si="9"/>
        <v>Guest 60</v>
      </c>
      <c r="M51" s="8" t="str">
        <f>IF(D51&lt;=L$4,SMALL(E$4:E$202,D51),"")</f>
        <v/>
      </c>
      <c r="N51" s="8" t="str">
        <f>IF(D51&lt;=L$4,VLOOKUP(M51,E$4:F$202,2,FALSE),"")</f>
        <v/>
      </c>
      <c r="O51" s="1" t="str">
        <f>IF(D51&lt;=L$4,VLOOKUP(M51,E$4:J$202,6,FALSE),"")</f>
        <v/>
      </c>
      <c r="P51" s="40" t="str">
        <f>IF(D51&lt;=L$4,VLOOKUP(O51,A$4:B$202,2,FALSE),"")</f>
        <v/>
      </c>
      <c r="Q51" s="40" t="str">
        <f t="shared" si="10"/>
        <v/>
      </c>
      <c r="R51" s="6">
        <f t="shared" si="11"/>
        <v>0</v>
      </c>
      <c r="S51" s="6">
        <f>IF(AND(D51&lt;=L$4,P51&lt;&gt;"Y"),IF(N51&lt;VLOOKUP(O51,Runners!A$3:CT$201,S$1,FALSE),IF(Y$2="zero",0,Y$2),0),0)</f>
        <v>0</v>
      </c>
      <c r="T51" s="6">
        <f t="shared" si="12"/>
        <v>0</v>
      </c>
      <c r="U51" s="2"/>
      <c r="V51" s="2" t="str">
        <f>IF(O51&lt;&gt;"",VLOOKUP(O51,Runners!CZ$3:DM$201,V$1,FALSE),"")</f>
        <v/>
      </c>
      <c r="W51" s="19" t="str">
        <f t="shared" si="13"/>
        <v/>
      </c>
    </row>
    <row r="52" spans="1:23" x14ac:dyDescent="0.2">
      <c r="A52" s="1" t="s">
        <v>149</v>
      </c>
      <c r="C52" s="3">
        <f>IF(A52&lt;&gt;"",VLOOKUP(A52,Runners!A$3:AS$201,C$1,FALSE),0)</f>
        <v>1.388888888888889E-2</v>
      </c>
      <c r="D52" s="6">
        <f t="shared" si="7"/>
        <v>49</v>
      </c>
      <c r="E52" s="2"/>
      <c r="F52" s="2">
        <f t="shared" si="8"/>
        <v>0</v>
      </c>
      <c r="J52" s="1" t="str">
        <f t="shared" si="9"/>
        <v>Ian Tate</v>
      </c>
      <c r="M52" s="8" t="str">
        <f>IF(D52&lt;=L$4,SMALL(E$4:E$202,D52),"")</f>
        <v/>
      </c>
      <c r="N52" s="8" t="str">
        <f>IF(D52&lt;=L$4,VLOOKUP(M52,E$4:F$202,2,FALSE),"")</f>
        <v/>
      </c>
      <c r="O52" s="1" t="str">
        <f>IF(D52&lt;=L$4,VLOOKUP(M52,E$4:J$202,6,FALSE),"")</f>
        <v/>
      </c>
      <c r="P52" s="40" t="str">
        <f>IF(D52&lt;=L$4,VLOOKUP(O52,A$4:B$202,2,FALSE),"")</f>
        <v/>
      </c>
      <c r="Q52" s="40" t="str">
        <f t="shared" si="10"/>
        <v/>
      </c>
      <c r="R52" s="6">
        <f t="shared" si="11"/>
        <v>0</v>
      </c>
      <c r="S52" s="6">
        <f>IF(AND(D52&lt;=L$4,P52&lt;&gt;"Y"),IF(N52&lt;VLOOKUP(O52,Runners!A$3:CT$201,S$1,FALSE),IF(Y$2="zero",0,Y$2),0),0)</f>
        <v>0</v>
      </c>
      <c r="T52" s="6">
        <f t="shared" si="12"/>
        <v>0</v>
      </c>
      <c r="U52" s="2"/>
      <c r="V52" s="2" t="str">
        <f>IF(O52&lt;&gt;"",VLOOKUP(O52,Runners!CZ$3:DM$201,V$1,FALSE),"")</f>
        <v/>
      </c>
      <c r="W52" s="19" t="str">
        <f t="shared" si="13"/>
        <v/>
      </c>
    </row>
    <row r="53" spans="1:23" x14ac:dyDescent="0.2">
      <c r="A53" s="1" t="s">
        <v>203</v>
      </c>
      <c r="C53" s="3">
        <f>IF(A53&lt;&gt;"",VLOOKUP(A53,Runners!A$3:AS$201,C$1,FALSE),0)</f>
        <v>6.5972222222222222E-3</v>
      </c>
      <c r="D53" s="6">
        <f t="shared" si="7"/>
        <v>50</v>
      </c>
      <c r="E53" s="2"/>
      <c r="F53" s="2">
        <f t="shared" si="8"/>
        <v>0</v>
      </c>
      <c r="J53" s="1" t="str">
        <f t="shared" si="9"/>
        <v>Jackie Carruthers</v>
      </c>
      <c r="M53" s="8" t="str">
        <f>IF(D53&lt;=L$4,SMALL(E$4:E$202,D53),"")</f>
        <v/>
      </c>
      <c r="N53" s="8" t="str">
        <f>IF(D53&lt;=L$4,VLOOKUP(M53,E$4:F$202,2,FALSE),"")</f>
        <v/>
      </c>
      <c r="O53" s="1" t="str">
        <f>IF(D53&lt;=L$4,VLOOKUP(M53,E$4:J$202,6,FALSE),"")</f>
        <v/>
      </c>
      <c r="P53" s="40" t="str">
        <f>IF(D53&lt;=L$4,VLOOKUP(O53,A$4:B$202,2,FALSE),"")</f>
        <v/>
      </c>
      <c r="Q53" s="40" t="str">
        <f t="shared" si="10"/>
        <v/>
      </c>
      <c r="R53" s="6">
        <f t="shared" si="11"/>
        <v>0</v>
      </c>
      <c r="S53" s="6">
        <f>IF(AND(D53&lt;=L$4,P53&lt;&gt;"Y"),IF(N53&lt;VLOOKUP(O53,Runners!A$3:CT$201,S$1,FALSE),IF(Y$2="zero",0,Y$2),0),0)</f>
        <v>0</v>
      </c>
      <c r="T53" s="6">
        <f t="shared" si="12"/>
        <v>0</v>
      </c>
      <c r="U53" s="2"/>
      <c r="V53" s="2" t="str">
        <f>IF(O53&lt;&gt;"",VLOOKUP(O53,Runners!CZ$3:DM$201,V$1,FALSE),"")</f>
        <v/>
      </c>
      <c r="W53" s="19" t="str">
        <f t="shared" si="13"/>
        <v/>
      </c>
    </row>
    <row r="54" spans="1:23" x14ac:dyDescent="0.2">
      <c r="A54" s="1" t="s">
        <v>8</v>
      </c>
      <c r="C54" s="3">
        <f>IF(A54&lt;&gt;"",VLOOKUP(A54,Runners!A$3:AS$201,C$1,FALSE),0)</f>
        <v>6.076388888888889E-3</v>
      </c>
      <c r="D54" s="6">
        <f t="shared" si="7"/>
        <v>51</v>
      </c>
      <c r="E54" s="2"/>
      <c r="F54" s="2">
        <f t="shared" si="8"/>
        <v>0</v>
      </c>
      <c r="J54" s="1" t="str">
        <f t="shared" si="9"/>
        <v>Jacqui Murray</v>
      </c>
      <c r="M54" s="8" t="str">
        <f>IF(D54&lt;=L$4,SMALL(E$4:E$202,D54),"")</f>
        <v/>
      </c>
      <c r="N54" s="8" t="str">
        <f>IF(D54&lt;=L$4,VLOOKUP(M54,E$4:F$202,2,FALSE),"")</f>
        <v/>
      </c>
      <c r="O54" s="1" t="str">
        <f>IF(D54&lt;=L$4,VLOOKUP(M54,E$4:J$202,6,FALSE),"")</f>
        <v/>
      </c>
      <c r="P54" s="40" t="str">
        <f>IF(D54&lt;=L$4,VLOOKUP(O54,A$4:B$202,2,FALSE),"")</f>
        <v/>
      </c>
      <c r="Q54" s="40" t="str">
        <f t="shared" si="10"/>
        <v/>
      </c>
      <c r="R54" s="6">
        <f t="shared" si="11"/>
        <v>0</v>
      </c>
      <c r="S54" s="6">
        <f>IF(AND(D54&lt;=L$4,P54&lt;&gt;"Y"),IF(N54&lt;VLOOKUP(O54,Runners!A$3:CT$201,S$1,FALSE),IF(Y$2="zero",0,Y$2),0),0)</f>
        <v>0</v>
      </c>
      <c r="T54" s="6">
        <f t="shared" si="12"/>
        <v>0</v>
      </c>
      <c r="U54" s="2"/>
      <c r="V54" s="2" t="str">
        <f>IF(O54&lt;&gt;"",VLOOKUP(O54,Runners!CZ$3:DM$201,V$1,FALSE),"")</f>
        <v/>
      </c>
      <c r="W54" s="19" t="str">
        <f t="shared" si="13"/>
        <v/>
      </c>
    </row>
    <row r="55" spans="1:23" x14ac:dyDescent="0.2">
      <c r="A55" s="1" t="s">
        <v>230</v>
      </c>
      <c r="C55" s="3">
        <f>IF(A55&lt;&gt;"",VLOOKUP(A55,Runners!A$3:AS$201,C$1,FALSE),0)</f>
        <v>1.40625E-2</v>
      </c>
      <c r="D55" s="6">
        <f t="shared" si="7"/>
        <v>52</v>
      </c>
      <c r="E55" s="2"/>
      <c r="F55" s="2">
        <f t="shared" ref="F55" si="14">IF(E55&gt;0,E55-C55,0)</f>
        <v>0</v>
      </c>
      <c r="J55" s="1" t="str">
        <f t="shared" si="9"/>
        <v>James Whittle</v>
      </c>
      <c r="M55" s="8"/>
      <c r="P55" s="40"/>
      <c r="Q55" s="40"/>
      <c r="T55" s="6"/>
      <c r="U55" s="2"/>
      <c r="V55" s="2"/>
      <c r="W55" s="19"/>
    </row>
    <row r="56" spans="1:23" x14ac:dyDescent="0.2">
      <c r="A56" s="1" t="s">
        <v>153</v>
      </c>
      <c r="C56" s="3">
        <f>IF(A56&lt;&gt;"",VLOOKUP(A56,Runners!A$3:AS$201,C$1,FALSE),0)</f>
        <v>1.0590277777777778E-2</v>
      </c>
      <c r="D56" s="6">
        <f>D54+1</f>
        <v>52</v>
      </c>
      <c r="E56" s="2"/>
      <c r="F56" s="2">
        <f t="shared" si="8"/>
        <v>0</v>
      </c>
      <c r="J56" s="1" t="str">
        <f t="shared" si="9"/>
        <v>Jason Sheridan</v>
      </c>
      <c r="M56" s="8" t="str">
        <f>IF(D56&lt;=L$4,SMALL(E$4:E$202,D56),"")</f>
        <v/>
      </c>
      <c r="N56" s="8" t="str">
        <f>IF(D56&lt;=L$4,VLOOKUP(M56,E$4:F$202,2,FALSE),"")</f>
        <v/>
      </c>
      <c r="O56" s="1" t="str">
        <f>IF(D56&lt;=L$4,VLOOKUP(M56,E$4:J$202,6,FALSE),"")</f>
        <v/>
      </c>
      <c r="P56" s="40" t="str">
        <f>IF(D56&lt;=L$4,VLOOKUP(O56,A$4:B$202,2,FALSE),"")</f>
        <v/>
      </c>
      <c r="Q56" s="40" t="str">
        <f>IF(D56&lt;=L$4,IF(P56="Y",Q54,Q54-1),"")</f>
        <v/>
      </c>
      <c r="R56" s="6">
        <f>IF(Q56=Q54,0,IF(Q56&gt;0,Q56,1))</f>
        <v>0</v>
      </c>
      <c r="S56" s="6">
        <f>IF(AND(D56&lt;=L$4,P56&lt;&gt;"Y"),IF(N56&lt;VLOOKUP(O56,Runners!A$3:CT$201,S$1,FALSE),IF(Y$2="zero",0,Y$2),0),0)</f>
        <v>0</v>
      </c>
      <c r="T56" s="6">
        <f t="shared" si="12"/>
        <v>0</v>
      </c>
      <c r="U56" s="2"/>
      <c r="V56" s="2" t="str">
        <f>IF(O56&lt;&gt;"",VLOOKUP(O56,Runners!CZ$3:DM$201,V$1,FALSE),"")</f>
        <v/>
      </c>
      <c r="W56" s="19" t="str">
        <f t="shared" si="13"/>
        <v/>
      </c>
    </row>
    <row r="57" spans="1:23" x14ac:dyDescent="0.2">
      <c r="A57" s="1" t="s">
        <v>180</v>
      </c>
      <c r="B57" s="3"/>
      <c r="C57" s="3">
        <f>IF(A57&lt;&gt;"",VLOOKUP(A57,Runners!A$3:AS$201,C$1,FALSE),0)</f>
        <v>6.9444444444444449E-3</v>
      </c>
      <c r="D57" s="6">
        <f t="shared" si="7"/>
        <v>53</v>
      </c>
      <c r="E57" s="2"/>
      <c r="F57" s="2">
        <f t="shared" si="8"/>
        <v>0</v>
      </c>
      <c r="J57" s="1" t="str">
        <f t="shared" si="9"/>
        <v>Jen Trohear</v>
      </c>
      <c r="M57" s="8" t="str">
        <f>IF(D57&lt;=L$4,SMALL(E$4:E$202,D57),"")</f>
        <v/>
      </c>
      <c r="N57" s="8" t="str">
        <f>IF(D57&lt;=L$4,VLOOKUP(M57,E$4:F$202,2,FALSE),"")</f>
        <v/>
      </c>
      <c r="O57" s="1" t="str">
        <f>IF(D57&lt;=L$4,VLOOKUP(M57,E$4:J$202,6,FALSE),"")</f>
        <v/>
      </c>
      <c r="P57" s="40" t="str">
        <f>IF(D57&lt;=L$4,VLOOKUP(O57,A$4:B$202,2,FALSE),"")</f>
        <v/>
      </c>
      <c r="Q57" s="40" t="str">
        <f t="shared" si="10"/>
        <v/>
      </c>
      <c r="R57" s="6">
        <f t="shared" si="11"/>
        <v>0</v>
      </c>
      <c r="S57" s="6">
        <f>IF(AND(D57&lt;=L$4,P57&lt;&gt;"Y"),IF(N57&lt;VLOOKUP(O57,Runners!A$3:CT$201,S$1,FALSE),IF(Y$2="zero",0,Y$2),0),0)</f>
        <v>0</v>
      </c>
      <c r="T57" s="6">
        <f t="shared" si="12"/>
        <v>0</v>
      </c>
      <c r="U57" s="2"/>
      <c r="V57" s="2" t="str">
        <f>IF(O57&lt;&gt;"",VLOOKUP(O57,Runners!CZ$3:DM$201,V$1,FALSE),"")</f>
        <v/>
      </c>
      <c r="W57" s="19" t="str">
        <f t="shared" si="13"/>
        <v/>
      </c>
    </row>
    <row r="58" spans="1:23" x14ac:dyDescent="0.2">
      <c r="A58" s="1" t="s">
        <v>212</v>
      </c>
      <c r="C58" s="3">
        <f>IF(A58&lt;&gt;"",VLOOKUP(A58,Runners!A$3:AS$201,C$1,FALSE),0)</f>
        <v>1.3368055555555557E-2</v>
      </c>
      <c r="D58" s="6">
        <f t="shared" si="7"/>
        <v>54</v>
      </c>
      <c r="E58" s="2">
        <v>3.3009259259259259E-2</v>
      </c>
      <c r="F58" s="2">
        <f t="shared" si="8"/>
        <v>1.9641203703703702E-2</v>
      </c>
      <c r="J58" s="1" t="str">
        <f t="shared" si="9"/>
        <v>Jennifer Hill</v>
      </c>
      <c r="M58" s="8" t="str">
        <f>IF(D58&lt;=L$4,SMALL(E$4:E$202,D58),"")</f>
        <v/>
      </c>
      <c r="N58" s="8" t="str">
        <f>IF(D58&lt;=L$4,VLOOKUP(M58,E$4:F$202,2,FALSE),"")</f>
        <v/>
      </c>
      <c r="O58" s="1" t="str">
        <f>IF(D58&lt;=L$4,VLOOKUP(M58,E$4:J$202,6,FALSE),"")</f>
        <v/>
      </c>
      <c r="P58" s="40" t="str">
        <f>IF(D58&lt;=L$4,VLOOKUP(O58,A$4:B$202,2,FALSE),"")</f>
        <v/>
      </c>
      <c r="Q58" s="40" t="str">
        <f t="shared" si="10"/>
        <v/>
      </c>
      <c r="R58" s="6">
        <f t="shared" si="11"/>
        <v>0</v>
      </c>
      <c r="S58" s="6">
        <f>IF(AND(D58&lt;=L$4,P58&lt;&gt;"Y"),IF(N58&lt;VLOOKUP(O58,Runners!A$3:CT$201,S$1,FALSE),IF(Y$2="zero",0,Y$2),0),0)</f>
        <v>0</v>
      </c>
      <c r="T58" s="6">
        <f t="shared" si="12"/>
        <v>0</v>
      </c>
      <c r="U58" s="2"/>
      <c r="V58" s="2" t="str">
        <f>IF(O58&lt;&gt;"",VLOOKUP(O58,Runners!CZ$3:DM$201,V$1,FALSE),"")</f>
        <v/>
      </c>
      <c r="W58" s="19" t="str">
        <f t="shared" si="13"/>
        <v/>
      </c>
    </row>
    <row r="59" spans="1:23" x14ac:dyDescent="0.2">
      <c r="A59" s="1" t="s">
        <v>6</v>
      </c>
      <c r="C59" s="3">
        <f>IF(A59&lt;&gt;"",VLOOKUP(A59,Runners!A$3:AS$201,C$1,FALSE),0)</f>
        <v>1.9097222222222224E-3</v>
      </c>
      <c r="D59" s="6">
        <f t="shared" si="7"/>
        <v>55</v>
      </c>
      <c r="E59" s="2"/>
      <c r="F59" s="2">
        <f t="shared" si="8"/>
        <v>0</v>
      </c>
      <c r="J59" s="1" t="str">
        <f t="shared" si="9"/>
        <v>Jeremy McCandless</v>
      </c>
      <c r="M59" s="8" t="str">
        <f>IF(D59&lt;=L$4,SMALL(E$4:E$202,D59),"")</f>
        <v/>
      </c>
      <c r="N59" s="8" t="str">
        <f>IF(D59&lt;=L$4,VLOOKUP(M59,E$4:F$202,2,FALSE),"")</f>
        <v/>
      </c>
      <c r="O59" s="1" t="str">
        <f>IF(D59&lt;=L$4,VLOOKUP(M59,E$4:J$202,6,FALSE),"")</f>
        <v/>
      </c>
      <c r="P59" s="40" t="str">
        <f>IF(D59&lt;=L$4,VLOOKUP(O59,A$4:B$202,2,FALSE),"")</f>
        <v/>
      </c>
      <c r="Q59" s="40" t="str">
        <f t="shared" si="10"/>
        <v/>
      </c>
      <c r="R59" s="6">
        <f t="shared" si="11"/>
        <v>0</v>
      </c>
      <c r="S59" s="6">
        <f>IF(AND(D59&lt;=L$4,P59&lt;&gt;"Y"),IF(N59&lt;VLOOKUP(O59,Runners!A$3:CT$201,S$1,FALSE),IF(Y$2="zero",0,Y$2),0),0)</f>
        <v>0</v>
      </c>
      <c r="T59" s="6">
        <f t="shared" si="12"/>
        <v>0</v>
      </c>
      <c r="U59" s="2"/>
      <c r="V59" s="2" t="str">
        <f>IF(O59&lt;&gt;"",VLOOKUP(O59,Runners!CZ$3:DM$201,V$1,FALSE),"")</f>
        <v/>
      </c>
      <c r="W59" s="19" t="str">
        <f t="shared" si="13"/>
        <v/>
      </c>
    </row>
    <row r="60" spans="1:23" x14ac:dyDescent="0.2">
      <c r="A60" s="1" t="s">
        <v>19</v>
      </c>
      <c r="C60" s="3">
        <f>IF(A60&lt;&gt;"",VLOOKUP(A60,Runners!A$3:AS$201,C$1,FALSE),0)</f>
        <v>1.5972222222222221E-2</v>
      </c>
      <c r="D60" s="6">
        <f t="shared" si="7"/>
        <v>56</v>
      </c>
      <c r="E60" s="2"/>
      <c r="F60" s="2">
        <f t="shared" si="8"/>
        <v>0</v>
      </c>
      <c r="J60" s="1" t="str">
        <f t="shared" si="9"/>
        <v>Joe Greenwood</v>
      </c>
      <c r="M60" s="8" t="str">
        <f>IF(D60&lt;=L$4,SMALL(E$4:E$202,D60),"")</f>
        <v/>
      </c>
      <c r="N60" s="8" t="str">
        <f>IF(D60&lt;=L$4,VLOOKUP(M60,E$4:F$202,2,FALSE),"")</f>
        <v/>
      </c>
      <c r="O60" s="1" t="str">
        <f>IF(D60&lt;=L$4,VLOOKUP(M60,E$4:J$202,6,FALSE),"")</f>
        <v/>
      </c>
      <c r="P60" s="40" t="str">
        <f>IF(D60&lt;=L$4,VLOOKUP(O60,A$4:B$202,2,FALSE),"")</f>
        <v/>
      </c>
      <c r="Q60" s="40" t="str">
        <f t="shared" si="10"/>
        <v/>
      </c>
      <c r="R60" s="6">
        <f t="shared" si="11"/>
        <v>0</v>
      </c>
      <c r="S60" s="6">
        <f>IF(AND(D60&lt;=L$4,P60&lt;&gt;"Y"),IF(N60&lt;VLOOKUP(O60,Runners!A$3:CT$201,S$1,FALSE),IF(Y$2="zero",0,Y$2),0),0)</f>
        <v>0</v>
      </c>
      <c r="T60" s="6">
        <f t="shared" si="12"/>
        <v>0</v>
      </c>
      <c r="U60" s="2"/>
      <c r="V60" s="2" t="str">
        <f>IF(O60&lt;&gt;"",VLOOKUP(O60,Runners!CZ$3:DM$201,V$1,FALSE),"")</f>
        <v/>
      </c>
      <c r="W60" s="19" t="str">
        <f t="shared" si="13"/>
        <v/>
      </c>
    </row>
    <row r="61" spans="1:23" x14ac:dyDescent="0.2">
      <c r="A61" s="1" t="s">
        <v>133</v>
      </c>
      <c r="B61" s="3"/>
      <c r="C61" s="3">
        <f>IF(A61&lt;&gt;"",VLOOKUP(A61,Runners!A$3:AS$201,C$1,FALSE),0)</f>
        <v>1.3020833333333334E-2</v>
      </c>
      <c r="D61" s="6">
        <f t="shared" si="7"/>
        <v>57</v>
      </c>
      <c r="E61" s="2"/>
      <c r="F61" s="2">
        <f t="shared" si="8"/>
        <v>0</v>
      </c>
      <c r="J61" s="1" t="str">
        <f t="shared" si="9"/>
        <v>John Bertenshaw</v>
      </c>
      <c r="M61" s="8" t="str">
        <f>IF(D61&lt;=L$4,SMALL(E$4:E$202,D61),"")</f>
        <v/>
      </c>
      <c r="N61" s="8" t="str">
        <f>IF(D61&lt;=L$4,VLOOKUP(M61,E$4:F$202,2,FALSE),"")</f>
        <v/>
      </c>
      <c r="O61" s="1" t="str">
        <f>IF(D61&lt;=L$4,VLOOKUP(M61,E$4:J$202,6,FALSE),"")</f>
        <v/>
      </c>
      <c r="P61" s="40" t="str">
        <f>IF(D61&lt;=L$4,VLOOKUP(O61,A$4:B$202,2,FALSE),"")</f>
        <v/>
      </c>
      <c r="Q61" s="40" t="str">
        <f t="shared" si="10"/>
        <v/>
      </c>
      <c r="R61" s="6">
        <f t="shared" si="11"/>
        <v>0</v>
      </c>
      <c r="S61" s="6">
        <f>IF(AND(D61&lt;=L$4,P61&lt;&gt;"Y"),IF(N61&lt;VLOOKUP(O61,Runners!A$3:CT$201,S$1,FALSE),IF(Y$2="zero",0,Y$2),0),0)</f>
        <v>0</v>
      </c>
      <c r="T61" s="6">
        <f t="shared" si="12"/>
        <v>0</v>
      </c>
      <c r="U61" s="2"/>
      <c r="V61" s="2" t="str">
        <f>IF(O61&lt;&gt;"",VLOOKUP(O61,Runners!CZ$3:DM$201,V$1,FALSE),"")</f>
        <v/>
      </c>
      <c r="W61" s="19" t="str">
        <f t="shared" si="13"/>
        <v/>
      </c>
    </row>
    <row r="62" spans="1:23" x14ac:dyDescent="0.2">
      <c r="A62" s="1" t="s">
        <v>152</v>
      </c>
      <c r="B62" s="3"/>
      <c r="C62" s="3">
        <f>IF(A62&lt;&gt;"",VLOOKUP(A62,Runners!A$3:AS$201,C$1,FALSE),0)</f>
        <v>1.6493055555555556E-2</v>
      </c>
      <c r="D62" s="6">
        <f t="shared" si="7"/>
        <v>58</v>
      </c>
      <c r="E62" s="2">
        <v>3.3715277777777775E-2</v>
      </c>
      <c r="F62" s="2">
        <f t="shared" si="8"/>
        <v>1.7222222222222219E-2</v>
      </c>
      <c r="J62" s="1" t="str">
        <f t="shared" si="9"/>
        <v>Jonathan Tuck</v>
      </c>
      <c r="M62" s="8" t="str">
        <f>IF(D62&lt;=L$4,SMALL(E$4:E$202,D62),"")</f>
        <v/>
      </c>
      <c r="N62" s="8" t="str">
        <f>IF(D62&lt;=L$4,VLOOKUP(M62,E$4:F$202,2,FALSE),"")</f>
        <v/>
      </c>
      <c r="O62" s="1" t="str">
        <f>IF(D62&lt;=L$4,VLOOKUP(M62,E$4:J$202,6,FALSE),"")</f>
        <v/>
      </c>
      <c r="P62" s="40" t="str">
        <f>IF(D62&lt;=L$4,VLOOKUP(O62,A$4:B$202,2,FALSE),"")</f>
        <v/>
      </c>
      <c r="Q62" s="40" t="str">
        <f t="shared" si="10"/>
        <v/>
      </c>
      <c r="R62" s="6">
        <f t="shared" si="11"/>
        <v>0</v>
      </c>
      <c r="S62" s="6">
        <f>IF(AND(D62&lt;=L$4,P62&lt;&gt;"Y"),IF(N62&lt;VLOOKUP(O62,Runners!A$3:CT$201,S$1,FALSE),IF(Y$2="zero",0,Y$2),0),0)</f>
        <v>0</v>
      </c>
      <c r="T62" s="6">
        <f t="shared" si="12"/>
        <v>0</v>
      </c>
      <c r="U62" s="2"/>
      <c r="V62" s="2" t="str">
        <f>IF(O62&lt;&gt;"",VLOOKUP(O62,Runners!CZ$3:DM$201,V$1,FALSE),"")</f>
        <v/>
      </c>
      <c r="W62" s="19" t="str">
        <f t="shared" si="13"/>
        <v/>
      </c>
    </row>
    <row r="63" spans="1:23" x14ac:dyDescent="0.2">
      <c r="A63" s="1" t="s">
        <v>17</v>
      </c>
      <c r="C63" s="3">
        <f>IF(A63&lt;&gt;"",VLOOKUP(A63,Runners!A$3:AS$201,C$1,FALSE),0)</f>
        <v>8.6805555555555559E-3</v>
      </c>
      <c r="D63" s="6">
        <f t="shared" si="7"/>
        <v>59</v>
      </c>
      <c r="E63" s="2"/>
      <c r="F63" s="2">
        <f t="shared" si="8"/>
        <v>0</v>
      </c>
      <c r="J63" s="1" t="str">
        <f t="shared" si="9"/>
        <v>Julia Rolfe</v>
      </c>
      <c r="M63" s="8" t="str">
        <f>IF(D63&lt;=L$4,SMALL(E$4:E$202,D63),"")</f>
        <v/>
      </c>
      <c r="N63" s="8" t="str">
        <f>IF(D63&lt;=L$4,VLOOKUP(M63,E$4:F$202,2,FALSE),"")</f>
        <v/>
      </c>
      <c r="O63" s="1" t="str">
        <f>IF(D63&lt;=L$4,VLOOKUP(M63,E$4:J$202,6,FALSE),"")</f>
        <v/>
      </c>
      <c r="P63" s="40" t="str">
        <f>IF(D63&lt;=L$4,VLOOKUP(O63,A$4:B$202,2,FALSE),"")</f>
        <v/>
      </c>
      <c r="Q63" s="40" t="str">
        <f t="shared" si="10"/>
        <v/>
      </c>
      <c r="R63" s="6">
        <f t="shared" si="11"/>
        <v>0</v>
      </c>
      <c r="S63" s="6">
        <f>IF(AND(D63&lt;=L$4,P63&lt;&gt;"Y"),IF(N63&lt;VLOOKUP(O63,Runners!A$3:CT$201,S$1,FALSE),IF(Y$2="zero",0,Y$2),0),0)</f>
        <v>0</v>
      </c>
      <c r="T63" s="6">
        <f t="shared" si="12"/>
        <v>0</v>
      </c>
      <c r="U63" s="2"/>
      <c r="V63" s="2" t="str">
        <f>IF(O63&lt;&gt;"",VLOOKUP(O63,Runners!CZ$3:DM$201,V$1,FALSE),"")</f>
        <v/>
      </c>
      <c r="W63" s="19" t="str">
        <f t="shared" si="13"/>
        <v/>
      </c>
    </row>
    <row r="64" spans="1:23" x14ac:dyDescent="0.2">
      <c r="A64" s="1" t="s">
        <v>202</v>
      </c>
      <c r="C64" s="3">
        <f>IF(A64&lt;&gt;"",VLOOKUP(A64,Runners!A$3:AS$201,C$1,FALSE),0)</f>
        <v>3.1250000000000002E-3</v>
      </c>
      <c r="D64" s="6">
        <f t="shared" si="7"/>
        <v>60</v>
      </c>
      <c r="E64" s="2"/>
      <c r="F64" s="2">
        <f t="shared" si="8"/>
        <v>0</v>
      </c>
      <c r="J64" s="1" t="str">
        <f t="shared" si="9"/>
        <v>Julie Brayne</v>
      </c>
      <c r="M64" s="8" t="str">
        <f>IF(D64&lt;=L$4,SMALL(E$4:E$202,D64),"")</f>
        <v/>
      </c>
      <c r="N64" s="8" t="str">
        <f>IF(D64&lt;=L$4,VLOOKUP(M64,E$4:F$202,2,FALSE),"")</f>
        <v/>
      </c>
      <c r="O64" s="1" t="str">
        <f>IF(D64&lt;=L$4,VLOOKUP(M64,E$4:J$202,6,FALSE),"")</f>
        <v/>
      </c>
      <c r="P64" s="40" t="str">
        <f>IF(D64&lt;=L$4,VLOOKUP(O64,A$4:B$202,2,FALSE),"")</f>
        <v/>
      </c>
      <c r="Q64" s="40" t="str">
        <f t="shared" si="10"/>
        <v/>
      </c>
      <c r="R64" s="6">
        <f t="shared" si="11"/>
        <v>0</v>
      </c>
      <c r="S64" s="6">
        <f>IF(AND(D64&lt;=L$4,P64&lt;&gt;"Y"),IF(N64&lt;VLOOKUP(O64,Runners!A$3:CT$201,S$1,FALSE),IF(Y$2="zero",0,Y$2),0),0)</f>
        <v>0</v>
      </c>
      <c r="T64" s="6">
        <f t="shared" si="12"/>
        <v>0</v>
      </c>
      <c r="U64" s="2"/>
      <c r="V64" s="2" t="str">
        <f>IF(O64&lt;&gt;"",VLOOKUP(O64,Runners!CZ$3:DM$201,V$1,FALSE),"")</f>
        <v/>
      </c>
      <c r="W64" s="19" t="str">
        <f t="shared" si="13"/>
        <v/>
      </c>
    </row>
    <row r="65" spans="1:23" x14ac:dyDescent="0.2">
      <c r="A65" s="1" t="s">
        <v>150</v>
      </c>
      <c r="B65" s="3"/>
      <c r="C65" s="3">
        <f>IF(A65&lt;&gt;"",VLOOKUP(A65,Runners!A$3:AS$201,C$1,FALSE),0)</f>
        <v>3.2986111111111111E-3</v>
      </c>
      <c r="D65" s="6">
        <f t="shared" si="7"/>
        <v>61</v>
      </c>
      <c r="E65" s="2"/>
      <c r="F65" s="2">
        <f t="shared" si="8"/>
        <v>0</v>
      </c>
      <c r="J65" s="1" t="str">
        <f t="shared" si="9"/>
        <v>Julie Wiseman</v>
      </c>
      <c r="M65" s="8" t="str">
        <f>IF(D65&lt;=L$4,SMALL(E$4:E$202,D65),"")</f>
        <v/>
      </c>
      <c r="N65" s="8" t="str">
        <f>IF(D65&lt;=L$4,VLOOKUP(M65,E$4:F$202,2,FALSE),"")</f>
        <v/>
      </c>
      <c r="O65" s="1" t="str">
        <f>IF(D65&lt;=L$4,VLOOKUP(M65,E$4:J$202,6,FALSE),"")</f>
        <v/>
      </c>
      <c r="P65" s="40" t="str">
        <f>IF(D65&lt;=L$4,VLOOKUP(O65,A$4:B$202,2,FALSE),"")</f>
        <v/>
      </c>
      <c r="Q65" s="40" t="str">
        <f t="shared" si="10"/>
        <v/>
      </c>
      <c r="R65" s="6">
        <f t="shared" si="11"/>
        <v>0</v>
      </c>
      <c r="S65" s="6">
        <f>IF(AND(D65&lt;=L$4,P65&lt;&gt;"Y"),IF(N65&lt;VLOOKUP(O65,Runners!A$3:CT$201,S$1,FALSE),IF(Y$2="zero",0,Y$2),0),0)</f>
        <v>0</v>
      </c>
      <c r="T65" s="6">
        <f t="shared" si="12"/>
        <v>0</v>
      </c>
      <c r="U65" s="2"/>
      <c r="V65" s="2" t="str">
        <f>IF(O65&lt;&gt;"",VLOOKUP(O65,Runners!CZ$3:DM$201,V$1,FALSE),"")</f>
        <v/>
      </c>
      <c r="W65" s="19" t="str">
        <f t="shared" si="13"/>
        <v/>
      </c>
    </row>
    <row r="66" spans="1:23" x14ac:dyDescent="0.2">
      <c r="A66" s="1" t="s">
        <v>218</v>
      </c>
      <c r="C66" s="3">
        <f>IF(A66&lt;&gt;"",VLOOKUP(A66,Runners!A$3:AS$201,C$1,FALSE),0)</f>
        <v>1.2847222222222223E-2</v>
      </c>
      <c r="D66" s="6">
        <f t="shared" si="7"/>
        <v>62</v>
      </c>
      <c r="E66" s="2"/>
      <c r="F66" s="2">
        <f t="shared" si="8"/>
        <v>0</v>
      </c>
      <c r="J66" s="1" t="str">
        <f t="shared" si="9"/>
        <v>Kate Edwards</v>
      </c>
      <c r="M66" s="8" t="str">
        <f>IF(D66&lt;=L$4,SMALL(E$4:E$202,D66),"")</f>
        <v/>
      </c>
      <c r="N66" s="8" t="str">
        <f>IF(D66&lt;=L$4,VLOOKUP(M66,E$4:F$202,2,FALSE),"")</f>
        <v/>
      </c>
      <c r="O66" s="1" t="str">
        <f>IF(D66&lt;=L$4,VLOOKUP(M66,E$4:J$202,6,FALSE),"")</f>
        <v/>
      </c>
      <c r="P66" s="40" t="str">
        <f>IF(D66&lt;=L$4,VLOOKUP(O66,A$4:B$202,2,FALSE),"")</f>
        <v/>
      </c>
      <c r="Q66" s="40" t="str">
        <f t="shared" si="10"/>
        <v/>
      </c>
      <c r="R66" s="6">
        <f t="shared" si="11"/>
        <v>0</v>
      </c>
      <c r="S66" s="6">
        <f>IF(AND(D66&lt;=L$4,P66&lt;&gt;"Y"),IF(N66&lt;VLOOKUP(O66,Runners!A$3:CT$201,S$1,FALSE),IF(Y$2="zero",0,Y$2),0),0)</f>
        <v>0</v>
      </c>
      <c r="T66" s="6">
        <f t="shared" si="12"/>
        <v>0</v>
      </c>
      <c r="U66" s="2"/>
      <c r="V66" s="2" t="str">
        <f>IF(O66&lt;&gt;"",VLOOKUP(O66,Runners!CZ$3:DM$201,V$1,FALSE),"")</f>
        <v/>
      </c>
      <c r="W66" s="19" t="str">
        <f t="shared" si="13"/>
        <v/>
      </c>
    </row>
    <row r="67" spans="1:23" x14ac:dyDescent="0.2">
      <c r="A67" s="1" t="s">
        <v>16</v>
      </c>
      <c r="C67" s="3">
        <f>IF(A67&lt;&gt;"",VLOOKUP(A67,Runners!A$3:AS$201,C$1,FALSE),0)</f>
        <v>1.1631944444444445E-2</v>
      </c>
      <c r="D67" s="6">
        <f t="shared" si="7"/>
        <v>63</v>
      </c>
      <c r="E67" s="2"/>
      <c r="F67" s="2">
        <f t="shared" si="8"/>
        <v>0</v>
      </c>
      <c r="J67" s="1" t="str">
        <f t="shared" si="9"/>
        <v>Kathy Gaunt</v>
      </c>
      <c r="M67" s="8" t="str">
        <f>IF(D67&lt;=L$4,SMALL(E$4:E$202,D67),"")</f>
        <v/>
      </c>
      <c r="N67" s="8" t="str">
        <f>IF(D67&lt;=L$4,VLOOKUP(M67,E$4:F$202,2,FALSE),"")</f>
        <v/>
      </c>
      <c r="O67" s="1" t="str">
        <f>IF(D67&lt;=L$4,VLOOKUP(M67,E$4:J$202,6,FALSE),"")</f>
        <v/>
      </c>
      <c r="P67" s="40" t="str">
        <f>IF(D67&lt;=L$4,VLOOKUP(O67,A$4:B$202,2,FALSE),"")</f>
        <v/>
      </c>
      <c r="Q67" s="40" t="str">
        <f t="shared" si="10"/>
        <v/>
      </c>
      <c r="R67" s="6">
        <f t="shared" si="11"/>
        <v>0</v>
      </c>
      <c r="S67" s="6">
        <f>IF(AND(D67&lt;=L$4,P67&lt;&gt;"Y"),IF(N67&lt;VLOOKUP(O67,Runners!A$3:CT$201,S$1,FALSE),IF(Y$2="zero",0,Y$2),0),0)</f>
        <v>0</v>
      </c>
      <c r="T67" s="6">
        <f t="shared" si="12"/>
        <v>0</v>
      </c>
      <c r="U67" s="2"/>
      <c r="V67" s="2" t="str">
        <f>IF(O67&lt;&gt;"",VLOOKUP(O67,Runners!CZ$3:DM$201,V$1,FALSE),"")</f>
        <v/>
      </c>
      <c r="W67" s="19" t="str">
        <f t="shared" si="13"/>
        <v/>
      </c>
    </row>
    <row r="68" spans="1:23" x14ac:dyDescent="0.2">
      <c r="A68" s="1" t="s">
        <v>181</v>
      </c>
      <c r="C68" s="3">
        <f>IF(A68&lt;&gt;"",VLOOKUP(A68,Runners!A$3:AS$201,C$1,FALSE),0)</f>
        <v>1.0763888888888889E-2</v>
      </c>
      <c r="D68" s="6">
        <f t="shared" si="7"/>
        <v>64</v>
      </c>
      <c r="E68" s="2"/>
      <c r="F68" s="2">
        <f t="shared" si="8"/>
        <v>0</v>
      </c>
      <c r="J68" s="1" t="str">
        <f t="shared" si="9"/>
        <v>Katy McIntyre</v>
      </c>
      <c r="M68" s="8" t="str">
        <f>IF(D68&lt;=L$4,SMALL(E$4:E$202,D68),"")</f>
        <v/>
      </c>
      <c r="N68" s="8" t="str">
        <f>IF(D68&lt;=L$4,VLOOKUP(M68,E$4:F$202,2,FALSE),"")</f>
        <v/>
      </c>
      <c r="O68" s="1" t="str">
        <f>IF(D68&lt;=L$4,VLOOKUP(M68,E$4:J$202,6,FALSE),"")</f>
        <v/>
      </c>
      <c r="P68" s="40" t="str">
        <f>IF(D68&lt;=L$4,VLOOKUP(O68,A$4:B$202,2,FALSE),"")</f>
        <v/>
      </c>
      <c r="Q68" s="40" t="str">
        <f t="shared" si="10"/>
        <v/>
      </c>
      <c r="R68" s="6">
        <f t="shared" si="11"/>
        <v>0</v>
      </c>
      <c r="S68" s="6">
        <f>IF(AND(D68&lt;=L$4,P68&lt;&gt;"Y"),IF(N68&lt;VLOOKUP(O68,Runners!A$3:CT$201,S$1,FALSE),IF(Y$2="zero",0,Y$2),0),0)</f>
        <v>0</v>
      </c>
      <c r="T68" s="6">
        <f t="shared" si="12"/>
        <v>0</v>
      </c>
      <c r="U68" s="2"/>
      <c r="V68" s="2" t="str">
        <f>IF(O68&lt;&gt;"",VLOOKUP(O68,Runners!CZ$3:DM$201,V$1,FALSE),"")</f>
        <v/>
      </c>
      <c r="W68" s="19" t="str">
        <f t="shared" si="13"/>
        <v/>
      </c>
    </row>
    <row r="69" spans="1:23" x14ac:dyDescent="0.2">
      <c r="A69" s="1" t="s">
        <v>151</v>
      </c>
      <c r="C69" s="3">
        <f>IF(A69&lt;&gt;"",VLOOKUP(A69,Runners!A$3:AS$201,C$1,FALSE),0)</f>
        <v>1.1458333333333334E-2</v>
      </c>
      <c r="D69" s="6">
        <f t="shared" ref="D69:D100" si="15">D68+1</f>
        <v>65</v>
      </c>
      <c r="E69" s="2"/>
      <c r="F69" s="2">
        <f t="shared" ref="F69:F100" si="16">IF(E69&gt;0,E69-C69,0)</f>
        <v>0</v>
      </c>
      <c r="J69" s="1" t="str">
        <f t="shared" ref="J69:J100" si="17">A69</f>
        <v>Kevin Murray</v>
      </c>
      <c r="M69" s="8" t="str">
        <f>IF(D69&lt;=L$4,SMALL(E$4:E$202,D69),"")</f>
        <v/>
      </c>
      <c r="N69" s="8" t="str">
        <f>IF(D69&lt;=L$4,VLOOKUP(M69,E$4:F$202,2,FALSE),"")</f>
        <v/>
      </c>
      <c r="O69" s="1" t="str">
        <f>IF(D69&lt;=L$4,VLOOKUP(M69,E$4:J$202,6,FALSE),"")</f>
        <v/>
      </c>
      <c r="P69" s="40" t="str">
        <f>IF(D69&lt;=L$4,VLOOKUP(O69,A$4:B$202,2,FALSE),"")</f>
        <v/>
      </c>
      <c r="Q69" s="40" t="str">
        <f t="shared" ref="Q69:Q100" si="18">IF(D69&lt;=L$4,IF(P69="Y",Q68,Q68-1),"")</f>
        <v/>
      </c>
      <c r="R69" s="6">
        <f t="shared" ref="R69:R100" si="19">IF(Q69=Q68,0,IF(Q69&gt;0,Q69,1))</f>
        <v>0</v>
      </c>
      <c r="S69" s="6">
        <f>IF(AND(D69&lt;=L$4,P69&lt;&gt;"Y"),IF(N69&lt;VLOOKUP(O69,Runners!A$3:CT$201,S$1,FALSE),IF(Y$2="zero",0,Y$2),0),0)</f>
        <v>0</v>
      </c>
      <c r="T69" s="6">
        <f t="shared" ref="T69:T100" si="20">IF(AND(D69&lt;=L$4,P69&lt;&gt;"Y"),S69+R69,0)</f>
        <v>0</v>
      </c>
      <c r="U69" s="2"/>
      <c r="V69" s="2" t="str">
        <f>IF(O69&lt;&gt;"",VLOOKUP(O69,Runners!CZ$3:DM$201,V$1,FALSE),"")</f>
        <v/>
      </c>
      <c r="W69" s="19" t="str">
        <f t="shared" ref="W69:W100" si="21">IF(O69&lt;&gt;"",(V69-N69)/V69,"")</f>
        <v/>
      </c>
    </row>
    <row r="70" spans="1:23" x14ac:dyDescent="0.2">
      <c r="A70" s="1" t="s">
        <v>13</v>
      </c>
      <c r="B70" s="3"/>
      <c r="C70" s="3">
        <f>IF(A70&lt;&gt;"",VLOOKUP(A70,Runners!A$3:AS$201,C$1,FALSE),0)</f>
        <v>1.0069444444444445E-2</v>
      </c>
      <c r="D70" s="6">
        <f t="shared" si="15"/>
        <v>66</v>
      </c>
      <c r="E70" s="2"/>
      <c r="F70" s="2">
        <f t="shared" si="16"/>
        <v>0</v>
      </c>
      <c r="J70" s="1" t="str">
        <f t="shared" si="17"/>
        <v>Kirsten Burnett</v>
      </c>
      <c r="M70" s="8" t="str">
        <f>IF(D70&lt;=L$4,SMALL(E$4:E$202,D70),"")</f>
        <v/>
      </c>
      <c r="N70" s="8" t="str">
        <f>IF(D70&lt;=L$4,VLOOKUP(M70,E$4:F$202,2,FALSE),"")</f>
        <v/>
      </c>
      <c r="O70" s="1" t="str">
        <f>IF(D70&lt;=L$4,VLOOKUP(M70,E$4:J$202,6,FALSE),"")</f>
        <v/>
      </c>
      <c r="P70" s="40" t="str">
        <f>IF(D70&lt;=L$4,VLOOKUP(O70,A$4:B$202,2,FALSE),"")</f>
        <v/>
      </c>
      <c r="Q70" s="40" t="str">
        <f t="shared" si="18"/>
        <v/>
      </c>
      <c r="R70" s="6">
        <f t="shared" si="19"/>
        <v>0</v>
      </c>
      <c r="S70" s="6">
        <f>IF(AND(D70&lt;=L$4,P70&lt;&gt;"Y"),IF(N70&lt;VLOOKUP(O70,Runners!A$3:CT$201,S$1,FALSE),IF(Y$2="zero",0,Y$2),0),0)</f>
        <v>0</v>
      </c>
      <c r="T70" s="6">
        <f t="shared" si="20"/>
        <v>0</v>
      </c>
      <c r="U70" s="2"/>
      <c r="V70" s="2" t="str">
        <f>IF(O70&lt;&gt;"",VLOOKUP(O70,Runners!CZ$3:DM$201,V$1,FALSE),"")</f>
        <v/>
      </c>
      <c r="W70" s="19" t="str">
        <f t="shared" si="21"/>
        <v/>
      </c>
    </row>
    <row r="71" spans="1:23" x14ac:dyDescent="0.2">
      <c r="A71" s="1" t="s">
        <v>197</v>
      </c>
      <c r="C71" s="3">
        <f>IF(A71&lt;&gt;"",VLOOKUP(A71,Runners!A$3:AS$201,C$1,FALSE),0)</f>
        <v>1.3541666666666667E-2</v>
      </c>
      <c r="D71" s="6">
        <f t="shared" si="15"/>
        <v>67</v>
      </c>
      <c r="E71" s="2"/>
      <c r="F71" s="2">
        <f t="shared" si="16"/>
        <v>0</v>
      </c>
      <c r="J71" s="1" t="str">
        <f t="shared" si="17"/>
        <v>Laura Bremner</v>
      </c>
      <c r="M71" s="8" t="str">
        <f>IF(D71&lt;=L$4,SMALL(E$4:E$202,D71),"")</f>
        <v/>
      </c>
      <c r="N71" s="8" t="str">
        <f>IF(D71&lt;=L$4,VLOOKUP(M71,E$4:F$202,2,FALSE),"")</f>
        <v/>
      </c>
      <c r="O71" s="1" t="str">
        <f>IF(D71&lt;=L$4,VLOOKUP(M71,E$4:J$202,6,FALSE),"")</f>
        <v/>
      </c>
      <c r="P71" s="40" t="str">
        <f>IF(D71&lt;=L$4,VLOOKUP(O71,A$4:B$202,2,FALSE),"")</f>
        <v/>
      </c>
      <c r="Q71" s="40" t="str">
        <f t="shared" si="18"/>
        <v/>
      </c>
      <c r="R71" s="6">
        <f t="shared" si="19"/>
        <v>0</v>
      </c>
      <c r="S71" s="6">
        <f>IF(AND(D71&lt;=L$4,P71&lt;&gt;"Y"),IF(N71&lt;VLOOKUP(O71,Runners!A$3:CT$201,S$1,FALSE),IF(Y$2="zero",0,Y$2),0),0)</f>
        <v>0</v>
      </c>
      <c r="T71" s="6">
        <f t="shared" si="20"/>
        <v>0</v>
      </c>
      <c r="U71" s="2"/>
      <c r="V71" s="2" t="str">
        <f>IF(O71&lt;&gt;"",VLOOKUP(O71,Runners!CZ$3:DM$201,V$1,FALSE),"")</f>
        <v/>
      </c>
      <c r="W71" s="19" t="str">
        <f t="shared" si="21"/>
        <v/>
      </c>
    </row>
    <row r="72" spans="1:23" x14ac:dyDescent="0.2">
      <c r="A72" s="1" t="s">
        <v>11</v>
      </c>
      <c r="B72" s="3"/>
      <c r="C72" s="3">
        <f>IF(A72&lt;&gt;"",VLOOKUP(A72,Runners!A$3:AS$201,C$1,FALSE),0)</f>
        <v>9.0277777777777787E-3</v>
      </c>
      <c r="D72" s="6">
        <f t="shared" si="15"/>
        <v>68</v>
      </c>
      <c r="E72" s="2"/>
      <c r="F72" s="2">
        <f t="shared" si="16"/>
        <v>0</v>
      </c>
      <c r="J72" s="1" t="str">
        <f t="shared" si="17"/>
        <v>Laura Byrne</v>
      </c>
      <c r="M72" s="8" t="str">
        <f>IF(D72&lt;=L$4,SMALL(E$4:E$202,D72),"")</f>
        <v/>
      </c>
      <c r="N72" s="8" t="str">
        <f>IF(D72&lt;=L$4,VLOOKUP(M72,E$4:F$202,2,FALSE),"")</f>
        <v/>
      </c>
      <c r="O72" s="1" t="str">
        <f>IF(D72&lt;=L$4,VLOOKUP(M72,E$4:J$202,6,FALSE),"")</f>
        <v/>
      </c>
      <c r="P72" s="40" t="str">
        <f>IF(D72&lt;=L$4,VLOOKUP(O72,A$4:B$202,2,FALSE),"")</f>
        <v/>
      </c>
      <c r="Q72" s="40" t="str">
        <f t="shared" si="18"/>
        <v/>
      </c>
      <c r="R72" s="6">
        <f t="shared" si="19"/>
        <v>0</v>
      </c>
      <c r="S72" s="6">
        <f>IF(AND(D72&lt;=L$4,P72&lt;&gt;"Y"),IF(N72&lt;VLOOKUP(O72,Runners!A$3:CT$201,S$1,FALSE),IF(Y$2="zero",0,Y$2),0),0)</f>
        <v>0</v>
      </c>
      <c r="T72" s="6">
        <f t="shared" si="20"/>
        <v>0</v>
      </c>
      <c r="U72" s="2"/>
      <c r="V72" s="2" t="str">
        <f>IF(O72&lt;&gt;"",VLOOKUP(O72,Runners!CZ$3:DM$201,V$1,FALSE),"")</f>
        <v/>
      </c>
      <c r="W72" s="19" t="str">
        <f t="shared" si="21"/>
        <v/>
      </c>
    </row>
    <row r="73" spans="1:23" x14ac:dyDescent="0.2">
      <c r="A73" s="1" t="s">
        <v>222</v>
      </c>
      <c r="B73" s="1" t="s">
        <v>219</v>
      </c>
      <c r="C73" s="3">
        <f>IF(A73&lt;&gt;"",VLOOKUP(A73,Runners!A$3:AS$201,C$1,FALSE),0)</f>
        <v>1.2673611111111111E-2</v>
      </c>
      <c r="D73" s="6">
        <f t="shared" si="15"/>
        <v>69</v>
      </c>
      <c r="E73" s="2"/>
      <c r="F73" s="2">
        <f t="shared" si="16"/>
        <v>0</v>
      </c>
      <c r="J73" s="1" t="str">
        <f t="shared" si="17"/>
        <v>Lee Ramsden</v>
      </c>
      <c r="M73" s="8" t="str">
        <f>IF(D73&lt;=L$4,SMALL(E$4:E$202,D73),"")</f>
        <v/>
      </c>
      <c r="N73" s="8" t="str">
        <f>IF(D73&lt;=L$4,VLOOKUP(M73,E$4:F$202,2,FALSE),"")</f>
        <v/>
      </c>
      <c r="O73" s="1" t="str">
        <f>IF(D73&lt;=L$4,VLOOKUP(M73,E$4:J$202,6,FALSE),"")</f>
        <v/>
      </c>
      <c r="P73" s="40" t="str">
        <f>IF(D73&lt;=L$4,VLOOKUP(O73,A$4:B$202,2,FALSE),"")</f>
        <v/>
      </c>
      <c r="Q73" s="40" t="str">
        <f t="shared" si="18"/>
        <v/>
      </c>
      <c r="R73" s="6">
        <f t="shared" si="19"/>
        <v>0</v>
      </c>
      <c r="S73" s="6">
        <f>IF(AND(D73&lt;=L$4,P73&lt;&gt;"Y"),IF(N73&lt;VLOOKUP(O73,Runners!A$3:CT$201,S$1,FALSE),IF(Y$2="zero",0,Y$2),0),0)</f>
        <v>0</v>
      </c>
      <c r="T73" s="6">
        <f t="shared" si="20"/>
        <v>0</v>
      </c>
      <c r="U73" s="2"/>
      <c r="V73" s="2" t="str">
        <f>IF(O73&lt;&gt;"",VLOOKUP(O73,Runners!CZ$3:DM$201,V$1,FALSE),"")</f>
        <v/>
      </c>
      <c r="W73" s="19" t="str">
        <f t="shared" si="21"/>
        <v/>
      </c>
    </row>
    <row r="74" spans="1:23" x14ac:dyDescent="0.2">
      <c r="A74" s="1" t="s">
        <v>169</v>
      </c>
      <c r="C74" s="3">
        <f>IF(A74&lt;&gt;"",VLOOKUP(A74,Runners!A$3:AS$201,C$1,FALSE),0)</f>
        <v>1.4930555555555556E-2</v>
      </c>
      <c r="D74" s="6">
        <f t="shared" si="15"/>
        <v>70</v>
      </c>
      <c r="E74" s="2"/>
      <c r="F74" s="2">
        <f t="shared" si="16"/>
        <v>0</v>
      </c>
      <c r="J74" s="1" t="str">
        <f t="shared" si="17"/>
        <v>Lee Vaudrey</v>
      </c>
      <c r="M74" s="8" t="str">
        <f>IF(D74&lt;=L$4,SMALL(E$4:E$202,D74),"")</f>
        <v/>
      </c>
      <c r="N74" s="8" t="str">
        <f>IF(D74&lt;=L$4,VLOOKUP(M74,E$4:F$202,2,FALSE),"")</f>
        <v/>
      </c>
      <c r="O74" s="1" t="str">
        <f>IF(D74&lt;=L$4,VLOOKUP(M74,E$4:J$202,6,FALSE),"")</f>
        <v/>
      </c>
      <c r="P74" s="40" t="str">
        <f>IF(D74&lt;=L$4,VLOOKUP(O74,A$4:B$202,2,FALSE),"")</f>
        <v/>
      </c>
      <c r="Q74" s="40" t="str">
        <f t="shared" si="18"/>
        <v/>
      </c>
      <c r="R74" s="6">
        <f t="shared" si="19"/>
        <v>0</v>
      </c>
      <c r="S74" s="6">
        <f>IF(AND(D74&lt;=L$4,P74&lt;&gt;"Y"),IF(N74&lt;VLOOKUP(O74,Runners!A$3:CT$201,S$1,FALSE),IF(Y$2="zero",0,Y$2),0),0)</f>
        <v>0</v>
      </c>
      <c r="T74" s="6">
        <f t="shared" si="20"/>
        <v>0</v>
      </c>
      <c r="U74" s="2"/>
      <c r="V74" s="2" t="str">
        <f>IF(O74&lt;&gt;"",VLOOKUP(O74,Runners!CZ$3:DM$201,V$1,FALSE),"")</f>
        <v/>
      </c>
      <c r="W74" s="19" t="str">
        <f t="shared" si="21"/>
        <v/>
      </c>
    </row>
    <row r="75" spans="1:23" x14ac:dyDescent="0.2">
      <c r="A75" s="1" t="s">
        <v>167</v>
      </c>
      <c r="C75" s="3">
        <f>IF(A75&lt;&gt;"",VLOOKUP(A75,Runners!A$3:AS$201,C$1,FALSE),0)</f>
        <v>1.232638888888889E-2</v>
      </c>
      <c r="D75" s="6">
        <f t="shared" si="15"/>
        <v>71</v>
      </c>
      <c r="E75" s="2"/>
      <c r="F75" s="2">
        <f t="shared" si="16"/>
        <v>0</v>
      </c>
      <c r="J75" s="1" t="str">
        <f t="shared" si="17"/>
        <v>Lewis McAfee</v>
      </c>
      <c r="M75" s="8" t="str">
        <f>IF(D75&lt;=L$4,SMALL(E$4:E$202,D75),"")</f>
        <v/>
      </c>
      <c r="N75" s="8" t="str">
        <f>IF(D75&lt;=L$4,VLOOKUP(M75,E$4:F$202,2,FALSE),"")</f>
        <v/>
      </c>
      <c r="O75" s="1" t="str">
        <f>IF(D75&lt;=L$4,VLOOKUP(M75,E$4:J$202,6,FALSE),"")</f>
        <v/>
      </c>
      <c r="P75" s="40" t="str">
        <f>IF(D75&lt;=L$4,VLOOKUP(O75,A$4:B$202,2,FALSE),"")</f>
        <v/>
      </c>
      <c r="Q75" s="40" t="str">
        <f t="shared" si="18"/>
        <v/>
      </c>
      <c r="R75" s="6">
        <f t="shared" si="19"/>
        <v>0</v>
      </c>
      <c r="S75" s="6">
        <f>IF(AND(D75&lt;=L$4,P75&lt;&gt;"Y"),IF(N75&lt;VLOOKUP(O75,Runners!A$3:CT$201,S$1,FALSE),IF(Y$2="zero",0,Y$2),0),0)</f>
        <v>0</v>
      </c>
      <c r="T75" s="6">
        <f t="shared" si="20"/>
        <v>0</v>
      </c>
      <c r="U75" s="2"/>
      <c r="V75" s="2" t="str">
        <f>IF(O75&lt;&gt;"",VLOOKUP(O75,Runners!CZ$3:DM$201,V$1,FALSE),"")</f>
        <v/>
      </c>
      <c r="W75" s="19" t="str">
        <f t="shared" si="21"/>
        <v/>
      </c>
    </row>
    <row r="76" spans="1:23" x14ac:dyDescent="0.2">
      <c r="A76" s="1" t="s">
        <v>195</v>
      </c>
      <c r="C76" s="3">
        <f>IF(A76&lt;&gt;"",VLOOKUP(A76,Runners!A$3:AS$201,C$1,FALSE),0)</f>
        <v>9.2013888888888892E-3</v>
      </c>
      <c r="D76" s="6">
        <f t="shared" si="15"/>
        <v>72</v>
      </c>
      <c r="E76" s="2"/>
      <c r="F76" s="2">
        <f t="shared" si="16"/>
        <v>0</v>
      </c>
      <c r="J76" s="1" t="str">
        <f t="shared" si="17"/>
        <v>Linda Chadderton</v>
      </c>
      <c r="M76" s="8" t="str">
        <f>IF(D76&lt;=L$4,SMALL(E$4:E$202,D76),"")</f>
        <v/>
      </c>
      <c r="N76" s="8" t="str">
        <f>IF(D76&lt;=L$4,VLOOKUP(M76,E$4:F$202,2,FALSE),"")</f>
        <v/>
      </c>
      <c r="O76" s="1" t="str">
        <f>IF(D76&lt;=L$4,VLOOKUP(M76,E$4:J$202,6,FALSE),"")</f>
        <v/>
      </c>
      <c r="P76" s="40" t="str">
        <f>IF(D76&lt;=L$4,VLOOKUP(O76,A$4:B$202,2,FALSE),"")</f>
        <v/>
      </c>
      <c r="Q76" s="40" t="str">
        <f t="shared" si="18"/>
        <v/>
      </c>
      <c r="R76" s="6">
        <f t="shared" si="19"/>
        <v>0</v>
      </c>
      <c r="S76" s="6">
        <f>IF(AND(D76&lt;=L$4,P76&lt;&gt;"Y"),IF(N76&lt;VLOOKUP(O76,Runners!A$3:CT$201,S$1,FALSE),IF(Y$2="zero",0,Y$2),0),0)</f>
        <v>0</v>
      </c>
      <c r="T76" s="6">
        <f t="shared" si="20"/>
        <v>0</v>
      </c>
      <c r="U76" s="2"/>
      <c r="V76" s="2" t="str">
        <f>IF(O76&lt;&gt;"",VLOOKUP(O76,Runners!CZ$3:DM$201,V$1,FALSE),"")</f>
        <v/>
      </c>
      <c r="W76" s="19" t="str">
        <f t="shared" si="21"/>
        <v/>
      </c>
    </row>
    <row r="77" spans="1:23" x14ac:dyDescent="0.2">
      <c r="A77" s="1" t="s">
        <v>165</v>
      </c>
      <c r="C77" s="3">
        <f>IF(A77&lt;&gt;"",VLOOKUP(A77,Runners!A$3:AS$201,C$1,FALSE),0)</f>
        <v>1.6145833333333335E-2</v>
      </c>
      <c r="D77" s="6">
        <f t="shared" si="15"/>
        <v>73</v>
      </c>
      <c r="E77" s="2"/>
      <c r="F77" s="2">
        <f t="shared" si="16"/>
        <v>0</v>
      </c>
      <c r="J77" s="1" t="str">
        <f t="shared" si="17"/>
        <v>Liz Abbott</v>
      </c>
      <c r="M77" s="8" t="str">
        <f>IF(D77&lt;=L$4,SMALL(E$4:E$202,D77),"")</f>
        <v/>
      </c>
      <c r="N77" s="8" t="str">
        <f>IF(D77&lt;=L$4,VLOOKUP(M77,E$4:F$202,2,FALSE),"")</f>
        <v/>
      </c>
      <c r="O77" s="1" t="str">
        <f>IF(D77&lt;=L$4,VLOOKUP(M77,E$4:J$202,6,FALSE),"")</f>
        <v/>
      </c>
      <c r="P77" s="40" t="str">
        <f>IF(D77&lt;=L$4,VLOOKUP(O77,A$4:B$202,2,FALSE),"")</f>
        <v/>
      </c>
      <c r="Q77" s="40" t="str">
        <f t="shared" si="18"/>
        <v/>
      </c>
      <c r="R77" s="6">
        <f t="shared" si="19"/>
        <v>0</v>
      </c>
      <c r="S77" s="6">
        <f>IF(AND(D77&lt;=L$4,P77&lt;&gt;"Y"),IF(N77&lt;VLOOKUP(O77,Runners!A$3:CT$201,S$1,FALSE),IF(Y$2="zero",0,Y$2),0),0)</f>
        <v>0</v>
      </c>
      <c r="T77" s="6">
        <f t="shared" si="20"/>
        <v>0</v>
      </c>
      <c r="U77" s="2"/>
      <c r="V77" s="2" t="str">
        <f>IF(O77&lt;&gt;"",VLOOKUP(O77,Runners!CZ$3:DM$201,V$1,FALSE),"")</f>
        <v/>
      </c>
      <c r="W77" s="19" t="str">
        <f t="shared" si="21"/>
        <v/>
      </c>
    </row>
    <row r="78" spans="1:23" x14ac:dyDescent="0.2">
      <c r="A78" s="1" t="s">
        <v>221</v>
      </c>
      <c r="B78" s="1" t="s">
        <v>219</v>
      </c>
      <c r="C78" s="3">
        <f>IF(A78&lt;&gt;"",VLOOKUP(A78,Runners!A$3:AS$201,C$1,FALSE),0)</f>
        <v>3.1250000000000002E-3</v>
      </c>
      <c r="D78" s="6">
        <f t="shared" si="15"/>
        <v>74</v>
      </c>
      <c r="E78" s="2"/>
      <c r="F78" s="2">
        <f t="shared" si="16"/>
        <v>0</v>
      </c>
      <c r="J78" s="1" t="str">
        <f t="shared" si="17"/>
        <v>Liz Boon</v>
      </c>
      <c r="M78" s="8" t="str">
        <f>IF(D78&lt;=L$4,SMALL(E$4:E$202,D78),"")</f>
        <v/>
      </c>
      <c r="N78" s="8" t="str">
        <f>IF(D78&lt;=L$4,VLOOKUP(M78,E$4:F$202,2,FALSE),"")</f>
        <v/>
      </c>
      <c r="O78" s="1" t="str">
        <f>IF(D78&lt;=L$4,VLOOKUP(M78,E$4:J$202,6,FALSE),"")</f>
        <v/>
      </c>
      <c r="P78" s="40" t="str">
        <f>IF(D78&lt;=L$4,VLOOKUP(O78,A$4:B$202,2,FALSE),"")</f>
        <v/>
      </c>
      <c r="Q78" s="40" t="str">
        <f t="shared" si="18"/>
        <v/>
      </c>
      <c r="R78" s="6">
        <f t="shared" si="19"/>
        <v>0</v>
      </c>
      <c r="S78" s="6">
        <f>IF(AND(D78&lt;=L$4,P78&lt;&gt;"Y"),IF(N78&lt;VLOOKUP(O78,Runners!A$3:CT$201,S$1,FALSE),IF(Y$2="zero",0,Y$2),0),0)</f>
        <v>0</v>
      </c>
      <c r="T78" s="6">
        <f t="shared" si="20"/>
        <v>0</v>
      </c>
      <c r="U78" s="2"/>
      <c r="V78" s="2" t="str">
        <f>IF(O78&lt;&gt;"",VLOOKUP(O78,Runners!CZ$3:DM$201,V$1,FALSE),"")</f>
        <v/>
      </c>
      <c r="W78" s="19" t="str">
        <f t="shared" si="21"/>
        <v/>
      </c>
    </row>
    <row r="79" spans="1:23" x14ac:dyDescent="0.2">
      <c r="A79" s="1" t="s">
        <v>157</v>
      </c>
      <c r="B79" s="3"/>
      <c r="C79" s="3">
        <f>IF(A79&lt;&gt;"",VLOOKUP(A79,Runners!A$3:AS$201,C$1,FALSE),0)</f>
        <v>9.2013888888888892E-3</v>
      </c>
      <c r="D79" s="6">
        <f t="shared" si="15"/>
        <v>75</v>
      </c>
      <c r="E79" s="2"/>
      <c r="F79" s="2">
        <f t="shared" si="16"/>
        <v>0</v>
      </c>
      <c r="J79" s="1" t="str">
        <f t="shared" si="17"/>
        <v>Liz Canavan</v>
      </c>
      <c r="M79" s="8" t="str">
        <f>IF(D79&lt;=L$4,SMALL(E$4:E$202,D79),"")</f>
        <v/>
      </c>
      <c r="N79" s="8" t="str">
        <f>IF(D79&lt;=L$4,VLOOKUP(M79,E$4:F$202,2,FALSE),"")</f>
        <v/>
      </c>
      <c r="O79" s="1" t="str">
        <f>IF(D79&lt;=L$4,VLOOKUP(M79,E$4:J$202,6,FALSE),"")</f>
        <v/>
      </c>
      <c r="P79" s="40" t="str">
        <f>IF(D79&lt;=L$4,VLOOKUP(O79,A$4:B$202,2,FALSE),"")</f>
        <v/>
      </c>
      <c r="Q79" s="40" t="str">
        <f t="shared" si="18"/>
        <v/>
      </c>
      <c r="R79" s="6">
        <f t="shared" si="19"/>
        <v>0</v>
      </c>
      <c r="S79" s="6">
        <f>IF(AND(D79&lt;=L$4,P79&lt;&gt;"Y"),IF(N79&lt;VLOOKUP(O79,Runners!A$3:CT$201,S$1,FALSE),IF(Y$2="zero",0,Y$2),0),0)</f>
        <v>0</v>
      </c>
      <c r="T79" s="6">
        <f t="shared" si="20"/>
        <v>0</v>
      </c>
      <c r="U79" s="2"/>
      <c r="V79" s="2" t="str">
        <f>IF(O79&lt;&gt;"",VLOOKUP(O79,Runners!CZ$3:DM$201,V$1,FALSE),"")</f>
        <v/>
      </c>
      <c r="W79" s="19" t="str">
        <f t="shared" si="21"/>
        <v/>
      </c>
    </row>
    <row r="80" spans="1:23" x14ac:dyDescent="0.2">
      <c r="A80" s="1" t="s">
        <v>183</v>
      </c>
      <c r="C80" s="3">
        <f>IF(A80&lt;&gt;"",VLOOKUP(A80,Runners!A$3:AS$201,C$1,FALSE),0)</f>
        <v>1.3715277777777778E-2</v>
      </c>
      <c r="D80" s="6">
        <f t="shared" si="15"/>
        <v>76</v>
      </c>
      <c r="E80" s="2"/>
      <c r="F80" s="2">
        <f t="shared" si="16"/>
        <v>0</v>
      </c>
      <c r="J80" s="1" t="str">
        <f t="shared" si="17"/>
        <v>Louise Cox</v>
      </c>
      <c r="M80" s="8" t="str">
        <f>IF(D80&lt;=L$4,SMALL(E$4:E$202,D80),"")</f>
        <v/>
      </c>
      <c r="N80" s="8" t="str">
        <f>IF(D80&lt;=L$4,VLOOKUP(M80,E$4:F$202,2,FALSE),"")</f>
        <v/>
      </c>
      <c r="O80" s="1" t="str">
        <f>IF(D80&lt;=L$4,VLOOKUP(M80,E$4:J$202,6,FALSE),"")</f>
        <v/>
      </c>
      <c r="P80" s="40" t="str">
        <f>IF(D80&lt;=L$4,VLOOKUP(O80,A$4:B$202,2,FALSE),"")</f>
        <v/>
      </c>
      <c r="Q80" s="40" t="str">
        <f t="shared" si="18"/>
        <v/>
      </c>
      <c r="R80" s="6">
        <f t="shared" si="19"/>
        <v>0</v>
      </c>
      <c r="S80" s="6">
        <f>IF(AND(D80&lt;=L$4,P80&lt;&gt;"Y"),IF(N80&lt;VLOOKUP(O80,Runners!A$3:CT$201,S$1,FALSE),IF(Y$2="zero",0,Y$2),0),0)</f>
        <v>0</v>
      </c>
      <c r="T80" s="6">
        <f t="shared" si="20"/>
        <v>0</v>
      </c>
      <c r="U80" s="2"/>
      <c r="V80" s="2" t="str">
        <f>IF(O80&lt;&gt;"",VLOOKUP(O80,Runners!CZ$3:DM$201,V$1,FALSE),"")</f>
        <v/>
      </c>
      <c r="W80" s="19" t="str">
        <f t="shared" si="21"/>
        <v/>
      </c>
    </row>
    <row r="81" spans="1:23" x14ac:dyDescent="0.2">
      <c r="A81" s="41" t="s">
        <v>185</v>
      </c>
      <c r="C81" s="3">
        <f>IF(A81&lt;&gt;"",VLOOKUP(A81,Runners!A$3:AS$201,C$1,FALSE),0)</f>
        <v>1.1805555555555555E-2</v>
      </c>
      <c r="D81" s="6">
        <f t="shared" si="15"/>
        <v>77</v>
      </c>
      <c r="E81" s="2"/>
      <c r="F81" s="2">
        <f t="shared" si="16"/>
        <v>0</v>
      </c>
      <c r="J81" s="1" t="str">
        <f t="shared" si="17"/>
        <v>Maddy Markham</v>
      </c>
      <c r="M81" s="8" t="str">
        <f>IF(D81&lt;=L$4,SMALL(E$4:E$202,D81),"")</f>
        <v/>
      </c>
      <c r="N81" s="8" t="str">
        <f>IF(D81&lt;=L$4,VLOOKUP(M81,E$4:F$202,2,FALSE),"")</f>
        <v/>
      </c>
      <c r="O81" s="1" t="str">
        <f>IF(D81&lt;=L$4,VLOOKUP(M81,E$4:J$202,6,FALSE),"")</f>
        <v/>
      </c>
      <c r="P81" s="40" t="str">
        <f>IF(D81&lt;=L$4,VLOOKUP(O81,A$4:B$202,2,FALSE),"")</f>
        <v/>
      </c>
      <c r="Q81" s="40" t="str">
        <f t="shared" si="18"/>
        <v/>
      </c>
      <c r="R81" s="6">
        <f t="shared" si="19"/>
        <v>0</v>
      </c>
      <c r="S81" s="6">
        <f>IF(AND(D81&lt;=L$4,P81&lt;&gt;"Y"),IF(N81&lt;VLOOKUP(O81,Runners!A$3:CT$201,S$1,FALSE),IF(Y$2="zero",0,Y$2),0),0)</f>
        <v>0</v>
      </c>
      <c r="T81" s="6">
        <f t="shared" si="20"/>
        <v>0</v>
      </c>
      <c r="U81" s="2"/>
      <c r="V81" s="2" t="str">
        <f>IF(O81&lt;&gt;"",VLOOKUP(O81,Runners!CZ$3:DM$201,V$1,FALSE),"")</f>
        <v/>
      </c>
      <c r="W81" s="19" t="str">
        <f t="shared" si="21"/>
        <v/>
      </c>
    </row>
    <row r="82" spans="1:23" x14ac:dyDescent="0.2">
      <c r="A82" s="1" t="s">
        <v>145</v>
      </c>
      <c r="C82" s="3">
        <f>IF(A82&lt;&gt;"",VLOOKUP(A82,Runners!A$3:AS$201,C$1,FALSE),0)</f>
        <v>1.4756944444444446E-2</v>
      </c>
      <c r="D82" s="6">
        <f t="shared" si="15"/>
        <v>78</v>
      </c>
      <c r="E82" s="2"/>
      <c r="F82" s="2">
        <f t="shared" si="16"/>
        <v>0</v>
      </c>
      <c r="J82" s="1" t="str">
        <f t="shared" si="17"/>
        <v>Mark Hughes</v>
      </c>
      <c r="M82" s="8" t="str">
        <f>IF(D82&lt;=L$4,SMALL(E$4:E$202,D82),"")</f>
        <v/>
      </c>
      <c r="N82" s="8" t="str">
        <f>IF(D82&lt;=L$4,VLOOKUP(M82,E$4:F$202,2,FALSE),"")</f>
        <v/>
      </c>
      <c r="O82" s="1" t="str">
        <f>IF(D82&lt;=L$4,VLOOKUP(M82,E$4:J$202,6,FALSE),"")</f>
        <v/>
      </c>
      <c r="P82" s="40" t="str">
        <f>IF(D82&lt;=L$4,VLOOKUP(O82,A$4:B$202,2,FALSE),"")</f>
        <v/>
      </c>
      <c r="Q82" s="40" t="str">
        <f t="shared" si="18"/>
        <v/>
      </c>
      <c r="R82" s="6">
        <f t="shared" si="19"/>
        <v>0</v>
      </c>
      <c r="S82" s="6">
        <f>IF(AND(D82&lt;=L$4,P82&lt;&gt;"Y"),IF(N82&lt;VLOOKUP(O82,Runners!A$3:CT$201,S$1,FALSE),IF(Y$2="zero",0,Y$2),0),0)</f>
        <v>0</v>
      </c>
      <c r="T82" s="6">
        <f t="shared" si="20"/>
        <v>0</v>
      </c>
      <c r="U82" s="2"/>
      <c r="V82" s="2" t="str">
        <f>IF(O82&lt;&gt;"",VLOOKUP(O82,Runners!CZ$3:DM$201,V$1,FALSE),"")</f>
        <v/>
      </c>
      <c r="W82" s="19" t="str">
        <f t="shared" si="21"/>
        <v/>
      </c>
    </row>
    <row r="83" spans="1:23" x14ac:dyDescent="0.2">
      <c r="A83" s="1" t="s">
        <v>210</v>
      </c>
      <c r="C83" s="3">
        <f>IF(A83&lt;&gt;"",VLOOKUP(A83,Runners!A$3:AS$201,C$1,FALSE),0)</f>
        <v>1.2673611111111111E-2</v>
      </c>
      <c r="D83" s="6">
        <f t="shared" si="15"/>
        <v>79</v>
      </c>
      <c r="E83" s="2"/>
      <c r="F83" s="2">
        <f t="shared" si="16"/>
        <v>0</v>
      </c>
      <c r="J83" s="1" t="str">
        <f t="shared" si="17"/>
        <v>Mark Johnston</v>
      </c>
      <c r="M83" s="8" t="str">
        <f>IF(D83&lt;=L$4,SMALL(E$4:E$202,D83),"")</f>
        <v/>
      </c>
      <c r="N83" s="8" t="str">
        <f>IF(D83&lt;=L$4,VLOOKUP(M83,E$4:F$202,2,FALSE),"")</f>
        <v/>
      </c>
      <c r="O83" s="1" t="str">
        <f>IF(D83&lt;=L$4,VLOOKUP(M83,E$4:J$202,6,FALSE),"")</f>
        <v/>
      </c>
      <c r="P83" s="40" t="str">
        <f>IF(D83&lt;=L$4,VLOOKUP(O83,A$4:B$202,2,FALSE),"")</f>
        <v/>
      </c>
      <c r="Q83" s="40" t="str">
        <f t="shared" si="18"/>
        <v/>
      </c>
      <c r="R83" s="6">
        <f t="shared" si="19"/>
        <v>0</v>
      </c>
      <c r="S83" s="6">
        <f>IF(AND(D83&lt;=L$4,P83&lt;&gt;"Y"),IF(N83&lt;VLOOKUP(O83,Runners!A$3:CT$201,S$1,FALSE),IF(Y$2="zero",0,Y$2),0),0)</f>
        <v>0</v>
      </c>
      <c r="T83" s="6">
        <f t="shared" si="20"/>
        <v>0</v>
      </c>
      <c r="U83" s="2"/>
      <c r="V83" s="2" t="str">
        <f>IF(O83&lt;&gt;"",VLOOKUP(O83,Runners!CZ$3:DM$201,V$1,FALSE),"")</f>
        <v/>
      </c>
      <c r="W83" s="19" t="str">
        <f t="shared" si="21"/>
        <v/>
      </c>
    </row>
    <row r="84" spans="1:23" x14ac:dyDescent="0.2">
      <c r="A84" s="1" t="s">
        <v>26</v>
      </c>
      <c r="C84" s="3">
        <f>IF(A84&lt;&gt;"",VLOOKUP(A84,Runners!A$3:AS$201,C$1,FALSE),0)</f>
        <v>1.4756944444444446E-2</v>
      </c>
      <c r="D84" s="6">
        <f t="shared" si="15"/>
        <v>80</v>
      </c>
      <c r="E84" s="2"/>
      <c r="F84" s="2">
        <f t="shared" si="16"/>
        <v>0</v>
      </c>
      <c r="J84" s="1" t="str">
        <f t="shared" si="17"/>
        <v>Mark Selby</v>
      </c>
      <c r="M84" s="8" t="str">
        <f>IF(D84&lt;=L$4,SMALL(E$4:E$202,D84),"")</f>
        <v/>
      </c>
      <c r="N84" s="8" t="str">
        <f>IF(D84&lt;=L$4,VLOOKUP(M84,E$4:F$202,2,FALSE),"")</f>
        <v/>
      </c>
      <c r="O84" s="1" t="str">
        <f>IF(D84&lt;=L$4,VLOOKUP(M84,E$4:J$202,6,FALSE),"")</f>
        <v/>
      </c>
      <c r="P84" s="40" t="str">
        <f>IF(D84&lt;=L$4,VLOOKUP(O84,A$4:B$202,2,FALSE),"")</f>
        <v/>
      </c>
      <c r="Q84" s="40" t="str">
        <f t="shared" si="18"/>
        <v/>
      </c>
      <c r="R84" s="6">
        <f t="shared" si="19"/>
        <v>0</v>
      </c>
      <c r="S84" s="6">
        <f>IF(AND(D84&lt;=L$4,P84&lt;&gt;"Y"),IF(N84&lt;VLOOKUP(O84,Runners!A$3:CT$201,S$1,FALSE),IF(Y$2="zero",0,Y$2),0),0)</f>
        <v>0</v>
      </c>
      <c r="T84" s="6">
        <f t="shared" si="20"/>
        <v>0</v>
      </c>
      <c r="U84" s="2"/>
      <c r="V84" s="2" t="str">
        <f>IF(O84&lt;&gt;"",VLOOKUP(O84,Runners!CZ$3:DM$201,V$1,FALSE),"")</f>
        <v/>
      </c>
      <c r="W84" s="19" t="str">
        <f t="shared" si="21"/>
        <v/>
      </c>
    </row>
    <row r="85" spans="1:23" x14ac:dyDescent="0.2">
      <c r="A85" s="1" t="s">
        <v>224</v>
      </c>
      <c r="B85" s="3"/>
      <c r="C85" s="3">
        <f>IF(A85&lt;&gt;"",VLOOKUP(A85,Runners!A$3:AS$201,C$1,FALSE),0)</f>
        <v>1.2500000000000001E-2</v>
      </c>
      <c r="D85" s="6">
        <f t="shared" si="15"/>
        <v>81</v>
      </c>
      <c r="E85" s="2"/>
      <c r="F85" s="2">
        <f t="shared" si="16"/>
        <v>0</v>
      </c>
      <c r="J85" s="1" t="str">
        <f t="shared" si="17"/>
        <v>Matt Ames</v>
      </c>
      <c r="M85" s="8" t="str">
        <f>IF(D85&lt;=L$4,SMALL(E$4:E$202,D85),"")</f>
        <v/>
      </c>
      <c r="N85" s="8" t="str">
        <f>IF(D85&lt;=L$4,VLOOKUP(M85,E$4:F$202,2,FALSE),"")</f>
        <v/>
      </c>
      <c r="O85" s="1" t="str">
        <f>IF(D85&lt;=L$4,VLOOKUP(M85,E$4:J$202,6,FALSE),"")</f>
        <v/>
      </c>
      <c r="P85" s="40" t="str">
        <f>IF(D85&lt;=L$4,VLOOKUP(O85,A$4:B$202,2,FALSE),"")</f>
        <v/>
      </c>
      <c r="Q85" s="40" t="str">
        <f t="shared" si="18"/>
        <v/>
      </c>
      <c r="R85" s="6">
        <f t="shared" si="19"/>
        <v>0</v>
      </c>
      <c r="S85" s="6">
        <f>IF(AND(D85&lt;=L$4,P85&lt;&gt;"Y"),IF(N85&lt;VLOOKUP(O85,Runners!A$3:CT$201,S$1,FALSE),IF(Y$2="zero",0,Y$2),0),0)</f>
        <v>0</v>
      </c>
      <c r="T85" s="6">
        <f t="shared" si="20"/>
        <v>0</v>
      </c>
      <c r="U85" s="2"/>
      <c r="V85" s="2" t="str">
        <f>IF(O85&lt;&gt;"",VLOOKUP(O85,Runners!CZ$3:DM$201,V$1,FALSE),"")</f>
        <v/>
      </c>
      <c r="W85" s="19" t="str">
        <f t="shared" si="21"/>
        <v/>
      </c>
    </row>
    <row r="86" spans="1:23" x14ac:dyDescent="0.2">
      <c r="A86" s="1" t="s">
        <v>196</v>
      </c>
      <c r="C86" s="3">
        <f>IF(A86&lt;&gt;"",VLOOKUP(A86,Runners!A$3:AS$201,C$1,FALSE),0)</f>
        <v>1.6840277777777777E-2</v>
      </c>
      <c r="D86" s="6">
        <f t="shared" si="15"/>
        <v>82</v>
      </c>
      <c r="E86" s="2"/>
      <c r="F86" s="2">
        <f t="shared" si="16"/>
        <v>0</v>
      </c>
      <c r="J86" s="1" t="str">
        <f t="shared" si="17"/>
        <v>Matthew Holton</v>
      </c>
      <c r="M86" s="8" t="str">
        <f>IF(D86&lt;=L$4,SMALL(E$4:E$202,D86),"")</f>
        <v/>
      </c>
      <c r="N86" s="8" t="str">
        <f>IF(D86&lt;=L$4,VLOOKUP(M86,E$4:F$202,2,FALSE),"")</f>
        <v/>
      </c>
      <c r="O86" s="1" t="str">
        <f>IF(D86&lt;=L$4,VLOOKUP(M86,E$4:J$202,6,FALSE),"")</f>
        <v/>
      </c>
      <c r="P86" s="40" t="str">
        <f>IF(D86&lt;=L$4,VLOOKUP(O86,A$4:B$202,2,FALSE),"")</f>
        <v/>
      </c>
      <c r="Q86" s="40" t="str">
        <f t="shared" si="18"/>
        <v/>
      </c>
      <c r="R86" s="6">
        <f t="shared" si="19"/>
        <v>0</v>
      </c>
      <c r="S86" s="6">
        <f>IF(AND(D86&lt;=L$4,P86&lt;&gt;"Y"),IF(N86&lt;VLOOKUP(O86,Runners!A$3:CT$201,S$1,FALSE),IF(Y$2="zero",0,Y$2),0),0)</f>
        <v>0</v>
      </c>
      <c r="T86" s="6">
        <f t="shared" si="20"/>
        <v>0</v>
      </c>
      <c r="U86" s="2"/>
      <c r="V86" s="2" t="str">
        <f>IF(O86&lt;&gt;"",VLOOKUP(O86,Runners!CZ$3:DM$201,V$1,FALSE),"")</f>
        <v/>
      </c>
      <c r="W86" s="19" t="str">
        <f t="shared" si="21"/>
        <v/>
      </c>
    </row>
    <row r="87" spans="1:23" x14ac:dyDescent="0.2">
      <c r="A87" s="1" t="s">
        <v>204</v>
      </c>
      <c r="B87" s="3"/>
      <c r="C87" s="3">
        <f>IF(A87&lt;&gt;"",VLOOKUP(A87,Runners!A$3:AS$201,C$1,FALSE),0)</f>
        <v>1.579861111111111E-2</v>
      </c>
      <c r="D87" s="6">
        <f t="shared" si="15"/>
        <v>83</v>
      </c>
      <c r="E87" s="2"/>
      <c r="F87" s="2">
        <f t="shared" si="16"/>
        <v>0</v>
      </c>
      <c r="J87" s="1" t="str">
        <f t="shared" si="17"/>
        <v>Mel Koth</v>
      </c>
      <c r="M87" s="8" t="str">
        <f>IF(D87&lt;=L$4,SMALL(E$4:E$202,D87),"")</f>
        <v/>
      </c>
      <c r="N87" s="8" t="str">
        <f>IF(D87&lt;=L$4,VLOOKUP(M87,E$4:F$202,2,FALSE),"")</f>
        <v/>
      </c>
      <c r="O87" s="1" t="str">
        <f>IF(D87&lt;=L$4,VLOOKUP(M87,E$4:J$202,6,FALSE),"")</f>
        <v/>
      </c>
      <c r="P87" s="40" t="str">
        <f>IF(D87&lt;=L$4,VLOOKUP(O87,A$4:B$202,2,FALSE),"")</f>
        <v/>
      </c>
      <c r="Q87" s="40" t="str">
        <f t="shared" si="18"/>
        <v/>
      </c>
      <c r="R87" s="6">
        <f t="shared" si="19"/>
        <v>0</v>
      </c>
      <c r="S87" s="6">
        <f>IF(AND(D87&lt;=L$4,P87&lt;&gt;"Y"),IF(N87&lt;VLOOKUP(O87,Runners!A$3:CT$201,S$1,FALSE),IF(Y$2="zero",0,Y$2),0),0)</f>
        <v>0</v>
      </c>
      <c r="T87" s="6">
        <f t="shared" si="20"/>
        <v>0</v>
      </c>
      <c r="U87" s="2"/>
      <c r="V87" s="2" t="str">
        <f>IF(O87&lt;&gt;"",VLOOKUP(O87,Runners!CZ$3:DM$201,V$1,FALSE),"")</f>
        <v/>
      </c>
      <c r="W87" s="19" t="str">
        <f t="shared" si="21"/>
        <v/>
      </c>
    </row>
    <row r="88" spans="1:23" x14ac:dyDescent="0.2">
      <c r="A88" s="1" t="s">
        <v>187</v>
      </c>
      <c r="B88" s="3"/>
      <c r="C88" s="3">
        <f>IF(A88&lt;&gt;"",VLOOKUP(A88,Runners!A$3:AS$201,C$1,FALSE),0)</f>
        <v>1.5104166666666667E-2</v>
      </c>
      <c r="D88" s="6">
        <f t="shared" si="15"/>
        <v>84</v>
      </c>
      <c r="E88" s="2"/>
      <c r="F88" s="2">
        <f t="shared" si="16"/>
        <v>0</v>
      </c>
      <c r="J88" s="1" t="str">
        <f t="shared" si="17"/>
        <v>Michael Hall</v>
      </c>
      <c r="M88" s="8" t="str">
        <f>IF(D88&lt;=L$4,SMALL(E$4:E$202,D88),"")</f>
        <v/>
      </c>
      <c r="N88" s="8" t="str">
        <f>IF(D88&lt;=L$4,VLOOKUP(M88,E$4:F$202,2,FALSE),"")</f>
        <v/>
      </c>
      <c r="O88" s="1" t="str">
        <f>IF(D88&lt;=L$4,VLOOKUP(M88,E$4:J$202,6,FALSE),"")</f>
        <v/>
      </c>
      <c r="P88" s="40" t="str">
        <f>IF(D88&lt;=L$4,VLOOKUP(O88,A$4:B$202,2,FALSE),"")</f>
        <v/>
      </c>
      <c r="Q88" s="40" t="str">
        <f t="shared" si="18"/>
        <v/>
      </c>
      <c r="R88" s="6">
        <f t="shared" si="19"/>
        <v>0</v>
      </c>
      <c r="S88" s="6">
        <f>IF(AND(D88&lt;=L$4,P88&lt;&gt;"Y"),IF(N88&lt;VLOOKUP(O88,Runners!A$3:CT$201,S$1,FALSE),IF(Y$2="zero",0,Y$2),0),0)</f>
        <v>0</v>
      </c>
      <c r="T88" s="6">
        <f t="shared" si="20"/>
        <v>0</v>
      </c>
      <c r="U88" s="2"/>
      <c r="V88" s="2" t="str">
        <f>IF(O88&lt;&gt;"",VLOOKUP(O88,Runners!CZ$3:DM$201,V$1,FALSE),"")</f>
        <v/>
      </c>
      <c r="W88" s="19" t="str">
        <f t="shared" si="21"/>
        <v/>
      </c>
    </row>
    <row r="89" spans="1:23" x14ac:dyDescent="0.2">
      <c r="A89" s="1" t="s">
        <v>227</v>
      </c>
      <c r="B89" s="3"/>
      <c r="C89" s="3">
        <f>IF(A89&lt;&gt;"",VLOOKUP(A89,Runners!A$3:AS$201,C$1,FALSE),0)</f>
        <v>1.3715277777777778E-2</v>
      </c>
      <c r="D89" s="6">
        <f t="shared" si="15"/>
        <v>85</v>
      </c>
      <c r="E89" s="2"/>
      <c r="F89" s="2">
        <f t="shared" si="16"/>
        <v>0</v>
      </c>
      <c r="J89" s="1" t="str">
        <f t="shared" si="17"/>
        <v>Michelle Chadwick</v>
      </c>
      <c r="M89" s="8" t="str">
        <f>IF(D89&lt;=L$4,SMALL(E$4:E$202,D89),"")</f>
        <v/>
      </c>
      <c r="N89" s="8" t="str">
        <f>IF(D89&lt;=L$4,VLOOKUP(M89,E$4:F$202,2,FALSE),"")</f>
        <v/>
      </c>
      <c r="O89" s="1" t="str">
        <f>IF(D89&lt;=L$4,VLOOKUP(M89,E$4:J$202,6,FALSE),"")</f>
        <v/>
      </c>
      <c r="P89" s="40" t="str">
        <f>IF(D89&lt;=L$4,VLOOKUP(O89,A$4:B$202,2,FALSE),"")</f>
        <v/>
      </c>
      <c r="Q89" s="40" t="str">
        <f t="shared" si="18"/>
        <v/>
      </c>
      <c r="R89" s="6">
        <f t="shared" si="19"/>
        <v>0</v>
      </c>
      <c r="S89" s="6">
        <f>IF(AND(D89&lt;=L$4,P89&lt;&gt;"Y"),IF(N89&lt;VLOOKUP(O89,Runners!A$3:CT$201,S$1,FALSE),IF(Y$2="zero",0,Y$2),0),0)</f>
        <v>0</v>
      </c>
      <c r="T89" s="6">
        <f t="shared" si="20"/>
        <v>0</v>
      </c>
      <c r="U89" s="2"/>
      <c r="V89" s="2" t="str">
        <f>IF(O89&lt;&gt;"",VLOOKUP(O89,Runners!CZ$3:DM$201,V$1,FALSE),"")</f>
        <v/>
      </c>
      <c r="W89" s="19" t="str">
        <f t="shared" si="21"/>
        <v/>
      </c>
    </row>
    <row r="90" spans="1:23" x14ac:dyDescent="0.2">
      <c r="A90" s="1" t="s">
        <v>15</v>
      </c>
      <c r="B90" s="3"/>
      <c r="C90" s="3">
        <f>IF(A90&lt;&gt;"",VLOOKUP(A90,Runners!A$3:AS$201,C$1,FALSE),0)</f>
        <v>2.4305555555555556E-3</v>
      </c>
      <c r="D90" s="6">
        <f t="shared" si="15"/>
        <v>86</v>
      </c>
      <c r="E90" s="2"/>
      <c r="F90" s="2">
        <f t="shared" si="16"/>
        <v>0</v>
      </c>
      <c r="J90" s="1" t="str">
        <f t="shared" si="17"/>
        <v>Michelle Sheridan</v>
      </c>
      <c r="M90" s="8" t="str">
        <f>IF(D90&lt;=L$4,SMALL(E$4:E$202,D90),"")</f>
        <v/>
      </c>
      <c r="N90" s="8" t="str">
        <f>IF(D90&lt;=L$4,VLOOKUP(M90,E$4:F$202,2,FALSE),"")</f>
        <v/>
      </c>
      <c r="O90" s="1" t="str">
        <f>IF(D90&lt;=L$4,VLOOKUP(M90,E$4:J$202,6,FALSE),"")</f>
        <v/>
      </c>
      <c r="P90" s="40" t="str">
        <f>IF(D90&lt;=L$4,VLOOKUP(O90,A$4:B$202,2,FALSE),"")</f>
        <v/>
      </c>
      <c r="Q90" s="40" t="str">
        <f t="shared" si="18"/>
        <v/>
      </c>
      <c r="R90" s="6">
        <f t="shared" si="19"/>
        <v>0</v>
      </c>
      <c r="S90" s="6">
        <f>IF(AND(D90&lt;=L$4,P90&lt;&gt;"Y"),IF(N90&lt;VLOOKUP(O90,Runners!A$3:CT$201,S$1,FALSE),IF(Y$2="zero",0,Y$2),0),0)</f>
        <v>0</v>
      </c>
      <c r="T90" s="6">
        <f t="shared" si="20"/>
        <v>0</v>
      </c>
      <c r="U90" s="2"/>
      <c r="V90" s="2" t="str">
        <f>IF(O90&lt;&gt;"",VLOOKUP(O90,Runners!CZ$3:DM$201,V$1,FALSE),"")</f>
        <v/>
      </c>
      <c r="W90" s="19" t="str">
        <f t="shared" si="21"/>
        <v/>
      </c>
    </row>
    <row r="91" spans="1:23" x14ac:dyDescent="0.2">
      <c r="A91" s="41" t="s">
        <v>186</v>
      </c>
      <c r="C91" s="3">
        <f>IF(A91&lt;&gt;"",VLOOKUP(A91,Runners!A$3:AS$201,C$1,FALSE),0)</f>
        <v>1.0763888888888889E-2</v>
      </c>
      <c r="D91" s="6">
        <f t="shared" si="15"/>
        <v>87</v>
      </c>
      <c r="E91" s="2"/>
      <c r="F91" s="2">
        <f t="shared" si="16"/>
        <v>0</v>
      </c>
      <c r="J91" s="1" t="str">
        <f t="shared" si="17"/>
        <v>Mick Widdup</v>
      </c>
      <c r="M91" s="8" t="str">
        <f>IF(D91&lt;=L$4,SMALL(E$4:E$202,D91),"")</f>
        <v/>
      </c>
      <c r="N91" s="8" t="str">
        <f>IF(D91&lt;=L$4,VLOOKUP(M91,E$4:F$202,2,FALSE),"")</f>
        <v/>
      </c>
      <c r="O91" s="1" t="str">
        <f>IF(D91&lt;=L$4,VLOOKUP(M91,E$4:J$202,6,FALSE),"")</f>
        <v/>
      </c>
      <c r="P91" s="40" t="str">
        <f>IF(D91&lt;=L$4,VLOOKUP(O91,A$4:B$202,2,FALSE),"")</f>
        <v/>
      </c>
      <c r="Q91" s="40" t="str">
        <f t="shared" si="18"/>
        <v/>
      </c>
      <c r="R91" s="6">
        <f t="shared" si="19"/>
        <v>0</v>
      </c>
      <c r="S91" s="6">
        <f>IF(AND(D91&lt;=L$4,P91&lt;&gt;"Y"),IF(N91&lt;VLOOKUP(O91,Runners!A$3:CT$201,S$1,FALSE),IF(Y$2="zero",0,Y$2),0),0)</f>
        <v>0</v>
      </c>
      <c r="T91" s="6">
        <f t="shared" si="20"/>
        <v>0</v>
      </c>
      <c r="U91" s="2"/>
      <c r="V91" s="2" t="str">
        <f>IF(O91&lt;&gt;"",VLOOKUP(O91,Runners!CZ$3:DM$201,V$1,FALSE),"")</f>
        <v/>
      </c>
      <c r="W91" s="19" t="str">
        <f t="shared" si="21"/>
        <v/>
      </c>
    </row>
    <row r="92" spans="1:23" x14ac:dyDescent="0.2">
      <c r="A92" s="1" t="s">
        <v>53</v>
      </c>
      <c r="C92" s="3">
        <f>IF(A92&lt;&gt;"",VLOOKUP(A92,Runners!A$3:AS$201,C$1,FALSE),0)</f>
        <v>1.8923611111111113E-2</v>
      </c>
      <c r="D92" s="6">
        <f t="shared" si="15"/>
        <v>88</v>
      </c>
      <c r="E92" s="2"/>
      <c r="F92" s="2">
        <f t="shared" si="16"/>
        <v>0</v>
      </c>
      <c r="J92" s="1" t="str">
        <f t="shared" si="17"/>
        <v>Mike Toft</v>
      </c>
      <c r="M92" s="8" t="str">
        <f>IF(D92&lt;=L$4,SMALL(E$4:E$202,D92),"")</f>
        <v/>
      </c>
      <c r="N92" s="8" t="str">
        <f>IF(D92&lt;=L$4,VLOOKUP(M92,E$4:F$202,2,FALSE),"")</f>
        <v/>
      </c>
      <c r="O92" s="1" t="str">
        <f>IF(D92&lt;=L$4,VLOOKUP(M92,E$4:J$202,6,FALSE),"")</f>
        <v/>
      </c>
      <c r="P92" s="40" t="str">
        <f>IF(D92&lt;=L$4,VLOOKUP(O92,A$4:B$202,2,FALSE),"")</f>
        <v/>
      </c>
      <c r="Q92" s="40" t="str">
        <f t="shared" si="18"/>
        <v/>
      </c>
      <c r="R92" s="6">
        <f t="shared" si="19"/>
        <v>0</v>
      </c>
      <c r="S92" s="6">
        <f>IF(AND(D92&lt;=L$4,P92&lt;&gt;"Y"),IF(N92&lt;VLOOKUP(O92,Runners!A$3:CT$201,S$1,FALSE),IF(Y$2="zero",0,Y$2),0),0)</f>
        <v>0</v>
      </c>
      <c r="T92" s="6">
        <f t="shared" si="20"/>
        <v>0</v>
      </c>
      <c r="U92" s="2"/>
      <c r="V92" s="2" t="str">
        <f>IF(O92&lt;&gt;"",VLOOKUP(O92,Runners!CZ$3:DM$201,V$1,FALSE),"")</f>
        <v/>
      </c>
      <c r="W92" s="19" t="str">
        <f t="shared" si="21"/>
        <v/>
      </c>
    </row>
    <row r="93" spans="1:23" x14ac:dyDescent="0.2">
      <c r="A93" s="1" t="s">
        <v>225</v>
      </c>
      <c r="C93" s="3">
        <f>IF(A93&lt;&gt;"",VLOOKUP(A93,Runners!A$3:AS$201,C$1,FALSE),0)</f>
        <v>1.3888888888888888E-2</v>
      </c>
      <c r="D93" s="6">
        <f t="shared" si="15"/>
        <v>89</v>
      </c>
      <c r="E93" s="2"/>
      <c r="F93" s="2">
        <f t="shared" si="16"/>
        <v>0</v>
      </c>
      <c r="J93" s="1" t="str">
        <f t="shared" si="17"/>
        <v>Morgan Pritchard</v>
      </c>
      <c r="M93" s="8" t="str">
        <f>IF(D93&lt;=L$4,SMALL(E$4:E$202,D93),"")</f>
        <v/>
      </c>
      <c r="N93" s="8" t="str">
        <f>IF(D93&lt;=L$4,VLOOKUP(M93,E$4:F$202,2,FALSE),"")</f>
        <v/>
      </c>
      <c r="O93" s="1" t="str">
        <f>IF(D93&lt;=L$4,VLOOKUP(M93,E$4:J$202,6,FALSE),"")</f>
        <v/>
      </c>
      <c r="P93" s="40" t="str">
        <f>IF(D93&lt;=L$4,VLOOKUP(O93,A$4:B$202,2,FALSE),"")</f>
        <v/>
      </c>
      <c r="Q93" s="40" t="str">
        <f t="shared" si="18"/>
        <v/>
      </c>
      <c r="R93" s="6">
        <f t="shared" si="19"/>
        <v>0</v>
      </c>
      <c r="S93" s="6">
        <f>IF(AND(D93&lt;=L$4,P93&lt;&gt;"Y"),IF(N93&lt;VLOOKUP(O93,Runners!A$3:CT$201,S$1,FALSE),IF(Y$2="zero",0,Y$2),0),0)</f>
        <v>0</v>
      </c>
      <c r="T93" s="6">
        <f t="shared" si="20"/>
        <v>0</v>
      </c>
      <c r="U93" s="2"/>
      <c r="V93" s="2" t="str">
        <f>IF(O93&lt;&gt;"",VLOOKUP(O93,Runners!CZ$3:DM$201,V$1,FALSE),"")</f>
        <v/>
      </c>
      <c r="W93" s="19" t="str">
        <f t="shared" si="21"/>
        <v/>
      </c>
    </row>
    <row r="94" spans="1:23" x14ac:dyDescent="0.2">
      <c r="A94" s="1" t="s">
        <v>66</v>
      </c>
      <c r="C94" s="3">
        <f>IF(A94&lt;&gt;"",VLOOKUP(A94,Runners!A$3:AS$201,C$1,FALSE),0)</f>
        <v>5.9027777777777776E-3</v>
      </c>
      <c r="D94" s="6">
        <f t="shared" si="15"/>
        <v>90</v>
      </c>
      <c r="E94" s="2"/>
      <c r="F94" s="2">
        <f t="shared" si="16"/>
        <v>0</v>
      </c>
      <c r="J94" s="1" t="str">
        <f t="shared" si="17"/>
        <v>Natalie Toft</v>
      </c>
      <c r="M94" s="8" t="str">
        <f>IF(D94&lt;=L$4,SMALL(E$4:E$202,D94),"")</f>
        <v/>
      </c>
      <c r="N94" s="8" t="str">
        <f>IF(D94&lt;=L$4,VLOOKUP(M94,E$4:F$202,2,FALSE),"")</f>
        <v/>
      </c>
      <c r="O94" s="1" t="str">
        <f>IF(D94&lt;=L$4,VLOOKUP(M94,E$4:J$202,6,FALSE),"")</f>
        <v/>
      </c>
      <c r="P94" s="40" t="str">
        <f>IF(D94&lt;=L$4,VLOOKUP(O94,A$4:B$202,2,FALSE),"")</f>
        <v/>
      </c>
      <c r="Q94" s="40" t="str">
        <f t="shared" si="18"/>
        <v/>
      </c>
      <c r="R94" s="6">
        <f t="shared" si="19"/>
        <v>0</v>
      </c>
      <c r="S94" s="6">
        <f>IF(AND(D94&lt;=L$4,P94&lt;&gt;"Y"),IF(N94&lt;VLOOKUP(O94,Runners!A$3:CT$201,S$1,FALSE),IF(Y$2="zero",0,Y$2),0),0)</f>
        <v>0</v>
      </c>
      <c r="T94" s="6">
        <f t="shared" si="20"/>
        <v>0</v>
      </c>
      <c r="U94" s="2"/>
      <c r="V94" s="2" t="str">
        <f>IF(O94&lt;&gt;"",VLOOKUP(O94,Runners!CZ$3:DM$201,V$1,FALSE),"")</f>
        <v/>
      </c>
      <c r="W94" s="19" t="str">
        <f t="shared" si="21"/>
        <v/>
      </c>
    </row>
    <row r="95" spans="1:23" x14ac:dyDescent="0.2">
      <c r="A95" s="1" t="s">
        <v>155</v>
      </c>
      <c r="C95" s="3">
        <f>IF(A95&lt;&gt;"",VLOOKUP(A95,Runners!A$3:AS$201,C$1,FALSE),0)</f>
        <v>1.4756944444444446E-2</v>
      </c>
      <c r="D95" s="6">
        <f t="shared" si="15"/>
        <v>91</v>
      </c>
      <c r="E95" s="2"/>
      <c r="F95" s="2">
        <f t="shared" si="16"/>
        <v>0</v>
      </c>
      <c r="J95" s="1" t="str">
        <f t="shared" si="17"/>
        <v>Neil Bayton-Roberts</v>
      </c>
      <c r="M95" s="8" t="str">
        <f>IF(D95&lt;=L$4,SMALL(E$4:E$202,D95),"")</f>
        <v/>
      </c>
      <c r="N95" s="8" t="str">
        <f>IF(D95&lt;=L$4,VLOOKUP(M95,E$4:F$202,2,FALSE),"")</f>
        <v/>
      </c>
      <c r="O95" s="1" t="str">
        <f>IF(D95&lt;=L$4,VLOOKUP(M95,E$4:J$202,6,FALSE),"")</f>
        <v/>
      </c>
      <c r="P95" s="40" t="str">
        <f>IF(D95&lt;=L$4,VLOOKUP(O95,A$4:B$202,2,FALSE),"")</f>
        <v/>
      </c>
      <c r="Q95" s="40" t="str">
        <f t="shared" si="18"/>
        <v/>
      </c>
      <c r="R95" s="6">
        <f t="shared" si="19"/>
        <v>0</v>
      </c>
      <c r="S95" s="6">
        <f>IF(AND(D95&lt;=L$4,P95&lt;&gt;"Y"),IF(N95&lt;VLOOKUP(O95,Runners!A$3:CT$201,S$1,FALSE),IF(Y$2="zero",0,Y$2),0),0)</f>
        <v>0</v>
      </c>
      <c r="T95" s="6">
        <f t="shared" si="20"/>
        <v>0</v>
      </c>
      <c r="U95" s="2"/>
      <c r="V95" s="2" t="str">
        <f>IF(O95&lt;&gt;"",VLOOKUP(O95,Runners!CZ$3:DM$201,V$1,FALSE),"")</f>
        <v/>
      </c>
      <c r="W95" s="19" t="str">
        <f t="shared" si="21"/>
        <v/>
      </c>
    </row>
    <row r="96" spans="1:23" x14ac:dyDescent="0.2">
      <c r="A96" s="1" t="s">
        <v>9</v>
      </c>
      <c r="C96" s="3">
        <f>IF(A96&lt;&gt;"",VLOOKUP(A96,Runners!A$3:AS$201,C$1,FALSE),0)</f>
        <v>1.4930555555555556E-2</v>
      </c>
      <c r="D96" s="6">
        <f t="shared" si="15"/>
        <v>92</v>
      </c>
      <c r="E96" s="2">
        <v>3.3472222222222223E-2</v>
      </c>
      <c r="F96" s="2">
        <f t="shared" si="16"/>
        <v>1.8541666666666665E-2</v>
      </c>
      <c r="J96" s="1" t="str">
        <f t="shared" si="17"/>
        <v>Neil Tate</v>
      </c>
      <c r="M96" s="8" t="str">
        <f>IF(D96&lt;=L$4,SMALL(E$4:E$202,D96),"")</f>
        <v/>
      </c>
      <c r="N96" s="8" t="str">
        <f>IF(D96&lt;=L$4,VLOOKUP(M96,E$4:F$202,2,FALSE),"")</f>
        <v/>
      </c>
      <c r="O96" s="1" t="str">
        <f>IF(D96&lt;=L$4,VLOOKUP(M96,E$4:J$202,6,FALSE),"")</f>
        <v/>
      </c>
      <c r="P96" s="40" t="str">
        <f>IF(D96&lt;=L$4,VLOOKUP(O96,A$4:B$202,2,FALSE),"")</f>
        <v/>
      </c>
      <c r="Q96" s="40" t="str">
        <f t="shared" si="18"/>
        <v/>
      </c>
      <c r="R96" s="6">
        <f t="shared" si="19"/>
        <v>0</v>
      </c>
      <c r="S96" s="6">
        <f>IF(AND(D96&lt;=L$4,P96&lt;&gt;"Y"),IF(N96&lt;VLOOKUP(O96,Runners!A$3:CT$201,S$1,FALSE),IF(Y$2="zero",0,Y$2),0),0)</f>
        <v>0</v>
      </c>
      <c r="T96" s="6">
        <f t="shared" si="20"/>
        <v>0</v>
      </c>
      <c r="U96" s="2"/>
      <c r="V96" s="2" t="str">
        <f>IF(O96&lt;&gt;"",VLOOKUP(O96,Runners!CZ$3:DM$201,V$1,FALSE),"")</f>
        <v/>
      </c>
      <c r="W96" s="19" t="str">
        <f t="shared" si="21"/>
        <v/>
      </c>
    </row>
    <row r="97" spans="1:23" x14ac:dyDescent="0.2">
      <c r="A97" s="1" t="s">
        <v>33</v>
      </c>
      <c r="C97" s="3">
        <f>IF(A97&lt;&gt;"",VLOOKUP(A97,Runners!A$3:AS$201,C$1,FALSE),0)</f>
        <v>1.1979166666666667E-2</v>
      </c>
      <c r="D97" s="6">
        <f t="shared" si="15"/>
        <v>93</v>
      </c>
      <c r="E97" s="2"/>
      <c r="F97" s="2">
        <f t="shared" si="16"/>
        <v>0</v>
      </c>
      <c r="J97" s="1" t="str">
        <f t="shared" si="17"/>
        <v>Nigel Simpkin</v>
      </c>
      <c r="M97" s="8" t="str">
        <f>IF(D97&lt;=L$4,SMALL(E$4:E$202,D97),"")</f>
        <v/>
      </c>
      <c r="N97" s="8" t="str">
        <f>IF(D97&lt;=L$4,VLOOKUP(M97,E$4:F$202,2,FALSE),"")</f>
        <v/>
      </c>
      <c r="O97" s="1" t="str">
        <f>IF(D97&lt;=L$4,VLOOKUP(M97,E$4:J$202,6,FALSE),"")</f>
        <v/>
      </c>
      <c r="P97" s="40" t="str">
        <f>IF(D97&lt;=L$4,VLOOKUP(O97,A$4:B$202,2,FALSE),"")</f>
        <v/>
      </c>
      <c r="Q97" s="40" t="str">
        <f t="shared" si="18"/>
        <v/>
      </c>
      <c r="R97" s="6">
        <f t="shared" si="19"/>
        <v>0</v>
      </c>
      <c r="S97" s="6">
        <f>IF(AND(D97&lt;=L$4,P97&lt;&gt;"Y"),IF(N97&lt;VLOOKUP(O97,Runners!A$3:CT$201,S$1,FALSE),IF(Y$2="zero",0,Y$2),0),0)</f>
        <v>0</v>
      </c>
      <c r="T97" s="6">
        <f t="shared" si="20"/>
        <v>0</v>
      </c>
      <c r="U97" s="2"/>
      <c r="V97" s="2" t="str">
        <f>IF(O97&lt;&gt;"",VLOOKUP(O97,Runners!CZ$3:DM$201,V$1,FALSE),"")</f>
        <v/>
      </c>
      <c r="W97" s="19" t="str">
        <f t="shared" si="21"/>
        <v/>
      </c>
    </row>
    <row r="98" spans="1:23" x14ac:dyDescent="0.2">
      <c r="A98" s="1" t="s">
        <v>192</v>
      </c>
      <c r="C98" s="3">
        <f>IF(A98&lt;&gt;"",VLOOKUP(A98,Runners!A$3:AS$201,C$1,FALSE),0)</f>
        <v>1.3715277777777778E-2</v>
      </c>
      <c r="D98" s="6">
        <f t="shared" si="15"/>
        <v>94</v>
      </c>
      <c r="E98" s="2">
        <v>3.2314814814814817E-2</v>
      </c>
      <c r="F98" s="2">
        <f t="shared" si="16"/>
        <v>1.8599537037037039E-2</v>
      </c>
      <c r="J98" s="1" t="str">
        <f t="shared" si="17"/>
        <v>Oliver Thomson</v>
      </c>
      <c r="M98" s="8" t="str">
        <f>IF(D98&lt;=L$4,SMALL(E$4:E$202,D98),"")</f>
        <v/>
      </c>
      <c r="N98" s="8" t="str">
        <f>IF(D98&lt;=L$4,VLOOKUP(M98,E$4:F$202,2,FALSE),"")</f>
        <v/>
      </c>
      <c r="O98" s="1" t="str">
        <f>IF(D98&lt;=L$4,VLOOKUP(M98,E$4:J$202,6,FALSE),"")</f>
        <v/>
      </c>
      <c r="P98" s="40" t="str">
        <f>IF(D98&lt;=L$4,VLOOKUP(O98,A$4:B$202,2,FALSE),"")</f>
        <v/>
      </c>
      <c r="Q98" s="40" t="str">
        <f t="shared" si="18"/>
        <v/>
      </c>
      <c r="R98" s="6">
        <f t="shared" si="19"/>
        <v>0</v>
      </c>
      <c r="S98" s="6">
        <f>IF(AND(D98&lt;=L$4,P98&lt;&gt;"Y"),IF(N98&lt;VLOOKUP(O98,Runners!A$3:CT$201,S$1,FALSE),IF(Y$2="zero",0,Y$2),0),0)</f>
        <v>0</v>
      </c>
      <c r="T98" s="6">
        <f t="shared" si="20"/>
        <v>0</v>
      </c>
      <c r="U98" s="2"/>
      <c r="V98" s="2" t="str">
        <f>IF(O98&lt;&gt;"",VLOOKUP(O98,Runners!CZ$3:DM$201,V$1,FALSE),"")</f>
        <v/>
      </c>
      <c r="W98" s="19" t="str">
        <f t="shared" si="21"/>
        <v/>
      </c>
    </row>
    <row r="99" spans="1:23" x14ac:dyDescent="0.2">
      <c r="A99" s="1" t="s">
        <v>14</v>
      </c>
      <c r="C99" s="3">
        <f>IF(A99&lt;&gt;"",VLOOKUP(A99,Runners!A$3:AS$201,C$1,FALSE),0)</f>
        <v>4.5138888888888893E-3</v>
      </c>
      <c r="D99" s="6">
        <f t="shared" si="15"/>
        <v>95</v>
      </c>
      <c r="E99" s="2"/>
      <c r="F99" s="2">
        <f t="shared" si="16"/>
        <v>0</v>
      </c>
      <c r="J99" s="1" t="str">
        <f t="shared" si="17"/>
        <v>Pam Binns</v>
      </c>
      <c r="M99" s="8" t="str">
        <f>IF(D99&lt;=L$4,SMALL(E$4:E$202,D99),"")</f>
        <v/>
      </c>
      <c r="N99" s="8" t="str">
        <f>IF(D99&lt;=L$4,VLOOKUP(M99,E$4:F$202,2,FALSE),"")</f>
        <v/>
      </c>
      <c r="O99" s="1" t="str">
        <f>IF(D99&lt;=L$4,VLOOKUP(M99,E$4:J$202,6,FALSE),"")</f>
        <v/>
      </c>
      <c r="P99" s="40" t="str">
        <f>IF(D99&lt;=L$4,VLOOKUP(O99,A$4:B$202,2,FALSE),"")</f>
        <v/>
      </c>
      <c r="Q99" s="40" t="str">
        <f t="shared" si="18"/>
        <v/>
      </c>
      <c r="R99" s="6">
        <f t="shared" si="19"/>
        <v>0</v>
      </c>
      <c r="S99" s="6">
        <f>IF(AND(D99&lt;=L$4,P99&lt;&gt;"Y"),IF(N99&lt;VLOOKUP(O99,Runners!A$3:CT$201,S$1,FALSE),IF(Y$2="zero",0,Y$2),0),0)</f>
        <v>0</v>
      </c>
      <c r="T99" s="6">
        <f t="shared" si="20"/>
        <v>0</v>
      </c>
      <c r="U99" s="2"/>
      <c r="V99" s="2" t="str">
        <f>IF(O99&lt;&gt;"",VLOOKUP(O99,Runners!CZ$3:DM$201,V$1,FALSE),"")</f>
        <v/>
      </c>
      <c r="W99" s="19" t="str">
        <f t="shared" si="21"/>
        <v/>
      </c>
    </row>
    <row r="100" spans="1:23" x14ac:dyDescent="0.2">
      <c r="A100" s="1" t="s">
        <v>29</v>
      </c>
      <c r="C100" s="3">
        <f>IF(A100&lt;&gt;"",VLOOKUP(A100,Runners!A$3:AS$201,C$1,FALSE),0)</f>
        <v>1.0763888888888889E-2</v>
      </c>
      <c r="D100" s="6">
        <f t="shared" si="15"/>
        <v>96</v>
      </c>
      <c r="E100" s="2"/>
      <c r="F100" s="2">
        <f t="shared" si="16"/>
        <v>0</v>
      </c>
      <c r="J100" s="1" t="str">
        <f t="shared" si="17"/>
        <v>Pam Hardman</v>
      </c>
      <c r="M100" s="8" t="str">
        <f>IF(D100&lt;=L$4,SMALL(E$4:E$202,D100),"")</f>
        <v/>
      </c>
      <c r="N100" s="8" t="str">
        <f>IF(D100&lt;=L$4,VLOOKUP(M100,E$4:F$202,2,FALSE),"")</f>
        <v/>
      </c>
      <c r="O100" s="1" t="str">
        <f>IF(D100&lt;=L$4,VLOOKUP(M100,E$4:J$202,6,FALSE),"")</f>
        <v/>
      </c>
      <c r="P100" s="40" t="str">
        <f>IF(D100&lt;=L$4,VLOOKUP(O100,A$4:B$202,2,FALSE),"")</f>
        <v/>
      </c>
      <c r="Q100" s="40" t="str">
        <f t="shared" si="18"/>
        <v/>
      </c>
      <c r="R100" s="6">
        <f t="shared" si="19"/>
        <v>0</v>
      </c>
      <c r="S100" s="6">
        <f>IF(AND(D100&lt;=L$4,P100&lt;&gt;"Y"),IF(N100&lt;VLOOKUP(O100,Runners!A$3:CT$201,S$1,FALSE),IF(Y$2="zero",0,Y$2),0),0)</f>
        <v>0</v>
      </c>
      <c r="T100" s="6">
        <f t="shared" si="20"/>
        <v>0</v>
      </c>
      <c r="U100" s="2"/>
      <c r="V100" s="2" t="str">
        <f>IF(O100&lt;&gt;"",VLOOKUP(O100,Runners!CZ$3:DM$201,V$1,FALSE),"")</f>
        <v/>
      </c>
      <c r="W100" s="19" t="str">
        <f t="shared" si="21"/>
        <v/>
      </c>
    </row>
    <row r="101" spans="1:23" x14ac:dyDescent="0.2">
      <c r="A101" s="1" t="s">
        <v>50</v>
      </c>
      <c r="C101" s="3">
        <f>IF(A101&lt;&gt;"",VLOOKUP(A101,Runners!A$3:AS$201,C$1,FALSE),0)</f>
        <v>1.5972222222222224E-2</v>
      </c>
      <c r="D101" s="6">
        <f t="shared" ref="D101:D126" si="22">D100+1</f>
        <v>97</v>
      </c>
      <c r="E101" s="2"/>
      <c r="F101" s="2">
        <f t="shared" ref="F101:F126" si="23">IF(E101&gt;0,E101-C101,0)</f>
        <v>0</v>
      </c>
      <c r="J101" s="1" t="str">
        <f t="shared" ref="J101:J126" si="24">A101</f>
        <v>Paul Veevers</v>
      </c>
      <c r="M101" s="8" t="str">
        <f>IF(D101&lt;=L$4,SMALL(E$4:E$202,D101),"")</f>
        <v/>
      </c>
      <c r="N101" s="8" t="str">
        <f>IF(D101&lt;=L$4,VLOOKUP(M101,E$4:F$202,2,FALSE),"")</f>
        <v/>
      </c>
      <c r="O101" s="1" t="str">
        <f>IF(D101&lt;=L$4,VLOOKUP(M101,E$4:J$202,6,FALSE),"")</f>
        <v/>
      </c>
      <c r="P101" s="40" t="str">
        <f>IF(D101&lt;=L$4,VLOOKUP(O101,A$4:B$202,2,FALSE),"")</f>
        <v/>
      </c>
      <c r="Q101" s="40" t="str">
        <f t="shared" ref="Q101:Q126" si="25">IF(D101&lt;=L$4,IF(P101="Y",Q100,Q100-1),"")</f>
        <v/>
      </c>
      <c r="R101" s="6">
        <f t="shared" ref="R101:R126" si="26">IF(Q101=Q100,0,IF(Q101&gt;0,Q101,1))</f>
        <v>0</v>
      </c>
      <c r="S101" s="6">
        <f>IF(AND(D101&lt;=L$4,P101&lt;&gt;"Y"),IF(N101&lt;VLOOKUP(O101,Runners!A$3:CT$201,S$1,FALSE),IF(Y$2="zero",0,Y$2),0),0)</f>
        <v>0</v>
      </c>
      <c r="T101" s="6">
        <f t="shared" ref="T101:T126" si="27">IF(AND(D101&lt;=L$4,P101&lt;&gt;"Y"),S101+R101,0)</f>
        <v>0</v>
      </c>
      <c r="U101" s="2"/>
      <c r="V101" s="2" t="str">
        <f>IF(O101&lt;&gt;"",VLOOKUP(O101,Runners!CZ$3:DM$201,V$1,FALSE),"")</f>
        <v/>
      </c>
      <c r="W101" s="19" t="str">
        <f t="shared" ref="W101:W126" si="28">IF(O101&lt;&gt;"",(V101-N101)/V101,"")</f>
        <v/>
      </c>
    </row>
    <row r="102" spans="1:23" x14ac:dyDescent="0.2">
      <c r="A102" s="41" t="s">
        <v>23</v>
      </c>
      <c r="C102" s="3">
        <f>IF(A102&lt;&gt;"",VLOOKUP(A102,Runners!A$3:AS$201,C$1,FALSE),0)</f>
        <v>6.4236111111111117E-3</v>
      </c>
      <c r="D102" s="6">
        <f t="shared" si="22"/>
        <v>98</v>
      </c>
      <c r="E102" s="2"/>
      <c r="F102" s="2">
        <f t="shared" si="23"/>
        <v>0</v>
      </c>
      <c r="J102" s="1" t="str">
        <f t="shared" si="24"/>
        <v>Paula McCandless</v>
      </c>
      <c r="M102" s="8" t="str">
        <f>IF(D102&lt;=L$4,SMALL(E$4:E$202,D102),"")</f>
        <v/>
      </c>
      <c r="N102" s="8" t="str">
        <f>IF(D102&lt;=L$4,VLOOKUP(M102,E$4:F$202,2,FALSE),"")</f>
        <v/>
      </c>
      <c r="O102" s="1" t="str">
        <f>IF(D102&lt;=L$4,VLOOKUP(M102,E$4:J$202,6,FALSE),"")</f>
        <v/>
      </c>
      <c r="P102" s="40" t="str">
        <f>IF(D102&lt;=L$4,VLOOKUP(O102,A$4:B$202,2,FALSE),"")</f>
        <v/>
      </c>
      <c r="Q102" s="40" t="str">
        <f t="shared" si="25"/>
        <v/>
      </c>
      <c r="R102" s="6">
        <f t="shared" si="26"/>
        <v>0</v>
      </c>
      <c r="S102" s="6">
        <f>IF(AND(D102&lt;=L$4,P102&lt;&gt;"Y"),IF(N102&lt;VLOOKUP(O102,Runners!A$3:CT$201,S$1,FALSE),IF(Y$2="zero",0,Y$2),0),0)</f>
        <v>0</v>
      </c>
      <c r="T102" s="6">
        <f t="shared" si="27"/>
        <v>0</v>
      </c>
      <c r="U102" s="2"/>
      <c r="V102" s="2" t="str">
        <f>IF(O102&lt;&gt;"",VLOOKUP(O102,Runners!CZ$3:DM$201,V$1,FALSE),"")</f>
        <v/>
      </c>
      <c r="W102" s="19" t="str">
        <f t="shared" si="28"/>
        <v/>
      </c>
    </row>
    <row r="103" spans="1:23" x14ac:dyDescent="0.2">
      <c r="A103" s="1" t="s">
        <v>2</v>
      </c>
      <c r="B103" s="3"/>
      <c r="C103" s="3">
        <f>IF(A103&lt;&gt;"",VLOOKUP(A103,Runners!A$3:AS$201,C$1,FALSE),0)</f>
        <v>1.0243055555555556E-2</v>
      </c>
      <c r="D103" s="6">
        <f t="shared" si="22"/>
        <v>99</v>
      </c>
      <c r="E103" s="2"/>
      <c r="F103" s="2">
        <f t="shared" si="23"/>
        <v>0</v>
      </c>
      <c r="J103" s="1" t="str">
        <f t="shared" si="24"/>
        <v>Peter Reid</v>
      </c>
      <c r="M103" s="8" t="str">
        <f>IF(D103&lt;=L$4,SMALL(E$4:E$202,D103),"")</f>
        <v/>
      </c>
      <c r="N103" s="8" t="str">
        <f>IF(D103&lt;=L$4,VLOOKUP(M103,E$4:F$202,2,FALSE),"")</f>
        <v/>
      </c>
      <c r="O103" s="1" t="str">
        <f>IF(D103&lt;=L$4,VLOOKUP(M103,E$4:J$202,6,FALSE),"")</f>
        <v/>
      </c>
      <c r="P103" s="40" t="str">
        <f>IF(D103&lt;=L$4,VLOOKUP(O103,A$4:B$202,2,FALSE),"")</f>
        <v/>
      </c>
      <c r="Q103" s="40" t="str">
        <f t="shared" si="25"/>
        <v/>
      </c>
      <c r="R103" s="6">
        <f t="shared" si="26"/>
        <v>0</v>
      </c>
      <c r="S103" s="6">
        <f>IF(AND(D103&lt;=L$4,P103&lt;&gt;"Y"),IF(N103&lt;VLOOKUP(O103,Runners!A$3:CT$201,S$1,FALSE),IF(Y$2="zero",0,Y$2),0),0)</f>
        <v>0</v>
      </c>
      <c r="T103" s="6">
        <f t="shared" si="27"/>
        <v>0</v>
      </c>
      <c r="U103" s="2"/>
      <c r="V103" s="2" t="str">
        <f>IF(O103&lt;&gt;"",VLOOKUP(O103,Runners!CZ$3:DM$201,V$1,FALSE),"")</f>
        <v/>
      </c>
      <c r="W103" s="19" t="str">
        <f t="shared" si="28"/>
        <v/>
      </c>
    </row>
    <row r="104" spans="1:23" x14ac:dyDescent="0.2">
      <c r="A104" s="1" t="s">
        <v>178</v>
      </c>
      <c r="C104" s="3">
        <f>IF(A104&lt;&gt;"",VLOOKUP(A104,Runners!A$3:AS$201,C$1,FALSE),0)</f>
        <v>8.5069444444444437E-3</v>
      </c>
      <c r="D104" s="6">
        <f t="shared" si="22"/>
        <v>100</v>
      </c>
      <c r="E104" s="2">
        <v>3.2974537037037038E-2</v>
      </c>
      <c r="F104" s="2">
        <f t="shared" si="23"/>
        <v>2.4467592592592596E-2</v>
      </c>
      <c r="J104" s="1" t="str">
        <f t="shared" si="24"/>
        <v>Peter Thomson</v>
      </c>
      <c r="M104" s="8" t="str">
        <f>IF(D104&lt;=L$4,SMALL(E$4:E$202,D104),"")</f>
        <v/>
      </c>
      <c r="N104" s="8" t="str">
        <f>IF(D104&lt;=L$4,VLOOKUP(M104,E$4:F$202,2,FALSE),"")</f>
        <v/>
      </c>
      <c r="O104" s="1" t="str">
        <f>IF(D104&lt;=L$4,VLOOKUP(M104,E$4:J$202,6,FALSE),"")</f>
        <v/>
      </c>
      <c r="P104" s="40" t="str">
        <f>IF(D104&lt;=L$4,VLOOKUP(O104,A$4:B$202,2,FALSE),"")</f>
        <v/>
      </c>
      <c r="Q104" s="40" t="str">
        <f t="shared" si="25"/>
        <v/>
      </c>
      <c r="R104" s="6">
        <f t="shared" si="26"/>
        <v>0</v>
      </c>
      <c r="S104" s="6">
        <f>IF(AND(D104&lt;=L$4,P104&lt;&gt;"Y"),IF(N104&lt;VLOOKUP(O104,Runners!A$3:CT$201,S$1,FALSE),IF(Y$2="zero",0,Y$2),0),0)</f>
        <v>0</v>
      </c>
      <c r="T104" s="6">
        <f t="shared" si="27"/>
        <v>0</v>
      </c>
      <c r="U104" s="2"/>
      <c r="V104" s="2" t="str">
        <f>IF(O104&lt;&gt;"",VLOOKUP(O104,Runners!CZ$3:DM$201,V$1,FALSE),"")</f>
        <v/>
      </c>
      <c r="W104" s="19" t="str">
        <f t="shared" si="28"/>
        <v/>
      </c>
    </row>
    <row r="105" spans="1:23" x14ac:dyDescent="0.2">
      <c r="A105" s="1" t="s">
        <v>215</v>
      </c>
      <c r="C105" s="3">
        <f>IF(A105&lt;&gt;"",VLOOKUP(A105,Runners!A$3:AS$201,C$1,FALSE),0)</f>
        <v>8.1597222222222227E-3</v>
      </c>
      <c r="D105" s="6">
        <f t="shared" si="22"/>
        <v>101</v>
      </c>
      <c r="E105" s="2"/>
      <c r="F105" s="2">
        <f t="shared" si="23"/>
        <v>0</v>
      </c>
      <c r="J105" s="1" t="str">
        <f t="shared" si="24"/>
        <v>Philip Gower</v>
      </c>
      <c r="M105" s="8" t="str">
        <f>IF(D105&lt;=L$4,SMALL(E$4:E$202,D105),"")</f>
        <v/>
      </c>
      <c r="N105" s="8" t="str">
        <f>IF(D105&lt;=L$4,VLOOKUP(M105,E$4:F$202,2,FALSE),"")</f>
        <v/>
      </c>
      <c r="O105" s="1" t="str">
        <f>IF(D105&lt;=L$4,VLOOKUP(M105,E$4:J$202,6,FALSE),"")</f>
        <v/>
      </c>
      <c r="P105" s="40" t="str">
        <f>IF(D105&lt;=L$4,VLOOKUP(O105,A$4:B$202,2,FALSE),"")</f>
        <v/>
      </c>
      <c r="Q105" s="40" t="str">
        <f t="shared" si="25"/>
        <v/>
      </c>
      <c r="R105" s="6">
        <f t="shared" si="26"/>
        <v>0</v>
      </c>
      <c r="S105" s="6">
        <f>IF(AND(D105&lt;=L$4,P105&lt;&gt;"Y"),IF(N105&lt;VLOOKUP(O105,Runners!A$3:CT$201,S$1,FALSE),IF(Y$2="zero",0,Y$2),0),0)</f>
        <v>0</v>
      </c>
      <c r="T105" s="6">
        <f t="shared" si="27"/>
        <v>0</v>
      </c>
      <c r="U105" s="2"/>
      <c r="V105" s="2" t="str">
        <f>IF(O105&lt;&gt;"",VLOOKUP(O105,Runners!CZ$3:DM$201,V$1,FALSE),"")</f>
        <v/>
      </c>
      <c r="W105" s="19" t="str">
        <f t="shared" si="28"/>
        <v/>
      </c>
    </row>
    <row r="106" spans="1:23" x14ac:dyDescent="0.2">
      <c r="A106" s="1" t="s">
        <v>217</v>
      </c>
      <c r="C106" s="3">
        <f>IF(A106&lt;&gt;"",VLOOKUP(A106,Runners!A$3:AS$201,C$1,FALSE),0)</f>
        <v>1.1631944444444445E-2</v>
      </c>
      <c r="D106" s="6">
        <f t="shared" si="22"/>
        <v>102</v>
      </c>
      <c r="E106" s="2"/>
      <c r="F106" s="2">
        <f t="shared" si="23"/>
        <v>0</v>
      </c>
      <c r="J106" s="1" t="str">
        <f t="shared" si="24"/>
        <v>Richard Needham</v>
      </c>
      <c r="M106" s="8" t="str">
        <f>IF(D106&lt;=L$4,SMALL(E$4:E$202,D106),"")</f>
        <v/>
      </c>
      <c r="N106" s="8" t="str">
        <f>IF(D106&lt;=L$4,VLOOKUP(M106,E$4:F$202,2,FALSE),"")</f>
        <v/>
      </c>
      <c r="O106" s="1" t="str">
        <f>IF(D106&lt;=L$4,VLOOKUP(M106,E$4:J$202,6,FALSE),"")</f>
        <v/>
      </c>
      <c r="P106" s="40" t="str">
        <f>IF(D106&lt;=L$4,VLOOKUP(O106,A$4:B$202,2,FALSE),"")</f>
        <v/>
      </c>
      <c r="Q106" s="40" t="str">
        <f t="shared" si="25"/>
        <v/>
      </c>
      <c r="R106" s="6">
        <f t="shared" si="26"/>
        <v>0</v>
      </c>
      <c r="S106" s="6">
        <f>IF(AND(D106&lt;=L$4,P106&lt;&gt;"Y"),IF(N106&lt;VLOOKUP(O106,Runners!A$3:CT$201,S$1,FALSE),IF(Y$2="zero",0,Y$2),0),0)</f>
        <v>0</v>
      </c>
      <c r="T106" s="6">
        <f t="shared" si="27"/>
        <v>0</v>
      </c>
      <c r="U106" s="2"/>
      <c r="V106" s="2" t="str">
        <f>IF(O106&lt;&gt;"",VLOOKUP(O106,Runners!CZ$3:DM$201,V$1,FALSE),"")</f>
        <v/>
      </c>
      <c r="W106" s="19" t="str">
        <f t="shared" si="28"/>
        <v/>
      </c>
    </row>
    <row r="107" spans="1:23" x14ac:dyDescent="0.2">
      <c r="A107" s="1" t="s">
        <v>25</v>
      </c>
      <c r="C107" s="3">
        <f>IF(A107&lt;&gt;"",VLOOKUP(A107,Runners!A$3:AS$201,C$1,FALSE),0)</f>
        <v>1.1111111111111112E-2</v>
      </c>
      <c r="D107" s="6">
        <f t="shared" si="22"/>
        <v>103</v>
      </c>
      <c r="E107" s="2"/>
      <c r="F107" s="2">
        <f t="shared" si="23"/>
        <v>0</v>
      </c>
      <c r="J107" s="1" t="str">
        <f t="shared" si="24"/>
        <v>Richard Storey</v>
      </c>
      <c r="M107" s="8" t="str">
        <f>IF(D107&lt;=L$4,SMALL(E$4:E$202,D107),"")</f>
        <v/>
      </c>
      <c r="N107" s="8" t="str">
        <f>IF(D107&lt;=L$4,VLOOKUP(M107,E$4:F$202,2,FALSE),"")</f>
        <v/>
      </c>
      <c r="O107" s="1" t="str">
        <f>IF(D107&lt;=L$4,VLOOKUP(M107,E$4:J$202,6,FALSE),"")</f>
        <v/>
      </c>
      <c r="P107" s="40" t="str">
        <f>IF(D107&lt;=L$4,VLOOKUP(O107,A$4:B$202,2,FALSE),"")</f>
        <v/>
      </c>
      <c r="Q107" s="40" t="str">
        <f t="shared" si="25"/>
        <v/>
      </c>
      <c r="R107" s="6">
        <f t="shared" si="26"/>
        <v>0</v>
      </c>
      <c r="S107" s="6">
        <f>IF(AND(D107&lt;=L$4,P107&lt;&gt;"Y"),IF(N107&lt;VLOOKUP(O107,Runners!A$3:CT$201,S$1,FALSE),IF(Y$2="zero",0,Y$2),0),0)</f>
        <v>0</v>
      </c>
      <c r="T107" s="6">
        <f t="shared" si="27"/>
        <v>0</v>
      </c>
      <c r="U107" s="2"/>
      <c r="V107" s="2" t="str">
        <f>IF(O107&lt;&gt;"",VLOOKUP(O107,Runners!CZ$3:DM$201,V$1,FALSE),"")</f>
        <v/>
      </c>
      <c r="W107" s="19" t="str">
        <f t="shared" si="28"/>
        <v/>
      </c>
    </row>
    <row r="108" spans="1:23" x14ac:dyDescent="0.2">
      <c r="A108" s="1" t="s">
        <v>52</v>
      </c>
      <c r="C108" s="3">
        <f>IF(A108&lt;&gt;"",VLOOKUP(A108,Runners!A$3:AS$201,C$1,FALSE),0)</f>
        <v>1.0590277777777778E-2</v>
      </c>
      <c r="D108" s="6">
        <f t="shared" si="22"/>
        <v>104</v>
      </c>
      <c r="E108" s="2"/>
      <c r="F108" s="2">
        <f t="shared" si="23"/>
        <v>0</v>
      </c>
      <c r="J108" s="1" t="str">
        <f t="shared" si="24"/>
        <v>Robert Parker</v>
      </c>
      <c r="M108" s="8" t="str">
        <f>IF(D108&lt;=L$4,SMALL(E$4:E$202,D108),"")</f>
        <v/>
      </c>
      <c r="N108" s="8" t="str">
        <f>IF(D108&lt;=L$4,VLOOKUP(M108,E$4:F$202,2,FALSE),"")</f>
        <v/>
      </c>
      <c r="O108" s="1" t="str">
        <f>IF(D108&lt;=L$4,VLOOKUP(M108,E$4:J$202,6,FALSE),"")</f>
        <v/>
      </c>
      <c r="P108" s="40" t="str">
        <f>IF(D108&lt;=L$4,VLOOKUP(O108,A$4:B$202,2,FALSE),"")</f>
        <v/>
      </c>
      <c r="Q108" s="40" t="str">
        <f t="shared" si="25"/>
        <v/>
      </c>
      <c r="R108" s="6">
        <f t="shared" si="26"/>
        <v>0</v>
      </c>
      <c r="S108" s="6">
        <f>IF(AND(D108&lt;=L$4,P108&lt;&gt;"Y"),IF(N108&lt;VLOOKUP(O108,Runners!A$3:CT$201,S$1,FALSE),IF(Y$2="zero",0,Y$2),0),0)</f>
        <v>0</v>
      </c>
      <c r="T108" s="6">
        <f t="shared" si="27"/>
        <v>0</v>
      </c>
      <c r="U108" s="2"/>
      <c r="V108" s="2" t="str">
        <f>IF(O108&lt;&gt;"",VLOOKUP(O108,Runners!CZ$3:DM$201,V$1,FALSE),"")</f>
        <v/>
      </c>
      <c r="W108" s="19" t="str">
        <f t="shared" si="28"/>
        <v/>
      </c>
    </row>
    <row r="109" spans="1:23" x14ac:dyDescent="0.2">
      <c r="A109" s="1" t="s">
        <v>18</v>
      </c>
      <c r="C109" s="3">
        <f>IF(A109&lt;&gt;"",VLOOKUP(A109,Runners!A$3:AS$201,C$1,FALSE),0)</f>
        <v>1.8749999999999999E-2</v>
      </c>
      <c r="D109" s="6">
        <f t="shared" si="22"/>
        <v>105</v>
      </c>
      <c r="E109" s="2"/>
      <c r="F109" s="2">
        <f t="shared" si="23"/>
        <v>0</v>
      </c>
      <c r="J109" s="1" t="str">
        <f t="shared" si="24"/>
        <v>Ross McKelvie</v>
      </c>
      <c r="M109" s="8" t="str">
        <f>IF(D109&lt;=L$4,SMALL(E$4:E$202,D109),"")</f>
        <v/>
      </c>
      <c r="N109" s="8" t="str">
        <f>IF(D109&lt;=L$4,VLOOKUP(M109,E$4:F$202,2,FALSE),"")</f>
        <v/>
      </c>
      <c r="O109" s="1" t="str">
        <f>IF(D109&lt;=L$4,VLOOKUP(M109,E$4:J$202,6,FALSE),"")</f>
        <v/>
      </c>
      <c r="P109" s="40" t="str">
        <f>IF(D109&lt;=L$4,VLOOKUP(O109,A$4:B$202,2,FALSE),"")</f>
        <v/>
      </c>
      <c r="Q109" s="40" t="str">
        <f t="shared" si="25"/>
        <v/>
      </c>
      <c r="R109" s="6">
        <f t="shared" si="26"/>
        <v>0</v>
      </c>
      <c r="S109" s="6">
        <f>IF(AND(D109&lt;=L$4,P109&lt;&gt;"Y"),IF(N109&lt;VLOOKUP(O109,Runners!A$3:CT$201,S$1,FALSE),IF(Y$2="zero",0,Y$2),0),0)</f>
        <v>0</v>
      </c>
      <c r="T109" s="6">
        <f t="shared" si="27"/>
        <v>0</v>
      </c>
      <c r="U109" s="2"/>
      <c r="V109" s="2" t="str">
        <f>IF(O109&lt;&gt;"",VLOOKUP(O109,Runners!CZ$3:DM$201,V$1,FALSE),"")</f>
        <v/>
      </c>
      <c r="W109" s="19" t="str">
        <f t="shared" si="28"/>
        <v/>
      </c>
    </row>
    <row r="110" spans="1:23" x14ac:dyDescent="0.2">
      <c r="A110" s="1" t="s">
        <v>28</v>
      </c>
      <c r="C110" s="3">
        <f>IF(A110&lt;&gt;"",VLOOKUP(A110,Runners!A$3:AS$201,C$1,FALSE),0)</f>
        <v>1.0416666666666668E-2</v>
      </c>
      <c r="D110" s="6">
        <f t="shared" si="22"/>
        <v>106</v>
      </c>
      <c r="E110" s="2"/>
      <c r="F110" s="2">
        <f t="shared" si="23"/>
        <v>0</v>
      </c>
      <c r="J110" s="1" t="str">
        <f t="shared" si="24"/>
        <v>Roy Stevens</v>
      </c>
      <c r="M110" s="8" t="str">
        <f>IF(D110&lt;=L$4,SMALL(E$4:E$202,D110),"")</f>
        <v/>
      </c>
      <c r="N110" s="8" t="str">
        <f>IF(D110&lt;=L$4,VLOOKUP(M110,E$4:F$202,2,FALSE),"")</f>
        <v/>
      </c>
      <c r="O110" s="1" t="str">
        <f>IF(D110&lt;=L$4,VLOOKUP(M110,E$4:J$202,6,FALSE),"")</f>
        <v/>
      </c>
      <c r="P110" s="40" t="str">
        <f>IF(D110&lt;=L$4,VLOOKUP(O110,A$4:B$202,2,FALSE),"")</f>
        <v/>
      </c>
      <c r="Q110" s="40" t="str">
        <f t="shared" si="25"/>
        <v/>
      </c>
      <c r="R110" s="6">
        <f t="shared" si="26"/>
        <v>0</v>
      </c>
      <c r="S110" s="6">
        <f>IF(AND(D110&lt;=L$4,P110&lt;&gt;"Y"),IF(N110&lt;VLOOKUP(O110,Runners!A$3:CT$201,S$1,FALSE),IF(Y$2="zero",0,Y$2),0),0)</f>
        <v>0</v>
      </c>
      <c r="T110" s="6">
        <f t="shared" si="27"/>
        <v>0</v>
      </c>
      <c r="U110" s="2"/>
      <c r="V110" s="2" t="str">
        <f>IF(O110&lt;&gt;"",VLOOKUP(O110,Runners!CZ$3:DM$201,V$1,FALSE),"")</f>
        <v/>
      </c>
      <c r="W110" s="19" t="str">
        <f t="shared" si="28"/>
        <v/>
      </c>
    </row>
    <row r="111" spans="1:23" x14ac:dyDescent="0.2">
      <c r="A111" s="1" t="s">
        <v>51</v>
      </c>
      <c r="C111" s="3">
        <f>IF(A111&lt;&gt;"",VLOOKUP(A111,Runners!A$3:AS$201,C$1,FALSE),0)</f>
        <v>7.6388888888888895E-3</v>
      </c>
      <c r="D111" s="6">
        <f t="shared" si="22"/>
        <v>107</v>
      </c>
      <c r="E111" s="2"/>
      <c r="F111" s="2">
        <f t="shared" si="23"/>
        <v>0</v>
      </c>
      <c r="J111" s="1" t="str">
        <f t="shared" si="24"/>
        <v>Ruth Bye</v>
      </c>
      <c r="M111" s="8" t="str">
        <f>IF(D111&lt;=L$4,SMALL(E$4:E$202,D111),"")</f>
        <v/>
      </c>
      <c r="N111" s="8" t="str">
        <f>IF(D111&lt;=L$4,VLOOKUP(M111,E$4:F$202,2,FALSE),"")</f>
        <v/>
      </c>
      <c r="O111" s="1" t="str">
        <f>IF(D111&lt;=L$4,VLOOKUP(M111,E$4:J$202,6,FALSE),"")</f>
        <v/>
      </c>
      <c r="P111" s="40" t="str">
        <f>IF(D111&lt;=L$4,VLOOKUP(O111,A$4:B$202,2,FALSE),"")</f>
        <v/>
      </c>
      <c r="Q111" s="40" t="str">
        <f t="shared" si="25"/>
        <v/>
      </c>
      <c r="R111" s="6">
        <f t="shared" si="26"/>
        <v>0</v>
      </c>
      <c r="S111" s="6">
        <f>IF(AND(D111&lt;=L$4,P111&lt;&gt;"Y"),IF(N111&lt;VLOOKUP(O111,Runners!A$3:CT$201,S$1,FALSE),IF(Y$2="zero",0,Y$2),0),0)</f>
        <v>0</v>
      </c>
      <c r="T111" s="6">
        <f t="shared" si="27"/>
        <v>0</v>
      </c>
      <c r="U111" s="2"/>
      <c r="V111" s="2" t="str">
        <f>IF(O111&lt;&gt;"",VLOOKUP(O111,Runners!CZ$3:DM$201,V$1,FALSE),"")</f>
        <v/>
      </c>
      <c r="W111" s="19" t="str">
        <f t="shared" si="28"/>
        <v/>
      </c>
    </row>
    <row r="112" spans="1:23" x14ac:dyDescent="0.2">
      <c r="A112" s="1" t="s">
        <v>49</v>
      </c>
      <c r="B112" s="3"/>
      <c r="C112" s="3">
        <f>IF(A112&lt;&gt;"",VLOOKUP(A112,Runners!A$3:AS$201,C$1,FALSE),0)</f>
        <v>1.0416666666666668E-2</v>
      </c>
      <c r="D112" s="6">
        <f t="shared" si="22"/>
        <v>108</v>
      </c>
      <c r="E112" s="2"/>
      <c r="F112" s="2">
        <f t="shared" si="23"/>
        <v>0</v>
      </c>
      <c r="J112" s="1" t="str">
        <f t="shared" si="24"/>
        <v>Ruth Wheatley</v>
      </c>
      <c r="M112" s="8" t="str">
        <f>IF(D112&lt;=L$4,SMALL(E$4:E$202,D112),"")</f>
        <v/>
      </c>
      <c r="N112" s="8" t="str">
        <f>IF(D112&lt;=L$4,VLOOKUP(M112,E$4:F$202,2,FALSE),"")</f>
        <v/>
      </c>
      <c r="O112" s="1" t="str">
        <f>IF(D112&lt;=L$4,VLOOKUP(M112,E$4:J$202,6,FALSE),"")</f>
        <v/>
      </c>
      <c r="P112" s="40" t="str">
        <f>IF(D112&lt;=L$4,VLOOKUP(O112,A$4:B$202,2,FALSE),"")</f>
        <v/>
      </c>
      <c r="Q112" s="40" t="str">
        <f t="shared" si="25"/>
        <v/>
      </c>
      <c r="R112" s="6">
        <f t="shared" si="26"/>
        <v>0</v>
      </c>
      <c r="S112" s="6">
        <f>IF(AND(D112&lt;=L$4,P112&lt;&gt;"Y"),IF(N112&lt;VLOOKUP(O112,Runners!A$3:CT$201,S$1,FALSE),IF(Y$2="zero",0,Y$2),0),0)</f>
        <v>0</v>
      </c>
      <c r="T112" s="6">
        <f t="shared" si="27"/>
        <v>0</v>
      </c>
      <c r="U112" s="2"/>
      <c r="V112" s="2" t="str">
        <f>IF(O112&lt;&gt;"",VLOOKUP(O112,Runners!CZ$3:DM$201,V$1,FALSE),"")</f>
        <v/>
      </c>
      <c r="W112" s="19" t="str">
        <f t="shared" si="28"/>
        <v/>
      </c>
    </row>
    <row r="113" spans="1:23" x14ac:dyDescent="0.2">
      <c r="A113" s="1" t="s">
        <v>201</v>
      </c>
      <c r="C113" s="3">
        <f>IF(A113&lt;&gt;"",VLOOKUP(A113,Runners!A$3:AS$201,C$1,FALSE),0)</f>
        <v>5.5555555555555558E-3</v>
      </c>
      <c r="D113" s="6">
        <f t="shared" si="22"/>
        <v>109</v>
      </c>
      <c r="E113" s="2"/>
      <c r="F113" s="2">
        <f t="shared" si="23"/>
        <v>0</v>
      </c>
      <c r="J113" s="1" t="str">
        <f t="shared" si="24"/>
        <v>Sarah Cook</v>
      </c>
      <c r="M113" s="8" t="str">
        <f>IF(D113&lt;=L$4,SMALL(E$4:E$202,D113),"")</f>
        <v/>
      </c>
      <c r="N113" s="8" t="str">
        <f>IF(D113&lt;=L$4,VLOOKUP(M113,E$4:F$202,2,FALSE),"")</f>
        <v/>
      </c>
      <c r="O113" s="1" t="str">
        <f>IF(D113&lt;=L$4,VLOOKUP(M113,E$4:J$202,6,FALSE),"")</f>
        <v/>
      </c>
      <c r="P113" s="40" t="str">
        <f>IF(D113&lt;=L$4,VLOOKUP(O113,A$4:B$202,2,FALSE),"")</f>
        <v/>
      </c>
      <c r="Q113" s="40" t="str">
        <f t="shared" si="25"/>
        <v/>
      </c>
      <c r="R113" s="6">
        <f t="shared" si="26"/>
        <v>0</v>
      </c>
      <c r="S113" s="6">
        <f>IF(AND(D113&lt;=L$4,P113&lt;&gt;"Y"),IF(N113&lt;VLOOKUP(O113,Runners!A$3:CT$201,S$1,FALSE),IF(Y$2="zero",0,Y$2),0),0)</f>
        <v>0</v>
      </c>
      <c r="T113" s="6">
        <f t="shared" si="27"/>
        <v>0</v>
      </c>
      <c r="U113" s="2"/>
      <c r="V113" s="2" t="str">
        <f>IF(O113&lt;&gt;"",VLOOKUP(O113,Runners!CZ$3:DM$201,V$1,FALSE),"")</f>
        <v/>
      </c>
      <c r="W113" s="19" t="str">
        <f t="shared" si="28"/>
        <v/>
      </c>
    </row>
    <row r="114" spans="1:23" x14ac:dyDescent="0.2">
      <c r="A114" s="1" t="s">
        <v>188</v>
      </c>
      <c r="C114" s="3">
        <f>IF(A114&lt;&gt;"",VLOOKUP(A114,Runners!A$3:AS$201,C$1,FALSE),0)</f>
        <v>8.5069444444444454E-3</v>
      </c>
      <c r="D114" s="6">
        <f t="shared" si="22"/>
        <v>110</v>
      </c>
      <c r="E114" s="2"/>
      <c r="F114" s="2">
        <f t="shared" si="23"/>
        <v>0</v>
      </c>
      <c r="J114" s="1" t="str">
        <f t="shared" si="24"/>
        <v>Simon Smith</v>
      </c>
      <c r="M114" s="8" t="str">
        <f>IF(D114&lt;=L$4,SMALL(E$4:E$202,D114),"")</f>
        <v/>
      </c>
      <c r="N114" s="8" t="str">
        <f>IF(D114&lt;=L$4,VLOOKUP(M114,E$4:F$202,2,FALSE),"")</f>
        <v/>
      </c>
      <c r="O114" s="1" t="str">
        <f>IF(D114&lt;=L$4,VLOOKUP(M114,E$4:J$202,6,FALSE),"")</f>
        <v/>
      </c>
      <c r="P114" s="40" t="str">
        <f>IF(D114&lt;=L$4,VLOOKUP(O114,A$4:B$202,2,FALSE),"")</f>
        <v/>
      </c>
      <c r="Q114" s="40" t="str">
        <f t="shared" si="25"/>
        <v/>
      </c>
      <c r="R114" s="6">
        <f t="shared" si="26"/>
        <v>0</v>
      </c>
      <c r="S114" s="6">
        <f>IF(AND(D114&lt;=L$4,P114&lt;&gt;"Y"),IF(N114&lt;VLOOKUP(O114,Runners!A$3:CT$201,S$1,FALSE),IF(Y$2="zero",0,Y$2),0),0)</f>
        <v>0</v>
      </c>
      <c r="T114" s="6">
        <f t="shared" si="27"/>
        <v>0</v>
      </c>
      <c r="U114" s="2"/>
      <c r="V114" s="2" t="str">
        <f>IF(O114&lt;&gt;"",VLOOKUP(O114,Runners!CZ$3:DM$201,V$1,FALSE),"")</f>
        <v/>
      </c>
      <c r="W114" s="19" t="str">
        <f t="shared" si="28"/>
        <v/>
      </c>
    </row>
    <row r="115" spans="1:23" x14ac:dyDescent="0.2">
      <c r="A115" s="1" t="s">
        <v>191</v>
      </c>
      <c r="C115" s="3">
        <f>IF(A115&lt;&gt;"",VLOOKUP(A115,Runners!A$3:AS$201,C$1,FALSE),0)</f>
        <v>1.3715277777777778E-2</v>
      </c>
      <c r="D115" s="6">
        <f t="shared" si="22"/>
        <v>111</v>
      </c>
      <c r="E115" s="2"/>
      <c r="F115" s="2">
        <f t="shared" si="23"/>
        <v>0</v>
      </c>
      <c r="J115" s="1" t="str">
        <f t="shared" si="24"/>
        <v>Sophie Bohannon</v>
      </c>
      <c r="M115" s="8" t="str">
        <f>IF(D115&lt;=L$4,SMALL(E$4:E$202,D115),"")</f>
        <v/>
      </c>
      <c r="N115" s="8" t="str">
        <f>IF(D115&lt;=L$4,VLOOKUP(M115,E$4:F$202,2,FALSE),"")</f>
        <v/>
      </c>
      <c r="O115" s="1" t="str">
        <f>IF(D115&lt;=L$4,VLOOKUP(M115,E$4:J$202,6,FALSE),"")</f>
        <v/>
      </c>
      <c r="P115" s="40" t="str">
        <f>IF(D115&lt;=L$4,VLOOKUP(O115,A$4:B$202,2,FALSE),"")</f>
        <v/>
      </c>
      <c r="Q115" s="40" t="str">
        <f t="shared" si="25"/>
        <v/>
      </c>
      <c r="R115" s="6">
        <f t="shared" si="26"/>
        <v>0</v>
      </c>
      <c r="S115" s="6">
        <f>IF(AND(D115&lt;=L$4,P115&lt;&gt;"Y"),IF(N115&lt;VLOOKUP(O115,Runners!A$3:CT$201,S$1,FALSE),IF(Y$2="zero",0,Y$2),0),0)</f>
        <v>0</v>
      </c>
      <c r="T115" s="6">
        <f t="shared" si="27"/>
        <v>0</v>
      </c>
      <c r="U115" s="2"/>
      <c r="V115" s="2" t="str">
        <f>IF(O115&lt;&gt;"",VLOOKUP(O115,Runners!CZ$3:DM$201,V$1,FALSE),"")</f>
        <v/>
      </c>
      <c r="W115" s="19" t="str">
        <f t="shared" si="28"/>
        <v/>
      </c>
    </row>
    <row r="116" spans="1:23" x14ac:dyDescent="0.2">
      <c r="A116" s="1" t="s">
        <v>12</v>
      </c>
      <c r="C116" s="3">
        <f>IF(A116&lt;&gt;"",VLOOKUP(A116,Runners!A$3:AS$201,C$1,FALSE),0)</f>
        <v>6.076388888888889E-3</v>
      </c>
      <c r="D116" s="6">
        <f t="shared" si="22"/>
        <v>112</v>
      </c>
      <c r="E116" s="2"/>
      <c r="F116" s="2">
        <f t="shared" si="23"/>
        <v>0</v>
      </c>
      <c r="J116" s="1" t="str">
        <f t="shared" si="24"/>
        <v>Steve Tate</v>
      </c>
      <c r="M116" s="8" t="str">
        <f>IF(D116&lt;=L$4,SMALL(E$4:E$202,D116),"")</f>
        <v/>
      </c>
      <c r="N116" s="8" t="str">
        <f>IF(D116&lt;=L$4,VLOOKUP(M116,E$4:F$202,2,FALSE),"")</f>
        <v/>
      </c>
      <c r="O116" s="1" t="str">
        <f>IF(D116&lt;=L$4,VLOOKUP(M116,E$4:J$202,6,FALSE),"")</f>
        <v/>
      </c>
      <c r="P116" s="40" t="str">
        <f>IF(D116&lt;=L$4,VLOOKUP(O116,A$4:B$202,2,FALSE),"")</f>
        <v/>
      </c>
      <c r="Q116" s="40" t="str">
        <f t="shared" si="25"/>
        <v/>
      </c>
      <c r="R116" s="6">
        <f t="shared" si="26"/>
        <v>0</v>
      </c>
      <c r="S116" s="6">
        <f>IF(AND(D116&lt;=L$4,P116&lt;&gt;"Y"),IF(N116&lt;VLOOKUP(O116,Runners!A$3:CT$201,S$1,FALSE),IF(Y$2="zero",0,Y$2),0),0)</f>
        <v>0</v>
      </c>
      <c r="T116" s="6">
        <f t="shared" si="27"/>
        <v>0</v>
      </c>
      <c r="U116" s="2"/>
      <c r="V116" s="2" t="str">
        <f>IF(O116&lt;&gt;"",VLOOKUP(O116,Runners!CZ$3:DM$201,V$1,FALSE),"")</f>
        <v/>
      </c>
      <c r="W116" s="19" t="str">
        <f t="shared" si="28"/>
        <v/>
      </c>
    </row>
    <row r="117" spans="1:23" x14ac:dyDescent="0.2">
      <c r="A117" s="1" t="s">
        <v>198</v>
      </c>
      <c r="C117" s="3">
        <f>IF(A117&lt;&gt;"",VLOOKUP(A117,Runners!A$3:AS$201,C$1,FALSE),0)</f>
        <v>1.232638888888889E-2</v>
      </c>
      <c r="D117" s="6">
        <f t="shared" si="22"/>
        <v>113</v>
      </c>
      <c r="E117" s="2"/>
      <c r="F117" s="2">
        <f t="shared" si="23"/>
        <v>0</v>
      </c>
      <c r="J117" s="1" t="str">
        <f t="shared" si="24"/>
        <v>Steve Wise</v>
      </c>
      <c r="M117" s="8" t="str">
        <f>IF(D117&lt;=L$4,SMALL(E$4:E$202,D117),"")</f>
        <v/>
      </c>
      <c r="N117" s="8" t="str">
        <f>IF(D117&lt;=L$4,VLOOKUP(M117,E$4:F$202,2,FALSE),"")</f>
        <v/>
      </c>
      <c r="O117" s="1" t="str">
        <f>IF(D117&lt;=L$4,VLOOKUP(M117,E$4:J$202,6,FALSE),"")</f>
        <v/>
      </c>
      <c r="P117" s="40" t="str">
        <f>IF(D117&lt;=L$4,VLOOKUP(O117,A$4:B$202,2,FALSE),"")</f>
        <v/>
      </c>
      <c r="Q117" s="40" t="str">
        <f t="shared" si="25"/>
        <v/>
      </c>
      <c r="R117" s="6">
        <f t="shared" si="26"/>
        <v>0</v>
      </c>
      <c r="S117" s="6">
        <f>IF(AND(D117&lt;=L$4,P117&lt;&gt;"Y"),IF(N117&lt;VLOOKUP(O117,Runners!A$3:CT$201,S$1,FALSE),IF(Y$2="zero",0,Y$2),0),0)</f>
        <v>0</v>
      </c>
      <c r="T117" s="6">
        <f t="shared" si="27"/>
        <v>0</v>
      </c>
      <c r="U117" s="2"/>
      <c r="V117" s="2" t="str">
        <f>IF(O117&lt;&gt;"",VLOOKUP(O117,Runners!CZ$3:DM$201,V$1,FALSE),"")</f>
        <v/>
      </c>
      <c r="W117" s="19" t="str">
        <f t="shared" si="28"/>
        <v/>
      </c>
    </row>
    <row r="118" spans="1:23" x14ac:dyDescent="0.2">
      <c r="A118" s="1" t="s">
        <v>4</v>
      </c>
      <c r="C118" s="3">
        <f>IF(A118&lt;&gt;"",VLOOKUP(A118,Runners!A$3:AS$201,C$1,FALSE),0)</f>
        <v>9.7222222222222224E-3</v>
      </c>
      <c r="D118" s="6">
        <f t="shared" si="22"/>
        <v>114</v>
      </c>
      <c r="E118" s="2"/>
      <c r="F118" s="2">
        <f t="shared" si="23"/>
        <v>0</v>
      </c>
      <c r="J118" s="1" t="str">
        <f t="shared" si="24"/>
        <v>Sue Hawitt</v>
      </c>
      <c r="M118" s="8" t="str">
        <f>IF(D118&lt;=L$4,SMALL(E$4:E$202,D118),"")</f>
        <v/>
      </c>
      <c r="N118" s="8" t="str">
        <f>IF(D118&lt;=L$4,VLOOKUP(M118,E$4:F$202,2,FALSE),"")</f>
        <v/>
      </c>
      <c r="O118" s="1" t="str">
        <f>IF(D118&lt;=L$4,VLOOKUP(M118,E$4:J$202,6,FALSE),"")</f>
        <v/>
      </c>
      <c r="P118" s="40" t="str">
        <f>IF(D118&lt;=L$4,VLOOKUP(O118,A$4:B$202,2,FALSE),"")</f>
        <v/>
      </c>
      <c r="Q118" s="40" t="str">
        <f t="shared" si="25"/>
        <v/>
      </c>
      <c r="R118" s="6">
        <f t="shared" si="26"/>
        <v>0</v>
      </c>
      <c r="S118" s="6">
        <f>IF(AND(D118&lt;=L$4,P118&lt;&gt;"Y"),IF(N118&lt;VLOOKUP(O118,Runners!A$3:CT$201,S$1,FALSE),IF(Y$2="zero",0,Y$2),0),0)</f>
        <v>0</v>
      </c>
      <c r="T118" s="6">
        <f t="shared" si="27"/>
        <v>0</v>
      </c>
      <c r="U118" s="2"/>
      <c r="V118" s="2" t="str">
        <f>IF(O118&lt;&gt;"",VLOOKUP(O118,Runners!CZ$3:DM$201,V$1,FALSE),"")</f>
        <v/>
      </c>
      <c r="W118" s="19" t="str">
        <f t="shared" si="28"/>
        <v/>
      </c>
    </row>
    <row r="119" spans="1:23" x14ac:dyDescent="0.2">
      <c r="A119" s="1" t="s">
        <v>174</v>
      </c>
      <c r="C119" s="3">
        <f>IF(A119&lt;&gt;"",VLOOKUP(A119,Runners!A$3:AS$201,C$1,FALSE),0)</f>
        <v>4.5138888888888893E-3</v>
      </c>
      <c r="D119" s="6">
        <f t="shared" si="22"/>
        <v>115</v>
      </c>
      <c r="E119" s="2"/>
      <c r="F119" s="2">
        <f t="shared" si="23"/>
        <v>0</v>
      </c>
      <c r="J119" s="1" t="str">
        <f t="shared" si="24"/>
        <v>Sue Henry</v>
      </c>
      <c r="M119" s="8" t="str">
        <f>IF(D119&lt;=L$4,SMALL(E$4:E$202,D119),"")</f>
        <v/>
      </c>
      <c r="N119" s="8" t="str">
        <f>IF(D119&lt;=L$4,VLOOKUP(M119,E$4:F$202,2,FALSE),"")</f>
        <v/>
      </c>
      <c r="O119" s="1" t="str">
        <f>IF(D119&lt;=L$4,VLOOKUP(M119,E$4:J$202,6,FALSE),"")</f>
        <v/>
      </c>
      <c r="P119" s="40" t="str">
        <f>IF(D119&lt;=L$4,VLOOKUP(O119,A$4:B$202,2,FALSE),"")</f>
        <v/>
      </c>
      <c r="Q119" s="40" t="str">
        <f t="shared" si="25"/>
        <v/>
      </c>
      <c r="R119" s="6">
        <f t="shared" si="26"/>
        <v>0</v>
      </c>
      <c r="S119" s="6">
        <f>IF(AND(D119&lt;=L$4,P119&lt;&gt;"Y"),IF(N119&lt;VLOOKUP(O119,Runners!A$3:CT$201,S$1,FALSE),IF(Y$2="zero",0,Y$2),0),0)</f>
        <v>0</v>
      </c>
      <c r="T119" s="6">
        <f t="shared" si="27"/>
        <v>0</v>
      </c>
      <c r="U119" s="2"/>
      <c r="V119" s="2" t="str">
        <f>IF(O119&lt;&gt;"",VLOOKUP(O119,Runners!CZ$3:DM$201,V$1,FALSE),"")</f>
        <v/>
      </c>
      <c r="W119" s="19" t="str">
        <f t="shared" si="28"/>
        <v/>
      </c>
    </row>
    <row r="120" spans="1:23" x14ac:dyDescent="0.2">
      <c r="A120" s="1" t="s">
        <v>24</v>
      </c>
      <c r="C120" s="3">
        <f>IF(A120&lt;&gt;"",VLOOKUP(A120,Runners!A$3:AS$201,C$1,FALSE),0)</f>
        <v>5.9027777777777776E-3</v>
      </c>
      <c r="D120" s="6">
        <f t="shared" si="22"/>
        <v>116</v>
      </c>
      <c r="E120" s="2"/>
      <c r="F120" s="2">
        <f t="shared" si="23"/>
        <v>0</v>
      </c>
      <c r="J120" s="1" t="str">
        <f t="shared" si="24"/>
        <v>Sylvia Gittins</v>
      </c>
      <c r="M120" s="8" t="str">
        <f>IF(D120&lt;=L$4,SMALL(E$4:E$202,D120),"")</f>
        <v/>
      </c>
      <c r="N120" s="8" t="str">
        <f>IF(D120&lt;=L$4,VLOOKUP(M120,E$4:F$202,2,FALSE),"")</f>
        <v/>
      </c>
      <c r="O120" s="1" t="str">
        <f>IF(D120&lt;=L$4,VLOOKUP(M120,E$4:J$202,6,FALSE),"")</f>
        <v/>
      </c>
      <c r="P120" s="40" t="str">
        <f>IF(D120&lt;=L$4,VLOOKUP(O120,A$4:B$202,2,FALSE),"")</f>
        <v/>
      </c>
      <c r="Q120" s="40" t="str">
        <f t="shared" si="25"/>
        <v/>
      </c>
      <c r="R120" s="6">
        <f t="shared" si="26"/>
        <v>0</v>
      </c>
      <c r="S120" s="6">
        <f>IF(AND(D120&lt;=L$4,P120&lt;&gt;"Y"),IF(N120&lt;VLOOKUP(O120,Runners!A$3:CT$201,S$1,FALSE),IF(Y$2="zero",0,Y$2),0),0)</f>
        <v>0</v>
      </c>
      <c r="T120" s="6">
        <f t="shared" si="27"/>
        <v>0</v>
      </c>
      <c r="U120" s="2"/>
      <c r="V120" s="2" t="str">
        <f>IF(O120&lt;&gt;"",VLOOKUP(O120,Runners!CZ$3:DM$201,V$1,FALSE),"")</f>
        <v/>
      </c>
      <c r="W120" s="19" t="str">
        <f t="shared" si="28"/>
        <v/>
      </c>
    </row>
    <row r="121" spans="1:23" x14ac:dyDescent="0.2">
      <c r="A121" s="1" t="s">
        <v>211</v>
      </c>
      <c r="B121" s="3"/>
      <c r="C121" s="3">
        <f>IF(A121&lt;&gt;"",VLOOKUP(A121,Runners!A$3:AS$201,C$1,FALSE),0)</f>
        <v>1.0763888888888889E-2</v>
      </c>
      <c r="D121" s="6">
        <f t="shared" si="22"/>
        <v>117</v>
      </c>
      <c r="E121" s="2"/>
      <c r="F121" s="2">
        <f t="shared" si="23"/>
        <v>0</v>
      </c>
      <c r="J121" s="1" t="str">
        <f t="shared" si="24"/>
        <v>Terri Eccles</v>
      </c>
      <c r="M121" s="8" t="str">
        <f>IF(D121&lt;=L$4,SMALL(E$4:E$202,D121),"")</f>
        <v/>
      </c>
      <c r="N121" s="8" t="str">
        <f>IF(D121&lt;=L$4,VLOOKUP(M121,E$4:F$202,2,FALSE),"")</f>
        <v/>
      </c>
      <c r="O121" s="1" t="str">
        <f>IF(D121&lt;=L$4,VLOOKUP(M121,E$4:J$202,6,FALSE),"")</f>
        <v/>
      </c>
      <c r="P121" s="40" t="str">
        <f>IF(D121&lt;=L$4,VLOOKUP(O121,A$4:B$202,2,FALSE),"")</f>
        <v/>
      </c>
      <c r="Q121" s="40" t="str">
        <f t="shared" si="25"/>
        <v/>
      </c>
      <c r="R121" s="6">
        <f t="shared" si="26"/>
        <v>0</v>
      </c>
      <c r="S121" s="6">
        <f>IF(AND(D121&lt;=L$4,P121&lt;&gt;"Y"),IF(N121&lt;VLOOKUP(O121,Runners!A$3:CT$201,S$1,FALSE),IF(Y$2="zero",0,Y$2),0),0)</f>
        <v>0</v>
      </c>
      <c r="T121" s="6">
        <f t="shared" si="27"/>
        <v>0</v>
      </c>
      <c r="U121" s="2"/>
      <c r="V121" s="2" t="str">
        <f>IF(O121&lt;&gt;"",VLOOKUP(O121,Runners!CZ$3:DM$201,V$1,FALSE),"")</f>
        <v/>
      </c>
      <c r="W121" s="19" t="str">
        <f t="shared" si="28"/>
        <v/>
      </c>
    </row>
    <row r="122" spans="1:23" x14ac:dyDescent="0.2">
      <c r="A122" s="1" t="s">
        <v>220</v>
      </c>
      <c r="B122" s="3"/>
      <c r="C122" s="3">
        <f>IF(A122&lt;&gt;"",VLOOKUP(A122,Runners!A$3:AS$201,C$1,FALSE),0)</f>
        <v>1.2847222222222223E-2</v>
      </c>
      <c r="D122" s="6">
        <f t="shared" si="22"/>
        <v>118</v>
      </c>
      <c r="E122" s="2"/>
      <c r="F122" s="2">
        <f t="shared" si="23"/>
        <v>0</v>
      </c>
      <c r="J122" s="1" t="str">
        <f t="shared" si="24"/>
        <v>Tim Jefferson</v>
      </c>
      <c r="M122" s="8" t="str">
        <f>IF(D122&lt;=L$4,SMALL(E$4:E$202,D122),"")</f>
        <v/>
      </c>
      <c r="N122" s="8" t="str">
        <f>IF(D122&lt;=L$4,VLOOKUP(M122,E$4:F$202,2,FALSE),"")</f>
        <v/>
      </c>
      <c r="O122" s="1" t="str">
        <f>IF(D122&lt;=L$4,VLOOKUP(M122,E$4:J$202,6,FALSE),"")</f>
        <v/>
      </c>
      <c r="P122" s="40" t="str">
        <f>IF(D122&lt;=L$4,VLOOKUP(O122,A$4:B$202,2,FALSE),"")</f>
        <v/>
      </c>
      <c r="Q122" s="40" t="str">
        <f t="shared" si="25"/>
        <v/>
      </c>
      <c r="R122" s="6">
        <f t="shared" si="26"/>
        <v>0</v>
      </c>
      <c r="S122" s="6">
        <f>IF(AND(D122&lt;=L$4,P122&lt;&gt;"Y"),IF(N122&lt;VLOOKUP(O122,Runners!A$3:CT$201,S$1,FALSE),IF(Y$2="zero",0,Y$2),0),0)</f>
        <v>0</v>
      </c>
      <c r="T122" s="6">
        <f t="shared" si="27"/>
        <v>0</v>
      </c>
      <c r="U122" s="2"/>
      <c r="V122" s="2" t="str">
        <f>IF(O122&lt;&gt;"",VLOOKUP(O122,Runners!CZ$3:DM$201,V$1,FALSE),"")</f>
        <v/>
      </c>
      <c r="W122" s="19" t="str">
        <f t="shared" si="28"/>
        <v/>
      </c>
    </row>
    <row r="123" spans="1:23" x14ac:dyDescent="0.2">
      <c r="A123" s="1" t="s">
        <v>0</v>
      </c>
      <c r="C123" s="3">
        <f>IF(A123&lt;&gt;"",VLOOKUP(A123,Runners!A$3:AS$201,C$1,FALSE),0)</f>
        <v>1.7013888888888891E-2</v>
      </c>
      <c r="D123" s="6">
        <f t="shared" si="22"/>
        <v>119</v>
      </c>
      <c r="E123" s="2"/>
      <c r="F123" s="2">
        <f t="shared" si="23"/>
        <v>0</v>
      </c>
      <c r="J123" s="1" t="str">
        <f t="shared" si="24"/>
        <v>Tom Howarth</v>
      </c>
      <c r="M123" s="8" t="str">
        <f>IF(D123&lt;=L$4,SMALL(E$4:E$202,D123),"")</f>
        <v/>
      </c>
      <c r="N123" s="8" t="str">
        <f>IF(D123&lt;=L$4,VLOOKUP(M123,E$4:F$202,2,FALSE),"")</f>
        <v/>
      </c>
      <c r="O123" s="1" t="str">
        <f>IF(D123&lt;=L$4,VLOOKUP(M123,E$4:J$202,6,FALSE),"")</f>
        <v/>
      </c>
      <c r="P123" s="40" t="str">
        <f>IF(D123&lt;=L$4,VLOOKUP(O123,A$4:B$202,2,FALSE),"")</f>
        <v/>
      </c>
      <c r="Q123" s="40" t="str">
        <f t="shared" si="25"/>
        <v/>
      </c>
      <c r="R123" s="6">
        <f t="shared" si="26"/>
        <v>0</v>
      </c>
      <c r="S123" s="6">
        <f>IF(AND(D123&lt;=L$4,P123&lt;&gt;"Y"),IF(N123&lt;VLOOKUP(O123,Runners!A$3:CT$201,S$1,FALSE),IF(Y$2="zero",0,Y$2),0),0)</f>
        <v>0</v>
      </c>
      <c r="T123" s="6">
        <f t="shared" si="27"/>
        <v>0</v>
      </c>
      <c r="U123" s="2"/>
      <c r="V123" s="2" t="str">
        <f>IF(O123&lt;&gt;"",VLOOKUP(O123,Runners!CZ$3:DM$201,V$1,FALSE),"")</f>
        <v/>
      </c>
      <c r="W123" s="19" t="str">
        <f t="shared" si="28"/>
        <v/>
      </c>
    </row>
    <row r="124" spans="1:23" x14ac:dyDescent="0.2">
      <c r="A124" s="1" t="s">
        <v>168</v>
      </c>
      <c r="C124" s="3">
        <f>IF(A124&lt;&gt;"",VLOOKUP(A124,Runners!A$3:AS$201,C$1,FALSE),0)</f>
        <v>7.2916666666666668E-3</v>
      </c>
      <c r="D124" s="6">
        <f t="shared" si="22"/>
        <v>120</v>
      </c>
      <c r="E124" s="2"/>
      <c r="F124" s="2">
        <f t="shared" si="23"/>
        <v>0</v>
      </c>
      <c r="J124" s="1" t="str">
        <f t="shared" si="24"/>
        <v>Trevor Roberts</v>
      </c>
      <c r="M124" s="8" t="str">
        <f>IF(D124&lt;=L$4,SMALL(E$4:E$202,D124),"")</f>
        <v/>
      </c>
      <c r="N124" s="8" t="str">
        <f>IF(D124&lt;=L$4,VLOOKUP(M124,E$4:F$202,2,FALSE),"")</f>
        <v/>
      </c>
      <c r="O124" s="1" t="str">
        <f>IF(D124&lt;=L$4,VLOOKUP(M124,E$4:J$202,6,FALSE),"")</f>
        <v/>
      </c>
      <c r="P124" s="40" t="str">
        <f>IF(D124&lt;=L$4,VLOOKUP(O124,A$4:B$202,2,FALSE),"")</f>
        <v/>
      </c>
      <c r="Q124" s="40" t="str">
        <f t="shared" si="25"/>
        <v/>
      </c>
      <c r="R124" s="6">
        <f t="shared" si="26"/>
        <v>0</v>
      </c>
      <c r="S124" s="6">
        <f>IF(AND(D124&lt;=L$4,P124&lt;&gt;"Y"),IF(N124&lt;VLOOKUP(O124,Runners!A$3:CT$201,S$1,FALSE),IF(Y$2="zero",0,Y$2),0),0)</f>
        <v>0</v>
      </c>
      <c r="T124" s="6">
        <f t="shared" si="27"/>
        <v>0</v>
      </c>
      <c r="U124" s="2"/>
      <c r="V124" s="2" t="str">
        <f>IF(O124&lt;&gt;"",VLOOKUP(O124,Runners!CZ$3:DM$201,V$1,FALSE),"")</f>
        <v/>
      </c>
      <c r="W124" s="19" t="str">
        <f t="shared" si="28"/>
        <v/>
      </c>
    </row>
    <row r="125" spans="1:23" x14ac:dyDescent="0.2">
      <c r="A125" s="1" t="s">
        <v>209</v>
      </c>
      <c r="B125" s="3"/>
      <c r="C125" s="3">
        <f>IF(A125&lt;&gt;"",VLOOKUP(A125,Runners!A$3:AS$201,C$1,FALSE),0)</f>
        <v>9.5486111111111119E-3</v>
      </c>
      <c r="D125" s="6">
        <f t="shared" si="22"/>
        <v>121</v>
      </c>
      <c r="E125" s="2"/>
      <c r="F125" s="2">
        <f t="shared" si="23"/>
        <v>0</v>
      </c>
      <c r="J125" s="1" t="str">
        <f t="shared" si="24"/>
        <v>Vicky Richardson</v>
      </c>
      <c r="M125" s="8" t="str">
        <f>IF(D125&lt;=L$4,SMALL(E$4:E$202,D125),"")</f>
        <v/>
      </c>
      <c r="N125" s="8" t="str">
        <f>IF(D125&lt;=L$4,VLOOKUP(M125,E$4:F$202,2,FALSE),"")</f>
        <v/>
      </c>
      <c r="O125" s="1" t="str">
        <f>IF(D125&lt;=L$4,VLOOKUP(M125,E$4:J$202,6,FALSE),"")</f>
        <v/>
      </c>
      <c r="P125" s="40" t="str">
        <f>IF(D125&lt;=L$4,VLOOKUP(O125,A$4:B$202,2,FALSE),"")</f>
        <v/>
      </c>
      <c r="Q125" s="40" t="str">
        <f t="shared" si="25"/>
        <v/>
      </c>
      <c r="R125" s="6">
        <f t="shared" si="26"/>
        <v>0</v>
      </c>
      <c r="S125" s="6">
        <f>IF(AND(D125&lt;=L$4,P125&lt;&gt;"Y"),IF(N125&lt;VLOOKUP(O125,Runners!A$3:CT$201,S$1,FALSE),IF(Y$2="zero",0,Y$2),0),0)</f>
        <v>0</v>
      </c>
      <c r="T125" s="6">
        <f t="shared" si="27"/>
        <v>0</v>
      </c>
      <c r="U125" s="2"/>
      <c r="V125" s="2" t="str">
        <f>IF(O125&lt;&gt;"",VLOOKUP(O125,Runners!CZ$3:DM$201,V$1,FALSE),"")</f>
        <v/>
      </c>
      <c r="W125" s="19" t="str">
        <f t="shared" si="28"/>
        <v/>
      </c>
    </row>
    <row r="126" spans="1:23" x14ac:dyDescent="0.2">
      <c r="A126" s="1" t="s">
        <v>223</v>
      </c>
      <c r="C126" s="3">
        <f>IF(A126&lt;&gt;"",VLOOKUP(A126,Runners!A$3:AS$201,C$1,FALSE),0)</f>
        <v>1.232638888888889E-2</v>
      </c>
      <c r="D126" s="6">
        <f t="shared" si="22"/>
        <v>122</v>
      </c>
      <c r="E126" s="2"/>
      <c r="F126" s="2">
        <f t="shared" si="23"/>
        <v>0</v>
      </c>
      <c r="J126" s="1" t="str">
        <f t="shared" si="24"/>
        <v>Wayne Byrne</v>
      </c>
      <c r="M126" s="8" t="str">
        <f>IF(D126&lt;=L$4,SMALL(E$4:E$202,D126),"")</f>
        <v/>
      </c>
      <c r="N126" s="8" t="str">
        <f>IF(D126&lt;=L$4,VLOOKUP(M126,E$4:F$202,2,FALSE),"")</f>
        <v/>
      </c>
      <c r="O126" s="1" t="str">
        <f>IF(D126&lt;=L$4,VLOOKUP(M126,E$4:J$202,6,FALSE),"")</f>
        <v/>
      </c>
      <c r="P126" s="40" t="str">
        <f>IF(D126&lt;=L$4,VLOOKUP(O126,A$4:B$202,2,FALSE),"")</f>
        <v/>
      </c>
      <c r="Q126" s="40" t="str">
        <f t="shared" si="25"/>
        <v/>
      </c>
      <c r="R126" s="6">
        <f t="shared" si="26"/>
        <v>0</v>
      </c>
      <c r="S126" s="6">
        <f>IF(AND(D126&lt;=L$4,P126&lt;&gt;"Y"),IF(N126&lt;VLOOKUP(O126,Runners!A$3:CT$201,S$1,FALSE),IF(Y$2="zero",0,Y$2),0),0)</f>
        <v>0</v>
      </c>
      <c r="T126" s="6">
        <f t="shared" si="27"/>
        <v>0</v>
      </c>
      <c r="U126" s="2"/>
      <c r="V126" s="2" t="str">
        <f>IF(O126&lt;&gt;"",VLOOKUP(O126,Runners!CZ$3:DM$201,V$1,FALSE),"")</f>
        <v/>
      </c>
      <c r="W126" s="19" t="str">
        <f t="shared" si="28"/>
        <v/>
      </c>
    </row>
    <row r="127" spans="1:23" x14ac:dyDescent="0.2">
      <c r="B127" s="3"/>
      <c r="C127" s="3">
        <f>IF(A127&lt;&gt;"",VLOOKUP(A127,Runners!A$3:AS$201,C$1,FALSE),0)</f>
        <v>0</v>
      </c>
      <c r="D127" s="6">
        <f t="shared" ref="D127:D132" si="29">D126+1</f>
        <v>123</v>
      </c>
      <c r="E127" s="2"/>
      <c r="F127" s="2">
        <f t="shared" ref="F127:F132" si="30">IF(E127&gt;0,E127-C127,0)</f>
        <v>0</v>
      </c>
      <c r="J127" s="1">
        <f t="shared" ref="J127:J132" si="31">A127</f>
        <v>0</v>
      </c>
      <c r="M127" s="8" t="str">
        <f>IF(D127&lt;=L$4,SMALL(E$4:E$202,D127),"")</f>
        <v/>
      </c>
      <c r="N127" s="8" t="str">
        <f>IF(D127&lt;=L$4,VLOOKUP(M127,E$4:F$202,2,FALSE),"")</f>
        <v/>
      </c>
      <c r="O127" s="1" t="str">
        <f>IF(D127&lt;=L$4,VLOOKUP(M127,E$4:J$202,6,FALSE),"")</f>
        <v/>
      </c>
      <c r="P127" s="40" t="str">
        <f>IF(D127&lt;=L$4,VLOOKUP(O127,A$4:B$202,2,FALSE),"")</f>
        <v/>
      </c>
      <c r="Q127" s="40" t="str">
        <f t="shared" ref="Q127:Q132" si="32">IF(D127&lt;=L$4,IF(P127="Y",Q126,Q126-1),"")</f>
        <v/>
      </c>
      <c r="R127" s="6">
        <f t="shared" ref="R127:R132" si="33">IF(Q127=Q126,0,IF(Q127&gt;0,Q127,1))</f>
        <v>0</v>
      </c>
      <c r="S127" s="6">
        <f>IF(AND(D127&lt;=L$4,P127&lt;&gt;"Y"),IF(N127&lt;VLOOKUP(O127,Runners!A$3:CT$201,S$1,FALSE),IF(Y$2="zero",0,Y$2),0),0)</f>
        <v>0</v>
      </c>
      <c r="T127" s="6">
        <f t="shared" ref="T127:T132" si="34">IF(AND(D127&lt;=L$4,P127&lt;&gt;"Y"),S127+R127,0)</f>
        <v>0</v>
      </c>
      <c r="U127" s="2"/>
      <c r="V127" s="2" t="str">
        <f>IF(O127&lt;&gt;"",VLOOKUP(O127,Runners!CZ$3:DM$201,V$1,FALSE),"")</f>
        <v/>
      </c>
      <c r="W127" s="19" t="str">
        <f t="shared" ref="W127:W132" si="35">IF(O127&lt;&gt;"",(V127-N127)/V127,"")</f>
        <v/>
      </c>
    </row>
    <row r="128" spans="1:23" x14ac:dyDescent="0.2">
      <c r="C128" s="3">
        <f>IF(A128&lt;&gt;"",VLOOKUP(A128,Runners!A$3:AS$201,C$1,FALSE),0)</f>
        <v>0</v>
      </c>
      <c r="D128" s="6">
        <f t="shared" si="29"/>
        <v>124</v>
      </c>
      <c r="E128" s="2"/>
      <c r="F128" s="2">
        <f t="shared" si="30"/>
        <v>0</v>
      </c>
      <c r="J128" s="1">
        <f t="shared" si="31"/>
        <v>0</v>
      </c>
      <c r="M128" s="8" t="str">
        <f>IF(D128&lt;=L$4,SMALL(E$4:E$202,D128),"")</f>
        <v/>
      </c>
      <c r="N128" s="8" t="str">
        <f>IF(D128&lt;=L$4,VLOOKUP(M128,E$4:F$202,2,FALSE),"")</f>
        <v/>
      </c>
      <c r="O128" s="1" t="str">
        <f>IF(D128&lt;=L$4,VLOOKUP(M128,E$4:J$202,6,FALSE),"")</f>
        <v/>
      </c>
      <c r="P128" s="40" t="str">
        <f>IF(D128&lt;=L$4,VLOOKUP(O128,A$4:B$202,2,FALSE),"")</f>
        <v/>
      </c>
      <c r="Q128" s="40" t="str">
        <f t="shared" si="32"/>
        <v/>
      </c>
      <c r="R128" s="6">
        <f t="shared" si="33"/>
        <v>0</v>
      </c>
      <c r="S128" s="6">
        <f>IF(AND(D128&lt;=L$4,P128&lt;&gt;"Y"),IF(N128&lt;VLOOKUP(O128,Runners!A$3:CT$201,S$1,FALSE),IF(Y$2="zero",0,Y$2),0),0)</f>
        <v>0</v>
      </c>
      <c r="T128" s="6">
        <f t="shared" si="34"/>
        <v>0</v>
      </c>
      <c r="U128" s="2"/>
      <c r="V128" s="2" t="str">
        <f>IF(O128&lt;&gt;"",VLOOKUP(O128,Runners!CZ$3:DM$201,V$1,FALSE),"")</f>
        <v/>
      </c>
      <c r="W128" s="19" t="str">
        <f t="shared" si="35"/>
        <v/>
      </c>
    </row>
    <row r="129" spans="1:23" x14ac:dyDescent="0.2">
      <c r="C129" s="3">
        <f>IF(A129&lt;&gt;"",VLOOKUP(A129,Runners!A$3:AS$201,C$1,FALSE),0)</f>
        <v>0</v>
      </c>
      <c r="D129" s="6">
        <f t="shared" si="29"/>
        <v>125</v>
      </c>
      <c r="E129" s="2"/>
      <c r="F129" s="2">
        <f t="shared" si="30"/>
        <v>0</v>
      </c>
      <c r="J129" s="1">
        <f t="shared" si="31"/>
        <v>0</v>
      </c>
      <c r="M129" s="8" t="str">
        <f>IF(D129&lt;=L$4,SMALL(E$4:E$202,D129),"")</f>
        <v/>
      </c>
      <c r="N129" s="8" t="str">
        <f>IF(D129&lt;=L$4,VLOOKUP(M129,E$4:F$202,2,FALSE),"")</f>
        <v/>
      </c>
      <c r="O129" s="1" t="str">
        <f>IF(D129&lt;=L$4,VLOOKUP(M129,E$4:J$202,6,FALSE),"")</f>
        <v/>
      </c>
      <c r="P129" s="40" t="str">
        <f>IF(D129&lt;=L$4,VLOOKUP(O129,A$4:B$202,2,FALSE),"")</f>
        <v/>
      </c>
      <c r="Q129" s="40" t="str">
        <f t="shared" si="32"/>
        <v/>
      </c>
      <c r="R129" s="6">
        <f t="shared" si="33"/>
        <v>0</v>
      </c>
      <c r="S129" s="6">
        <f>IF(AND(D129&lt;=L$4,P129&lt;&gt;"Y"),IF(N129&lt;VLOOKUP(O129,Runners!A$3:CT$201,S$1,FALSE),IF(Y$2="zero",0,Y$2),0),0)</f>
        <v>0</v>
      </c>
      <c r="T129" s="6">
        <f t="shared" si="34"/>
        <v>0</v>
      </c>
      <c r="U129" s="2"/>
      <c r="V129" s="2" t="str">
        <f>IF(O129&lt;&gt;"",VLOOKUP(O129,Runners!CZ$3:DM$201,V$1,FALSE),"")</f>
        <v/>
      </c>
      <c r="W129" s="19" t="str">
        <f t="shared" si="35"/>
        <v/>
      </c>
    </row>
    <row r="130" spans="1:23" x14ac:dyDescent="0.2">
      <c r="C130" s="3">
        <f>IF(A130&lt;&gt;"",VLOOKUP(A130,Runners!A$3:AS$201,C$1,FALSE),0)</f>
        <v>0</v>
      </c>
      <c r="D130" s="6">
        <f t="shared" si="29"/>
        <v>126</v>
      </c>
      <c r="E130" s="2"/>
      <c r="F130" s="2">
        <f t="shared" si="30"/>
        <v>0</v>
      </c>
      <c r="J130" s="1">
        <f t="shared" si="31"/>
        <v>0</v>
      </c>
      <c r="M130" s="8" t="str">
        <f>IF(D130&lt;=L$4,SMALL(E$4:E$202,D130),"")</f>
        <v/>
      </c>
      <c r="N130" s="8" t="str">
        <f>IF(D130&lt;=L$4,VLOOKUP(M130,E$4:F$202,2,FALSE),"")</f>
        <v/>
      </c>
      <c r="O130" s="1" t="str">
        <f>IF(D130&lt;=L$4,VLOOKUP(M130,E$4:J$202,6,FALSE),"")</f>
        <v/>
      </c>
      <c r="P130" s="40" t="str">
        <f>IF(D130&lt;=L$4,VLOOKUP(O130,A$4:B$202,2,FALSE),"")</f>
        <v/>
      </c>
      <c r="Q130" s="40" t="str">
        <f t="shared" si="32"/>
        <v/>
      </c>
      <c r="R130" s="6">
        <f t="shared" si="33"/>
        <v>0</v>
      </c>
      <c r="S130" s="6">
        <f>IF(AND(D130&lt;=L$4,P130&lt;&gt;"Y"),IF(N130&lt;VLOOKUP(O130,Runners!A$3:CT$201,S$1,FALSE),IF(Y$2="zero",0,Y$2),0),0)</f>
        <v>0</v>
      </c>
      <c r="T130" s="6">
        <f t="shared" si="34"/>
        <v>0</v>
      </c>
      <c r="U130" s="2"/>
      <c r="V130" s="2" t="str">
        <f>IF(O130&lt;&gt;"",VLOOKUP(O130,Runners!CZ$3:DM$201,V$1,FALSE),"")</f>
        <v/>
      </c>
      <c r="W130" s="19" t="str">
        <f t="shared" si="35"/>
        <v/>
      </c>
    </row>
    <row r="131" spans="1:23" x14ac:dyDescent="0.2">
      <c r="C131" s="3">
        <f>IF(A131&lt;&gt;"",VLOOKUP(A131,Runners!A$3:AS$201,C$1,FALSE),0)</f>
        <v>0</v>
      </c>
      <c r="D131" s="6">
        <f t="shared" si="29"/>
        <v>127</v>
      </c>
      <c r="E131" s="2"/>
      <c r="F131" s="2">
        <f t="shared" si="30"/>
        <v>0</v>
      </c>
      <c r="J131" s="1">
        <f t="shared" si="31"/>
        <v>0</v>
      </c>
      <c r="M131" s="8" t="str">
        <f>IF(D131&lt;=L$4,SMALL(E$4:E$202,D131),"")</f>
        <v/>
      </c>
      <c r="N131" s="8" t="str">
        <f>IF(D131&lt;=L$4,VLOOKUP(M131,E$4:F$202,2,FALSE),"")</f>
        <v/>
      </c>
      <c r="O131" s="1" t="str">
        <f>IF(D131&lt;=L$4,VLOOKUP(M131,E$4:J$202,6,FALSE),"")</f>
        <v/>
      </c>
      <c r="P131" s="40" t="str">
        <f>IF(D131&lt;=L$4,VLOOKUP(O131,A$4:B$202,2,FALSE),"")</f>
        <v/>
      </c>
      <c r="Q131" s="40" t="str">
        <f t="shared" si="32"/>
        <v/>
      </c>
      <c r="R131" s="6">
        <f t="shared" si="33"/>
        <v>0</v>
      </c>
      <c r="S131" s="6">
        <f>IF(AND(D131&lt;=L$4,P131&lt;&gt;"Y"),IF(N131&lt;VLOOKUP(O131,Runners!A$3:CT$201,S$1,FALSE),IF(Y$2="zero",0,Y$2),0),0)</f>
        <v>0</v>
      </c>
      <c r="T131" s="6">
        <f t="shared" si="34"/>
        <v>0</v>
      </c>
      <c r="U131" s="2"/>
      <c r="V131" s="2" t="str">
        <f>IF(O131&lt;&gt;"",VLOOKUP(O131,Runners!CZ$3:DM$201,V$1,FALSE),"")</f>
        <v/>
      </c>
      <c r="W131" s="19" t="str">
        <f t="shared" si="35"/>
        <v/>
      </c>
    </row>
    <row r="132" spans="1:23" x14ac:dyDescent="0.2">
      <c r="C132" s="3">
        <f>IF(A132&lt;&gt;"",VLOOKUP(A132,Runners!A$3:AS$201,C$1,FALSE),0)</f>
        <v>0</v>
      </c>
      <c r="D132" s="6">
        <f t="shared" si="29"/>
        <v>128</v>
      </c>
      <c r="E132" s="2"/>
      <c r="F132" s="2">
        <f t="shared" si="30"/>
        <v>0</v>
      </c>
      <c r="J132" s="1">
        <f t="shared" si="31"/>
        <v>0</v>
      </c>
      <c r="M132" s="8" t="str">
        <f>IF(D132&lt;=L$4,SMALL(E$4:E$202,D132),"")</f>
        <v/>
      </c>
      <c r="N132" s="8" t="str">
        <f>IF(D132&lt;=L$4,VLOOKUP(M132,E$4:F$202,2,FALSE),"")</f>
        <v/>
      </c>
      <c r="O132" s="1" t="str">
        <f>IF(D132&lt;=L$4,VLOOKUP(M132,E$4:J$202,6,FALSE),"")</f>
        <v/>
      </c>
      <c r="P132" s="40" t="str">
        <f>IF(D132&lt;=L$4,VLOOKUP(O132,A$4:B$202,2,FALSE),"")</f>
        <v/>
      </c>
      <c r="Q132" s="40" t="str">
        <f t="shared" si="32"/>
        <v/>
      </c>
      <c r="R132" s="6">
        <f t="shared" si="33"/>
        <v>0</v>
      </c>
      <c r="S132" s="6">
        <f>IF(AND(D132&lt;=L$4,P132&lt;&gt;"Y"),IF(N132&lt;VLOOKUP(O132,Runners!A$3:CT$201,S$1,FALSE),IF(Y$2="zero",0,Y$2),0),0)</f>
        <v>0</v>
      </c>
      <c r="T132" s="6">
        <f t="shared" si="34"/>
        <v>0</v>
      </c>
      <c r="U132" s="2"/>
      <c r="V132" s="2" t="str">
        <f>IF(O132&lt;&gt;"",VLOOKUP(O132,Runners!CZ$3:DM$201,V$1,FALSE),"")</f>
        <v/>
      </c>
      <c r="W132" s="19" t="str">
        <f t="shared" si="35"/>
        <v/>
      </c>
    </row>
    <row r="133" spans="1:23" x14ac:dyDescent="0.2">
      <c r="C133" s="3">
        <f>IF(A133&lt;&gt;"",VLOOKUP(A133,Runners!A$3:AS$201,C$1,FALSE),0)</f>
        <v>0</v>
      </c>
      <c r="D133" s="6">
        <f t="shared" ref="D133:D135" si="36">D132+1</f>
        <v>129</v>
      </c>
      <c r="E133" s="2"/>
      <c r="F133" s="2">
        <f t="shared" ref="F133:F135" si="37">IF(E133&gt;0,E133-C133,0)</f>
        <v>0</v>
      </c>
      <c r="J133" s="1">
        <f t="shared" ref="J133:J135" si="38">A133</f>
        <v>0</v>
      </c>
      <c r="M133" s="8" t="str">
        <f>IF(D133&lt;=L$4,SMALL(E$4:E$202,D133),"")</f>
        <v/>
      </c>
      <c r="N133" s="8" t="str">
        <f>IF(D133&lt;=L$4,VLOOKUP(M133,E$4:F$202,2,FALSE),"")</f>
        <v/>
      </c>
      <c r="O133" s="1" t="str">
        <f>IF(D133&lt;=L$4,VLOOKUP(M133,E$4:J$202,6,FALSE),"")</f>
        <v/>
      </c>
      <c r="P133" s="40" t="str">
        <f>IF(D133&lt;=L$4,VLOOKUP(O133,A$4:B$202,2,FALSE),"")</f>
        <v/>
      </c>
      <c r="Q133" s="40" t="str">
        <f t="shared" ref="Q133:Q135" si="39">IF(D133&lt;=L$4,IF(P133="Y",Q132,Q132-1),"")</f>
        <v/>
      </c>
      <c r="R133" s="6">
        <f t="shared" ref="R133:R135" si="40">IF(Q133=Q132,0,IF(Q133&gt;0,Q133,1))</f>
        <v>0</v>
      </c>
      <c r="S133" s="6">
        <f>IF(AND(D133&lt;=L$4,P133&lt;&gt;"Y"),IF(N133&lt;VLOOKUP(O133,Runners!A$3:CT$201,S$1,FALSE),IF(Y$2="zero",0,Y$2),0),0)</f>
        <v>0</v>
      </c>
      <c r="T133" s="6">
        <f t="shared" ref="T133:T135" si="41">IF(AND(D133&lt;=L$4,P133&lt;&gt;"Y"),S133+R133,0)</f>
        <v>0</v>
      </c>
      <c r="U133" s="2"/>
      <c r="V133" s="2" t="str">
        <f>IF(O133&lt;&gt;"",VLOOKUP(O133,Runners!CZ$3:DM$201,V$1,FALSE),"")</f>
        <v/>
      </c>
      <c r="W133" s="19" t="str">
        <f t="shared" ref="W133:W135" si="42">IF(O133&lt;&gt;"",(V133-N133)/V133,"")</f>
        <v/>
      </c>
    </row>
    <row r="134" spans="1:23" x14ac:dyDescent="0.2">
      <c r="A134" s="41"/>
      <c r="C134" s="3">
        <f>IF(A134&lt;&gt;"",VLOOKUP(A134,Runners!A$3:AS$201,C$1,FALSE),0)</f>
        <v>0</v>
      </c>
      <c r="D134" s="6">
        <f t="shared" si="36"/>
        <v>130</v>
      </c>
      <c r="E134" s="2"/>
      <c r="F134" s="2">
        <f t="shared" si="37"/>
        <v>0</v>
      </c>
      <c r="J134" s="1">
        <f t="shared" si="38"/>
        <v>0</v>
      </c>
      <c r="M134" s="8" t="str">
        <f>IF(D134&lt;=L$4,SMALL(E$4:E$202,D134),"")</f>
        <v/>
      </c>
      <c r="N134" s="8" t="str">
        <f>IF(D134&lt;=L$4,VLOOKUP(M134,E$4:F$202,2,FALSE),"")</f>
        <v/>
      </c>
      <c r="O134" s="1" t="str">
        <f>IF(D134&lt;=L$4,VLOOKUP(M134,E$4:J$202,6,FALSE),"")</f>
        <v/>
      </c>
      <c r="P134" s="40" t="str">
        <f>IF(D134&lt;=L$4,VLOOKUP(O134,A$4:B$202,2,FALSE),"")</f>
        <v/>
      </c>
      <c r="Q134" s="40" t="str">
        <f t="shared" si="39"/>
        <v/>
      </c>
      <c r="R134" s="6">
        <f t="shared" si="40"/>
        <v>0</v>
      </c>
      <c r="S134" s="6">
        <f>IF(AND(D134&lt;=L$4,P134&lt;&gt;"Y"),IF(N134&lt;VLOOKUP(O134,Runners!A$3:CT$201,S$1,FALSE),IF(Y$2="zero",0,Y$2),0),0)</f>
        <v>0</v>
      </c>
      <c r="T134" s="6">
        <f t="shared" si="41"/>
        <v>0</v>
      </c>
      <c r="U134" s="2"/>
      <c r="V134" s="2" t="str">
        <f>IF(O134&lt;&gt;"",VLOOKUP(O134,Runners!CZ$3:DM$201,V$1,FALSE),"")</f>
        <v/>
      </c>
      <c r="W134" s="19" t="str">
        <f t="shared" si="42"/>
        <v/>
      </c>
    </row>
    <row r="135" spans="1:23" x14ac:dyDescent="0.2">
      <c r="C135" s="3">
        <f>IF(A135&lt;&gt;"",VLOOKUP(A135,Runners!A$3:AS$201,C$1,FALSE),0)</f>
        <v>0</v>
      </c>
      <c r="D135" s="6">
        <f t="shared" si="36"/>
        <v>131</v>
      </c>
      <c r="E135" s="2"/>
      <c r="F135" s="2">
        <f t="shared" si="37"/>
        <v>0</v>
      </c>
      <c r="J135" s="1">
        <f t="shared" si="38"/>
        <v>0</v>
      </c>
      <c r="M135" s="8" t="str">
        <f>IF(D135&lt;=L$4,SMALL(E$4:E$202,D135),"")</f>
        <v/>
      </c>
      <c r="N135" s="8" t="str">
        <f>IF(D135&lt;=L$4,VLOOKUP(M135,E$4:F$202,2,FALSE),"")</f>
        <v/>
      </c>
      <c r="O135" s="1" t="str">
        <f>IF(D135&lt;=L$4,VLOOKUP(M135,E$4:J$202,6,FALSE),"")</f>
        <v/>
      </c>
      <c r="P135" s="40" t="str">
        <f>IF(D135&lt;=L$4,VLOOKUP(O135,A$4:B$202,2,FALSE),"")</f>
        <v/>
      </c>
      <c r="Q135" s="40" t="str">
        <f t="shared" si="39"/>
        <v/>
      </c>
      <c r="R135" s="6">
        <f t="shared" si="40"/>
        <v>0</v>
      </c>
      <c r="S135" s="6">
        <f>IF(AND(D135&lt;=L$4,P135&lt;&gt;"Y"),IF(N135&lt;VLOOKUP(O135,Runners!A$3:CT$201,S$1,FALSE),IF(Y$2="zero",0,Y$2),0),0)</f>
        <v>0</v>
      </c>
      <c r="T135" s="6">
        <f t="shared" si="41"/>
        <v>0</v>
      </c>
      <c r="U135" s="2"/>
      <c r="V135" s="2" t="str">
        <f>IF(O135&lt;&gt;"",VLOOKUP(O135,Runners!CZ$3:DM$201,V$1,FALSE),"")</f>
        <v/>
      </c>
      <c r="W135" s="19" t="str">
        <f t="shared" si="42"/>
        <v/>
      </c>
    </row>
    <row r="136" spans="1:23" x14ac:dyDescent="0.2">
      <c r="C136" s="3">
        <f>IF(A136&lt;&gt;"",VLOOKUP(A136,Runners!A$3:AS$201,C$1,FALSE),0)</f>
        <v>0</v>
      </c>
      <c r="D136" s="6">
        <f t="shared" ref="D136:D141" si="43">D135+1</f>
        <v>132</v>
      </c>
      <c r="E136" s="2"/>
      <c r="F136" s="2">
        <f t="shared" ref="F136:F141" si="44">IF(E136&gt;0,E136-C136,0)</f>
        <v>0</v>
      </c>
      <c r="J136" s="1">
        <f t="shared" ref="J136:J141" si="45">A136</f>
        <v>0</v>
      </c>
      <c r="M136" s="8" t="str">
        <f>IF(D136&lt;=L$4,SMALL(E$4:E$202,D136),"")</f>
        <v/>
      </c>
      <c r="N136" s="8" t="str">
        <f>IF(D136&lt;=L$4,VLOOKUP(M136,E$4:F$202,2,FALSE),"")</f>
        <v/>
      </c>
      <c r="O136" s="1" t="str">
        <f>IF(D136&lt;=L$4,VLOOKUP(M136,E$4:J$202,6,FALSE),"")</f>
        <v/>
      </c>
      <c r="P136" s="40" t="str">
        <f>IF(D136&lt;=L$4,VLOOKUP(O136,A$4:B$202,2,FALSE),"")</f>
        <v/>
      </c>
      <c r="Q136" s="40" t="str">
        <f t="shared" ref="Q136:Q141" si="46">IF(D136&lt;=L$4,IF(P136="Y",Q135,Q135-1),"")</f>
        <v/>
      </c>
      <c r="R136" s="6">
        <f t="shared" ref="R136:R141" si="47">IF(Q136=Q135,0,IF(Q136&gt;0,Q136,1))</f>
        <v>0</v>
      </c>
      <c r="S136" s="6">
        <f>IF(AND(D136&lt;=L$4,P136&lt;&gt;"Y"),IF(N136&lt;VLOOKUP(O136,Runners!A$3:CT$201,S$1,FALSE),IF(Y$2="zero",0,Y$2),0),0)</f>
        <v>0</v>
      </c>
      <c r="T136" s="6">
        <f t="shared" ref="T136:T141" si="48">IF(AND(D136&lt;=L$4,P136&lt;&gt;"Y"),S136+R136,0)</f>
        <v>0</v>
      </c>
      <c r="U136" s="2"/>
      <c r="V136" s="2" t="str">
        <f>IF(O136&lt;&gt;"",VLOOKUP(O136,Runners!CZ$3:DM$201,V$1,FALSE),"")</f>
        <v/>
      </c>
      <c r="W136" s="19" t="str">
        <f t="shared" ref="W136:W141" si="49">IF(O136&lt;&gt;"",(V136-N136)/V136,"")</f>
        <v/>
      </c>
    </row>
    <row r="137" spans="1:23" x14ac:dyDescent="0.2">
      <c r="C137" s="3">
        <f>IF(A137&lt;&gt;"",VLOOKUP(A137,Runners!A$3:AS$201,C$1,FALSE),0)</f>
        <v>0</v>
      </c>
      <c r="D137" s="6">
        <f t="shared" si="43"/>
        <v>133</v>
      </c>
      <c r="E137" s="2"/>
      <c r="F137" s="2">
        <f t="shared" si="44"/>
        <v>0</v>
      </c>
      <c r="J137" s="1">
        <f t="shared" si="45"/>
        <v>0</v>
      </c>
      <c r="M137" s="8" t="str">
        <f>IF(D137&lt;=L$4,SMALL(E$4:E$202,D137),"")</f>
        <v/>
      </c>
      <c r="N137" s="8" t="str">
        <f>IF(D137&lt;=L$4,VLOOKUP(M137,E$4:F$202,2,FALSE),"")</f>
        <v/>
      </c>
      <c r="O137" s="1" t="str">
        <f>IF(D137&lt;=L$4,VLOOKUP(M137,E$4:J$202,6,FALSE),"")</f>
        <v/>
      </c>
      <c r="P137" s="40" t="str">
        <f>IF(D137&lt;=L$4,VLOOKUP(O137,A$4:B$202,2,FALSE),"")</f>
        <v/>
      </c>
      <c r="Q137" s="40" t="str">
        <f t="shared" si="46"/>
        <v/>
      </c>
      <c r="R137" s="6">
        <f t="shared" si="47"/>
        <v>0</v>
      </c>
      <c r="S137" s="6">
        <f>IF(AND(D137&lt;=L$4,P137&lt;&gt;"Y"),IF(N137&lt;VLOOKUP(O137,Runners!A$3:CT$201,S$1,FALSE),IF(Y$2="zero",0,Y$2),0),0)</f>
        <v>0</v>
      </c>
      <c r="T137" s="6">
        <f t="shared" si="48"/>
        <v>0</v>
      </c>
      <c r="U137" s="2"/>
      <c r="V137" s="2" t="str">
        <f>IF(O137&lt;&gt;"",VLOOKUP(O137,Runners!CZ$3:DM$201,V$1,FALSE),"")</f>
        <v/>
      </c>
      <c r="W137" s="19" t="str">
        <f t="shared" si="49"/>
        <v/>
      </c>
    </row>
    <row r="138" spans="1:23" x14ac:dyDescent="0.2">
      <c r="B138" s="3"/>
      <c r="C138" s="3">
        <f>IF(A138&lt;&gt;"",VLOOKUP(A138,Runners!A$3:AS$201,C$1,FALSE),0)</f>
        <v>0</v>
      </c>
      <c r="D138" s="6">
        <f t="shared" si="43"/>
        <v>134</v>
      </c>
      <c r="E138" s="2"/>
      <c r="F138" s="2">
        <f t="shared" si="44"/>
        <v>0</v>
      </c>
      <c r="J138" s="1">
        <f t="shared" si="45"/>
        <v>0</v>
      </c>
      <c r="M138" s="8" t="str">
        <f>IF(D138&lt;=L$4,SMALL(E$4:E$202,D138),"")</f>
        <v/>
      </c>
      <c r="N138" s="8" t="str">
        <f>IF(D138&lt;=L$4,VLOOKUP(M138,E$4:F$202,2,FALSE),"")</f>
        <v/>
      </c>
      <c r="O138" s="1" t="str">
        <f>IF(D138&lt;=L$4,VLOOKUP(M138,E$4:J$202,6,FALSE),"")</f>
        <v/>
      </c>
      <c r="P138" s="40" t="str">
        <f>IF(D138&lt;=L$4,VLOOKUP(O138,A$4:B$202,2,FALSE),"")</f>
        <v/>
      </c>
      <c r="Q138" s="40" t="str">
        <f t="shared" si="46"/>
        <v/>
      </c>
      <c r="R138" s="6">
        <f t="shared" si="47"/>
        <v>0</v>
      </c>
      <c r="S138" s="6">
        <f>IF(AND(D138&lt;=L$4,P138&lt;&gt;"Y"),IF(N138&lt;VLOOKUP(O138,Runners!A$3:CT$201,S$1,FALSE),IF(Y$2="zero",0,Y$2),0),0)</f>
        <v>0</v>
      </c>
      <c r="T138" s="6">
        <f t="shared" si="48"/>
        <v>0</v>
      </c>
      <c r="U138" s="2"/>
      <c r="V138" s="2" t="str">
        <f>IF(O138&lt;&gt;"",VLOOKUP(O138,Runners!CZ$3:DM$201,V$1,FALSE),"")</f>
        <v/>
      </c>
      <c r="W138" s="19" t="str">
        <f t="shared" si="49"/>
        <v/>
      </c>
    </row>
    <row r="139" spans="1:23" x14ac:dyDescent="0.2">
      <c r="C139" s="3">
        <f>IF(A139&lt;&gt;"",VLOOKUP(A139,Runners!A$3:AS$201,C$1,FALSE),0)</f>
        <v>0</v>
      </c>
      <c r="D139" s="6">
        <f t="shared" si="43"/>
        <v>135</v>
      </c>
      <c r="E139" s="2"/>
      <c r="F139" s="2">
        <f t="shared" si="44"/>
        <v>0</v>
      </c>
      <c r="J139" s="1">
        <f t="shared" si="45"/>
        <v>0</v>
      </c>
      <c r="M139" s="8" t="str">
        <f>IF(D139&lt;=L$4,SMALL(E$4:E$202,D139),"")</f>
        <v/>
      </c>
      <c r="N139" s="8" t="str">
        <f>IF(D139&lt;=L$4,VLOOKUP(M139,E$4:F$202,2,FALSE),"")</f>
        <v/>
      </c>
      <c r="O139" s="1" t="str">
        <f>IF(D139&lt;=L$4,VLOOKUP(M139,E$4:J$202,6,FALSE),"")</f>
        <v/>
      </c>
      <c r="P139" s="40" t="str">
        <f>IF(D139&lt;=L$4,VLOOKUP(O139,A$4:B$202,2,FALSE),"")</f>
        <v/>
      </c>
      <c r="Q139" s="40" t="str">
        <f t="shared" si="46"/>
        <v/>
      </c>
      <c r="R139" s="6">
        <f t="shared" si="47"/>
        <v>0</v>
      </c>
      <c r="S139" s="6">
        <f>IF(AND(D139&lt;=L$4,P139&lt;&gt;"Y"),IF(N139&lt;VLOOKUP(O139,Runners!A$3:CT$201,S$1,FALSE),IF(Y$2="zero",0,Y$2),0),0)</f>
        <v>0</v>
      </c>
      <c r="T139" s="6">
        <f t="shared" si="48"/>
        <v>0</v>
      </c>
      <c r="U139" s="2"/>
      <c r="V139" s="2" t="str">
        <f>IF(O139&lt;&gt;"",VLOOKUP(O139,Runners!CZ$3:DM$201,V$1,FALSE),"")</f>
        <v/>
      </c>
      <c r="W139" s="19" t="str">
        <f t="shared" si="49"/>
        <v/>
      </c>
    </row>
    <row r="140" spans="1:23" x14ac:dyDescent="0.2">
      <c r="C140" s="3">
        <f>IF(A140&lt;&gt;"",VLOOKUP(A140,Runners!A$3:AS$201,C$1,FALSE),0)</f>
        <v>0</v>
      </c>
      <c r="D140" s="6">
        <f t="shared" si="43"/>
        <v>136</v>
      </c>
      <c r="E140" s="2"/>
      <c r="F140" s="2">
        <f t="shared" si="44"/>
        <v>0</v>
      </c>
      <c r="J140" s="1">
        <f t="shared" si="45"/>
        <v>0</v>
      </c>
      <c r="M140" s="8" t="str">
        <f>IF(D140&lt;=L$4,SMALL(E$4:E$202,D140),"")</f>
        <v/>
      </c>
      <c r="N140" s="8" t="str">
        <f>IF(D140&lt;=L$4,VLOOKUP(M140,E$4:F$202,2,FALSE),"")</f>
        <v/>
      </c>
      <c r="O140" s="1" t="str">
        <f>IF(D140&lt;=L$4,VLOOKUP(M140,E$4:J$202,6,FALSE),"")</f>
        <v/>
      </c>
      <c r="P140" s="40" t="str">
        <f>IF(D140&lt;=L$4,VLOOKUP(O140,A$4:B$202,2,FALSE),"")</f>
        <v/>
      </c>
      <c r="Q140" s="40" t="str">
        <f t="shared" si="46"/>
        <v/>
      </c>
      <c r="R140" s="6">
        <f t="shared" si="47"/>
        <v>0</v>
      </c>
      <c r="S140" s="6">
        <f>IF(AND(D140&lt;=L$4,P140&lt;&gt;"Y"),IF(N140&lt;VLOOKUP(O140,Runners!A$3:CT$201,S$1,FALSE),IF(Y$2="zero",0,Y$2),0),0)</f>
        <v>0</v>
      </c>
      <c r="T140" s="6">
        <f t="shared" si="48"/>
        <v>0</v>
      </c>
      <c r="U140" s="2"/>
      <c r="V140" s="2" t="str">
        <f>IF(O140&lt;&gt;"",VLOOKUP(O140,Runners!CZ$3:DM$201,V$1,FALSE),"")</f>
        <v/>
      </c>
      <c r="W140" s="19" t="str">
        <f t="shared" si="49"/>
        <v/>
      </c>
    </row>
    <row r="141" spans="1:23" x14ac:dyDescent="0.2">
      <c r="C141" s="3">
        <f>IF(A141&lt;&gt;"",VLOOKUP(A141,Runners!A$3:AS$201,C$1,FALSE),0)</f>
        <v>0</v>
      </c>
      <c r="D141" s="6">
        <f t="shared" si="43"/>
        <v>137</v>
      </c>
      <c r="E141" s="2"/>
      <c r="F141" s="2">
        <f t="shared" si="44"/>
        <v>0</v>
      </c>
      <c r="J141" s="1">
        <f t="shared" si="45"/>
        <v>0</v>
      </c>
      <c r="M141" s="8" t="str">
        <f>IF(D141&lt;=L$4,SMALL(E$4:E$202,D141),"")</f>
        <v/>
      </c>
      <c r="N141" s="8" t="str">
        <f>IF(D141&lt;=L$4,VLOOKUP(M141,E$4:F$202,2,FALSE),"")</f>
        <v/>
      </c>
      <c r="O141" s="1" t="str">
        <f>IF(D141&lt;=L$4,VLOOKUP(M141,E$4:J$202,6,FALSE),"")</f>
        <v/>
      </c>
      <c r="P141" s="40" t="str">
        <f>IF(D141&lt;=L$4,VLOOKUP(O141,A$4:B$202,2,FALSE),"")</f>
        <v/>
      </c>
      <c r="Q141" s="40" t="str">
        <f t="shared" si="46"/>
        <v/>
      </c>
      <c r="R141" s="6">
        <f t="shared" si="47"/>
        <v>0</v>
      </c>
      <c r="S141" s="6">
        <f>IF(AND(D141&lt;=L$4,P141&lt;&gt;"Y"),IF(N141&lt;VLOOKUP(O141,Runners!A$3:CT$201,S$1,FALSE),IF(Y$2="zero",0,Y$2),0),0)</f>
        <v>0</v>
      </c>
      <c r="T141" s="6">
        <f t="shared" si="48"/>
        <v>0</v>
      </c>
      <c r="U141" s="2"/>
      <c r="V141" s="2" t="str">
        <f>IF(O141&lt;&gt;"",VLOOKUP(O141,Runners!CZ$3:DM$201,V$1,FALSE),"")</f>
        <v/>
      </c>
      <c r="W141" s="19" t="str">
        <f t="shared" si="49"/>
        <v/>
      </c>
    </row>
    <row r="142" spans="1:23" x14ac:dyDescent="0.2">
      <c r="C142" s="3">
        <f>IF(A142&lt;&gt;"",VLOOKUP(A142,Runners!A$3:AS$201,C$1,FALSE),0)</f>
        <v>0</v>
      </c>
      <c r="D142" s="6">
        <f t="shared" ref="D142:D164" si="50">D141+1</f>
        <v>138</v>
      </c>
      <c r="E142" s="2"/>
      <c r="F142" s="2">
        <f t="shared" ref="F142:F174" si="51">IF(E142&gt;0,E142-C142,0)</f>
        <v>0</v>
      </c>
      <c r="J142" s="1">
        <f t="shared" ref="J142:J164" si="52">A142</f>
        <v>0</v>
      </c>
      <c r="M142" s="8" t="str">
        <f>IF(D142&lt;=L$4,SMALL(E$4:E$202,D142),"")</f>
        <v/>
      </c>
      <c r="N142" s="8" t="str">
        <f>IF(D142&lt;=L$4,VLOOKUP(M142,E$4:F$202,2,FALSE),"")</f>
        <v/>
      </c>
      <c r="O142" s="1" t="str">
        <f>IF(D142&lt;=L$4,VLOOKUP(M142,E$4:J$202,6,FALSE),"")</f>
        <v/>
      </c>
      <c r="P142" s="40" t="str">
        <f>IF(D142&lt;=L$4,VLOOKUP(O142,A$4:B$202,2,FALSE),"")</f>
        <v/>
      </c>
      <c r="Q142" s="40" t="str">
        <f t="shared" ref="Q142:Q164" si="53">IF(D142&lt;=L$4,IF(P142="Y",Q141,Q141-1),"")</f>
        <v/>
      </c>
      <c r="R142" s="6">
        <f t="shared" ref="R142:R197" si="54">IF(Q142=Q141,0,IF(Q142&gt;0,Q142,1))</f>
        <v>0</v>
      </c>
      <c r="S142" s="6">
        <f>IF(AND(D142&lt;=L$4,P142&lt;&gt;"Y"),IF(N142&lt;VLOOKUP(O142,Runners!A$3:CT$201,S$1,FALSE),IF(Y$2="zero",0,Y$2),0),0)</f>
        <v>0</v>
      </c>
      <c r="T142" s="6">
        <f t="shared" ref="T142:T164" si="55">IF(AND(D142&lt;=L$4,P142&lt;&gt;"Y"),S142+R142,0)</f>
        <v>0</v>
      </c>
      <c r="U142" s="2"/>
      <c r="V142" s="2" t="str">
        <f>IF(O142&lt;&gt;"",VLOOKUP(O142,Runners!CZ$3:DM$201,V$1,FALSE),"")</f>
        <v/>
      </c>
      <c r="W142" s="19" t="str">
        <f t="shared" ref="W142:W164" si="56">IF(O142&lt;&gt;"",(V142-N142)/V142,"")</f>
        <v/>
      </c>
    </row>
    <row r="143" spans="1:23" x14ac:dyDescent="0.2">
      <c r="B143" s="3"/>
      <c r="C143" s="3">
        <f>IF(A143&lt;&gt;"",VLOOKUP(A143,Runners!A$3:AS$201,C$1,FALSE),0)</f>
        <v>0</v>
      </c>
      <c r="D143" s="6">
        <f t="shared" si="50"/>
        <v>139</v>
      </c>
      <c r="E143" s="2"/>
      <c r="F143" s="2">
        <f t="shared" si="51"/>
        <v>0</v>
      </c>
      <c r="J143" s="1">
        <f t="shared" si="52"/>
        <v>0</v>
      </c>
      <c r="M143" s="8" t="str">
        <f>IF(D143&lt;=L$4,SMALL(E$4:E$202,D143),"")</f>
        <v/>
      </c>
      <c r="N143" s="8" t="str">
        <f>IF(D143&lt;=L$4,VLOOKUP(M143,E$4:F$202,2,FALSE),"")</f>
        <v/>
      </c>
      <c r="O143" s="1" t="str">
        <f>IF(D143&lt;=L$4,VLOOKUP(M143,E$4:J$202,6,FALSE),"")</f>
        <v/>
      </c>
      <c r="P143" s="40" t="str">
        <f>IF(D143&lt;=L$4,VLOOKUP(O143,A$4:B$202,2,FALSE),"")</f>
        <v/>
      </c>
      <c r="Q143" s="40" t="str">
        <f t="shared" si="53"/>
        <v/>
      </c>
      <c r="R143" s="6">
        <f t="shared" si="54"/>
        <v>0</v>
      </c>
      <c r="S143" s="6">
        <f>IF(AND(D143&lt;=L$4,P143&lt;&gt;"Y"),IF(N143&lt;VLOOKUP(O143,Runners!A$3:CT$201,S$1,FALSE),IF(Y$2="zero",0,Y$2),0),0)</f>
        <v>0</v>
      </c>
      <c r="T143" s="6">
        <f t="shared" si="55"/>
        <v>0</v>
      </c>
      <c r="U143" s="2"/>
      <c r="V143" s="2" t="str">
        <f>IF(O143&lt;&gt;"",VLOOKUP(O143,Runners!CZ$3:DM$201,V$1,FALSE),"")</f>
        <v/>
      </c>
      <c r="W143" s="19" t="str">
        <f t="shared" si="56"/>
        <v/>
      </c>
    </row>
    <row r="144" spans="1:23" x14ac:dyDescent="0.2">
      <c r="C144" s="3">
        <f>IF(A144&lt;&gt;"",VLOOKUP(A144,Runners!A$3:AS$201,C$1,FALSE),0)</f>
        <v>0</v>
      </c>
      <c r="D144" s="6">
        <f t="shared" si="50"/>
        <v>140</v>
      </c>
      <c r="E144" s="2"/>
      <c r="F144" s="2">
        <f t="shared" si="51"/>
        <v>0</v>
      </c>
      <c r="J144" s="1">
        <f t="shared" si="52"/>
        <v>0</v>
      </c>
      <c r="M144" s="8" t="str">
        <f>IF(D144&lt;=L$4,SMALL(E$4:E$202,D144),"")</f>
        <v/>
      </c>
      <c r="N144" s="8" t="str">
        <f>IF(D144&lt;=L$4,VLOOKUP(M144,E$4:F$202,2,FALSE),"")</f>
        <v/>
      </c>
      <c r="O144" s="1" t="str">
        <f>IF(D144&lt;=L$4,VLOOKUP(M144,E$4:J$202,6,FALSE),"")</f>
        <v/>
      </c>
      <c r="P144" s="40" t="str">
        <f>IF(D144&lt;=L$4,VLOOKUP(O144,A$4:B$202,2,FALSE),"")</f>
        <v/>
      </c>
      <c r="Q144" s="40" t="str">
        <f t="shared" si="53"/>
        <v/>
      </c>
      <c r="R144" s="6">
        <f t="shared" si="54"/>
        <v>0</v>
      </c>
      <c r="S144" s="6">
        <f>IF(AND(D144&lt;=L$4,P144&lt;&gt;"Y"),IF(N144&lt;VLOOKUP(O144,Runners!A$3:CT$201,S$1,FALSE),IF(Y$2="zero",0,Y$2),0),0)</f>
        <v>0</v>
      </c>
      <c r="T144" s="6">
        <f t="shared" si="55"/>
        <v>0</v>
      </c>
      <c r="U144" s="2"/>
      <c r="V144" s="2" t="str">
        <f>IF(O144&lt;&gt;"",VLOOKUP(O144,Runners!CZ$3:DM$201,V$1,FALSE),"")</f>
        <v/>
      </c>
      <c r="W144" s="19" t="str">
        <f t="shared" si="56"/>
        <v/>
      </c>
    </row>
    <row r="145" spans="3:23" x14ac:dyDescent="0.2">
      <c r="C145" s="3">
        <f>IF(A145&lt;&gt;"",VLOOKUP(A145,Runners!A$3:AS$201,C$1,FALSE),0)</f>
        <v>0</v>
      </c>
      <c r="D145" s="6">
        <f t="shared" si="50"/>
        <v>141</v>
      </c>
      <c r="E145" s="2"/>
      <c r="F145" s="2">
        <f t="shared" si="51"/>
        <v>0</v>
      </c>
      <c r="J145" s="1">
        <f t="shared" si="52"/>
        <v>0</v>
      </c>
      <c r="M145" s="8" t="str">
        <f>IF(D145&lt;=L$4,SMALL(E$4:E$202,D145),"")</f>
        <v/>
      </c>
      <c r="N145" s="8" t="str">
        <f>IF(D145&lt;=L$4,VLOOKUP(M145,E$4:F$202,2,FALSE),"")</f>
        <v/>
      </c>
      <c r="O145" s="1" t="str">
        <f>IF(D145&lt;=L$4,VLOOKUP(M145,E$4:J$202,6,FALSE),"")</f>
        <v/>
      </c>
      <c r="P145" s="40" t="str">
        <f>IF(D145&lt;=L$4,VLOOKUP(O145,A$4:B$202,2,FALSE),"")</f>
        <v/>
      </c>
      <c r="Q145" s="40" t="str">
        <f t="shared" si="53"/>
        <v/>
      </c>
      <c r="R145" s="6">
        <f t="shared" si="54"/>
        <v>0</v>
      </c>
      <c r="S145" s="6">
        <f>IF(AND(D145&lt;=L$4,P145&lt;&gt;"Y"),IF(N145&lt;VLOOKUP(O145,Runners!A$3:CT$201,S$1,FALSE),IF(Y$2="zero",0,Y$2),0),0)</f>
        <v>0</v>
      </c>
      <c r="T145" s="6">
        <f t="shared" si="55"/>
        <v>0</v>
      </c>
      <c r="U145" s="2"/>
      <c r="V145" s="2" t="str">
        <f>IF(O145&lt;&gt;"",VLOOKUP(O145,Runners!CZ$3:DM$201,V$1,FALSE),"")</f>
        <v/>
      </c>
      <c r="W145" s="19" t="str">
        <f t="shared" si="56"/>
        <v/>
      </c>
    </row>
    <row r="146" spans="3:23" x14ac:dyDescent="0.2">
      <c r="C146" s="3">
        <f>IF(A146&lt;&gt;"",VLOOKUP(A146,Runners!A$3:AS$201,C$1,FALSE),0)</f>
        <v>0</v>
      </c>
      <c r="D146" s="6">
        <f t="shared" si="50"/>
        <v>142</v>
      </c>
      <c r="E146" s="2"/>
      <c r="F146" s="2">
        <f t="shared" si="51"/>
        <v>0</v>
      </c>
      <c r="J146" s="1">
        <f t="shared" si="52"/>
        <v>0</v>
      </c>
      <c r="M146" s="8" t="str">
        <f>IF(D146&lt;=L$4,SMALL(E$4:E$202,D146),"")</f>
        <v/>
      </c>
      <c r="N146" s="8" t="str">
        <f>IF(D146&lt;=L$4,VLOOKUP(M146,E$4:F$202,2,FALSE),"")</f>
        <v/>
      </c>
      <c r="O146" s="1" t="str">
        <f>IF(D146&lt;=L$4,VLOOKUP(M146,E$4:J$202,6,FALSE),"")</f>
        <v/>
      </c>
      <c r="P146" s="40" t="str">
        <f>IF(D146&lt;=L$4,VLOOKUP(O146,A$4:B$202,2,FALSE),"")</f>
        <v/>
      </c>
      <c r="Q146" s="40" t="str">
        <f t="shared" si="53"/>
        <v/>
      </c>
      <c r="R146" s="6">
        <f t="shared" si="54"/>
        <v>0</v>
      </c>
      <c r="S146" s="6">
        <f>IF(AND(D146&lt;=L$4,P146&lt;&gt;"Y"),IF(N146&lt;VLOOKUP(O146,Runners!A$3:CT$201,S$1,FALSE),IF(Y$2="zero",0,Y$2),0),0)</f>
        <v>0</v>
      </c>
      <c r="T146" s="6">
        <f t="shared" si="55"/>
        <v>0</v>
      </c>
      <c r="U146" s="2"/>
      <c r="V146" s="2" t="str">
        <f>IF(O146&lt;&gt;"",VLOOKUP(O146,Runners!CZ$3:DM$201,V$1,FALSE),"")</f>
        <v/>
      </c>
      <c r="W146" s="19" t="str">
        <f t="shared" si="56"/>
        <v/>
      </c>
    </row>
    <row r="147" spans="3:23" x14ac:dyDescent="0.2">
      <c r="C147" s="3">
        <f>IF(A147&lt;&gt;"",VLOOKUP(A147,Runners!A$3:AS$201,C$1,FALSE),0)</f>
        <v>0</v>
      </c>
      <c r="D147" s="6">
        <f t="shared" si="50"/>
        <v>143</v>
      </c>
      <c r="E147" s="2"/>
      <c r="F147" s="2">
        <f t="shared" si="51"/>
        <v>0</v>
      </c>
      <c r="J147" s="1">
        <f t="shared" si="52"/>
        <v>0</v>
      </c>
      <c r="M147" s="8" t="str">
        <f>IF(D147&lt;=L$4,SMALL(E$4:E$202,D147),"")</f>
        <v/>
      </c>
      <c r="N147" s="8" t="str">
        <f>IF(D147&lt;=L$4,VLOOKUP(M147,E$4:F$202,2,FALSE),"")</f>
        <v/>
      </c>
      <c r="O147" s="1" t="str">
        <f>IF(D147&lt;=L$4,VLOOKUP(M147,E$4:J$202,6,FALSE),"")</f>
        <v/>
      </c>
      <c r="P147" s="40" t="str">
        <f>IF(D147&lt;=L$4,VLOOKUP(O147,A$4:B$202,2,FALSE),"")</f>
        <v/>
      </c>
      <c r="Q147" s="40" t="str">
        <f t="shared" si="53"/>
        <v/>
      </c>
      <c r="R147" s="6">
        <f t="shared" si="54"/>
        <v>0</v>
      </c>
      <c r="S147" s="6">
        <f>IF(AND(D147&lt;=L$4,P147&lt;&gt;"Y"),IF(N147&lt;VLOOKUP(O147,Runners!A$3:CT$201,S$1,FALSE),IF(Y$2="zero",0,Y$2),0),0)</f>
        <v>0</v>
      </c>
      <c r="T147" s="6">
        <f t="shared" si="55"/>
        <v>0</v>
      </c>
      <c r="U147" s="2"/>
      <c r="V147" s="2" t="str">
        <f>IF(O147&lt;&gt;"",VLOOKUP(O147,Runners!CZ$3:DM$201,V$1,FALSE),"")</f>
        <v/>
      </c>
      <c r="W147" s="19" t="str">
        <f t="shared" si="56"/>
        <v/>
      </c>
    </row>
    <row r="148" spans="3:23" x14ac:dyDescent="0.2">
      <c r="C148" s="3">
        <f>IF(A148&lt;&gt;"",VLOOKUP(A148,Runners!A$3:AS$201,C$1,FALSE),0)</f>
        <v>0</v>
      </c>
      <c r="D148" s="6">
        <f t="shared" si="50"/>
        <v>144</v>
      </c>
      <c r="E148" s="2"/>
      <c r="F148" s="2">
        <f t="shared" si="51"/>
        <v>0</v>
      </c>
      <c r="J148" s="1">
        <f t="shared" si="52"/>
        <v>0</v>
      </c>
      <c r="M148" s="8" t="str">
        <f>IF(D148&lt;=L$4,SMALL(E$4:E$202,D148),"")</f>
        <v/>
      </c>
      <c r="N148" s="8" t="str">
        <f>IF(D148&lt;=L$4,VLOOKUP(M148,E$4:F$202,2,FALSE),"")</f>
        <v/>
      </c>
      <c r="O148" s="1" t="str">
        <f>IF(D148&lt;=L$4,VLOOKUP(M148,E$4:J$202,6,FALSE),"")</f>
        <v/>
      </c>
      <c r="P148" s="40" t="str">
        <f>IF(D148&lt;=L$4,VLOOKUP(O148,A$4:B$202,2,FALSE),"")</f>
        <v/>
      </c>
      <c r="Q148" s="40" t="str">
        <f t="shared" si="53"/>
        <v/>
      </c>
      <c r="R148" s="6">
        <f t="shared" si="54"/>
        <v>0</v>
      </c>
      <c r="S148" s="6">
        <f>IF(AND(D148&lt;=L$4,P148&lt;&gt;"Y"),IF(N148&lt;VLOOKUP(O148,Runners!A$3:CT$201,S$1,FALSE),IF(Y$2="zero",0,Y$2),0),0)</f>
        <v>0</v>
      </c>
      <c r="T148" s="6">
        <f t="shared" si="55"/>
        <v>0</v>
      </c>
      <c r="U148" s="2"/>
      <c r="V148" s="2" t="str">
        <f>IF(O148&lt;&gt;"",VLOOKUP(O148,Runners!CZ$3:DM$201,V$1,FALSE),"")</f>
        <v/>
      </c>
      <c r="W148" s="19" t="str">
        <f t="shared" si="56"/>
        <v/>
      </c>
    </row>
    <row r="149" spans="3:23" x14ac:dyDescent="0.2">
      <c r="C149" s="3">
        <f>IF(A149&lt;&gt;"",VLOOKUP(A149,Runners!A$3:AS$201,C$1,FALSE),0)</f>
        <v>0</v>
      </c>
      <c r="D149" s="6">
        <f t="shared" si="50"/>
        <v>145</v>
      </c>
      <c r="E149" s="2"/>
      <c r="F149" s="2">
        <f t="shared" si="51"/>
        <v>0</v>
      </c>
      <c r="J149" s="1">
        <f t="shared" si="52"/>
        <v>0</v>
      </c>
      <c r="M149" s="8" t="str">
        <f>IF(D149&lt;=L$4,SMALL(E$4:E$202,D149),"")</f>
        <v/>
      </c>
      <c r="N149" s="8" t="str">
        <f>IF(D149&lt;=L$4,VLOOKUP(M149,E$4:F$202,2,FALSE),"")</f>
        <v/>
      </c>
      <c r="O149" s="1" t="str">
        <f>IF(D149&lt;=L$4,VLOOKUP(M149,E$4:J$202,6,FALSE),"")</f>
        <v/>
      </c>
      <c r="P149" s="40" t="str">
        <f>IF(D149&lt;=L$4,VLOOKUP(O149,A$4:B$202,2,FALSE),"")</f>
        <v/>
      </c>
      <c r="Q149" s="40" t="str">
        <f t="shared" si="53"/>
        <v/>
      </c>
      <c r="R149" s="6">
        <f t="shared" si="54"/>
        <v>0</v>
      </c>
      <c r="S149" s="6">
        <f>IF(AND(D149&lt;=L$4,P149&lt;&gt;"Y"),IF(N149&lt;VLOOKUP(O149,Runners!A$3:CT$201,S$1,FALSE),IF(Y$2="zero",0,Y$2),0),0)</f>
        <v>0</v>
      </c>
      <c r="T149" s="6">
        <f t="shared" si="55"/>
        <v>0</v>
      </c>
      <c r="U149" s="2"/>
      <c r="V149" s="2" t="str">
        <f>IF(O149&lt;&gt;"",VLOOKUP(O149,Runners!CZ$3:DM$201,V$1,FALSE),"")</f>
        <v/>
      </c>
      <c r="W149" s="19" t="str">
        <f t="shared" si="56"/>
        <v/>
      </c>
    </row>
    <row r="150" spans="3:23" x14ac:dyDescent="0.2">
      <c r="C150" s="3">
        <f>IF(A150&lt;&gt;"",VLOOKUP(A150,Runners!A$3:AS$201,C$1,FALSE),0)</f>
        <v>0</v>
      </c>
      <c r="D150" s="6">
        <f t="shared" si="50"/>
        <v>146</v>
      </c>
      <c r="E150" s="2"/>
      <c r="F150" s="2">
        <f t="shared" si="51"/>
        <v>0</v>
      </c>
      <c r="J150" s="1">
        <f t="shared" si="52"/>
        <v>0</v>
      </c>
      <c r="M150" s="8" t="str">
        <f>IF(D150&lt;=L$4,SMALL(E$4:E$202,D150),"")</f>
        <v/>
      </c>
      <c r="N150" s="8" t="str">
        <f>IF(D150&lt;=L$4,VLOOKUP(M150,E$4:F$202,2,FALSE),"")</f>
        <v/>
      </c>
      <c r="O150" s="1" t="str">
        <f>IF(D150&lt;=L$4,VLOOKUP(M150,E$4:J$202,6,FALSE),"")</f>
        <v/>
      </c>
      <c r="P150" s="40" t="str">
        <f>IF(D150&lt;=L$4,VLOOKUP(O150,A$4:B$202,2,FALSE),"")</f>
        <v/>
      </c>
      <c r="Q150" s="40" t="str">
        <f t="shared" si="53"/>
        <v/>
      </c>
      <c r="R150" s="6">
        <f t="shared" si="54"/>
        <v>0</v>
      </c>
      <c r="S150" s="6">
        <f>IF(AND(D150&lt;=L$4,P150&lt;&gt;"Y"),IF(N150&lt;VLOOKUP(O150,Runners!A$3:CT$201,S$1,FALSE),IF(Y$2="zero",0,Y$2),0),0)</f>
        <v>0</v>
      </c>
      <c r="T150" s="6">
        <f t="shared" si="55"/>
        <v>0</v>
      </c>
      <c r="U150" s="2"/>
      <c r="V150" s="2" t="str">
        <f>IF(O150&lt;&gt;"",VLOOKUP(O150,Runners!CZ$3:DM$201,V$1,FALSE),"")</f>
        <v/>
      </c>
      <c r="W150" s="19" t="str">
        <f t="shared" si="56"/>
        <v/>
      </c>
    </row>
    <row r="151" spans="3:23" x14ac:dyDescent="0.2">
      <c r="C151" s="3">
        <f>IF(A151&lt;&gt;"",VLOOKUP(A151,Runners!A$3:AS$201,C$1,FALSE),0)</f>
        <v>0</v>
      </c>
      <c r="D151" s="6">
        <f t="shared" si="50"/>
        <v>147</v>
      </c>
      <c r="E151" s="2"/>
      <c r="F151" s="2">
        <f t="shared" si="51"/>
        <v>0</v>
      </c>
      <c r="J151" s="1">
        <f t="shared" si="52"/>
        <v>0</v>
      </c>
      <c r="M151" s="8" t="str">
        <f>IF(D151&lt;=L$4,SMALL(E$4:E$202,D151),"")</f>
        <v/>
      </c>
      <c r="N151" s="8" t="str">
        <f>IF(D151&lt;=L$4,VLOOKUP(M151,E$4:F$202,2,FALSE),"")</f>
        <v/>
      </c>
      <c r="O151" s="1" t="str">
        <f>IF(D151&lt;=L$4,VLOOKUP(M151,E$4:J$202,6,FALSE),"")</f>
        <v/>
      </c>
      <c r="P151" s="40" t="str">
        <f>IF(D151&lt;=L$4,VLOOKUP(O151,A$4:B$202,2,FALSE),"")</f>
        <v/>
      </c>
      <c r="Q151" s="40" t="str">
        <f t="shared" si="53"/>
        <v/>
      </c>
      <c r="R151" s="6">
        <f t="shared" si="54"/>
        <v>0</v>
      </c>
      <c r="S151" s="6">
        <f>IF(AND(D151&lt;=L$4,P151&lt;&gt;"Y"),IF(N151&lt;VLOOKUP(O151,Runners!A$3:CT$201,S$1,FALSE),IF(Y$2="zero",0,Y$2),0),0)</f>
        <v>0</v>
      </c>
      <c r="T151" s="6">
        <f t="shared" si="55"/>
        <v>0</v>
      </c>
      <c r="U151" s="2"/>
      <c r="V151" s="2" t="str">
        <f>IF(O151&lt;&gt;"",VLOOKUP(O151,Runners!CZ$3:DM$201,V$1,FALSE),"")</f>
        <v/>
      </c>
      <c r="W151" s="19" t="str">
        <f t="shared" si="56"/>
        <v/>
      </c>
    </row>
    <row r="152" spans="3:23" x14ac:dyDescent="0.2">
      <c r="C152" s="3">
        <f>IF(A152&lt;&gt;"",VLOOKUP(A152,Runners!A$3:AS$201,C$1,FALSE),0)</f>
        <v>0</v>
      </c>
      <c r="D152" s="6">
        <f t="shared" si="50"/>
        <v>148</v>
      </c>
      <c r="E152" s="2"/>
      <c r="F152" s="2">
        <f t="shared" si="51"/>
        <v>0</v>
      </c>
      <c r="J152" s="1">
        <f t="shared" si="52"/>
        <v>0</v>
      </c>
      <c r="M152" s="8" t="str">
        <f>IF(D152&lt;=L$4,SMALL(E$4:E$202,D152),"")</f>
        <v/>
      </c>
      <c r="N152" s="8" t="str">
        <f>IF(D152&lt;=L$4,VLOOKUP(M152,E$4:F$202,2,FALSE),"")</f>
        <v/>
      </c>
      <c r="O152" s="1" t="str">
        <f>IF(D152&lt;=L$4,VLOOKUP(M152,E$4:J$202,6,FALSE),"")</f>
        <v/>
      </c>
      <c r="P152" s="40" t="str">
        <f>IF(D152&lt;=L$4,VLOOKUP(O152,A$4:B$202,2,FALSE),"")</f>
        <v/>
      </c>
      <c r="Q152" s="40" t="str">
        <f t="shared" si="53"/>
        <v/>
      </c>
      <c r="R152" s="6">
        <f t="shared" si="54"/>
        <v>0</v>
      </c>
      <c r="S152" s="6">
        <f>IF(AND(D152&lt;=L$4,P152&lt;&gt;"Y"),IF(N152&lt;VLOOKUP(O152,Runners!A$3:CT$201,S$1,FALSE),IF(Y$2="zero",0,Y$2),0),0)</f>
        <v>0</v>
      </c>
      <c r="T152" s="6">
        <f t="shared" si="55"/>
        <v>0</v>
      </c>
      <c r="U152" s="2"/>
      <c r="V152" s="2" t="str">
        <f>IF(O152&lt;&gt;"",VLOOKUP(O152,Runners!CZ$3:DM$201,V$1,FALSE),"")</f>
        <v/>
      </c>
      <c r="W152" s="19" t="str">
        <f t="shared" si="56"/>
        <v/>
      </c>
    </row>
    <row r="153" spans="3:23" x14ac:dyDescent="0.2">
      <c r="C153" s="3">
        <f>IF(A153&lt;&gt;"",VLOOKUP(A153,Runners!A$3:AS$201,C$1,FALSE),0)</f>
        <v>0</v>
      </c>
      <c r="D153" s="6">
        <f t="shared" si="50"/>
        <v>149</v>
      </c>
      <c r="E153" s="2"/>
      <c r="F153" s="2">
        <f t="shared" si="51"/>
        <v>0</v>
      </c>
      <c r="J153" s="1">
        <f t="shared" si="52"/>
        <v>0</v>
      </c>
      <c r="M153" s="8" t="str">
        <f>IF(D153&lt;=L$4,SMALL(E$4:E$202,D153),"")</f>
        <v/>
      </c>
      <c r="N153" s="8" t="str">
        <f>IF(D153&lt;=L$4,VLOOKUP(M153,E$4:F$202,2,FALSE),"")</f>
        <v/>
      </c>
      <c r="O153" s="1" t="str">
        <f>IF(D153&lt;=L$4,VLOOKUP(M153,E$4:J$202,6,FALSE),"")</f>
        <v/>
      </c>
      <c r="P153" s="40" t="str">
        <f>IF(D153&lt;=L$4,VLOOKUP(O153,A$4:B$202,2,FALSE),"")</f>
        <v/>
      </c>
      <c r="Q153" s="40" t="str">
        <f t="shared" si="53"/>
        <v/>
      </c>
      <c r="R153" s="6">
        <f t="shared" si="54"/>
        <v>0</v>
      </c>
      <c r="S153" s="6">
        <f>IF(AND(D153&lt;=L$4,P153&lt;&gt;"Y"),IF(N153&lt;VLOOKUP(O153,Runners!A$3:CT$201,S$1,FALSE),IF(Y$2="zero",0,Y$2),0),0)</f>
        <v>0</v>
      </c>
      <c r="T153" s="6">
        <f t="shared" si="55"/>
        <v>0</v>
      </c>
      <c r="U153" s="2"/>
      <c r="V153" s="2" t="str">
        <f>IF(O153&lt;&gt;"",VLOOKUP(O153,Runners!CZ$3:DM$201,V$1,FALSE),"")</f>
        <v/>
      </c>
      <c r="W153" s="19" t="str">
        <f t="shared" si="56"/>
        <v/>
      </c>
    </row>
    <row r="154" spans="3:23" x14ac:dyDescent="0.2">
      <c r="C154" s="3">
        <f>IF(A154&lt;&gt;"",VLOOKUP(A154,Runners!A$3:AS$201,C$1,FALSE),0)</f>
        <v>0</v>
      </c>
      <c r="D154" s="6">
        <f t="shared" si="50"/>
        <v>150</v>
      </c>
      <c r="E154" s="2"/>
      <c r="F154" s="2">
        <f t="shared" si="51"/>
        <v>0</v>
      </c>
      <c r="J154" s="1">
        <f t="shared" si="52"/>
        <v>0</v>
      </c>
      <c r="M154" s="8" t="str">
        <f>IF(D154&lt;=L$4,SMALL(E$4:E$202,D154),"")</f>
        <v/>
      </c>
      <c r="N154" s="8" t="str">
        <f>IF(D154&lt;=L$4,VLOOKUP(M154,E$4:F$202,2,FALSE),"")</f>
        <v/>
      </c>
      <c r="O154" s="1" t="str">
        <f>IF(D154&lt;=L$4,VLOOKUP(M154,E$4:J$202,6,FALSE),"")</f>
        <v/>
      </c>
      <c r="P154" s="40" t="str">
        <f>IF(D154&lt;=L$4,VLOOKUP(O154,A$4:B$202,2,FALSE),"")</f>
        <v/>
      </c>
      <c r="Q154" s="40" t="str">
        <f t="shared" si="53"/>
        <v/>
      </c>
      <c r="R154" s="6">
        <f t="shared" si="54"/>
        <v>0</v>
      </c>
      <c r="S154" s="6">
        <f>IF(AND(D154&lt;=L$4,P154&lt;&gt;"Y"),IF(N154&lt;VLOOKUP(O154,Runners!A$3:CT$201,S$1,FALSE),IF(Y$2="zero",0,Y$2),0),0)</f>
        <v>0</v>
      </c>
      <c r="T154" s="6">
        <f t="shared" si="55"/>
        <v>0</v>
      </c>
      <c r="U154" s="2"/>
      <c r="V154" s="2" t="str">
        <f>IF(O154&lt;&gt;"",VLOOKUP(O154,Runners!CZ$3:DM$201,V$1,FALSE),"")</f>
        <v/>
      </c>
      <c r="W154" s="19" t="str">
        <f t="shared" si="56"/>
        <v/>
      </c>
    </row>
    <row r="155" spans="3:23" x14ac:dyDescent="0.2">
      <c r="C155" s="3">
        <f>IF(A155&lt;&gt;"",VLOOKUP(A155,Runners!A$3:AS$201,C$1,FALSE),0)</f>
        <v>0</v>
      </c>
      <c r="D155" s="6">
        <f t="shared" si="50"/>
        <v>151</v>
      </c>
      <c r="E155" s="2"/>
      <c r="F155" s="2">
        <f t="shared" si="51"/>
        <v>0</v>
      </c>
      <c r="J155" s="1">
        <f t="shared" si="52"/>
        <v>0</v>
      </c>
      <c r="M155" s="8" t="str">
        <f>IF(D155&lt;=L$4,SMALL(E$4:E$202,D155),"")</f>
        <v/>
      </c>
      <c r="N155" s="8" t="str">
        <f>IF(D155&lt;=L$4,VLOOKUP(M155,E$4:F$202,2,FALSE),"")</f>
        <v/>
      </c>
      <c r="O155" s="1" t="str">
        <f>IF(D155&lt;=L$4,VLOOKUP(M155,E$4:J$202,6,FALSE),"")</f>
        <v/>
      </c>
      <c r="P155" s="40" t="str">
        <f>IF(D155&lt;=L$4,VLOOKUP(O155,A$4:B$202,2,FALSE),"")</f>
        <v/>
      </c>
      <c r="Q155" s="40" t="str">
        <f t="shared" si="53"/>
        <v/>
      </c>
      <c r="R155" s="6">
        <f t="shared" si="54"/>
        <v>0</v>
      </c>
      <c r="S155" s="6">
        <f>IF(AND(D155&lt;=L$4,P155&lt;&gt;"Y"),IF(N155&lt;VLOOKUP(O155,Runners!A$3:CT$201,S$1,FALSE),IF(Y$2="zero",0,Y$2),0),0)</f>
        <v>0</v>
      </c>
      <c r="T155" s="6">
        <f t="shared" si="55"/>
        <v>0</v>
      </c>
      <c r="U155" s="2"/>
      <c r="V155" s="2" t="str">
        <f>IF(O155&lt;&gt;"",VLOOKUP(O155,Runners!CZ$3:DM$201,V$1,FALSE),"")</f>
        <v/>
      </c>
      <c r="W155" s="19" t="str">
        <f t="shared" si="56"/>
        <v/>
      </c>
    </row>
    <row r="156" spans="3:23" x14ac:dyDescent="0.2">
      <c r="C156" s="3">
        <f>IF(A156&lt;&gt;"",VLOOKUP(A156,Runners!A$3:AS$201,C$1,FALSE),0)</f>
        <v>0</v>
      </c>
      <c r="D156" s="6">
        <f t="shared" si="50"/>
        <v>152</v>
      </c>
      <c r="E156" s="2"/>
      <c r="F156" s="2">
        <f t="shared" si="51"/>
        <v>0</v>
      </c>
      <c r="J156" s="1">
        <f t="shared" si="52"/>
        <v>0</v>
      </c>
      <c r="M156" s="8" t="str">
        <f>IF(D156&lt;=L$4,SMALL(E$4:E$202,D156),"")</f>
        <v/>
      </c>
      <c r="N156" s="8" t="str">
        <f>IF(D156&lt;=L$4,VLOOKUP(M156,E$4:F$202,2,FALSE),"")</f>
        <v/>
      </c>
      <c r="O156" s="1" t="str">
        <f>IF(D156&lt;=L$4,VLOOKUP(M156,E$4:J$202,6,FALSE),"")</f>
        <v/>
      </c>
      <c r="P156" s="40" t="str">
        <f>IF(D156&lt;=L$4,VLOOKUP(O156,A$4:B$202,2,FALSE),"")</f>
        <v/>
      </c>
      <c r="Q156" s="40" t="str">
        <f t="shared" si="53"/>
        <v/>
      </c>
      <c r="R156" s="6">
        <f t="shared" si="54"/>
        <v>0</v>
      </c>
      <c r="S156" s="6">
        <f>IF(AND(D156&lt;=L$4,P156&lt;&gt;"Y"),IF(N156&lt;VLOOKUP(O156,Runners!A$3:CT$201,S$1,FALSE),IF(Y$2="zero",0,Y$2),0),0)</f>
        <v>0</v>
      </c>
      <c r="T156" s="6">
        <f t="shared" si="55"/>
        <v>0</v>
      </c>
      <c r="U156" s="2"/>
      <c r="V156" s="2" t="str">
        <f>IF(O156&lt;&gt;"",VLOOKUP(O156,Runners!CZ$3:DM$201,V$1,FALSE),"")</f>
        <v/>
      </c>
      <c r="W156" s="19" t="str">
        <f t="shared" si="56"/>
        <v/>
      </c>
    </row>
    <row r="157" spans="3:23" x14ac:dyDescent="0.2">
      <c r="C157" s="3">
        <f>IF(A157&lt;&gt;"",VLOOKUP(A157,Runners!A$3:AS$201,C$1,FALSE),0)</f>
        <v>0</v>
      </c>
      <c r="D157" s="6">
        <f t="shared" si="50"/>
        <v>153</v>
      </c>
      <c r="E157" s="2"/>
      <c r="F157" s="2">
        <f t="shared" si="51"/>
        <v>0</v>
      </c>
      <c r="J157" s="1">
        <f t="shared" si="52"/>
        <v>0</v>
      </c>
      <c r="M157" s="8" t="str">
        <f>IF(D157&lt;=L$4,SMALL(E$4:E$202,D157),"")</f>
        <v/>
      </c>
      <c r="N157" s="8" t="str">
        <f>IF(D157&lt;=L$4,VLOOKUP(M157,E$4:F$202,2,FALSE),"")</f>
        <v/>
      </c>
      <c r="O157" s="1" t="str">
        <f>IF(D157&lt;=L$4,VLOOKUP(M157,E$4:J$202,6,FALSE),"")</f>
        <v/>
      </c>
      <c r="P157" s="40" t="str">
        <f>IF(D157&lt;=L$4,VLOOKUP(O157,A$4:B$202,2,FALSE),"")</f>
        <v/>
      </c>
      <c r="Q157" s="40" t="str">
        <f t="shared" si="53"/>
        <v/>
      </c>
      <c r="R157" s="6">
        <f t="shared" si="54"/>
        <v>0</v>
      </c>
      <c r="S157" s="6">
        <f>IF(AND(D157&lt;=L$4,P157&lt;&gt;"Y"),IF(N157&lt;VLOOKUP(O157,Runners!A$3:CT$201,S$1,FALSE),IF(Y$2="zero",0,Y$2),0),0)</f>
        <v>0</v>
      </c>
      <c r="T157" s="6">
        <f t="shared" si="55"/>
        <v>0</v>
      </c>
      <c r="U157" s="2"/>
      <c r="V157" s="2" t="str">
        <f>IF(O157&lt;&gt;"",VLOOKUP(O157,Runners!CZ$3:DM$201,V$1,FALSE),"")</f>
        <v/>
      </c>
      <c r="W157" s="19" t="str">
        <f t="shared" si="56"/>
        <v/>
      </c>
    </row>
    <row r="158" spans="3:23" x14ac:dyDescent="0.2">
      <c r="C158" s="3">
        <f>IF(A158&lt;&gt;"",VLOOKUP(A158,Runners!A$3:AS$201,C$1,FALSE),0)</f>
        <v>0</v>
      </c>
      <c r="D158" s="6">
        <f t="shared" si="50"/>
        <v>154</v>
      </c>
      <c r="E158" s="2"/>
      <c r="F158" s="2">
        <f t="shared" si="51"/>
        <v>0</v>
      </c>
      <c r="J158" s="1">
        <f t="shared" si="52"/>
        <v>0</v>
      </c>
      <c r="M158" s="8" t="str">
        <f>IF(D158&lt;=L$4,SMALL(E$4:E$202,D158),"")</f>
        <v/>
      </c>
      <c r="N158" s="8" t="str">
        <f>IF(D158&lt;=L$4,VLOOKUP(M158,E$4:F$202,2,FALSE),"")</f>
        <v/>
      </c>
      <c r="O158" s="1" t="str">
        <f>IF(D158&lt;=L$4,VLOOKUP(M158,E$4:J$202,6,FALSE),"")</f>
        <v/>
      </c>
      <c r="P158" s="40" t="str">
        <f>IF(D158&lt;=L$4,VLOOKUP(O158,A$4:B$202,2,FALSE),"")</f>
        <v/>
      </c>
      <c r="Q158" s="40" t="str">
        <f t="shared" si="53"/>
        <v/>
      </c>
      <c r="R158" s="6">
        <f t="shared" si="54"/>
        <v>0</v>
      </c>
      <c r="S158" s="6">
        <f>IF(AND(D158&lt;=L$4,P158&lt;&gt;"Y"),IF(N158&lt;VLOOKUP(O158,Runners!A$3:CT$201,S$1,FALSE),IF(Y$2="zero",0,Y$2),0),0)</f>
        <v>0</v>
      </c>
      <c r="T158" s="6">
        <f t="shared" si="55"/>
        <v>0</v>
      </c>
      <c r="U158" s="2"/>
      <c r="V158" s="2" t="str">
        <f>IF(O158&lt;&gt;"",VLOOKUP(O158,Runners!CZ$3:DM$201,V$1,FALSE),"")</f>
        <v/>
      </c>
      <c r="W158" s="19" t="str">
        <f t="shared" si="56"/>
        <v/>
      </c>
    </row>
    <row r="159" spans="3:23" x14ac:dyDescent="0.2">
      <c r="C159" s="3">
        <f>IF(A159&lt;&gt;"",VLOOKUP(A159,Runners!A$3:AS$201,C$1,FALSE),0)</f>
        <v>0</v>
      </c>
      <c r="D159" s="6">
        <f t="shared" si="50"/>
        <v>155</v>
      </c>
      <c r="E159" s="2"/>
      <c r="F159" s="2">
        <f t="shared" si="51"/>
        <v>0</v>
      </c>
      <c r="J159" s="1">
        <f t="shared" si="52"/>
        <v>0</v>
      </c>
      <c r="M159" s="8" t="str">
        <f>IF(D159&lt;=L$4,SMALL(E$4:E$202,D159),"")</f>
        <v/>
      </c>
      <c r="N159" s="8" t="str">
        <f>IF(D159&lt;=L$4,VLOOKUP(M159,E$4:F$202,2,FALSE),"")</f>
        <v/>
      </c>
      <c r="O159" s="1" t="str">
        <f>IF(D159&lt;=L$4,VLOOKUP(M159,E$4:J$202,6,FALSE),"")</f>
        <v/>
      </c>
      <c r="P159" s="40" t="str">
        <f>IF(D159&lt;=L$4,VLOOKUP(O159,A$4:B$202,2,FALSE),"")</f>
        <v/>
      </c>
      <c r="Q159" s="40" t="str">
        <f t="shared" si="53"/>
        <v/>
      </c>
      <c r="R159" s="6">
        <f t="shared" si="54"/>
        <v>0</v>
      </c>
      <c r="S159" s="6">
        <f>IF(AND(D159&lt;=L$4,P159&lt;&gt;"Y"),IF(N159&lt;VLOOKUP(O159,Runners!A$3:CT$201,S$1,FALSE),IF(Y$2="zero",0,Y$2),0),0)</f>
        <v>0</v>
      </c>
      <c r="T159" s="6">
        <f t="shared" si="55"/>
        <v>0</v>
      </c>
      <c r="U159" s="2"/>
      <c r="V159" s="2" t="str">
        <f>IF(O159&lt;&gt;"",VLOOKUP(O159,Runners!CZ$3:DM$201,V$1,FALSE),"")</f>
        <v/>
      </c>
      <c r="W159" s="19" t="str">
        <f t="shared" si="56"/>
        <v/>
      </c>
    </row>
    <row r="160" spans="3:23" x14ac:dyDescent="0.2">
      <c r="C160" s="3">
        <f>IF(A160&lt;&gt;"",VLOOKUP(A160,Runners!A$3:AS$201,C$1,FALSE),0)</f>
        <v>0</v>
      </c>
      <c r="D160" s="6">
        <f t="shared" si="50"/>
        <v>156</v>
      </c>
      <c r="E160" s="2"/>
      <c r="F160" s="2">
        <f t="shared" si="51"/>
        <v>0</v>
      </c>
      <c r="J160" s="1">
        <f t="shared" si="52"/>
        <v>0</v>
      </c>
      <c r="M160" s="8" t="str">
        <f>IF(D160&lt;=L$4,SMALL(E$4:E$202,D160),"")</f>
        <v/>
      </c>
      <c r="N160" s="8" t="str">
        <f>IF(D160&lt;=L$4,VLOOKUP(M160,E$4:F$202,2,FALSE),"")</f>
        <v/>
      </c>
      <c r="O160" s="1" t="str">
        <f>IF(D160&lt;=L$4,VLOOKUP(M160,E$4:J$202,6,FALSE),"")</f>
        <v/>
      </c>
      <c r="P160" s="40" t="str">
        <f>IF(D160&lt;=L$4,VLOOKUP(O160,A$4:B$202,2,FALSE),"")</f>
        <v/>
      </c>
      <c r="Q160" s="40" t="str">
        <f t="shared" si="53"/>
        <v/>
      </c>
      <c r="R160" s="6">
        <f t="shared" si="54"/>
        <v>0</v>
      </c>
      <c r="S160" s="6">
        <f>IF(AND(D160&lt;=L$4,P160&lt;&gt;"Y"),IF(N160&lt;VLOOKUP(O160,Runners!A$3:CT$201,S$1,FALSE),IF(Y$2="zero",0,Y$2),0),0)</f>
        <v>0</v>
      </c>
      <c r="T160" s="6">
        <f t="shared" si="55"/>
        <v>0</v>
      </c>
      <c r="U160" s="2"/>
      <c r="V160" s="2" t="str">
        <f>IF(O160&lt;&gt;"",VLOOKUP(O160,Runners!CZ$3:DM$201,V$1,FALSE),"")</f>
        <v/>
      </c>
      <c r="W160" s="19" t="str">
        <f t="shared" si="56"/>
        <v/>
      </c>
    </row>
    <row r="161" spans="3:23" x14ac:dyDescent="0.2">
      <c r="C161" s="3">
        <f>IF(A161&lt;&gt;"",VLOOKUP(A161,Runners!A$3:AS$201,C$1,FALSE),0)</f>
        <v>0</v>
      </c>
      <c r="D161" s="6">
        <f t="shared" si="50"/>
        <v>157</v>
      </c>
      <c r="E161" s="2"/>
      <c r="F161" s="2">
        <f t="shared" si="51"/>
        <v>0</v>
      </c>
      <c r="J161" s="1">
        <f t="shared" si="52"/>
        <v>0</v>
      </c>
      <c r="M161" s="8" t="str">
        <f>IF(D161&lt;=L$4,SMALL(E$4:E$202,D161),"")</f>
        <v/>
      </c>
      <c r="N161" s="8" t="str">
        <f>IF(D161&lt;=L$4,VLOOKUP(M161,E$4:F$202,2,FALSE),"")</f>
        <v/>
      </c>
      <c r="O161" s="1" t="str">
        <f>IF(D161&lt;=L$4,VLOOKUP(M161,E$4:J$202,6,FALSE),"")</f>
        <v/>
      </c>
      <c r="P161" s="40" t="str">
        <f>IF(D161&lt;=L$4,VLOOKUP(O161,A$4:B$202,2,FALSE),"")</f>
        <v/>
      </c>
      <c r="Q161" s="40" t="str">
        <f t="shared" si="53"/>
        <v/>
      </c>
      <c r="R161" s="6">
        <f t="shared" si="54"/>
        <v>0</v>
      </c>
      <c r="S161" s="6">
        <f>IF(AND(D161&lt;=L$4,P161&lt;&gt;"Y"),IF(N161&lt;VLOOKUP(O161,Runners!A$3:CT$201,S$1,FALSE),IF(Y$2="zero",0,Y$2),0),0)</f>
        <v>0</v>
      </c>
      <c r="T161" s="6">
        <f t="shared" si="55"/>
        <v>0</v>
      </c>
      <c r="U161" s="2"/>
      <c r="V161" s="2" t="str">
        <f>IF(O161&lt;&gt;"",VLOOKUP(O161,Runners!CZ$3:DM$201,V$1,FALSE),"")</f>
        <v/>
      </c>
      <c r="W161" s="19" t="str">
        <f t="shared" si="56"/>
        <v/>
      </c>
    </row>
    <row r="162" spans="3:23" x14ac:dyDescent="0.2">
      <c r="C162" s="3">
        <f>IF(A162&lt;&gt;"",VLOOKUP(A162,Runners!A$3:AS$201,C$1,FALSE),0)</f>
        <v>0</v>
      </c>
      <c r="D162" s="6">
        <f t="shared" si="50"/>
        <v>158</v>
      </c>
      <c r="E162" s="2"/>
      <c r="F162" s="2">
        <f t="shared" si="51"/>
        <v>0</v>
      </c>
      <c r="J162" s="1">
        <f t="shared" si="52"/>
        <v>0</v>
      </c>
      <c r="M162" s="8" t="str">
        <f>IF(D162&lt;=L$4,SMALL(E$4:E$202,D162),"")</f>
        <v/>
      </c>
      <c r="N162" s="8" t="str">
        <f>IF(D162&lt;=L$4,VLOOKUP(M162,E$4:F$202,2,FALSE),"")</f>
        <v/>
      </c>
      <c r="O162" s="1" t="str">
        <f>IF(D162&lt;=L$4,VLOOKUP(M162,E$4:J$202,6,FALSE),"")</f>
        <v/>
      </c>
      <c r="P162" s="40" t="str">
        <f>IF(D162&lt;=L$4,VLOOKUP(O162,A$4:B$202,2,FALSE),"")</f>
        <v/>
      </c>
      <c r="Q162" s="40" t="str">
        <f t="shared" si="53"/>
        <v/>
      </c>
      <c r="R162" s="6">
        <f t="shared" si="54"/>
        <v>0</v>
      </c>
      <c r="S162" s="6">
        <f>IF(AND(D162&lt;=L$4,P162&lt;&gt;"Y"),IF(N162&lt;VLOOKUP(O162,Runners!A$3:CT$201,S$1,FALSE),IF(Y$2="zero",0,Y$2),0),0)</f>
        <v>0</v>
      </c>
      <c r="T162" s="6">
        <f t="shared" si="55"/>
        <v>0</v>
      </c>
      <c r="U162" s="2"/>
      <c r="V162" s="2" t="str">
        <f>IF(O162&lt;&gt;"",VLOOKUP(O162,Runners!CZ$3:DM$201,V$1,FALSE),"")</f>
        <v/>
      </c>
      <c r="W162" s="19" t="str">
        <f t="shared" si="56"/>
        <v/>
      </c>
    </row>
    <row r="163" spans="3:23" x14ac:dyDescent="0.2">
      <c r="C163" s="3">
        <f>IF(A163&lt;&gt;"",VLOOKUP(A163,Runners!A$3:AS$201,C$1,FALSE),0)</f>
        <v>0</v>
      </c>
      <c r="D163" s="6">
        <f t="shared" si="50"/>
        <v>159</v>
      </c>
      <c r="E163" s="2"/>
      <c r="F163" s="2">
        <f t="shared" si="51"/>
        <v>0</v>
      </c>
      <c r="J163" s="1">
        <f t="shared" si="52"/>
        <v>0</v>
      </c>
      <c r="M163" s="8" t="str">
        <f>IF(D163&lt;=L$4,SMALL(E$4:E$202,D163),"")</f>
        <v/>
      </c>
      <c r="N163" s="8" t="str">
        <f>IF(D163&lt;=L$4,VLOOKUP(M163,E$4:F$202,2,FALSE),"")</f>
        <v/>
      </c>
      <c r="O163" s="1" t="str">
        <f>IF(D163&lt;=L$4,VLOOKUP(M163,E$4:J$202,6,FALSE),"")</f>
        <v/>
      </c>
      <c r="P163" s="40" t="str">
        <f>IF(D163&lt;=L$4,VLOOKUP(O163,A$4:B$202,2,FALSE),"")</f>
        <v/>
      </c>
      <c r="Q163" s="40" t="str">
        <f t="shared" si="53"/>
        <v/>
      </c>
      <c r="R163" s="6">
        <f t="shared" si="54"/>
        <v>0</v>
      </c>
      <c r="S163" s="6">
        <f>IF(AND(D163&lt;=L$4,P163&lt;&gt;"Y"),IF(N163&lt;VLOOKUP(O163,Runners!A$3:CT$201,S$1,FALSE),IF(Y$2="zero",0,Y$2),0),0)</f>
        <v>0</v>
      </c>
      <c r="T163" s="6">
        <f t="shared" si="55"/>
        <v>0</v>
      </c>
      <c r="U163" s="2"/>
      <c r="V163" s="2" t="str">
        <f>IF(O163&lt;&gt;"",VLOOKUP(O163,Runners!CZ$3:DM$201,V$1,FALSE),"")</f>
        <v/>
      </c>
      <c r="W163" s="19" t="str">
        <f t="shared" si="56"/>
        <v/>
      </c>
    </row>
    <row r="164" spans="3:23" x14ac:dyDescent="0.2">
      <c r="C164" s="3">
        <f>IF(A164&lt;&gt;"",VLOOKUP(A164,Runners!A$3:AS$201,C$1,FALSE),0)</f>
        <v>0</v>
      </c>
      <c r="D164" s="6">
        <f t="shared" si="50"/>
        <v>160</v>
      </c>
      <c r="E164" s="2"/>
      <c r="F164" s="2">
        <f t="shared" si="51"/>
        <v>0</v>
      </c>
      <c r="J164" s="1">
        <f t="shared" si="52"/>
        <v>0</v>
      </c>
      <c r="M164" s="8" t="str">
        <f>IF(D164&lt;=L$4,SMALL(E$4:E$202,D164),"")</f>
        <v/>
      </c>
      <c r="N164" s="8" t="str">
        <f>IF(D164&lt;=L$4,VLOOKUP(M164,E$4:F$202,2,FALSE),"")</f>
        <v/>
      </c>
      <c r="O164" s="1" t="str">
        <f>IF(D164&lt;=L$4,VLOOKUP(M164,E$4:J$202,6,FALSE),"")</f>
        <v/>
      </c>
      <c r="P164" s="40" t="str">
        <f>IF(D164&lt;=L$4,VLOOKUP(O164,A$4:B$202,2,FALSE),"")</f>
        <v/>
      </c>
      <c r="Q164" s="40" t="str">
        <f t="shared" si="53"/>
        <v/>
      </c>
      <c r="R164" s="6">
        <f t="shared" si="54"/>
        <v>0</v>
      </c>
      <c r="S164" s="6">
        <f>IF(AND(D164&lt;=L$4,P164&lt;&gt;"Y"),IF(N164&lt;VLOOKUP(O164,Runners!A$3:CT$201,S$1,FALSE),IF(Y$2="zero",0,Y$2),0),0)</f>
        <v>0</v>
      </c>
      <c r="T164" s="6">
        <f t="shared" si="55"/>
        <v>0</v>
      </c>
      <c r="U164" s="2"/>
      <c r="V164" s="2" t="str">
        <f>IF(O164&lt;&gt;"",VLOOKUP(O164,Runners!CZ$3:DM$201,V$1,FALSE),"")</f>
        <v/>
      </c>
      <c r="W164" s="19" t="str">
        <f t="shared" si="56"/>
        <v/>
      </c>
    </row>
    <row r="165" spans="3:23" x14ac:dyDescent="0.2">
      <c r="C165" s="3">
        <f>IF(A165&lt;&gt;"",VLOOKUP(A165,Runners!A$3:AS$201,C$1,FALSE),0)</f>
        <v>0</v>
      </c>
      <c r="D165" s="6">
        <f t="shared" ref="D165:D191" si="57">D164+1</f>
        <v>161</v>
      </c>
      <c r="E165" s="2"/>
      <c r="F165" s="2">
        <f t="shared" si="51"/>
        <v>0</v>
      </c>
      <c r="J165" s="1">
        <f t="shared" ref="J165:J191" si="58">A165</f>
        <v>0</v>
      </c>
      <c r="M165" s="8" t="str">
        <f>IF(D165&lt;=L$4,SMALL(E$4:E$202,D165),"")</f>
        <v/>
      </c>
      <c r="N165" s="8" t="str">
        <f>IF(D165&lt;=L$4,VLOOKUP(M165,E$4:F$202,2,FALSE),"")</f>
        <v/>
      </c>
      <c r="O165" s="1" t="str">
        <f>IF(D165&lt;=L$4,VLOOKUP(M165,E$4:J$202,6,FALSE),"")</f>
        <v/>
      </c>
      <c r="P165" s="40" t="str">
        <f>IF(D165&lt;=L$4,VLOOKUP(O165,A$4:B$202,2,FALSE),"")</f>
        <v/>
      </c>
      <c r="Q165" s="40" t="str">
        <f t="shared" ref="Q165:Q191" si="59">IF(D165&lt;=L$4,IF(P165="Y",Q164,Q164-1),"")</f>
        <v/>
      </c>
      <c r="R165" s="6">
        <f t="shared" si="54"/>
        <v>0</v>
      </c>
      <c r="S165" s="6">
        <f>IF(AND(D165&lt;=L$4,P165&lt;&gt;"Y"),IF(N165&lt;VLOOKUP(O165,Runners!A$3:CT$201,S$1,FALSE),IF(Y$2="zero",0,Y$2),0),0)</f>
        <v>0</v>
      </c>
      <c r="T165" s="6">
        <f t="shared" ref="T165:T191" si="60">IF(AND(D165&lt;=L$4,P165&lt;&gt;"Y"),S165+R165,0)</f>
        <v>0</v>
      </c>
      <c r="U165" s="2"/>
      <c r="V165" s="2" t="str">
        <f>IF(O165&lt;&gt;"",VLOOKUP(O165,Runners!CZ$3:DM$201,V$1,FALSE),"")</f>
        <v/>
      </c>
      <c r="W165" s="19" t="str">
        <f t="shared" ref="W165:W191" si="61">IF(O165&lt;&gt;"",(V165-N165)/V165,"")</f>
        <v/>
      </c>
    </row>
    <row r="166" spans="3:23" x14ac:dyDescent="0.2">
      <c r="C166" s="3">
        <f>IF(A166&lt;&gt;"",VLOOKUP(A166,Runners!A$3:AS$201,C$1,FALSE),0)</f>
        <v>0</v>
      </c>
      <c r="D166" s="6">
        <f t="shared" si="57"/>
        <v>162</v>
      </c>
      <c r="E166" s="2"/>
      <c r="F166" s="2">
        <f t="shared" si="51"/>
        <v>0</v>
      </c>
      <c r="J166" s="1">
        <f t="shared" si="58"/>
        <v>0</v>
      </c>
      <c r="M166" s="8" t="str">
        <f>IF(D166&lt;=L$4,SMALL(E$4:E$202,D166),"")</f>
        <v/>
      </c>
      <c r="N166" s="8" t="str">
        <f>IF(D166&lt;=L$4,VLOOKUP(M166,E$4:F$202,2,FALSE),"")</f>
        <v/>
      </c>
      <c r="O166" s="1" t="str">
        <f>IF(D166&lt;=L$4,VLOOKUP(M166,E$4:J$202,6,FALSE),"")</f>
        <v/>
      </c>
      <c r="P166" s="40" t="str">
        <f>IF(D166&lt;=L$4,VLOOKUP(O166,A$4:B$202,2,FALSE),"")</f>
        <v/>
      </c>
      <c r="Q166" s="40" t="str">
        <f t="shared" si="59"/>
        <v/>
      </c>
      <c r="R166" s="6">
        <f t="shared" si="54"/>
        <v>0</v>
      </c>
      <c r="S166" s="6">
        <f>IF(AND(D166&lt;=L$4,P166&lt;&gt;"Y"),IF(N166&lt;VLOOKUP(O166,Runners!A$3:CT$201,S$1,FALSE),IF(Y$2="zero",0,Y$2),0),0)</f>
        <v>0</v>
      </c>
      <c r="T166" s="6">
        <f t="shared" si="60"/>
        <v>0</v>
      </c>
      <c r="U166" s="2"/>
      <c r="V166" s="2" t="str">
        <f>IF(O166&lt;&gt;"",VLOOKUP(O166,Runners!CZ$3:DM$201,V$1,FALSE),"")</f>
        <v/>
      </c>
      <c r="W166" s="19" t="str">
        <f t="shared" si="61"/>
        <v/>
      </c>
    </row>
    <row r="167" spans="3:23" x14ac:dyDescent="0.2">
      <c r="C167" s="3">
        <f>IF(A167&lt;&gt;"",VLOOKUP(A167,Runners!A$3:AS$201,C$1,FALSE),0)</f>
        <v>0</v>
      </c>
      <c r="D167" s="6">
        <f t="shared" si="57"/>
        <v>163</v>
      </c>
      <c r="E167" s="2"/>
      <c r="F167" s="2">
        <f t="shared" si="51"/>
        <v>0</v>
      </c>
      <c r="J167" s="1">
        <f t="shared" si="58"/>
        <v>0</v>
      </c>
      <c r="M167" s="8" t="str">
        <f>IF(D167&lt;=L$4,SMALL(E$4:E$202,D167),"")</f>
        <v/>
      </c>
      <c r="N167" s="8" t="str">
        <f>IF(D167&lt;=L$4,VLOOKUP(M167,E$4:F$202,2,FALSE),"")</f>
        <v/>
      </c>
      <c r="O167" s="1" t="str">
        <f>IF(D167&lt;=L$4,VLOOKUP(M167,E$4:J$202,6,FALSE),"")</f>
        <v/>
      </c>
      <c r="P167" s="40" t="str">
        <f>IF(D167&lt;=L$4,VLOOKUP(O167,A$4:B$202,2,FALSE),"")</f>
        <v/>
      </c>
      <c r="Q167" s="40" t="str">
        <f t="shared" si="59"/>
        <v/>
      </c>
      <c r="R167" s="6">
        <f t="shared" si="54"/>
        <v>0</v>
      </c>
      <c r="S167" s="6">
        <f>IF(AND(D167&lt;=L$4,P167&lt;&gt;"Y"),IF(N167&lt;VLOOKUP(O167,Runners!A$3:CT$201,S$1,FALSE),IF(Y$2="zero",0,Y$2),0),0)</f>
        <v>0</v>
      </c>
      <c r="T167" s="6">
        <f t="shared" si="60"/>
        <v>0</v>
      </c>
      <c r="U167" s="2"/>
      <c r="V167" s="2" t="str">
        <f>IF(O167&lt;&gt;"",VLOOKUP(O167,Runners!CZ$3:DM$201,V$1,FALSE),"")</f>
        <v/>
      </c>
      <c r="W167" s="19" t="str">
        <f t="shared" si="61"/>
        <v/>
      </c>
    </row>
    <row r="168" spans="3:23" x14ac:dyDescent="0.2">
      <c r="C168" s="3">
        <f>IF(A168&lt;&gt;"",VLOOKUP(A168,Runners!A$3:AS$201,C$1,FALSE),0)</f>
        <v>0</v>
      </c>
      <c r="D168" s="6">
        <f t="shared" si="57"/>
        <v>164</v>
      </c>
      <c r="E168" s="2"/>
      <c r="F168" s="2">
        <f t="shared" si="51"/>
        <v>0</v>
      </c>
      <c r="J168" s="1">
        <f t="shared" si="58"/>
        <v>0</v>
      </c>
      <c r="M168" s="8" t="str">
        <f>IF(D168&lt;=L$4,SMALL(E$4:E$202,D168),"")</f>
        <v/>
      </c>
      <c r="N168" s="8" t="str">
        <f>IF(D168&lt;=L$4,VLOOKUP(M168,E$4:F$202,2,FALSE),"")</f>
        <v/>
      </c>
      <c r="O168" s="1" t="str">
        <f>IF(D168&lt;=L$4,VLOOKUP(M168,E$4:J$202,6,FALSE),"")</f>
        <v/>
      </c>
      <c r="P168" s="40" t="str">
        <f>IF(D168&lt;=L$4,VLOOKUP(O168,A$4:B$202,2,FALSE),"")</f>
        <v/>
      </c>
      <c r="Q168" s="40" t="str">
        <f t="shared" si="59"/>
        <v/>
      </c>
      <c r="R168" s="6">
        <f t="shared" si="54"/>
        <v>0</v>
      </c>
      <c r="S168" s="6">
        <f>IF(AND(D168&lt;=L$4,P168&lt;&gt;"Y"),IF(N168&lt;VLOOKUP(O168,Runners!A$3:CT$201,S$1,FALSE),IF(Y$2="zero",0,Y$2),0),0)</f>
        <v>0</v>
      </c>
      <c r="T168" s="6">
        <f t="shared" si="60"/>
        <v>0</v>
      </c>
      <c r="U168" s="2"/>
      <c r="V168" s="2" t="str">
        <f>IF(O168&lt;&gt;"",VLOOKUP(O168,Runners!CZ$3:DM$201,V$1,FALSE),"")</f>
        <v/>
      </c>
      <c r="W168" s="19" t="str">
        <f t="shared" si="61"/>
        <v/>
      </c>
    </row>
    <row r="169" spans="3:23" x14ac:dyDescent="0.2">
      <c r="C169" s="3">
        <f>IF(A169&lt;&gt;"",VLOOKUP(A169,Runners!A$3:AS$201,C$1,FALSE),0)</f>
        <v>0</v>
      </c>
      <c r="D169" s="6">
        <f t="shared" si="57"/>
        <v>165</v>
      </c>
      <c r="E169" s="2"/>
      <c r="F169" s="2">
        <f t="shared" si="51"/>
        <v>0</v>
      </c>
      <c r="J169" s="1">
        <f t="shared" si="58"/>
        <v>0</v>
      </c>
      <c r="M169" s="8" t="str">
        <f>IF(D169&lt;=L$4,SMALL(E$4:E$202,D169),"")</f>
        <v/>
      </c>
      <c r="N169" s="8" t="str">
        <f>IF(D169&lt;=L$4,VLOOKUP(M169,E$4:F$202,2,FALSE),"")</f>
        <v/>
      </c>
      <c r="O169" s="1" t="str">
        <f>IF(D169&lt;=L$4,VLOOKUP(M169,E$4:J$202,6,FALSE),"")</f>
        <v/>
      </c>
      <c r="P169" s="40" t="str">
        <f>IF(D169&lt;=L$4,VLOOKUP(O169,A$4:B$202,2,FALSE),"")</f>
        <v/>
      </c>
      <c r="Q169" s="40" t="str">
        <f t="shared" si="59"/>
        <v/>
      </c>
      <c r="R169" s="6">
        <f t="shared" si="54"/>
        <v>0</v>
      </c>
      <c r="S169" s="6">
        <f>IF(AND(D169&lt;=L$4,P169&lt;&gt;"Y"),IF(N169&lt;VLOOKUP(O169,Runners!A$3:CT$201,S$1,FALSE),IF(Y$2="zero",0,Y$2),0),0)</f>
        <v>0</v>
      </c>
      <c r="T169" s="6">
        <f t="shared" si="60"/>
        <v>0</v>
      </c>
      <c r="U169" s="2"/>
      <c r="V169" s="2" t="str">
        <f>IF(O169&lt;&gt;"",VLOOKUP(O169,Runners!CZ$3:DM$201,V$1,FALSE),"")</f>
        <v/>
      </c>
      <c r="W169" s="19" t="str">
        <f t="shared" si="61"/>
        <v/>
      </c>
    </row>
    <row r="170" spans="3:23" x14ac:dyDescent="0.2">
      <c r="C170" s="3">
        <f>IF(A170&lt;&gt;"",VLOOKUP(A170,Runners!A$3:AS$201,C$1,FALSE),0)</f>
        <v>0</v>
      </c>
      <c r="D170" s="6">
        <f t="shared" si="57"/>
        <v>166</v>
      </c>
      <c r="E170" s="2"/>
      <c r="F170" s="2">
        <f t="shared" si="51"/>
        <v>0</v>
      </c>
      <c r="J170" s="1">
        <f t="shared" si="58"/>
        <v>0</v>
      </c>
      <c r="M170" s="8" t="str">
        <f>IF(D170&lt;=L$4,SMALL(E$4:E$202,D170),"")</f>
        <v/>
      </c>
      <c r="N170" s="8" t="str">
        <f>IF(D170&lt;=L$4,VLOOKUP(M170,E$4:F$202,2,FALSE),"")</f>
        <v/>
      </c>
      <c r="O170" s="1" t="str">
        <f>IF(D170&lt;=L$4,VLOOKUP(M170,E$4:J$202,6,FALSE),"")</f>
        <v/>
      </c>
      <c r="P170" s="40" t="str">
        <f>IF(D170&lt;=L$4,VLOOKUP(O170,A$4:B$202,2,FALSE),"")</f>
        <v/>
      </c>
      <c r="Q170" s="40" t="str">
        <f t="shared" si="59"/>
        <v/>
      </c>
      <c r="R170" s="6">
        <f t="shared" si="54"/>
        <v>0</v>
      </c>
      <c r="S170" s="6">
        <f>IF(AND(D170&lt;=L$4,P170&lt;&gt;"Y"),IF(N170&lt;VLOOKUP(O170,Runners!A$3:CT$201,S$1,FALSE),IF(Y$2="zero",0,Y$2),0),0)</f>
        <v>0</v>
      </c>
      <c r="T170" s="6">
        <f t="shared" si="60"/>
        <v>0</v>
      </c>
      <c r="U170" s="2"/>
      <c r="V170" s="2" t="str">
        <f>IF(O170&lt;&gt;"",VLOOKUP(O170,Runners!CZ$3:DM$201,V$1,FALSE),"")</f>
        <v/>
      </c>
      <c r="W170" s="19" t="str">
        <f t="shared" si="61"/>
        <v/>
      </c>
    </row>
    <row r="171" spans="3:23" x14ac:dyDescent="0.2">
      <c r="C171" s="3">
        <f>IF(A171&lt;&gt;"",VLOOKUP(A171,Runners!A$3:AS$201,C$1,FALSE),0)</f>
        <v>0</v>
      </c>
      <c r="D171" s="6">
        <f t="shared" si="57"/>
        <v>167</v>
      </c>
      <c r="E171" s="2"/>
      <c r="F171" s="2">
        <f t="shared" si="51"/>
        <v>0</v>
      </c>
      <c r="J171" s="1">
        <f t="shared" si="58"/>
        <v>0</v>
      </c>
      <c r="M171" s="8" t="str">
        <f>IF(D171&lt;=L$4,SMALL(E$4:E$202,D171),"")</f>
        <v/>
      </c>
      <c r="N171" s="8" t="str">
        <f>IF(D171&lt;=L$4,VLOOKUP(M171,E$4:F$202,2,FALSE),"")</f>
        <v/>
      </c>
      <c r="O171" s="1" t="str">
        <f>IF(D171&lt;=L$4,VLOOKUP(M171,E$4:J$202,6,FALSE),"")</f>
        <v/>
      </c>
      <c r="P171" s="40" t="str">
        <f>IF(D171&lt;=L$4,VLOOKUP(O171,A$4:B$202,2,FALSE),"")</f>
        <v/>
      </c>
      <c r="Q171" s="40" t="str">
        <f t="shared" si="59"/>
        <v/>
      </c>
      <c r="R171" s="6">
        <f t="shared" si="54"/>
        <v>0</v>
      </c>
      <c r="S171" s="6">
        <f>IF(AND(D171&lt;=L$4,P171&lt;&gt;"Y"),IF(N171&lt;VLOOKUP(O171,Runners!A$3:CT$201,S$1,FALSE),IF(Y$2="zero",0,Y$2),0),0)</f>
        <v>0</v>
      </c>
      <c r="T171" s="6">
        <f t="shared" si="60"/>
        <v>0</v>
      </c>
      <c r="U171" s="2"/>
      <c r="V171" s="2" t="str">
        <f>IF(O171&lt;&gt;"",VLOOKUP(O171,Runners!CZ$3:DM$201,V$1,FALSE),"")</f>
        <v/>
      </c>
      <c r="W171" s="19" t="str">
        <f t="shared" si="61"/>
        <v/>
      </c>
    </row>
    <row r="172" spans="3:23" x14ac:dyDescent="0.2">
      <c r="C172" s="3">
        <f>IF(A172&lt;&gt;"",VLOOKUP(A172,Runners!A$3:AS$201,C$1,FALSE),0)</f>
        <v>0</v>
      </c>
      <c r="D172" s="6">
        <f t="shared" si="57"/>
        <v>168</v>
      </c>
      <c r="E172" s="2"/>
      <c r="F172" s="2">
        <f t="shared" si="51"/>
        <v>0</v>
      </c>
      <c r="J172" s="1">
        <f t="shared" si="58"/>
        <v>0</v>
      </c>
      <c r="M172" s="8" t="str">
        <f>IF(D172&lt;=L$4,SMALL(E$4:E$202,D172),"")</f>
        <v/>
      </c>
      <c r="N172" s="8" t="str">
        <f>IF(D172&lt;=L$4,VLOOKUP(M172,E$4:F$202,2,FALSE),"")</f>
        <v/>
      </c>
      <c r="O172" s="1" t="str">
        <f>IF(D172&lt;=L$4,VLOOKUP(M172,E$4:J$202,6,FALSE),"")</f>
        <v/>
      </c>
      <c r="P172" s="40" t="str">
        <f>IF(D172&lt;=L$4,VLOOKUP(O172,A$4:B$202,2,FALSE),"")</f>
        <v/>
      </c>
      <c r="Q172" s="40" t="str">
        <f t="shared" si="59"/>
        <v/>
      </c>
      <c r="R172" s="6">
        <f t="shared" si="54"/>
        <v>0</v>
      </c>
      <c r="S172" s="6">
        <f>IF(AND(D172&lt;=L$4,P172&lt;&gt;"Y"),IF(N172&lt;VLOOKUP(O172,Runners!A$3:CT$201,S$1,FALSE),IF(Y$2="zero",0,Y$2),0),0)</f>
        <v>0</v>
      </c>
      <c r="T172" s="6">
        <f t="shared" si="60"/>
        <v>0</v>
      </c>
      <c r="U172" s="2"/>
      <c r="V172" s="2" t="str">
        <f>IF(O172&lt;&gt;"",VLOOKUP(O172,Runners!CZ$3:DM$201,V$1,FALSE),"")</f>
        <v/>
      </c>
      <c r="W172" s="19" t="str">
        <f t="shared" si="61"/>
        <v/>
      </c>
    </row>
    <row r="173" spans="3:23" x14ac:dyDescent="0.2">
      <c r="C173" s="3">
        <f>IF(A173&lt;&gt;"",VLOOKUP(A173,Runners!A$3:AS$201,C$1,FALSE),0)</f>
        <v>0</v>
      </c>
      <c r="D173" s="6">
        <f t="shared" si="57"/>
        <v>169</v>
      </c>
      <c r="E173" s="2"/>
      <c r="F173" s="2">
        <f t="shared" si="51"/>
        <v>0</v>
      </c>
      <c r="J173" s="1">
        <f t="shared" si="58"/>
        <v>0</v>
      </c>
      <c r="M173" s="8" t="str">
        <f>IF(D173&lt;=L$4,SMALL(E$4:E$202,D173),"")</f>
        <v/>
      </c>
      <c r="N173" s="8" t="str">
        <f>IF(D173&lt;=L$4,VLOOKUP(M173,E$4:F$202,2,FALSE),"")</f>
        <v/>
      </c>
      <c r="O173" s="1" t="str">
        <f>IF(D173&lt;=L$4,VLOOKUP(M173,E$4:J$202,6,FALSE),"")</f>
        <v/>
      </c>
      <c r="P173" s="40" t="str">
        <f>IF(D173&lt;=L$4,VLOOKUP(O173,A$4:B$202,2,FALSE),"")</f>
        <v/>
      </c>
      <c r="Q173" s="40" t="str">
        <f t="shared" si="59"/>
        <v/>
      </c>
      <c r="R173" s="6">
        <f t="shared" si="54"/>
        <v>0</v>
      </c>
      <c r="S173" s="6">
        <f>IF(AND(D173&lt;=L$4,P173&lt;&gt;"Y"),IF(N173&lt;VLOOKUP(O173,Runners!A$3:CT$201,S$1,FALSE),IF(Y$2="zero",0,Y$2),0),0)</f>
        <v>0</v>
      </c>
      <c r="T173" s="6">
        <f t="shared" si="60"/>
        <v>0</v>
      </c>
      <c r="U173" s="2"/>
      <c r="V173" s="2" t="str">
        <f>IF(O173&lt;&gt;"",VLOOKUP(O173,Runners!CZ$3:DM$201,V$1,FALSE),"")</f>
        <v/>
      </c>
      <c r="W173" s="19" t="str">
        <f t="shared" si="61"/>
        <v/>
      </c>
    </row>
    <row r="174" spans="3:23" x14ac:dyDescent="0.2">
      <c r="C174" s="3">
        <f>IF(A174&lt;&gt;"",VLOOKUP(A174,Runners!A$3:AS$201,C$1,FALSE),0)</f>
        <v>0</v>
      </c>
      <c r="D174" s="6">
        <f t="shared" si="57"/>
        <v>170</v>
      </c>
      <c r="E174" s="2"/>
      <c r="F174" s="2">
        <f t="shared" si="51"/>
        <v>0</v>
      </c>
      <c r="J174" s="1">
        <f t="shared" si="58"/>
        <v>0</v>
      </c>
      <c r="M174" s="8" t="str">
        <f>IF(D174&lt;=L$4,SMALL(E$4:E$202,D174),"")</f>
        <v/>
      </c>
      <c r="N174" s="8" t="str">
        <f>IF(D174&lt;=L$4,VLOOKUP(M174,E$4:F$202,2,FALSE),"")</f>
        <v/>
      </c>
      <c r="O174" s="1" t="str">
        <f>IF(D174&lt;=L$4,VLOOKUP(M174,E$4:J$202,6,FALSE),"")</f>
        <v/>
      </c>
      <c r="P174" s="40" t="str">
        <f>IF(D174&lt;=L$4,VLOOKUP(O174,A$4:B$202,2,FALSE),"")</f>
        <v/>
      </c>
      <c r="Q174" s="40" t="str">
        <f t="shared" si="59"/>
        <v/>
      </c>
      <c r="R174" s="6">
        <f t="shared" si="54"/>
        <v>0</v>
      </c>
      <c r="S174" s="6">
        <f>IF(AND(D174&lt;=L$4,P174&lt;&gt;"Y"),IF(N174&lt;VLOOKUP(O174,Runners!A$3:CT$201,S$1,FALSE),IF(Y$2="zero",0,Y$2),0),0)</f>
        <v>0</v>
      </c>
      <c r="T174" s="6">
        <f t="shared" si="60"/>
        <v>0</v>
      </c>
      <c r="U174" s="2"/>
      <c r="V174" s="2" t="str">
        <f>IF(O174&lt;&gt;"",VLOOKUP(O174,Runners!CZ$3:DM$201,V$1,FALSE),"")</f>
        <v/>
      </c>
      <c r="W174" s="19" t="str">
        <f t="shared" si="61"/>
        <v/>
      </c>
    </row>
    <row r="175" spans="3:23" x14ac:dyDescent="0.2">
      <c r="C175" s="3">
        <f>IF(A175&lt;&gt;"",VLOOKUP(A175,Runners!A$3:AS$201,C$1,FALSE),0)</f>
        <v>0</v>
      </c>
      <c r="D175" s="6">
        <f t="shared" si="57"/>
        <v>171</v>
      </c>
      <c r="E175" s="2"/>
      <c r="F175" s="2"/>
      <c r="J175" s="1">
        <f t="shared" si="58"/>
        <v>0</v>
      </c>
      <c r="M175" s="8" t="str">
        <f>IF(D175&lt;=L$4,SMALL(E$4:E$202,D175),"")</f>
        <v/>
      </c>
      <c r="N175" s="8" t="str">
        <f>IF(D175&lt;=L$4,VLOOKUP(M175,E$4:F$202,2,FALSE),"")</f>
        <v/>
      </c>
      <c r="O175" s="1" t="str">
        <f>IF(D175&lt;=L$4,VLOOKUP(M175,E$4:J$202,6,FALSE),"")</f>
        <v/>
      </c>
      <c r="P175" s="40" t="str">
        <f>IF(D175&lt;=L$4,VLOOKUP(O175,A$4:B$202,2,FALSE),"")</f>
        <v/>
      </c>
      <c r="Q175" s="40" t="str">
        <f t="shared" si="59"/>
        <v/>
      </c>
      <c r="R175" s="6">
        <f t="shared" si="54"/>
        <v>0</v>
      </c>
      <c r="S175" s="6">
        <f>IF(AND(D175&lt;=L$4,P175&lt;&gt;"Y"),IF(N175&lt;VLOOKUP(O175,Runners!A$3:CT$201,S$1,FALSE),IF(Y$2="zero",0,Y$2),0),0)</f>
        <v>0</v>
      </c>
      <c r="T175" s="6">
        <f t="shared" si="60"/>
        <v>0</v>
      </c>
      <c r="U175" s="2"/>
      <c r="V175" s="2" t="str">
        <f>IF(O175&lt;&gt;"",VLOOKUP(O175,Runners!CZ$3:DM$201,V$1,FALSE),"")</f>
        <v/>
      </c>
      <c r="W175" s="19" t="str">
        <f t="shared" si="61"/>
        <v/>
      </c>
    </row>
    <row r="176" spans="3:23" x14ac:dyDescent="0.2">
      <c r="C176" s="3">
        <f>IF(A176&lt;&gt;"",VLOOKUP(A176,Runners!A$3:AS$201,C$1,FALSE),0)</f>
        <v>0</v>
      </c>
      <c r="D176" s="6">
        <f t="shared" si="57"/>
        <v>172</v>
      </c>
      <c r="E176" s="2"/>
      <c r="F176" s="2"/>
      <c r="J176" s="1">
        <f t="shared" si="58"/>
        <v>0</v>
      </c>
      <c r="M176" s="8" t="str">
        <f>IF(D176&lt;=L$4,SMALL(E$4:E$202,D176),"")</f>
        <v/>
      </c>
      <c r="N176" s="8" t="str">
        <f>IF(D176&lt;=L$4,VLOOKUP(M176,E$4:F$202,2,FALSE),"")</f>
        <v/>
      </c>
      <c r="O176" s="1" t="str">
        <f>IF(D176&lt;=L$4,VLOOKUP(M176,E$4:J$202,6,FALSE),"")</f>
        <v/>
      </c>
      <c r="P176" s="40" t="str">
        <f>IF(D176&lt;=L$4,VLOOKUP(O176,A$4:B$202,2,FALSE),"")</f>
        <v/>
      </c>
      <c r="Q176" s="40" t="str">
        <f t="shared" si="59"/>
        <v/>
      </c>
      <c r="R176" s="6">
        <f t="shared" si="54"/>
        <v>0</v>
      </c>
      <c r="S176" s="6">
        <f>IF(AND(D176&lt;=L$4,P176&lt;&gt;"Y"),IF(N176&lt;VLOOKUP(O176,Runners!A$3:CT$201,S$1,FALSE),IF(Y$2="zero",0,Y$2),0),0)</f>
        <v>0</v>
      </c>
      <c r="T176" s="6">
        <f t="shared" si="60"/>
        <v>0</v>
      </c>
      <c r="U176" s="2"/>
      <c r="V176" s="2" t="str">
        <f>IF(O176&lt;&gt;"",VLOOKUP(O176,Runners!CZ$3:DM$201,V$1,FALSE),"")</f>
        <v/>
      </c>
      <c r="W176" s="19" t="str">
        <f t="shared" si="61"/>
        <v/>
      </c>
    </row>
    <row r="177" spans="3:23" x14ac:dyDescent="0.2">
      <c r="C177" s="3">
        <f>IF(A177&lt;&gt;"",VLOOKUP(A177,Runners!A$3:AS$201,C$1,FALSE),0)</f>
        <v>0</v>
      </c>
      <c r="D177" s="6">
        <f t="shared" si="57"/>
        <v>173</v>
      </c>
      <c r="E177" s="2"/>
      <c r="F177" s="2"/>
      <c r="J177" s="1">
        <f t="shared" si="58"/>
        <v>0</v>
      </c>
      <c r="M177" s="8" t="str">
        <f>IF(D177&lt;=L$4,SMALL(E$4:E$202,D177),"")</f>
        <v/>
      </c>
      <c r="N177" s="8" t="str">
        <f>IF(D177&lt;=L$4,VLOOKUP(M177,E$4:F$202,2,FALSE),"")</f>
        <v/>
      </c>
      <c r="O177" s="1" t="str">
        <f>IF(D177&lt;=L$4,VLOOKUP(M177,E$4:J$202,6,FALSE),"")</f>
        <v/>
      </c>
      <c r="P177" s="40" t="str">
        <f>IF(D177&lt;=L$4,VLOOKUP(O177,A$4:B$202,2,FALSE),"")</f>
        <v/>
      </c>
      <c r="Q177" s="40" t="str">
        <f t="shared" si="59"/>
        <v/>
      </c>
      <c r="R177" s="6">
        <f t="shared" si="54"/>
        <v>0</v>
      </c>
      <c r="S177" s="6">
        <f>IF(AND(D177&lt;=L$4,P177&lt;&gt;"Y"),IF(N177&lt;VLOOKUP(O177,Runners!A$3:CT$201,S$1,FALSE),IF(Y$2="zero",0,Y$2),0),0)</f>
        <v>0</v>
      </c>
      <c r="T177" s="6">
        <f t="shared" si="60"/>
        <v>0</v>
      </c>
      <c r="U177" s="2"/>
      <c r="V177" s="2" t="str">
        <f>IF(O177&lt;&gt;"",VLOOKUP(O177,Runners!CZ$3:DM$201,V$1,FALSE),"")</f>
        <v/>
      </c>
      <c r="W177" s="19" t="str">
        <f t="shared" si="61"/>
        <v/>
      </c>
    </row>
    <row r="178" spans="3:23" x14ac:dyDescent="0.2">
      <c r="C178" s="3">
        <f>IF(A178&lt;&gt;"",VLOOKUP(A178,Runners!A$3:AS$201,C$1,FALSE),0)</f>
        <v>0</v>
      </c>
      <c r="D178" s="6">
        <f t="shared" si="57"/>
        <v>174</v>
      </c>
      <c r="E178" s="2"/>
      <c r="F178" s="2"/>
      <c r="J178" s="1">
        <f t="shared" si="58"/>
        <v>0</v>
      </c>
      <c r="M178" s="8" t="str">
        <f>IF(D178&lt;=L$4,SMALL(E$4:E$202,D178),"")</f>
        <v/>
      </c>
      <c r="N178" s="8" t="str">
        <f>IF(D178&lt;=L$4,VLOOKUP(M178,E$4:F$202,2,FALSE),"")</f>
        <v/>
      </c>
      <c r="O178" s="1" t="str">
        <f>IF(D178&lt;=L$4,VLOOKUP(M178,E$4:J$202,6,FALSE),"")</f>
        <v/>
      </c>
      <c r="P178" s="40" t="str">
        <f>IF(D178&lt;=L$4,VLOOKUP(O178,A$4:B$202,2,FALSE),"")</f>
        <v/>
      </c>
      <c r="Q178" s="40" t="str">
        <f t="shared" si="59"/>
        <v/>
      </c>
      <c r="R178" s="6">
        <f t="shared" si="54"/>
        <v>0</v>
      </c>
      <c r="S178" s="6">
        <f>IF(AND(D178&lt;=L$4,P178&lt;&gt;"Y"),IF(N178&lt;VLOOKUP(O178,Runners!A$3:CT$201,S$1,FALSE),IF(Y$2="zero",0,Y$2),0),0)</f>
        <v>0</v>
      </c>
      <c r="T178" s="6">
        <f t="shared" si="60"/>
        <v>0</v>
      </c>
      <c r="U178" s="2"/>
      <c r="V178" s="2" t="str">
        <f>IF(O178&lt;&gt;"",VLOOKUP(O178,Runners!CZ$3:DM$201,V$1,FALSE),"")</f>
        <v/>
      </c>
      <c r="W178" s="19" t="str">
        <f t="shared" si="61"/>
        <v/>
      </c>
    </row>
    <row r="179" spans="3:23" x14ac:dyDescent="0.2">
      <c r="C179" s="3">
        <f>IF(A179&lt;&gt;"",VLOOKUP(A179,Runners!A$3:AS$201,C$1,FALSE),0)</f>
        <v>0</v>
      </c>
      <c r="D179" s="6">
        <f t="shared" si="57"/>
        <v>175</v>
      </c>
      <c r="E179" s="2"/>
      <c r="F179" s="2"/>
      <c r="J179" s="1">
        <f t="shared" si="58"/>
        <v>0</v>
      </c>
      <c r="M179" s="8" t="str">
        <f>IF(D179&lt;=L$4,SMALL(E$4:E$202,D179),"")</f>
        <v/>
      </c>
      <c r="N179" s="8" t="str">
        <f>IF(D179&lt;=L$4,VLOOKUP(M179,E$4:F$202,2,FALSE),"")</f>
        <v/>
      </c>
      <c r="O179" s="1" t="str">
        <f>IF(D179&lt;=L$4,VLOOKUP(M179,E$4:J$202,6,FALSE),"")</f>
        <v/>
      </c>
      <c r="P179" s="40" t="str">
        <f>IF(D179&lt;=L$4,VLOOKUP(O179,A$4:B$202,2,FALSE),"")</f>
        <v/>
      </c>
      <c r="Q179" s="40" t="str">
        <f t="shared" si="59"/>
        <v/>
      </c>
      <c r="R179" s="6">
        <f t="shared" si="54"/>
        <v>0</v>
      </c>
      <c r="S179" s="6">
        <f>IF(AND(D179&lt;=L$4,P179&lt;&gt;"Y"),IF(N179&lt;VLOOKUP(O179,Runners!A$3:CT$201,S$1,FALSE),IF(Y$2="zero",0,Y$2),0),0)</f>
        <v>0</v>
      </c>
      <c r="T179" s="6">
        <f t="shared" si="60"/>
        <v>0</v>
      </c>
      <c r="U179" s="2"/>
      <c r="V179" s="2" t="str">
        <f>IF(O179&lt;&gt;"",VLOOKUP(O179,Runners!CZ$3:DM$201,V$1,FALSE),"")</f>
        <v/>
      </c>
      <c r="W179" s="19" t="str">
        <f t="shared" si="61"/>
        <v/>
      </c>
    </row>
    <row r="180" spans="3:23" x14ac:dyDescent="0.2">
      <c r="C180" s="3">
        <f>IF(A180&lt;&gt;"",VLOOKUP(A180,Runners!A$3:AS$201,C$1,FALSE),0)</f>
        <v>0</v>
      </c>
      <c r="D180" s="6">
        <f t="shared" si="57"/>
        <v>176</v>
      </c>
      <c r="E180" s="2"/>
      <c r="F180" s="2"/>
      <c r="J180" s="1">
        <f t="shared" si="58"/>
        <v>0</v>
      </c>
      <c r="M180" s="8" t="str">
        <f>IF(D180&lt;=L$4,SMALL(E$4:E$202,D180),"")</f>
        <v/>
      </c>
      <c r="N180" s="8" t="str">
        <f>IF(D180&lt;=L$4,VLOOKUP(M180,E$4:F$202,2,FALSE),"")</f>
        <v/>
      </c>
      <c r="O180" s="1" t="str">
        <f>IF(D180&lt;=L$4,VLOOKUP(M180,E$4:J$202,6,FALSE),"")</f>
        <v/>
      </c>
      <c r="P180" s="40" t="str">
        <f>IF(D180&lt;=L$4,VLOOKUP(O180,A$4:B$202,2,FALSE),"")</f>
        <v/>
      </c>
      <c r="Q180" s="40" t="str">
        <f t="shared" si="59"/>
        <v/>
      </c>
      <c r="R180" s="6">
        <f t="shared" si="54"/>
        <v>0</v>
      </c>
      <c r="S180" s="6">
        <f>IF(AND(D180&lt;=L$4,P180&lt;&gt;"Y"),IF(N180&lt;VLOOKUP(O180,Runners!A$3:CT$201,S$1,FALSE),IF(Y$2="zero",0,Y$2),0),0)</f>
        <v>0</v>
      </c>
      <c r="T180" s="6">
        <f t="shared" si="60"/>
        <v>0</v>
      </c>
      <c r="U180" s="2"/>
      <c r="V180" s="2" t="str">
        <f>IF(O180&lt;&gt;"",VLOOKUP(O180,Runners!CZ$3:DM$201,V$1,FALSE),"")</f>
        <v/>
      </c>
      <c r="W180" s="19" t="str">
        <f t="shared" si="61"/>
        <v/>
      </c>
    </row>
    <row r="181" spans="3:23" x14ac:dyDescent="0.2">
      <c r="C181" s="3">
        <f>IF(A181&lt;&gt;"",VLOOKUP(A181,Runners!A$3:AS$201,C$1,FALSE),0)</f>
        <v>0</v>
      </c>
      <c r="D181" s="6">
        <f t="shared" si="57"/>
        <v>177</v>
      </c>
      <c r="E181" s="2"/>
      <c r="F181" s="2"/>
      <c r="J181" s="1">
        <f t="shared" si="58"/>
        <v>0</v>
      </c>
      <c r="M181" s="8" t="str">
        <f>IF(D181&lt;=L$4,SMALL(E$4:E$202,D181),"")</f>
        <v/>
      </c>
      <c r="N181" s="8" t="str">
        <f>IF(D181&lt;=L$4,VLOOKUP(M181,E$4:F$202,2,FALSE),"")</f>
        <v/>
      </c>
      <c r="O181" s="1" t="str">
        <f>IF(D181&lt;=L$4,VLOOKUP(M181,E$4:J$202,6,FALSE),"")</f>
        <v/>
      </c>
      <c r="P181" s="40" t="str">
        <f>IF(D181&lt;=L$4,VLOOKUP(O181,A$4:B$202,2,FALSE),"")</f>
        <v/>
      </c>
      <c r="Q181" s="40" t="str">
        <f t="shared" si="59"/>
        <v/>
      </c>
      <c r="R181" s="6">
        <f t="shared" si="54"/>
        <v>0</v>
      </c>
      <c r="S181" s="6">
        <f>IF(AND(D181&lt;=L$4,P181&lt;&gt;"Y"),IF(N181&lt;VLOOKUP(O181,Runners!A$3:CT$201,S$1,FALSE),IF(Y$2="zero",0,Y$2),0),0)</f>
        <v>0</v>
      </c>
      <c r="T181" s="6">
        <f t="shared" si="60"/>
        <v>0</v>
      </c>
      <c r="U181" s="2"/>
      <c r="V181" s="2" t="str">
        <f>IF(O181&lt;&gt;"",VLOOKUP(O181,Runners!CZ$3:DM$201,V$1,FALSE),"")</f>
        <v/>
      </c>
      <c r="W181" s="19" t="str">
        <f t="shared" si="61"/>
        <v/>
      </c>
    </row>
    <row r="182" spans="3:23" x14ac:dyDescent="0.2">
      <c r="C182" s="3">
        <f>IF(A182&lt;&gt;"",VLOOKUP(A182,Runners!A$3:AS$201,C$1,FALSE),0)</f>
        <v>0</v>
      </c>
      <c r="D182" s="6">
        <f t="shared" si="57"/>
        <v>178</v>
      </c>
      <c r="E182" s="2"/>
      <c r="F182" s="2"/>
      <c r="J182" s="1">
        <f t="shared" si="58"/>
        <v>0</v>
      </c>
      <c r="M182" s="8" t="str">
        <f>IF(D182&lt;=L$4,SMALL(E$4:E$202,D182),"")</f>
        <v/>
      </c>
      <c r="N182" s="8" t="str">
        <f>IF(D182&lt;=L$4,VLOOKUP(M182,E$4:F$202,2,FALSE),"")</f>
        <v/>
      </c>
      <c r="O182" s="1" t="str">
        <f>IF(D182&lt;=L$4,VLOOKUP(M182,E$4:J$202,6,FALSE),"")</f>
        <v/>
      </c>
      <c r="P182" s="40" t="str">
        <f>IF(D182&lt;=L$4,VLOOKUP(O182,A$4:B$202,2,FALSE),"")</f>
        <v/>
      </c>
      <c r="Q182" s="40" t="str">
        <f t="shared" si="59"/>
        <v/>
      </c>
      <c r="R182" s="6">
        <f t="shared" si="54"/>
        <v>0</v>
      </c>
      <c r="S182" s="6">
        <f>IF(AND(D182&lt;=L$4,P182&lt;&gt;"Y"),IF(N182&lt;VLOOKUP(O182,Runners!A$3:CT$201,S$1,FALSE),IF(Y$2="zero",0,Y$2),0),0)</f>
        <v>0</v>
      </c>
      <c r="T182" s="6">
        <f t="shared" si="60"/>
        <v>0</v>
      </c>
      <c r="U182" s="2"/>
      <c r="V182" s="2" t="str">
        <f>IF(O182&lt;&gt;"",VLOOKUP(O182,Runners!CZ$3:DM$201,V$1,FALSE),"")</f>
        <v/>
      </c>
      <c r="W182" s="19" t="str">
        <f t="shared" si="61"/>
        <v/>
      </c>
    </row>
    <row r="183" spans="3:23" x14ac:dyDescent="0.2">
      <c r="C183" s="3">
        <f>IF(A183&lt;&gt;"",VLOOKUP(A183,Runners!A$3:AS$201,C$1,FALSE),0)</f>
        <v>0</v>
      </c>
      <c r="D183" s="6">
        <f t="shared" si="57"/>
        <v>179</v>
      </c>
      <c r="E183" s="2"/>
      <c r="F183" s="2"/>
      <c r="J183" s="1">
        <f t="shared" si="58"/>
        <v>0</v>
      </c>
      <c r="M183" s="8" t="str">
        <f>IF(D183&lt;=L$4,SMALL(E$4:E$202,D183),"")</f>
        <v/>
      </c>
      <c r="N183" s="8" t="str">
        <f>IF(D183&lt;=L$4,VLOOKUP(M183,E$4:F$202,2,FALSE),"")</f>
        <v/>
      </c>
      <c r="O183" s="1" t="str">
        <f>IF(D183&lt;=L$4,VLOOKUP(M183,E$4:J$202,6,FALSE),"")</f>
        <v/>
      </c>
      <c r="P183" s="40" t="str">
        <f>IF(D183&lt;=L$4,VLOOKUP(O183,A$4:B$202,2,FALSE),"")</f>
        <v/>
      </c>
      <c r="Q183" s="40" t="str">
        <f t="shared" si="59"/>
        <v/>
      </c>
      <c r="R183" s="6">
        <f t="shared" si="54"/>
        <v>0</v>
      </c>
      <c r="S183" s="6">
        <f>IF(AND(D183&lt;=L$4,P183&lt;&gt;"Y"),IF(N183&lt;VLOOKUP(O183,Runners!A$3:CT$201,S$1,FALSE),IF(Y$2="zero",0,Y$2),0),0)</f>
        <v>0</v>
      </c>
      <c r="T183" s="6">
        <f t="shared" si="60"/>
        <v>0</v>
      </c>
      <c r="U183" s="2"/>
      <c r="V183" s="2" t="str">
        <f>IF(O183&lt;&gt;"",VLOOKUP(O183,Runners!CZ$3:DM$201,V$1,FALSE),"")</f>
        <v/>
      </c>
      <c r="W183" s="19" t="str">
        <f t="shared" si="61"/>
        <v/>
      </c>
    </row>
    <row r="184" spans="3:23" x14ac:dyDescent="0.2">
      <c r="C184" s="3">
        <f>IF(A184&lt;&gt;"",VLOOKUP(A184,Runners!A$3:AS$201,C$1,FALSE),0)</f>
        <v>0</v>
      </c>
      <c r="D184" s="6">
        <f t="shared" si="57"/>
        <v>180</v>
      </c>
      <c r="E184" s="2"/>
      <c r="F184" s="2"/>
      <c r="J184" s="1">
        <f t="shared" si="58"/>
        <v>0</v>
      </c>
      <c r="M184" s="8" t="str">
        <f>IF(D184&lt;=L$4,SMALL(E$4:E$202,D184),"")</f>
        <v/>
      </c>
      <c r="N184" s="8" t="str">
        <f>IF(D184&lt;=L$4,VLOOKUP(M184,E$4:F$202,2,FALSE),"")</f>
        <v/>
      </c>
      <c r="O184" s="1" t="str">
        <f>IF(D184&lt;=L$4,VLOOKUP(M184,E$4:J$202,6,FALSE),"")</f>
        <v/>
      </c>
      <c r="P184" s="40" t="str">
        <f>IF(D184&lt;=L$4,VLOOKUP(O184,A$4:B$202,2,FALSE),"")</f>
        <v/>
      </c>
      <c r="Q184" s="40" t="str">
        <f t="shared" si="59"/>
        <v/>
      </c>
      <c r="R184" s="6">
        <f t="shared" si="54"/>
        <v>0</v>
      </c>
      <c r="S184" s="6">
        <f>IF(AND(D184&lt;=L$4,P184&lt;&gt;"Y"),IF(N184&lt;VLOOKUP(O184,Runners!A$3:CT$201,S$1,FALSE),IF(Y$2="zero",0,Y$2),0),0)</f>
        <v>0</v>
      </c>
      <c r="T184" s="6">
        <f t="shared" si="60"/>
        <v>0</v>
      </c>
      <c r="U184" s="2"/>
      <c r="V184" s="2" t="str">
        <f>IF(O184&lt;&gt;"",VLOOKUP(O184,Runners!CZ$3:DM$201,V$1,FALSE),"")</f>
        <v/>
      </c>
      <c r="W184" s="19" t="str">
        <f t="shared" si="61"/>
        <v/>
      </c>
    </row>
    <row r="185" spans="3:23" x14ac:dyDescent="0.2">
      <c r="C185" s="3">
        <f>IF(A185&lt;&gt;"",VLOOKUP(A185,Runners!A$3:AS$201,C$1,FALSE),0)</f>
        <v>0</v>
      </c>
      <c r="D185" s="6">
        <f t="shared" si="57"/>
        <v>181</v>
      </c>
      <c r="E185" s="2"/>
      <c r="F185" s="2"/>
      <c r="J185" s="1">
        <f t="shared" si="58"/>
        <v>0</v>
      </c>
      <c r="M185" s="8" t="str">
        <f>IF(D185&lt;=L$4,SMALL(E$4:E$202,D185),"")</f>
        <v/>
      </c>
      <c r="N185" s="8" t="str">
        <f>IF(D185&lt;=L$4,VLOOKUP(M185,E$4:F$202,2,FALSE),"")</f>
        <v/>
      </c>
      <c r="O185" s="1" t="str">
        <f>IF(D185&lt;=L$4,VLOOKUP(M185,E$4:J$202,6,FALSE),"")</f>
        <v/>
      </c>
      <c r="P185" s="40" t="str">
        <f>IF(D185&lt;=L$4,VLOOKUP(O185,A$4:B$202,2,FALSE),"")</f>
        <v/>
      </c>
      <c r="Q185" s="40" t="str">
        <f t="shared" si="59"/>
        <v/>
      </c>
      <c r="R185" s="6">
        <f t="shared" si="54"/>
        <v>0</v>
      </c>
      <c r="S185" s="6">
        <f>IF(AND(D185&lt;=L$4,P185&lt;&gt;"Y"),IF(N185&lt;VLOOKUP(O185,Runners!A$3:CT$201,S$1,FALSE),IF(Y$2="zero",0,Y$2),0),0)</f>
        <v>0</v>
      </c>
      <c r="T185" s="6">
        <f t="shared" si="60"/>
        <v>0</v>
      </c>
      <c r="U185" s="2"/>
      <c r="V185" s="2" t="str">
        <f>IF(O185&lt;&gt;"",VLOOKUP(O185,Runners!CZ$3:DM$201,V$1,FALSE),"")</f>
        <v/>
      </c>
      <c r="W185" s="19" t="str">
        <f t="shared" si="61"/>
        <v/>
      </c>
    </row>
    <row r="186" spans="3:23" x14ac:dyDescent="0.2">
      <c r="C186" s="3">
        <f>IF(A186&lt;&gt;"",VLOOKUP(A186,Runners!A$3:AS$201,C$1,FALSE),0)</f>
        <v>0</v>
      </c>
      <c r="D186" s="6">
        <f t="shared" si="57"/>
        <v>182</v>
      </c>
      <c r="E186" s="2"/>
      <c r="F186" s="2"/>
      <c r="J186" s="1">
        <f t="shared" si="58"/>
        <v>0</v>
      </c>
      <c r="M186" s="8" t="str">
        <f>IF(D186&lt;=L$4,SMALL(E$4:E$202,D186),"")</f>
        <v/>
      </c>
      <c r="N186" s="8" t="str">
        <f>IF(D186&lt;=L$4,VLOOKUP(M186,E$4:F$202,2,FALSE),"")</f>
        <v/>
      </c>
      <c r="O186" s="1" t="str">
        <f>IF(D186&lt;=L$4,VLOOKUP(M186,E$4:J$202,6,FALSE),"")</f>
        <v/>
      </c>
      <c r="P186" s="40" t="str">
        <f>IF(D186&lt;=L$4,VLOOKUP(O186,A$4:B$202,2,FALSE),"")</f>
        <v/>
      </c>
      <c r="Q186" s="40" t="str">
        <f t="shared" si="59"/>
        <v/>
      </c>
      <c r="R186" s="6">
        <f t="shared" si="54"/>
        <v>0</v>
      </c>
      <c r="S186" s="6">
        <f>IF(AND(D186&lt;=L$4,P186&lt;&gt;"Y"),IF(N186&lt;VLOOKUP(O186,Runners!A$3:CT$201,S$1,FALSE),IF(Y$2="zero",0,Y$2),0),0)</f>
        <v>0</v>
      </c>
      <c r="T186" s="6">
        <f t="shared" si="60"/>
        <v>0</v>
      </c>
      <c r="U186" s="2"/>
      <c r="V186" s="2" t="str">
        <f>IF(O186&lt;&gt;"",VLOOKUP(O186,Runners!CZ$3:DM$201,V$1,FALSE),"")</f>
        <v/>
      </c>
      <c r="W186" s="19" t="str">
        <f t="shared" si="61"/>
        <v/>
      </c>
    </row>
    <row r="187" spans="3:23" x14ac:dyDescent="0.2">
      <c r="C187" s="3">
        <f>IF(A187&lt;&gt;"",VLOOKUP(A187,Runners!A$3:AS$201,C$1,FALSE),0)</f>
        <v>0</v>
      </c>
      <c r="D187" s="6">
        <f t="shared" si="57"/>
        <v>183</v>
      </c>
      <c r="E187" s="2"/>
      <c r="F187" s="2"/>
      <c r="J187" s="1">
        <f t="shared" si="58"/>
        <v>0</v>
      </c>
      <c r="M187" s="8" t="str">
        <f>IF(D187&lt;=L$4,SMALL(E$4:E$202,D187),"")</f>
        <v/>
      </c>
      <c r="N187" s="8" t="str">
        <f>IF(D187&lt;=L$4,VLOOKUP(M187,E$4:F$202,2,FALSE),"")</f>
        <v/>
      </c>
      <c r="O187" s="1" t="str">
        <f>IF(D187&lt;=L$4,VLOOKUP(M187,E$4:J$202,6,FALSE),"")</f>
        <v/>
      </c>
      <c r="P187" s="40" t="str">
        <f>IF(D187&lt;=L$4,VLOOKUP(O187,A$4:B$202,2,FALSE),"")</f>
        <v/>
      </c>
      <c r="Q187" s="40" t="str">
        <f t="shared" si="59"/>
        <v/>
      </c>
      <c r="R187" s="6">
        <f t="shared" si="54"/>
        <v>0</v>
      </c>
      <c r="S187" s="6">
        <f>IF(AND(D187&lt;=L$4,P187&lt;&gt;"Y"),IF(N187&lt;VLOOKUP(O187,Runners!A$3:CT$201,S$1,FALSE),IF(Y$2="zero",0,Y$2),0),0)</f>
        <v>0</v>
      </c>
      <c r="T187" s="6">
        <f t="shared" si="60"/>
        <v>0</v>
      </c>
      <c r="U187" s="2"/>
      <c r="V187" s="2" t="str">
        <f>IF(O187&lt;&gt;"",VLOOKUP(O187,Runners!CZ$3:DM$201,V$1,FALSE),"")</f>
        <v/>
      </c>
      <c r="W187" s="19" t="str">
        <f t="shared" si="61"/>
        <v/>
      </c>
    </row>
    <row r="188" spans="3:23" x14ac:dyDescent="0.2">
      <c r="C188" s="3">
        <f>IF(A188&lt;&gt;"",VLOOKUP(A188,Runners!A$3:AS$201,C$1,FALSE),0)</f>
        <v>0</v>
      </c>
      <c r="D188" s="6">
        <f t="shared" si="57"/>
        <v>184</v>
      </c>
      <c r="E188" s="2"/>
      <c r="F188" s="2"/>
      <c r="J188" s="1">
        <f t="shared" si="58"/>
        <v>0</v>
      </c>
      <c r="M188" s="8" t="str">
        <f>IF(D188&lt;=L$4,SMALL(E$4:E$202,D188),"")</f>
        <v/>
      </c>
      <c r="N188" s="8" t="str">
        <f>IF(D188&lt;=L$4,VLOOKUP(M188,E$4:F$202,2,FALSE),"")</f>
        <v/>
      </c>
      <c r="O188" s="1" t="str">
        <f>IF(D188&lt;=L$4,VLOOKUP(M188,E$4:J$202,6,FALSE),"")</f>
        <v/>
      </c>
      <c r="P188" s="40" t="str">
        <f>IF(D188&lt;=L$4,VLOOKUP(O188,A$4:B$202,2,FALSE),"")</f>
        <v/>
      </c>
      <c r="Q188" s="40" t="str">
        <f t="shared" si="59"/>
        <v/>
      </c>
      <c r="R188" s="6">
        <f t="shared" si="54"/>
        <v>0</v>
      </c>
      <c r="S188" s="6">
        <f>IF(AND(D188&lt;=L$4,P188&lt;&gt;"Y"),IF(N188&lt;VLOOKUP(O188,Runners!A$3:CT$201,S$1,FALSE),IF(Y$2="zero",0,Y$2),0),0)</f>
        <v>0</v>
      </c>
      <c r="T188" s="6">
        <f t="shared" si="60"/>
        <v>0</v>
      </c>
      <c r="U188" s="2"/>
      <c r="V188" s="2" t="str">
        <f>IF(O188&lt;&gt;"",VLOOKUP(O188,Runners!CZ$3:DM$201,V$1,FALSE),"")</f>
        <v/>
      </c>
      <c r="W188" s="19" t="str">
        <f t="shared" si="61"/>
        <v/>
      </c>
    </row>
    <row r="189" spans="3:23" x14ac:dyDescent="0.2">
      <c r="C189" s="3">
        <f>IF(A189&lt;&gt;"",VLOOKUP(A189,Runners!A$3:AS$201,C$1,FALSE),0)</f>
        <v>0</v>
      </c>
      <c r="D189" s="6">
        <f t="shared" si="57"/>
        <v>185</v>
      </c>
      <c r="E189" s="2"/>
      <c r="F189" s="2"/>
      <c r="J189" s="1">
        <f t="shared" si="58"/>
        <v>0</v>
      </c>
      <c r="M189" s="8" t="str">
        <f>IF(D189&lt;=L$4,SMALL(E$4:E$202,D189),"")</f>
        <v/>
      </c>
      <c r="N189" s="8" t="str">
        <f>IF(D189&lt;=L$4,VLOOKUP(M189,E$4:F$202,2,FALSE),"")</f>
        <v/>
      </c>
      <c r="O189" s="1" t="str">
        <f>IF(D189&lt;=L$4,VLOOKUP(M189,E$4:J$202,6,FALSE),"")</f>
        <v/>
      </c>
      <c r="P189" s="40" t="str">
        <f>IF(D189&lt;=L$4,VLOOKUP(O189,A$4:B$202,2,FALSE),"")</f>
        <v/>
      </c>
      <c r="Q189" s="40" t="str">
        <f t="shared" si="59"/>
        <v/>
      </c>
      <c r="R189" s="6">
        <f t="shared" si="54"/>
        <v>0</v>
      </c>
      <c r="S189" s="6">
        <f>IF(AND(D189&lt;=L$4,P189&lt;&gt;"Y"),IF(N189&lt;VLOOKUP(O189,Runners!A$3:CT$201,S$1,FALSE),IF(Y$2="zero",0,Y$2),0),0)</f>
        <v>0</v>
      </c>
      <c r="T189" s="6">
        <f t="shared" si="60"/>
        <v>0</v>
      </c>
      <c r="U189" s="2"/>
      <c r="V189" s="2" t="str">
        <f>IF(O189&lt;&gt;"",VLOOKUP(O189,Runners!CZ$3:DM$201,V$1,FALSE),"")</f>
        <v/>
      </c>
      <c r="W189" s="19" t="str">
        <f t="shared" si="61"/>
        <v/>
      </c>
    </row>
    <row r="190" spans="3:23" x14ac:dyDescent="0.2">
      <c r="C190" s="3">
        <f>IF(A190&lt;&gt;"",VLOOKUP(A190,Runners!A$3:AS$201,C$1,FALSE),0)</f>
        <v>0</v>
      </c>
      <c r="D190" s="6">
        <f t="shared" si="57"/>
        <v>186</v>
      </c>
      <c r="E190" s="2"/>
      <c r="F190" s="2"/>
      <c r="J190" s="1">
        <f t="shared" si="58"/>
        <v>0</v>
      </c>
      <c r="M190" s="8" t="str">
        <f>IF(D190&lt;=L$4,SMALL(E$4:E$202,D190),"")</f>
        <v/>
      </c>
      <c r="N190" s="8" t="str">
        <f>IF(D190&lt;=L$4,VLOOKUP(M190,E$4:F$202,2,FALSE),"")</f>
        <v/>
      </c>
      <c r="O190" s="1" t="str">
        <f>IF(D190&lt;=L$4,VLOOKUP(M190,E$4:J$202,6,FALSE),"")</f>
        <v/>
      </c>
      <c r="P190" s="40" t="str">
        <f>IF(D190&lt;=L$4,VLOOKUP(O190,A$4:B$202,2,FALSE),"")</f>
        <v/>
      </c>
      <c r="Q190" s="40" t="str">
        <f t="shared" si="59"/>
        <v/>
      </c>
      <c r="R190" s="6">
        <f t="shared" si="54"/>
        <v>0</v>
      </c>
      <c r="S190" s="6">
        <f>IF(AND(D190&lt;=L$4,P190&lt;&gt;"Y"),IF(N190&lt;VLOOKUP(O190,Runners!A$3:CT$201,S$1,FALSE),IF(Y$2="zero",0,Y$2),0),0)</f>
        <v>0</v>
      </c>
      <c r="T190" s="6">
        <f t="shared" si="60"/>
        <v>0</v>
      </c>
      <c r="U190" s="2"/>
      <c r="V190" s="2" t="str">
        <f>IF(O190&lt;&gt;"",VLOOKUP(O190,Runners!CZ$3:DM$201,V$1,FALSE),"")</f>
        <v/>
      </c>
      <c r="W190" s="19" t="str">
        <f t="shared" si="61"/>
        <v/>
      </c>
    </row>
    <row r="191" spans="3:23" x14ac:dyDescent="0.2">
      <c r="C191" s="3">
        <f>IF(A191&lt;&gt;"",VLOOKUP(A191,Runners!A$3:AS$201,C$1,FALSE),0)</f>
        <v>0</v>
      </c>
      <c r="D191" s="6">
        <f t="shared" si="57"/>
        <v>187</v>
      </c>
      <c r="E191" s="2"/>
      <c r="F191" s="2"/>
      <c r="J191" s="1">
        <f t="shared" si="58"/>
        <v>0</v>
      </c>
      <c r="M191" s="8" t="str">
        <f>IF(D191&lt;=L$4,SMALL(E$4:E$202,D191),"")</f>
        <v/>
      </c>
      <c r="N191" s="8" t="str">
        <f>IF(D191&lt;=L$4,VLOOKUP(M191,E$4:F$202,2,FALSE),"")</f>
        <v/>
      </c>
      <c r="O191" s="1" t="str">
        <f>IF(D191&lt;=L$4,VLOOKUP(M191,E$4:J$202,6,FALSE),"")</f>
        <v/>
      </c>
      <c r="P191" s="40" t="str">
        <f>IF(D191&lt;=L$4,VLOOKUP(O191,A$4:B$202,2,FALSE),"")</f>
        <v/>
      </c>
      <c r="Q191" s="40" t="str">
        <f t="shared" si="59"/>
        <v/>
      </c>
      <c r="R191" s="6">
        <f t="shared" si="54"/>
        <v>0</v>
      </c>
      <c r="S191" s="6">
        <f>IF(AND(D191&lt;=L$4,P191&lt;&gt;"Y"),IF(N191&lt;VLOOKUP(O191,Runners!A$3:CT$201,S$1,FALSE),IF(Y$2="zero",0,Y$2),0),0)</f>
        <v>0</v>
      </c>
      <c r="T191" s="6">
        <f t="shared" si="60"/>
        <v>0</v>
      </c>
      <c r="U191" s="2"/>
      <c r="V191" s="2" t="str">
        <f>IF(O191&lt;&gt;"",VLOOKUP(O191,Runners!CZ$3:DM$201,V$1,FALSE),"")</f>
        <v/>
      </c>
      <c r="W191" s="19" t="str">
        <f t="shared" si="61"/>
        <v/>
      </c>
    </row>
    <row r="192" spans="3:23" x14ac:dyDescent="0.2">
      <c r="C192" s="3">
        <f>IF(A192&lt;&gt;"",VLOOKUP(A192,Runners!A$3:AS$201,C$1,FALSE),0)</f>
        <v>0</v>
      </c>
      <c r="D192" s="6">
        <f t="shared" ref="D192:D201" si="62">D191+1</f>
        <v>188</v>
      </c>
      <c r="E192" s="2"/>
      <c r="F192" s="2"/>
      <c r="J192" s="1">
        <f t="shared" ref="J192:J198" si="63">A192</f>
        <v>0</v>
      </c>
      <c r="M192" s="8" t="str">
        <f>IF(D192&lt;=L$4,SMALL(E$4:E$202,D192),"")</f>
        <v/>
      </c>
      <c r="N192" s="8" t="str">
        <f>IF(D192&lt;=L$4,VLOOKUP(M192,E$4:F$202,2,FALSE),"")</f>
        <v/>
      </c>
      <c r="O192" s="1" t="str">
        <f>IF(D192&lt;=L$4,VLOOKUP(M192,E$4:J$202,6,FALSE),"")</f>
        <v/>
      </c>
      <c r="P192" s="40" t="str">
        <f>IF(D192&lt;=L$4,VLOOKUP(O192,A$4:B$202,2,FALSE),"")</f>
        <v/>
      </c>
      <c r="Q192" s="40" t="str">
        <f t="shared" ref="Q192:Q197" si="64">IF(D192&lt;=L$4,IF(P192="Y",Q191,Q191-1),"")</f>
        <v/>
      </c>
      <c r="R192" s="6">
        <f t="shared" si="54"/>
        <v>0</v>
      </c>
      <c r="S192" s="6">
        <f>IF(AND(D192&lt;=L$4,P192&lt;&gt;"Y"),IF(N192&lt;VLOOKUP(O192,Runners!A$3:CT$201,S$1,FALSE),IF(Y$2="zero",0,Y$2),0),0)</f>
        <v>0</v>
      </c>
      <c r="T192" s="6">
        <f t="shared" ref="T192:T197" si="65">IF(AND(D192&lt;=L$4,P192&lt;&gt;"Y"),S192+R192,0)</f>
        <v>0</v>
      </c>
      <c r="U192" s="2"/>
      <c r="V192" s="2" t="str">
        <f>IF(O192&lt;&gt;"",VLOOKUP(O192,Runners!CZ$3:DM$201,V$1,FALSE),"")</f>
        <v/>
      </c>
      <c r="W192" s="19" t="str">
        <f t="shared" ref="W192:W197" si="66">IF(O192&lt;&gt;"",(V192-N192)/V192,"")</f>
        <v/>
      </c>
    </row>
    <row r="193" spans="3:23" x14ac:dyDescent="0.2">
      <c r="C193" s="3">
        <f>IF(A193&lt;&gt;"",VLOOKUP(A193,Runners!A$3:AS$201,C$1,FALSE),0)</f>
        <v>0</v>
      </c>
      <c r="D193" s="6">
        <f t="shared" si="62"/>
        <v>189</v>
      </c>
      <c r="E193" s="2"/>
      <c r="F193" s="2"/>
      <c r="J193" s="1">
        <f t="shared" si="63"/>
        <v>0</v>
      </c>
      <c r="M193" s="8" t="str">
        <f>IF(D193&lt;=L$4,SMALL(E$4:E$202,D193),"")</f>
        <v/>
      </c>
      <c r="N193" s="8" t="str">
        <f>IF(D193&lt;=L$4,VLOOKUP(M193,E$4:F$202,2,FALSE),"")</f>
        <v/>
      </c>
      <c r="O193" s="1" t="str">
        <f>IF(D193&lt;=L$4,VLOOKUP(M193,E$4:J$202,6,FALSE),"")</f>
        <v/>
      </c>
      <c r="P193" s="40" t="str">
        <f>IF(D193&lt;=L$4,VLOOKUP(O193,A$4:B$202,2,FALSE),"")</f>
        <v/>
      </c>
      <c r="Q193" s="40" t="str">
        <f t="shared" si="64"/>
        <v/>
      </c>
      <c r="R193" s="6">
        <f t="shared" si="54"/>
        <v>0</v>
      </c>
      <c r="S193" s="6">
        <f>IF(AND(D193&lt;=L$4,P193&lt;&gt;"Y"),IF(N193&lt;VLOOKUP(O193,Runners!A$3:CT$201,S$1,FALSE),IF(Y$2="zero",0,Y$2),0),0)</f>
        <v>0</v>
      </c>
      <c r="T193" s="6">
        <f t="shared" si="65"/>
        <v>0</v>
      </c>
      <c r="U193" s="2"/>
      <c r="V193" s="2" t="str">
        <f>IF(O193&lt;&gt;"",VLOOKUP(O193,Runners!CZ$3:DM$201,V$1,FALSE),"")</f>
        <v/>
      </c>
      <c r="W193" s="19" t="str">
        <f t="shared" si="66"/>
        <v/>
      </c>
    </row>
    <row r="194" spans="3:23" x14ac:dyDescent="0.2">
      <c r="C194" s="3">
        <f>IF(A194&lt;&gt;"",VLOOKUP(A194,Runners!A$3:AS$201,C$1,FALSE),0)</f>
        <v>0</v>
      </c>
      <c r="D194" s="6">
        <f t="shared" si="62"/>
        <v>190</v>
      </c>
      <c r="E194" s="2"/>
      <c r="F194" s="2"/>
      <c r="J194" s="1">
        <f t="shared" si="63"/>
        <v>0</v>
      </c>
      <c r="M194" s="8" t="str">
        <f>IF(D194&lt;=L$4,SMALL(E$4:E$202,D194),"")</f>
        <v/>
      </c>
      <c r="N194" s="8" t="str">
        <f>IF(D194&lt;=L$4,VLOOKUP(M194,E$4:F$202,2,FALSE),"")</f>
        <v/>
      </c>
      <c r="O194" s="1" t="str">
        <f>IF(D194&lt;=L$4,VLOOKUP(M194,E$4:J$202,6,FALSE),"")</f>
        <v/>
      </c>
      <c r="P194" s="40" t="str">
        <f>IF(D194&lt;=L$4,VLOOKUP(O194,A$4:B$202,2,FALSE),"")</f>
        <v/>
      </c>
      <c r="Q194" s="40" t="str">
        <f t="shared" si="64"/>
        <v/>
      </c>
      <c r="R194" s="6">
        <f t="shared" si="54"/>
        <v>0</v>
      </c>
      <c r="S194" s="6">
        <f>IF(AND(D194&lt;=L$4,P194&lt;&gt;"Y"),IF(N194&lt;VLOOKUP(O194,Runners!A$3:CT$201,S$1,FALSE),IF(Y$2="zero",0,Y$2),0),0)</f>
        <v>0</v>
      </c>
      <c r="T194" s="6">
        <f t="shared" si="65"/>
        <v>0</v>
      </c>
      <c r="U194" s="2"/>
      <c r="V194" s="2" t="str">
        <f>IF(O194&lt;&gt;"",VLOOKUP(O194,Runners!CZ$3:DM$201,V$1,FALSE),"")</f>
        <v/>
      </c>
      <c r="W194" s="19" t="str">
        <f t="shared" si="66"/>
        <v/>
      </c>
    </row>
    <row r="195" spans="3:23" x14ac:dyDescent="0.2">
      <c r="C195" s="3">
        <f>IF(A195&lt;&gt;"",VLOOKUP(A195,Runners!A$3:AS$201,C$1,FALSE),0)</f>
        <v>0</v>
      </c>
      <c r="D195" s="6">
        <f t="shared" si="62"/>
        <v>191</v>
      </c>
      <c r="E195" s="2"/>
      <c r="F195" s="2"/>
      <c r="J195" s="1">
        <f t="shared" si="63"/>
        <v>0</v>
      </c>
      <c r="M195" s="8" t="str">
        <f>IF(D195&lt;=L$4,SMALL(E$4:E$202,D195),"")</f>
        <v/>
      </c>
      <c r="N195" s="8" t="str">
        <f>IF(D195&lt;=L$4,VLOOKUP(M195,E$4:F$202,2,FALSE),"")</f>
        <v/>
      </c>
      <c r="O195" s="1" t="str">
        <f>IF(D195&lt;=L$4,VLOOKUP(M195,E$4:J$202,6,FALSE),"")</f>
        <v/>
      </c>
      <c r="P195" s="40" t="str">
        <f>IF(D195&lt;=L$4,VLOOKUP(O195,A$4:B$202,2,FALSE),"")</f>
        <v/>
      </c>
      <c r="Q195" s="40" t="str">
        <f t="shared" si="64"/>
        <v/>
      </c>
      <c r="R195" s="6">
        <f t="shared" si="54"/>
        <v>0</v>
      </c>
      <c r="S195" s="6">
        <f>IF(AND(D195&lt;=L$4,P195&lt;&gt;"Y"),IF(N195&lt;VLOOKUP(O195,Runners!A$3:CT$201,S$1,FALSE),IF(Y$2="zero",0,Y$2),0),0)</f>
        <v>0</v>
      </c>
      <c r="T195" s="6">
        <f t="shared" si="65"/>
        <v>0</v>
      </c>
      <c r="U195" s="2"/>
      <c r="V195" s="2" t="str">
        <f>IF(O195&lt;&gt;"",VLOOKUP(O195,Runners!CZ$3:DM$201,V$1,FALSE),"")</f>
        <v/>
      </c>
      <c r="W195" s="19" t="str">
        <f t="shared" si="66"/>
        <v/>
      </c>
    </row>
    <row r="196" spans="3:23" x14ac:dyDescent="0.2">
      <c r="C196" s="3">
        <f>IF(A196&lt;&gt;"",VLOOKUP(A196,Runners!A$3:AS$201,C$1,FALSE),0)</f>
        <v>0</v>
      </c>
      <c r="D196" s="6">
        <f t="shared" si="62"/>
        <v>192</v>
      </c>
      <c r="E196" s="2"/>
      <c r="F196" s="2"/>
      <c r="J196" s="1">
        <f t="shared" si="63"/>
        <v>0</v>
      </c>
      <c r="M196" s="8" t="str">
        <f>IF(D196&lt;=L$4,SMALL(E$4:E$202,D196),"")</f>
        <v/>
      </c>
      <c r="N196" s="8" t="str">
        <f>IF(D196&lt;=L$4,VLOOKUP(M196,E$4:F$202,2,FALSE),"")</f>
        <v/>
      </c>
      <c r="O196" s="1" t="str">
        <f>IF(D196&lt;=L$4,VLOOKUP(M196,E$4:J$202,6,FALSE),"")</f>
        <v/>
      </c>
      <c r="P196" s="40" t="str">
        <f>IF(D196&lt;=L$4,VLOOKUP(O196,A$4:B$202,2,FALSE),"")</f>
        <v/>
      </c>
      <c r="Q196" s="40" t="str">
        <f t="shared" si="64"/>
        <v/>
      </c>
      <c r="R196" s="6">
        <f t="shared" si="54"/>
        <v>0</v>
      </c>
      <c r="S196" s="6">
        <f>IF(AND(D196&lt;=L$4,P196&lt;&gt;"Y"),IF(N196&lt;VLOOKUP(O196,Runners!A$3:CT$201,S$1,FALSE),IF(Y$2="zero",0,Y$2),0),0)</f>
        <v>0</v>
      </c>
      <c r="T196" s="6">
        <f t="shared" si="65"/>
        <v>0</v>
      </c>
      <c r="U196" s="2"/>
      <c r="V196" s="2" t="str">
        <f>IF(O196&lt;&gt;"",VLOOKUP(O196,Runners!CZ$3:DM$201,V$1,FALSE),"")</f>
        <v/>
      </c>
      <c r="W196" s="19" t="str">
        <f t="shared" si="66"/>
        <v/>
      </c>
    </row>
    <row r="197" spans="3:23" x14ac:dyDescent="0.2">
      <c r="C197" s="3">
        <f>IF(A197&lt;&gt;"",VLOOKUP(A197,Runners!A$3:AS$201,C$1,FALSE),0)</f>
        <v>0</v>
      </c>
      <c r="D197" s="6">
        <f t="shared" si="62"/>
        <v>193</v>
      </c>
      <c r="E197" s="2"/>
      <c r="F197" s="2"/>
      <c r="J197" s="1">
        <f t="shared" si="63"/>
        <v>0</v>
      </c>
      <c r="M197" s="8" t="str">
        <f>IF(D197&lt;=L$4,SMALL(E$4:E$202,D197),"")</f>
        <v/>
      </c>
      <c r="N197" s="8" t="str">
        <f>IF(D197&lt;=L$4,VLOOKUP(M197,E$4:F$202,2,FALSE),"")</f>
        <v/>
      </c>
      <c r="O197" s="1" t="str">
        <f>IF(D197&lt;=L$4,VLOOKUP(M197,E$4:J$202,6,FALSE),"")</f>
        <v/>
      </c>
      <c r="P197" s="40" t="str">
        <f>IF(D197&lt;=L$4,VLOOKUP(O197,A$4:B$202,2,FALSE),"")</f>
        <v/>
      </c>
      <c r="Q197" s="40" t="str">
        <f t="shared" si="64"/>
        <v/>
      </c>
      <c r="R197" s="6">
        <f t="shared" si="54"/>
        <v>0</v>
      </c>
      <c r="S197" s="6">
        <f>IF(AND(D197&lt;=L$4,P197&lt;&gt;"Y"),IF(N197&lt;VLOOKUP(O197,Runners!A$3:CT$201,S$1,FALSE),IF(Y$2="zero",0,Y$2),0),0)</f>
        <v>0</v>
      </c>
      <c r="T197" s="6">
        <f t="shared" si="65"/>
        <v>0</v>
      </c>
      <c r="U197" s="2"/>
      <c r="V197" s="2" t="str">
        <f>IF(O197&lt;&gt;"",VLOOKUP(O197,Runners!CZ$3:DM$201,V$1,FALSE),"")</f>
        <v/>
      </c>
      <c r="W197" s="19" t="str">
        <f t="shared" si="66"/>
        <v/>
      </c>
    </row>
    <row r="198" spans="3:23" x14ac:dyDescent="0.2">
      <c r="C198" s="3">
        <f>IF(A198&lt;&gt;"",VLOOKUP(A198,Runners!A$3:AS$201,C$1,FALSE),0)</f>
        <v>0</v>
      </c>
      <c r="D198" s="6">
        <f t="shared" si="62"/>
        <v>194</v>
      </c>
      <c r="E198" s="2"/>
      <c r="F198" s="2"/>
      <c r="J198" s="1">
        <f t="shared" si="63"/>
        <v>0</v>
      </c>
      <c r="M198" s="8" t="str">
        <f>IF(D198&lt;=L$4,SMALL(E$4:E$202,D198),"")</f>
        <v/>
      </c>
      <c r="N198" s="8" t="str">
        <f>IF(D198&lt;=L$4,VLOOKUP(M198,E$4:F$202,2,FALSE),"")</f>
        <v/>
      </c>
      <c r="O198" s="1" t="str">
        <f>IF(D198&lt;=L$4,VLOOKUP(M198,E$4:J$202,6,FALSE),"")</f>
        <v/>
      </c>
      <c r="P198" s="40" t="str">
        <f>IF(D198&lt;=L$4,VLOOKUP(O198,A$4:B$202,2,FALSE),"")</f>
        <v/>
      </c>
      <c r="Q198" s="40" t="str">
        <f t="shared" ref="Q198:Q201" si="67">IF(D198&lt;=L$4,IF(P198="Y",Q197,Q197-1),"")</f>
        <v/>
      </c>
      <c r="R198" s="6">
        <f t="shared" ref="R198:R201" si="68">IF(Q198=Q197,0,IF(Q198&gt;0,Q198,1))</f>
        <v>0</v>
      </c>
      <c r="S198" s="6">
        <f>IF(AND(D198&lt;=L$4,P198&lt;&gt;"Y"),IF(N198&lt;VLOOKUP(O198,Runners!A$3:CT$201,S$1,FALSE),IF(Y$2="zero",0,Y$2),0),0)</f>
        <v>0</v>
      </c>
      <c r="T198" s="6">
        <f t="shared" ref="T198:T201" si="69">IF(AND(D198&lt;=L$4,P198&lt;&gt;"Y"),S198+R198,0)</f>
        <v>0</v>
      </c>
      <c r="U198" s="2"/>
      <c r="V198" s="2" t="str">
        <f>IF(O198&lt;&gt;"",VLOOKUP(O198,Runners!CZ$3:DM$201,V$1,FALSE),"")</f>
        <v/>
      </c>
      <c r="W198" s="19" t="str">
        <f t="shared" ref="W198:W201" si="70">IF(O198&lt;&gt;"",(V198-N198)/V198,"")</f>
        <v/>
      </c>
    </row>
    <row r="199" spans="3:23" x14ac:dyDescent="0.2">
      <c r="C199" s="3">
        <f>IF(A199&lt;&gt;"",VLOOKUP(A199,Runners!A$3:AS$201,C$1,FALSE),0)</f>
        <v>0</v>
      </c>
      <c r="D199" s="6">
        <f t="shared" si="62"/>
        <v>195</v>
      </c>
      <c r="E199" s="2"/>
      <c r="F199" s="2"/>
      <c r="J199" s="1">
        <f t="shared" ref="J199:J201" si="71">A199</f>
        <v>0</v>
      </c>
      <c r="M199" s="8" t="str">
        <f>IF(D199&lt;=L$4,SMALL(E$4:E$202,D199),"")</f>
        <v/>
      </c>
      <c r="N199" s="8" t="str">
        <f>IF(D199&lt;=L$4,VLOOKUP(M199,E$4:F$202,2,FALSE),"")</f>
        <v/>
      </c>
      <c r="O199" s="1" t="str">
        <f>IF(D199&lt;=L$4,VLOOKUP(M199,E$4:J$202,6,FALSE),"")</f>
        <v/>
      </c>
      <c r="P199" s="40" t="str">
        <f>IF(D199&lt;=L$4,VLOOKUP(O199,A$4:B$202,2,FALSE),"")</f>
        <v/>
      </c>
      <c r="Q199" s="40" t="str">
        <f t="shared" si="67"/>
        <v/>
      </c>
      <c r="R199" s="6">
        <f t="shared" si="68"/>
        <v>0</v>
      </c>
      <c r="S199" s="6">
        <f>IF(AND(D199&lt;=L$4,P199&lt;&gt;"Y"),IF(N199&lt;VLOOKUP(O199,Runners!A$3:CT$201,S$1,FALSE),IF(Y$2="zero",0,Y$2),0),0)</f>
        <v>0</v>
      </c>
      <c r="T199" s="6">
        <f t="shared" si="69"/>
        <v>0</v>
      </c>
      <c r="U199" s="2"/>
      <c r="V199" s="2" t="str">
        <f>IF(O199&lt;&gt;"",VLOOKUP(O199,Runners!CZ$3:DM$201,V$1,FALSE),"")</f>
        <v/>
      </c>
      <c r="W199" s="19" t="str">
        <f t="shared" si="70"/>
        <v/>
      </c>
    </row>
    <row r="200" spans="3:23" x14ac:dyDescent="0.2">
      <c r="C200" s="3">
        <f>IF(A200&lt;&gt;"",VLOOKUP(A200,Runners!A$3:AS$201,C$1,FALSE),0)</f>
        <v>0</v>
      </c>
      <c r="D200" s="6">
        <f t="shared" si="62"/>
        <v>196</v>
      </c>
      <c r="E200" s="2"/>
      <c r="F200" s="2"/>
      <c r="J200" s="1">
        <f t="shared" si="71"/>
        <v>0</v>
      </c>
      <c r="M200" s="8" t="str">
        <f>IF(D200&lt;=L$4,SMALL(E$4:E$202,D200),"")</f>
        <v/>
      </c>
      <c r="N200" s="8" t="str">
        <f>IF(D200&lt;=L$4,VLOOKUP(M200,E$4:F$202,2,FALSE),"")</f>
        <v/>
      </c>
      <c r="O200" s="1" t="str">
        <f>IF(D200&lt;=L$4,VLOOKUP(M200,E$4:J$202,6,FALSE),"")</f>
        <v/>
      </c>
      <c r="P200" s="40" t="str">
        <f>IF(D200&lt;=L$4,VLOOKUP(O200,A$4:B$202,2,FALSE),"")</f>
        <v/>
      </c>
      <c r="Q200" s="40" t="str">
        <f t="shared" si="67"/>
        <v/>
      </c>
      <c r="R200" s="6">
        <f t="shared" si="68"/>
        <v>0</v>
      </c>
      <c r="S200" s="6">
        <f>IF(AND(D200&lt;=L$4,P200&lt;&gt;"Y"),IF(N200&lt;VLOOKUP(O200,Runners!A$3:CT$201,S$1,FALSE),IF(Y$2="zero",0,Y$2),0),0)</f>
        <v>0</v>
      </c>
      <c r="T200" s="6">
        <f t="shared" si="69"/>
        <v>0</v>
      </c>
      <c r="U200" s="2"/>
      <c r="V200" s="2" t="str">
        <f>IF(O200&lt;&gt;"",VLOOKUP(O200,Runners!CZ$3:DM$201,V$1,FALSE),"")</f>
        <v/>
      </c>
      <c r="W200" s="19" t="str">
        <f t="shared" si="70"/>
        <v/>
      </c>
    </row>
    <row r="201" spans="3:23" x14ac:dyDescent="0.2">
      <c r="C201" s="3">
        <f>IF(A201&lt;&gt;"",VLOOKUP(A201,Runners!A$3:AS$201,C$1,FALSE),0)</f>
        <v>0</v>
      </c>
      <c r="D201" s="6">
        <f t="shared" si="62"/>
        <v>197</v>
      </c>
      <c r="E201" s="2"/>
      <c r="F201" s="2"/>
      <c r="J201" s="1">
        <f t="shared" si="71"/>
        <v>0</v>
      </c>
      <c r="M201" s="8" t="str">
        <f>IF(D201&lt;=L$4,SMALL(E$4:E$202,D201),"")</f>
        <v/>
      </c>
      <c r="N201" s="8" t="str">
        <f>IF(D201&lt;=L$4,VLOOKUP(M201,E$4:F$202,2,FALSE),"")</f>
        <v/>
      </c>
      <c r="O201" s="1" t="str">
        <f>IF(D201&lt;=L$4,VLOOKUP(M201,E$4:J$202,6,FALSE),"")</f>
        <v/>
      </c>
      <c r="P201" s="40" t="str">
        <f>IF(D201&lt;=L$4,VLOOKUP(O201,A$4:B$202,2,FALSE),"")</f>
        <v/>
      </c>
      <c r="Q201" s="40" t="str">
        <f t="shared" si="67"/>
        <v/>
      </c>
      <c r="R201" s="6">
        <f t="shared" si="68"/>
        <v>0</v>
      </c>
      <c r="S201" s="6">
        <f>IF(AND(D201&lt;=L$4,P201&lt;&gt;"Y"),IF(N201&lt;VLOOKUP(O201,Runners!A$3:CT$201,S$1,FALSE),IF(Y$2="zero",0,Y$2),0),0)</f>
        <v>0</v>
      </c>
      <c r="T201" s="6">
        <f t="shared" si="69"/>
        <v>0</v>
      </c>
      <c r="U201" s="2"/>
      <c r="V201" s="2" t="str">
        <f>IF(O201&lt;&gt;"",VLOOKUP(O201,Runners!CZ$3:DM$201,V$1,FALSE),"")</f>
        <v/>
      </c>
      <c r="W201" s="19" t="str">
        <f t="shared" si="70"/>
        <v/>
      </c>
    </row>
    <row r="202" spans="3:23" x14ac:dyDescent="0.2">
      <c r="S202" s="6" t="e">
        <f>IF(D202&lt;=L$4,IF(N202&lt;VLOOKUP(O202,Runners!A$3:CT$201,S$1,FALSE),2,0),0)</f>
        <v>#N/A</v>
      </c>
    </row>
  </sheetData>
  <sortState xmlns:xlrd2="http://schemas.microsoft.com/office/spreadsheetml/2017/richdata2" ref="A4:CE126">
    <sortCondition ref="A126"/>
  </sortState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/>
  <dimension ref="A1:CE202"/>
  <sheetViews>
    <sheetView showZeros="0" workbookViewId="0">
      <pane xSplit="4" ySplit="2" topLeftCell="E18" activePane="bottomRight" state="frozen"/>
      <selection pane="topRight" activeCell="E1" sqref="E1"/>
      <selection pane="bottomLeft" activeCell="A3" sqref="A3"/>
      <selection pane="bottomRight" activeCell="C55" sqref="C55:F55"/>
    </sheetView>
  </sheetViews>
  <sheetFormatPr defaultColWidth="8.85546875" defaultRowHeight="12" x14ac:dyDescent="0.2"/>
  <cols>
    <col min="1" max="1" width="16.28515625" style="1" customWidth="1"/>
    <col min="2" max="2" width="5.5703125" style="1" customWidth="1"/>
    <col min="3" max="3" width="7.28515625" style="1" customWidth="1"/>
    <col min="4" max="4" width="3.85546875" style="6" hidden="1" customWidth="1"/>
    <col min="5" max="5" width="7.7109375" style="1" customWidth="1"/>
    <col min="6" max="6" width="8.7109375" style="1" customWidth="1"/>
    <col min="7" max="7" width="8.7109375" style="6" customWidth="1"/>
    <col min="8" max="8" width="8.7109375" style="6" hidden="1" customWidth="1"/>
    <col min="9" max="9" width="8.140625" style="1" hidden="1" customWidth="1"/>
    <col min="10" max="10" width="5.7109375" style="1" hidden="1" customWidth="1"/>
    <col min="11" max="11" width="8.7109375" style="8" hidden="1" customWidth="1"/>
    <col min="12" max="12" width="11.140625" style="1" customWidth="1"/>
    <col min="13" max="13" width="8.85546875" style="1" customWidth="1"/>
    <col min="14" max="14" width="8.85546875" style="8" customWidth="1"/>
    <col min="15" max="15" width="16.7109375" style="1" customWidth="1"/>
    <col min="16" max="16" width="5.7109375" style="6" customWidth="1"/>
    <col min="17" max="17" width="5.5703125" style="6" hidden="1" customWidth="1"/>
    <col min="18" max="19" width="5.5703125" style="6" customWidth="1"/>
    <col min="20" max="21" width="5.5703125" style="1" customWidth="1"/>
    <col min="22" max="22" width="8.85546875" style="1" hidden="1" customWidth="1"/>
    <col min="23" max="23" width="6.140625" style="1" customWidth="1"/>
    <col min="24" max="24" width="10.42578125" style="1" customWidth="1"/>
    <col min="25" max="16384" width="8.85546875" style="1"/>
  </cols>
  <sheetData>
    <row r="1" spans="1:83" s="7" customFormat="1" ht="25.9" hidden="1" customHeight="1" x14ac:dyDescent="0.25">
      <c r="C1" s="7">
        <v>43</v>
      </c>
      <c r="D1" s="5"/>
      <c r="E1" s="4"/>
      <c r="F1" s="4"/>
      <c r="G1" s="5"/>
      <c r="H1" s="5"/>
      <c r="K1" s="10"/>
      <c r="N1" s="10"/>
      <c r="P1" s="5"/>
      <c r="Q1" s="5">
        <v>96</v>
      </c>
      <c r="R1" s="5"/>
      <c r="S1" s="5">
        <v>96</v>
      </c>
      <c r="T1" s="7">
        <v>3</v>
      </c>
      <c r="V1" s="7">
        <v>12</v>
      </c>
    </row>
    <row r="2" spans="1:83" s="7" customFormat="1" ht="12" customHeight="1" x14ac:dyDescent="0.25">
      <c r="A2" s="7" t="s">
        <v>22</v>
      </c>
      <c r="B2" s="7" t="s">
        <v>65</v>
      </c>
      <c r="C2" s="7" t="s">
        <v>59</v>
      </c>
      <c r="D2" s="5">
        <v>0</v>
      </c>
      <c r="E2" s="4"/>
      <c r="F2" s="4"/>
      <c r="G2" s="5"/>
      <c r="H2" s="5"/>
      <c r="K2" s="10"/>
      <c r="L2" s="14" t="s">
        <v>138</v>
      </c>
      <c r="M2" s="14" t="s">
        <v>139</v>
      </c>
      <c r="N2" s="24" t="s">
        <v>140</v>
      </c>
      <c r="P2" s="39" t="s">
        <v>65</v>
      </c>
      <c r="Q2" s="39"/>
      <c r="R2" s="5" t="s">
        <v>34</v>
      </c>
      <c r="S2" s="5" t="s">
        <v>119</v>
      </c>
      <c r="T2" s="5" t="s">
        <v>124</v>
      </c>
      <c r="X2" s="12" t="s">
        <v>206</v>
      </c>
      <c r="Y2" s="51">
        <v>2</v>
      </c>
    </row>
    <row r="3" spans="1:83" s="7" customFormat="1" ht="16.149999999999999" hidden="1" customHeight="1" x14ac:dyDescent="0.25">
      <c r="D3" s="5">
        <v>0</v>
      </c>
      <c r="E3" s="4"/>
      <c r="F3" s="4"/>
      <c r="G3" s="5"/>
      <c r="H3" s="5"/>
      <c r="K3" s="10"/>
      <c r="L3" s="14"/>
      <c r="M3" s="14"/>
      <c r="N3" s="24"/>
      <c r="P3" s="39"/>
      <c r="Q3" s="39">
        <v>41</v>
      </c>
      <c r="R3" s="5">
        <v>41</v>
      </c>
      <c r="S3" s="5"/>
      <c r="T3" s="5"/>
    </row>
    <row r="4" spans="1:83" ht="12" customHeight="1" x14ac:dyDescent="0.2">
      <c r="A4" s="1" t="s">
        <v>199</v>
      </c>
      <c r="C4" s="3">
        <f>IF(A4&lt;&gt;"",VLOOKUP(A4,Runners!A$3:AS$201,C$1,FALSE),0)</f>
        <v>9.5486111111111119E-3</v>
      </c>
      <c r="D4" s="6">
        <f t="shared" ref="D4:D35" si="0">D3+1</f>
        <v>1</v>
      </c>
      <c r="E4" s="2"/>
      <c r="F4" s="2">
        <f t="shared" ref="F4:F35" si="1">IF(E4&gt;0,E4-C4,0)</f>
        <v>0</v>
      </c>
      <c r="J4" s="1" t="str">
        <f t="shared" ref="J4:J35" si="2">A4</f>
        <v>Aaron Kirkby</v>
      </c>
      <c r="L4" s="7">
        <f>COUNT(E4:E202)</f>
        <v>9</v>
      </c>
      <c r="M4" s="8">
        <f>IF(D4&lt;=L$4,SMALL(E$4:E$202,D4),"")</f>
        <v>3.1331018518518515E-2</v>
      </c>
      <c r="N4" s="8">
        <f>IF(D4&lt;=L$4,VLOOKUP(M4,E$4:F$202,2,FALSE),"")</f>
        <v>2.3518518518518515E-2</v>
      </c>
      <c r="O4" s="1" t="str">
        <f>IF(D4&lt;=L$4,VLOOKUP(M4,E$4:J$202,6,FALSE),"")</f>
        <v>Barry Broughton</v>
      </c>
      <c r="P4" s="40">
        <f>IF(D4&lt;=L$4,VLOOKUP(O4,A$4:B$202,2,FALSE),"")</f>
        <v>0</v>
      </c>
      <c r="Q4" s="40">
        <f t="shared" ref="Q4:Q35" si="3">IF(D4&lt;=L$4,IF(P4="Y",Q3,Q3-1),"")</f>
        <v>40</v>
      </c>
      <c r="R4" s="6">
        <f t="shared" ref="R4:R35" si="4">IF(Q4=Q3,0,IF(Q4&gt;0,Q4,1))</f>
        <v>40</v>
      </c>
      <c r="S4" s="6">
        <f>IF(AND(D4&lt;=L$4,P4&lt;&gt;"Y"),IF(N4&lt;VLOOKUP(O4,Runners!A$3:CT$201,S$1,FALSE),IF(Y$2="zero",0,Y$2),0),0)</f>
        <v>0</v>
      </c>
      <c r="T4" s="6">
        <f t="shared" ref="T4:T35" si="5">IF(AND(D4&lt;=L$4,P4&lt;&gt;"Y"),S4+R4,0)</f>
        <v>40</v>
      </c>
      <c r="U4" s="2"/>
      <c r="V4" s="2">
        <f>IF(O4&lt;&gt;"",VLOOKUP(O4,Runners!CZ$3:DM$201,V$1,FALSE),"")</f>
        <v>2.6065622835648148E-2</v>
      </c>
      <c r="W4" s="19">
        <f t="shared" ref="W4:W35" si="6">IF(O4&lt;&gt;"",(V4-N4)/V4,"")</f>
        <v>9.771891249980548E-2</v>
      </c>
    </row>
    <row r="5" spans="1:83" x14ac:dyDescent="0.2">
      <c r="A5" s="1" t="s">
        <v>5</v>
      </c>
      <c r="C5" s="3">
        <f>IF(A5&lt;&gt;"",VLOOKUP(A5,Runners!A$3:AS$201,C$1,FALSE),0)</f>
        <v>1.2847222222222223E-2</v>
      </c>
      <c r="D5" s="6">
        <f t="shared" si="0"/>
        <v>2</v>
      </c>
      <c r="E5" s="2"/>
      <c r="F5" s="2">
        <f t="shared" si="1"/>
        <v>0</v>
      </c>
      <c r="J5" s="1" t="str">
        <f t="shared" si="2"/>
        <v>Alan Elstone</v>
      </c>
      <c r="L5" s="7"/>
      <c r="M5" s="8">
        <f>IF(D5&lt;=L$4,SMALL(E$4:E$202,D5),"")</f>
        <v>3.2152777777777773E-2</v>
      </c>
      <c r="N5" s="8">
        <f>IF(D5&lt;=L$4,VLOOKUP(M5,E$4:F$202,2,FALSE),"")</f>
        <v>1.8263888888888885E-2</v>
      </c>
      <c r="O5" s="1" t="str">
        <f>IF(D5&lt;=L$4,VLOOKUP(M5,E$4:J$202,6,FALSE),"")</f>
        <v>Morgan Pritchard</v>
      </c>
      <c r="P5" s="40">
        <f>IF(D5&lt;=L$4,VLOOKUP(O5,A$4:B$202,2,FALSE),"")</f>
        <v>0</v>
      </c>
      <c r="Q5" s="40">
        <f t="shared" si="3"/>
        <v>39</v>
      </c>
      <c r="R5" s="6">
        <f t="shared" si="4"/>
        <v>39</v>
      </c>
      <c r="S5" s="6">
        <v>1</v>
      </c>
      <c r="T5" s="6">
        <f t="shared" si="5"/>
        <v>40</v>
      </c>
      <c r="U5" s="2"/>
      <c r="V5" s="2">
        <f>IF(O5&lt;&gt;"",VLOOKUP(O5,Runners!CZ$3:DM$201,V$1,FALSE),"")</f>
        <v>1.9448644606481484E-2</v>
      </c>
      <c r="W5" s="19">
        <f t="shared" si="6"/>
        <v>6.0917135438721813E-2</v>
      </c>
      <c r="X5" s="2" t="s">
        <v>135</v>
      </c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</row>
    <row r="6" spans="1:83" x14ac:dyDescent="0.2">
      <c r="A6" s="1" t="s">
        <v>214</v>
      </c>
      <c r="B6" s="3"/>
      <c r="C6" s="3">
        <f>IF(A6&lt;&gt;"",VLOOKUP(A6,Runners!A$3:AS$201,C$1,FALSE),0)</f>
        <v>1.7013888888888891E-2</v>
      </c>
      <c r="D6" s="6">
        <f t="shared" si="0"/>
        <v>3</v>
      </c>
      <c r="E6" s="2"/>
      <c r="F6" s="2">
        <f t="shared" si="1"/>
        <v>0</v>
      </c>
      <c r="J6" s="1" t="str">
        <f t="shared" si="2"/>
        <v>Alex Fraser</v>
      </c>
      <c r="M6" s="8">
        <f>IF(D6&lt;=L$4,SMALL(E$4:E$202,D6),"")</f>
        <v>3.2442129629629633E-2</v>
      </c>
      <c r="N6" s="8">
        <f>IF(D6&lt;=L$4,VLOOKUP(M6,E$4:F$202,2,FALSE),"")</f>
        <v>1.8726851851851856E-2</v>
      </c>
      <c r="O6" s="1" t="str">
        <f>IF(D6&lt;=L$4,VLOOKUP(M6,E$4:J$202,6,FALSE),"")</f>
        <v>Oliver Thomson</v>
      </c>
      <c r="P6" s="40">
        <f>IF(D6&lt;=L$4,VLOOKUP(O6,A$4:B$202,2,FALSE),"")</f>
        <v>0</v>
      </c>
      <c r="Q6" s="40">
        <f t="shared" si="3"/>
        <v>38</v>
      </c>
      <c r="R6" s="6">
        <f t="shared" si="4"/>
        <v>38</v>
      </c>
      <c r="S6" s="6">
        <f>IF(AND(D6&lt;=L$4,P6&lt;&gt;"Y"),IF(N6&lt;VLOOKUP(O6,Runners!A$3:CT$201,S$1,FALSE),IF(Y$2="zero",0,Y$2),0),0)</f>
        <v>0</v>
      </c>
      <c r="T6" s="6">
        <f t="shared" si="5"/>
        <v>38</v>
      </c>
      <c r="U6" s="2"/>
      <c r="V6" s="2">
        <f>IF(O6&lt;&gt;"",VLOOKUP(O6,Runners!CZ$3:DM$201,V$1,FALSE),"")</f>
        <v>1.8599537037037039E-2</v>
      </c>
      <c r="W6" s="19">
        <f t="shared" si="6"/>
        <v>-6.8450528935906155E-3</v>
      </c>
    </row>
    <row r="7" spans="1:83" x14ac:dyDescent="0.2">
      <c r="A7" s="1" t="s">
        <v>1</v>
      </c>
      <c r="C7" s="3">
        <f>IF(A7&lt;&gt;"",VLOOKUP(A7,Runners!A$3:AS$201,C$1,FALSE),0)</f>
        <v>1.6840277777777777E-2</v>
      </c>
      <c r="D7" s="6">
        <f t="shared" si="0"/>
        <v>4</v>
      </c>
      <c r="E7" s="2"/>
      <c r="F7" s="2">
        <f t="shared" si="1"/>
        <v>0</v>
      </c>
      <c r="J7" s="1" t="str">
        <f t="shared" si="2"/>
        <v>Alex Tate</v>
      </c>
      <c r="M7" s="8">
        <f>IF(D7&lt;=L$4,SMALL(E$4:E$202,D7),"")</f>
        <v>3.2523148148148148E-2</v>
      </c>
      <c r="N7" s="8">
        <f>IF(D7&lt;=L$4,VLOOKUP(M7,E$4:F$202,2,FALSE),"")</f>
        <v>1.6550925925925927E-2</v>
      </c>
      <c r="O7" s="1" t="str">
        <f>IF(D7&lt;=L$4,VLOOKUP(M7,E$4:J$202,6,FALSE),"")</f>
        <v>Joe Greenwood</v>
      </c>
      <c r="P7" s="40">
        <f>IF(D7&lt;=L$4,VLOOKUP(O7,A$4:B$202,2,FALSE),"")</f>
        <v>0</v>
      </c>
      <c r="Q7" s="40">
        <f t="shared" si="3"/>
        <v>37</v>
      </c>
      <c r="R7" s="6">
        <f t="shared" si="4"/>
        <v>37</v>
      </c>
      <c r="S7" s="6">
        <f>IF(AND(D7&lt;=L$4,P7&lt;&gt;"Y"),IF(N7&lt;VLOOKUP(O7,Runners!A$3:CT$201,S$1,FALSE),IF(Y$2="zero",0,Y$2),0),0)</f>
        <v>0</v>
      </c>
      <c r="T7" s="6">
        <f t="shared" si="5"/>
        <v>37</v>
      </c>
      <c r="U7" s="2"/>
      <c r="V7" s="2">
        <f>IF(O7&lt;&gt;"",VLOOKUP(O7,Runners!CZ$3:DM$201,V$1,FALSE),"")</f>
        <v>1.7367833842592592E-2</v>
      </c>
      <c r="W7" s="19">
        <f t="shared" si="6"/>
        <v>4.7035682404059691E-2</v>
      </c>
    </row>
    <row r="8" spans="1:83" x14ac:dyDescent="0.2">
      <c r="A8" s="1" t="s">
        <v>228</v>
      </c>
      <c r="C8" s="3">
        <f>IF(A8&lt;&gt;"",VLOOKUP(A8,Runners!A$3:AS$201,C$1,FALSE),0)</f>
        <v>9.5486111111111119E-3</v>
      </c>
      <c r="D8" s="6">
        <f t="shared" si="0"/>
        <v>5</v>
      </c>
      <c r="E8" s="2"/>
      <c r="F8" s="2">
        <f t="shared" si="1"/>
        <v>0</v>
      </c>
      <c r="J8" s="1" t="str">
        <f t="shared" si="2"/>
        <v>Alex Wiggins</v>
      </c>
      <c r="M8" s="8">
        <f>IF(D8&lt;=L$4,SMALL(E$4:E$202,D8),"")</f>
        <v>3.2951388888888891E-2</v>
      </c>
      <c r="N8" s="8">
        <f>IF(D8&lt;=L$4,VLOOKUP(M8,E$4:F$202,2,FALSE),"")</f>
        <v>2.045138888888889E-2</v>
      </c>
      <c r="O8" s="1" t="str">
        <f>IF(D8&lt;=L$4,VLOOKUP(M8,E$4:J$202,6,FALSE),"")</f>
        <v>Dan Gregson</v>
      </c>
      <c r="P8" s="40">
        <f>IF(D8&lt;=L$4,VLOOKUP(O8,A$4:B$202,2,FALSE),"")</f>
        <v>0</v>
      </c>
      <c r="Q8" s="40">
        <f t="shared" si="3"/>
        <v>36</v>
      </c>
      <c r="R8" s="6">
        <f t="shared" si="4"/>
        <v>36</v>
      </c>
      <c r="S8" s="6">
        <f>IF(AND(D8&lt;=L$4,P8&lt;&gt;"Y"),IF(N8&lt;VLOOKUP(O8,Runners!A$3:CT$201,S$1,FALSE),IF(Y$2="zero",0,Y$2),0),0)</f>
        <v>0</v>
      </c>
      <c r="T8" s="6">
        <f t="shared" si="5"/>
        <v>36</v>
      </c>
      <c r="U8" s="2"/>
      <c r="V8" s="2">
        <f>IF(O8&lt;&gt;"",VLOOKUP(O8,Runners!CZ$3:DM$201,V$1,FALSE),"")</f>
        <v>2.0046296296296295E-2</v>
      </c>
      <c r="W8" s="19">
        <f t="shared" si="6"/>
        <v>-2.020785219399554E-2</v>
      </c>
    </row>
    <row r="9" spans="1:83" x14ac:dyDescent="0.2">
      <c r="A9" s="1" t="s">
        <v>216</v>
      </c>
      <c r="C9" s="3">
        <f>IF(A9&lt;&gt;"",VLOOKUP(A9,Runners!A$3:AS$201,C$1,FALSE),0)</f>
        <v>1.8229166666666668E-2</v>
      </c>
      <c r="D9" s="6">
        <f t="shared" si="0"/>
        <v>6</v>
      </c>
      <c r="E9" s="2"/>
      <c r="F9" s="2">
        <f t="shared" si="1"/>
        <v>0</v>
      </c>
      <c r="J9" s="1" t="str">
        <f t="shared" si="2"/>
        <v>Alistair Leivers</v>
      </c>
      <c r="M9" s="8">
        <f>IF(D9&lt;=L$4,SMALL(E$4:E$202,D9),"")</f>
        <v>3.3148148148148149E-2</v>
      </c>
      <c r="N9" s="8">
        <f>IF(D9&lt;=L$4,VLOOKUP(M9,E$4:F$202,2,FALSE),"")</f>
        <v>2.4641203703703707E-2</v>
      </c>
      <c r="O9" s="1" t="str">
        <f>IF(D9&lt;=L$4,VLOOKUP(M9,E$4:J$202,6,FALSE),"")</f>
        <v>Peter Thomson</v>
      </c>
      <c r="P9" s="40">
        <f>IF(D9&lt;=L$4,VLOOKUP(O9,A$4:B$202,2,FALSE),"")</f>
        <v>0</v>
      </c>
      <c r="Q9" s="40">
        <f t="shared" si="3"/>
        <v>35</v>
      </c>
      <c r="R9" s="6">
        <f t="shared" si="4"/>
        <v>35</v>
      </c>
      <c r="S9" s="6">
        <f>IF(AND(D9&lt;=L$4,P9&lt;&gt;"Y"),IF(N9&lt;VLOOKUP(O9,Runners!A$3:CT$201,S$1,FALSE),IF(Y$2="zero",0,Y$2),0),0)</f>
        <v>0</v>
      </c>
      <c r="T9" s="6">
        <f t="shared" si="5"/>
        <v>35</v>
      </c>
      <c r="U9" s="2"/>
      <c r="V9" s="2">
        <f>IF(O9&lt;&gt;"",VLOOKUP(O9,Runners!CZ$3:DM$201,V$1,FALSE),"")</f>
        <v>2.4467592592592596E-2</v>
      </c>
      <c r="W9" s="19">
        <f t="shared" si="6"/>
        <v>-7.0955534531693207E-3</v>
      </c>
    </row>
    <row r="10" spans="1:83" x14ac:dyDescent="0.2">
      <c r="A10" s="1" t="s">
        <v>48</v>
      </c>
      <c r="B10" s="3"/>
      <c r="C10" s="3">
        <f>IF(A10&lt;&gt;"",VLOOKUP(A10,Runners!A$3:AS$201,C$1,FALSE),0)</f>
        <v>1.7013888888888891E-2</v>
      </c>
      <c r="D10" s="6">
        <f t="shared" si="0"/>
        <v>7</v>
      </c>
      <c r="E10" s="2"/>
      <c r="F10" s="2">
        <f t="shared" si="1"/>
        <v>0</v>
      </c>
      <c r="J10" s="1" t="str">
        <f t="shared" si="2"/>
        <v>Andy Draper</v>
      </c>
      <c r="M10" s="8">
        <f>IF(D10&lt;=L$4,SMALL(E$4:E$202,D10),"")</f>
        <v>3.3599537037037039E-2</v>
      </c>
      <c r="N10" s="8">
        <f>IF(D10&lt;=L$4,VLOOKUP(M10,E$4:F$202,2,FALSE),"")</f>
        <v>2.1273148148148149E-2</v>
      </c>
      <c r="O10" s="1" t="str">
        <f>IF(D10&lt;=L$4,VLOOKUP(M10,E$4:J$202,6,FALSE),"")</f>
        <v>Lewis McAfee</v>
      </c>
      <c r="P10" s="40">
        <f>IF(D10&lt;=L$4,VLOOKUP(O10,A$4:B$202,2,FALSE),"")</f>
        <v>0</v>
      </c>
      <c r="Q10" s="40">
        <f t="shared" si="3"/>
        <v>34</v>
      </c>
      <c r="R10" s="6">
        <f t="shared" si="4"/>
        <v>34</v>
      </c>
      <c r="S10" s="6">
        <v>3</v>
      </c>
      <c r="T10" s="6">
        <f t="shared" si="5"/>
        <v>37</v>
      </c>
      <c r="U10" s="2"/>
      <c r="V10" s="2">
        <f>IF(O10&lt;&gt;"",VLOOKUP(O10,Runners!CZ$3:DM$201,V$1,FALSE),"")</f>
        <v>0.11572916666666666</v>
      </c>
      <c r="W10" s="19">
        <f t="shared" si="6"/>
        <v>0.81618161816181611</v>
      </c>
    </row>
    <row r="11" spans="1:83" x14ac:dyDescent="0.2">
      <c r="A11" s="1" t="s">
        <v>27</v>
      </c>
      <c r="C11" s="3">
        <f>IF(A11&lt;&gt;"",VLOOKUP(A11,Runners!A$3:AS$201,C$1,FALSE),0)</f>
        <v>1.6493055555555556E-2</v>
      </c>
      <c r="D11" s="6">
        <f t="shared" si="0"/>
        <v>8</v>
      </c>
      <c r="E11" s="2"/>
      <c r="F11" s="2">
        <f t="shared" si="1"/>
        <v>0</v>
      </c>
      <c r="J11" s="1" t="str">
        <f t="shared" si="2"/>
        <v>Andy Unsworth</v>
      </c>
      <c r="M11" s="8">
        <f>IF(D11&lt;=L$4,SMALL(E$4:E$202,D11),"")</f>
        <v>3.4502314814814812E-2</v>
      </c>
      <c r="N11" s="8">
        <f>IF(D11&lt;=L$4,VLOOKUP(M11,E$4:F$202,2,FALSE),"")</f>
        <v>2.4259259259259258E-2</v>
      </c>
      <c r="O11" s="1" t="str">
        <f>IF(D11&lt;=L$4,VLOOKUP(M11,E$4:J$202,6,FALSE),"")</f>
        <v>Greg Oulton</v>
      </c>
      <c r="P11" s="40">
        <f>IF(D11&lt;=L$4,VLOOKUP(O11,A$4:B$202,2,FALSE),"")</f>
        <v>0</v>
      </c>
      <c r="Q11" s="40">
        <f t="shared" si="3"/>
        <v>33</v>
      </c>
      <c r="R11" s="6">
        <f t="shared" si="4"/>
        <v>33</v>
      </c>
      <c r="S11" s="6">
        <f>IF(AND(D11&lt;=L$4,P11&lt;&gt;"Y"),IF(N11&lt;VLOOKUP(O11,Runners!A$3:CT$201,S$1,FALSE),IF(Y$2="zero",0,Y$2),0),0)</f>
        <v>0</v>
      </c>
      <c r="T11" s="6">
        <f t="shared" si="5"/>
        <v>33</v>
      </c>
      <c r="U11" s="2"/>
      <c r="V11" s="2">
        <f>IF(O11&lt;&gt;"",VLOOKUP(O11,Runners!CZ$3:DM$201,V$1,FALSE),"")</f>
        <v>2.4282407407407412E-2</v>
      </c>
      <c r="W11" s="19">
        <f t="shared" si="6"/>
        <v>9.5328884652073984E-4</v>
      </c>
    </row>
    <row r="12" spans="1:83" x14ac:dyDescent="0.2">
      <c r="A12" s="1" t="s">
        <v>190</v>
      </c>
      <c r="C12" s="3">
        <f>IF(A12&lt;&gt;"",VLOOKUP(A12,Runners!A$3:AS$201,C$1,FALSE),0)</f>
        <v>7.2916666666666668E-3</v>
      </c>
      <c r="D12" s="6">
        <f t="shared" si="0"/>
        <v>9</v>
      </c>
      <c r="E12" s="2"/>
      <c r="F12" s="2">
        <f t="shared" si="1"/>
        <v>0</v>
      </c>
      <c r="J12" s="1" t="str">
        <f t="shared" si="2"/>
        <v>Angela Bremner</v>
      </c>
      <c r="M12" s="8">
        <f>IF(D12&lt;=L$4,SMALL(E$4:E$202,D12),"")</f>
        <v>3.5624999999999997E-2</v>
      </c>
      <c r="N12" s="8">
        <f>IF(D12&lt;=L$4,VLOOKUP(M12,E$4:F$202,2,FALSE),"")</f>
        <v>2.225694444444444E-2</v>
      </c>
      <c r="O12" s="1" t="str">
        <f>IF(D12&lt;=L$4,VLOOKUP(M12,E$4:J$202,6,FALSE),"")</f>
        <v>Jennifer Hill</v>
      </c>
      <c r="P12" s="40">
        <f>IF(D12&lt;=L$4,VLOOKUP(O12,A$4:B$202,2,FALSE),"")</f>
        <v>0</v>
      </c>
      <c r="Q12" s="40">
        <f t="shared" si="3"/>
        <v>32</v>
      </c>
      <c r="R12" s="6">
        <f t="shared" si="4"/>
        <v>32</v>
      </c>
      <c r="S12" s="6">
        <f>IF(AND(D12&lt;=L$4,P12&lt;&gt;"Y"),IF(N12&lt;VLOOKUP(O12,Runners!A$3:CT$201,S$1,FALSE),IF(Y$2="zero",0,Y$2),0),0)</f>
        <v>0</v>
      </c>
      <c r="T12" s="6">
        <f t="shared" si="5"/>
        <v>32</v>
      </c>
      <c r="U12" s="2"/>
      <c r="V12" s="2">
        <f>IF(O12&lt;&gt;"",VLOOKUP(O12,Runners!CZ$3:DM$201,V$1,FALSE),"")</f>
        <v>1.9641203703703702E-2</v>
      </c>
      <c r="W12" s="19">
        <f t="shared" si="6"/>
        <v>-0.13317619328226268</v>
      </c>
    </row>
    <row r="13" spans="1:83" x14ac:dyDescent="0.2">
      <c r="A13" s="1" t="s">
        <v>21</v>
      </c>
      <c r="C13" s="3">
        <f>IF(A13&lt;&gt;"",VLOOKUP(A13,Runners!A$3:AS$201,C$1,FALSE),0)</f>
        <v>1.2847222222222223E-2</v>
      </c>
      <c r="D13" s="6">
        <f t="shared" si="0"/>
        <v>10</v>
      </c>
      <c r="E13" s="2"/>
      <c r="F13" s="2">
        <f t="shared" si="1"/>
        <v>0</v>
      </c>
      <c r="J13" s="1" t="str">
        <f t="shared" si="2"/>
        <v>Barbara Holmes</v>
      </c>
      <c r="M13" s="8" t="str">
        <f>IF(D13&lt;=L$4,SMALL(E$4:E$202,D13),"")</f>
        <v/>
      </c>
      <c r="N13" s="8" t="str">
        <f>IF(D13&lt;=L$4,VLOOKUP(M13,E$4:F$202,2,FALSE),"")</f>
        <v/>
      </c>
      <c r="O13" s="1" t="str">
        <f>IF(D13&lt;=L$4,VLOOKUP(M13,E$4:J$202,6,FALSE),"")</f>
        <v/>
      </c>
      <c r="P13" s="40" t="str">
        <f>IF(D13&lt;=L$4,VLOOKUP(O13,A$4:B$202,2,FALSE),"")</f>
        <v/>
      </c>
      <c r="Q13" s="40" t="str">
        <f t="shared" si="3"/>
        <v/>
      </c>
      <c r="R13" s="6" t="str">
        <f t="shared" si="4"/>
        <v/>
      </c>
      <c r="S13" s="6">
        <f>IF(AND(D13&lt;=L$4,P13&lt;&gt;"Y"),IF(N13&lt;VLOOKUP(O13,Runners!A$3:CT$201,S$1,FALSE),IF(Y$2="zero",0,Y$2),0),0)</f>
        <v>0</v>
      </c>
      <c r="T13" s="6">
        <f t="shared" si="5"/>
        <v>0</v>
      </c>
      <c r="U13" s="2"/>
      <c r="V13" s="2" t="str">
        <f>IF(O13&lt;&gt;"",VLOOKUP(O13,Runners!CZ$3:DM$201,V$1,FALSE),"")</f>
        <v/>
      </c>
      <c r="W13" s="19" t="str">
        <f t="shared" si="6"/>
        <v/>
      </c>
    </row>
    <row r="14" spans="1:83" x14ac:dyDescent="0.2">
      <c r="A14" s="1" t="s">
        <v>208</v>
      </c>
      <c r="C14" s="3">
        <f>IF(A14&lt;&gt;"",VLOOKUP(A14,Runners!A$3:AS$201,C$1,FALSE),0)</f>
        <v>7.8125E-3</v>
      </c>
      <c r="D14" s="6">
        <f t="shared" si="0"/>
        <v>11</v>
      </c>
      <c r="E14" s="2">
        <v>3.1331018518518515E-2</v>
      </c>
      <c r="F14" s="2">
        <f t="shared" si="1"/>
        <v>2.3518518518518515E-2</v>
      </c>
      <c r="J14" s="1" t="str">
        <f t="shared" si="2"/>
        <v>Barry Broughton</v>
      </c>
      <c r="M14" s="8" t="str">
        <f>IF(D14&lt;=L$4,SMALL(E$4:E$202,D14),"")</f>
        <v/>
      </c>
      <c r="N14" s="8" t="str">
        <f>IF(D14&lt;=L$4,VLOOKUP(M14,E$4:F$202,2,FALSE),"")</f>
        <v/>
      </c>
      <c r="O14" s="1" t="str">
        <f>IF(D14&lt;=L$4,VLOOKUP(M14,E$4:J$202,6,FALSE),"")</f>
        <v/>
      </c>
      <c r="P14" s="40" t="str">
        <f>IF(D14&lt;=L$4,VLOOKUP(O14,A$4:B$202,2,FALSE),"")</f>
        <v/>
      </c>
      <c r="Q14" s="40" t="str">
        <f t="shared" si="3"/>
        <v/>
      </c>
      <c r="R14" s="6">
        <f t="shared" si="4"/>
        <v>0</v>
      </c>
      <c r="S14" s="6">
        <f>IF(AND(D14&lt;=L$4,P14&lt;&gt;"Y"),IF(N14&lt;VLOOKUP(O14,Runners!A$3:CT$201,S$1,FALSE),IF(Y$2="zero",0,Y$2),0),0)</f>
        <v>0</v>
      </c>
      <c r="T14" s="6">
        <f t="shared" si="5"/>
        <v>0</v>
      </c>
      <c r="U14" s="2"/>
      <c r="V14" s="2" t="str">
        <f>IF(O14&lt;&gt;"",VLOOKUP(O14,Runners!CZ$3:DM$201,V$1,FALSE),"")</f>
        <v/>
      </c>
      <c r="W14" s="19" t="str">
        <f t="shared" si="6"/>
        <v/>
      </c>
    </row>
    <row r="15" spans="1:83" x14ac:dyDescent="0.2">
      <c r="A15" s="1" t="s">
        <v>32</v>
      </c>
      <c r="C15" s="3">
        <f>IF(A15&lt;&gt;"",VLOOKUP(A15,Runners!A$3:AS$201,C$1,FALSE),0)</f>
        <v>9.2013888888888892E-3</v>
      </c>
      <c r="D15" s="6">
        <f t="shared" si="0"/>
        <v>12</v>
      </c>
      <c r="E15" s="2"/>
      <c r="F15" s="2">
        <f t="shared" si="1"/>
        <v>0</v>
      </c>
      <c r="J15" s="1" t="str">
        <f t="shared" si="2"/>
        <v>Bec Willetts</v>
      </c>
      <c r="M15" s="8" t="str">
        <f>IF(D15&lt;=L$4,SMALL(E$4:E$202,D15),"")</f>
        <v/>
      </c>
      <c r="N15" s="8" t="str">
        <f>IF(D15&lt;=L$4,VLOOKUP(M15,E$4:F$202,2,FALSE),"")</f>
        <v/>
      </c>
      <c r="O15" s="1" t="str">
        <f>IF(D15&lt;=L$4,VLOOKUP(M15,E$4:J$202,6,FALSE),"")</f>
        <v/>
      </c>
      <c r="P15" s="40" t="str">
        <f>IF(D15&lt;=L$4,VLOOKUP(O15,A$4:B$202,2,FALSE),"")</f>
        <v/>
      </c>
      <c r="Q15" s="40" t="str">
        <f t="shared" si="3"/>
        <v/>
      </c>
      <c r="R15" s="6">
        <f t="shared" si="4"/>
        <v>0</v>
      </c>
      <c r="S15" s="6">
        <f>IF(AND(D15&lt;=L$4,P15&lt;&gt;"Y"),IF(N15&lt;VLOOKUP(O15,Runners!A$3:CT$201,S$1,FALSE),IF(Y$2="zero",0,Y$2),0),0)</f>
        <v>0</v>
      </c>
      <c r="T15" s="6">
        <f t="shared" si="5"/>
        <v>0</v>
      </c>
      <c r="U15" s="2"/>
      <c r="V15" s="2" t="str">
        <f>IF(O15&lt;&gt;"",VLOOKUP(O15,Runners!CZ$3:DM$201,V$1,FALSE),"")</f>
        <v/>
      </c>
      <c r="W15" s="19" t="str">
        <f t="shared" si="6"/>
        <v/>
      </c>
    </row>
    <row r="16" spans="1:83" x14ac:dyDescent="0.2">
      <c r="A16" s="1" t="s">
        <v>156</v>
      </c>
      <c r="C16" s="3">
        <f>IF(A16&lt;&gt;"",VLOOKUP(A16,Runners!A$3:AS$201,C$1,FALSE),0)</f>
        <v>1.1979166666666667E-2</v>
      </c>
      <c r="D16" s="6">
        <f t="shared" si="0"/>
        <v>13</v>
      </c>
      <c r="E16" s="2"/>
      <c r="F16" s="2">
        <f t="shared" si="1"/>
        <v>0</v>
      </c>
      <c r="J16" s="1" t="str">
        <f t="shared" si="2"/>
        <v>Ben McCabe</v>
      </c>
      <c r="M16" s="8" t="str">
        <f>IF(D16&lt;=L$4,SMALL(E$4:E$202,D16),"")</f>
        <v/>
      </c>
      <c r="N16" s="8" t="str">
        <f>IF(D16&lt;=L$4,VLOOKUP(M16,E$4:F$202,2,FALSE),"")</f>
        <v/>
      </c>
      <c r="O16" s="1" t="str">
        <f>IF(D16&lt;=L$4,VLOOKUP(M16,E$4:J$202,6,FALSE),"")</f>
        <v/>
      </c>
      <c r="P16" s="40" t="str">
        <f>IF(D16&lt;=L$4,VLOOKUP(O16,A$4:B$202,2,FALSE),"")</f>
        <v/>
      </c>
      <c r="Q16" s="40" t="str">
        <f t="shared" si="3"/>
        <v/>
      </c>
      <c r="R16" s="6">
        <f t="shared" si="4"/>
        <v>0</v>
      </c>
      <c r="S16" s="6">
        <f>IF(AND(D16&lt;=L$4,P16&lt;&gt;"Y"),IF(N16&lt;VLOOKUP(O16,Runners!A$3:CT$201,S$1,FALSE),IF(Y$2="zero",0,Y$2),0),0)</f>
        <v>0</v>
      </c>
      <c r="T16" s="6">
        <f t="shared" si="5"/>
        <v>0</v>
      </c>
      <c r="U16" s="2"/>
      <c r="V16" s="2" t="str">
        <f>IF(O16&lt;&gt;"",VLOOKUP(O16,Runners!CZ$3:DM$201,V$1,FALSE),"")</f>
        <v/>
      </c>
      <c r="W16" s="19" t="str">
        <f t="shared" si="6"/>
        <v/>
      </c>
    </row>
    <row r="17" spans="1:23" x14ac:dyDescent="0.2">
      <c r="A17" s="1" t="s">
        <v>20</v>
      </c>
      <c r="C17" s="3">
        <f>IF(A17&lt;&gt;"",VLOOKUP(A17,Runners!A$3:AS$201,C$1,FALSE),0)</f>
        <v>6.5972222222222222E-3</v>
      </c>
      <c r="D17" s="6">
        <f t="shared" si="0"/>
        <v>14</v>
      </c>
      <c r="E17" s="2"/>
      <c r="F17" s="2">
        <f t="shared" si="1"/>
        <v>0</v>
      </c>
      <c r="J17" s="1" t="str">
        <f t="shared" si="2"/>
        <v>Bob Clough</v>
      </c>
      <c r="M17" s="8" t="str">
        <f>IF(D17&lt;=L$4,SMALL(E$4:E$202,D17),"")</f>
        <v/>
      </c>
      <c r="N17" s="8" t="str">
        <f>IF(D17&lt;=L$4,VLOOKUP(M17,E$4:F$202,2,FALSE),"")</f>
        <v/>
      </c>
      <c r="O17" s="1" t="str">
        <f>IF(D17&lt;=L$4,VLOOKUP(M17,E$4:J$202,6,FALSE),"")</f>
        <v/>
      </c>
      <c r="P17" s="40" t="str">
        <f>IF(D17&lt;=L$4,VLOOKUP(O17,A$4:B$202,2,FALSE),"")</f>
        <v/>
      </c>
      <c r="Q17" s="40" t="str">
        <f t="shared" si="3"/>
        <v/>
      </c>
      <c r="R17" s="6">
        <f t="shared" si="4"/>
        <v>0</v>
      </c>
      <c r="S17" s="6">
        <f>IF(AND(D17&lt;=L$4,P17&lt;&gt;"Y"),IF(N17&lt;VLOOKUP(O17,Runners!A$3:CT$201,S$1,FALSE),IF(Y$2="zero",0,Y$2),0),0)</f>
        <v>0</v>
      </c>
      <c r="T17" s="6">
        <f t="shared" si="5"/>
        <v>0</v>
      </c>
      <c r="U17" s="2"/>
      <c r="V17" s="2" t="str">
        <f>IF(O17&lt;&gt;"",VLOOKUP(O17,Runners!CZ$3:DM$201,V$1,FALSE),"")</f>
        <v/>
      </c>
      <c r="W17" s="19" t="str">
        <f t="shared" si="6"/>
        <v/>
      </c>
    </row>
    <row r="18" spans="1:23" x14ac:dyDescent="0.2">
      <c r="A18" s="1" t="s">
        <v>193</v>
      </c>
      <c r="C18" s="3">
        <f>IF(A18&lt;&gt;"",VLOOKUP(A18,Runners!A$3:AS$201,C$1,FALSE),0)</f>
        <v>8.6805555555555559E-3</v>
      </c>
      <c r="D18" s="6">
        <f t="shared" si="0"/>
        <v>15</v>
      </c>
      <c r="E18" s="2"/>
      <c r="F18" s="2">
        <f t="shared" si="1"/>
        <v>0</v>
      </c>
      <c r="J18" s="1" t="str">
        <f t="shared" si="2"/>
        <v>Carolyn Melvyn</v>
      </c>
      <c r="M18" s="8" t="str">
        <f>IF(D18&lt;=L$4,SMALL(E$4:E$202,D18),"")</f>
        <v/>
      </c>
      <c r="N18" s="8" t="str">
        <f>IF(D18&lt;=L$4,VLOOKUP(M18,E$4:F$202,2,FALSE),"")</f>
        <v/>
      </c>
      <c r="O18" s="1" t="str">
        <f>IF(D18&lt;=L$4,VLOOKUP(M18,E$4:J$202,6,FALSE),"")</f>
        <v/>
      </c>
      <c r="P18" s="40" t="str">
        <f>IF(D18&lt;=L$4,VLOOKUP(O18,A$4:B$202,2,FALSE),"")</f>
        <v/>
      </c>
      <c r="Q18" s="40" t="str">
        <f t="shared" si="3"/>
        <v/>
      </c>
      <c r="R18" s="6">
        <f t="shared" si="4"/>
        <v>0</v>
      </c>
      <c r="S18" s="6">
        <f>IF(AND(D18&lt;=L$4,P18&lt;&gt;"Y"),IF(N18&lt;VLOOKUP(O18,Runners!A$3:CT$201,S$1,FALSE),IF(Y$2="zero",0,Y$2),0),0)</f>
        <v>0</v>
      </c>
      <c r="T18" s="6">
        <f t="shared" si="5"/>
        <v>0</v>
      </c>
      <c r="U18" s="2"/>
      <c r="V18" s="2" t="str">
        <f>IF(O18&lt;&gt;"",VLOOKUP(O18,Runners!CZ$3:DM$201,V$1,FALSE),"")</f>
        <v/>
      </c>
      <c r="W18" s="19" t="str">
        <f t="shared" si="6"/>
        <v/>
      </c>
    </row>
    <row r="19" spans="1:23" x14ac:dyDescent="0.2">
      <c r="A19" s="1" t="s">
        <v>134</v>
      </c>
      <c r="C19" s="3">
        <f>IF(A19&lt;&gt;"",VLOOKUP(A19,Runners!A$3:AS$201,C$1,FALSE),0)</f>
        <v>1.545138888888889E-2</v>
      </c>
      <c r="D19" s="6">
        <f t="shared" si="0"/>
        <v>16</v>
      </c>
      <c r="E19" s="2"/>
      <c r="F19" s="2">
        <f t="shared" si="1"/>
        <v>0</v>
      </c>
      <c r="J19" s="1" t="str">
        <f t="shared" si="2"/>
        <v>Catherine Carrdus</v>
      </c>
      <c r="M19" s="8" t="str">
        <f>IF(D19&lt;=L$4,SMALL(E$4:E$202,D19),"")</f>
        <v/>
      </c>
      <c r="N19" s="8" t="str">
        <f>IF(D19&lt;=L$4,VLOOKUP(M19,E$4:F$202,2,FALSE),"")</f>
        <v/>
      </c>
      <c r="O19" s="1" t="str">
        <f>IF(D19&lt;=L$4,VLOOKUP(M19,E$4:J$202,6,FALSE),"")</f>
        <v/>
      </c>
      <c r="P19" s="40" t="str">
        <f>IF(D19&lt;=L$4,VLOOKUP(O19,A$4:B$202,2,FALSE),"")</f>
        <v/>
      </c>
      <c r="Q19" s="40" t="str">
        <f t="shared" si="3"/>
        <v/>
      </c>
      <c r="R19" s="6">
        <f t="shared" si="4"/>
        <v>0</v>
      </c>
      <c r="S19" s="6">
        <f>IF(AND(D19&lt;=L$4,P19&lt;&gt;"Y"),IF(N19&lt;VLOOKUP(O19,Runners!A$3:CT$201,S$1,FALSE),IF(Y$2="zero",0,Y$2),0),0)</f>
        <v>0</v>
      </c>
      <c r="T19" s="6">
        <f t="shared" si="5"/>
        <v>0</v>
      </c>
      <c r="U19" s="2"/>
      <c r="V19" s="2" t="str">
        <f>IF(O19&lt;&gt;"",VLOOKUP(O19,Runners!CZ$3:DM$201,V$1,FALSE),"")</f>
        <v/>
      </c>
      <c r="W19" s="19" t="str">
        <f t="shared" si="6"/>
        <v/>
      </c>
    </row>
    <row r="20" spans="1:23" x14ac:dyDescent="0.2">
      <c r="A20" s="1" t="s">
        <v>184</v>
      </c>
      <c r="C20" s="3">
        <f>IF(A20&lt;&gt;"",VLOOKUP(A20,Runners!A$3:AS$201,C$1,FALSE),0)</f>
        <v>6.4236111111111117E-3</v>
      </c>
      <c r="D20" s="6">
        <f t="shared" si="0"/>
        <v>17</v>
      </c>
      <c r="E20" s="2"/>
      <c r="F20" s="2">
        <f t="shared" si="1"/>
        <v>0</v>
      </c>
      <c r="J20" s="1" t="str">
        <f t="shared" si="2"/>
        <v>Catherine MacLachlan</v>
      </c>
      <c r="M20" s="8" t="str">
        <f>IF(D20&lt;=L$4,SMALL(E$4:E$202,D20),"")</f>
        <v/>
      </c>
      <c r="N20" s="8" t="str">
        <f>IF(D20&lt;=L$4,VLOOKUP(M20,E$4:F$202,2,FALSE),"")</f>
        <v/>
      </c>
      <c r="O20" s="1" t="str">
        <f>IF(D20&lt;=L$4,VLOOKUP(M20,E$4:J$202,6,FALSE),"")</f>
        <v/>
      </c>
      <c r="P20" s="40" t="str">
        <f>IF(D20&lt;=L$4,VLOOKUP(O20,A$4:B$202,2,FALSE),"")</f>
        <v/>
      </c>
      <c r="Q20" s="40" t="str">
        <f t="shared" si="3"/>
        <v/>
      </c>
      <c r="R20" s="6">
        <f t="shared" si="4"/>
        <v>0</v>
      </c>
      <c r="S20" s="6">
        <f>IF(AND(D20&lt;=L$4,P20&lt;&gt;"Y"),IF(N20&lt;VLOOKUP(O20,Runners!A$3:CT$201,S$1,FALSE),IF(Y$2="zero",0,Y$2),0),0)</f>
        <v>0</v>
      </c>
      <c r="T20" s="6">
        <f t="shared" si="5"/>
        <v>0</v>
      </c>
      <c r="U20" s="2"/>
      <c r="V20" s="2" t="str">
        <f>IF(O20&lt;&gt;"",VLOOKUP(O20,Runners!CZ$3:DM$201,V$1,FALSE),"")</f>
        <v/>
      </c>
      <c r="W20" s="19" t="str">
        <f t="shared" si="6"/>
        <v/>
      </c>
    </row>
    <row r="21" spans="1:23" x14ac:dyDescent="0.2">
      <c r="A21" s="1" t="s">
        <v>146</v>
      </c>
      <c r="C21" s="3">
        <f>IF(A21&lt;&gt;"",VLOOKUP(A21,Runners!A$3:AS$201,C$1,FALSE),0)</f>
        <v>1.4583333333333334E-2</v>
      </c>
      <c r="D21" s="6">
        <f t="shared" si="0"/>
        <v>18</v>
      </c>
      <c r="E21" s="2"/>
      <c r="F21" s="2">
        <f t="shared" si="1"/>
        <v>0</v>
      </c>
      <c r="J21" s="1" t="str">
        <f t="shared" si="2"/>
        <v>Chris Bowker</v>
      </c>
      <c r="M21" s="8" t="str">
        <f>IF(D21&lt;=L$4,SMALL(E$4:E$202,D21),"")</f>
        <v/>
      </c>
      <c r="N21" s="8" t="str">
        <f>IF(D21&lt;=L$4,VLOOKUP(M21,E$4:F$202,2,FALSE),"")</f>
        <v/>
      </c>
      <c r="O21" s="1" t="str">
        <f>IF(D21&lt;=L$4,VLOOKUP(M21,E$4:J$202,6,FALSE),"")</f>
        <v/>
      </c>
      <c r="P21" s="40" t="str">
        <f>IF(D21&lt;=L$4,VLOOKUP(O21,A$4:B$202,2,FALSE),"")</f>
        <v/>
      </c>
      <c r="Q21" s="40" t="str">
        <f t="shared" si="3"/>
        <v/>
      </c>
      <c r="R21" s="6">
        <f t="shared" si="4"/>
        <v>0</v>
      </c>
      <c r="S21" s="6">
        <f>IF(AND(D21&lt;=L$4,P21&lt;&gt;"Y"),IF(N21&lt;VLOOKUP(O21,Runners!A$3:CT$201,S$1,FALSE),IF(Y$2="zero",0,Y$2),0),0)</f>
        <v>0</v>
      </c>
      <c r="T21" s="6">
        <f t="shared" si="5"/>
        <v>0</v>
      </c>
      <c r="U21" s="2"/>
      <c r="V21" s="2" t="str">
        <f>IF(O21&lt;&gt;"",VLOOKUP(O21,Runners!CZ$3:DM$201,V$1,FALSE),"")</f>
        <v/>
      </c>
      <c r="W21" s="19" t="str">
        <f t="shared" si="6"/>
        <v/>
      </c>
    </row>
    <row r="22" spans="1:23" x14ac:dyDescent="0.2">
      <c r="A22" s="1" t="s">
        <v>207</v>
      </c>
      <c r="C22" s="3">
        <f>IF(A22&lt;&gt;"",VLOOKUP(A22,Runners!A$3:AS$201,C$1,FALSE),0)</f>
        <v>1.2847222222222222E-2</v>
      </c>
      <c r="D22" s="6">
        <f t="shared" si="0"/>
        <v>19</v>
      </c>
      <c r="E22" s="2"/>
      <c r="F22" s="2">
        <f t="shared" si="1"/>
        <v>0</v>
      </c>
      <c r="J22" s="1" t="str">
        <f t="shared" si="2"/>
        <v>Chris Cottam</v>
      </c>
      <c r="M22" s="8" t="str">
        <f>IF(D22&lt;=L$4,SMALL(E$4:E$202,D22),"")</f>
        <v/>
      </c>
      <c r="N22" s="8" t="str">
        <f>IF(D22&lt;=L$4,VLOOKUP(M22,E$4:F$202,2,FALSE),"")</f>
        <v/>
      </c>
      <c r="O22" s="1" t="str">
        <f>IF(D22&lt;=L$4,VLOOKUP(M22,E$4:J$202,6,FALSE),"")</f>
        <v/>
      </c>
      <c r="P22" s="40" t="str">
        <f>IF(D22&lt;=L$4,VLOOKUP(O22,A$4:B$202,2,FALSE),"")</f>
        <v/>
      </c>
      <c r="Q22" s="40" t="str">
        <f t="shared" si="3"/>
        <v/>
      </c>
      <c r="R22" s="6">
        <f t="shared" si="4"/>
        <v>0</v>
      </c>
      <c r="S22" s="6">
        <f>IF(AND(D22&lt;=L$4,P22&lt;&gt;"Y"),IF(N22&lt;VLOOKUP(O22,Runners!A$3:CT$201,S$1,FALSE),IF(Y$2="zero",0,Y$2),0),0)</f>
        <v>0</v>
      </c>
      <c r="T22" s="6">
        <f t="shared" si="5"/>
        <v>0</v>
      </c>
      <c r="U22" s="2"/>
      <c r="V22" s="2" t="str">
        <f>IF(O22&lt;&gt;"",VLOOKUP(O22,Runners!CZ$3:DM$201,V$1,FALSE),"")</f>
        <v/>
      </c>
      <c r="W22" s="19" t="str">
        <f t="shared" si="6"/>
        <v/>
      </c>
    </row>
    <row r="23" spans="1:23" x14ac:dyDescent="0.2">
      <c r="A23" s="1" t="s">
        <v>194</v>
      </c>
      <c r="B23" s="3"/>
      <c r="C23" s="3">
        <f>IF(A23&lt;&gt;"",VLOOKUP(A23,Runners!A$3:AS$201,C$1,FALSE),0)</f>
        <v>9.0277777777777787E-3</v>
      </c>
      <c r="D23" s="6">
        <f t="shared" si="0"/>
        <v>20</v>
      </c>
      <c r="E23" s="2"/>
      <c r="F23" s="2">
        <f t="shared" si="1"/>
        <v>0</v>
      </c>
      <c r="J23" s="1" t="str">
        <f t="shared" si="2"/>
        <v>Christine Rouse</v>
      </c>
      <c r="M23" s="8" t="str">
        <f>IF(D23&lt;=L$4,SMALL(E$4:E$202,D23),"")</f>
        <v/>
      </c>
      <c r="N23" s="8" t="str">
        <f>IF(D23&lt;=L$4,VLOOKUP(M23,E$4:F$202,2,FALSE),"")</f>
        <v/>
      </c>
      <c r="O23" s="1" t="str">
        <f>IF(D23&lt;=L$4,VLOOKUP(M23,E$4:J$202,6,FALSE),"")</f>
        <v/>
      </c>
      <c r="P23" s="40" t="str">
        <f>IF(D23&lt;=L$4,VLOOKUP(O23,A$4:B$202,2,FALSE),"")</f>
        <v/>
      </c>
      <c r="Q23" s="40" t="str">
        <f t="shared" si="3"/>
        <v/>
      </c>
      <c r="R23" s="6">
        <f t="shared" si="4"/>
        <v>0</v>
      </c>
      <c r="S23" s="6">
        <f>IF(AND(D23&lt;=L$4,P23&lt;&gt;"Y"),IF(N23&lt;VLOOKUP(O23,Runners!A$3:CT$201,S$1,FALSE),IF(Y$2="zero",0,Y$2),0),0)</f>
        <v>0</v>
      </c>
      <c r="T23" s="6">
        <f t="shared" si="5"/>
        <v>0</v>
      </c>
      <c r="U23" s="2"/>
      <c r="V23" s="2" t="str">
        <f>IF(O23&lt;&gt;"",VLOOKUP(O23,Runners!CZ$3:DM$201,V$1,FALSE),"")</f>
        <v/>
      </c>
      <c r="W23" s="19" t="str">
        <f t="shared" si="6"/>
        <v/>
      </c>
    </row>
    <row r="24" spans="1:23" x14ac:dyDescent="0.2">
      <c r="A24" s="1" t="s">
        <v>170</v>
      </c>
      <c r="C24" s="3">
        <f>IF(A24&lt;&gt;"",VLOOKUP(A24,Runners!A$3:AS$201,C$1,FALSE),0)</f>
        <v>1.0590277777777778E-2</v>
      </c>
      <c r="D24" s="6">
        <f t="shared" si="0"/>
        <v>21</v>
      </c>
      <c r="E24" s="2"/>
      <c r="F24" s="2">
        <f t="shared" si="1"/>
        <v>0</v>
      </c>
      <c r="J24" s="1" t="str">
        <f t="shared" si="2"/>
        <v>Claire Markham</v>
      </c>
      <c r="M24" s="8" t="str">
        <f>IF(D24&lt;=L$4,SMALL(E$4:E$202,D24),"")</f>
        <v/>
      </c>
      <c r="N24" s="8" t="str">
        <f>IF(D24&lt;=L$4,VLOOKUP(M24,E$4:F$202,2,FALSE),"")</f>
        <v/>
      </c>
      <c r="O24" s="1" t="str">
        <f>IF(D24&lt;=L$4,VLOOKUP(M24,E$4:J$202,6,FALSE),"")</f>
        <v/>
      </c>
      <c r="P24" s="40" t="str">
        <f>IF(D24&lt;=L$4,VLOOKUP(O24,A$4:B$202,2,FALSE),"")</f>
        <v/>
      </c>
      <c r="Q24" s="40" t="str">
        <f t="shared" si="3"/>
        <v/>
      </c>
      <c r="R24" s="6">
        <f t="shared" si="4"/>
        <v>0</v>
      </c>
      <c r="S24" s="6">
        <f>IF(AND(D24&lt;=L$4,P24&lt;&gt;"Y"),IF(N24&lt;VLOOKUP(O24,Runners!A$3:CT$201,S$1,FALSE),IF(Y$2="zero",0,Y$2),0),0)</f>
        <v>0</v>
      </c>
      <c r="T24" s="6">
        <f t="shared" si="5"/>
        <v>0</v>
      </c>
      <c r="U24" s="2"/>
      <c r="V24" s="2" t="str">
        <f>IF(O24&lt;&gt;"",VLOOKUP(O24,Runners!CZ$3:DM$201,V$1,FALSE),"")</f>
        <v/>
      </c>
      <c r="W24" s="19" t="str">
        <f t="shared" si="6"/>
        <v/>
      </c>
    </row>
    <row r="25" spans="1:23" x14ac:dyDescent="0.2">
      <c r="A25" s="1" t="s">
        <v>213</v>
      </c>
      <c r="C25" s="3">
        <f>IF(A25&lt;&gt;"",VLOOKUP(A25,Runners!A$3:AS$201,C$1,FALSE),0)</f>
        <v>1.3020833333333334E-2</v>
      </c>
      <c r="D25" s="6">
        <f t="shared" si="0"/>
        <v>22</v>
      </c>
      <c r="E25" s="2"/>
      <c r="F25" s="2">
        <f t="shared" si="1"/>
        <v>0</v>
      </c>
      <c r="J25" s="1" t="str">
        <f t="shared" si="2"/>
        <v>Clare Taylor</v>
      </c>
      <c r="M25" s="8" t="str">
        <f>IF(D25&lt;=L$4,SMALL(E$4:E$202,D25),"")</f>
        <v/>
      </c>
      <c r="N25" s="8" t="str">
        <f>IF(D25&lt;=L$4,VLOOKUP(M25,E$4:F$202,2,FALSE),"")</f>
        <v/>
      </c>
      <c r="O25" s="1" t="str">
        <f>IF(D25&lt;=L$4,VLOOKUP(M25,E$4:J$202,6,FALSE),"")</f>
        <v/>
      </c>
      <c r="P25" s="40" t="str">
        <f>IF(D25&lt;=L$4,VLOOKUP(O25,A$4:B$202,2,FALSE),"")</f>
        <v/>
      </c>
      <c r="Q25" s="40" t="str">
        <f t="shared" si="3"/>
        <v/>
      </c>
      <c r="R25" s="6">
        <f t="shared" si="4"/>
        <v>0</v>
      </c>
      <c r="S25" s="6">
        <f>IF(AND(D25&lt;=L$4,P25&lt;&gt;"Y"),IF(N25&lt;VLOOKUP(O25,Runners!A$3:CT$201,S$1,FALSE),IF(Y$2="zero",0,Y$2),0),0)</f>
        <v>0</v>
      </c>
      <c r="T25" s="6">
        <f t="shared" si="5"/>
        <v>0</v>
      </c>
      <c r="U25" s="2"/>
      <c r="V25" s="2" t="str">
        <f>IF(O25&lt;&gt;"",VLOOKUP(O25,Runners!CZ$3:DM$201,V$1,FALSE),"")</f>
        <v/>
      </c>
      <c r="W25" s="19" t="str">
        <f t="shared" si="6"/>
        <v/>
      </c>
    </row>
    <row r="26" spans="1:23" x14ac:dyDescent="0.2">
      <c r="A26" s="1" t="s">
        <v>173</v>
      </c>
      <c r="C26" s="3">
        <f>IF(A26&lt;&gt;"",VLOOKUP(A26,Runners!A$3:AS$201,C$1,FALSE),0)</f>
        <v>1.2500000000000001E-2</v>
      </c>
      <c r="D26" s="6">
        <f t="shared" si="0"/>
        <v>23</v>
      </c>
      <c r="E26" s="2">
        <v>3.2951388888888891E-2</v>
      </c>
      <c r="F26" s="2">
        <f t="shared" si="1"/>
        <v>2.045138888888889E-2</v>
      </c>
      <c r="J26" s="1" t="str">
        <f t="shared" si="2"/>
        <v>Dan Gregson</v>
      </c>
      <c r="M26" s="8" t="str">
        <f>IF(D26&lt;=L$4,SMALL(E$4:E$202,D26),"")</f>
        <v/>
      </c>
      <c r="N26" s="8" t="str">
        <f>IF(D26&lt;=L$4,VLOOKUP(M26,E$4:F$202,2,FALSE),"")</f>
        <v/>
      </c>
      <c r="O26" s="1" t="str">
        <f>IF(D26&lt;=L$4,VLOOKUP(M26,E$4:J$202,6,FALSE),"")</f>
        <v/>
      </c>
      <c r="P26" s="40" t="str">
        <f>IF(D26&lt;=L$4,VLOOKUP(O26,A$4:B$202,2,FALSE),"")</f>
        <v/>
      </c>
      <c r="Q26" s="40" t="str">
        <f t="shared" si="3"/>
        <v/>
      </c>
      <c r="R26" s="6">
        <f t="shared" si="4"/>
        <v>0</v>
      </c>
      <c r="S26" s="6">
        <f>IF(AND(D26&lt;=L$4,P26&lt;&gt;"Y"),IF(N26&lt;VLOOKUP(O26,Runners!A$3:CT$201,S$1,FALSE),IF(Y$2="zero",0,Y$2),0),0)</f>
        <v>0</v>
      </c>
      <c r="T26" s="6">
        <f t="shared" si="5"/>
        <v>0</v>
      </c>
      <c r="U26" s="2"/>
      <c r="V26" s="2" t="str">
        <f>IF(O26&lt;&gt;"",VLOOKUP(O26,Runners!CZ$3:DM$201,V$1,FALSE),"")</f>
        <v/>
      </c>
      <c r="W26" s="19" t="str">
        <f t="shared" si="6"/>
        <v/>
      </c>
    </row>
    <row r="27" spans="1:23" x14ac:dyDescent="0.2">
      <c r="A27" s="1" t="s">
        <v>144</v>
      </c>
      <c r="B27" s="3"/>
      <c r="C27" s="3">
        <f>IF(A27&lt;&gt;"",VLOOKUP(A27,Runners!A$3:AS$201,C$1,FALSE),0)</f>
        <v>1.3715277777777778E-2</v>
      </c>
      <c r="D27" s="6">
        <f t="shared" si="0"/>
        <v>24</v>
      </c>
      <c r="E27" s="2"/>
      <c r="F27" s="2">
        <f t="shared" si="1"/>
        <v>0</v>
      </c>
      <c r="J27" s="1" t="str">
        <f t="shared" si="2"/>
        <v>Darran Ames</v>
      </c>
      <c r="M27" s="8" t="str">
        <f>IF(D27&lt;=L$4,SMALL(E$4:E$202,D27),"")</f>
        <v/>
      </c>
      <c r="N27" s="8" t="str">
        <f>IF(D27&lt;=L$4,VLOOKUP(M27,E$4:F$202,2,FALSE),"")</f>
        <v/>
      </c>
      <c r="O27" s="1" t="str">
        <f>IF(D27&lt;=L$4,VLOOKUP(M27,E$4:J$202,6,FALSE),"")</f>
        <v/>
      </c>
      <c r="P27" s="40" t="str">
        <f>IF(D27&lt;=L$4,VLOOKUP(O27,A$4:B$202,2,FALSE),"")</f>
        <v/>
      </c>
      <c r="Q27" s="40" t="str">
        <f t="shared" si="3"/>
        <v/>
      </c>
      <c r="R27" s="6">
        <f t="shared" si="4"/>
        <v>0</v>
      </c>
      <c r="S27" s="6">
        <f>IF(AND(D27&lt;=L$4,P27&lt;&gt;"Y"),IF(N27&lt;VLOOKUP(O27,Runners!A$3:CT$201,S$1,FALSE),IF(Y$2="zero",0,Y$2),0),0)</f>
        <v>0</v>
      </c>
      <c r="T27" s="6">
        <f t="shared" si="5"/>
        <v>0</v>
      </c>
      <c r="U27" s="2"/>
      <c r="V27" s="2" t="str">
        <f>IF(O27&lt;&gt;"",VLOOKUP(O27,Runners!CZ$3:DM$201,V$1,FALSE),"")</f>
        <v/>
      </c>
      <c r="W27" s="19" t="str">
        <f t="shared" si="6"/>
        <v/>
      </c>
    </row>
    <row r="28" spans="1:23" x14ac:dyDescent="0.2">
      <c r="A28" s="1" t="s">
        <v>172</v>
      </c>
      <c r="C28" s="3">
        <f>IF(A28&lt;&gt;"",VLOOKUP(A28,Runners!A$3:AS$201,C$1,FALSE),0)</f>
        <v>1.40625E-2</v>
      </c>
      <c r="D28" s="6">
        <f t="shared" si="0"/>
        <v>25</v>
      </c>
      <c r="E28" s="2"/>
      <c r="F28" s="2">
        <f t="shared" si="1"/>
        <v>0</v>
      </c>
      <c r="J28" s="1" t="str">
        <f t="shared" si="2"/>
        <v>Daryl Bentley</v>
      </c>
      <c r="M28" s="8" t="str">
        <f>IF(D28&lt;=L$4,SMALL(E$4:E$202,D28),"")</f>
        <v/>
      </c>
      <c r="N28" s="8" t="str">
        <f>IF(D28&lt;=L$4,VLOOKUP(M28,E$4:F$202,2,FALSE),"")</f>
        <v/>
      </c>
      <c r="O28" s="1" t="str">
        <f>IF(D28&lt;=L$4,VLOOKUP(M28,E$4:J$202,6,FALSE),"")</f>
        <v/>
      </c>
      <c r="P28" s="40" t="str">
        <f>IF(D28&lt;=L$4,VLOOKUP(O28,A$4:B$202,2,FALSE),"")</f>
        <v/>
      </c>
      <c r="Q28" s="40" t="str">
        <f t="shared" si="3"/>
        <v/>
      </c>
      <c r="R28" s="6">
        <f t="shared" si="4"/>
        <v>0</v>
      </c>
      <c r="S28" s="6">
        <f>IF(AND(D28&lt;=L$4,P28&lt;&gt;"Y"),IF(N28&lt;VLOOKUP(O28,Runners!A$3:CT$201,S$1,FALSE),IF(Y$2="zero",0,Y$2),0),0)</f>
        <v>0</v>
      </c>
      <c r="T28" s="6">
        <f t="shared" si="5"/>
        <v>0</v>
      </c>
      <c r="U28" s="2"/>
      <c r="V28" s="2" t="str">
        <f>IF(O28&lt;&gt;"",VLOOKUP(O28,Runners!CZ$3:DM$201,V$1,FALSE),"")</f>
        <v/>
      </c>
      <c r="W28" s="19" t="str">
        <f t="shared" si="6"/>
        <v/>
      </c>
    </row>
    <row r="29" spans="1:23" x14ac:dyDescent="0.2">
      <c r="A29" s="1" t="s">
        <v>182</v>
      </c>
      <c r="C29" s="3">
        <f>IF(A29&lt;&gt;"",VLOOKUP(A29,Runners!A$3:AS$201,C$1,FALSE),0)</f>
        <v>1.4409722222222223E-2</v>
      </c>
      <c r="D29" s="6">
        <f t="shared" si="0"/>
        <v>26</v>
      </c>
      <c r="E29" s="2"/>
      <c r="F29" s="2">
        <f t="shared" si="1"/>
        <v>0</v>
      </c>
      <c r="J29" s="1" t="str">
        <f t="shared" si="2"/>
        <v>David Butler</v>
      </c>
      <c r="M29" s="8" t="str">
        <f>IF(D29&lt;=L$4,SMALL(E$4:E$202,D29),"")</f>
        <v/>
      </c>
      <c r="N29" s="8" t="str">
        <f>IF(D29&lt;=L$4,VLOOKUP(M29,E$4:F$202,2,FALSE),"")</f>
        <v/>
      </c>
      <c r="O29" s="1" t="str">
        <f>IF(D29&lt;=L$4,VLOOKUP(M29,E$4:J$202,6,FALSE),"")</f>
        <v/>
      </c>
      <c r="P29" s="40" t="str">
        <f>IF(D29&lt;=L$4,VLOOKUP(O29,A$4:B$202,2,FALSE),"")</f>
        <v/>
      </c>
      <c r="Q29" s="40" t="str">
        <f t="shared" si="3"/>
        <v/>
      </c>
      <c r="R29" s="6">
        <f t="shared" si="4"/>
        <v>0</v>
      </c>
      <c r="S29" s="6">
        <f>IF(AND(D29&lt;=L$4,P29&lt;&gt;"Y"),IF(N29&lt;VLOOKUP(O29,Runners!A$3:CT$201,S$1,FALSE),IF(Y$2="zero",0,Y$2),0),0)</f>
        <v>0</v>
      </c>
      <c r="T29" s="6">
        <f t="shared" si="5"/>
        <v>0</v>
      </c>
      <c r="U29" s="2"/>
      <c r="V29" s="2" t="str">
        <f>IF(O29&lt;&gt;"",VLOOKUP(O29,Runners!CZ$3:DM$201,V$1,FALSE),"")</f>
        <v/>
      </c>
      <c r="W29" s="19" t="str">
        <f t="shared" si="6"/>
        <v/>
      </c>
    </row>
    <row r="30" spans="1:23" x14ac:dyDescent="0.2">
      <c r="A30" s="1" t="s">
        <v>10</v>
      </c>
      <c r="C30" s="3">
        <f>IF(A30&lt;&gt;"",VLOOKUP(A30,Runners!A$3:AS$201,C$1,FALSE),0)</f>
        <v>1.1111111111111112E-2</v>
      </c>
      <c r="D30" s="6">
        <f t="shared" si="0"/>
        <v>27</v>
      </c>
      <c r="E30" s="2"/>
      <c r="F30" s="2">
        <f t="shared" si="1"/>
        <v>0</v>
      </c>
      <c r="J30" s="1" t="str">
        <f t="shared" si="2"/>
        <v>Debbie Cooper</v>
      </c>
      <c r="M30" s="8" t="str">
        <f>IF(D30&lt;=L$4,SMALL(E$4:E$202,D30),"")</f>
        <v/>
      </c>
      <c r="N30" s="8" t="str">
        <f>IF(D30&lt;=L$4,VLOOKUP(M30,E$4:F$202,2,FALSE),"")</f>
        <v/>
      </c>
      <c r="O30" s="1" t="str">
        <f>IF(D30&lt;=L$4,VLOOKUP(M30,E$4:J$202,6,FALSE),"")</f>
        <v/>
      </c>
      <c r="P30" s="40" t="str">
        <f>IF(D30&lt;=L$4,VLOOKUP(O30,A$4:B$202,2,FALSE),"")</f>
        <v/>
      </c>
      <c r="Q30" s="40" t="str">
        <f t="shared" si="3"/>
        <v/>
      </c>
      <c r="R30" s="6">
        <f t="shared" si="4"/>
        <v>0</v>
      </c>
      <c r="S30" s="6">
        <f>IF(AND(D30&lt;=L$4,P30&lt;&gt;"Y"),IF(N30&lt;VLOOKUP(O30,Runners!A$3:CT$201,S$1,FALSE),IF(Y$2="zero",0,Y$2),0),0)</f>
        <v>0</v>
      </c>
      <c r="T30" s="6">
        <f t="shared" si="5"/>
        <v>0</v>
      </c>
      <c r="U30" s="2"/>
      <c r="V30" s="2" t="str">
        <f>IF(O30&lt;&gt;"",VLOOKUP(O30,Runners!CZ$3:DM$201,V$1,FALSE),"")</f>
        <v/>
      </c>
      <c r="W30" s="19" t="str">
        <f t="shared" si="6"/>
        <v/>
      </c>
    </row>
    <row r="31" spans="1:23" x14ac:dyDescent="0.2">
      <c r="A31" s="1" t="s">
        <v>179</v>
      </c>
      <c r="C31" s="3">
        <f>IF(A31&lt;&gt;"",VLOOKUP(A31,Runners!A$3:AS$201,C$1,FALSE),0)</f>
        <v>5.3819444444444444E-3</v>
      </c>
      <c r="D31" s="6">
        <f t="shared" si="0"/>
        <v>28</v>
      </c>
      <c r="E31" s="2"/>
      <c r="F31" s="2">
        <f t="shared" si="1"/>
        <v>0</v>
      </c>
      <c r="J31" s="1" t="str">
        <f t="shared" si="2"/>
        <v>Debbie Francis</v>
      </c>
      <c r="M31" s="8" t="str">
        <f>IF(D31&lt;=L$4,SMALL(E$4:E$202,D31),"")</f>
        <v/>
      </c>
      <c r="N31" s="8" t="str">
        <f>IF(D31&lt;=L$4,VLOOKUP(M31,E$4:F$202,2,FALSE),"")</f>
        <v/>
      </c>
      <c r="O31" s="1" t="str">
        <f>IF(D31&lt;=L$4,VLOOKUP(M31,E$4:J$202,6,FALSE),"")</f>
        <v/>
      </c>
      <c r="P31" s="40" t="str">
        <f>IF(D31&lt;=L$4,VLOOKUP(O31,A$4:B$202,2,FALSE),"")</f>
        <v/>
      </c>
      <c r="Q31" s="40" t="str">
        <f t="shared" si="3"/>
        <v/>
      </c>
      <c r="R31" s="6">
        <f t="shared" si="4"/>
        <v>0</v>
      </c>
      <c r="S31" s="6">
        <f>IF(AND(D31&lt;=L$4,P31&lt;&gt;"Y"),IF(N31&lt;VLOOKUP(O31,Runners!A$3:CT$201,S$1,FALSE),IF(Y$2="zero",0,Y$2),0),0)</f>
        <v>0</v>
      </c>
      <c r="T31" s="6">
        <f t="shared" si="5"/>
        <v>0</v>
      </c>
      <c r="U31" s="2"/>
      <c r="V31" s="2" t="str">
        <f>IF(O31&lt;&gt;"",VLOOKUP(O31,Runners!CZ$3:DM$201,V$1,FALSE),"")</f>
        <v/>
      </c>
      <c r="W31" s="19" t="str">
        <f t="shared" si="6"/>
        <v/>
      </c>
    </row>
    <row r="32" spans="1:23" x14ac:dyDescent="0.2">
      <c r="A32" s="1" t="s">
        <v>166</v>
      </c>
      <c r="C32" s="3">
        <f>IF(A32&lt;&gt;"",VLOOKUP(A32,Runners!A$3:AS$201,C$1,FALSE),0)</f>
        <v>1.3715277777777778E-2</v>
      </c>
      <c r="D32" s="6">
        <f t="shared" si="0"/>
        <v>29</v>
      </c>
      <c r="E32" s="2"/>
      <c r="F32" s="2">
        <f t="shared" si="1"/>
        <v>0</v>
      </c>
      <c r="J32" s="1" t="str">
        <f t="shared" si="2"/>
        <v>Dez Appleton</v>
      </c>
      <c r="M32" s="8" t="str">
        <f>IF(D32&lt;=L$4,SMALL(E$4:E$202,D32),"")</f>
        <v/>
      </c>
      <c r="N32" s="8" t="str">
        <f>IF(D32&lt;=L$4,VLOOKUP(M32,E$4:F$202,2,FALSE),"")</f>
        <v/>
      </c>
      <c r="O32" s="1" t="str">
        <f>IF(D32&lt;=L$4,VLOOKUP(M32,E$4:J$202,6,FALSE),"")</f>
        <v/>
      </c>
      <c r="P32" s="40" t="str">
        <f>IF(D32&lt;=L$4,VLOOKUP(O32,A$4:B$202,2,FALSE),"")</f>
        <v/>
      </c>
      <c r="Q32" s="40" t="str">
        <f t="shared" si="3"/>
        <v/>
      </c>
      <c r="R32" s="6">
        <f t="shared" si="4"/>
        <v>0</v>
      </c>
      <c r="S32" s="6">
        <f>IF(AND(D32&lt;=L$4,P32&lt;&gt;"Y"),IF(N32&lt;VLOOKUP(O32,Runners!A$3:CT$201,S$1,FALSE),IF(Y$2="zero",0,Y$2),0),0)</f>
        <v>0</v>
      </c>
      <c r="T32" s="6">
        <f t="shared" si="5"/>
        <v>0</v>
      </c>
      <c r="U32" s="2"/>
      <c r="V32" s="2" t="str">
        <f>IF(O32&lt;&gt;"",VLOOKUP(O32,Runners!CZ$3:DM$201,V$1,FALSE),"")</f>
        <v/>
      </c>
      <c r="W32" s="19" t="str">
        <f t="shared" si="6"/>
        <v/>
      </c>
    </row>
    <row r="33" spans="1:23" x14ac:dyDescent="0.2">
      <c r="A33" s="1" t="s">
        <v>229</v>
      </c>
      <c r="B33" s="3"/>
      <c r="C33" s="3">
        <f>IF(A33&lt;&gt;"",VLOOKUP(A33,Runners!A$3:AS$201,C$1,FALSE),0)</f>
        <v>1.545138888888889E-2</v>
      </c>
      <c r="D33" s="6">
        <f t="shared" si="0"/>
        <v>30</v>
      </c>
      <c r="E33" s="2"/>
      <c r="F33" s="2">
        <f t="shared" si="1"/>
        <v>0</v>
      </c>
      <c r="J33" s="1" t="str">
        <f t="shared" si="2"/>
        <v>Dom Kirby</v>
      </c>
      <c r="M33" s="8" t="str">
        <f>IF(D33&lt;=L$4,SMALL(E$4:E$202,D33),"")</f>
        <v/>
      </c>
      <c r="N33" s="8" t="str">
        <f>IF(D33&lt;=L$4,VLOOKUP(M33,E$4:F$202,2,FALSE),"")</f>
        <v/>
      </c>
      <c r="O33" s="1" t="str">
        <f>IF(D33&lt;=L$4,VLOOKUP(M33,E$4:J$202,6,FALSE),"")</f>
        <v/>
      </c>
      <c r="P33" s="40" t="str">
        <f>IF(D33&lt;=L$4,VLOOKUP(O33,A$4:B$202,2,FALSE),"")</f>
        <v/>
      </c>
      <c r="Q33" s="40" t="str">
        <f t="shared" si="3"/>
        <v/>
      </c>
      <c r="R33" s="6">
        <f t="shared" si="4"/>
        <v>0</v>
      </c>
      <c r="S33" s="6">
        <f>IF(AND(D33&lt;=L$4,P33&lt;&gt;"Y"),IF(N33&lt;VLOOKUP(O33,Runners!A$3:CT$201,S$1,FALSE),IF(Y$2="zero",0,Y$2),0),0)</f>
        <v>0</v>
      </c>
      <c r="T33" s="6">
        <f t="shared" si="5"/>
        <v>0</v>
      </c>
      <c r="U33" s="2"/>
      <c r="V33" s="2" t="str">
        <f>IF(O33&lt;&gt;"",VLOOKUP(O33,Runners!CZ$3:DM$201,V$1,FALSE),"")</f>
        <v/>
      </c>
      <c r="W33" s="19" t="str">
        <f t="shared" si="6"/>
        <v/>
      </c>
    </row>
    <row r="34" spans="1:23" x14ac:dyDescent="0.2">
      <c r="A34" s="1" t="s">
        <v>171</v>
      </c>
      <c r="C34" s="3">
        <f>IF(A34&lt;&gt;"",VLOOKUP(A34,Runners!A$3:AS$201,C$1,FALSE),0)</f>
        <v>1.579861111111111E-2</v>
      </c>
      <c r="D34" s="6">
        <f t="shared" si="0"/>
        <v>31</v>
      </c>
      <c r="E34" s="2"/>
      <c r="F34" s="2">
        <f t="shared" si="1"/>
        <v>0</v>
      </c>
      <c r="J34" s="1" t="str">
        <f t="shared" si="2"/>
        <v>Dominic Garrett</v>
      </c>
      <c r="M34" s="8" t="str">
        <f>IF(D34&lt;=L$4,SMALL(E$4:E$202,D34),"")</f>
        <v/>
      </c>
      <c r="N34" s="8" t="str">
        <f>IF(D34&lt;=L$4,VLOOKUP(M34,E$4:F$202,2,FALSE),"")</f>
        <v/>
      </c>
      <c r="O34" s="1" t="str">
        <f>IF(D34&lt;=L$4,VLOOKUP(M34,E$4:J$202,6,FALSE),"")</f>
        <v/>
      </c>
      <c r="P34" s="40" t="str">
        <f>IF(D34&lt;=L$4,VLOOKUP(O34,A$4:B$202,2,FALSE),"")</f>
        <v/>
      </c>
      <c r="Q34" s="40" t="str">
        <f t="shared" si="3"/>
        <v/>
      </c>
      <c r="R34" s="6">
        <f t="shared" si="4"/>
        <v>0</v>
      </c>
      <c r="S34" s="6">
        <f>IF(AND(D34&lt;=L$4,P34&lt;&gt;"Y"),IF(N34&lt;VLOOKUP(O34,Runners!A$3:CT$201,S$1,FALSE),IF(Y$2="zero",0,Y$2),0),0)</f>
        <v>0</v>
      </c>
      <c r="T34" s="6">
        <f t="shared" si="5"/>
        <v>0</v>
      </c>
      <c r="U34" s="2"/>
      <c r="V34" s="2" t="str">
        <f>IF(O34&lt;&gt;"",VLOOKUP(O34,Runners!CZ$3:DM$201,V$1,FALSE),"")</f>
        <v/>
      </c>
      <c r="W34" s="19" t="str">
        <f t="shared" si="6"/>
        <v/>
      </c>
    </row>
    <row r="35" spans="1:23" x14ac:dyDescent="0.2">
      <c r="A35" s="1" t="s">
        <v>189</v>
      </c>
      <c r="C35" s="3">
        <f>IF(A35&lt;&gt;"",VLOOKUP(A35,Runners!A$3:AS$201,C$1,FALSE),0)</f>
        <v>7.6388888888888895E-3</v>
      </c>
      <c r="D35" s="6">
        <f t="shared" si="0"/>
        <v>32</v>
      </c>
      <c r="E35" s="2"/>
      <c r="F35" s="2">
        <f t="shared" si="1"/>
        <v>0</v>
      </c>
      <c r="J35" s="1" t="str">
        <f t="shared" si="2"/>
        <v>Emma Johnston</v>
      </c>
      <c r="M35" s="8" t="str">
        <f>IF(D35&lt;=L$4,SMALL(E$4:E$202,D35),"")</f>
        <v/>
      </c>
      <c r="N35" s="8" t="str">
        <f>IF(D35&lt;=L$4,VLOOKUP(M35,E$4:F$202,2,FALSE),"")</f>
        <v/>
      </c>
      <c r="O35" s="1" t="str">
        <f>IF(D35&lt;=L$4,VLOOKUP(M35,E$4:J$202,6,FALSE),"")</f>
        <v/>
      </c>
      <c r="P35" s="40" t="str">
        <f>IF(D35&lt;=L$4,VLOOKUP(O35,A$4:B$202,2,FALSE),"")</f>
        <v/>
      </c>
      <c r="Q35" s="40" t="str">
        <f t="shared" si="3"/>
        <v/>
      </c>
      <c r="R35" s="6">
        <f t="shared" si="4"/>
        <v>0</v>
      </c>
      <c r="S35" s="6">
        <f>IF(AND(D35&lt;=L$4,P35&lt;&gt;"Y"),IF(N35&lt;VLOOKUP(O35,Runners!A$3:CT$201,S$1,FALSE),IF(Y$2="zero",0,Y$2),0),0)</f>
        <v>0</v>
      </c>
      <c r="T35" s="6">
        <f t="shared" si="5"/>
        <v>0</v>
      </c>
      <c r="U35" s="2"/>
      <c r="V35" s="2" t="str">
        <f>IF(O35&lt;&gt;"",VLOOKUP(O35,Runners!CZ$3:DM$201,V$1,FALSE),"")</f>
        <v/>
      </c>
      <c r="W35" s="19" t="str">
        <f t="shared" si="6"/>
        <v/>
      </c>
    </row>
    <row r="36" spans="1:23" x14ac:dyDescent="0.2">
      <c r="A36" s="1" t="s">
        <v>226</v>
      </c>
      <c r="B36" s="3"/>
      <c r="C36" s="3">
        <f>IF(A36&lt;&gt;"",VLOOKUP(A36,Runners!A$3:AS$201,C$1,FALSE),0)</f>
        <v>1.5972222222222224E-2</v>
      </c>
      <c r="D36" s="6">
        <f t="shared" ref="D36:D68" si="7">D35+1</f>
        <v>33</v>
      </c>
      <c r="E36" s="2"/>
      <c r="F36" s="2">
        <f t="shared" ref="F36:F68" si="8">IF(E36&gt;0,E36-C36,0)</f>
        <v>0</v>
      </c>
      <c r="J36" s="1" t="str">
        <f t="shared" ref="J36:J68" si="9">A36</f>
        <v>Ethan McAvoy</v>
      </c>
      <c r="M36" s="8" t="str">
        <f>IF(D36&lt;=L$4,SMALL(E$4:E$202,D36),"")</f>
        <v/>
      </c>
      <c r="N36" s="8" t="str">
        <f>IF(D36&lt;=L$4,VLOOKUP(M36,E$4:F$202,2,FALSE),"")</f>
        <v/>
      </c>
      <c r="O36" s="1" t="str">
        <f>IF(D36&lt;=L$4,VLOOKUP(M36,E$4:J$202,6,FALSE),"")</f>
        <v/>
      </c>
      <c r="P36" s="40" t="str">
        <f>IF(D36&lt;=L$4,VLOOKUP(O36,A$4:B$202,2,FALSE),"")</f>
        <v/>
      </c>
      <c r="Q36" s="40" t="str">
        <f t="shared" ref="Q36:Q68" si="10">IF(D36&lt;=L$4,IF(P36="Y",Q35,Q35-1),"")</f>
        <v/>
      </c>
      <c r="R36" s="6">
        <f t="shared" ref="R36:R68" si="11">IF(Q36=Q35,0,IF(Q36&gt;0,Q36,1))</f>
        <v>0</v>
      </c>
      <c r="S36" s="6">
        <f>IF(AND(D36&lt;=L$4,P36&lt;&gt;"Y"),IF(N36&lt;VLOOKUP(O36,Runners!A$3:CT$201,S$1,FALSE),IF(Y$2="zero",0,Y$2),0),0)</f>
        <v>0</v>
      </c>
      <c r="T36" s="6">
        <f t="shared" ref="T36:T68" si="12">IF(AND(D36&lt;=L$4,P36&lt;&gt;"Y"),S36+R36,0)</f>
        <v>0</v>
      </c>
      <c r="U36" s="2"/>
      <c r="V36" s="2" t="str">
        <f>IF(O36&lt;&gt;"",VLOOKUP(O36,Runners!CZ$3:DM$201,V$1,FALSE),"")</f>
        <v/>
      </c>
      <c r="W36" s="19" t="str">
        <f t="shared" ref="W36:W68" si="13">IF(O36&lt;&gt;"",(V36-N36)/V36,"")</f>
        <v/>
      </c>
    </row>
    <row r="37" spans="1:23" x14ac:dyDescent="0.2">
      <c r="A37" s="1" t="s">
        <v>200</v>
      </c>
      <c r="C37" s="3">
        <f>IF(A37&lt;&gt;"",VLOOKUP(A37,Runners!A$3:AS$201,C$1,FALSE),0)</f>
        <v>1.4409722222222223E-2</v>
      </c>
      <c r="D37" s="6">
        <f t="shared" si="7"/>
        <v>34</v>
      </c>
      <c r="E37" s="2"/>
      <c r="F37" s="2">
        <f t="shared" si="8"/>
        <v>0</v>
      </c>
      <c r="J37" s="1" t="str">
        <f t="shared" si="9"/>
        <v>George Thomson</v>
      </c>
      <c r="M37" s="8" t="str">
        <f>IF(D37&lt;=L$4,SMALL(E$4:E$202,D37),"")</f>
        <v/>
      </c>
      <c r="N37" s="8" t="str">
        <f>IF(D37&lt;=L$4,VLOOKUP(M37,E$4:F$202,2,FALSE),"")</f>
        <v/>
      </c>
      <c r="O37" s="1" t="str">
        <f>IF(D37&lt;=L$4,VLOOKUP(M37,E$4:J$202,6,FALSE),"")</f>
        <v/>
      </c>
      <c r="P37" s="40" t="str">
        <f>IF(D37&lt;=L$4,VLOOKUP(O37,A$4:B$202,2,FALSE),"")</f>
        <v/>
      </c>
      <c r="Q37" s="40" t="str">
        <f t="shared" si="10"/>
        <v/>
      </c>
      <c r="R37" s="6">
        <f t="shared" si="11"/>
        <v>0</v>
      </c>
      <c r="S37" s="6">
        <f>IF(AND(D37&lt;=L$4,P37&lt;&gt;"Y"),IF(N37&lt;VLOOKUP(O37,Runners!A$3:CT$201,S$1,FALSE),IF(Y$2="zero",0,Y$2),0),0)</f>
        <v>0</v>
      </c>
      <c r="T37" s="6">
        <f t="shared" si="12"/>
        <v>0</v>
      </c>
      <c r="U37" s="2"/>
      <c r="V37" s="2" t="str">
        <f>IF(O37&lt;&gt;"",VLOOKUP(O37,Runners!CZ$3:DM$201,V$1,FALSE),"")</f>
        <v/>
      </c>
      <c r="W37" s="19" t="str">
        <f t="shared" si="13"/>
        <v/>
      </c>
    </row>
    <row r="38" spans="1:23" x14ac:dyDescent="0.2">
      <c r="A38" s="1" t="s">
        <v>205</v>
      </c>
      <c r="C38" s="3">
        <f>IF(A38&lt;&gt;"",VLOOKUP(A38,Runners!A$3:AS$201,C$1,FALSE),0)</f>
        <v>1.0243055555555556E-2</v>
      </c>
      <c r="D38" s="6">
        <f t="shared" si="7"/>
        <v>35</v>
      </c>
      <c r="E38" s="2"/>
      <c r="F38" s="2">
        <f t="shared" si="8"/>
        <v>0</v>
      </c>
      <c r="J38" s="1" t="str">
        <f t="shared" si="9"/>
        <v>Georgina Read</v>
      </c>
      <c r="M38" s="8" t="str">
        <f>IF(D38&lt;=L$4,SMALL(E$4:E$202,D38),"")</f>
        <v/>
      </c>
      <c r="N38" s="8" t="str">
        <f>IF(D38&lt;=L$4,VLOOKUP(M38,E$4:F$202,2,FALSE),"")</f>
        <v/>
      </c>
      <c r="O38" s="1" t="str">
        <f>IF(D38&lt;=L$4,VLOOKUP(M38,E$4:J$202,6,FALSE),"")</f>
        <v/>
      </c>
      <c r="P38" s="40" t="str">
        <f>IF(D38&lt;=L$4,VLOOKUP(O38,A$4:B$202,2,FALSE),"")</f>
        <v/>
      </c>
      <c r="Q38" s="40" t="str">
        <f t="shared" si="10"/>
        <v/>
      </c>
      <c r="R38" s="6">
        <f t="shared" si="11"/>
        <v>0</v>
      </c>
      <c r="S38" s="6">
        <f>IF(AND(D38&lt;=L$4,P38&lt;&gt;"Y"),IF(N38&lt;VLOOKUP(O38,Runners!A$3:CT$201,S$1,FALSE),IF(Y$2="zero",0,Y$2),0),0)</f>
        <v>0</v>
      </c>
      <c r="T38" s="6">
        <f t="shared" si="12"/>
        <v>0</v>
      </c>
      <c r="U38" s="2"/>
      <c r="V38" s="2" t="str">
        <f>IF(O38&lt;&gt;"",VLOOKUP(O38,Runners!CZ$3:DM$201,V$1,FALSE),"")</f>
        <v/>
      </c>
      <c r="W38" s="19" t="str">
        <f t="shared" si="13"/>
        <v/>
      </c>
    </row>
    <row r="39" spans="1:23" x14ac:dyDescent="0.2">
      <c r="A39" s="1" t="s">
        <v>54</v>
      </c>
      <c r="C39" s="3">
        <f>IF(A39&lt;&gt;"",VLOOKUP(A39,Runners!A$3:AS$201,C$1,FALSE),0)</f>
        <v>1.5625E-2</v>
      </c>
      <c r="D39" s="6">
        <f t="shared" si="7"/>
        <v>36</v>
      </c>
      <c r="E39" s="2"/>
      <c r="F39" s="2">
        <f t="shared" si="8"/>
        <v>0</v>
      </c>
      <c r="J39" s="1" t="str">
        <f t="shared" si="9"/>
        <v>Gill Draper</v>
      </c>
      <c r="M39" s="8" t="str">
        <f>IF(D39&lt;=L$4,SMALL(E$4:E$202,D39),"")</f>
        <v/>
      </c>
      <c r="N39" s="8" t="str">
        <f>IF(D39&lt;=L$4,VLOOKUP(M39,E$4:F$202,2,FALSE),"")</f>
        <v/>
      </c>
      <c r="O39" s="1" t="str">
        <f>IF(D39&lt;=L$4,VLOOKUP(M39,E$4:J$202,6,FALSE),"")</f>
        <v/>
      </c>
      <c r="P39" s="40" t="str">
        <f>IF(D39&lt;=L$4,VLOOKUP(O39,A$4:B$202,2,FALSE),"")</f>
        <v/>
      </c>
      <c r="Q39" s="40" t="str">
        <f t="shared" si="10"/>
        <v/>
      </c>
      <c r="R39" s="6">
        <f t="shared" si="11"/>
        <v>0</v>
      </c>
      <c r="S39" s="6">
        <f>IF(AND(D39&lt;=L$4,P39&lt;&gt;"Y"),IF(N39&lt;VLOOKUP(O39,Runners!A$3:CT$201,S$1,FALSE),IF(Y$2="zero",0,Y$2),0),0)</f>
        <v>0</v>
      </c>
      <c r="T39" s="6">
        <f t="shared" si="12"/>
        <v>0</v>
      </c>
      <c r="U39" s="2"/>
      <c r="V39" s="2" t="str">
        <f>IF(O39&lt;&gt;"",VLOOKUP(O39,Runners!CZ$3:DM$201,V$1,FALSE),"")</f>
        <v/>
      </c>
      <c r="W39" s="19" t="str">
        <f t="shared" si="13"/>
        <v/>
      </c>
    </row>
    <row r="40" spans="1:23" x14ac:dyDescent="0.2">
      <c r="A40" s="1" t="s">
        <v>3</v>
      </c>
      <c r="C40" s="3">
        <f>IF(A40&lt;&gt;"",VLOOKUP(A40,Runners!A$3:AS$201,C$1,FALSE),0)</f>
        <v>1.2326388888888888E-2</v>
      </c>
      <c r="D40" s="6">
        <f t="shared" si="7"/>
        <v>37</v>
      </c>
      <c r="E40" s="2"/>
      <c r="F40" s="2">
        <f t="shared" si="8"/>
        <v>0</v>
      </c>
      <c r="J40" s="1" t="str">
        <f t="shared" si="9"/>
        <v>Graham Webster</v>
      </c>
      <c r="M40" s="8" t="str">
        <f>IF(D40&lt;=L$4,SMALL(E$4:E$202,D40),"")</f>
        <v/>
      </c>
      <c r="N40" s="8" t="str">
        <f>IF(D40&lt;=L$4,VLOOKUP(M40,E$4:F$202,2,FALSE),"")</f>
        <v/>
      </c>
      <c r="O40" s="1" t="str">
        <f>IF(D40&lt;=L$4,VLOOKUP(M40,E$4:J$202,6,FALSE),"")</f>
        <v/>
      </c>
      <c r="P40" s="40" t="str">
        <f>IF(D40&lt;=L$4,VLOOKUP(O40,A$4:B$202,2,FALSE),"")</f>
        <v/>
      </c>
      <c r="Q40" s="40" t="str">
        <f t="shared" si="10"/>
        <v/>
      </c>
      <c r="R40" s="6">
        <f t="shared" si="11"/>
        <v>0</v>
      </c>
      <c r="S40" s="6">
        <f>IF(AND(D40&lt;=L$4,P40&lt;&gt;"Y"),IF(N40&lt;VLOOKUP(O40,Runners!A$3:CT$201,S$1,FALSE),IF(Y$2="zero",0,Y$2),0),0)</f>
        <v>0</v>
      </c>
      <c r="T40" s="6">
        <f t="shared" si="12"/>
        <v>0</v>
      </c>
      <c r="U40" s="2"/>
      <c r="V40" s="2" t="str">
        <f>IF(O40&lt;&gt;"",VLOOKUP(O40,Runners!CZ$3:DM$201,V$1,FALSE),"")</f>
        <v/>
      </c>
      <c r="W40" s="19" t="str">
        <f t="shared" si="13"/>
        <v/>
      </c>
    </row>
    <row r="41" spans="1:23" x14ac:dyDescent="0.2">
      <c r="A41" s="1" t="s">
        <v>175</v>
      </c>
      <c r="C41" s="3">
        <f>IF(A41&lt;&gt;"",VLOOKUP(A41,Runners!A$3:AS$201,C$1,FALSE),0)</f>
        <v>5.9027777777777776E-3</v>
      </c>
      <c r="D41" s="6">
        <f t="shared" si="7"/>
        <v>38</v>
      </c>
      <c r="E41" s="2"/>
      <c r="F41" s="2">
        <f t="shared" si="8"/>
        <v>0</v>
      </c>
      <c r="J41" s="1" t="str">
        <f t="shared" si="9"/>
        <v>Graham Young</v>
      </c>
      <c r="M41" s="8" t="str">
        <f>IF(D41&lt;=L$4,SMALL(E$4:E$202,D41),"")</f>
        <v/>
      </c>
      <c r="N41" s="8" t="str">
        <f>IF(D41&lt;=L$4,VLOOKUP(M41,E$4:F$202,2,FALSE),"")</f>
        <v/>
      </c>
      <c r="O41" s="1" t="str">
        <f>IF(D41&lt;=L$4,VLOOKUP(M41,E$4:J$202,6,FALSE),"")</f>
        <v/>
      </c>
      <c r="P41" s="40" t="str">
        <f>IF(D41&lt;=L$4,VLOOKUP(O41,A$4:B$202,2,FALSE),"")</f>
        <v/>
      </c>
      <c r="Q41" s="40" t="str">
        <f t="shared" si="10"/>
        <v/>
      </c>
      <c r="R41" s="6">
        <f t="shared" si="11"/>
        <v>0</v>
      </c>
      <c r="S41" s="6">
        <f>IF(AND(D41&lt;=L$4,P41&lt;&gt;"Y"),IF(N41&lt;VLOOKUP(O41,Runners!A$3:CT$201,S$1,FALSE),IF(Y$2="zero",0,Y$2),0),0)</f>
        <v>0</v>
      </c>
      <c r="T41" s="6">
        <f t="shared" si="12"/>
        <v>0</v>
      </c>
      <c r="U41" s="2"/>
      <c r="V41" s="2" t="str">
        <f>IF(O41&lt;&gt;"",VLOOKUP(O41,Runners!CZ$3:DM$201,V$1,FALSE),"")</f>
        <v/>
      </c>
      <c r="W41" s="19" t="str">
        <f t="shared" si="13"/>
        <v/>
      </c>
    </row>
    <row r="42" spans="1:23" x14ac:dyDescent="0.2">
      <c r="A42" s="1" t="s">
        <v>7</v>
      </c>
      <c r="C42" s="3">
        <f>IF(A42&lt;&gt;"",VLOOKUP(A42,Runners!A$3:AS$201,C$1,FALSE),0)</f>
        <v>1.0243055555555556E-2</v>
      </c>
      <c r="D42" s="6">
        <f t="shared" si="7"/>
        <v>39</v>
      </c>
      <c r="E42" s="2">
        <v>3.4502314814814812E-2</v>
      </c>
      <c r="F42" s="2">
        <f t="shared" si="8"/>
        <v>2.4259259259259258E-2</v>
      </c>
      <c r="J42" s="1" t="str">
        <f t="shared" si="9"/>
        <v>Greg Oulton</v>
      </c>
      <c r="M42" s="8" t="str">
        <f>IF(D42&lt;=L$4,SMALL(E$4:E$202,D42),"")</f>
        <v/>
      </c>
      <c r="N42" s="8" t="str">
        <f>IF(D42&lt;=L$4,VLOOKUP(M42,E$4:F$202,2,FALSE),"")</f>
        <v/>
      </c>
      <c r="O42" s="1" t="str">
        <f>IF(D42&lt;=L$4,VLOOKUP(M42,E$4:J$202,6,FALSE),"")</f>
        <v/>
      </c>
      <c r="P42" s="40" t="str">
        <f>IF(D42&lt;=L$4,VLOOKUP(O42,A$4:B$202,2,FALSE),"")</f>
        <v/>
      </c>
      <c r="Q42" s="40" t="str">
        <f t="shared" si="10"/>
        <v/>
      </c>
      <c r="R42" s="6">
        <f t="shared" si="11"/>
        <v>0</v>
      </c>
      <c r="S42" s="6">
        <f>IF(AND(D42&lt;=L$4,P42&lt;&gt;"Y"),IF(N42&lt;VLOOKUP(O42,Runners!A$3:CT$201,S$1,FALSE),IF(Y$2="zero",0,Y$2),0),0)</f>
        <v>0</v>
      </c>
      <c r="T42" s="6">
        <f t="shared" si="12"/>
        <v>0</v>
      </c>
      <c r="U42" s="2"/>
      <c r="V42" s="2" t="str">
        <f>IF(O42&lt;&gt;"",VLOOKUP(O42,Runners!CZ$3:DM$201,V$1,FALSE),"")</f>
        <v/>
      </c>
      <c r="W42" s="19" t="str">
        <f t="shared" si="13"/>
        <v/>
      </c>
    </row>
    <row r="43" spans="1:23" x14ac:dyDescent="0.2">
      <c r="A43" s="1" t="s">
        <v>177</v>
      </c>
      <c r="B43" s="3"/>
      <c r="C43" s="3">
        <f>IF(A43&lt;&gt;"",VLOOKUP(A43,Runners!A$3:AS$201,C$1,FALSE),0)</f>
        <v>1.8055555555555557E-2</v>
      </c>
      <c r="D43" s="6">
        <f t="shared" si="7"/>
        <v>40</v>
      </c>
      <c r="E43" s="2"/>
      <c r="F43" s="2">
        <f t="shared" si="8"/>
        <v>0</v>
      </c>
      <c r="J43" s="1" t="str">
        <f t="shared" si="9"/>
        <v>Guest 35:00</v>
      </c>
      <c r="M43" s="8" t="str">
        <f>IF(D43&lt;=L$4,SMALL(E$4:E$202,D43),"")</f>
        <v/>
      </c>
      <c r="N43" s="8" t="str">
        <f>IF(D43&lt;=L$4,VLOOKUP(M43,E$4:F$202,2,FALSE),"")</f>
        <v/>
      </c>
      <c r="O43" s="1" t="str">
        <f>IF(D43&lt;=L$4,VLOOKUP(M43,E$4:J$202,6,FALSE),"")</f>
        <v/>
      </c>
      <c r="P43" s="40" t="str">
        <f>IF(D43&lt;=L$4,VLOOKUP(O43,A$4:B$202,2,FALSE),"")</f>
        <v/>
      </c>
      <c r="Q43" s="40" t="str">
        <f t="shared" si="10"/>
        <v/>
      </c>
      <c r="R43" s="6">
        <f t="shared" si="11"/>
        <v>0</v>
      </c>
      <c r="S43" s="6">
        <f>IF(AND(D43&lt;=L$4,P43&lt;&gt;"Y"),IF(N43&lt;VLOOKUP(O43,Runners!A$3:CT$201,S$1,FALSE),IF(Y$2="zero",0,Y$2),0),0)</f>
        <v>0</v>
      </c>
      <c r="T43" s="6">
        <f t="shared" si="12"/>
        <v>0</v>
      </c>
      <c r="U43" s="2"/>
      <c r="V43" s="2" t="str">
        <f>IF(O43&lt;&gt;"",VLOOKUP(O43,Runners!CZ$3:DM$201,V$1,FALSE),"")</f>
        <v/>
      </c>
      <c r="W43" s="19" t="str">
        <f t="shared" si="13"/>
        <v/>
      </c>
    </row>
    <row r="44" spans="1:23" x14ac:dyDescent="0.2">
      <c r="A44" s="1" t="s">
        <v>176</v>
      </c>
      <c r="B44" s="3"/>
      <c r="C44" s="3">
        <f>IF(A44&lt;&gt;"",VLOOKUP(A44,Runners!A$3:AS$201,C$1,FALSE),0)</f>
        <v>1.7013888888888891E-2</v>
      </c>
      <c r="D44" s="6">
        <f t="shared" si="7"/>
        <v>41</v>
      </c>
      <c r="E44" s="2"/>
      <c r="F44" s="2">
        <f t="shared" si="8"/>
        <v>0</v>
      </c>
      <c r="J44" s="1" t="str">
        <f t="shared" si="9"/>
        <v>Guest 37:30</v>
      </c>
      <c r="M44" s="8" t="str">
        <f>IF(D44&lt;=L$4,SMALL(E$4:E$202,D44),"")</f>
        <v/>
      </c>
      <c r="N44" s="8" t="str">
        <f>IF(D44&lt;=L$4,VLOOKUP(M44,E$4:F$202,2,FALSE),"")</f>
        <v/>
      </c>
      <c r="O44" s="1" t="str">
        <f>IF(D44&lt;=L$4,VLOOKUP(M44,E$4:J$202,6,FALSE),"")</f>
        <v/>
      </c>
      <c r="P44" s="40" t="str">
        <f>IF(D44&lt;=L$4,VLOOKUP(O44,A$4:B$202,2,FALSE),"")</f>
        <v/>
      </c>
      <c r="Q44" s="40" t="str">
        <f t="shared" si="10"/>
        <v/>
      </c>
      <c r="R44" s="6">
        <f t="shared" si="11"/>
        <v>0</v>
      </c>
      <c r="S44" s="6">
        <f>IF(AND(D44&lt;=L$4,P44&lt;&gt;"Y"),IF(N44&lt;VLOOKUP(O44,Runners!A$3:CT$201,S$1,FALSE),IF(Y$2="zero",0,Y$2),0),0)</f>
        <v>0</v>
      </c>
      <c r="T44" s="6">
        <f t="shared" si="12"/>
        <v>0</v>
      </c>
      <c r="U44" s="2"/>
      <c r="V44" s="2" t="str">
        <f>IF(O44&lt;&gt;"",VLOOKUP(O44,Runners!CZ$3:DM$201,V$1,FALSE),"")</f>
        <v/>
      </c>
      <c r="W44" s="19" t="str">
        <f t="shared" si="13"/>
        <v/>
      </c>
    </row>
    <row r="45" spans="1:23" x14ac:dyDescent="0.2">
      <c r="A45" s="1" t="s">
        <v>158</v>
      </c>
      <c r="C45" s="3">
        <f>IF(A45&lt;&gt;"",VLOOKUP(A45,Runners!A$3:AS$201,C$1,FALSE),0)</f>
        <v>1.5972222222222224E-2</v>
      </c>
      <c r="D45" s="6">
        <f t="shared" si="7"/>
        <v>42</v>
      </c>
      <c r="E45" s="2"/>
      <c r="F45" s="2">
        <f t="shared" si="8"/>
        <v>0</v>
      </c>
      <c r="J45" s="1" t="str">
        <f t="shared" si="9"/>
        <v>Guest 40</v>
      </c>
      <c r="M45" s="8" t="str">
        <f>IF(D45&lt;=L$4,SMALL(E$4:E$202,D45),"")</f>
        <v/>
      </c>
      <c r="N45" s="8" t="str">
        <f>IF(D45&lt;=L$4,VLOOKUP(M45,E$4:F$202,2,FALSE),"")</f>
        <v/>
      </c>
      <c r="O45" s="1" t="str">
        <f>IF(D45&lt;=L$4,VLOOKUP(M45,E$4:J$202,6,FALSE),"")</f>
        <v/>
      </c>
      <c r="P45" s="40" t="str">
        <f>IF(D45&lt;=L$4,VLOOKUP(O45,A$4:B$202,2,FALSE),"")</f>
        <v/>
      </c>
      <c r="Q45" s="40" t="str">
        <f t="shared" si="10"/>
        <v/>
      </c>
      <c r="R45" s="6">
        <f t="shared" si="11"/>
        <v>0</v>
      </c>
      <c r="S45" s="6">
        <f>IF(AND(D45&lt;=L$4,P45&lt;&gt;"Y"),IF(N45&lt;VLOOKUP(O45,Runners!A$3:CT$201,S$1,FALSE),IF(Y$2="zero",0,Y$2),0),0)</f>
        <v>0</v>
      </c>
      <c r="T45" s="6">
        <f t="shared" si="12"/>
        <v>0</v>
      </c>
      <c r="U45" s="2"/>
      <c r="V45" s="2" t="str">
        <f>IF(O45&lt;&gt;"",VLOOKUP(O45,Runners!CZ$3:DM$201,V$1,FALSE),"")</f>
        <v/>
      </c>
      <c r="W45" s="19" t="str">
        <f t="shared" si="13"/>
        <v/>
      </c>
    </row>
    <row r="46" spans="1:23" x14ac:dyDescent="0.2">
      <c r="A46" s="1" t="s">
        <v>159</v>
      </c>
      <c r="C46" s="3">
        <f>IF(A46&lt;&gt;"",VLOOKUP(A46,Runners!A$3:AS$201,C$1,FALSE),0)</f>
        <v>1.4930555555555556E-2</v>
      </c>
      <c r="D46" s="6">
        <f t="shared" si="7"/>
        <v>43</v>
      </c>
      <c r="E46" s="2"/>
      <c r="F46" s="2">
        <f t="shared" si="8"/>
        <v>0</v>
      </c>
      <c r="J46" s="1" t="str">
        <f t="shared" si="9"/>
        <v>Guest 42:30</v>
      </c>
      <c r="M46" s="8" t="str">
        <f>IF(D46&lt;=L$4,SMALL(E$4:E$202,D46),"")</f>
        <v/>
      </c>
      <c r="N46" s="8" t="str">
        <f>IF(D46&lt;=L$4,VLOOKUP(M46,E$4:F$202,2,FALSE),"")</f>
        <v/>
      </c>
      <c r="O46" s="1" t="str">
        <f>IF(D46&lt;=L$4,VLOOKUP(M46,E$4:J$202,6,FALSE),"")</f>
        <v/>
      </c>
      <c r="P46" s="40" t="str">
        <f>IF(D46&lt;=L$4,VLOOKUP(O46,A$4:B$202,2,FALSE),"")</f>
        <v/>
      </c>
      <c r="Q46" s="40" t="str">
        <f t="shared" si="10"/>
        <v/>
      </c>
      <c r="R46" s="6">
        <f t="shared" si="11"/>
        <v>0</v>
      </c>
      <c r="S46" s="6">
        <f>IF(AND(D46&lt;=L$4,P46&lt;&gt;"Y"),IF(N46&lt;VLOOKUP(O46,Runners!A$3:CT$201,S$1,FALSE),IF(Y$2="zero",0,Y$2),0),0)</f>
        <v>0</v>
      </c>
      <c r="T46" s="6">
        <f t="shared" si="12"/>
        <v>0</v>
      </c>
      <c r="U46" s="2"/>
      <c r="V46" s="2" t="str">
        <f>IF(O46&lt;&gt;"",VLOOKUP(O46,Runners!CZ$3:DM$201,V$1,FALSE),"")</f>
        <v/>
      </c>
      <c r="W46" s="19" t="str">
        <f t="shared" si="13"/>
        <v/>
      </c>
    </row>
    <row r="47" spans="1:23" x14ac:dyDescent="0.2">
      <c r="A47" s="1" t="s">
        <v>160</v>
      </c>
      <c r="C47" s="3">
        <f>IF(A47&lt;&gt;"",VLOOKUP(A47,Runners!A$3:AS$201,C$1,FALSE),0)</f>
        <v>1.3715277777777778E-2</v>
      </c>
      <c r="D47" s="6">
        <f t="shared" si="7"/>
        <v>44</v>
      </c>
      <c r="E47" s="2"/>
      <c r="F47" s="2">
        <f t="shared" si="8"/>
        <v>0</v>
      </c>
      <c r="J47" s="1" t="str">
        <f t="shared" si="9"/>
        <v>Guest 45</v>
      </c>
      <c r="M47" s="8" t="str">
        <f>IF(D47&lt;=L$4,SMALL(E$4:E$202,D47),"")</f>
        <v/>
      </c>
      <c r="N47" s="8" t="str">
        <f>IF(D47&lt;=L$4,VLOOKUP(M47,E$4:F$202,2,FALSE),"")</f>
        <v/>
      </c>
      <c r="O47" s="1" t="str">
        <f>IF(D47&lt;=L$4,VLOOKUP(M47,E$4:J$202,6,FALSE),"")</f>
        <v/>
      </c>
      <c r="P47" s="40" t="str">
        <f>IF(D47&lt;=L$4,VLOOKUP(O47,A$4:B$202,2,FALSE),"")</f>
        <v/>
      </c>
      <c r="Q47" s="40" t="str">
        <f t="shared" si="10"/>
        <v/>
      </c>
      <c r="R47" s="6">
        <f t="shared" si="11"/>
        <v>0</v>
      </c>
      <c r="S47" s="6">
        <f>IF(AND(D47&lt;=L$4,P47&lt;&gt;"Y"),IF(N47&lt;VLOOKUP(O47,Runners!A$3:CT$201,S$1,FALSE),IF(Y$2="zero",0,Y$2),0),0)</f>
        <v>0</v>
      </c>
      <c r="T47" s="6">
        <f t="shared" si="12"/>
        <v>0</v>
      </c>
      <c r="U47" s="2"/>
      <c r="V47" s="2" t="str">
        <f>IF(O47&lt;&gt;"",VLOOKUP(O47,Runners!CZ$3:DM$201,V$1,FALSE),"")</f>
        <v/>
      </c>
      <c r="W47" s="19" t="str">
        <f t="shared" si="13"/>
        <v/>
      </c>
    </row>
    <row r="48" spans="1:23" x14ac:dyDescent="0.2">
      <c r="A48" s="1" t="s">
        <v>161</v>
      </c>
      <c r="C48" s="3">
        <f>IF(A48&lt;&gt;"",VLOOKUP(A48,Runners!A$3:AS$201,C$1,FALSE),0)</f>
        <v>1.2673611111111111E-2</v>
      </c>
      <c r="D48" s="6">
        <f t="shared" si="7"/>
        <v>45</v>
      </c>
      <c r="E48" s="2"/>
      <c r="F48" s="2">
        <f t="shared" si="8"/>
        <v>0</v>
      </c>
      <c r="J48" s="1" t="str">
        <f t="shared" si="9"/>
        <v>Guest 47:30</v>
      </c>
      <c r="M48" s="8" t="str">
        <f>IF(D48&lt;=L$4,SMALL(E$4:E$202,D48),"")</f>
        <v/>
      </c>
      <c r="N48" s="8" t="str">
        <f>IF(D48&lt;=L$4,VLOOKUP(M48,E$4:F$202,2,FALSE),"")</f>
        <v/>
      </c>
      <c r="O48" s="1" t="str">
        <f>IF(D48&lt;=L$4,VLOOKUP(M48,E$4:J$202,6,FALSE),"")</f>
        <v/>
      </c>
      <c r="P48" s="40" t="str">
        <f>IF(D48&lt;=L$4,VLOOKUP(O48,A$4:B$202,2,FALSE),"")</f>
        <v/>
      </c>
      <c r="Q48" s="40" t="str">
        <f t="shared" si="10"/>
        <v/>
      </c>
      <c r="R48" s="6">
        <f t="shared" si="11"/>
        <v>0</v>
      </c>
      <c r="S48" s="6">
        <f>IF(AND(D48&lt;=L$4,P48&lt;&gt;"Y"),IF(N48&lt;VLOOKUP(O48,Runners!A$3:CT$201,S$1,FALSE),IF(Y$2="zero",0,Y$2),0),0)</f>
        <v>0</v>
      </c>
      <c r="T48" s="6">
        <f t="shared" si="12"/>
        <v>0</v>
      </c>
      <c r="U48" s="2"/>
      <c r="V48" s="2" t="str">
        <f>IF(O48&lt;&gt;"",VLOOKUP(O48,Runners!CZ$3:DM$201,V$1,FALSE),"")</f>
        <v/>
      </c>
      <c r="W48" s="19" t="str">
        <f t="shared" si="13"/>
        <v/>
      </c>
    </row>
    <row r="49" spans="1:23" x14ac:dyDescent="0.2">
      <c r="A49" s="1" t="s">
        <v>162</v>
      </c>
      <c r="C49" s="3">
        <f>IF(A49&lt;&gt;"",VLOOKUP(A49,Runners!A$3:AS$201,C$1,FALSE),0)</f>
        <v>1.1631944444444445E-2</v>
      </c>
      <c r="D49" s="6">
        <f t="shared" si="7"/>
        <v>46</v>
      </c>
      <c r="E49" s="2"/>
      <c r="F49" s="2">
        <f t="shared" si="8"/>
        <v>0</v>
      </c>
      <c r="J49" s="1" t="str">
        <f t="shared" si="9"/>
        <v>Guest 50</v>
      </c>
      <c r="M49" s="8" t="str">
        <f>IF(D49&lt;=L$4,SMALL(E$4:E$202,D49),"")</f>
        <v/>
      </c>
      <c r="N49" s="8" t="str">
        <f>IF(D49&lt;=L$4,VLOOKUP(M49,E$4:F$202,2,FALSE),"")</f>
        <v/>
      </c>
      <c r="O49" s="1" t="str">
        <f>IF(D49&lt;=L$4,VLOOKUP(M49,E$4:J$202,6,FALSE),"")</f>
        <v/>
      </c>
      <c r="P49" s="40" t="str">
        <f>IF(D49&lt;=L$4,VLOOKUP(O49,A$4:B$202,2,FALSE),"")</f>
        <v/>
      </c>
      <c r="Q49" s="40" t="str">
        <f t="shared" si="10"/>
        <v/>
      </c>
      <c r="R49" s="6">
        <f t="shared" si="11"/>
        <v>0</v>
      </c>
      <c r="S49" s="6">
        <f>IF(AND(D49&lt;=L$4,P49&lt;&gt;"Y"),IF(N49&lt;VLOOKUP(O49,Runners!A$3:CT$201,S$1,FALSE),IF(Y$2="zero",0,Y$2),0),0)</f>
        <v>0</v>
      </c>
      <c r="T49" s="6">
        <f t="shared" si="12"/>
        <v>0</v>
      </c>
      <c r="U49" s="2"/>
      <c r="V49" s="2" t="str">
        <f>IF(O49&lt;&gt;"",VLOOKUP(O49,Runners!CZ$3:DM$201,V$1,FALSE),"")</f>
        <v/>
      </c>
      <c r="W49" s="19" t="str">
        <f t="shared" si="13"/>
        <v/>
      </c>
    </row>
    <row r="50" spans="1:23" x14ac:dyDescent="0.2">
      <c r="A50" s="1" t="s">
        <v>163</v>
      </c>
      <c r="C50" s="3">
        <f>IF(A50&lt;&gt;"",VLOOKUP(A50,Runners!A$3:AS$201,C$1,FALSE),0)</f>
        <v>9.5486111111111119E-3</v>
      </c>
      <c r="D50" s="6">
        <f t="shared" si="7"/>
        <v>47</v>
      </c>
      <c r="E50" s="2"/>
      <c r="F50" s="2">
        <f t="shared" si="8"/>
        <v>0</v>
      </c>
      <c r="J50" s="1" t="str">
        <f t="shared" si="9"/>
        <v>Guest 55</v>
      </c>
      <c r="M50" s="8" t="str">
        <f>IF(D50&lt;=L$4,SMALL(E$4:E$202,D50),"")</f>
        <v/>
      </c>
      <c r="N50" s="8" t="str">
        <f>IF(D50&lt;=L$4,VLOOKUP(M50,E$4:F$202,2,FALSE),"")</f>
        <v/>
      </c>
      <c r="O50" s="1" t="str">
        <f>IF(D50&lt;=L$4,VLOOKUP(M50,E$4:J$202,6,FALSE),"")</f>
        <v/>
      </c>
      <c r="P50" s="40" t="str">
        <f>IF(D50&lt;=L$4,VLOOKUP(O50,A$4:B$202,2,FALSE),"")</f>
        <v/>
      </c>
      <c r="Q50" s="40" t="str">
        <f t="shared" si="10"/>
        <v/>
      </c>
      <c r="R50" s="6">
        <f t="shared" si="11"/>
        <v>0</v>
      </c>
      <c r="S50" s="6">
        <f>IF(AND(D50&lt;=L$4,P50&lt;&gt;"Y"),IF(N50&lt;VLOOKUP(O50,Runners!A$3:CT$201,S$1,FALSE),IF(Y$2="zero",0,Y$2),0),0)</f>
        <v>0</v>
      </c>
      <c r="T50" s="6">
        <f t="shared" si="12"/>
        <v>0</v>
      </c>
      <c r="U50" s="2"/>
      <c r="V50" s="2" t="str">
        <f>IF(O50&lt;&gt;"",VLOOKUP(O50,Runners!CZ$3:DM$201,V$1,FALSE),"")</f>
        <v/>
      </c>
      <c r="W50" s="19" t="str">
        <f t="shared" si="13"/>
        <v/>
      </c>
    </row>
    <row r="51" spans="1:23" x14ac:dyDescent="0.2">
      <c r="A51" s="1" t="s">
        <v>164</v>
      </c>
      <c r="C51" s="3">
        <f>IF(A51&lt;&gt;"",VLOOKUP(A51,Runners!A$3:AS$201,C$1,FALSE),0)</f>
        <v>7.2916666666666668E-3</v>
      </c>
      <c r="D51" s="6">
        <f t="shared" si="7"/>
        <v>48</v>
      </c>
      <c r="E51" s="2"/>
      <c r="F51" s="2">
        <f t="shared" si="8"/>
        <v>0</v>
      </c>
      <c r="J51" s="1" t="str">
        <f t="shared" si="9"/>
        <v>Guest 60</v>
      </c>
      <c r="M51" s="8" t="str">
        <f>IF(D51&lt;=L$4,SMALL(E$4:E$202,D51),"")</f>
        <v/>
      </c>
      <c r="N51" s="8" t="str">
        <f>IF(D51&lt;=L$4,VLOOKUP(M51,E$4:F$202,2,FALSE),"")</f>
        <v/>
      </c>
      <c r="O51" s="1" t="str">
        <f>IF(D51&lt;=L$4,VLOOKUP(M51,E$4:J$202,6,FALSE),"")</f>
        <v/>
      </c>
      <c r="P51" s="40" t="str">
        <f>IF(D51&lt;=L$4,VLOOKUP(O51,A$4:B$202,2,FALSE),"")</f>
        <v/>
      </c>
      <c r="Q51" s="40" t="str">
        <f t="shared" si="10"/>
        <v/>
      </c>
      <c r="R51" s="6">
        <f t="shared" si="11"/>
        <v>0</v>
      </c>
      <c r="S51" s="6">
        <f>IF(AND(D51&lt;=L$4,P51&lt;&gt;"Y"),IF(N51&lt;VLOOKUP(O51,Runners!A$3:CT$201,S$1,FALSE),IF(Y$2="zero",0,Y$2),0),0)</f>
        <v>0</v>
      </c>
      <c r="T51" s="6">
        <f t="shared" si="12"/>
        <v>0</v>
      </c>
      <c r="U51" s="2"/>
      <c r="V51" s="2" t="str">
        <f>IF(O51&lt;&gt;"",VLOOKUP(O51,Runners!CZ$3:DM$201,V$1,FALSE),"")</f>
        <v/>
      </c>
      <c r="W51" s="19" t="str">
        <f t="shared" si="13"/>
        <v/>
      </c>
    </row>
    <row r="52" spans="1:23" x14ac:dyDescent="0.2">
      <c r="A52" s="1" t="s">
        <v>149</v>
      </c>
      <c r="C52" s="3">
        <f>IF(A52&lt;&gt;"",VLOOKUP(A52,Runners!A$3:AS$201,C$1,FALSE),0)</f>
        <v>1.388888888888889E-2</v>
      </c>
      <c r="D52" s="6">
        <f t="shared" si="7"/>
        <v>49</v>
      </c>
      <c r="E52" s="2"/>
      <c r="F52" s="2">
        <f t="shared" si="8"/>
        <v>0</v>
      </c>
      <c r="J52" s="1" t="str">
        <f t="shared" si="9"/>
        <v>Ian Tate</v>
      </c>
      <c r="M52" s="8" t="str">
        <f>IF(D52&lt;=L$4,SMALL(E$4:E$202,D52),"")</f>
        <v/>
      </c>
      <c r="N52" s="8" t="str">
        <f>IF(D52&lt;=L$4,VLOOKUP(M52,E$4:F$202,2,FALSE),"")</f>
        <v/>
      </c>
      <c r="O52" s="1" t="str">
        <f>IF(D52&lt;=L$4,VLOOKUP(M52,E$4:J$202,6,FALSE),"")</f>
        <v/>
      </c>
      <c r="P52" s="40" t="str">
        <f>IF(D52&lt;=L$4,VLOOKUP(O52,A$4:B$202,2,FALSE),"")</f>
        <v/>
      </c>
      <c r="Q52" s="40" t="str">
        <f t="shared" si="10"/>
        <v/>
      </c>
      <c r="R52" s="6">
        <f t="shared" si="11"/>
        <v>0</v>
      </c>
      <c r="S52" s="6">
        <f>IF(AND(D52&lt;=L$4,P52&lt;&gt;"Y"),IF(N52&lt;VLOOKUP(O52,Runners!A$3:CT$201,S$1,FALSE),IF(Y$2="zero",0,Y$2),0),0)</f>
        <v>0</v>
      </c>
      <c r="T52" s="6">
        <f t="shared" si="12"/>
        <v>0</v>
      </c>
      <c r="U52" s="2"/>
      <c r="V52" s="2" t="str">
        <f>IF(O52&lt;&gt;"",VLOOKUP(O52,Runners!CZ$3:DM$201,V$1,FALSE),"")</f>
        <v/>
      </c>
      <c r="W52" s="19" t="str">
        <f t="shared" si="13"/>
        <v/>
      </c>
    </row>
    <row r="53" spans="1:23" x14ac:dyDescent="0.2">
      <c r="A53" s="1" t="s">
        <v>203</v>
      </c>
      <c r="C53" s="3">
        <f>IF(A53&lt;&gt;"",VLOOKUP(A53,Runners!A$3:AS$201,C$1,FALSE),0)</f>
        <v>6.5972222222222222E-3</v>
      </c>
      <c r="D53" s="6">
        <f t="shared" si="7"/>
        <v>50</v>
      </c>
      <c r="E53" s="2"/>
      <c r="F53" s="2">
        <f t="shared" si="8"/>
        <v>0</v>
      </c>
      <c r="J53" s="1" t="str">
        <f t="shared" si="9"/>
        <v>Jackie Carruthers</v>
      </c>
      <c r="M53" s="8" t="str">
        <f>IF(D53&lt;=L$4,SMALL(E$4:E$202,D53),"")</f>
        <v/>
      </c>
      <c r="N53" s="8" t="str">
        <f>IF(D53&lt;=L$4,VLOOKUP(M53,E$4:F$202,2,FALSE),"")</f>
        <v/>
      </c>
      <c r="O53" s="1" t="str">
        <f>IF(D53&lt;=L$4,VLOOKUP(M53,E$4:J$202,6,FALSE),"")</f>
        <v/>
      </c>
      <c r="P53" s="40" t="str">
        <f>IF(D53&lt;=L$4,VLOOKUP(O53,A$4:B$202,2,FALSE),"")</f>
        <v/>
      </c>
      <c r="Q53" s="40" t="str">
        <f t="shared" si="10"/>
        <v/>
      </c>
      <c r="R53" s="6">
        <f t="shared" si="11"/>
        <v>0</v>
      </c>
      <c r="S53" s="6">
        <f>IF(AND(D53&lt;=L$4,P53&lt;&gt;"Y"),IF(N53&lt;VLOOKUP(O53,Runners!A$3:CT$201,S$1,FALSE),IF(Y$2="zero",0,Y$2),0),0)</f>
        <v>0</v>
      </c>
      <c r="T53" s="6">
        <f t="shared" si="12"/>
        <v>0</v>
      </c>
      <c r="U53" s="2"/>
      <c r="V53" s="2" t="str">
        <f>IF(O53&lt;&gt;"",VLOOKUP(O53,Runners!CZ$3:DM$201,V$1,FALSE),"")</f>
        <v/>
      </c>
      <c r="W53" s="19" t="str">
        <f t="shared" si="13"/>
        <v/>
      </c>
    </row>
    <row r="54" spans="1:23" x14ac:dyDescent="0.2">
      <c r="A54" s="1" t="s">
        <v>8</v>
      </c>
      <c r="C54" s="3">
        <f>IF(A54&lt;&gt;"",VLOOKUP(A54,Runners!A$3:AS$201,C$1,FALSE),0)</f>
        <v>6.076388888888889E-3</v>
      </c>
      <c r="D54" s="6">
        <f t="shared" si="7"/>
        <v>51</v>
      </c>
      <c r="E54" s="2"/>
      <c r="F54" s="2">
        <f t="shared" si="8"/>
        <v>0</v>
      </c>
      <c r="J54" s="1" t="str">
        <f t="shared" si="9"/>
        <v>Jacqui Murray</v>
      </c>
      <c r="M54" s="8" t="str">
        <f>IF(D54&lt;=L$4,SMALL(E$4:E$202,D54),"")</f>
        <v/>
      </c>
      <c r="N54" s="8" t="str">
        <f>IF(D54&lt;=L$4,VLOOKUP(M54,E$4:F$202,2,FALSE),"")</f>
        <v/>
      </c>
      <c r="O54" s="1" t="str">
        <f>IF(D54&lt;=L$4,VLOOKUP(M54,E$4:J$202,6,FALSE),"")</f>
        <v/>
      </c>
      <c r="P54" s="40" t="str">
        <f>IF(D54&lt;=L$4,VLOOKUP(O54,A$4:B$202,2,FALSE),"")</f>
        <v/>
      </c>
      <c r="Q54" s="40" t="str">
        <f t="shared" si="10"/>
        <v/>
      </c>
      <c r="R54" s="6">
        <f t="shared" si="11"/>
        <v>0</v>
      </c>
      <c r="S54" s="6">
        <f>IF(AND(D54&lt;=L$4,P54&lt;&gt;"Y"),IF(N54&lt;VLOOKUP(O54,Runners!A$3:CT$201,S$1,FALSE),IF(Y$2="zero",0,Y$2),0),0)</f>
        <v>0</v>
      </c>
      <c r="T54" s="6">
        <f t="shared" si="12"/>
        <v>0</v>
      </c>
      <c r="U54" s="2"/>
      <c r="V54" s="2" t="str">
        <f>IF(O54&lt;&gt;"",VLOOKUP(O54,Runners!CZ$3:DM$201,V$1,FALSE),"")</f>
        <v/>
      </c>
      <c r="W54" s="19" t="str">
        <f t="shared" si="13"/>
        <v/>
      </c>
    </row>
    <row r="55" spans="1:23" x14ac:dyDescent="0.2">
      <c r="A55" s="1" t="s">
        <v>230</v>
      </c>
      <c r="C55" s="3">
        <f>IF(A55&lt;&gt;"",VLOOKUP(A55,Runners!A$3:AS$201,C$1,FALSE),0)</f>
        <v>1.40625E-2</v>
      </c>
      <c r="D55" s="6">
        <f t="shared" si="7"/>
        <v>52</v>
      </c>
      <c r="E55" s="2"/>
      <c r="F55" s="2">
        <f t="shared" ref="F55" si="14">IF(E55&gt;0,E55-C55,0)</f>
        <v>0</v>
      </c>
      <c r="J55" s="1" t="str">
        <f t="shared" si="9"/>
        <v>James Whittle</v>
      </c>
      <c r="M55" s="8"/>
      <c r="P55" s="40"/>
      <c r="Q55" s="40"/>
      <c r="T55" s="6"/>
      <c r="U55" s="2"/>
      <c r="V55" s="2"/>
      <c r="W55" s="19"/>
    </row>
    <row r="56" spans="1:23" x14ac:dyDescent="0.2">
      <c r="A56" s="1" t="s">
        <v>153</v>
      </c>
      <c r="C56" s="3">
        <f>IF(A56&lt;&gt;"",VLOOKUP(A56,Runners!A$3:AS$201,C$1,FALSE),0)</f>
        <v>1.0590277777777778E-2</v>
      </c>
      <c r="D56" s="6">
        <f>D54+1</f>
        <v>52</v>
      </c>
      <c r="E56" s="2"/>
      <c r="F56" s="2">
        <f t="shared" si="8"/>
        <v>0</v>
      </c>
      <c r="J56" s="1" t="str">
        <f t="shared" si="9"/>
        <v>Jason Sheridan</v>
      </c>
      <c r="M56" s="8" t="str">
        <f>IF(D56&lt;=L$4,SMALL(E$4:E$202,D56),"")</f>
        <v/>
      </c>
      <c r="N56" s="8" t="str">
        <f>IF(D56&lt;=L$4,VLOOKUP(M56,E$4:F$202,2,FALSE),"")</f>
        <v/>
      </c>
      <c r="O56" s="1" t="str">
        <f>IF(D56&lt;=L$4,VLOOKUP(M56,E$4:J$202,6,FALSE),"")</f>
        <v/>
      </c>
      <c r="P56" s="40" t="str">
        <f>IF(D56&lt;=L$4,VLOOKUP(O56,A$4:B$202,2,FALSE),"")</f>
        <v/>
      </c>
      <c r="Q56" s="40" t="str">
        <f>IF(D56&lt;=L$4,IF(P56="Y",Q54,Q54-1),"")</f>
        <v/>
      </c>
      <c r="R56" s="6">
        <f>IF(Q56=Q54,0,IF(Q56&gt;0,Q56,1))</f>
        <v>0</v>
      </c>
      <c r="S56" s="6">
        <f>IF(AND(D56&lt;=L$4,P56&lt;&gt;"Y"),IF(N56&lt;VLOOKUP(O56,Runners!A$3:CT$201,S$1,FALSE),IF(Y$2="zero",0,Y$2),0),0)</f>
        <v>0</v>
      </c>
      <c r="T56" s="6">
        <f t="shared" si="12"/>
        <v>0</v>
      </c>
      <c r="U56" s="2"/>
      <c r="V56" s="2" t="str">
        <f>IF(O56&lt;&gt;"",VLOOKUP(O56,Runners!CZ$3:DM$201,V$1,FALSE),"")</f>
        <v/>
      </c>
      <c r="W56" s="19" t="str">
        <f t="shared" si="13"/>
        <v/>
      </c>
    </row>
    <row r="57" spans="1:23" x14ac:dyDescent="0.2">
      <c r="A57" s="1" t="s">
        <v>180</v>
      </c>
      <c r="B57" s="3"/>
      <c r="C57" s="3">
        <f>IF(A57&lt;&gt;"",VLOOKUP(A57,Runners!A$3:AS$201,C$1,FALSE),0)</f>
        <v>6.9444444444444449E-3</v>
      </c>
      <c r="D57" s="6">
        <f t="shared" si="7"/>
        <v>53</v>
      </c>
      <c r="E57" s="2"/>
      <c r="F57" s="2">
        <f t="shared" si="8"/>
        <v>0</v>
      </c>
      <c r="J57" s="1" t="str">
        <f t="shared" si="9"/>
        <v>Jen Trohear</v>
      </c>
      <c r="M57" s="8" t="str">
        <f>IF(D57&lt;=L$4,SMALL(E$4:E$202,D57),"")</f>
        <v/>
      </c>
      <c r="N57" s="8" t="str">
        <f>IF(D57&lt;=L$4,VLOOKUP(M57,E$4:F$202,2,FALSE),"")</f>
        <v/>
      </c>
      <c r="O57" s="1" t="str">
        <f>IF(D57&lt;=L$4,VLOOKUP(M57,E$4:J$202,6,FALSE),"")</f>
        <v/>
      </c>
      <c r="P57" s="40" t="str">
        <f>IF(D57&lt;=L$4,VLOOKUP(O57,A$4:B$202,2,FALSE),"")</f>
        <v/>
      </c>
      <c r="Q57" s="40" t="str">
        <f t="shared" si="10"/>
        <v/>
      </c>
      <c r="R57" s="6">
        <f t="shared" si="11"/>
        <v>0</v>
      </c>
      <c r="S57" s="6">
        <f>IF(AND(D57&lt;=L$4,P57&lt;&gt;"Y"),IF(N57&lt;VLOOKUP(O57,Runners!A$3:CT$201,S$1,FALSE),IF(Y$2="zero",0,Y$2),0),0)</f>
        <v>0</v>
      </c>
      <c r="T57" s="6">
        <f t="shared" si="12"/>
        <v>0</v>
      </c>
      <c r="U57" s="2"/>
      <c r="V57" s="2" t="str">
        <f>IF(O57&lt;&gt;"",VLOOKUP(O57,Runners!CZ$3:DM$201,V$1,FALSE),"")</f>
        <v/>
      </c>
      <c r="W57" s="19" t="str">
        <f t="shared" si="13"/>
        <v/>
      </c>
    </row>
    <row r="58" spans="1:23" x14ac:dyDescent="0.2">
      <c r="A58" s="1" t="s">
        <v>212</v>
      </c>
      <c r="C58" s="3">
        <f>IF(A58&lt;&gt;"",VLOOKUP(A58,Runners!A$3:AS$201,C$1,FALSE),0)</f>
        <v>1.3368055555555557E-2</v>
      </c>
      <c r="D58" s="6">
        <f t="shared" si="7"/>
        <v>54</v>
      </c>
      <c r="E58" s="2">
        <v>3.5624999999999997E-2</v>
      </c>
      <c r="F58" s="2">
        <f t="shared" si="8"/>
        <v>2.225694444444444E-2</v>
      </c>
      <c r="J58" s="1" t="str">
        <f t="shared" si="9"/>
        <v>Jennifer Hill</v>
      </c>
      <c r="M58" s="8" t="str">
        <f>IF(D58&lt;=L$4,SMALL(E$4:E$202,D58),"")</f>
        <v/>
      </c>
      <c r="N58" s="8" t="str">
        <f>IF(D58&lt;=L$4,VLOOKUP(M58,E$4:F$202,2,FALSE),"")</f>
        <v/>
      </c>
      <c r="O58" s="1" t="str">
        <f>IF(D58&lt;=L$4,VLOOKUP(M58,E$4:J$202,6,FALSE),"")</f>
        <v/>
      </c>
      <c r="P58" s="40" t="str">
        <f>IF(D58&lt;=L$4,VLOOKUP(O58,A$4:B$202,2,FALSE),"")</f>
        <v/>
      </c>
      <c r="Q58" s="40" t="str">
        <f t="shared" si="10"/>
        <v/>
      </c>
      <c r="R58" s="6">
        <f t="shared" si="11"/>
        <v>0</v>
      </c>
      <c r="S58" s="6">
        <f>IF(AND(D58&lt;=L$4,P58&lt;&gt;"Y"),IF(N58&lt;VLOOKUP(O58,Runners!A$3:CT$201,S$1,FALSE),IF(Y$2="zero",0,Y$2),0),0)</f>
        <v>0</v>
      </c>
      <c r="T58" s="6">
        <f t="shared" si="12"/>
        <v>0</v>
      </c>
      <c r="U58" s="2"/>
      <c r="V58" s="2" t="str">
        <f>IF(O58&lt;&gt;"",VLOOKUP(O58,Runners!CZ$3:DM$201,V$1,FALSE),"")</f>
        <v/>
      </c>
      <c r="W58" s="19" t="str">
        <f t="shared" si="13"/>
        <v/>
      </c>
    </row>
    <row r="59" spans="1:23" x14ac:dyDescent="0.2">
      <c r="A59" s="1" t="s">
        <v>6</v>
      </c>
      <c r="C59" s="3">
        <f>IF(A59&lt;&gt;"",VLOOKUP(A59,Runners!A$3:AS$201,C$1,FALSE),0)</f>
        <v>1.9097222222222224E-3</v>
      </c>
      <c r="D59" s="6">
        <f t="shared" si="7"/>
        <v>55</v>
      </c>
      <c r="E59" s="2"/>
      <c r="F59" s="2">
        <f t="shared" si="8"/>
        <v>0</v>
      </c>
      <c r="J59" s="1" t="str">
        <f t="shared" si="9"/>
        <v>Jeremy McCandless</v>
      </c>
      <c r="M59" s="8" t="str">
        <f>IF(D59&lt;=L$4,SMALL(E$4:E$202,D59),"")</f>
        <v/>
      </c>
      <c r="N59" s="8" t="str">
        <f>IF(D59&lt;=L$4,VLOOKUP(M59,E$4:F$202,2,FALSE),"")</f>
        <v/>
      </c>
      <c r="O59" s="1" t="str">
        <f>IF(D59&lt;=L$4,VLOOKUP(M59,E$4:J$202,6,FALSE),"")</f>
        <v/>
      </c>
      <c r="P59" s="40" t="str">
        <f>IF(D59&lt;=L$4,VLOOKUP(O59,A$4:B$202,2,FALSE),"")</f>
        <v/>
      </c>
      <c r="Q59" s="40" t="str">
        <f t="shared" si="10"/>
        <v/>
      </c>
      <c r="R59" s="6">
        <f t="shared" si="11"/>
        <v>0</v>
      </c>
      <c r="S59" s="6">
        <f>IF(AND(D59&lt;=L$4,P59&lt;&gt;"Y"),IF(N59&lt;VLOOKUP(O59,Runners!A$3:CT$201,S$1,FALSE),IF(Y$2="zero",0,Y$2),0),0)</f>
        <v>0</v>
      </c>
      <c r="T59" s="6">
        <f t="shared" si="12"/>
        <v>0</v>
      </c>
      <c r="U59" s="2"/>
      <c r="V59" s="2" t="str">
        <f>IF(O59&lt;&gt;"",VLOOKUP(O59,Runners!CZ$3:DM$201,V$1,FALSE),"")</f>
        <v/>
      </c>
      <c r="W59" s="19" t="str">
        <f t="shared" si="13"/>
        <v/>
      </c>
    </row>
    <row r="60" spans="1:23" x14ac:dyDescent="0.2">
      <c r="A60" s="1" t="s">
        <v>19</v>
      </c>
      <c r="C60" s="3">
        <f>IF(A60&lt;&gt;"",VLOOKUP(A60,Runners!A$3:AS$201,C$1,FALSE),0)</f>
        <v>1.5972222222222221E-2</v>
      </c>
      <c r="D60" s="6">
        <f t="shared" si="7"/>
        <v>56</v>
      </c>
      <c r="E60" s="2">
        <v>3.2523148148148148E-2</v>
      </c>
      <c r="F60" s="2">
        <f t="shared" si="8"/>
        <v>1.6550925925925927E-2</v>
      </c>
      <c r="J60" s="1" t="str">
        <f t="shared" si="9"/>
        <v>Joe Greenwood</v>
      </c>
      <c r="M60" s="8" t="str">
        <f>IF(D60&lt;=L$4,SMALL(E$4:E$202,D60),"")</f>
        <v/>
      </c>
      <c r="N60" s="8" t="str">
        <f>IF(D60&lt;=L$4,VLOOKUP(M60,E$4:F$202,2,FALSE),"")</f>
        <v/>
      </c>
      <c r="O60" s="1" t="str">
        <f>IF(D60&lt;=L$4,VLOOKUP(M60,E$4:J$202,6,FALSE),"")</f>
        <v/>
      </c>
      <c r="P60" s="40" t="str">
        <f>IF(D60&lt;=L$4,VLOOKUP(O60,A$4:B$202,2,FALSE),"")</f>
        <v/>
      </c>
      <c r="Q60" s="40" t="str">
        <f t="shared" si="10"/>
        <v/>
      </c>
      <c r="R60" s="6">
        <f t="shared" si="11"/>
        <v>0</v>
      </c>
      <c r="S60" s="6">
        <f>IF(AND(D60&lt;=L$4,P60&lt;&gt;"Y"),IF(N60&lt;VLOOKUP(O60,Runners!A$3:CT$201,S$1,FALSE),IF(Y$2="zero",0,Y$2),0),0)</f>
        <v>0</v>
      </c>
      <c r="T60" s="6">
        <f t="shared" si="12"/>
        <v>0</v>
      </c>
      <c r="U60" s="2"/>
      <c r="V60" s="2" t="str">
        <f>IF(O60&lt;&gt;"",VLOOKUP(O60,Runners!CZ$3:DM$201,V$1,FALSE),"")</f>
        <v/>
      </c>
      <c r="W60" s="19" t="str">
        <f t="shared" si="13"/>
        <v/>
      </c>
    </row>
    <row r="61" spans="1:23" x14ac:dyDescent="0.2">
      <c r="A61" s="1" t="s">
        <v>133</v>
      </c>
      <c r="B61" s="3"/>
      <c r="C61" s="3">
        <f>IF(A61&lt;&gt;"",VLOOKUP(A61,Runners!A$3:AS$201,C$1,FALSE),0)</f>
        <v>1.3020833333333334E-2</v>
      </c>
      <c r="D61" s="6">
        <f t="shared" si="7"/>
        <v>57</v>
      </c>
      <c r="E61" s="2"/>
      <c r="F61" s="2">
        <f t="shared" si="8"/>
        <v>0</v>
      </c>
      <c r="J61" s="1" t="str">
        <f t="shared" si="9"/>
        <v>John Bertenshaw</v>
      </c>
      <c r="M61" s="8" t="str">
        <f>IF(D61&lt;=L$4,SMALL(E$4:E$202,D61),"")</f>
        <v/>
      </c>
      <c r="N61" s="8" t="str">
        <f>IF(D61&lt;=L$4,VLOOKUP(M61,E$4:F$202,2,FALSE),"")</f>
        <v/>
      </c>
      <c r="O61" s="1" t="str">
        <f>IF(D61&lt;=L$4,VLOOKUP(M61,E$4:J$202,6,FALSE),"")</f>
        <v/>
      </c>
      <c r="P61" s="40" t="str">
        <f>IF(D61&lt;=L$4,VLOOKUP(O61,A$4:B$202,2,FALSE),"")</f>
        <v/>
      </c>
      <c r="Q61" s="40" t="str">
        <f t="shared" si="10"/>
        <v/>
      </c>
      <c r="R61" s="6">
        <f t="shared" si="11"/>
        <v>0</v>
      </c>
      <c r="S61" s="6">
        <f>IF(AND(D61&lt;=L$4,P61&lt;&gt;"Y"),IF(N61&lt;VLOOKUP(O61,Runners!A$3:CT$201,S$1,FALSE),IF(Y$2="zero",0,Y$2),0),0)</f>
        <v>0</v>
      </c>
      <c r="T61" s="6">
        <f t="shared" si="12"/>
        <v>0</v>
      </c>
      <c r="U61" s="2"/>
      <c r="V61" s="2" t="str">
        <f>IF(O61&lt;&gt;"",VLOOKUP(O61,Runners!CZ$3:DM$201,V$1,FALSE),"")</f>
        <v/>
      </c>
      <c r="W61" s="19" t="str">
        <f t="shared" si="13"/>
        <v/>
      </c>
    </row>
    <row r="62" spans="1:23" x14ac:dyDescent="0.2">
      <c r="A62" s="1" t="s">
        <v>152</v>
      </c>
      <c r="B62" s="3"/>
      <c r="C62" s="3">
        <f>IF(A62&lt;&gt;"",VLOOKUP(A62,Runners!A$3:AS$201,C$1,FALSE),0)</f>
        <v>1.6493055555555556E-2</v>
      </c>
      <c r="D62" s="6">
        <f t="shared" si="7"/>
        <v>58</v>
      </c>
      <c r="E62" s="2"/>
      <c r="F62" s="2">
        <f t="shared" si="8"/>
        <v>0</v>
      </c>
      <c r="J62" s="1" t="str">
        <f t="shared" si="9"/>
        <v>Jonathan Tuck</v>
      </c>
      <c r="M62" s="8" t="str">
        <f>IF(D62&lt;=L$4,SMALL(E$4:E$202,D62),"")</f>
        <v/>
      </c>
      <c r="N62" s="8" t="str">
        <f>IF(D62&lt;=L$4,VLOOKUP(M62,E$4:F$202,2,FALSE),"")</f>
        <v/>
      </c>
      <c r="O62" s="1" t="str">
        <f>IF(D62&lt;=L$4,VLOOKUP(M62,E$4:J$202,6,FALSE),"")</f>
        <v/>
      </c>
      <c r="P62" s="40" t="str">
        <f>IF(D62&lt;=L$4,VLOOKUP(O62,A$4:B$202,2,FALSE),"")</f>
        <v/>
      </c>
      <c r="Q62" s="40" t="str">
        <f t="shared" si="10"/>
        <v/>
      </c>
      <c r="R62" s="6">
        <f t="shared" si="11"/>
        <v>0</v>
      </c>
      <c r="S62" s="6">
        <f>IF(AND(D62&lt;=L$4,P62&lt;&gt;"Y"),IF(N62&lt;VLOOKUP(O62,Runners!A$3:CT$201,S$1,FALSE),IF(Y$2="zero",0,Y$2),0),0)</f>
        <v>0</v>
      </c>
      <c r="T62" s="6">
        <f t="shared" si="12"/>
        <v>0</v>
      </c>
      <c r="U62" s="2"/>
      <c r="V62" s="2" t="str">
        <f>IF(O62&lt;&gt;"",VLOOKUP(O62,Runners!CZ$3:DM$201,V$1,FALSE),"")</f>
        <v/>
      </c>
      <c r="W62" s="19" t="str">
        <f t="shared" si="13"/>
        <v/>
      </c>
    </row>
    <row r="63" spans="1:23" x14ac:dyDescent="0.2">
      <c r="A63" s="1" t="s">
        <v>17</v>
      </c>
      <c r="C63" s="3">
        <f>IF(A63&lt;&gt;"",VLOOKUP(A63,Runners!A$3:AS$201,C$1,FALSE),0)</f>
        <v>8.6805555555555559E-3</v>
      </c>
      <c r="D63" s="6">
        <f t="shared" si="7"/>
        <v>59</v>
      </c>
      <c r="E63" s="2"/>
      <c r="F63" s="2">
        <f t="shared" si="8"/>
        <v>0</v>
      </c>
      <c r="J63" s="1" t="str">
        <f t="shared" si="9"/>
        <v>Julia Rolfe</v>
      </c>
      <c r="M63" s="8" t="str">
        <f>IF(D63&lt;=L$4,SMALL(E$4:E$202,D63),"")</f>
        <v/>
      </c>
      <c r="N63" s="8" t="str">
        <f>IF(D63&lt;=L$4,VLOOKUP(M63,E$4:F$202,2,FALSE),"")</f>
        <v/>
      </c>
      <c r="O63" s="1" t="str">
        <f>IF(D63&lt;=L$4,VLOOKUP(M63,E$4:J$202,6,FALSE),"")</f>
        <v/>
      </c>
      <c r="P63" s="40" t="str">
        <f>IF(D63&lt;=L$4,VLOOKUP(O63,A$4:B$202,2,FALSE),"")</f>
        <v/>
      </c>
      <c r="Q63" s="40" t="str">
        <f t="shared" si="10"/>
        <v/>
      </c>
      <c r="R63" s="6">
        <f t="shared" si="11"/>
        <v>0</v>
      </c>
      <c r="S63" s="6">
        <f>IF(AND(D63&lt;=L$4,P63&lt;&gt;"Y"),IF(N63&lt;VLOOKUP(O63,Runners!A$3:CT$201,S$1,FALSE),IF(Y$2="zero",0,Y$2),0),0)</f>
        <v>0</v>
      </c>
      <c r="T63" s="6">
        <f t="shared" si="12"/>
        <v>0</v>
      </c>
      <c r="U63" s="2"/>
      <c r="V63" s="2" t="str">
        <f>IF(O63&lt;&gt;"",VLOOKUP(O63,Runners!CZ$3:DM$201,V$1,FALSE),"")</f>
        <v/>
      </c>
      <c r="W63" s="19" t="str">
        <f t="shared" si="13"/>
        <v/>
      </c>
    </row>
    <row r="64" spans="1:23" x14ac:dyDescent="0.2">
      <c r="A64" s="1" t="s">
        <v>202</v>
      </c>
      <c r="C64" s="3">
        <f>IF(A64&lt;&gt;"",VLOOKUP(A64,Runners!A$3:AS$201,C$1,FALSE),0)</f>
        <v>3.1250000000000002E-3</v>
      </c>
      <c r="D64" s="6">
        <f t="shared" si="7"/>
        <v>60</v>
      </c>
      <c r="E64" s="2"/>
      <c r="F64" s="2">
        <f t="shared" si="8"/>
        <v>0</v>
      </c>
      <c r="J64" s="1" t="str">
        <f t="shared" si="9"/>
        <v>Julie Brayne</v>
      </c>
      <c r="M64" s="8" t="str">
        <f>IF(D64&lt;=L$4,SMALL(E$4:E$202,D64),"")</f>
        <v/>
      </c>
      <c r="N64" s="8" t="str">
        <f>IF(D64&lt;=L$4,VLOOKUP(M64,E$4:F$202,2,FALSE),"")</f>
        <v/>
      </c>
      <c r="O64" s="1" t="str">
        <f>IF(D64&lt;=L$4,VLOOKUP(M64,E$4:J$202,6,FALSE),"")</f>
        <v/>
      </c>
      <c r="P64" s="40" t="str">
        <f>IF(D64&lt;=L$4,VLOOKUP(O64,A$4:B$202,2,FALSE),"")</f>
        <v/>
      </c>
      <c r="Q64" s="40" t="str">
        <f t="shared" si="10"/>
        <v/>
      </c>
      <c r="R64" s="6">
        <f t="shared" si="11"/>
        <v>0</v>
      </c>
      <c r="S64" s="6">
        <f>IF(AND(D64&lt;=L$4,P64&lt;&gt;"Y"),IF(N64&lt;VLOOKUP(O64,Runners!A$3:CT$201,S$1,FALSE),IF(Y$2="zero",0,Y$2),0),0)</f>
        <v>0</v>
      </c>
      <c r="T64" s="6">
        <f t="shared" si="12"/>
        <v>0</v>
      </c>
      <c r="U64" s="2"/>
      <c r="V64" s="2" t="str">
        <f>IF(O64&lt;&gt;"",VLOOKUP(O64,Runners!CZ$3:DM$201,V$1,FALSE),"")</f>
        <v/>
      </c>
      <c r="W64" s="19" t="str">
        <f t="shared" si="13"/>
        <v/>
      </c>
    </row>
    <row r="65" spans="1:23" x14ac:dyDescent="0.2">
      <c r="A65" s="1" t="s">
        <v>150</v>
      </c>
      <c r="B65" s="3"/>
      <c r="C65" s="3">
        <f>IF(A65&lt;&gt;"",VLOOKUP(A65,Runners!A$3:AS$201,C$1,FALSE),0)</f>
        <v>3.2986111111111111E-3</v>
      </c>
      <c r="D65" s="6">
        <f t="shared" si="7"/>
        <v>61</v>
      </c>
      <c r="E65" s="2"/>
      <c r="F65" s="2">
        <f t="shared" si="8"/>
        <v>0</v>
      </c>
      <c r="J65" s="1" t="str">
        <f t="shared" si="9"/>
        <v>Julie Wiseman</v>
      </c>
      <c r="M65" s="8" t="str">
        <f>IF(D65&lt;=L$4,SMALL(E$4:E$202,D65),"")</f>
        <v/>
      </c>
      <c r="N65" s="8" t="str">
        <f>IF(D65&lt;=L$4,VLOOKUP(M65,E$4:F$202,2,FALSE),"")</f>
        <v/>
      </c>
      <c r="O65" s="1" t="str">
        <f>IF(D65&lt;=L$4,VLOOKUP(M65,E$4:J$202,6,FALSE),"")</f>
        <v/>
      </c>
      <c r="P65" s="40" t="str">
        <f>IF(D65&lt;=L$4,VLOOKUP(O65,A$4:B$202,2,FALSE),"")</f>
        <v/>
      </c>
      <c r="Q65" s="40" t="str">
        <f t="shared" si="10"/>
        <v/>
      </c>
      <c r="R65" s="6">
        <f t="shared" si="11"/>
        <v>0</v>
      </c>
      <c r="S65" s="6">
        <f>IF(AND(D65&lt;=L$4,P65&lt;&gt;"Y"),IF(N65&lt;VLOOKUP(O65,Runners!A$3:CT$201,S$1,FALSE),IF(Y$2="zero",0,Y$2),0),0)</f>
        <v>0</v>
      </c>
      <c r="T65" s="6">
        <f t="shared" si="12"/>
        <v>0</v>
      </c>
      <c r="U65" s="2"/>
      <c r="V65" s="2" t="str">
        <f>IF(O65&lt;&gt;"",VLOOKUP(O65,Runners!CZ$3:DM$201,V$1,FALSE),"")</f>
        <v/>
      </c>
      <c r="W65" s="19" t="str">
        <f t="shared" si="13"/>
        <v/>
      </c>
    </row>
    <row r="66" spans="1:23" x14ac:dyDescent="0.2">
      <c r="A66" s="1" t="s">
        <v>218</v>
      </c>
      <c r="C66" s="3">
        <f>IF(A66&lt;&gt;"",VLOOKUP(A66,Runners!A$3:AS$201,C$1,FALSE),0)</f>
        <v>1.2847222222222223E-2</v>
      </c>
      <c r="D66" s="6">
        <f t="shared" si="7"/>
        <v>62</v>
      </c>
      <c r="E66" s="2"/>
      <c r="F66" s="2">
        <f t="shared" si="8"/>
        <v>0</v>
      </c>
      <c r="J66" s="1" t="str">
        <f t="shared" si="9"/>
        <v>Kate Edwards</v>
      </c>
      <c r="M66" s="8" t="str">
        <f>IF(D66&lt;=L$4,SMALL(E$4:E$202,D66),"")</f>
        <v/>
      </c>
      <c r="N66" s="8" t="str">
        <f>IF(D66&lt;=L$4,VLOOKUP(M66,E$4:F$202,2,FALSE),"")</f>
        <v/>
      </c>
      <c r="O66" s="1" t="str">
        <f>IF(D66&lt;=L$4,VLOOKUP(M66,E$4:J$202,6,FALSE),"")</f>
        <v/>
      </c>
      <c r="P66" s="40" t="str">
        <f>IF(D66&lt;=L$4,VLOOKUP(O66,A$4:B$202,2,FALSE),"")</f>
        <v/>
      </c>
      <c r="Q66" s="40" t="str">
        <f t="shared" si="10"/>
        <v/>
      </c>
      <c r="R66" s="6">
        <f t="shared" si="11"/>
        <v>0</v>
      </c>
      <c r="S66" s="6">
        <f>IF(AND(D66&lt;=L$4,P66&lt;&gt;"Y"),IF(N66&lt;VLOOKUP(O66,Runners!A$3:CT$201,S$1,FALSE),IF(Y$2="zero",0,Y$2),0),0)</f>
        <v>0</v>
      </c>
      <c r="T66" s="6">
        <f t="shared" si="12"/>
        <v>0</v>
      </c>
      <c r="U66" s="2"/>
      <c r="V66" s="2" t="str">
        <f>IF(O66&lt;&gt;"",VLOOKUP(O66,Runners!CZ$3:DM$201,V$1,FALSE),"")</f>
        <v/>
      </c>
      <c r="W66" s="19" t="str">
        <f t="shared" si="13"/>
        <v/>
      </c>
    </row>
    <row r="67" spans="1:23" x14ac:dyDescent="0.2">
      <c r="A67" s="1" t="s">
        <v>16</v>
      </c>
      <c r="C67" s="3">
        <f>IF(A67&lt;&gt;"",VLOOKUP(A67,Runners!A$3:AS$201,C$1,FALSE),0)</f>
        <v>1.1631944444444445E-2</v>
      </c>
      <c r="D67" s="6">
        <f t="shared" si="7"/>
        <v>63</v>
      </c>
      <c r="E67" s="2"/>
      <c r="F67" s="2">
        <f t="shared" si="8"/>
        <v>0</v>
      </c>
      <c r="J67" s="1" t="str">
        <f t="shared" si="9"/>
        <v>Kathy Gaunt</v>
      </c>
      <c r="M67" s="8" t="str">
        <f>IF(D67&lt;=L$4,SMALL(E$4:E$202,D67),"")</f>
        <v/>
      </c>
      <c r="N67" s="8" t="str">
        <f>IF(D67&lt;=L$4,VLOOKUP(M67,E$4:F$202,2,FALSE),"")</f>
        <v/>
      </c>
      <c r="O67" s="1" t="str">
        <f>IF(D67&lt;=L$4,VLOOKUP(M67,E$4:J$202,6,FALSE),"")</f>
        <v/>
      </c>
      <c r="P67" s="40" t="str">
        <f>IF(D67&lt;=L$4,VLOOKUP(O67,A$4:B$202,2,FALSE),"")</f>
        <v/>
      </c>
      <c r="Q67" s="40" t="str">
        <f t="shared" si="10"/>
        <v/>
      </c>
      <c r="R67" s="6">
        <f t="shared" si="11"/>
        <v>0</v>
      </c>
      <c r="S67" s="6">
        <f>IF(AND(D67&lt;=L$4,P67&lt;&gt;"Y"),IF(N67&lt;VLOOKUP(O67,Runners!A$3:CT$201,S$1,FALSE),IF(Y$2="zero",0,Y$2),0),0)</f>
        <v>0</v>
      </c>
      <c r="T67" s="6">
        <f t="shared" si="12"/>
        <v>0</v>
      </c>
      <c r="U67" s="2"/>
      <c r="V67" s="2" t="str">
        <f>IF(O67&lt;&gt;"",VLOOKUP(O67,Runners!CZ$3:DM$201,V$1,FALSE),"")</f>
        <v/>
      </c>
      <c r="W67" s="19" t="str">
        <f t="shared" si="13"/>
        <v/>
      </c>
    </row>
    <row r="68" spans="1:23" x14ac:dyDescent="0.2">
      <c r="A68" s="1" t="s">
        <v>181</v>
      </c>
      <c r="C68" s="3">
        <f>IF(A68&lt;&gt;"",VLOOKUP(A68,Runners!A$3:AS$201,C$1,FALSE),0)</f>
        <v>1.0763888888888889E-2</v>
      </c>
      <c r="D68" s="6">
        <f t="shared" si="7"/>
        <v>64</v>
      </c>
      <c r="E68" s="2"/>
      <c r="F68" s="2">
        <f t="shared" si="8"/>
        <v>0</v>
      </c>
      <c r="J68" s="1" t="str">
        <f t="shared" si="9"/>
        <v>Katy McIntyre</v>
      </c>
      <c r="M68" s="8" t="str">
        <f>IF(D68&lt;=L$4,SMALL(E$4:E$202,D68),"")</f>
        <v/>
      </c>
      <c r="N68" s="8" t="str">
        <f>IF(D68&lt;=L$4,VLOOKUP(M68,E$4:F$202,2,FALSE),"")</f>
        <v/>
      </c>
      <c r="O68" s="1" t="str">
        <f>IF(D68&lt;=L$4,VLOOKUP(M68,E$4:J$202,6,FALSE),"")</f>
        <v/>
      </c>
      <c r="P68" s="40" t="str">
        <f>IF(D68&lt;=L$4,VLOOKUP(O68,A$4:B$202,2,FALSE),"")</f>
        <v/>
      </c>
      <c r="Q68" s="40" t="str">
        <f t="shared" si="10"/>
        <v/>
      </c>
      <c r="R68" s="6">
        <f t="shared" si="11"/>
        <v>0</v>
      </c>
      <c r="S68" s="6">
        <f>IF(AND(D68&lt;=L$4,P68&lt;&gt;"Y"),IF(N68&lt;VLOOKUP(O68,Runners!A$3:CT$201,S$1,FALSE),IF(Y$2="zero",0,Y$2),0),0)</f>
        <v>0</v>
      </c>
      <c r="T68" s="6">
        <f t="shared" si="12"/>
        <v>0</v>
      </c>
      <c r="U68" s="2"/>
      <c r="V68" s="2" t="str">
        <f>IF(O68&lt;&gt;"",VLOOKUP(O68,Runners!CZ$3:DM$201,V$1,FALSE),"")</f>
        <v/>
      </c>
      <c r="W68" s="19" t="str">
        <f t="shared" si="13"/>
        <v/>
      </c>
    </row>
    <row r="69" spans="1:23" x14ac:dyDescent="0.2">
      <c r="A69" s="1" t="s">
        <v>151</v>
      </c>
      <c r="C69" s="3">
        <f>IF(A69&lt;&gt;"",VLOOKUP(A69,Runners!A$3:AS$201,C$1,FALSE),0)</f>
        <v>1.1458333333333334E-2</v>
      </c>
      <c r="D69" s="6">
        <f t="shared" ref="D69:D100" si="15">D68+1</f>
        <v>65</v>
      </c>
      <c r="E69" s="2"/>
      <c r="F69" s="2">
        <f t="shared" ref="F69:F100" si="16">IF(E69&gt;0,E69-C69,0)</f>
        <v>0</v>
      </c>
      <c r="J69" s="1" t="str">
        <f t="shared" ref="J69:J100" si="17">A69</f>
        <v>Kevin Murray</v>
      </c>
      <c r="M69" s="8" t="str">
        <f>IF(D69&lt;=L$4,SMALL(E$4:E$202,D69),"")</f>
        <v/>
      </c>
      <c r="N69" s="8" t="str">
        <f>IF(D69&lt;=L$4,VLOOKUP(M69,E$4:F$202,2,FALSE),"")</f>
        <v/>
      </c>
      <c r="O69" s="1" t="str">
        <f>IF(D69&lt;=L$4,VLOOKUP(M69,E$4:J$202,6,FALSE),"")</f>
        <v/>
      </c>
      <c r="P69" s="40" t="str">
        <f>IF(D69&lt;=L$4,VLOOKUP(O69,A$4:B$202,2,FALSE),"")</f>
        <v/>
      </c>
      <c r="Q69" s="40" t="str">
        <f t="shared" ref="Q69:Q100" si="18">IF(D69&lt;=L$4,IF(P69="Y",Q68,Q68-1),"")</f>
        <v/>
      </c>
      <c r="R69" s="6">
        <f t="shared" ref="R69:R100" si="19">IF(Q69=Q68,0,IF(Q69&gt;0,Q69,1))</f>
        <v>0</v>
      </c>
      <c r="S69" s="6">
        <f>IF(AND(D69&lt;=L$4,P69&lt;&gt;"Y"),IF(N69&lt;VLOOKUP(O69,Runners!A$3:CT$201,S$1,FALSE),IF(Y$2="zero",0,Y$2),0),0)</f>
        <v>0</v>
      </c>
      <c r="T69" s="6">
        <f t="shared" ref="T69:T100" si="20">IF(AND(D69&lt;=L$4,P69&lt;&gt;"Y"),S69+R69,0)</f>
        <v>0</v>
      </c>
      <c r="U69" s="2"/>
      <c r="V69" s="2" t="str">
        <f>IF(O69&lt;&gt;"",VLOOKUP(O69,Runners!CZ$3:DM$201,V$1,FALSE),"")</f>
        <v/>
      </c>
      <c r="W69" s="19" t="str">
        <f t="shared" ref="W69:W100" si="21">IF(O69&lt;&gt;"",(V69-N69)/V69,"")</f>
        <v/>
      </c>
    </row>
    <row r="70" spans="1:23" x14ac:dyDescent="0.2">
      <c r="A70" s="1" t="s">
        <v>13</v>
      </c>
      <c r="B70" s="3"/>
      <c r="C70" s="3">
        <f>IF(A70&lt;&gt;"",VLOOKUP(A70,Runners!A$3:AS$201,C$1,FALSE),0)</f>
        <v>1.0069444444444445E-2</v>
      </c>
      <c r="D70" s="6">
        <f t="shared" si="15"/>
        <v>66</v>
      </c>
      <c r="E70" s="2"/>
      <c r="F70" s="2">
        <f t="shared" si="16"/>
        <v>0</v>
      </c>
      <c r="J70" s="1" t="str">
        <f t="shared" si="17"/>
        <v>Kirsten Burnett</v>
      </c>
      <c r="M70" s="8" t="str">
        <f>IF(D70&lt;=L$4,SMALL(E$4:E$202,D70),"")</f>
        <v/>
      </c>
      <c r="N70" s="8" t="str">
        <f>IF(D70&lt;=L$4,VLOOKUP(M70,E$4:F$202,2,FALSE),"")</f>
        <v/>
      </c>
      <c r="O70" s="1" t="str">
        <f>IF(D70&lt;=L$4,VLOOKUP(M70,E$4:J$202,6,FALSE),"")</f>
        <v/>
      </c>
      <c r="P70" s="40" t="str">
        <f>IF(D70&lt;=L$4,VLOOKUP(O70,A$4:B$202,2,FALSE),"")</f>
        <v/>
      </c>
      <c r="Q70" s="40" t="str">
        <f t="shared" si="18"/>
        <v/>
      </c>
      <c r="R70" s="6">
        <f t="shared" si="19"/>
        <v>0</v>
      </c>
      <c r="S70" s="6">
        <f>IF(AND(D70&lt;=L$4,P70&lt;&gt;"Y"),IF(N70&lt;VLOOKUP(O70,Runners!A$3:CT$201,S$1,FALSE),IF(Y$2="zero",0,Y$2),0),0)</f>
        <v>0</v>
      </c>
      <c r="T70" s="6">
        <f t="shared" si="20"/>
        <v>0</v>
      </c>
      <c r="U70" s="2"/>
      <c r="V70" s="2" t="str">
        <f>IF(O70&lt;&gt;"",VLOOKUP(O70,Runners!CZ$3:DM$201,V$1,FALSE),"")</f>
        <v/>
      </c>
      <c r="W70" s="19" t="str">
        <f t="shared" si="21"/>
        <v/>
      </c>
    </row>
    <row r="71" spans="1:23" x14ac:dyDescent="0.2">
      <c r="A71" s="1" t="s">
        <v>197</v>
      </c>
      <c r="C71" s="3">
        <f>IF(A71&lt;&gt;"",VLOOKUP(A71,Runners!A$3:AS$201,C$1,FALSE),0)</f>
        <v>1.3541666666666667E-2</v>
      </c>
      <c r="D71" s="6">
        <f t="shared" si="15"/>
        <v>67</v>
      </c>
      <c r="E71" s="2"/>
      <c r="F71" s="2">
        <f t="shared" si="16"/>
        <v>0</v>
      </c>
      <c r="J71" s="1" t="str">
        <f t="shared" si="17"/>
        <v>Laura Bremner</v>
      </c>
      <c r="M71" s="8" t="str">
        <f>IF(D71&lt;=L$4,SMALL(E$4:E$202,D71),"")</f>
        <v/>
      </c>
      <c r="N71" s="8" t="str">
        <f>IF(D71&lt;=L$4,VLOOKUP(M71,E$4:F$202,2,FALSE),"")</f>
        <v/>
      </c>
      <c r="O71" s="1" t="str">
        <f>IF(D71&lt;=L$4,VLOOKUP(M71,E$4:J$202,6,FALSE),"")</f>
        <v/>
      </c>
      <c r="P71" s="40" t="str">
        <f>IF(D71&lt;=L$4,VLOOKUP(O71,A$4:B$202,2,FALSE),"")</f>
        <v/>
      </c>
      <c r="Q71" s="40" t="str">
        <f t="shared" si="18"/>
        <v/>
      </c>
      <c r="R71" s="6">
        <f t="shared" si="19"/>
        <v>0</v>
      </c>
      <c r="S71" s="6">
        <f>IF(AND(D71&lt;=L$4,P71&lt;&gt;"Y"),IF(N71&lt;VLOOKUP(O71,Runners!A$3:CT$201,S$1,FALSE),IF(Y$2="zero",0,Y$2),0),0)</f>
        <v>0</v>
      </c>
      <c r="T71" s="6">
        <f t="shared" si="20"/>
        <v>0</v>
      </c>
      <c r="U71" s="2"/>
      <c r="V71" s="2" t="str">
        <f>IF(O71&lt;&gt;"",VLOOKUP(O71,Runners!CZ$3:DM$201,V$1,FALSE),"")</f>
        <v/>
      </c>
      <c r="W71" s="19" t="str">
        <f t="shared" si="21"/>
        <v/>
      </c>
    </row>
    <row r="72" spans="1:23" x14ac:dyDescent="0.2">
      <c r="A72" s="1" t="s">
        <v>11</v>
      </c>
      <c r="B72" s="3"/>
      <c r="C72" s="3">
        <f>IF(A72&lt;&gt;"",VLOOKUP(A72,Runners!A$3:AS$201,C$1,FALSE),0)</f>
        <v>9.0277777777777787E-3</v>
      </c>
      <c r="D72" s="6">
        <f t="shared" si="15"/>
        <v>68</v>
      </c>
      <c r="E72" s="2"/>
      <c r="F72" s="2">
        <f t="shared" si="16"/>
        <v>0</v>
      </c>
      <c r="J72" s="1" t="str">
        <f t="shared" si="17"/>
        <v>Laura Byrne</v>
      </c>
      <c r="M72" s="8" t="str">
        <f>IF(D72&lt;=L$4,SMALL(E$4:E$202,D72),"")</f>
        <v/>
      </c>
      <c r="N72" s="8" t="str">
        <f>IF(D72&lt;=L$4,VLOOKUP(M72,E$4:F$202,2,FALSE),"")</f>
        <v/>
      </c>
      <c r="O72" s="1" t="str">
        <f>IF(D72&lt;=L$4,VLOOKUP(M72,E$4:J$202,6,FALSE),"")</f>
        <v/>
      </c>
      <c r="P72" s="40" t="str">
        <f>IF(D72&lt;=L$4,VLOOKUP(O72,A$4:B$202,2,FALSE),"")</f>
        <v/>
      </c>
      <c r="Q72" s="40" t="str">
        <f t="shared" si="18"/>
        <v/>
      </c>
      <c r="R72" s="6">
        <f t="shared" si="19"/>
        <v>0</v>
      </c>
      <c r="S72" s="6">
        <f>IF(AND(D72&lt;=L$4,P72&lt;&gt;"Y"),IF(N72&lt;VLOOKUP(O72,Runners!A$3:CT$201,S$1,FALSE),IF(Y$2="zero",0,Y$2),0),0)</f>
        <v>0</v>
      </c>
      <c r="T72" s="6">
        <f t="shared" si="20"/>
        <v>0</v>
      </c>
      <c r="U72" s="2"/>
      <c r="V72" s="2" t="str">
        <f>IF(O72&lt;&gt;"",VLOOKUP(O72,Runners!CZ$3:DM$201,V$1,FALSE),"")</f>
        <v/>
      </c>
      <c r="W72" s="19" t="str">
        <f t="shared" si="21"/>
        <v/>
      </c>
    </row>
    <row r="73" spans="1:23" x14ac:dyDescent="0.2">
      <c r="A73" s="1" t="s">
        <v>222</v>
      </c>
      <c r="B73" s="1" t="s">
        <v>219</v>
      </c>
      <c r="C73" s="3">
        <f>IF(A73&lt;&gt;"",VLOOKUP(A73,Runners!A$3:AS$201,C$1,FALSE),0)</f>
        <v>1.2673611111111111E-2</v>
      </c>
      <c r="D73" s="6">
        <f t="shared" si="15"/>
        <v>69</v>
      </c>
      <c r="E73" s="2"/>
      <c r="F73" s="2">
        <f t="shared" si="16"/>
        <v>0</v>
      </c>
      <c r="J73" s="1" t="str">
        <f t="shared" si="17"/>
        <v>Lee Ramsden</v>
      </c>
      <c r="M73" s="8" t="str">
        <f>IF(D73&lt;=L$4,SMALL(E$4:E$202,D73),"")</f>
        <v/>
      </c>
      <c r="N73" s="8" t="str">
        <f>IF(D73&lt;=L$4,VLOOKUP(M73,E$4:F$202,2,FALSE),"")</f>
        <v/>
      </c>
      <c r="O73" s="1" t="str">
        <f>IF(D73&lt;=L$4,VLOOKUP(M73,E$4:J$202,6,FALSE),"")</f>
        <v/>
      </c>
      <c r="P73" s="40" t="str">
        <f>IF(D73&lt;=L$4,VLOOKUP(O73,A$4:B$202,2,FALSE),"")</f>
        <v/>
      </c>
      <c r="Q73" s="40" t="str">
        <f t="shared" si="18"/>
        <v/>
      </c>
      <c r="R73" s="6">
        <f t="shared" si="19"/>
        <v>0</v>
      </c>
      <c r="S73" s="6">
        <f>IF(AND(D73&lt;=L$4,P73&lt;&gt;"Y"),IF(N73&lt;VLOOKUP(O73,Runners!A$3:CT$201,S$1,FALSE),IF(Y$2="zero",0,Y$2),0),0)</f>
        <v>0</v>
      </c>
      <c r="T73" s="6">
        <f t="shared" si="20"/>
        <v>0</v>
      </c>
      <c r="U73" s="2"/>
      <c r="V73" s="2" t="str">
        <f>IF(O73&lt;&gt;"",VLOOKUP(O73,Runners!CZ$3:DM$201,V$1,FALSE),"")</f>
        <v/>
      </c>
      <c r="W73" s="19" t="str">
        <f t="shared" si="21"/>
        <v/>
      </c>
    </row>
    <row r="74" spans="1:23" x14ac:dyDescent="0.2">
      <c r="A74" s="1" t="s">
        <v>169</v>
      </c>
      <c r="C74" s="3">
        <f>IF(A74&lt;&gt;"",VLOOKUP(A74,Runners!A$3:AS$201,C$1,FALSE),0)</f>
        <v>1.4930555555555556E-2</v>
      </c>
      <c r="D74" s="6">
        <f t="shared" si="15"/>
        <v>70</v>
      </c>
      <c r="E74" s="2"/>
      <c r="F74" s="2">
        <f t="shared" si="16"/>
        <v>0</v>
      </c>
      <c r="J74" s="1" t="str">
        <f t="shared" si="17"/>
        <v>Lee Vaudrey</v>
      </c>
      <c r="M74" s="8" t="str">
        <f>IF(D74&lt;=L$4,SMALL(E$4:E$202,D74),"")</f>
        <v/>
      </c>
      <c r="N74" s="8" t="str">
        <f>IF(D74&lt;=L$4,VLOOKUP(M74,E$4:F$202,2,FALSE),"")</f>
        <v/>
      </c>
      <c r="O74" s="1" t="str">
        <f>IF(D74&lt;=L$4,VLOOKUP(M74,E$4:J$202,6,FALSE),"")</f>
        <v/>
      </c>
      <c r="P74" s="40" t="str">
        <f>IF(D74&lt;=L$4,VLOOKUP(O74,A$4:B$202,2,FALSE),"")</f>
        <v/>
      </c>
      <c r="Q74" s="40" t="str">
        <f t="shared" si="18"/>
        <v/>
      </c>
      <c r="R74" s="6">
        <f t="shared" si="19"/>
        <v>0</v>
      </c>
      <c r="S74" s="6">
        <f>IF(AND(D74&lt;=L$4,P74&lt;&gt;"Y"),IF(N74&lt;VLOOKUP(O74,Runners!A$3:CT$201,S$1,FALSE),IF(Y$2="zero",0,Y$2),0),0)</f>
        <v>0</v>
      </c>
      <c r="T74" s="6">
        <f t="shared" si="20"/>
        <v>0</v>
      </c>
      <c r="U74" s="2"/>
      <c r="V74" s="2" t="str">
        <f>IF(O74&lt;&gt;"",VLOOKUP(O74,Runners!CZ$3:DM$201,V$1,FALSE),"")</f>
        <v/>
      </c>
      <c r="W74" s="19" t="str">
        <f t="shared" si="21"/>
        <v/>
      </c>
    </row>
    <row r="75" spans="1:23" x14ac:dyDescent="0.2">
      <c r="A75" s="1" t="s">
        <v>167</v>
      </c>
      <c r="C75" s="3">
        <f>IF(A75&lt;&gt;"",VLOOKUP(A75,Runners!A$3:AS$201,C$1,FALSE),0)</f>
        <v>1.232638888888889E-2</v>
      </c>
      <c r="D75" s="6">
        <f t="shared" si="15"/>
        <v>71</v>
      </c>
      <c r="E75" s="2">
        <v>3.3599537037037039E-2</v>
      </c>
      <c r="F75" s="2">
        <f t="shared" si="16"/>
        <v>2.1273148148148149E-2</v>
      </c>
      <c r="J75" s="1" t="str">
        <f t="shared" si="17"/>
        <v>Lewis McAfee</v>
      </c>
      <c r="M75" s="8" t="str">
        <f>IF(D75&lt;=L$4,SMALL(E$4:E$202,D75),"")</f>
        <v/>
      </c>
      <c r="N75" s="8" t="str">
        <f>IF(D75&lt;=L$4,VLOOKUP(M75,E$4:F$202,2,FALSE),"")</f>
        <v/>
      </c>
      <c r="O75" s="1" t="str">
        <f>IF(D75&lt;=L$4,VLOOKUP(M75,E$4:J$202,6,FALSE),"")</f>
        <v/>
      </c>
      <c r="P75" s="40" t="str">
        <f>IF(D75&lt;=L$4,VLOOKUP(O75,A$4:B$202,2,FALSE),"")</f>
        <v/>
      </c>
      <c r="Q75" s="40" t="str">
        <f t="shared" si="18"/>
        <v/>
      </c>
      <c r="R75" s="6">
        <f t="shared" si="19"/>
        <v>0</v>
      </c>
      <c r="S75" s="6">
        <f>IF(AND(D75&lt;=L$4,P75&lt;&gt;"Y"),IF(N75&lt;VLOOKUP(O75,Runners!A$3:CT$201,S$1,FALSE),IF(Y$2="zero",0,Y$2),0),0)</f>
        <v>0</v>
      </c>
      <c r="T75" s="6">
        <f t="shared" si="20"/>
        <v>0</v>
      </c>
      <c r="U75" s="2"/>
      <c r="V75" s="2" t="str">
        <f>IF(O75&lt;&gt;"",VLOOKUP(O75,Runners!CZ$3:DM$201,V$1,FALSE),"")</f>
        <v/>
      </c>
      <c r="W75" s="19" t="str">
        <f t="shared" si="21"/>
        <v/>
      </c>
    </row>
    <row r="76" spans="1:23" x14ac:dyDescent="0.2">
      <c r="A76" s="1" t="s">
        <v>195</v>
      </c>
      <c r="C76" s="3">
        <f>IF(A76&lt;&gt;"",VLOOKUP(A76,Runners!A$3:AS$201,C$1,FALSE),0)</f>
        <v>9.2013888888888892E-3</v>
      </c>
      <c r="D76" s="6">
        <f t="shared" si="15"/>
        <v>72</v>
      </c>
      <c r="E76" s="2"/>
      <c r="F76" s="2">
        <f t="shared" si="16"/>
        <v>0</v>
      </c>
      <c r="J76" s="1" t="str">
        <f t="shared" si="17"/>
        <v>Linda Chadderton</v>
      </c>
      <c r="M76" s="8" t="str">
        <f>IF(D76&lt;=L$4,SMALL(E$4:E$202,D76),"")</f>
        <v/>
      </c>
      <c r="N76" s="8" t="str">
        <f>IF(D76&lt;=L$4,VLOOKUP(M76,E$4:F$202,2,FALSE),"")</f>
        <v/>
      </c>
      <c r="O76" s="1" t="str">
        <f>IF(D76&lt;=L$4,VLOOKUP(M76,E$4:J$202,6,FALSE),"")</f>
        <v/>
      </c>
      <c r="P76" s="40" t="str">
        <f>IF(D76&lt;=L$4,VLOOKUP(O76,A$4:B$202,2,FALSE),"")</f>
        <v/>
      </c>
      <c r="Q76" s="40" t="str">
        <f t="shared" si="18"/>
        <v/>
      </c>
      <c r="R76" s="6">
        <f t="shared" si="19"/>
        <v>0</v>
      </c>
      <c r="S76" s="6">
        <f>IF(AND(D76&lt;=L$4,P76&lt;&gt;"Y"),IF(N76&lt;VLOOKUP(O76,Runners!A$3:CT$201,S$1,FALSE),IF(Y$2="zero",0,Y$2),0),0)</f>
        <v>0</v>
      </c>
      <c r="T76" s="6">
        <f t="shared" si="20"/>
        <v>0</v>
      </c>
      <c r="U76" s="2"/>
      <c r="V76" s="2" t="str">
        <f>IF(O76&lt;&gt;"",VLOOKUP(O76,Runners!CZ$3:DM$201,V$1,FALSE),"")</f>
        <v/>
      </c>
      <c r="W76" s="19" t="str">
        <f t="shared" si="21"/>
        <v/>
      </c>
    </row>
    <row r="77" spans="1:23" x14ac:dyDescent="0.2">
      <c r="A77" s="1" t="s">
        <v>165</v>
      </c>
      <c r="C77" s="3">
        <f>IF(A77&lt;&gt;"",VLOOKUP(A77,Runners!A$3:AS$201,C$1,FALSE),0)</f>
        <v>1.6145833333333335E-2</v>
      </c>
      <c r="D77" s="6">
        <f t="shared" si="15"/>
        <v>73</v>
      </c>
      <c r="E77" s="2"/>
      <c r="F77" s="2">
        <f t="shared" si="16"/>
        <v>0</v>
      </c>
      <c r="J77" s="1" t="str">
        <f t="shared" si="17"/>
        <v>Liz Abbott</v>
      </c>
      <c r="M77" s="8" t="str">
        <f>IF(D77&lt;=L$4,SMALL(E$4:E$202,D77),"")</f>
        <v/>
      </c>
      <c r="N77" s="8" t="str">
        <f>IF(D77&lt;=L$4,VLOOKUP(M77,E$4:F$202,2,FALSE),"")</f>
        <v/>
      </c>
      <c r="O77" s="1" t="str">
        <f>IF(D77&lt;=L$4,VLOOKUP(M77,E$4:J$202,6,FALSE),"")</f>
        <v/>
      </c>
      <c r="P77" s="40" t="str">
        <f>IF(D77&lt;=L$4,VLOOKUP(O77,A$4:B$202,2,FALSE),"")</f>
        <v/>
      </c>
      <c r="Q77" s="40" t="str">
        <f t="shared" si="18"/>
        <v/>
      </c>
      <c r="R77" s="6">
        <f t="shared" si="19"/>
        <v>0</v>
      </c>
      <c r="S77" s="6">
        <f>IF(AND(D77&lt;=L$4,P77&lt;&gt;"Y"),IF(N77&lt;VLOOKUP(O77,Runners!A$3:CT$201,S$1,FALSE),IF(Y$2="zero",0,Y$2),0),0)</f>
        <v>0</v>
      </c>
      <c r="T77" s="6">
        <f t="shared" si="20"/>
        <v>0</v>
      </c>
      <c r="U77" s="2"/>
      <c r="V77" s="2" t="str">
        <f>IF(O77&lt;&gt;"",VLOOKUP(O77,Runners!CZ$3:DM$201,V$1,FALSE),"")</f>
        <v/>
      </c>
      <c r="W77" s="19" t="str">
        <f t="shared" si="21"/>
        <v/>
      </c>
    </row>
    <row r="78" spans="1:23" x14ac:dyDescent="0.2">
      <c r="A78" s="1" t="s">
        <v>221</v>
      </c>
      <c r="B78" s="1" t="s">
        <v>219</v>
      </c>
      <c r="C78" s="3">
        <f>IF(A78&lt;&gt;"",VLOOKUP(A78,Runners!A$3:AS$201,C$1,FALSE),0)</f>
        <v>3.1250000000000002E-3</v>
      </c>
      <c r="D78" s="6">
        <f t="shared" si="15"/>
        <v>74</v>
      </c>
      <c r="E78" s="2"/>
      <c r="F78" s="2">
        <f t="shared" si="16"/>
        <v>0</v>
      </c>
      <c r="J78" s="1" t="str">
        <f t="shared" si="17"/>
        <v>Liz Boon</v>
      </c>
      <c r="M78" s="8" t="str">
        <f>IF(D78&lt;=L$4,SMALL(E$4:E$202,D78),"")</f>
        <v/>
      </c>
      <c r="N78" s="8" t="str">
        <f>IF(D78&lt;=L$4,VLOOKUP(M78,E$4:F$202,2,FALSE),"")</f>
        <v/>
      </c>
      <c r="O78" s="1" t="str">
        <f>IF(D78&lt;=L$4,VLOOKUP(M78,E$4:J$202,6,FALSE),"")</f>
        <v/>
      </c>
      <c r="P78" s="40" t="str">
        <f>IF(D78&lt;=L$4,VLOOKUP(O78,A$4:B$202,2,FALSE),"")</f>
        <v/>
      </c>
      <c r="Q78" s="40" t="str">
        <f t="shared" si="18"/>
        <v/>
      </c>
      <c r="R78" s="6">
        <f t="shared" si="19"/>
        <v>0</v>
      </c>
      <c r="S78" s="6">
        <f>IF(AND(D78&lt;=L$4,P78&lt;&gt;"Y"),IF(N78&lt;VLOOKUP(O78,Runners!A$3:CT$201,S$1,FALSE),IF(Y$2="zero",0,Y$2),0),0)</f>
        <v>0</v>
      </c>
      <c r="T78" s="6">
        <f t="shared" si="20"/>
        <v>0</v>
      </c>
      <c r="U78" s="2"/>
      <c r="V78" s="2" t="str">
        <f>IF(O78&lt;&gt;"",VLOOKUP(O78,Runners!CZ$3:DM$201,V$1,FALSE),"")</f>
        <v/>
      </c>
      <c r="W78" s="19" t="str">
        <f t="shared" si="21"/>
        <v/>
      </c>
    </row>
    <row r="79" spans="1:23" x14ac:dyDescent="0.2">
      <c r="A79" s="1" t="s">
        <v>157</v>
      </c>
      <c r="B79" s="3"/>
      <c r="C79" s="3">
        <f>IF(A79&lt;&gt;"",VLOOKUP(A79,Runners!A$3:AS$201,C$1,FALSE),0)</f>
        <v>9.2013888888888892E-3</v>
      </c>
      <c r="D79" s="6">
        <f t="shared" si="15"/>
        <v>75</v>
      </c>
      <c r="E79" s="2"/>
      <c r="F79" s="2">
        <f t="shared" si="16"/>
        <v>0</v>
      </c>
      <c r="J79" s="1" t="str">
        <f t="shared" si="17"/>
        <v>Liz Canavan</v>
      </c>
      <c r="M79" s="8" t="str">
        <f>IF(D79&lt;=L$4,SMALL(E$4:E$202,D79),"")</f>
        <v/>
      </c>
      <c r="N79" s="8" t="str">
        <f>IF(D79&lt;=L$4,VLOOKUP(M79,E$4:F$202,2,FALSE),"")</f>
        <v/>
      </c>
      <c r="O79" s="1" t="str">
        <f>IF(D79&lt;=L$4,VLOOKUP(M79,E$4:J$202,6,FALSE),"")</f>
        <v/>
      </c>
      <c r="P79" s="40" t="str">
        <f>IF(D79&lt;=L$4,VLOOKUP(O79,A$4:B$202,2,FALSE),"")</f>
        <v/>
      </c>
      <c r="Q79" s="40" t="str">
        <f t="shared" si="18"/>
        <v/>
      </c>
      <c r="R79" s="6">
        <f t="shared" si="19"/>
        <v>0</v>
      </c>
      <c r="S79" s="6">
        <f>IF(AND(D79&lt;=L$4,P79&lt;&gt;"Y"),IF(N79&lt;VLOOKUP(O79,Runners!A$3:CT$201,S$1,FALSE),IF(Y$2="zero",0,Y$2),0),0)</f>
        <v>0</v>
      </c>
      <c r="T79" s="6">
        <f t="shared" si="20"/>
        <v>0</v>
      </c>
      <c r="U79" s="2"/>
      <c r="V79" s="2" t="str">
        <f>IF(O79&lt;&gt;"",VLOOKUP(O79,Runners!CZ$3:DM$201,V$1,FALSE),"")</f>
        <v/>
      </c>
      <c r="W79" s="19" t="str">
        <f t="shared" si="21"/>
        <v/>
      </c>
    </row>
    <row r="80" spans="1:23" x14ac:dyDescent="0.2">
      <c r="A80" s="1" t="s">
        <v>183</v>
      </c>
      <c r="C80" s="3">
        <f>IF(A80&lt;&gt;"",VLOOKUP(A80,Runners!A$3:AS$201,C$1,FALSE),0)</f>
        <v>1.3715277777777778E-2</v>
      </c>
      <c r="D80" s="6">
        <f t="shared" si="15"/>
        <v>76</v>
      </c>
      <c r="E80" s="2"/>
      <c r="F80" s="2">
        <f t="shared" si="16"/>
        <v>0</v>
      </c>
      <c r="J80" s="1" t="str">
        <f t="shared" si="17"/>
        <v>Louise Cox</v>
      </c>
      <c r="M80" s="8" t="str">
        <f>IF(D80&lt;=L$4,SMALL(E$4:E$202,D80),"")</f>
        <v/>
      </c>
      <c r="N80" s="8" t="str">
        <f>IF(D80&lt;=L$4,VLOOKUP(M80,E$4:F$202,2,FALSE),"")</f>
        <v/>
      </c>
      <c r="O80" s="1" t="str">
        <f>IF(D80&lt;=L$4,VLOOKUP(M80,E$4:J$202,6,FALSE),"")</f>
        <v/>
      </c>
      <c r="P80" s="40" t="str">
        <f>IF(D80&lt;=L$4,VLOOKUP(O80,A$4:B$202,2,FALSE),"")</f>
        <v/>
      </c>
      <c r="Q80" s="40" t="str">
        <f t="shared" si="18"/>
        <v/>
      </c>
      <c r="R80" s="6">
        <f t="shared" si="19"/>
        <v>0</v>
      </c>
      <c r="S80" s="6">
        <f>IF(AND(D80&lt;=L$4,P80&lt;&gt;"Y"),IF(N80&lt;VLOOKUP(O80,Runners!A$3:CT$201,S$1,FALSE),IF(Y$2="zero",0,Y$2),0),0)</f>
        <v>0</v>
      </c>
      <c r="T80" s="6">
        <f t="shared" si="20"/>
        <v>0</v>
      </c>
      <c r="U80" s="2"/>
      <c r="V80" s="2" t="str">
        <f>IF(O80&lt;&gt;"",VLOOKUP(O80,Runners!CZ$3:DM$201,V$1,FALSE),"")</f>
        <v/>
      </c>
      <c r="W80" s="19" t="str">
        <f t="shared" si="21"/>
        <v/>
      </c>
    </row>
    <row r="81" spans="1:23" x14ac:dyDescent="0.2">
      <c r="A81" s="41" t="s">
        <v>185</v>
      </c>
      <c r="C81" s="3">
        <f>IF(A81&lt;&gt;"",VLOOKUP(A81,Runners!A$3:AS$201,C$1,FALSE),0)</f>
        <v>1.1805555555555555E-2</v>
      </c>
      <c r="D81" s="6">
        <f t="shared" si="15"/>
        <v>77</v>
      </c>
      <c r="E81" s="2"/>
      <c r="F81" s="2">
        <f t="shared" si="16"/>
        <v>0</v>
      </c>
      <c r="J81" s="1" t="str">
        <f t="shared" si="17"/>
        <v>Maddy Markham</v>
      </c>
      <c r="M81" s="8" t="str">
        <f>IF(D81&lt;=L$4,SMALL(E$4:E$202,D81),"")</f>
        <v/>
      </c>
      <c r="N81" s="8" t="str">
        <f>IF(D81&lt;=L$4,VLOOKUP(M81,E$4:F$202,2,FALSE),"")</f>
        <v/>
      </c>
      <c r="O81" s="1" t="str">
        <f>IF(D81&lt;=L$4,VLOOKUP(M81,E$4:J$202,6,FALSE),"")</f>
        <v/>
      </c>
      <c r="P81" s="40" t="str">
        <f>IF(D81&lt;=L$4,VLOOKUP(O81,A$4:B$202,2,FALSE),"")</f>
        <v/>
      </c>
      <c r="Q81" s="40" t="str">
        <f t="shared" si="18"/>
        <v/>
      </c>
      <c r="R81" s="6">
        <f t="shared" si="19"/>
        <v>0</v>
      </c>
      <c r="S81" s="6">
        <f>IF(AND(D81&lt;=L$4,P81&lt;&gt;"Y"),IF(N81&lt;VLOOKUP(O81,Runners!A$3:CT$201,S$1,FALSE),IF(Y$2="zero",0,Y$2),0),0)</f>
        <v>0</v>
      </c>
      <c r="T81" s="6">
        <f t="shared" si="20"/>
        <v>0</v>
      </c>
      <c r="U81" s="2"/>
      <c r="V81" s="2" t="str">
        <f>IF(O81&lt;&gt;"",VLOOKUP(O81,Runners!CZ$3:DM$201,V$1,FALSE),"")</f>
        <v/>
      </c>
      <c r="W81" s="19" t="str">
        <f t="shared" si="21"/>
        <v/>
      </c>
    </row>
    <row r="82" spans="1:23" x14ac:dyDescent="0.2">
      <c r="A82" s="1" t="s">
        <v>145</v>
      </c>
      <c r="C82" s="3">
        <f>IF(A82&lt;&gt;"",VLOOKUP(A82,Runners!A$3:AS$201,C$1,FALSE),0)</f>
        <v>1.4756944444444446E-2</v>
      </c>
      <c r="D82" s="6">
        <f t="shared" si="15"/>
        <v>78</v>
      </c>
      <c r="E82" s="2"/>
      <c r="F82" s="2">
        <f t="shared" si="16"/>
        <v>0</v>
      </c>
      <c r="J82" s="1" t="str">
        <f t="shared" si="17"/>
        <v>Mark Hughes</v>
      </c>
      <c r="M82" s="8" t="str">
        <f>IF(D82&lt;=L$4,SMALL(E$4:E$202,D82),"")</f>
        <v/>
      </c>
      <c r="N82" s="8" t="str">
        <f>IF(D82&lt;=L$4,VLOOKUP(M82,E$4:F$202,2,FALSE),"")</f>
        <v/>
      </c>
      <c r="O82" s="1" t="str">
        <f>IF(D82&lt;=L$4,VLOOKUP(M82,E$4:J$202,6,FALSE),"")</f>
        <v/>
      </c>
      <c r="P82" s="40" t="str">
        <f>IF(D82&lt;=L$4,VLOOKUP(O82,A$4:B$202,2,FALSE),"")</f>
        <v/>
      </c>
      <c r="Q82" s="40" t="str">
        <f t="shared" si="18"/>
        <v/>
      </c>
      <c r="R82" s="6">
        <f t="shared" si="19"/>
        <v>0</v>
      </c>
      <c r="S82" s="6">
        <f>IF(AND(D82&lt;=L$4,P82&lt;&gt;"Y"),IF(N82&lt;VLOOKUP(O82,Runners!A$3:CT$201,S$1,FALSE),IF(Y$2="zero",0,Y$2),0),0)</f>
        <v>0</v>
      </c>
      <c r="T82" s="6">
        <f t="shared" si="20"/>
        <v>0</v>
      </c>
      <c r="U82" s="2"/>
      <c r="V82" s="2" t="str">
        <f>IF(O82&lt;&gt;"",VLOOKUP(O82,Runners!CZ$3:DM$201,V$1,FALSE),"")</f>
        <v/>
      </c>
      <c r="W82" s="19" t="str">
        <f t="shared" si="21"/>
        <v/>
      </c>
    </row>
    <row r="83" spans="1:23" x14ac:dyDescent="0.2">
      <c r="A83" s="1" t="s">
        <v>210</v>
      </c>
      <c r="C83" s="3">
        <f>IF(A83&lt;&gt;"",VLOOKUP(A83,Runners!A$3:AS$201,C$1,FALSE),0)</f>
        <v>1.2673611111111111E-2</v>
      </c>
      <c r="D83" s="6">
        <f t="shared" si="15"/>
        <v>79</v>
      </c>
      <c r="E83" s="2"/>
      <c r="F83" s="2">
        <f t="shared" si="16"/>
        <v>0</v>
      </c>
      <c r="J83" s="1" t="str">
        <f t="shared" si="17"/>
        <v>Mark Johnston</v>
      </c>
      <c r="M83" s="8" t="str">
        <f>IF(D83&lt;=L$4,SMALL(E$4:E$202,D83),"")</f>
        <v/>
      </c>
      <c r="N83" s="8" t="str">
        <f>IF(D83&lt;=L$4,VLOOKUP(M83,E$4:F$202,2,FALSE),"")</f>
        <v/>
      </c>
      <c r="O83" s="1" t="str">
        <f>IF(D83&lt;=L$4,VLOOKUP(M83,E$4:J$202,6,FALSE),"")</f>
        <v/>
      </c>
      <c r="P83" s="40" t="str">
        <f>IF(D83&lt;=L$4,VLOOKUP(O83,A$4:B$202,2,FALSE),"")</f>
        <v/>
      </c>
      <c r="Q83" s="40" t="str">
        <f t="shared" si="18"/>
        <v/>
      </c>
      <c r="R83" s="6">
        <f t="shared" si="19"/>
        <v>0</v>
      </c>
      <c r="S83" s="6">
        <f>IF(AND(D83&lt;=L$4,P83&lt;&gt;"Y"),IF(N83&lt;VLOOKUP(O83,Runners!A$3:CT$201,S$1,FALSE),IF(Y$2="zero",0,Y$2),0),0)</f>
        <v>0</v>
      </c>
      <c r="T83" s="6">
        <f t="shared" si="20"/>
        <v>0</v>
      </c>
      <c r="U83" s="2"/>
      <c r="V83" s="2" t="str">
        <f>IF(O83&lt;&gt;"",VLOOKUP(O83,Runners!CZ$3:DM$201,V$1,FALSE),"")</f>
        <v/>
      </c>
      <c r="W83" s="19" t="str">
        <f t="shared" si="21"/>
        <v/>
      </c>
    </row>
    <row r="84" spans="1:23" x14ac:dyDescent="0.2">
      <c r="A84" s="1" t="s">
        <v>26</v>
      </c>
      <c r="C84" s="3">
        <f>IF(A84&lt;&gt;"",VLOOKUP(A84,Runners!A$3:AS$201,C$1,FALSE),0)</f>
        <v>1.4756944444444446E-2</v>
      </c>
      <c r="D84" s="6">
        <f t="shared" si="15"/>
        <v>80</v>
      </c>
      <c r="E84" s="2"/>
      <c r="F84" s="2">
        <f t="shared" si="16"/>
        <v>0</v>
      </c>
      <c r="J84" s="1" t="str">
        <f t="shared" si="17"/>
        <v>Mark Selby</v>
      </c>
      <c r="M84" s="8" t="str">
        <f>IF(D84&lt;=L$4,SMALL(E$4:E$202,D84),"")</f>
        <v/>
      </c>
      <c r="N84" s="8" t="str">
        <f>IF(D84&lt;=L$4,VLOOKUP(M84,E$4:F$202,2,FALSE),"")</f>
        <v/>
      </c>
      <c r="O84" s="1" t="str">
        <f>IF(D84&lt;=L$4,VLOOKUP(M84,E$4:J$202,6,FALSE),"")</f>
        <v/>
      </c>
      <c r="P84" s="40" t="str">
        <f>IF(D84&lt;=L$4,VLOOKUP(O84,A$4:B$202,2,FALSE),"")</f>
        <v/>
      </c>
      <c r="Q84" s="40" t="str">
        <f t="shared" si="18"/>
        <v/>
      </c>
      <c r="R84" s="6">
        <f t="shared" si="19"/>
        <v>0</v>
      </c>
      <c r="S84" s="6">
        <f>IF(AND(D84&lt;=L$4,P84&lt;&gt;"Y"),IF(N84&lt;VLOOKUP(O84,Runners!A$3:CT$201,S$1,FALSE),IF(Y$2="zero",0,Y$2),0),0)</f>
        <v>0</v>
      </c>
      <c r="T84" s="6">
        <f t="shared" si="20"/>
        <v>0</v>
      </c>
      <c r="U84" s="2"/>
      <c r="V84" s="2" t="str">
        <f>IF(O84&lt;&gt;"",VLOOKUP(O84,Runners!CZ$3:DM$201,V$1,FALSE),"")</f>
        <v/>
      </c>
      <c r="W84" s="19" t="str">
        <f t="shared" si="21"/>
        <v/>
      </c>
    </row>
    <row r="85" spans="1:23" x14ac:dyDescent="0.2">
      <c r="A85" s="1" t="s">
        <v>224</v>
      </c>
      <c r="B85" s="3"/>
      <c r="C85" s="3">
        <f>IF(A85&lt;&gt;"",VLOOKUP(A85,Runners!A$3:AS$201,C$1,FALSE),0)</f>
        <v>1.2500000000000001E-2</v>
      </c>
      <c r="D85" s="6">
        <f t="shared" si="15"/>
        <v>81</v>
      </c>
      <c r="E85" s="2"/>
      <c r="F85" s="2">
        <f t="shared" si="16"/>
        <v>0</v>
      </c>
      <c r="J85" s="1" t="str">
        <f t="shared" si="17"/>
        <v>Matt Ames</v>
      </c>
      <c r="M85" s="8" t="str">
        <f>IF(D85&lt;=L$4,SMALL(E$4:E$202,D85),"")</f>
        <v/>
      </c>
      <c r="N85" s="8" t="str">
        <f>IF(D85&lt;=L$4,VLOOKUP(M85,E$4:F$202,2,FALSE),"")</f>
        <v/>
      </c>
      <c r="O85" s="1" t="str">
        <f>IF(D85&lt;=L$4,VLOOKUP(M85,E$4:J$202,6,FALSE),"")</f>
        <v/>
      </c>
      <c r="P85" s="40" t="str">
        <f>IF(D85&lt;=L$4,VLOOKUP(O85,A$4:B$202,2,FALSE),"")</f>
        <v/>
      </c>
      <c r="Q85" s="40" t="str">
        <f t="shared" si="18"/>
        <v/>
      </c>
      <c r="R85" s="6">
        <f t="shared" si="19"/>
        <v>0</v>
      </c>
      <c r="S85" s="6">
        <f>IF(AND(D85&lt;=L$4,P85&lt;&gt;"Y"),IF(N85&lt;VLOOKUP(O85,Runners!A$3:CT$201,S$1,FALSE),IF(Y$2="zero",0,Y$2),0),0)</f>
        <v>0</v>
      </c>
      <c r="T85" s="6">
        <f t="shared" si="20"/>
        <v>0</v>
      </c>
      <c r="U85" s="2"/>
      <c r="V85" s="2" t="str">
        <f>IF(O85&lt;&gt;"",VLOOKUP(O85,Runners!CZ$3:DM$201,V$1,FALSE),"")</f>
        <v/>
      </c>
      <c r="W85" s="19" t="str">
        <f t="shared" si="21"/>
        <v/>
      </c>
    </row>
    <row r="86" spans="1:23" x14ac:dyDescent="0.2">
      <c r="A86" s="1" t="s">
        <v>196</v>
      </c>
      <c r="C86" s="3">
        <f>IF(A86&lt;&gt;"",VLOOKUP(A86,Runners!A$3:AS$201,C$1,FALSE),0)</f>
        <v>1.6840277777777777E-2</v>
      </c>
      <c r="D86" s="6">
        <f t="shared" si="15"/>
        <v>82</v>
      </c>
      <c r="E86" s="2"/>
      <c r="F86" s="2">
        <f t="shared" si="16"/>
        <v>0</v>
      </c>
      <c r="J86" s="1" t="str">
        <f t="shared" si="17"/>
        <v>Matthew Holton</v>
      </c>
      <c r="M86" s="8" t="str">
        <f>IF(D86&lt;=L$4,SMALL(E$4:E$202,D86),"")</f>
        <v/>
      </c>
      <c r="N86" s="8" t="str">
        <f>IF(D86&lt;=L$4,VLOOKUP(M86,E$4:F$202,2,FALSE),"")</f>
        <v/>
      </c>
      <c r="O86" s="1" t="str">
        <f>IF(D86&lt;=L$4,VLOOKUP(M86,E$4:J$202,6,FALSE),"")</f>
        <v/>
      </c>
      <c r="P86" s="40" t="str">
        <f>IF(D86&lt;=L$4,VLOOKUP(O86,A$4:B$202,2,FALSE),"")</f>
        <v/>
      </c>
      <c r="Q86" s="40" t="str">
        <f t="shared" si="18"/>
        <v/>
      </c>
      <c r="R86" s="6">
        <f t="shared" si="19"/>
        <v>0</v>
      </c>
      <c r="S86" s="6">
        <f>IF(AND(D86&lt;=L$4,P86&lt;&gt;"Y"),IF(N86&lt;VLOOKUP(O86,Runners!A$3:CT$201,S$1,FALSE),IF(Y$2="zero",0,Y$2),0),0)</f>
        <v>0</v>
      </c>
      <c r="T86" s="6">
        <f t="shared" si="20"/>
        <v>0</v>
      </c>
      <c r="U86" s="2"/>
      <c r="V86" s="2" t="str">
        <f>IF(O86&lt;&gt;"",VLOOKUP(O86,Runners!CZ$3:DM$201,V$1,FALSE),"")</f>
        <v/>
      </c>
      <c r="W86" s="19" t="str">
        <f t="shared" si="21"/>
        <v/>
      </c>
    </row>
    <row r="87" spans="1:23" x14ac:dyDescent="0.2">
      <c r="A87" s="1" t="s">
        <v>204</v>
      </c>
      <c r="B87" s="3"/>
      <c r="C87" s="3">
        <f>IF(A87&lt;&gt;"",VLOOKUP(A87,Runners!A$3:AS$201,C$1,FALSE),0)</f>
        <v>1.579861111111111E-2</v>
      </c>
      <c r="D87" s="6">
        <f t="shared" si="15"/>
        <v>83</v>
      </c>
      <c r="E87" s="2"/>
      <c r="F87" s="2">
        <f t="shared" si="16"/>
        <v>0</v>
      </c>
      <c r="J87" s="1" t="str">
        <f t="shared" si="17"/>
        <v>Mel Koth</v>
      </c>
      <c r="M87" s="8" t="str">
        <f>IF(D87&lt;=L$4,SMALL(E$4:E$202,D87),"")</f>
        <v/>
      </c>
      <c r="N87" s="8" t="str">
        <f>IF(D87&lt;=L$4,VLOOKUP(M87,E$4:F$202,2,FALSE),"")</f>
        <v/>
      </c>
      <c r="O87" s="1" t="str">
        <f>IF(D87&lt;=L$4,VLOOKUP(M87,E$4:J$202,6,FALSE),"")</f>
        <v/>
      </c>
      <c r="P87" s="40" t="str">
        <f>IF(D87&lt;=L$4,VLOOKUP(O87,A$4:B$202,2,FALSE),"")</f>
        <v/>
      </c>
      <c r="Q87" s="40" t="str">
        <f t="shared" si="18"/>
        <v/>
      </c>
      <c r="R87" s="6">
        <f t="shared" si="19"/>
        <v>0</v>
      </c>
      <c r="S87" s="6">
        <f>IF(AND(D87&lt;=L$4,P87&lt;&gt;"Y"),IF(N87&lt;VLOOKUP(O87,Runners!A$3:CT$201,S$1,FALSE),IF(Y$2="zero",0,Y$2),0),0)</f>
        <v>0</v>
      </c>
      <c r="T87" s="6">
        <f t="shared" si="20"/>
        <v>0</v>
      </c>
      <c r="U87" s="2"/>
      <c r="V87" s="2" t="str">
        <f>IF(O87&lt;&gt;"",VLOOKUP(O87,Runners!CZ$3:DM$201,V$1,FALSE),"")</f>
        <v/>
      </c>
      <c r="W87" s="19" t="str">
        <f t="shared" si="21"/>
        <v/>
      </c>
    </row>
    <row r="88" spans="1:23" x14ac:dyDescent="0.2">
      <c r="A88" s="1" t="s">
        <v>187</v>
      </c>
      <c r="B88" s="3"/>
      <c r="C88" s="3">
        <f>IF(A88&lt;&gt;"",VLOOKUP(A88,Runners!A$3:AS$201,C$1,FALSE),0)</f>
        <v>1.5104166666666667E-2</v>
      </c>
      <c r="D88" s="6">
        <f t="shared" si="15"/>
        <v>84</v>
      </c>
      <c r="E88" s="2"/>
      <c r="F88" s="2">
        <f t="shared" si="16"/>
        <v>0</v>
      </c>
      <c r="J88" s="1" t="str">
        <f t="shared" si="17"/>
        <v>Michael Hall</v>
      </c>
      <c r="M88" s="8" t="str">
        <f>IF(D88&lt;=L$4,SMALL(E$4:E$202,D88),"")</f>
        <v/>
      </c>
      <c r="N88" s="8" t="str">
        <f>IF(D88&lt;=L$4,VLOOKUP(M88,E$4:F$202,2,FALSE),"")</f>
        <v/>
      </c>
      <c r="O88" s="1" t="str">
        <f>IF(D88&lt;=L$4,VLOOKUP(M88,E$4:J$202,6,FALSE),"")</f>
        <v/>
      </c>
      <c r="P88" s="40" t="str">
        <f>IF(D88&lt;=L$4,VLOOKUP(O88,A$4:B$202,2,FALSE),"")</f>
        <v/>
      </c>
      <c r="Q88" s="40" t="str">
        <f t="shared" si="18"/>
        <v/>
      </c>
      <c r="R88" s="6">
        <f t="shared" si="19"/>
        <v>0</v>
      </c>
      <c r="S88" s="6">
        <f>IF(AND(D88&lt;=L$4,P88&lt;&gt;"Y"),IF(N88&lt;VLOOKUP(O88,Runners!A$3:CT$201,S$1,FALSE),IF(Y$2="zero",0,Y$2),0),0)</f>
        <v>0</v>
      </c>
      <c r="T88" s="6">
        <f t="shared" si="20"/>
        <v>0</v>
      </c>
      <c r="U88" s="2"/>
      <c r="V88" s="2" t="str">
        <f>IF(O88&lt;&gt;"",VLOOKUP(O88,Runners!CZ$3:DM$201,V$1,FALSE),"")</f>
        <v/>
      </c>
      <c r="W88" s="19" t="str">
        <f t="shared" si="21"/>
        <v/>
      </c>
    </row>
    <row r="89" spans="1:23" x14ac:dyDescent="0.2">
      <c r="A89" s="1" t="s">
        <v>227</v>
      </c>
      <c r="B89" s="3"/>
      <c r="C89" s="3">
        <f>IF(A89&lt;&gt;"",VLOOKUP(A89,Runners!A$3:AS$201,C$1,FALSE),0)</f>
        <v>1.3715277777777778E-2</v>
      </c>
      <c r="D89" s="6">
        <f t="shared" si="15"/>
        <v>85</v>
      </c>
      <c r="E89" s="2"/>
      <c r="F89" s="2">
        <f t="shared" si="16"/>
        <v>0</v>
      </c>
      <c r="J89" s="1" t="str">
        <f t="shared" si="17"/>
        <v>Michelle Chadwick</v>
      </c>
      <c r="M89" s="8" t="str">
        <f>IF(D89&lt;=L$4,SMALL(E$4:E$202,D89),"")</f>
        <v/>
      </c>
      <c r="N89" s="8" t="str">
        <f>IF(D89&lt;=L$4,VLOOKUP(M89,E$4:F$202,2,FALSE),"")</f>
        <v/>
      </c>
      <c r="O89" s="1" t="str">
        <f>IF(D89&lt;=L$4,VLOOKUP(M89,E$4:J$202,6,FALSE),"")</f>
        <v/>
      </c>
      <c r="P89" s="40" t="str">
        <f>IF(D89&lt;=L$4,VLOOKUP(O89,A$4:B$202,2,FALSE),"")</f>
        <v/>
      </c>
      <c r="Q89" s="40" t="str">
        <f t="shared" si="18"/>
        <v/>
      </c>
      <c r="R89" s="6">
        <f t="shared" si="19"/>
        <v>0</v>
      </c>
      <c r="S89" s="6">
        <f>IF(AND(D89&lt;=L$4,P89&lt;&gt;"Y"),IF(N89&lt;VLOOKUP(O89,Runners!A$3:CT$201,S$1,FALSE),IF(Y$2="zero",0,Y$2),0),0)</f>
        <v>0</v>
      </c>
      <c r="T89" s="6">
        <f t="shared" si="20"/>
        <v>0</v>
      </c>
      <c r="U89" s="2"/>
      <c r="V89" s="2" t="str">
        <f>IF(O89&lt;&gt;"",VLOOKUP(O89,Runners!CZ$3:DM$201,V$1,FALSE),"")</f>
        <v/>
      </c>
      <c r="W89" s="19" t="str">
        <f t="shared" si="21"/>
        <v/>
      </c>
    </row>
    <row r="90" spans="1:23" x14ac:dyDescent="0.2">
      <c r="A90" s="1" t="s">
        <v>15</v>
      </c>
      <c r="B90" s="3"/>
      <c r="C90" s="3">
        <f>IF(A90&lt;&gt;"",VLOOKUP(A90,Runners!A$3:AS$201,C$1,FALSE),0)</f>
        <v>2.4305555555555556E-3</v>
      </c>
      <c r="D90" s="6">
        <f t="shared" si="15"/>
        <v>86</v>
      </c>
      <c r="E90" s="2"/>
      <c r="F90" s="2">
        <f t="shared" si="16"/>
        <v>0</v>
      </c>
      <c r="J90" s="1" t="str">
        <f t="shared" si="17"/>
        <v>Michelle Sheridan</v>
      </c>
      <c r="M90" s="8" t="str">
        <f>IF(D90&lt;=L$4,SMALL(E$4:E$202,D90),"")</f>
        <v/>
      </c>
      <c r="N90" s="8" t="str">
        <f>IF(D90&lt;=L$4,VLOOKUP(M90,E$4:F$202,2,FALSE),"")</f>
        <v/>
      </c>
      <c r="O90" s="1" t="str">
        <f>IF(D90&lt;=L$4,VLOOKUP(M90,E$4:J$202,6,FALSE),"")</f>
        <v/>
      </c>
      <c r="P90" s="40" t="str">
        <f>IF(D90&lt;=L$4,VLOOKUP(O90,A$4:B$202,2,FALSE),"")</f>
        <v/>
      </c>
      <c r="Q90" s="40" t="str">
        <f t="shared" si="18"/>
        <v/>
      </c>
      <c r="R90" s="6">
        <f t="shared" si="19"/>
        <v>0</v>
      </c>
      <c r="S90" s="6">
        <f>IF(AND(D90&lt;=L$4,P90&lt;&gt;"Y"),IF(N90&lt;VLOOKUP(O90,Runners!A$3:CT$201,S$1,FALSE),IF(Y$2="zero",0,Y$2),0),0)</f>
        <v>0</v>
      </c>
      <c r="T90" s="6">
        <f t="shared" si="20"/>
        <v>0</v>
      </c>
      <c r="U90" s="2"/>
      <c r="V90" s="2" t="str">
        <f>IF(O90&lt;&gt;"",VLOOKUP(O90,Runners!CZ$3:DM$201,V$1,FALSE),"")</f>
        <v/>
      </c>
      <c r="W90" s="19" t="str">
        <f t="shared" si="21"/>
        <v/>
      </c>
    </row>
    <row r="91" spans="1:23" x14ac:dyDescent="0.2">
      <c r="A91" s="41" t="s">
        <v>186</v>
      </c>
      <c r="C91" s="3">
        <f>IF(A91&lt;&gt;"",VLOOKUP(A91,Runners!A$3:AS$201,C$1,FALSE),0)</f>
        <v>1.0763888888888889E-2</v>
      </c>
      <c r="D91" s="6">
        <f t="shared" si="15"/>
        <v>87</v>
      </c>
      <c r="E91" s="2"/>
      <c r="F91" s="2">
        <f t="shared" si="16"/>
        <v>0</v>
      </c>
      <c r="J91" s="1" t="str">
        <f t="shared" si="17"/>
        <v>Mick Widdup</v>
      </c>
      <c r="M91" s="8" t="str">
        <f>IF(D91&lt;=L$4,SMALL(E$4:E$202,D91),"")</f>
        <v/>
      </c>
      <c r="N91" s="8" t="str">
        <f>IF(D91&lt;=L$4,VLOOKUP(M91,E$4:F$202,2,FALSE),"")</f>
        <v/>
      </c>
      <c r="O91" s="1" t="str">
        <f>IF(D91&lt;=L$4,VLOOKUP(M91,E$4:J$202,6,FALSE),"")</f>
        <v/>
      </c>
      <c r="P91" s="40" t="str">
        <f>IF(D91&lt;=L$4,VLOOKUP(O91,A$4:B$202,2,FALSE),"")</f>
        <v/>
      </c>
      <c r="Q91" s="40" t="str">
        <f t="shared" si="18"/>
        <v/>
      </c>
      <c r="R91" s="6">
        <f t="shared" si="19"/>
        <v>0</v>
      </c>
      <c r="S91" s="6">
        <f>IF(AND(D91&lt;=L$4,P91&lt;&gt;"Y"),IF(N91&lt;VLOOKUP(O91,Runners!A$3:CT$201,S$1,FALSE),IF(Y$2="zero",0,Y$2),0),0)</f>
        <v>0</v>
      </c>
      <c r="T91" s="6">
        <f t="shared" si="20"/>
        <v>0</v>
      </c>
      <c r="U91" s="2"/>
      <c r="V91" s="2" t="str">
        <f>IF(O91&lt;&gt;"",VLOOKUP(O91,Runners!CZ$3:DM$201,V$1,FALSE),"")</f>
        <v/>
      </c>
      <c r="W91" s="19" t="str">
        <f t="shared" si="21"/>
        <v/>
      </c>
    </row>
    <row r="92" spans="1:23" x14ac:dyDescent="0.2">
      <c r="A92" s="1" t="s">
        <v>53</v>
      </c>
      <c r="C92" s="3">
        <f>IF(A92&lt;&gt;"",VLOOKUP(A92,Runners!A$3:AS$201,C$1,FALSE),0)</f>
        <v>1.8923611111111113E-2</v>
      </c>
      <c r="D92" s="6">
        <f t="shared" si="15"/>
        <v>88</v>
      </c>
      <c r="E92" s="2"/>
      <c r="F92" s="2">
        <f t="shared" si="16"/>
        <v>0</v>
      </c>
      <c r="J92" s="1" t="str">
        <f t="shared" si="17"/>
        <v>Mike Toft</v>
      </c>
      <c r="M92" s="8" t="str">
        <f>IF(D92&lt;=L$4,SMALL(E$4:E$202,D92),"")</f>
        <v/>
      </c>
      <c r="N92" s="8" t="str">
        <f>IF(D92&lt;=L$4,VLOOKUP(M92,E$4:F$202,2,FALSE),"")</f>
        <v/>
      </c>
      <c r="O92" s="1" t="str">
        <f>IF(D92&lt;=L$4,VLOOKUP(M92,E$4:J$202,6,FALSE),"")</f>
        <v/>
      </c>
      <c r="P92" s="40" t="str">
        <f>IF(D92&lt;=L$4,VLOOKUP(O92,A$4:B$202,2,FALSE),"")</f>
        <v/>
      </c>
      <c r="Q92" s="40" t="str">
        <f t="shared" si="18"/>
        <v/>
      </c>
      <c r="R92" s="6">
        <f t="shared" si="19"/>
        <v>0</v>
      </c>
      <c r="S92" s="6">
        <f>IF(AND(D92&lt;=L$4,P92&lt;&gt;"Y"),IF(N92&lt;VLOOKUP(O92,Runners!A$3:CT$201,S$1,FALSE),IF(Y$2="zero",0,Y$2),0),0)</f>
        <v>0</v>
      </c>
      <c r="T92" s="6">
        <f t="shared" si="20"/>
        <v>0</v>
      </c>
      <c r="U92" s="2"/>
      <c r="V92" s="2" t="str">
        <f>IF(O92&lt;&gt;"",VLOOKUP(O92,Runners!CZ$3:DM$201,V$1,FALSE),"")</f>
        <v/>
      </c>
      <c r="W92" s="19" t="str">
        <f t="shared" si="21"/>
        <v/>
      </c>
    </row>
    <row r="93" spans="1:23" x14ac:dyDescent="0.2">
      <c r="A93" s="1" t="s">
        <v>225</v>
      </c>
      <c r="C93" s="3">
        <f>IF(A93&lt;&gt;"",VLOOKUP(A93,Runners!A$3:AS$201,C$1,FALSE),0)</f>
        <v>1.3888888888888888E-2</v>
      </c>
      <c r="D93" s="6">
        <f t="shared" si="15"/>
        <v>89</v>
      </c>
      <c r="E93" s="2">
        <v>3.2152777777777773E-2</v>
      </c>
      <c r="F93" s="2">
        <f t="shared" si="16"/>
        <v>1.8263888888888885E-2</v>
      </c>
      <c r="J93" s="1" t="str">
        <f t="shared" si="17"/>
        <v>Morgan Pritchard</v>
      </c>
      <c r="M93" s="8" t="str">
        <f>IF(D93&lt;=L$4,SMALL(E$4:E$202,D93),"")</f>
        <v/>
      </c>
      <c r="N93" s="8" t="str">
        <f>IF(D93&lt;=L$4,VLOOKUP(M93,E$4:F$202,2,FALSE),"")</f>
        <v/>
      </c>
      <c r="O93" s="1" t="str">
        <f>IF(D93&lt;=L$4,VLOOKUP(M93,E$4:J$202,6,FALSE),"")</f>
        <v/>
      </c>
      <c r="P93" s="40" t="str">
        <f>IF(D93&lt;=L$4,VLOOKUP(O93,A$4:B$202,2,FALSE),"")</f>
        <v/>
      </c>
      <c r="Q93" s="40" t="str">
        <f t="shared" si="18"/>
        <v/>
      </c>
      <c r="R93" s="6">
        <f t="shared" si="19"/>
        <v>0</v>
      </c>
      <c r="S93" s="6">
        <f>IF(AND(D93&lt;=L$4,P93&lt;&gt;"Y"),IF(N93&lt;VLOOKUP(O93,Runners!A$3:CT$201,S$1,FALSE),IF(Y$2="zero",0,Y$2),0),0)</f>
        <v>0</v>
      </c>
      <c r="T93" s="6">
        <f t="shared" si="20"/>
        <v>0</v>
      </c>
      <c r="U93" s="2"/>
      <c r="V93" s="2" t="str">
        <f>IF(O93&lt;&gt;"",VLOOKUP(O93,Runners!CZ$3:DM$201,V$1,FALSE),"")</f>
        <v/>
      </c>
      <c r="W93" s="19" t="str">
        <f t="shared" si="21"/>
        <v/>
      </c>
    </row>
    <row r="94" spans="1:23" x14ac:dyDescent="0.2">
      <c r="A94" s="1" t="s">
        <v>66</v>
      </c>
      <c r="C94" s="3">
        <f>IF(A94&lt;&gt;"",VLOOKUP(A94,Runners!A$3:AS$201,C$1,FALSE),0)</f>
        <v>5.9027777777777776E-3</v>
      </c>
      <c r="D94" s="6">
        <f t="shared" si="15"/>
        <v>90</v>
      </c>
      <c r="E94" s="2"/>
      <c r="F94" s="2">
        <f t="shared" si="16"/>
        <v>0</v>
      </c>
      <c r="J94" s="1" t="str">
        <f t="shared" si="17"/>
        <v>Natalie Toft</v>
      </c>
      <c r="M94" s="8" t="str">
        <f>IF(D94&lt;=L$4,SMALL(E$4:E$202,D94),"")</f>
        <v/>
      </c>
      <c r="N94" s="8" t="str">
        <f>IF(D94&lt;=L$4,VLOOKUP(M94,E$4:F$202,2,FALSE),"")</f>
        <v/>
      </c>
      <c r="O94" s="1" t="str">
        <f>IF(D94&lt;=L$4,VLOOKUP(M94,E$4:J$202,6,FALSE),"")</f>
        <v/>
      </c>
      <c r="P94" s="40" t="str">
        <f>IF(D94&lt;=L$4,VLOOKUP(O94,A$4:B$202,2,FALSE),"")</f>
        <v/>
      </c>
      <c r="Q94" s="40" t="str">
        <f t="shared" si="18"/>
        <v/>
      </c>
      <c r="R94" s="6">
        <f t="shared" si="19"/>
        <v>0</v>
      </c>
      <c r="S94" s="6">
        <f>IF(AND(D94&lt;=L$4,P94&lt;&gt;"Y"),IF(N94&lt;VLOOKUP(O94,Runners!A$3:CT$201,S$1,FALSE),IF(Y$2="zero",0,Y$2),0),0)</f>
        <v>0</v>
      </c>
      <c r="T94" s="6">
        <f t="shared" si="20"/>
        <v>0</v>
      </c>
      <c r="U94" s="2"/>
      <c r="V94" s="2" t="str">
        <f>IF(O94&lt;&gt;"",VLOOKUP(O94,Runners!CZ$3:DM$201,V$1,FALSE),"")</f>
        <v/>
      </c>
      <c r="W94" s="19" t="str">
        <f t="shared" si="21"/>
        <v/>
      </c>
    </row>
    <row r="95" spans="1:23" x14ac:dyDescent="0.2">
      <c r="A95" s="1" t="s">
        <v>155</v>
      </c>
      <c r="C95" s="3">
        <f>IF(A95&lt;&gt;"",VLOOKUP(A95,Runners!A$3:AS$201,C$1,FALSE),0)</f>
        <v>1.4756944444444446E-2</v>
      </c>
      <c r="D95" s="6">
        <f t="shared" si="15"/>
        <v>91</v>
      </c>
      <c r="E95" s="2"/>
      <c r="F95" s="2">
        <f t="shared" si="16"/>
        <v>0</v>
      </c>
      <c r="J95" s="1" t="str">
        <f t="shared" si="17"/>
        <v>Neil Bayton-Roberts</v>
      </c>
      <c r="M95" s="8" t="str">
        <f>IF(D95&lt;=L$4,SMALL(E$4:E$202,D95),"")</f>
        <v/>
      </c>
      <c r="N95" s="8" t="str">
        <f>IF(D95&lt;=L$4,VLOOKUP(M95,E$4:F$202,2,FALSE),"")</f>
        <v/>
      </c>
      <c r="O95" s="1" t="str">
        <f>IF(D95&lt;=L$4,VLOOKUP(M95,E$4:J$202,6,FALSE),"")</f>
        <v/>
      </c>
      <c r="P95" s="40" t="str">
        <f>IF(D95&lt;=L$4,VLOOKUP(O95,A$4:B$202,2,FALSE),"")</f>
        <v/>
      </c>
      <c r="Q95" s="40" t="str">
        <f t="shared" si="18"/>
        <v/>
      </c>
      <c r="R95" s="6">
        <f t="shared" si="19"/>
        <v>0</v>
      </c>
      <c r="S95" s="6">
        <f>IF(AND(D95&lt;=L$4,P95&lt;&gt;"Y"),IF(N95&lt;VLOOKUP(O95,Runners!A$3:CT$201,S$1,FALSE),IF(Y$2="zero",0,Y$2),0),0)</f>
        <v>0</v>
      </c>
      <c r="T95" s="6">
        <f t="shared" si="20"/>
        <v>0</v>
      </c>
      <c r="U95" s="2"/>
      <c r="V95" s="2" t="str">
        <f>IF(O95&lt;&gt;"",VLOOKUP(O95,Runners!CZ$3:DM$201,V$1,FALSE),"")</f>
        <v/>
      </c>
      <c r="W95" s="19" t="str">
        <f t="shared" si="21"/>
        <v/>
      </c>
    </row>
    <row r="96" spans="1:23" x14ac:dyDescent="0.2">
      <c r="A96" s="1" t="s">
        <v>9</v>
      </c>
      <c r="C96" s="3">
        <f>IF(A96&lt;&gt;"",VLOOKUP(A96,Runners!A$3:AS$201,C$1,FALSE),0)</f>
        <v>1.4930555555555556E-2</v>
      </c>
      <c r="D96" s="6">
        <f t="shared" si="15"/>
        <v>92</v>
      </c>
      <c r="E96" s="2"/>
      <c r="F96" s="2">
        <f t="shared" si="16"/>
        <v>0</v>
      </c>
      <c r="J96" s="1" t="str">
        <f t="shared" si="17"/>
        <v>Neil Tate</v>
      </c>
      <c r="M96" s="8" t="str">
        <f>IF(D96&lt;=L$4,SMALL(E$4:E$202,D96),"")</f>
        <v/>
      </c>
      <c r="N96" s="8" t="str">
        <f>IF(D96&lt;=L$4,VLOOKUP(M96,E$4:F$202,2,FALSE),"")</f>
        <v/>
      </c>
      <c r="O96" s="1" t="str">
        <f>IF(D96&lt;=L$4,VLOOKUP(M96,E$4:J$202,6,FALSE),"")</f>
        <v/>
      </c>
      <c r="P96" s="40" t="str">
        <f>IF(D96&lt;=L$4,VLOOKUP(O96,A$4:B$202,2,FALSE),"")</f>
        <v/>
      </c>
      <c r="Q96" s="40" t="str">
        <f t="shared" si="18"/>
        <v/>
      </c>
      <c r="R96" s="6">
        <f t="shared" si="19"/>
        <v>0</v>
      </c>
      <c r="S96" s="6">
        <f>IF(AND(D96&lt;=L$4,P96&lt;&gt;"Y"),IF(N96&lt;VLOOKUP(O96,Runners!A$3:CT$201,S$1,FALSE),IF(Y$2="zero",0,Y$2),0),0)</f>
        <v>0</v>
      </c>
      <c r="T96" s="6">
        <f t="shared" si="20"/>
        <v>0</v>
      </c>
      <c r="U96" s="2"/>
      <c r="V96" s="2" t="str">
        <f>IF(O96&lt;&gt;"",VLOOKUP(O96,Runners!CZ$3:DM$201,V$1,FALSE),"")</f>
        <v/>
      </c>
      <c r="W96" s="19" t="str">
        <f t="shared" si="21"/>
        <v/>
      </c>
    </row>
    <row r="97" spans="1:25" x14ac:dyDescent="0.2">
      <c r="A97" s="1" t="s">
        <v>33</v>
      </c>
      <c r="C97" s="3">
        <f>IF(A97&lt;&gt;"",VLOOKUP(A97,Runners!A$3:AS$201,C$1,FALSE),0)</f>
        <v>1.1979166666666667E-2</v>
      </c>
      <c r="D97" s="6">
        <f t="shared" si="15"/>
        <v>93</v>
      </c>
      <c r="E97" s="2"/>
      <c r="F97" s="2">
        <f t="shared" si="16"/>
        <v>0</v>
      </c>
      <c r="J97" s="1" t="str">
        <f t="shared" si="17"/>
        <v>Nigel Simpkin</v>
      </c>
      <c r="M97" s="8" t="str">
        <f>IF(D97&lt;=L$4,SMALL(E$4:E$202,D97),"")</f>
        <v/>
      </c>
      <c r="N97" s="8" t="str">
        <f>IF(D97&lt;=L$4,VLOOKUP(M97,E$4:F$202,2,FALSE),"")</f>
        <v/>
      </c>
      <c r="O97" s="1" t="str">
        <f>IF(D97&lt;=L$4,VLOOKUP(M97,E$4:J$202,6,FALSE),"")</f>
        <v/>
      </c>
      <c r="P97" s="40" t="str">
        <f>IF(D97&lt;=L$4,VLOOKUP(O97,A$4:B$202,2,FALSE),"")</f>
        <v/>
      </c>
      <c r="Q97" s="40" t="str">
        <f t="shared" si="18"/>
        <v/>
      </c>
      <c r="R97" s="6">
        <f t="shared" si="19"/>
        <v>0</v>
      </c>
      <c r="S97" s="6">
        <f>IF(AND(D97&lt;=L$4,P97&lt;&gt;"Y"),IF(N97&lt;VLOOKUP(O97,Runners!A$3:CT$201,S$1,FALSE),IF(Y$2="zero",0,Y$2),0),0)</f>
        <v>0</v>
      </c>
      <c r="T97" s="6">
        <f t="shared" si="20"/>
        <v>0</v>
      </c>
      <c r="U97" s="2"/>
      <c r="V97" s="2" t="str">
        <f>IF(O97&lt;&gt;"",VLOOKUP(O97,Runners!CZ$3:DM$201,V$1,FALSE),"")</f>
        <v/>
      </c>
      <c r="W97" s="19" t="str">
        <f t="shared" si="21"/>
        <v/>
      </c>
    </row>
    <row r="98" spans="1:25" x14ac:dyDescent="0.2">
      <c r="A98" s="1" t="s">
        <v>192</v>
      </c>
      <c r="C98" s="3">
        <f>IF(A98&lt;&gt;"",VLOOKUP(A98,Runners!A$3:AS$201,C$1,FALSE),0)</f>
        <v>1.3715277777777778E-2</v>
      </c>
      <c r="D98" s="6">
        <f t="shared" si="15"/>
        <v>94</v>
      </c>
      <c r="E98" s="2">
        <v>3.2442129629629633E-2</v>
      </c>
      <c r="F98" s="2">
        <f t="shared" si="16"/>
        <v>1.8726851851851856E-2</v>
      </c>
      <c r="J98" s="1" t="str">
        <f t="shared" si="17"/>
        <v>Oliver Thomson</v>
      </c>
      <c r="M98" s="8" t="str">
        <f>IF(D98&lt;=L$4,SMALL(E$4:E$202,D98),"")</f>
        <v/>
      </c>
      <c r="N98" s="8" t="str">
        <f>IF(D98&lt;=L$4,VLOOKUP(M98,E$4:F$202,2,FALSE),"")</f>
        <v/>
      </c>
      <c r="O98" s="1" t="str">
        <f>IF(D98&lt;=L$4,VLOOKUP(M98,E$4:J$202,6,FALSE),"")</f>
        <v/>
      </c>
      <c r="P98" s="40" t="str">
        <f>IF(D98&lt;=L$4,VLOOKUP(O98,A$4:B$202,2,FALSE),"")</f>
        <v/>
      </c>
      <c r="Q98" s="40" t="str">
        <f t="shared" si="18"/>
        <v/>
      </c>
      <c r="R98" s="6">
        <f t="shared" si="19"/>
        <v>0</v>
      </c>
      <c r="S98" s="6">
        <f>IF(AND(D98&lt;=L$4,P98&lt;&gt;"Y"),IF(N98&lt;VLOOKUP(O98,Runners!A$3:CT$201,S$1,FALSE),IF(Y$2="zero",0,Y$2),0),0)</f>
        <v>0</v>
      </c>
      <c r="T98" s="6">
        <f t="shared" si="20"/>
        <v>0</v>
      </c>
      <c r="U98" s="2"/>
      <c r="V98" s="2" t="str">
        <f>IF(O98&lt;&gt;"",VLOOKUP(O98,Runners!CZ$3:DM$201,V$1,FALSE),"")</f>
        <v/>
      </c>
      <c r="W98" s="19" t="str">
        <f t="shared" si="21"/>
        <v/>
      </c>
    </row>
    <row r="99" spans="1:25" x14ac:dyDescent="0.2">
      <c r="A99" s="1" t="s">
        <v>14</v>
      </c>
      <c r="C99" s="3">
        <f>IF(A99&lt;&gt;"",VLOOKUP(A99,Runners!A$3:AS$201,C$1,FALSE),0)</f>
        <v>4.5138888888888893E-3</v>
      </c>
      <c r="D99" s="6">
        <f t="shared" si="15"/>
        <v>95</v>
      </c>
      <c r="E99" s="2"/>
      <c r="F99" s="2">
        <f t="shared" si="16"/>
        <v>0</v>
      </c>
      <c r="J99" s="1" t="str">
        <f t="shared" si="17"/>
        <v>Pam Binns</v>
      </c>
      <c r="M99" s="8" t="str">
        <f>IF(D99&lt;=L$4,SMALL(E$4:E$202,D99),"")</f>
        <v/>
      </c>
      <c r="N99" s="8" t="str">
        <f>IF(D99&lt;=L$4,VLOOKUP(M99,E$4:F$202,2,FALSE),"")</f>
        <v/>
      </c>
      <c r="O99" s="1" t="str">
        <f>IF(D99&lt;=L$4,VLOOKUP(M99,E$4:J$202,6,FALSE),"")</f>
        <v/>
      </c>
      <c r="P99" s="40" t="str">
        <f>IF(D99&lt;=L$4,VLOOKUP(O99,A$4:B$202,2,FALSE),"")</f>
        <v/>
      </c>
      <c r="Q99" s="40" t="str">
        <f t="shared" si="18"/>
        <v/>
      </c>
      <c r="R99" s="6">
        <f t="shared" si="19"/>
        <v>0</v>
      </c>
      <c r="S99" s="6">
        <f>IF(AND(D99&lt;=L$4,P99&lt;&gt;"Y"),IF(N99&lt;VLOOKUP(O99,Runners!A$3:CT$201,S$1,FALSE),IF(Y$2="zero",0,Y$2),0),0)</f>
        <v>0</v>
      </c>
      <c r="T99" s="6">
        <f t="shared" si="20"/>
        <v>0</v>
      </c>
      <c r="U99" s="2"/>
      <c r="V99" s="2" t="str">
        <f>IF(O99&lt;&gt;"",VLOOKUP(O99,Runners!CZ$3:DM$201,V$1,FALSE),"")</f>
        <v/>
      </c>
      <c r="W99" s="19" t="str">
        <f t="shared" si="21"/>
        <v/>
      </c>
    </row>
    <row r="100" spans="1:25" x14ac:dyDescent="0.2">
      <c r="A100" s="1" t="s">
        <v>29</v>
      </c>
      <c r="C100" s="3">
        <f>IF(A100&lt;&gt;"",VLOOKUP(A100,Runners!A$3:AS$201,C$1,FALSE),0)</f>
        <v>1.0763888888888889E-2</v>
      </c>
      <c r="D100" s="6">
        <f t="shared" si="15"/>
        <v>96</v>
      </c>
      <c r="E100" s="2"/>
      <c r="F100" s="2">
        <f t="shared" si="16"/>
        <v>0</v>
      </c>
      <c r="J100" s="1" t="str">
        <f t="shared" si="17"/>
        <v>Pam Hardman</v>
      </c>
      <c r="M100" s="8" t="str">
        <f>IF(D100&lt;=L$4,SMALL(E$4:E$202,D100),"")</f>
        <v/>
      </c>
      <c r="N100" s="8" t="str">
        <f>IF(D100&lt;=L$4,VLOOKUP(M100,E$4:F$202,2,FALSE),"")</f>
        <v/>
      </c>
      <c r="O100" s="1" t="str">
        <f>IF(D100&lt;=L$4,VLOOKUP(M100,E$4:J$202,6,FALSE),"")</f>
        <v/>
      </c>
      <c r="P100" s="40" t="str">
        <f>IF(D100&lt;=L$4,VLOOKUP(O100,A$4:B$202,2,FALSE),"")</f>
        <v/>
      </c>
      <c r="Q100" s="40" t="str">
        <f t="shared" si="18"/>
        <v/>
      </c>
      <c r="R100" s="6">
        <f t="shared" si="19"/>
        <v>0</v>
      </c>
      <c r="S100" s="6">
        <f>IF(AND(D100&lt;=L$4,P100&lt;&gt;"Y"),IF(N100&lt;VLOOKUP(O100,Runners!A$3:CT$201,S$1,FALSE),IF(Y$2="zero",0,Y$2),0),0)</f>
        <v>0</v>
      </c>
      <c r="T100" s="6">
        <f t="shared" si="20"/>
        <v>0</v>
      </c>
      <c r="U100" s="2"/>
      <c r="V100" s="2" t="str">
        <f>IF(O100&lt;&gt;"",VLOOKUP(O100,Runners!CZ$3:DM$201,V$1,FALSE),"")</f>
        <v/>
      </c>
      <c r="W100" s="19" t="str">
        <f t="shared" si="21"/>
        <v/>
      </c>
    </row>
    <row r="101" spans="1:25" x14ac:dyDescent="0.2">
      <c r="A101" s="1" t="s">
        <v>50</v>
      </c>
      <c r="C101" s="3">
        <f>IF(A101&lt;&gt;"",VLOOKUP(A101,Runners!A$3:AS$201,C$1,FALSE),0)</f>
        <v>1.5972222222222224E-2</v>
      </c>
      <c r="D101" s="6">
        <f t="shared" ref="D101:D126" si="22">D100+1</f>
        <v>97</v>
      </c>
      <c r="E101" s="2"/>
      <c r="F101" s="2">
        <f t="shared" ref="F101:F126" si="23">IF(E101&gt;0,E101-C101,0)</f>
        <v>0</v>
      </c>
      <c r="J101" s="1" t="str">
        <f t="shared" ref="J101:J126" si="24">A101</f>
        <v>Paul Veevers</v>
      </c>
      <c r="M101" s="8" t="str">
        <f>IF(D101&lt;=L$4,SMALL(E$4:E$202,D101),"")</f>
        <v/>
      </c>
      <c r="N101" s="8" t="str">
        <f>IF(D101&lt;=L$4,VLOOKUP(M101,E$4:F$202,2,FALSE),"")</f>
        <v/>
      </c>
      <c r="O101" s="1" t="str">
        <f>IF(D101&lt;=L$4,VLOOKUP(M101,E$4:J$202,6,FALSE),"")</f>
        <v/>
      </c>
      <c r="P101" s="40" t="str">
        <f>IF(D101&lt;=L$4,VLOOKUP(O101,A$4:B$202,2,FALSE),"")</f>
        <v/>
      </c>
      <c r="Q101" s="40" t="str">
        <f t="shared" ref="Q101:Q126" si="25">IF(D101&lt;=L$4,IF(P101="Y",Q100,Q100-1),"")</f>
        <v/>
      </c>
      <c r="R101" s="6">
        <f t="shared" ref="R101:R126" si="26">IF(Q101=Q100,0,IF(Q101&gt;0,Q101,1))</f>
        <v>0</v>
      </c>
      <c r="S101" s="6">
        <f>IF(AND(D101&lt;=L$4,P101&lt;&gt;"Y"),IF(N101&lt;VLOOKUP(O101,Runners!A$3:CT$201,S$1,FALSE),IF(Y$2="zero",0,Y$2),0),0)</f>
        <v>0</v>
      </c>
      <c r="T101" s="6">
        <f t="shared" ref="T101:T126" si="27">IF(AND(D101&lt;=L$4,P101&lt;&gt;"Y"),S101+R101,0)</f>
        <v>0</v>
      </c>
      <c r="U101" s="2"/>
      <c r="V101" s="2" t="str">
        <f>IF(O101&lt;&gt;"",VLOOKUP(O101,Runners!CZ$3:DM$201,V$1,FALSE),"")</f>
        <v/>
      </c>
      <c r="W101" s="19" t="str">
        <f t="shared" ref="W101:W126" si="28">IF(O101&lt;&gt;"",(V101-N101)/V101,"")</f>
        <v/>
      </c>
    </row>
    <row r="102" spans="1:25" x14ac:dyDescent="0.2">
      <c r="A102" s="41" t="s">
        <v>23</v>
      </c>
      <c r="C102" s="3">
        <f>IF(A102&lt;&gt;"",VLOOKUP(A102,Runners!A$3:AS$201,C$1,FALSE),0)</f>
        <v>6.4236111111111117E-3</v>
      </c>
      <c r="D102" s="6">
        <f t="shared" si="22"/>
        <v>98</v>
      </c>
      <c r="E102" s="2"/>
      <c r="F102" s="2">
        <f t="shared" si="23"/>
        <v>0</v>
      </c>
      <c r="J102" s="1" t="str">
        <f t="shared" si="24"/>
        <v>Paula McCandless</v>
      </c>
      <c r="M102" s="8" t="str">
        <f>IF(D102&lt;=L$4,SMALL(E$4:E$202,D102),"")</f>
        <v/>
      </c>
      <c r="N102" s="8" t="str">
        <f>IF(D102&lt;=L$4,VLOOKUP(M102,E$4:F$202,2,FALSE),"")</f>
        <v/>
      </c>
      <c r="O102" s="1" t="str">
        <f>IF(D102&lt;=L$4,VLOOKUP(M102,E$4:J$202,6,FALSE),"")</f>
        <v/>
      </c>
      <c r="P102" s="40" t="str">
        <f>IF(D102&lt;=L$4,VLOOKUP(O102,A$4:B$202,2,FALSE),"")</f>
        <v/>
      </c>
      <c r="Q102" s="40" t="str">
        <f t="shared" si="25"/>
        <v/>
      </c>
      <c r="R102" s="6">
        <f t="shared" si="26"/>
        <v>0</v>
      </c>
      <c r="S102" s="6">
        <f>IF(AND(D102&lt;=L$4,P102&lt;&gt;"Y"),IF(N102&lt;VLOOKUP(O102,Runners!A$3:CT$201,S$1,FALSE),IF(Y$2="zero",0,Y$2),0),0)</f>
        <v>0</v>
      </c>
      <c r="T102" s="6">
        <f t="shared" si="27"/>
        <v>0</v>
      </c>
      <c r="U102" s="2"/>
      <c r="V102" s="2" t="str">
        <f>IF(O102&lt;&gt;"",VLOOKUP(O102,Runners!CZ$3:DM$201,V$1,FALSE),"")</f>
        <v/>
      </c>
      <c r="W102" s="19" t="str">
        <f t="shared" si="28"/>
        <v/>
      </c>
    </row>
    <row r="103" spans="1:25" x14ac:dyDescent="0.2">
      <c r="A103" s="1" t="s">
        <v>2</v>
      </c>
      <c r="B103" s="3"/>
      <c r="C103" s="3">
        <f>IF(A103&lt;&gt;"",VLOOKUP(A103,Runners!A$3:AS$201,C$1,FALSE),0)</f>
        <v>1.0243055555555556E-2</v>
      </c>
      <c r="D103" s="6">
        <f t="shared" si="22"/>
        <v>99</v>
      </c>
      <c r="E103" s="2"/>
      <c r="F103" s="2">
        <f t="shared" si="23"/>
        <v>0</v>
      </c>
      <c r="J103" s="1" t="str">
        <f t="shared" si="24"/>
        <v>Peter Reid</v>
      </c>
      <c r="M103" s="8" t="str">
        <f>IF(D103&lt;=L$4,SMALL(E$4:E$202,D103),"")</f>
        <v/>
      </c>
      <c r="N103" s="8" t="str">
        <f>IF(D103&lt;=L$4,VLOOKUP(M103,E$4:F$202,2,FALSE),"")</f>
        <v/>
      </c>
      <c r="O103" s="1" t="str">
        <f>IF(D103&lt;=L$4,VLOOKUP(M103,E$4:J$202,6,FALSE),"")</f>
        <v/>
      </c>
      <c r="P103" s="40" t="str">
        <f>IF(D103&lt;=L$4,VLOOKUP(O103,A$4:B$202,2,FALSE),"")</f>
        <v/>
      </c>
      <c r="Q103" s="40" t="str">
        <f t="shared" si="25"/>
        <v/>
      </c>
      <c r="R103" s="6">
        <f t="shared" si="26"/>
        <v>0</v>
      </c>
      <c r="S103" s="6">
        <f>IF(AND(D103&lt;=L$4,P103&lt;&gt;"Y"),IF(N103&lt;VLOOKUP(O103,Runners!A$3:CT$201,S$1,FALSE),IF(Y$2="zero",0,Y$2),0),0)</f>
        <v>0</v>
      </c>
      <c r="T103" s="6">
        <f t="shared" si="27"/>
        <v>0</v>
      </c>
      <c r="U103" s="2"/>
      <c r="V103" s="2" t="str">
        <f>IF(O103&lt;&gt;"",VLOOKUP(O103,Runners!CZ$3:DM$201,V$1,FALSE),"")</f>
        <v/>
      </c>
      <c r="W103" s="19" t="str">
        <f t="shared" si="28"/>
        <v/>
      </c>
    </row>
    <row r="104" spans="1:25" x14ac:dyDescent="0.2">
      <c r="A104" s="1" t="s">
        <v>178</v>
      </c>
      <c r="C104" s="3">
        <f>IF(A104&lt;&gt;"",VLOOKUP(A104,Runners!A$3:AS$201,C$1,FALSE),0)</f>
        <v>8.5069444444444437E-3</v>
      </c>
      <c r="D104" s="6">
        <f t="shared" si="22"/>
        <v>100</v>
      </c>
      <c r="E104" s="2">
        <v>3.3148148148148149E-2</v>
      </c>
      <c r="F104" s="2">
        <f t="shared" si="23"/>
        <v>2.4641203703703707E-2</v>
      </c>
      <c r="J104" s="1" t="str">
        <f t="shared" si="24"/>
        <v>Peter Thomson</v>
      </c>
      <c r="M104" s="8" t="str">
        <f>IF(D104&lt;=L$4,SMALL(E$4:E$202,D104),"")</f>
        <v/>
      </c>
      <c r="N104" s="8" t="str">
        <f>IF(D104&lt;=L$4,VLOOKUP(M104,E$4:F$202,2,FALSE),"")</f>
        <v/>
      </c>
      <c r="O104" s="1" t="str">
        <f>IF(D104&lt;=L$4,VLOOKUP(M104,E$4:J$202,6,FALSE),"")</f>
        <v/>
      </c>
      <c r="P104" s="40" t="str">
        <f>IF(D104&lt;=L$4,VLOOKUP(O104,A$4:B$202,2,FALSE),"")</f>
        <v/>
      </c>
      <c r="Q104" s="40" t="str">
        <f t="shared" si="25"/>
        <v/>
      </c>
      <c r="R104" s="6">
        <f t="shared" si="26"/>
        <v>0</v>
      </c>
      <c r="S104" s="6">
        <f>IF(AND(D104&lt;=L$4,P104&lt;&gt;"Y"),IF(N104&lt;VLOOKUP(O104,Runners!A$3:CT$201,S$1,FALSE),IF(Y$2="zero",0,Y$2),0),0)</f>
        <v>0</v>
      </c>
      <c r="T104" s="6">
        <f t="shared" si="27"/>
        <v>0</v>
      </c>
      <c r="U104" s="2"/>
      <c r="V104" s="2" t="str">
        <f>IF(O104&lt;&gt;"",VLOOKUP(O104,Runners!CZ$3:DM$201,V$1,FALSE),"")</f>
        <v/>
      </c>
      <c r="W104" s="19" t="str">
        <f t="shared" si="28"/>
        <v/>
      </c>
    </row>
    <row r="105" spans="1:25" x14ac:dyDescent="0.2">
      <c r="A105" s="1" t="s">
        <v>215</v>
      </c>
      <c r="C105" s="3">
        <f>IF(A105&lt;&gt;"",VLOOKUP(A105,Runners!A$3:AS$201,C$1,FALSE),0)</f>
        <v>8.1597222222222227E-3</v>
      </c>
      <c r="D105" s="6">
        <f t="shared" si="22"/>
        <v>101</v>
      </c>
      <c r="E105" s="2"/>
      <c r="F105" s="2">
        <f t="shared" si="23"/>
        <v>0</v>
      </c>
      <c r="J105" s="1" t="str">
        <f t="shared" si="24"/>
        <v>Philip Gower</v>
      </c>
      <c r="M105" s="8" t="str">
        <f>IF(D105&lt;=L$4,SMALL(E$4:E$202,D105),"")</f>
        <v/>
      </c>
      <c r="N105" s="8" t="str">
        <f>IF(D105&lt;=L$4,VLOOKUP(M105,E$4:F$202,2,FALSE),"")</f>
        <v/>
      </c>
      <c r="O105" s="1" t="str">
        <f>IF(D105&lt;=L$4,VLOOKUP(M105,E$4:J$202,6,FALSE),"")</f>
        <v/>
      </c>
      <c r="P105" s="40" t="str">
        <f>IF(D105&lt;=L$4,VLOOKUP(O105,A$4:B$202,2,FALSE),"")</f>
        <v/>
      </c>
      <c r="Q105" s="40" t="str">
        <f t="shared" si="25"/>
        <v/>
      </c>
      <c r="R105" s="6">
        <f t="shared" si="26"/>
        <v>0</v>
      </c>
      <c r="S105" s="6">
        <f>IF(AND(D105&lt;=L$4,P105&lt;&gt;"Y"),IF(N105&lt;VLOOKUP(O105,Runners!A$3:CT$201,S$1,FALSE),IF(Y$2="zero",0,Y$2),0),0)</f>
        <v>0</v>
      </c>
      <c r="T105" s="6">
        <f t="shared" si="27"/>
        <v>0</v>
      </c>
      <c r="U105" s="2"/>
      <c r="V105" s="2" t="str">
        <f>IF(O105&lt;&gt;"",VLOOKUP(O105,Runners!CZ$3:DM$201,V$1,FALSE),"")</f>
        <v/>
      </c>
      <c r="W105" s="19" t="str">
        <f t="shared" si="28"/>
        <v/>
      </c>
    </row>
    <row r="106" spans="1:25" x14ac:dyDescent="0.2">
      <c r="A106" s="1" t="s">
        <v>217</v>
      </c>
      <c r="C106" s="3">
        <f>IF(A106&lt;&gt;"",VLOOKUP(A106,Runners!A$3:AS$201,C$1,FALSE),0)</f>
        <v>1.1631944444444445E-2</v>
      </c>
      <c r="D106" s="6">
        <f t="shared" si="22"/>
        <v>102</v>
      </c>
      <c r="E106" s="2"/>
      <c r="F106" s="2">
        <f t="shared" si="23"/>
        <v>0</v>
      </c>
      <c r="J106" s="1" t="str">
        <f t="shared" si="24"/>
        <v>Richard Needham</v>
      </c>
      <c r="M106" s="8" t="str">
        <f>IF(D106&lt;=L$4,SMALL(E$4:E$202,D106),"")</f>
        <v/>
      </c>
      <c r="N106" s="8" t="str">
        <f>IF(D106&lt;=L$4,VLOOKUP(M106,E$4:F$202,2,FALSE),"")</f>
        <v/>
      </c>
      <c r="O106" s="1" t="str">
        <f>IF(D106&lt;=L$4,VLOOKUP(M106,E$4:J$202,6,FALSE),"")</f>
        <v/>
      </c>
      <c r="P106" s="40" t="str">
        <f>IF(D106&lt;=L$4,VLOOKUP(O106,A$4:B$202,2,FALSE),"")</f>
        <v/>
      </c>
      <c r="Q106" s="40" t="str">
        <f t="shared" si="25"/>
        <v/>
      </c>
      <c r="R106" s="6">
        <f t="shared" si="26"/>
        <v>0</v>
      </c>
      <c r="S106" s="6">
        <f>IF(AND(D106&lt;=L$4,P106&lt;&gt;"Y"),IF(N106&lt;VLOOKUP(O106,Runners!A$3:CT$201,S$1,FALSE),IF(Y$2="zero",0,Y$2),0),0)</f>
        <v>0</v>
      </c>
      <c r="T106" s="6">
        <f t="shared" si="27"/>
        <v>0</v>
      </c>
      <c r="U106" s="2"/>
      <c r="V106" s="2" t="str">
        <f>IF(O106&lt;&gt;"",VLOOKUP(O106,Runners!CZ$3:DM$201,V$1,FALSE),"")</f>
        <v/>
      </c>
      <c r="W106" s="19" t="str">
        <f t="shared" si="28"/>
        <v/>
      </c>
    </row>
    <row r="107" spans="1:25" x14ac:dyDescent="0.2">
      <c r="A107" s="1" t="s">
        <v>25</v>
      </c>
      <c r="C107" s="3">
        <f>IF(A107&lt;&gt;"",VLOOKUP(A107,Runners!A$3:AS$201,C$1,FALSE),0)</f>
        <v>1.1111111111111112E-2</v>
      </c>
      <c r="D107" s="6">
        <f t="shared" si="22"/>
        <v>103</v>
      </c>
      <c r="E107" s="2"/>
      <c r="F107" s="2">
        <f t="shared" si="23"/>
        <v>0</v>
      </c>
      <c r="J107" s="1" t="str">
        <f t="shared" si="24"/>
        <v>Richard Storey</v>
      </c>
      <c r="M107" s="8" t="str">
        <f>IF(D107&lt;=L$4,SMALL(E$4:E$202,D107),"")</f>
        <v/>
      </c>
      <c r="N107" s="8" t="str">
        <f>IF(D107&lt;=L$4,VLOOKUP(M107,E$4:F$202,2,FALSE),"")</f>
        <v/>
      </c>
      <c r="O107" s="1" t="str">
        <f>IF(D107&lt;=L$4,VLOOKUP(M107,E$4:J$202,6,FALSE),"")</f>
        <v/>
      </c>
      <c r="P107" s="40" t="str">
        <f>IF(D107&lt;=L$4,VLOOKUP(O107,A$4:B$202,2,FALSE),"")</f>
        <v/>
      </c>
      <c r="Q107" s="40" t="str">
        <f t="shared" si="25"/>
        <v/>
      </c>
      <c r="R107" s="6">
        <f t="shared" si="26"/>
        <v>0</v>
      </c>
      <c r="S107" s="6">
        <f>IF(AND(D107&lt;=L$4,P107&lt;&gt;"Y"),IF(N107&lt;VLOOKUP(O107,Runners!A$3:CT$201,S$1,FALSE),IF(Y$2="zero",0,Y$2),0),0)</f>
        <v>0</v>
      </c>
      <c r="T107" s="6">
        <f t="shared" si="27"/>
        <v>0</v>
      </c>
      <c r="U107" s="2"/>
      <c r="V107" s="2" t="str">
        <f>IF(O107&lt;&gt;"",VLOOKUP(O107,Runners!CZ$3:DM$201,V$1,FALSE),"")</f>
        <v/>
      </c>
      <c r="W107" s="19" t="str">
        <f t="shared" si="28"/>
        <v/>
      </c>
    </row>
    <row r="108" spans="1:25" x14ac:dyDescent="0.2">
      <c r="A108" s="1" t="s">
        <v>52</v>
      </c>
      <c r="C108" s="3">
        <f>IF(A108&lt;&gt;"",VLOOKUP(A108,Runners!A$3:AS$201,C$1,FALSE),0)</f>
        <v>1.0590277777777778E-2</v>
      </c>
      <c r="D108" s="6">
        <f t="shared" si="22"/>
        <v>104</v>
      </c>
      <c r="E108" s="2"/>
      <c r="F108" s="2">
        <f t="shared" si="23"/>
        <v>0</v>
      </c>
      <c r="J108" s="1" t="str">
        <f t="shared" si="24"/>
        <v>Robert Parker</v>
      </c>
      <c r="M108" s="8" t="str">
        <f>IF(D108&lt;=L$4,SMALL(E$4:E$202,D108),"")</f>
        <v/>
      </c>
      <c r="N108" s="8" t="str">
        <f>IF(D108&lt;=L$4,VLOOKUP(M108,E$4:F$202,2,FALSE),"")</f>
        <v/>
      </c>
      <c r="O108" s="1" t="str">
        <f>IF(D108&lt;=L$4,VLOOKUP(M108,E$4:J$202,6,FALSE),"")</f>
        <v/>
      </c>
      <c r="P108" s="40" t="str">
        <f>IF(D108&lt;=L$4,VLOOKUP(O108,A$4:B$202,2,FALSE),"")</f>
        <v/>
      </c>
      <c r="Q108" s="40" t="str">
        <f t="shared" si="25"/>
        <v/>
      </c>
      <c r="R108" s="6">
        <f t="shared" si="26"/>
        <v>0</v>
      </c>
      <c r="S108" s="6">
        <f>IF(AND(D108&lt;=L$4,P108&lt;&gt;"Y"),IF(N108&lt;VLOOKUP(O108,Runners!A$3:CT$201,S$1,FALSE),IF(Y$2="zero",0,Y$2),0),0)</f>
        <v>0</v>
      </c>
      <c r="T108" s="6">
        <f t="shared" si="27"/>
        <v>0</v>
      </c>
      <c r="U108" s="2"/>
      <c r="V108" s="2" t="str">
        <f>IF(O108&lt;&gt;"",VLOOKUP(O108,Runners!CZ$3:DM$201,V$1,FALSE),"")</f>
        <v/>
      </c>
      <c r="W108" s="19" t="str">
        <f t="shared" si="28"/>
        <v/>
      </c>
    </row>
    <row r="109" spans="1:25" x14ac:dyDescent="0.2">
      <c r="A109" s="1" t="s">
        <v>18</v>
      </c>
      <c r="C109" s="3">
        <f>IF(A109&lt;&gt;"",VLOOKUP(A109,Runners!A$3:AS$201,C$1,FALSE),0)</f>
        <v>1.8749999999999999E-2</v>
      </c>
      <c r="D109" s="6">
        <f t="shared" si="22"/>
        <v>105</v>
      </c>
      <c r="E109" s="2"/>
      <c r="F109" s="2">
        <f t="shared" si="23"/>
        <v>0</v>
      </c>
      <c r="J109" s="1" t="str">
        <f t="shared" si="24"/>
        <v>Ross McKelvie</v>
      </c>
      <c r="M109" s="8" t="str">
        <f>IF(D109&lt;=L$4,SMALL(E$4:E$202,D109),"")</f>
        <v/>
      </c>
      <c r="N109" s="8" t="str">
        <f>IF(D109&lt;=L$4,VLOOKUP(M109,E$4:F$202,2,FALSE),"")</f>
        <v/>
      </c>
      <c r="O109" s="1" t="str">
        <f>IF(D109&lt;=L$4,VLOOKUP(M109,E$4:J$202,6,FALSE),"")</f>
        <v/>
      </c>
      <c r="P109" s="40" t="str">
        <f>IF(D109&lt;=L$4,VLOOKUP(O109,A$4:B$202,2,FALSE),"")</f>
        <v/>
      </c>
      <c r="Q109" s="40" t="str">
        <f t="shared" si="25"/>
        <v/>
      </c>
      <c r="R109" s="6">
        <f t="shared" si="26"/>
        <v>0</v>
      </c>
      <c r="S109" s="6">
        <f>IF(AND(D109&lt;=L$4,P109&lt;&gt;"Y"),IF(N109&lt;VLOOKUP(O109,Runners!A$3:CT$201,S$1,FALSE),IF(Y$2="zero",0,Y$2),0),0)</f>
        <v>0</v>
      </c>
      <c r="T109" s="6">
        <f t="shared" si="27"/>
        <v>0</v>
      </c>
      <c r="U109" s="2"/>
      <c r="V109" s="2" t="str">
        <f>IF(O109&lt;&gt;"",VLOOKUP(O109,Runners!CZ$3:DM$201,V$1,FALSE),"")</f>
        <v/>
      </c>
      <c r="W109" s="19" t="str">
        <f t="shared" si="28"/>
        <v/>
      </c>
      <c r="Y109" s="2"/>
    </row>
    <row r="110" spans="1:25" x14ac:dyDescent="0.2">
      <c r="A110" s="1" t="s">
        <v>28</v>
      </c>
      <c r="C110" s="3">
        <f>IF(A110&lt;&gt;"",VLOOKUP(A110,Runners!A$3:AS$201,C$1,FALSE),0)</f>
        <v>1.0416666666666668E-2</v>
      </c>
      <c r="D110" s="6">
        <f t="shared" si="22"/>
        <v>106</v>
      </c>
      <c r="E110" s="2"/>
      <c r="F110" s="2">
        <f t="shared" si="23"/>
        <v>0</v>
      </c>
      <c r="J110" s="1" t="str">
        <f t="shared" si="24"/>
        <v>Roy Stevens</v>
      </c>
      <c r="M110" s="8" t="str">
        <f>IF(D110&lt;=L$4,SMALL(E$4:E$202,D110),"")</f>
        <v/>
      </c>
      <c r="N110" s="8" t="str">
        <f>IF(D110&lt;=L$4,VLOOKUP(M110,E$4:F$202,2,FALSE),"")</f>
        <v/>
      </c>
      <c r="O110" s="1" t="str">
        <f>IF(D110&lt;=L$4,VLOOKUP(M110,E$4:J$202,6,FALSE),"")</f>
        <v/>
      </c>
      <c r="P110" s="40" t="str">
        <f>IF(D110&lt;=L$4,VLOOKUP(O110,A$4:B$202,2,FALSE),"")</f>
        <v/>
      </c>
      <c r="Q110" s="40" t="str">
        <f t="shared" si="25"/>
        <v/>
      </c>
      <c r="R110" s="6">
        <f t="shared" si="26"/>
        <v>0</v>
      </c>
      <c r="S110" s="6">
        <f>IF(AND(D110&lt;=L$4,P110&lt;&gt;"Y"),IF(N110&lt;VLOOKUP(O110,Runners!A$3:CT$201,S$1,FALSE),IF(Y$2="zero",0,Y$2),0),0)</f>
        <v>0</v>
      </c>
      <c r="T110" s="6">
        <f t="shared" si="27"/>
        <v>0</v>
      </c>
      <c r="U110" s="2"/>
      <c r="V110" s="2" t="str">
        <f>IF(O110&lt;&gt;"",VLOOKUP(O110,Runners!CZ$3:DM$201,V$1,FALSE),"")</f>
        <v/>
      </c>
      <c r="W110" s="19" t="str">
        <f t="shared" si="28"/>
        <v/>
      </c>
    </row>
    <row r="111" spans="1:25" x14ac:dyDescent="0.2">
      <c r="A111" s="1" t="s">
        <v>51</v>
      </c>
      <c r="C111" s="3">
        <f>IF(A111&lt;&gt;"",VLOOKUP(A111,Runners!A$3:AS$201,C$1,FALSE),0)</f>
        <v>7.6388888888888895E-3</v>
      </c>
      <c r="D111" s="6">
        <f t="shared" si="22"/>
        <v>107</v>
      </c>
      <c r="E111" s="2"/>
      <c r="F111" s="2">
        <f t="shared" si="23"/>
        <v>0</v>
      </c>
      <c r="J111" s="1" t="str">
        <f t="shared" si="24"/>
        <v>Ruth Bye</v>
      </c>
      <c r="M111" s="8" t="str">
        <f>IF(D111&lt;=L$4,SMALL(E$4:E$202,D111),"")</f>
        <v/>
      </c>
      <c r="N111" s="8" t="str">
        <f>IF(D111&lt;=L$4,VLOOKUP(M111,E$4:F$202,2,FALSE),"")</f>
        <v/>
      </c>
      <c r="O111" s="1" t="str">
        <f>IF(D111&lt;=L$4,VLOOKUP(M111,E$4:J$202,6,FALSE),"")</f>
        <v/>
      </c>
      <c r="P111" s="40" t="str">
        <f>IF(D111&lt;=L$4,VLOOKUP(O111,A$4:B$202,2,FALSE),"")</f>
        <v/>
      </c>
      <c r="Q111" s="40" t="str">
        <f t="shared" si="25"/>
        <v/>
      </c>
      <c r="R111" s="6">
        <f t="shared" si="26"/>
        <v>0</v>
      </c>
      <c r="S111" s="6">
        <f>IF(AND(D111&lt;=L$4,P111&lt;&gt;"Y"),IF(N111&lt;VLOOKUP(O111,Runners!A$3:CT$201,S$1,FALSE),IF(Y$2="zero",0,Y$2),0),0)</f>
        <v>0</v>
      </c>
      <c r="T111" s="6">
        <f t="shared" si="27"/>
        <v>0</v>
      </c>
      <c r="U111" s="2"/>
      <c r="V111" s="2" t="str">
        <f>IF(O111&lt;&gt;"",VLOOKUP(O111,Runners!CZ$3:DM$201,V$1,FALSE),"")</f>
        <v/>
      </c>
      <c r="W111" s="19" t="str">
        <f t="shared" si="28"/>
        <v/>
      </c>
    </row>
    <row r="112" spans="1:25" x14ac:dyDescent="0.2">
      <c r="A112" s="1" t="s">
        <v>49</v>
      </c>
      <c r="B112" s="3"/>
      <c r="C112" s="3">
        <f>IF(A112&lt;&gt;"",VLOOKUP(A112,Runners!A$3:AS$201,C$1,FALSE),0)</f>
        <v>1.0416666666666668E-2</v>
      </c>
      <c r="D112" s="6">
        <f t="shared" si="22"/>
        <v>108</v>
      </c>
      <c r="E112" s="2"/>
      <c r="F112" s="2">
        <f t="shared" si="23"/>
        <v>0</v>
      </c>
      <c r="J112" s="1" t="str">
        <f t="shared" si="24"/>
        <v>Ruth Wheatley</v>
      </c>
      <c r="M112" s="8" t="str">
        <f>IF(D112&lt;=L$4,SMALL(E$4:E$202,D112),"")</f>
        <v/>
      </c>
      <c r="N112" s="8" t="str">
        <f>IF(D112&lt;=L$4,VLOOKUP(M112,E$4:F$202,2,FALSE),"")</f>
        <v/>
      </c>
      <c r="O112" s="1" t="str">
        <f>IF(D112&lt;=L$4,VLOOKUP(M112,E$4:J$202,6,FALSE),"")</f>
        <v/>
      </c>
      <c r="P112" s="40" t="str">
        <f>IF(D112&lt;=L$4,VLOOKUP(O112,A$4:B$202,2,FALSE),"")</f>
        <v/>
      </c>
      <c r="Q112" s="40" t="str">
        <f t="shared" si="25"/>
        <v/>
      </c>
      <c r="R112" s="6">
        <f t="shared" si="26"/>
        <v>0</v>
      </c>
      <c r="S112" s="6">
        <f>IF(AND(D112&lt;=L$4,P112&lt;&gt;"Y"),IF(N112&lt;VLOOKUP(O112,Runners!A$3:CT$201,S$1,FALSE),IF(Y$2="zero",0,Y$2),0),0)</f>
        <v>0</v>
      </c>
      <c r="T112" s="6">
        <f t="shared" si="27"/>
        <v>0</v>
      </c>
      <c r="U112" s="2"/>
      <c r="V112" s="2" t="str">
        <f>IF(O112&lt;&gt;"",VLOOKUP(O112,Runners!CZ$3:DM$201,V$1,FALSE),"")</f>
        <v/>
      </c>
      <c r="W112" s="19" t="str">
        <f t="shared" si="28"/>
        <v/>
      </c>
    </row>
    <row r="113" spans="1:23" x14ac:dyDescent="0.2">
      <c r="A113" s="1" t="s">
        <v>201</v>
      </c>
      <c r="C113" s="3">
        <f>IF(A113&lt;&gt;"",VLOOKUP(A113,Runners!A$3:AS$201,C$1,FALSE),0)</f>
        <v>5.5555555555555558E-3</v>
      </c>
      <c r="D113" s="6">
        <f t="shared" si="22"/>
        <v>109</v>
      </c>
      <c r="E113" s="2"/>
      <c r="F113" s="2">
        <f t="shared" si="23"/>
        <v>0</v>
      </c>
      <c r="J113" s="1" t="str">
        <f t="shared" si="24"/>
        <v>Sarah Cook</v>
      </c>
      <c r="M113" s="8" t="str">
        <f>IF(D113&lt;=L$4,SMALL(E$4:E$202,D113),"")</f>
        <v/>
      </c>
      <c r="N113" s="8" t="str">
        <f>IF(D113&lt;=L$4,VLOOKUP(M113,E$4:F$202,2,FALSE),"")</f>
        <v/>
      </c>
      <c r="O113" s="1" t="str">
        <f>IF(D113&lt;=L$4,VLOOKUP(M113,E$4:J$202,6,FALSE),"")</f>
        <v/>
      </c>
      <c r="P113" s="40" t="str">
        <f>IF(D113&lt;=L$4,VLOOKUP(O113,A$4:B$202,2,FALSE),"")</f>
        <v/>
      </c>
      <c r="Q113" s="40" t="str">
        <f t="shared" si="25"/>
        <v/>
      </c>
      <c r="R113" s="6">
        <f t="shared" si="26"/>
        <v>0</v>
      </c>
      <c r="S113" s="6">
        <f>IF(AND(D113&lt;=L$4,P113&lt;&gt;"Y"),IF(N113&lt;VLOOKUP(O113,Runners!A$3:CT$201,S$1,FALSE),IF(Y$2="zero",0,Y$2),0),0)</f>
        <v>0</v>
      </c>
      <c r="T113" s="6">
        <f t="shared" si="27"/>
        <v>0</v>
      </c>
      <c r="U113" s="2"/>
      <c r="V113" s="2" t="str">
        <f>IF(O113&lt;&gt;"",VLOOKUP(O113,Runners!CZ$3:DM$201,V$1,FALSE),"")</f>
        <v/>
      </c>
      <c r="W113" s="19" t="str">
        <f t="shared" si="28"/>
        <v/>
      </c>
    </row>
    <row r="114" spans="1:23" x14ac:dyDescent="0.2">
      <c r="A114" s="1" t="s">
        <v>188</v>
      </c>
      <c r="C114" s="3">
        <f>IF(A114&lt;&gt;"",VLOOKUP(A114,Runners!A$3:AS$201,C$1,FALSE),0)</f>
        <v>8.5069444444444454E-3</v>
      </c>
      <c r="D114" s="6">
        <f t="shared" si="22"/>
        <v>110</v>
      </c>
      <c r="E114" s="2"/>
      <c r="F114" s="2">
        <f t="shared" si="23"/>
        <v>0</v>
      </c>
      <c r="J114" s="1" t="str">
        <f t="shared" si="24"/>
        <v>Simon Smith</v>
      </c>
      <c r="M114" s="8" t="str">
        <f>IF(D114&lt;=L$4,SMALL(E$4:E$202,D114),"")</f>
        <v/>
      </c>
      <c r="N114" s="8" t="str">
        <f>IF(D114&lt;=L$4,VLOOKUP(M114,E$4:F$202,2,FALSE),"")</f>
        <v/>
      </c>
      <c r="O114" s="1" t="str">
        <f>IF(D114&lt;=L$4,VLOOKUP(M114,E$4:J$202,6,FALSE),"")</f>
        <v/>
      </c>
      <c r="P114" s="40" t="str">
        <f>IF(D114&lt;=L$4,VLOOKUP(O114,A$4:B$202,2,FALSE),"")</f>
        <v/>
      </c>
      <c r="Q114" s="40" t="str">
        <f t="shared" si="25"/>
        <v/>
      </c>
      <c r="R114" s="6">
        <f t="shared" si="26"/>
        <v>0</v>
      </c>
      <c r="S114" s="6">
        <f>IF(AND(D114&lt;=L$4,P114&lt;&gt;"Y"),IF(N114&lt;VLOOKUP(O114,Runners!A$3:CT$201,S$1,FALSE),IF(Y$2="zero",0,Y$2),0),0)</f>
        <v>0</v>
      </c>
      <c r="T114" s="6">
        <f t="shared" si="27"/>
        <v>0</v>
      </c>
      <c r="U114" s="2"/>
      <c r="V114" s="2" t="str">
        <f>IF(O114&lt;&gt;"",VLOOKUP(O114,Runners!CZ$3:DM$201,V$1,FALSE),"")</f>
        <v/>
      </c>
      <c r="W114" s="19" t="str">
        <f t="shared" si="28"/>
        <v/>
      </c>
    </row>
    <row r="115" spans="1:23" x14ac:dyDescent="0.2">
      <c r="A115" s="1" t="s">
        <v>191</v>
      </c>
      <c r="C115" s="3">
        <f>IF(A115&lt;&gt;"",VLOOKUP(A115,Runners!A$3:AS$201,C$1,FALSE),0)</f>
        <v>1.3715277777777778E-2</v>
      </c>
      <c r="D115" s="6">
        <f t="shared" si="22"/>
        <v>111</v>
      </c>
      <c r="E115" s="2"/>
      <c r="F115" s="2">
        <f t="shared" si="23"/>
        <v>0</v>
      </c>
      <c r="J115" s="1" t="str">
        <f t="shared" si="24"/>
        <v>Sophie Bohannon</v>
      </c>
      <c r="M115" s="8" t="str">
        <f>IF(D115&lt;=L$4,SMALL(E$4:E$202,D115),"")</f>
        <v/>
      </c>
      <c r="N115" s="8" t="str">
        <f>IF(D115&lt;=L$4,VLOOKUP(M115,E$4:F$202,2,FALSE),"")</f>
        <v/>
      </c>
      <c r="O115" s="1" t="str">
        <f>IF(D115&lt;=L$4,VLOOKUP(M115,E$4:J$202,6,FALSE),"")</f>
        <v/>
      </c>
      <c r="P115" s="40" t="str">
        <f>IF(D115&lt;=L$4,VLOOKUP(O115,A$4:B$202,2,FALSE),"")</f>
        <v/>
      </c>
      <c r="Q115" s="40" t="str">
        <f t="shared" si="25"/>
        <v/>
      </c>
      <c r="R115" s="6">
        <f t="shared" si="26"/>
        <v>0</v>
      </c>
      <c r="S115" s="6">
        <f>IF(AND(D115&lt;=L$4,P115&lt;&gt;"Y"),IF(N115&lt;VLOOKUP(O115,Runners!A$3:CT$201,S$1,FALSE),IF(Y$2="zero",0,Y$2),0),0)</f>
        <v>0</v>
      </c>
      <c r="T115" s="6">
        <f t="shared" si="27"/>
        <v>0</v>
      </c>
      <c r="U115" s="2"/>
      <c r="V115" s="2" t="str">
        <f>IF(O115&lt;&gt;"",VLOOKUP(O115,Runners!CZ$3:DM$201,V$1,FALSE),"")</f>
        <v/>
      </c>
      <c r="W115" s="19" t="str">
        <f t="shared" si="28"/>
        <v/>
      </c>
    </row>
    <row r="116" spans="1:23" x14ac:dyDescent="0.2">
      <c r="A116" s="1" t="s">
        <v>12</v>
      </c>
      <c r="C116" s="3">
        <f>IF(A116&lt;&gt;"",VLOOKUP(A116,Runners!A$3:AS$201,C$1,FALSE),0)</f>
        <v>6.076388888888889E-3</v>
      </c>
      <c r="D116" s="6">
        <f t="shared" si="22"/>
        <v>112</v>
      </c>
      <c r="E116" s="2"/>
      <c r="F116" s="2">
        <f t="shared" si="23"/>
        <v>0</v>
      </c>
      <c r="J116" s="1" t="str">
        <f t="shared" si="24"/>
        <v>Steve Tate</v>
      </c>
      <c r="M116" s="8" t="str">
        <f>IF(D116&lt;=L$4,SMALL(E$4:E$202,D116),"")</f>
        <v/>
      </c>
      <c r="N116" s="8" t="str">
        <f>IF(D116&lt;=L$4,VLOOKUP(M116,E$4:F$202,2,FALSE),"")</f>
        <v/>
      </c>
      <c r="O116" s="1" t="str">
        <f>IF(D116&lt;=L$4,VLOOKUP(M116,E$4:J$202,6,FALSE),"")</f>
        <v/>
      </c>
      <c r="P116" s="40" t="str">
        <f>IF(D116&lt;=L$4,VLOOKUP(O116,A$4:B$202,2,FALSE),"")</f>
        <v/>
      </c>
      <c r="Q116" s="40" t="str">
        <f t="shared" si="25"/>
        <v/>
      </c>
      <c r="R116" s="6">
        <f t="shared" si="26"/>
        <v>0</v>
      </c>
      <c r="S116" s="6">
        <f>IF(AND(D116&lt;=L$4,P116&lt;&gt;"Y"),IF(N116&lt;VLOOKUP(O116,Runners!A$3:CT$201,S$1,FALSE),IF(Y$2="zero",0,Y$2),0),0)</f>
        <v>0</v>
      </c>
      <c r="T116" s="6">
        <f t="shared" si="27"/>
        <v>0</v>
      </c>
      <c r="U116" s="2"/>
      <c r="V116" s="2" t="str">
        <f>IF(O116&lt;&gt;"",VLOOKUP(O116,Runners!CZ$3:DM$201,V$1,FALSE),"")</f>
        <v/>
      </c>
      <c r="W116" s="19" t="str">
        <f t="shared" si="28"/>
        <v/>
      </c>
    </row>
    <row r="117" spans="1:23" x14ac:dyDescent="0.2">
      <c r="A117" s="1" t="s">
        <v>198</v>
      </c>
      <c r="C117" s="3">
        <f>IF(A117&lt;&gt;"",VLOOKUP(A117,Runners!A$3:AS$201,C$1,FALSE),0)</f>
        <v>1.232638888888889E-2</v>
      </c>
      <c r="D117" s="6">
        <f t="shared" si="22"/>
        <v>113</v>
      </c>
      <c r="E117" s="2"/>
      <c r="F117" s="2">
        <f t="shared" si="23"/>
        <v>0</v>
      </c>
      <c r="J117" s="1" t="str">
        <f t="shared" si="24"/>
        <v>Steve Wise</v>
      </c>
      <c r="M117" s="8" t="str">
        <f>IF(D117&lt;=L$4,SMALL(E$4:E$202,D117),"")</f>
        <v/>
      </c>
      <c r="N117" s="8" t="str">
        <f>IF(D117&lt;=L$4,VLOOKUP(M117,E$4:F$202,2,FALSE),"")</f>
        <v/>
      </c>
      <c r="O117" s="1" t="str">
        <f>IF(D117&lt;=L$4,VLOOKUP(M117,E$4:J$202,6,FALSE),"")</f>
        <v/>
      </c>
      <c r="P117" s="40" t="str">
        <f>IF(D117&lt;=L$4,VLOOKUP(O117,A$4:B$202,2,FALSE),"")</f>
        <v/>
      </c>
      <c r="Q117" s="40" t="str">
        <f t="shared" si="25"/>
        <v/>
      </c>
      <c r="R117" s="6">
        <f t="shared" si="26"/>
        <v>0</v>
      </c>
      <c r="S117" s="6">
        <f>IF(AND(D117&lt;=L$4,P117&lt;&gt;"Y"),IF(N117&lt;VLOOKUP(O117,Runners!A$3:CT$201,S$1,FALSE),IF(Y$2="zero",0,Y$2),0),0)</f>
        <v>0</v>
      </c>
      <c r="T117" s="6">
        <f t="shared" si="27"/>
        <v>0</v>
      </c>
      <c r="U117" s="2"/>
      <c r="V117" s="2" t="str">
        <f>IF(O117&lt;&gt;"",VLOOKUP(O117,Runners!CZ$3:DM$201,V$1,FALSE),"")</f>
        <v/>
      </c>
      <c r="W117" s="19" t="str">
        <f t="shared" si="28"/>
        <v/>
      </c>
    </row>
    <row r="118" spans="1:23" x14ac:dyDescent="0.2">
      <c r="A118" s="1" t="s">
        <v>4</v>
      </c>
      <c r="C118" s="3">
        <f>IF(A118&lt;&gt;"",VLOOKUP(A118,Runners!A$3:AS$201,C$1,FALSE),0)</f>
        <v>9.7222222222222224E-3</v>
      </c>
      <c r="D118" s="6">
        <f t="shared" si="22"/>
        <v>114</v>
      </c>
      <c r="E118" s="2"/>
      <c r="F118" s="2">
        <f t="shared" si="23"/>
        <v>0</v>
      </c>
      <c r="J118" s="1" t="str">
        <f t="shared" si="24"/>
        <v>Sue Hawitt</v>
      </c>
      <c r="M118" s="8" t="str">
        <f>IF(D118&lt;=L$4,SMALL(E$4:E$202,D118),"")</f>
        <v/>
      </c>
      <c r="N118" s="8" t="str">
        <f>IF(D118&lt;=L$4,VLOOKUP(M118,E$4:F$202,2,FALSE),"")</f>
        <v/>
      </c>
      <c r="O118" s="1" t="str">
        <f>IF(D118&lt;=L$4,VLOOKUP(M118,E$4:J$202,6,FALSE),"")</f>
        <v/>
      </c>
      <c r="P118" s="40" t="str">
        <f>IF(D118&lt;=L$4,VLOOKUP(O118,A$4:B$202,2,FALSE),"")</f>
        <v/>
      </c>
      <c r="Q118" s="40" t="str">
        <f t="shared" si="25"/>
        <v/>
      </c>
      <c r="R118" s="6">
        <f t="shared" si="26"/>
        <v>0</v>
      </c>
      <c r="S118" s="6">
        <f>IF(AND(D118&lt;=L$4,P118&lt;&gt;"Y"),IF(N118&lt;VLOOKUP(O118,Runners!A$3:CT$201,S$1,FALSE),IF(Y$2="zero",0,Y$2),0),0)</f>
        <v>0</v>
      </c>
      <c r="T118" s="6">
        <f t="shared" si="27"/>
        <v>0</v>
      </c>
      <c r="U118" s="2"/>
      <c r="V118" s="2" t="str">
        <f>IF(O118&lt;&gt;"",VLOOKUP(O118,Runners!CZ$3:DM$201,V$1,FALSE),"")</f>
        <v/>
      </c>
      <c r="W118" s="19" t="str">
        <f t="shared" si="28"/>
        <v/>
      </c>
    </row>
    <row r="119" spans="1:23" x14ac:dyDescent="0.2">
      <c r="A119" s="1" t="s">
        <v>174</v>
      </c>
      <c r="C119" s="3">
        <f>IF(A119&lt;&gt;"",VLOOKUP(A119,Runners!A$3:AS$201,C$1,FALSE),0)</f>
        <v>4.5138888888888893E-3</v>
      </c>
      <c r="D119" s="6">
        <f t="shared" si="22"/>
        <v>115</v>
      </c>
      <c r="E119" s="2"/>
      <c r="F119" s="2">
        <f t="shared" si="23"/>
        <v>0</v>
      </c>
      <c r="J119" s="1" t="str">
        <f t="shared" si="24"/>
        <v>Sue Henry</v>
      </c>
      <c r="M119" s="8" t="str">
        <f>IF(D119&lt;=L$4,SMALL(E$4:E$202,D119),"")</f>
        <v/>
      </c>
      <c r="N119" s="8" t="str">
        <f>IF(D119&lt;=L$4,VLOOKUP(M119,E$4:F$202,2,FALSE),"")</f>
        <v/>
      </c>
      <c r="O119" s="1" t="str">
        <f>IF(D119&lt;=L$4,VLOOKUP(M119,E$4:J$202,6,FALSE),"")</f>
        <v/>
      </c>
      <c r="P119" s="40" t="str">
        <f>IF(D119&lt;=L$4,VLOOKUP(O119,A$4:B$202,2,FALSE),"")</f>
        <v/>
      </c>
      <c r="Q119" s="40" t="str">
        <f t="shared" si="25"/>
        <v/>
      </c>
      <c r="R119" s="6">
        <f t="shared" si="26"/>
        <v>0</v>
      </c>
      <c r="S119" s="6">
        <f>IF(AND(D119&lt;=L$4,P119&lt;&gt;"Y"),IF(N119&lt;VLOOKUP(O119,Runners!A$3:CT$201,S$1,FALSE),IF(Y$2="zero",0,Y$2),0),0)</f>
        <v>0</v>
      </c>
      <c r="T119" s="6">
        <f t="shared" si="27"/>
        <v>0</v>
      </c>
      <c r="U119" s="2"/>
      <c r="V119" s="2" t="str">
        <f>IF(O119&lt;&gt;"",VLOOKUP(O119,Runners!CZ$3:DM$201,V$1,FALSE),"")</f>
        <v/>
      </c>
      <c r="W119" s="19" t="str">
        <f t="shared" si="28"/>
        <v/>
      </c>
    </row>
    <row r="120" spans="1:23" x14ac:dyDescent="0.2">
      <c r="A120" s="1" t="s">
        <v>24</v>
      </c>
      <c r="C120" s="3">
        <f>IF(A120&lt;&gt;"",VLOOKUP(A120,Runners!A$3:AS$201,C$1,FALSE),0)</f>
        <v>5.9027777777777776E-3</v>
      </c>
      <c r="D120" s="6">
        <f t="shared" si="22"/>
        <v>116</v>
      </c>
      <c r="E120" s="2"/>
      <c r="F120" s="2">
        <f t="shared" si="23"/>
        <v>0</v>
      </c>
      <c r="J120" s="1" t="str">
        <f t="shared" si="24"/>
        <v>Sylvia Gittins</v>
      </c>
      <c r="M120" s="8" t="str">
        <f>IF(D120&lt;=L$4,SMALL(E$4:E$202,D120),"")</f>
        <v/>
      </c>
      <c r="N120" s="8" t="str">
        <f>IF(D120&lt;=L$4,VLOOKUP(M120,E$4:F$202,2,FALSE),"")</f>
        <v/>
      </c>
      <c r="O120" s="1" t="str">
        <f>IF(D120&lt;=L$4,VLOOKUP(M120,E$4:J$202,6,FALSE),"")</f>
        <v/>
      </c>
      <c r="P120" s="40" t="str">
        <f>IF(D120&lt;=L$4,VLOOKUP(O120,A$4:B$202,2,FALSE),"")</f>
        <v/>
      </c>
      <c r="Q120" s="40" t="str">
        <f t="shared" si="25"/>
        <v/>
      </c>
      <c r="R120" s="6">
        <f t="shared" si="26"/>
        <v>0</v>
      </c>
      <c r="S120" s="6">
        <f>IF(AND(D120&lt;=L$4,P120&lt;&gt;"Y"),IF(N120&lt;VLOOKUP(O120,Runners!A$3:CT$201,S$1,FALSE),IF(Y$2="zero",0,Y$2),0),0)</f>
        <v>0</v>
      </c>
      <c r="T120" s="6">
        <f t="shared" si="27"/>
        <v>0</v>
      </c>
      <c r="U120" s="2"/>
      <c r="V120" s="2" t="str">
        <f>IF(O120&lt;&gt;"",VLOOKUP(O120,Runners!CZ$3:DM$201,V$1,FALSE),"")</f>
        <v/>
      </c>
      <c r="W120" s="19" t="str">
        <f t="shared" si="28"/>
        <v/>
      </c>
    </row>
    <row r="121" spans="1:23" x14ac:dyDescent="0.2">
      <c r="A121" s="1" t="s">
        <v>211</v>
      </c>
      <c r="B121" s="3"/>
      <c r="C121" s="3">
        <f>IF(A121&lt;&gt;"",VLOOKUP(A121,Runners!A$3:AS$201,C$1,FALSE),0)</f>
        <v>1.0763888888888889E-2</v>
      </c>
      <c r="D121" s="6">
        <f t="shared" si="22"/>
        <v>117</v>
      </c>
      <c r="E121" s="2"/>
      <c r="F121" s="2">
        <f t="shared" si="23"/>
        <v>0</v>
      </c>
      <c r="J121" s="1" t="str">
        <f t="shared" si="24"/>
        <v>Terri Eccles</v>
      </c>
      <c r="M121" s="8" t="str">
        <f>IF(D121&lt;=L$4,SMALL(E$4:E$202,D121),"")</f>
        <v/>
      </c>
      <c r="N121" s="8" t="str">
        <f>IF(D121&lt;=L$4,VLOOKUP(M121,E$4:F$202,2,FALSE),"")</f>
        <v/>
      </c>
      <c r="O121" s="1" t="str">
        <f>IF(D121&lt;=L$4,VLOOKUP(M121,E$4:J$202,6,FALSE),"")</f>
        <v/>
      </c>
      <c r="P121" s="40" t="str">
        <f>IF(D121&lt;=L$4,VLOOKUP(O121,A$4:B$202,2,FALSE),"")</f>
        <v/>
      </c>
      <c r="Q121" s="40" t="str">
        <f t="shared" si="25"/>
        <v/>
      </c>
      <c r="R121" s="6">
        <f t="shared" si="26"/>
        <v>0</v>
      </c>
      <c r="S121" s="6">
        <f>IF(AND(D121&lt;=L$4,P121&lt;&gt;"Y"),IF(N121&lt;VLOOKUP(O121,Runners!A$3:CT$201,S$1,FALSE),IF(Y$2="zero",0,Y$2),0),0)</f>
        <v>0</v>
      </c>
      <c r="T121" s="6">
        <f t="shared" si="27"/>
        <v>0</v>
      </c>
      <c r="U121" s="2"/>
      <c r="V121" s="2" t="str">
        <f>IF(O121&lt;&gt;"",VLOOKUP(O121,Runners!CZ$3:DM$201,V$1,FALSE),"")</f>
        <v/>
      </c>
      <c r="W121" s="19" t="str">
        <f t="shared" si="28"/>
        <v/>
      </c>
    </row>
    <row r="122" spans="1:23" x14ac:dyDescent="0.2">
      <c r="A122" s="1" t="s">
        <v>220</v>
      </c>
      <c r="B122" s="3"/>
      <c r="C122" s="3">
        <f>IF(A122&lt;&gt;"",VLOOKUP(A122,Runners!A$3:AS$201,C$1,FALSE),0)</f>
        <v>1.2847222222222223E-2</v>
      </c>
      <c r="D122" s="6">
        <f t="shared" si="22"/>
        <v>118</v>
      </c>
      <c r="E122" s="2"/>
      <c r="F122" s="2">
        <f t="shared" si="23"/>
        <v>0</v>
      </c>
      <c r="J122" s="1" t="str">
        <f t="shared" si="24"/>
        <v>Tim Jefferson</v>
      </c>
      <c r="M122" s="8" t="str">
        <f>IF(D122&lt;=L$4,SMALL(E$4:E$202,D122),"")</f>
        <v/>
      </c>
      <c r="N122" s="8" t="str">
        <f>IF(D122&lt;=L$4,VLOOKUP(M122,E$4:F$202,2,FALSE),"")</f>
        <v/>
      </c>
      <c r="O122" s="1" t="str">
        <f>IF(D122&lt;=L$4,VLOOKUP(M122,E$4:J$202,6,FALSE),"")</f>
        <v/>
      </c>
      <c r="P122" s="40" t="str">
        <f>IF(D122&lt;=L$4,VLOOKUP(O122,A$4:B$202,2,FALSE),"")</f>
        <v/>
      </c>
      <c r="Q122" s="40" t="str">
        <f t="shared" si="25"/>
        <v/>
      </c>
      <c r="R122" s="6">
        <f t="shared" si="26"/>
        <v>0</v>
      </c>
      <c r="S122" s="6">
        <f>IF(AND(D122&lt;=L$4,P122&lt;&gt;"Y"),IF(N122&lt;VLOOKUP(O122,Runners!A$3:CT$201,S$1,FALSE),IF(Y$2="zero",0,Y$2),0),0)</f>
        <v>0</v>
      </c>
      <c r="T122" s="6">
        <f t="shared" si="27"/>
        <v>0</v>
      </c>
      <c r="U122" s="2"/>
      <c r="V122" s="2" t="str">
        <f>IF(O122&lt;&gt;"",VLOOKUP(O122,Runners!CZ$3:DM$201,V$1,FALSE),"")</f>
        <v/>
      </c>
      <c r="W122" s="19" t="str">
        <f t="shared" si="28"/>
        <v/>
      </c>
    </row>
    <row r="123" spans="1:23" x14ac:dyDescent="0.2">
      <c r="A123" s="1" t="s">
        <v>0</v>
      </c>
      <c r="C123" s="3">
        <f>IF(A123&lt;&gt;"",VLOOKUP(A123,Runners!A$3:AS$201,C$1,FALSE),0)</f>
        <v>1.7013888888888891E-2</v>
      </c>
      <c r="D123" s="6">
        <f t="shared" si="22"/>
        <v>119</v>
      </c>
      <c r="E123" s="2"/>
      <c r="F123" s="2">
        <f t="shared" si="23"/>
        <v>0</v>
      </c>
      <c r="J123" s="1" t="str">
        <f t="shared" si="24"/>
        <v>Tom Howarth</v>
      </c>
      <c r="M123" s="8" t="str">
        <f>IF(D123&lt;=L$4,SMALL(E$4:E$202,D123),"")</f>
        <v/>
      </c>
      <c r="N123" s="8" t="str">
        <f>IF(D123&lt;=L$4,VLOOKUP(M123,E$4:F$202,2,FALSE),"")</f>
        <v/>
      </c>
      <c r="O123" s="1" t="str">
        <f>IF(D123&lt;=L$4,VLOOKUP(M123,E$4:J$202,6,FALSE),"")</f>
        <v/>
      </c>
      <c r="P123" s="40" t="str">
        <f>IF(D123&lt;=L$4,VLOOKUP(O123,A$4:B$202,2,FALSE),"")</f>
        <v/>
      </c>
      <c r="Q123" s="40" t="str">
        <f t="shared" si="25"/>
        <v/>
      </c>
      <c r="R123" s="6">
        <f t="shared" si="26"/>
        <v>0</v>
      </c>
      <c r="S123" s="6">
        <f>IF(AND(D123&lt;=L$4,P123&lt;&gt;"Y"),IF(N123&lt;VLOOKUP(O123,Runners!A$3:CT$201,S$1,FALSE),IF(Y$2="zero",0,Y$2),0),0)</f>
        <v>0</v>
      </c>
      <c r="T123" s="6">
        <f t="shared" si="27"/>
        <v>0</v>
      </c>
      <c r="U123" s="2"/>
      <c r="V123" s="2" t="str">
        <f>IF(O123&lt;&gt;"",VLOOKUP(O123,Runners!CZ$3:DM$201,V$1,FALSE),"")</f>
        <v/>
      </c>
      <c r="W123" s="19" t="str">
        <f t="shared" si="28"/>
        <v/>
      </c>
    </row>
    <row r="124" spans="1:23" x14ac:dyDescent="0.2">
      <c r="A124" s="1" t="s">
        <v>168</v>
      </c>
      <c r="C124" s="3">
        <f>IF(A124&lt;&gt;"",VLOOKUP(A124,Runners!A$3:AS$201,C$1,FALSE),0)</f>
        <v>7.2916666666666668E-3</v>
      </c>
      <c r="D124" s="6">
        <f t="shared" si="22"/>
        <v>120</v>
      </c>
      <c r="E124" s="2"/>
      <c r="F124" s="2">
        <f t="shared" si="23"/>
        <v>0</v>
      </c>
      <c r="J124" s="1" t="str">
        <f t="shared" si="24"/>
        <v>Trevor Roberts</v>
      </c>
      <c r="M124" s="8" t="str">
        <f>IF(D124&lt;=L$4,SMALL(E$4:E$202,D124),"")</f>
        <v/>
      </c>
      <c r="N124" s="8" t="str">
        <f>IF(D124&lt;=L$4,VLOOKUP(M124,E$4:F$202,2,FALSE),"")</f>
        <v/>
      </c>
      <c r="O124" s="1" t="str">
        <f>IF(D124&lt;=L$4,VLOOKUP(M124,E$4:J$202,6,FALSE),"")</f>
        <v/>
      </c>
      <c r="P124" s="40" t="str">
        <f>IF(D124&lt;=L$4,VLOOKUP(O124,A$4:B$202,2,FALSE),"")</f>
        <v/>
      </c>
      <c r="Q124" s="40" t="str">
        <f t="shared" si="25"/>
        <v/>
      </c>
      <c r="R124" s="6">
        <f t="shared" si="26"/>
        <v>0</v>
      </c>
      <c r="S124" s="6">
        <f>IF(AND(D124&lt;=L$4,P124&lt;&gt;"Y"),IF(N124&lt;VLOOKUP(O124,Runners!A$3:CT$201,S$1,FALSE),IF(Y$2="zero",0,Y$2),0),0)</f>
        <v>0</v>
      </c>
      <c r="T124" s="6">
        <f t="shared" si="27"/>
        <v>0</v>
      </c>
      <c r="U124" s="2"/>
      <c r="V124" s="2" t="str">
        <f>IF(O124&lt;&gt;"",VLOOKUP(O124,Runners!CZ$3:DM$201,V$1,FALSE),"")</f>
        <v/>
      </c>
      <c r="W124" s="19" t="str">
        <f t="shared" si="28"/>
        <v/>
      </c>
    </row>
    <row r="125" spans="1:23" x14ac:dyDescent="0.2">
      <c r="A125" s="1" t="s">
        <v>209</v>
      </c>
      <c r="B125" s="3"/>
      <c r="C125" s="3">
        <f>IF(A125&lt;&gt;"",VLOOKUP(A125,Runners!A$3:AS$201,C$1,FALSE),0)</f>
        <v>9.5486111111111119E-3</v>
      </c>
      <c r="D125" s="6">
        <f t="shared" si="22"/>
        <v>121</v>
      </c>
      <c r="E125" s="2"/>
      <c r="F125" s="2">
        <f t="shared" si="23"/>
        <v>0</v>
      </c>
      <c r="J125" s="1" t="str">
        <f t="shared" si="24"/>
        <v>Vicky Richardson</v>
      </c>
      <c r="M125" s="8" t="str">
        <f>IF(D125&lt;=L$4,SMALL(E$4:E$202,D125),"")</f>
        <v/>
      </c>
      <c r="N125" s="8" t="str">
        <f>IF(D125&lt;=L$4,VLOOKUP(M125,E$4:F$202,2,FALSE),"")</f>
        <v/>
      </c>
      <c r="O125" s="1" t="str">
        <f>IF(D125&lt;=L$4,VLOOKUP(M125,E$4:J$202,6,FALSE),"")</f>
        <v/>
      </c>
      <c r="P125" s="40" t="str">
        <f>IF(D125&lt;=L$4,VLOOKUP(O125,A$4:B$202,2,FALSE),"")</f>
        <v/>
      </c>
      <c r="Q125" s="40" t="str">
        <f t="shared" si="25"/>
        <v/>
      </c>
      <c r="R125" s="6">
        <f t="shared" si="26"/>
        <v>0</v>
      </c>
      <c r="S125" s="6">
        <f>IF(AND(D125&lt;=L$4,P125&lt;&gt;"Y"),IF(N125&lt;VLOOKUP(O125,Runners!A$3:CT$201,S$1,FALSE),IF(Y$2="zero",0,Y$2),0),0)</f>
        <v>0</v>
      </c>
      <c r="T125" s="6">
        <f t="shared" si="27"/>
        <v>0</v>
      </c>
      <c r="U125" s="2"/>
      <c r="V125" s="2" t="str">
        <f>IF(O125&lt;&gt;"",VLOOKUP(O125,Runners!CZ$3:DM$201,V$1,FALSE),"")</f>
        <v/>
      </c>
      <c r="W125" s="19" t="str">
        <f t="shared" si="28"/>
        <v/>
      </c>
    </row>
    <row r="126" spans="1:23" x14ac:dyDescent="0.2">
      <c r="A126" s="1" t="s">
        <v>223</v>
      </c>
      <c r="C126" s="3">
        <f>IF(A126&lt;&gt;"",VLOOKUP(A126,Runners!A$3:AS$201,C$1,FALSE),0)</f>
        <v>1.232638888888889E-2</v>
      </c>
      <c r="D126" s="6">
        <f t="shared" si="22"/>
        <v>122</v>
      </c>
      <c r="E126" s="2"/>
      <c r="F126" s="2">
        <f t="shared" si="23"/>
        <v>0</v>
      </c>
      <c r="J126" s="1" t="str">
        <f t="shared" si="24"/>
        <v>Wayne Byrne</v>
      </c>
      <c r="M126" s="8" t="str">
        <f>IF(D126&lt;=L$4,SMALL(E$4:E$202,D126),"")</f>
        <v/>
      </c>
      <c r="N126" s="8" t="str">
        <f>IF(D126&lt;=L$4,VLOOKUP(M126,E$4:F$202,2,FALSE),"")</f>
        <v/>
      </c>
      <c r="O126" s="1" t="str">
        <f>IF(D126&lt;=L$4,VLOOKUP(M126,E$4:J$202,6,FALSE),"")</f>
        <v/>
      </c>
      <c r="P126" s="40" t="str">
        <f>IF(D126&lt;=L$4,VLOOKUP(O126,A$4:B$202,2,FALSE),"")</f>
        <v/>
      </c>
      <c r="Q126" s="40" t="str">
        <f t="shared" si="25"/>
        <v/>
      </c>
      <c r="R126" s="6">
        <f t="shared" si="26"/>
        <v>0</v>
      </c>
      <c r="S126" s="6">
        <f>IF(AND(D126&lt;=L$4,P126&lt;&gt;"Y"),IF(N126&lt;VLOOKUP(O126,Runners!A$3:CT$201,S$1,FALSE),IF(Y$2="zero",0,Y$2),0),0)</f>
        <v>0</v>
      </c>
      <c r="T126" s="6">
        <f t="shared" si="27"/>
        <v>0</v>
      </c>
      <c r="U126" s="2"/>
      <c r="V126" s="2" t="str">
        <f>IF(O126&lt;&gt;"",VLOOKUP(O126,Runners!CZ$3:DM$201,V$1,FALSE),"")</f>
        <v/>
      </c>
      <c r="W126" s="19" t="str">
        <f t="shared" si="28"/>
        <v/>
      </c>
    </row>
    <row r="127" spans="1:23" x14ac:dyDescent="0.2">
      <c r="B127" s="3"/>
      <c r="C127" s="3">
        <f>IF(A127&lt;&gt;"",VLOOKUP(A127,Runners!A$3:AS$201,C$1,FALSE),0)</f>
        <v>0</v>
      </c>
      <c r="D127" s="6">
        <f t="shared" ref="D127:D132" si="29">D126+1</f>
        <v>123</v>
      </c>
      <c r="E127" s="2"/>
      <c r="F127" s="2">
        <f t="shared" ref="F127:F132" si="30">IF(E127&gt;0,E127-C127,0)</f>
        <v>0</v>
      </c>
      <c r="J127" s="1">
        <f t="shared" ref="J127:J132" si="31">A127</f>
        <v>0</v>
      </c>
      <c r="M127" s="8" t="str">
        <f>IF(D127&lt;=L$4,SMALL(E$4:E$202,D127),"")</f>
        <v/>
      </c>
      <c r="N127" s="8" t="str">
        <f>IF(D127&lt;=L$4,VLOOKUP(M127,E$4:F$202,2,FALSE),"")</f>
        <v/>
      </c>
      <c r="O127" s="1" t="str">
        <f>IF(D127&lt;=L$4,VLOOKUP(M127,E$4:J$202,6,FALSE),"")</f>
        <v/>
      </c>
      <c r="P127" s="40" t="str">
        <f>IF(D127&lt;=L$4,VLOOKUP(O127,A$4:B$202,2,FALSE),"")</f>
        <v/>
      </c>
      <c r="Q127" s="40" t="str">
        <f t="shared" ref="Q127:Q132" si="32">IF(D127&lt;=L$4,IF(P127="Y",Q126,Q126-1),"")</f>
        <v/>
      </c>
      <c r="R127" s="6">
        <f t="shared" ref="R127:R132" si="33">IF(Q127=Q126,0,IF(Q127&gt;0,Q127,1))</f>
        <v>0</v>
      </c>
      <c r="S127" s="6">
        <f>IF(AND(D127&lt;=L$4,P127&lt;&gt;"Y"),IF(N127&lt;VLOOKUP(O127,Runners!A$3:CT$201,S$1,FALSE),IF(Y$2="zero",0,Y$2),0),0)</f>
        <v>0</v>
      </c>
      <c r="T127" s="6">
        <f t="shared" ref="T127:T132" si="34">IF(AND(D127&lt;=L$4,P127&lt;&gt;"Y"),S127+R127,0)</f>
        <v>0</v>
      </c>
      <c r="U127" s="2"/>
      <c r="V127" s="2" t="str">
        <f>IF(O127&lt;&gt;"",VLOOKUP(O127,Runners!CZ$3:DM$201,V$1,FALSE),"")</f>
        <v/>
      </c>
      <c r="W127" s="19" t="str">
        <f t="shared" ref="W127:W132" si="35">IF(O127&lt;&gt;"",(V127-N127)/V127,"")</f>
        <v/>
      </c>
    </row>
    <row r="128" spans="1:23" x14ac:dyDescent="0.2">
      <c r="C128" s="3">
        <f>IF(A128&lt;&gt;"",VLOOKUP(A128,Runners!A$3:AS$201,C$1,FALSE),0)</f>
        <v>0</v>
      </c>
      <c r="D128" s="6">
        <f t="shared" si="29"/>
        <v>124</v>
      </c>
      <c r="E128" s="2"/>
      <c r="F128" s="2">
        <f t="shared" si="30"/>
        <v>0</v>
      </c>
      <c r="J128" s="1">
        <f t="shared" si="31"/>
        <v>0</v>
      </c>
      <c r="M128" s="8" t="str">
        <f>IF(D128&lt;=L$4,SMALL(E$4:E$202,D128),"")</f>
        <v/>
      </c>
      <c r="N128" s="8" t="str">
        <f>IF(D128&lt;=L$4,VLOOKUP(M128,E$4:F$202,2,FALSE),"")</f>
        <v/>
      </c>
      <c r="O128" s="1" t="str">
        <f>IF(D128&lt;=L$4,VLOOKUP(M128,E$4:J$202,6,FALSE),"")</f>
        <v/>
      </c>
      <c r="P128" s="40" t="str">
        <f>IF(D128&lt;=L$4,VLOOKUP(O128,A$4:B$202,2,FALSE),"")</f>
        <v/>
      </c>
      <c r="Q128" s="40" t="str">
        <f t="shared" si="32"/>
        <v/>
      </c>
      <c r="R128" s="6">
        <f t="shared" si="33"/>
        <v>0</v>
      </c>
      <c r="S128" s="6">
        <f>IF(AND(D128&lt;=L$4,P128&lt;&gt;"Y"),IF(N128&lt;VLOOKUP(O128,Runners!A$3:CT$201,S$1,FALSE),IF(Y$2="zero",0,Y$2),0),0)</f>
        <v>0</v>
      </c>
      <c r="T128" s="6">
        <f t="shared" si="34"/>
        <v>0</v>
      </c>
      <c r="U128" s="2"/>
      <c r="V128" s="2" t="str">
        <f>IF(O128&lt;&gt;"",VLOOKUP(O128,Runners!CZ$3:DM$201,V$1,FALSE),"")</f>
        <v/>
      </c>
      <c r="W128" s="19" t="str">
        <f t="shared" si="35"/>
        <v/>
      </c>
    </row>
    <row r="129" spans="1:23" x14ac:dyDescent="0.2">
      <c r="C129" s="3">
        <f>IF(A129&lt;&gt;"",VLOOKUP(A129,Runners!A$3:AS$201,C$1,FALSE),0)</f>
        <v>0</v>
      </c>
      <c r="D129" s="6">
        <f t="shared" si="29"/>
        <v>125</v>
      </c>
      <c r="E129" s="2"/>
      <c r="F129" s="2">
        <f t="shared" si="30"/>
        <v>0</v>
      </c>
      <c r="J129" s="1">
        <f t="shared" si="31"/>
        <v>0</v>
      </c>
      <c r="M129" s="8" t="str">
        <f>IF(D129&lt;=L$4,SMALL(E$4:E$202,D129),"")</f>
        <v/>
      </c>
      <c r="N129" s="8" t="str">
        <f>IF(D129&lt;=L$4,VLOOKUP(M129,E$4:F$202,2,FALSE),"")</f>
        <v/>
      </c>
      <c r="O129" s="1" t="str">
        <f>IF(D129&lt;=L$4,VLOOKUP(M129,E$4:J$202,6,FALSE),"")</f>
        <v/>
      </c>
      <c r="P129" s="40" t="str">
        <f>IF(D129&lt;=L$4,VLOOKUP(O129,A$4:B$202,2,FALSE),"")</f>
        <v/>
      </c>
      <c r="Q129" s="40" t="str">
        <f t="shared" si="32"/>
        <v/>
      </c>
      <c r="R129" s="6">
        <f t="shared" si="33"/>
        <v>0</v>
      </c>
      <c r="S129" s="6">
        <f>IF(AND(D129&lt;=L$4,P129&lt;&gt;"Y"),IF(N129&lt;VLOOKUP(O129,Runners!A$3:CT$201,S$1,FALSE),IF(Y$2="zero",0,Y$2),0),0)</f>
        <v>0</v>
      </c>
      <c r="T129" s="6">
        <f t="shared" si="34"/>
        <v>0</v>
      </c>
      <c r="U129" s="2"/>
      <c r="V129" s="2" t="str">
        <f>IF(O129&lt;&gt;"",VLOOKUP(O129,Runners!CZ$3:DM$201,V$1,FALSE),"")</f>
        <v/>
      </c>
      <c r="W129" s="19" t="str">
        <f t="shared" si="35"/>
        <v/>
      </c>
    </row>
    <row r="130" spans="1:23" x14ac:dyDescent="0.2">
      <c r="C130" s="3">
        <f>IF(A130&lt;&gt;"",VLOOKUP(A130,Runners!A$3:AS$201,C$1,FALSE),0)</f>
        <v>0</v>
      </c>
      <c r="D130" s="6">
        <f t="shared" si="29"/>
        <v>126</v>
      </c>
      <c r="E130" s="2"/>
      <c r="F130" s="2">
        <f t="shared" si="30"/>
        <v>0</v>
      </c>
      <c r="J130" s="1">
        <f t="shared" si="31"/>
        <v>0</v>
      </c>
      <c r="M130" s="8" t="str">
        <f>IF(D130&lt;=L$4,SMALL(E$4:E$202,D130),"")</f>
        <v/>
      </c>
      <c r="N130" s="8" t="str">
        <f>IF(D130&lt;=L$4,VLOOKUP(M130,E$4:F$202,2,FALSE),"")</f>
        <v/>
      </c>
      <c r="O130" s="1" t="str">
        <f>IF(D130&lt;=L$4,VLOOKUP(M130,E$4:J$202,6,FALSE),"")</f>
        <v/>
      </c>
      <c r="P130" s="40" t="str">
        <f>IF(D130&lt;=L$4,VLOOKUP(O130,A$4:B$202,2,FALSE),"")</f>
        <v/>
      </c>
      <c r="Q130" s="40" t="str">
        <f t="shared" si="32"/>
        <v/>
      </c>
      <c r="R130" s="6">
        <f t="shared" si="33"/>
        <v>0</v>
      </c>
      <c r="S130" s="6">
        <f>IF(AND(D130&lt;=L$4,P130&lt;&gt;"Y"),IF(N130&lt;VLOOKUP(O130,Runners!A$3:CT$201,S$1,FALSE),IF(Y$2="zero",0,Y$2),0),0)</f>
        <v>0</v>
      </c>
      <c r="T130" s="6">
        <f t="shared" si="34"/>
        <v>0</v>
      </c>
      <c r="U130" s="2"/>
      <c r="V130" s="2" t="str">
        <f>IF(O130&lt;&gt;"",VLOOKUP(O130,Runners!CZ$3:DM$201,V$1,FALSE),"")</f>
        <v/>
      </c>
      <c r="W130" s="19" t="str">
        <f t="shared" si="35"/>
        <v/>
      </c>
    </row>
    <row r="131" spans="1:23" x14ac:dyDescent="0.2">
      <c r="C131" s="3">
        <f>IF(A131&lt;&gt;"",VLOOKUP(A131,Runners!A$3:AS$201,C$1,FALSE),0)</f>
        <v>0</v>
      </c>
      <c r="D131" s="6">
        <f t="shared" si="29"/>
        <v>127</v>
      </c>
      <c r="E131" s="2"/>
      <c r="F131" s="2">
        <f t="shared" si="30"/>
        <v>0</v>
      </c>
      <c r="J131" s="1">
        <f t="shared" si="31"/>
        <v>0</v>
      </c>
      <c r="M131" s="8" t="str">
        <f>IF(D131&lt;=L$4,SMALL(E$4:E$202,D131),"")</f>
        <v/>
      </c>
      <c r="N131" s="8" t="str">
        <f>IF(D131&lt;=L$4,VLOOKUP(M131,E$4:F$202,2,FALSE),"")</f>
        <v/>
      </c>
      <c r="O131" s="1" t="str">
        <f>IF(D131&lt;=L$4,VLOOKUP(M131,E$4:J$202,6,FALSE),"")</f>
        <v/>
      </c>
      <c r="P131" s="40" t="str">
        <f>IF(D131&lt;=L$4,VLOOKUP(O131,A$4:B$202,2,FALSE),"")</f>
        <v/>
      </c>
      <c r="Q131" s="40" t="str">
        <f t="shared" si="32"/>
        <v/>
      </c>
      <c r="R131" s="6">
        <f t="shared" si="33"/>
        <v>0</v>
      </c>
      <c r="S131" s="6">
        <f>IF(AND(D131&lt;=L$4,P131&lt;&gt;"Y"),IF(N131&lt;VLOOKUP(O131,Runners!A$3:CT$201,S$1,FALSE),IF(Y$2="zero",0,Y$2),0),0)</f>
        <v>0</v>
      </c>
      <c r="T131" s="6">
        <f t="shared" si="34"/>
        <v>0</v>
      </c>
      <c r="U131" s="2"/>
      <c r="V131" s="2" t="str">
        <f>IF(O131&lt;&gt;"",VLOOKUP(O131,Runners!CZ$3:DM$201,V$1,FALSE),"")</f>
        <v/>
      </c>
      <c r="W131" s="19" t="str">
        <f t="shared" si="35"/>
        <v/>
      </c>
    </row>
    <row r="132" spans="1:23" x14ac:dyDescent="0.2">
      <c r="C132" s="3">
        <f>IF(A132&lt;&gt;"",VLOOKUP(A132,Runners!A$3:AS$201,C$1,FALSE),0)</f>
        <v>0</v>
      </c>
      <c r="D132" s="6">
        <f t="shared" si="29"/>
        <v>128</v>
      </c>
      <c r="E132" s="2"/>
      <c r="F132" s="2">
        <f t="shared" si="30"/>
        <v>0</v>
      </c>
      <c r="J132" s="1">
        <f t="shared" si="31"/>
        <v>0</v>
      </c>
      <c r="M132" s="8" t="str">
        <f>IF(D132&lt;=L$4,SMALL(E$4:E$202,D132),"")</f>
        <v/>
      </c>
      <c r="N132" s="8" t="str">
        <f>IF(D132&lt;=L$4,VLOOKUP(M132,E$4:F$202,2,FALSE),"")</f>
        <v/>
      </c>
      <c r="O132" s="1" t="str">
        <f>IF(D132&lt;=L$4,VLOOKUP(M132,E$4:J$202,6,FALSE),"")</f>
        <v/>
      </c>
      <c r="P132" s="40" t="str">
        <f>IF(D132&lt;=L$4,VLOOKUP(O132,A$4:B$202,2,FALSE),"")</f>
        <v/>
      </c>
      <c r="Q132" s="40" t="str">
        <f t="shared" si="32"/>
        <v/>
      </c>
      <c r="R132" s="6">
        <f t="shared" si="33"/>
        <v>0</v>
      </c>
      <c r="S132" s="6">
        <f>IF(AND(D132&lt;=L$4,P132&lt;&gt;"Y"),IF(N132&lt;VLOOKUP(O132,Runners!A$3:CT$201,S$1,FALSE),IF(Y$2="zero",0,Y$2),0),0)</f>
        <v>0</v>
      </c>
      <c r="T132" s="6">
        <f t="shared" si="34"/>
        <v>0</v>
      </c>
      <c r="U132" s="2"/>
      <c r="V132" s="2" t="str">
        <f>IF(O132&lt;&gt;"",VLOOKUP(O132,Runners!CZ$3:DM$201,V$1,FALSE),"")</f>
        <v/>
      </c>
      <c r="W132" s="19" t="str">
        <f t="shared" si="35"/>
        <v/>
      </c>
    </row>
    <row r="133" spans="1:23" x14ac:dyDescent="0.2">
      <c r="C133" s="3">
        <f>IF(A133&lt;&gt;"",VLOOKUP(A133,Runners!A$3:AS$201,C$1,FALSE),0)</f>
        <v>0</v>
      </c>
      <c r="D133" s="6">
        <f t="shared" ref="D133:D135" si="36">D132+1</f>
        <v>129</v>
      </c>
      <c r="E133" s="2"/>
      <c r="F133" s="2">
        <f t="shared" ref="F133:F135" si="37">IF(E133&gt;0,E133-C133,0)</f>
        <v>0</v>
      </c>
      <c r="J133" s="1">
        <f t="shared" ref="J133:J135" si="38">A133</f>
        <v>0</v>
      </c>
      <c r="M133" s="8" t="str">
        <f>IF(D133&lt;=L$4,SMALL(E$4:E$202,D133),"")</f>
        <v/>
      </c>
      <c r="N133" s="8" t="str">
        <f>IF(D133&lt;=L$4,VLOOKUP(M133,E$4:F$202,2,FALSE),"")</f>
        <v/>
      </c>
      <c r="O133" s="1" t="str">
        <f>IF(D133&lt;=L$4,VLOOKUP(M133,E$4:J$202,6,FALSE),"")</f>
        <v/>
      </c>
      <c r="P133" s="40" t="str">
        <f>IF(D133&lt;=L$4,VLOOKUP(O133,A$4:B$202,2,FALSE),"")</f>
        <v/>
      </c>
      <c r="Q133" s="40" t="str">
        <f t="shared" ref="Q133:Q135" si="39">IF(D133&lt;=L$4,IF(P133="Y",Q132,Q132-1),"")</f>
        <v/>
      </c>
      <c r="R133" s="6">
        <f t="shared" ref="R133:R135" si="40">IF(Q133=Q132,0,IF(Q133&gt;0,Q133,1))</f>
        <v>0</v>
      </c>
      <c r="S133" s="6">
        <f>IF(AND(D133&lt;=L$4,P133&lt;&gt;"Y"),IF(N133&lt;VLOOKUP(O133,Runners!A$3:CT$201,S$1,FALSE),IF(Y$2="zero",0,Y$2),0),0)</f>
        <v>0</v>
      </c>
      <c r="T133" s="6">
        <f t="shared" ref="T133:T135" si="41">IF(AND(D133&lt;=L$4,P133&lt;&gt;"Y"),S133+R133,0)</f>
        <v>0</v>
      </c>
      <c r="U133" s="2"/>
      <c r="V133" s="2" t="str">
        <f>IF(O133&lt;&gt;"",VLOOKUP(O133,Runners!CZ$3:DM$201,V$1,FALSE),"")</f>
        <v/>
      </c>
      <c r="W133" s="19" t="str">
        <f t="shared" ref="W133:W135" si="42">IF(O133&lt;&gt;"",(V133-N133)/V133,"")</f>
        <v/>
      </c>
    </row>
    <row r="134" spans="1:23" x14ac:dyDescent="0.2">
      <c r="A134" s="41"/>
      <c r="C134" s="3">
        <f>IF(A134&lt;&gt;"",VLOOKUP(A134,Runners!A$3:AS$201,C$1,FALSE),0)</f>
        <v>0</v>
      </c>
      <c r="D134" s="6">
        <f t="shared" si="36"/>
        <v>130</v>
      </c>
      <c r="E134" s="2"/>
      <c r="F134" s="2">
        <f t="shared" si="37"/>
        <v>0</v>
      </c>
      <c r="J134" s="1">
        <f t="shared" si="38"/>
        <v>0</v>
      </c>
      <c r="M134" s="8" t="str">
        <f>IF(D134&lt;=L$4,SMALL(E$4:E$202,D134),"")</f>
        <v/>
      </c>
      <c r="N134" s="8" t="str">
        <f>IF(D134&lt;=L$4,VLOOKUP(M134,E$4:F$202,2,FALSE),"")</f>
        <v/>
      </c>
      <c r="O134" s="1" t="str">
        <f>IF(D134&lt;=L$4,VLOOKUP(M134,E$4:J$202,6,FALSE),"")</f>
        <v/>
      </c>
      <c r="P134" s="40" t="str">
        <f>IF(D134&lt;=L$4,VLOOKUP(O134,A$4:B$202,2,FALSE),"")</f>
        <v/>
      </c>
      <c r="Q134" s="40" t="str">
        <f t="shared" si="39"/>
        <v/>
      </c>
      <c r="R134" s="6">
        <f t="shared" si="40"/>
        <v>0</v>
      </c>
      <c r="S134" s="6">
        <f>IF(AND(D134&lt;=L$4,P134&lt;&gt;"Y"),IF(N134&lt;VLOOKUP(O134,Runners!A$3:CT$201,S$1,FALSE),IF(Y$2="zero",0,Y$2),0),0)</f>
        <v>0</v>
      </c>
      <c r="T134" s="6">
        <f t="shared" si="41"/>
        <v>0</v>
      </c>
      <c r="U134" s="2"/>
      <c r="V134" s="2" t="str">
        <f>IF(O134&lt;&gt;"",VLOOKUP(O134,Runners!CZ$3:DM$201,V$1,FALSE),"")</f>
        <v/>
      </c>
      <c r="W134" s="19" t="str">
        <f t="shared" si="42"/>
        <v/>
      </c>
    </row>
    <row r="135" spans="1:23" x14ac:dyDescent="0.2">
      <c r="C135" s="3">
        <f>IF(A135&lt;&gt;"",VLOOKUP(A135,Runners!A$3:AS$201,C$1,FALSE),0)</f>
        <v>0</v>
      </c>
      <c r="D135" s="6">
        <f t="shared" si="36"/>
        <v>131</v>
      </c>
      <c r="E135" s="2"/>
      <c r="F135" s="2">
        <f t="shared" si="37"/>
        <v>0</v>
      </c>
      <c r="J135" s="1">
        <f t="shared" si="38"/>
        <v>0</v>
      </c>
      <c r="M135" s="8" t="str">
        <f>IF(D135&lt;=L$4,SMALL(E$4:E$202,D135),"")</f>
        <v/>
      </c>
      <c r="N135" s="8" t="str">
        <f>IF(D135&lt;=L$4,VLOOKUP(M135,E$4:F$202,2,FALSE),"")</f>
        <v/>
      </c>
      <c r="O135" s="1" t="str">
        <f>IF(D135&lt;=L$4,VLOOKUP(M135,E$4:J$202,6,FALSE),"")</f>
        <v/>
      </c>
      <c r="P135" s="40" t="str">
        <f>IF(D135&lt;=L$4,VLOOKUP(O135,A$4:B$202,2,FALSE),"")</f>
        <v/>
      </c>
      <c r="Q135" s="40" t="str">
        <f t="shared" si="39"/>
        <v/>
      </c>
      <c r="R135" s="6">
        <f t="shared" si="40"/>
        <v>0</v>
      </c>
      <c r="S135" s="6">
        <f>IF(AND(D135&lt;=L$4,P135&lt;&gt;"Y"),IF(N135&lt;VLOOKUP(O135,Runners!A$3:CT$201,S$1,FALSE),IF(Y$2="zero",0,Y$2),0),0)</f>
        <v>0</v>
      </c>
      <c r="T135" s="6">
        <f t="shared" si="41"/>
        <v>0</v>
      </c>
      <c r="U135" s="2"/>
      <c r="V135" s="2" t="str">
        <f>IF(O135&lt;&gt;"",VLOOKUP(O135,Runners!CZ$3:DM$201,V$1,FALSE),"")</f>
        <v/>
      </c>
      <c r="W135" s="19" t="str">
        <f t="shared" si="42"/>
        <v/>
      </c>
    </row>
    <row r="136" spans="1:23" x14ac:dyDescent="0.2">
      <c r="C136" s="3">
        <f>IF(A136&lt;&gt;"",VLOOKUP(A136,Runners!A$3:AS$201,C$1,FALSE),0)</f>
        <v>0</v>
      </c>
      <c r="D136" s="6">
        <f t="shared" ref="D136:D141" si="43">D135+1</f>
        <v>132</v>
      </c>
      <c r="E136" s="2"/>
      <c r="F136" s="2">
        <f t="shared" ref="F136:F141" si="44">IF(E136&gt;0,E136-C136,0)</f>
        <v>0</v>
      </c>
      <c r="J136" s="1">
        <f t="shared" ref="J136:J141" si="45">A136</f>
        <v>0</v>
      </c>
      <c r="M136" s="8" t="str">
        <f>IF(D136&lt;=L$4,SMALL(E$4:E$202,D136),"")</f>
        <v/>
      </c>
      <c r="N136" s="8" t="str">
        <f>IF(D136&lt;=L$4,VLOOKUP(M136,E$4:F$202,2,FALSE),"")</f>
        <v/>
      </c>
      <c r="O136" s="1" t="str">
        <f>IF(D136&lt;=L$4,VLOOKUP(M136,E$4:J$202,6,FALSE),"")</f>
        <v/>
      </c>
      <c r="P136" s="40" t="str">
        <f>IF(D136&lt;=L$4,VLOOKUP(O136,A$4:B$202,2,FALSE),"")</f>
        <v/>
      </c>
      <c r="Q136" s="40" t="str">
        <f t="shared" ref="Q136:Q141" si="46">IF(D136&lt;=L$4,IF(P136="Y",Q135,Q135-1),"")</f>
        <v/>
      </c>
      <c r="R136" s="6">
        <f t="shared" ref="R136:R141" si="47">IF(Q136=Q135,0,IF(Q136&gt;0,Q136,1))</f>
        <v>0</v>
      </c>
      <c r="S136" s="6">
        <f>IF(AND(D136&lt;=L$4,P136&lt;&gt;"Y"),IF(N136&lt;VLOOKUP(O136,Runners!A$3:CT$201,S$1,FALSE),IF(Y$2="zero",0,Y$2),0),0)</f>
        <v>0</v>
      </c>
      <c r="T136" s="6">
        <f t="shared" ref="T136:T141" si="48">IF(AND(D136&lt;=L$4,P136&lt;&gt;"Y"),S136+R136,0)</f>
        <v>0</v>
      </c>
      <c r="U136" s="2"/>
      <c r="V136" s="2" t="str">
        <f>IF(O136&lt;&gt;"",VLOOKUP(O136,Runners!CZ$3:DM$201,V$1,FALSE),"")</f>
        <v/>
      </c>
      <c r="W136" s="19" t="str">
        <f t="shared" ref="W136:W141" si="49">IF(O136&lt;&gt;"",(V136-N136)/V136,"")</f>
        <v/>
      </c>
    </row>
    <row r="137" spans="1:23" x14ac:dyDescent="0.2">
      <c r="C137" s="3">
        <f>IF(A137&lt;&gt;"",VLOOKUP(A137,Runners!A$3:AS$201,C$1,FALSE),0)</f>
        <v>0</v>
      </c>
      <c r="D137" s="6">
        <f t="shared" si="43"/>
        <v>133</v>
      </c>
      <c r="E137" s="2"/>
      <c r="F137" s="2">
        <f t="shared" si="44"/>
        <v>0</v>
      </c>
      <c r="J137" s="1">
        <f t="shared" si="45"/>
        <v>0</v>
      </c>
      <c r="M137" s="8" t="str">
        <f>IF(D137&lt;=L$4,SMALL(E$4:E$202,D137),"")</f>
        <v/>
      </c>
      <c r="N137" s="8" t="str">
        <f>IF(D137&lt;=L$4,VLOOKUP(M137,E$4:F$202,2,FALSE),"")</f>
        <v/>
      </c>
      <c r="O137" s="1" t="str">
        <f>IF(D137&lt;=L$4,VLOOKUP(M137,E$4:J$202,6,FALSE),"")</f>
        <v/>
      </c>
      <c r="P137" s="40" t="str">
        <f>IF(D137&lt;=L$4,VLOOKUP(O137,A$4:B$202,2,FALSE),"")</f>
        <v/>
      </c>
      <c r="Q137" s="40" t="str">
        <f t="shared" si="46"/>
        <v/>
      </c>
      <c r="R137" s="6">
        <f t="shared" si="47"/>
        <v>0</v>
      </c>
      <c r="S137" s="6">
        <f>IF(AND(D137&lt;=L$4,P137&lt;&gt;"Y"),IF(N137&lt;VLOOKUP(O137,Runners!A$3:CT$201,S$1,FALSE),IF(Y$2="zero",0,Y$2),0),0)</f>
        <v>0</v>
      </c>
      <c r="T137" s="6">
        <f t="shared" si="48"/>
        <v>0</v>
      </c>
      <c r="U137" s="2"/>
      <c r="V137" s="2" t="str">
        <f>IF(O137&lt;&gt;"",VLOOKUP(O137,Runners!CZ$3:DM$201,V$1,FALSE),"")</f>
        <v/>
      </c>
      <c r="W137" s="19" t="str">
        <f t="shared" si="49"/>
        <v/>
      </c>
    </row>
    <row r="138" spans="1:23" x14ac:dyDescent="0.2">
      <c r="B138" s="3"/>
      <c r="C138" s="3">
        <f>IF(A138&lt;&gt;"",VLOOKUP(A138,Runners!A$3:AS$201,C$1,FALSE),0)</f>
        <v>0</v>
      </c>
      <c r="D138" s="6">
        <f t="shared" si="43"/>
        <v>134</v>
      </c>
      <c r="E138" s="2"/>
      <c r="F138" s="2">
        <f t="shared" si="44"/>
        <v>0</v>
      </c>
      <c r="J138" s="1">
        <f t="shared" si="45"/>
        <v>0</v>
      </c>
      <c r="M138" s="8" t="str">
        <f>IF(D138&lt;=L$4,SMALL(E$4:E$202,D138),"")</f>
        <v/>
      </c>
      <c r="N138" s="8" t="str">
        <f>IF(D138&lt;=L$4,VLOOKUP(M138,E$4:F$202,2,FALSE),"")</f>
        <v/>
      </c>
      <c r="O138" s="1" t="str">
        <f>IF(D138&lt;=L$4,VLOOKUP(M138,E$4:J$202,6,FALSE),"")</f>
        <v/>
      </c>
      <c r="P138" s="40" t="str">
        <f>IF(D138&lt;=L$4,VLOOKUP(O138,A$4:B$202,2,FALSE),"")</f>
        <v/>
      </c>
      <c r="Q138" s="40" t="str">
        <f t="shared" si="46"/>
        <v/>
      </c>
      <c r="R138" s="6">
        <f t="shared" si="47"/>
        <v>0</v>
      </c>
      <c r="S138" s="6">
        <f>IF(AND(D138&lt;=L$4,P138&lt;&gt;"Y"),IF(N138&lt;VLOOKUP(O138,Runners!A$3:CT$201,S$1,FALSE),IF(Y$2="zero",0,Y$2),0),0)</f>
        <v>0</v>
      </c>
      <c r="T138" s="6">
        <f t="shared" si="48"/>
        <v>0</v>
      </c>
      <c r="U138" s="2"/>
      <c r="V138" s="2" t="str">
        <f>IF(O138&lt;&gt;"",VLOOKUP(O138,Runners!CZ$3:DM$201,V$1,FALSE),"")</f>
        <v/>
      </c>
      <c r="W138" s="19" t="str">
        <f t="shared" si="49"/>
        <v/>
      </c>
    </row>
    <row r="139" spans="1:23" x14ac:dyDescent="0.2">
      <c r="C139" s="3">
        <f>IF(A139&lt;&gt;"",VLOOKUP(A139,Runners!A$3:AS$201,C$1,FALSE),0)</f>
        <v>0</v>
      </c>
      <c r="D139" s="6">
        <f t="shared" si="43"/>
        <v>135</v>
      </c>
      <c r="E139" s="2"/>
      <c r="F139" s="2">
        <f t="shared" si="44"/>
        <v>0</v>
      </c>
      <c r="J139" s="1">
        <f t="shared" si="45"/>
        <v>0</v>
      </c>
      <c r="M139" s="8" t="str">
        <f>IF(D139&lt;=L$4,SMALL(E$4:E$202,D139),"")</f>
        <v/>
      </c>
      <c r="N139" s="8" t="str">
        <f>IF(D139&lt;=L$4,VLOOKUP(M139,E$4:F$202,2,FALSE),"")</f>
        <v/>
      </c>
      <c r="O139" s="1" t="str">
        <f>IF(D139&lt;=L$4,VLOOKUP(M139,E$4:J$202,6,FALSE),"")</f>
        <v/>
      </c>
      <c r="P139" s="40" t="str">
        <f>IF(D139&lt;=L$4,VLOOKUP(O139,A$4:B$202,2,FALSE),"")</f>
        <v/>
      </c>
      <c r="Q139" s="40" t="str">
        <f t="shared" si="46"/>
        <v/>
      </c>
      <c r="R139" s="6">
        <f t="shared" si="47"/>
        <v>0</v>
      </c>
      <c r="S139" s="6">
        <f>IF(AND(D139&lt;=L$4,P139&lt;&gt;"Y"),IF(N139&lt;VLOOKUP(O139,Runners!A$3:CT$201,S$1,FALSE),IF(Y$2="zero",0,Y$2),0),0)</f>
        <v>0</v>
      </c>
      <c r="T139" s="6">
        <f t="shared" si="48"/>
        <v>0</v>
      </c>
      <c r="U139" s="2"/>
      <c r="V139" s="2" t="str">
        <f>IF(O139&lt;&gt;"",VLOOKUP(O139,Runners!CZ$3:DM$201,V$1,FALSE),"")</f>
        <v/>
      </c>
      <c r="W139" s="19" t="str">
        <f t="shared" si="49"/>
        <v/>
      </c>
    </row>
    <row r="140" spans="1:23" x14ac:dyDescent="0.2">
      <c r="C140" s="3">
        <f>IF(A140&lt;&gt;"",VLOOKUP(A140,Runners!A$3:AS$201,C$1,FALSE),0)</f>
        <v>0</v>
      </c>
      <c r="D140" s="6">
        <f t="shared" si="43"/>
        <v>136</v>
      </c>
      <c r="E140" s="2"/>
      <c r="F140" s="2">
        <f t="shared" si="44"/>
        <v>0</v>
      </c>
      <c r="J140" s="1">
        <f t="shared" si="45"/>
        <v>0</v>
      </c>
      <c r="M140" s="8" t="str">
        <f>IF(D140&lt;=L$4,SMALL(E$4:E$202,D140),"")</f>
        <v/>
      </c>
      <c r="N140" s="8" t="str">
        <f>IF(D140&lt;=L$4,VLOOKUP(M140,E$4:F$202,2,FALSE),"")</f>
        <v/>
      </c>
      <c r="O140" s="1" t="str">
        <f>IF(D140&lt;=L$4,VLOOKUP(M140,E$4:J$202,6,FALSE),"")</f>
        <v/>
      </c>
      <c r="P140" s="40" t="str">
        <f>IF(D140&lt;=L$4,VLOOKUP(O140,A$4:B$202,2,FALSE),"")</f>
        <v/>
      </c>
      <c r="Q140" s="40" t="str">
        <f t="shared" si="46"/>
        <v/>
      </c>
      <c r="R140" s="6">
        <f t="shared" si="47"/>
        <v>0</v>
      </c>
      <c r="S140" s="6">
        <f>IF(AND(D140&lt;=L$4,P140&lt;&gt;"Y"),IF(N140&lt;VLOOKUP(O140,Runners!A$3:CT$201,S$1,FALSE),IF(Y$2="zero",0,Y$2),0),0)</f>
        <v>0</v>
      </c>
      <c r="T140" s="6">
        <f t="shared" si="48"/>
        <v>0</v>
      </c>
      <c r="U140" s="2"/>
      <c r="V140" s="2" t="str">
        <f>IF(O140&lt;&gt;"",VLOOKUP(O140,Runners!CZ$3:DM$201,V$1,FALSE),"")</f>
        <v/>
      </c>
      <c r="W140" s="19" t="str">
        <f t="shared" si="49"/>
        <v/>
      </c>
    </row>
    <row r="141" spans="1:23" x14ac:dyDescent="0.2">
      <c r="C141" s="3">
        <f>IF(A141&lt;&gt;"",VLOOKUP(A141,Runners!A$3:AS$201,C$1,FALSE),0)</f>
        <v>0</v>
      </c>
      <c r="D141" s="6">
        <f t="shared" si="43"/>
        <v>137</v>
      </c>
      <c r="E141" s="2"/>
      <c r="F141" s="2">
        <f t="shared" si="44"/>
        <v>0</v>
      </c>
      <c r="J141" s="1">
        <f t="shared" si="45"/>
        <v>0</v>
      </c>
      <c r="M141" s="8" t="str">
        <f>IF(D141&lt;=L$4,SMALL(E$4:E$202,D141),"")</f>
        <v/>
      </c>
      <c r="N141" s="8" t="str">
        <f>IF(D141&lt;=L$4,VLOOKUP(M141,E$4:F$202,2,FALSE),"")</f>
        <v/>
      </c>
      <c r="O141" s="1" t="str">
        <f>IF(D141&lt;=L$4,VLOOKUP(M141,E$4:J$202,6,FALSE),"")</f>
        <v/>
      </c>
      <c r="P141" s="40" t="str">
        <f>IF(D141&lt;=L$4,VLOOKUP(O141,A$4:B$202,2,FALSE),"")</f>
        <v/>
      </c>
      <c r="Q141" s="40" t="str">
        <f t="shared" si="46"/>
        <v/>
      </c>
      <c r="R141" s="6">
        <f t="shared" si="47"/>
        <v>0</v>
      </c>
      <c r="S141" s="6">
        <f>IF(AND(D141&lt;=L$4,P141&lt;&gt;"Y"),IF(N141&lt;VLOOKUP(O141,Runners!A$3:CT$201,S$1,FALSE),IF(Y$2="zero",0,Y$2),0),0)</f>
        <v>0</v>
      </c>
      <c r="T141" s="6">
        <f t="shared" si="48"/>
        <v>0</v>
      </c>
      <c r="U141" s="2"/>
      <c r="V141" s="2" t="str">
        <f>IF(O141&lt;&gt;"",VLOOKUP(O141,Runners!CZ$3:DM$201,V$1,FALSE),"")</f>
        <v/>
      </c>
      <c r="W141" s="19" t="str">
        <f t="shared" si="49"/>
        <v/>
      </c>
    </row>
    <row r="142" spans="1:23" x14ac:dyDescent="0.2">
      <c r="C142" s="3">
        <f>IF(A142&lt;&gt;"",VLOOKUP(A142,Runners!A$3:AS$201,C$1,FALSE),0)</f>
        <v>0</v>
      </c>
      <c r="D142" s="6">
        <f t="shared" ref="D142:D158" si="50">D141+1</f>
        <v>138</v>
      </c>
      <c r="E142" s="2"/>
      <c r="F142" s="2">
        <f t="shared" ref="F142:F174" si="51">IF(E142&gt;0,E142-C142,0)</f>
        <v>0</v>
      </c>
      <c r="J142" s="1">
        <f t="shared" ref="J142:J158" si="52">A142</f>
        <v>0</v>
      </c>
      <c r="M142" s="8" t="str">
        <f>IF(D142&lt;=L$4,SMALL(E$4:E$202,D142),"")</f>
        <v/>
      </c>
      <c r="N142" s="8" t="str">
        <f>IF(D142&lt;=L$4,VLOOKUP(M142,E$4:F$202,2,FALSE),"")</f>
        <v/>
      </c>
      <c r="O142" s="1" t="str">
        <f>IF(D142&lt;=L$4,VLOOKUP(M142,E$4:J$202,6,FALSE),"")</f>
        <v/>
      </c>
      <c r="P142" s="40" t="str">
        <f>IF(D142&lt;=L$4,VLOOKUP(O142,A$4:B$202,2,FALSE),"")</f>
        <v/>
      </c>
      <c r="Q142" s="40" t="str">
        <f t="shared" ref="Q142:Q158" si="53">IF(D142&lt;=L$4,IF(P142="Y",Q141,Q141-1),"")</f>
        <v/>
      </c>
      <c r="R142" s="6">
        <f t="shared" ref="R142:R197" si="54">IF(Q142=Q141,0,IF(Q142&gt;0,Q142,1))</f>
        <v>0</v>
      </c>
      <c r="S142" s="6">
        <f>IF(AND(D142&lt;=L$4,P142&lt;&gt;"Y"),IF(N142&lt;VLOOKUP(O142,Runners!A$3:CT$201,S$1,FALSE),IF(Y$2="zero",0,Y$2),0),0)</f>
        <v>0</v>
      </c>
      <c r="T142" s="6">
        <f t="shared" ref="T142:T158" si="55">IF(AND(D142&lt;=L$4,P142&lt;&gt;"Y"),S142+R142,0)</f>
        <v>0</v>
      </c>
      <c r="U142" s="2"/>
      <c r="V142" s="2" t="str">
        <f>IF(O142&lt;&gt;"",VLOOKUP(O142,Runners!CZ$3:DM$201,V$1,FALSE),"")</f>
        <v/>
      </c>
      <c r="W142" s="19" t="str">
        <f t="shared" ref="W142:W158" si="56">IF(O142&lt;&gt;"",(V142-N142)/V142,"")</f>
        <v/>
      </c>
    </row>
    <row r="143" spans="1:23" x14ac:dyDescent="0.2">
      <c r="B143" s="3"/>
      <c r="C143" s="3">
        <f>IF(A143&lt;&gt;"",VLOOKUP(A143,Runners!A$3:AS$201,C$1,FALSE),0)</f>
        <v>0</v>
      </c>
      <c r="D143" s="6">
        <f t="shared" si="50"/>
        <v>139</v>
      </c>
      <c r="E143" s="2"/>
      <c r="F143" s="2">
        <f t="shared" si="51"/>
        <v>0</v>
      </c>
      <c r="J143" s="1">
        <f t="shared" si="52"/>
        <v>0</v>
      </c>
      <c r="M143" s="8" t="str">
        <f>IF(D143&lt;=L$4,SMALL(E$4:E$202,D143),"")</f>
        <v/>
      </c>
      <c r="N143" s="8" t="str">
        <f>IF(D143&lt;=L$4,VLOOKUP(M143,E$4:F$202,2,FALSE),"")</f>
        <v/>
      </c>
      <c r="O143" s="1" t="str">
        <f>IF(D143&lt;=L$4,VLOOKUP(M143,E$4:J$202,6,FALSE),"")</f>
        <v/>
      </c>
      <c r="P143" s="40" t="str">
        <f>IF(D143&lt;=L$4,VLOOKUP(O143,A$4:B$202,2,FALSE),"")</f>
        <v/>
      </c>
      <c r="Q143" s="40" t="str">
        <f t="shared" si="53"/>
        <v/>
      </c>
      <c r="R143" s="6">
        <f t="shared" si="54"/>
        <v>0</v>
      </c>
      <c r="S143" s="6">
        <f>IF(AND(D143&lt;=L$4,P143&lt;&gt;"Y"),IF(N143&lt;VLOOKUP(O143,Runners!A$3:CT$201,S$1,FALSE),IF(Y$2="zero",0,Y$2),0),0)</f>
        <v>0</v>
      </c>
      <c r="T143" s="6">
        <f t="shared" si="55"/>
        <v>0</v>
      </c>
      <c r="U143" s="2"/>
      <c r="V143" s="2" t="str">
        <f>IF(O143&lt;&gt;"",VLOOKUP(O143,Runners!CZ$3:DM$201,V$1,FALSE),"")</f>
        <v/>
      </c>
      <c r="W143" s="19" t="str">
        <f t="shared" si="56"/>
        <v/>
      </c>
    </row>
    <row r="144" spans="1:23" x14ac:dyDescent="0.2">
      <c r="C144" s="3">
        <f>IF(A144&lt;&gt;"",VLOOKUP(A144,Runners!A$3:AS$201,C$1,FALSE),0)</f>
        <v>0</v>
      </c>
      <c r="D144" s="6">
        <f t="shared" si="50"/>
        <v>140</v>
      </c>
      <c r="E144" s="2"/>
      <c r="F144" s="2">
        <f t="shared" si="51"/>
        <v>0</v>
      </c>
      <c r="J144" s="1">
        <f t="shared" si="52"/>
        <v>0</v>
      </c>
      <c r="M144" s="8" t="str">
        <f>IF(D144&lt;=L$4,SMALL(E$4:E$202,D144),"")</f>
        <v/>
      </c>
      <c r="N144" s="8" t="str">
        <f>IF(D144&lt;=L$4,VLOOKUP(M144,E$4:F$202,2,FALSE),"")</f>
        <v/>
      </c>
      <c r="O144" s="1" t="str">
        <f>IF(D144&lt;=L$4,VLOOKUP(M144,E$4:J$202,6,FALSE),"")</f>
        <v/>
      </c>
      <c r="P144" s="40" t="str">
        <f>IF(D144&lt;=L$4,VLOOKUP(O144,A$4:B$202,2,FALSE),"")</f>
        <v/>
      </c>
      <c r="Q144" s="40" t="str">
        <f t="shared" si="53"/>
        <v/>
      </c>
      <c r="R144" s="6">
        <f t="shared" si="54"/>
        <v>0</v>
      </c>
      <c r="S144" s="6">
        <f>IF(AND(D144&lt;=L$4,P144&lt;&gt;"Y"),IF(N144&lt;VLOOKUP(O144,Runners!A$3:CT$201,S$1,FALSE),IF(Y$2="zero",0,Y$2),0),0)</f>
        <v>0</v>
      </c>
      <c r="T144" s="6">
        <f t="shared" si="55"/>
        <v>0</v>
      </c>
      <c r="U144" s="2"/>
      <c r="V144" s="2" t="str">
        <f>IF(O144&lt;&gt;"",VLOOKUP(O144,Runners!CZ$3:DM$201,V$1,FALSE),"")</f>
        <v/>
      </c>
      <c r="W144" s="19" t="str">
        <f t="shared" si="56"/>
        <v/>
      </c>
    </row>
    <row r="145" spans="3:23" x14ac:dyDescent="0.2">
      <c r="C145" s="3">
        <f>IF(A145&lt;&gt;"",VLOOKUP(A145,Runners!A$3:AS$201,C$1,FALSE),0)</f>
        <v>0</v>
      </c>
      <c r="D145" s="6">
        <f t="shared" si="50"/>
        <v>141</v>
      </c>
      <c r="E145" s="2"/>
      <c r="F145" s="2">
        <f t="shared" si="51"/>
        <v>0</v>
      </c>
      <c r="J145" s="1">
        <f t="shared" si="52"/>
        <v>0</v>
      </c>
      <c r="M145" s="8" t="str">
        <f>IF(D145&lt;=L$4,SMALL(E$4:E$202,D145),"")</f>
        <v/>
      </c>
      <c r="N145" s="8" t="str">
        <f>IF(D145&lt;=L$4,VLOOKUP(M145,E$4:F$202,2,FALSE),"")</f>
        <v/>
      </c>
      <c r="O145" s="1" t="str">
        <f>IF(D145&lt;=L$4,VLOOKUP(M145,E$4:J$202,6,FALSE),"")</f>
        <v/>
      </c>
      <c r="P145" s="40" t="str">
        <f>IF(D145&lt;=L$4,VLOOKUP(O145,A$4:B$202,2,FALSE),"")</f>
        <v/>
      </c>
      <c r="Q145" s="40" t="str">
        <f t="shared" si="53"/>
        <v/>
      </c>
      <c r="R145" s="6">
        <f t="shared" si="54"/>
        <v>0</v>
      </c>
      <c r="S145" s="6">
        <f>IF(AND(D145&lt;=L$4,P145&lt;&gt;"Y"),IF(N145&lt;VLOOKUP(O145,Runners!A$3:CT$201,S$1,FALSE),IF(Y$2="zero",0,Y$2),0),0)</f>
        <v>0</v>
      </c>
      <c r="T145" s="6">
        <f t="shared" si="55"/>
        <v>0</v>
      </c>
      <c r="U145" s="2"/>
      <c r="V145" s="2" t="str">
        <f>IF(O145&lt;&gt;"",VLOOKUP(O145,Runners!CZ$3:DM$201,V$1,FALSE),"")</f>
        <v/>
      </c>
      <c r="W145" s="19" t="str">
        <f t="shared" si="56"/>
        <v/>
      </c>
    </row>
    <row r="146" spans="3:23" x14ac:dyDescent="0.2">
      <c r="C146" s="3">
        <f>IF(A146&lt;&gt;"",VLOOKUP(A146,Runners!A$3:AS$201,C$1,FALSE),0)</f>
        <v>0</v>
      </c>
      <c r="D146" s="6">
        <f t="shared" si="50"/>
        <v>142</v>
      </c>
      <c r="E146" s="2"/>
      <c r="F146" s="2">
        <f t="shared" si="51"/>
        <v>0</v>
      </c>
      <c r="J146" s="1">
        <f t="shared" si="52"/>
        <v>0</v>
      </c>
      <c r="M146" s="8" t="str">
        <f>IF(D146&lt;=L$4,SMALL(E$4:E$202,D146),"")</f>
        <v/>
      </c>
      <c r="N146" s="8" t="str">
        <f>IF(D146&lt;=L$4,VLOOKUP(M146,E$4:F$202,2,FALSE),"")</f>
        <v/>
      </c>
      <c r="O146" s="1" t="str">
        <f>IF(D146&lt;=L$4,VLOOKUP(M146,E$4:J$202,6,FALSE),"")</f>
        <v/>
      </c>
      <c r="P146" s="40" t="str">
        <f>IF(D146&lt;=L$4,VLOOKUP(O146,A$4:B$202,2,FALSE),"")</f>
        <v/>
      </c>
      <c r="Q146" s="40" t="str">
        <f t="shared" si="53"/>
        <v/>
      </c>
      <c r="R146" s="6">
        <f t="shared" si="54"/>
        <v>0</v>
      </c>
      <c r="S146" s="6">
        <f>IF(AND(D146&lt;=L$4,P146&lt;&gt;"Y"),IF(N146&lt;VLOOKUP(O146,Runners!A$3:CT$201,S$1,FALSE),IF(Y$2="zero",0,Y$2),0),0)</f>
        <v>0</v>
      </c>
      <c r="T146" s="6">
        <f t="shared" si="55"/>
        <v>0</v>
      </c>
      <c r="U146" s="2"/>
      <c r="V146" s="2" t="str">
        <f>IF(O146&lt;&gt;"",VLOOKUP(O146,Runners!CZ$3:DM$201,V$1,FALSE),"")</f>
        <v/>
      </c>
      <c r="W146" s="19" t="str">
        <f t="shared" si="56"/>
        <v/>
      </c>
    </row>
    <row r="147" spans="3:23" x14ac:dyDescent="0.2">
      <c r="C147" s="3">
        <f>IF(A147&lt;&gt;"",VLOOKUP(A147,Runners!A$3:AS$201,C$1,FALSE),0)</f>
        <v>0</v>
      </c>
      <c r="D147" s="6">
        <f t="shared" si="50"/>
        <v>143</v>
      </c>
      <c r="E147" s="2"/>
      <c r="F147" s="2">
        <f t="shared" si="51"/>
        <v>0</v>
      </c>
      <c r="J147" s="1">
        <f t="shared" si="52"/>
        <v>0</v>
      </c>
      <c r="M147" s="8" t="str">
        <f>IF(D147&lt;=L$4,SMALL(E$4:E$202,D147),"")</f>
        <v/>
      </c>
      <c r="N147" s="8" t="str">
        <f>IF(D147&lt;=L$4,VLOOKUP(M147,E$4:F$202,2,FALSE),"")</f>
        <v/>
      </c>
      <c r="O147" s="1" t="str">
        <f>IF(D147&lt;=L$4,VLOOKUP(M147,E$4:J$202,6,FALSE),"")</f>
        <v/>
      </c>
      <c r="P147" s="40" t="str">
        <f>IF(D147&lt;=L$4,VLOOKUP(O147,A$4:B$202,2,FALSE),"")</f>
        <v/>
      </c>
      <c r="Q147" s="40" t="str">
        <f t="shared" si="53"/>
        <v/>
      </c>
      <c r="R147" s="6">
        <f t="shared" si="54"/>
        <v>0</v>
      </c>
      <c r="S147" s="6">
        <f>IF(AND(D147&lt;=L$4,P147&lt;&gt;"Y"),IF(N147&lt;VLOOKUP(O147,Runners!A$3:CT$201,S$1,FALSE),IF(Y$2="zero",0,Y$2),0),0)</f>
        <v>0</v>
      </c>
      <c r="T147" s="6">
        <f t="shared" si="55"/>
        <v>0</v>
      </c>
      <c r="U147" s="2"/>
      <c r="V147" s="2" t="str">
        <f>IF(O147&lt;&gt;"",VLOOKUP(O147,Runners!CZ$3:DM$201,V$1,FALSE),"")</f>
        <v/>
      </c>
      <c r="W147" s="19" t="str">
        <f t="shared" si="56"/>
        <v/>
      </c>
    </row>
    <row r="148" spans="3:23" x14ac:dyDescent="0.2">
      <c r="C148" s="3">
        <f>IF(A148&lt;&gt;"",VLOOKUP(A148,Runners!A$3:AS$201,C$1,FALSE),0)</f>
        <v>0</v>
      </c>
      <c r="D148" s="6">
        <f t="shared" si="50"/>
        <v>144</v>
      </c>
      <c r="E148" s="2"/>
      <c r="F148" s="2">
        <f t="shared" si="51"/>
        <v>0</v>
      </c>
      <c r="J148" s="1">
        <f t="shared" si="52"/>
        <v>0</v>
      </c>
      <c r="M148" s="8" t="str">
        <f>IF(D148&lt;=L$4,SMALL(E$4:E$202,D148),"")</f>
        <v/>
      </c>
      <c r="N148" s="8" t="str">
        <f>IF(D148&lt;=L$4,VLOOKUP(M148,E$4:F$202,2,FALSE),"")</f>
        <v/>
      </c>
      <c r="O148" s="1" t="str">
        <f>IF(D148&lt;=L$4,VLOOKUP(M148,E$4:J$202,6,FALSE),"")</f>
        <v/>
      </c>
      <c r="P148" s="40" t="str">
        <f>IF(D148&lt;=L$4,VLOOKUP(O148,A$4:B$202,2,FALSE),"")</f>
        <v/>
      </c>
      <c r="Q148" s="40" t="str">
        <f t="shared" si="53"/>
        <v/>
      </c>
      <c r="R148" s="6">
        <f t="shared" si="54"/>
        <v>0</v>
      </c>
      <c r="S148" s="6">
        <f>IF(AND(D148&lt;=L$4,P148&lt;&gt;"Y"),IF(N148&lt;VLOOKUP(O148,Runners!A$3:CT$201,S$1,FALSE),IF(Y$2="zero",0,Y$2),0),0)</f>
        <v>0</v>
      </c>
      <c r="T148" s="6">
        <f t="shared" si="55"/>
        <v>0</v>
      </c>
      <c r="U148" s="2"/>
      <c r="V148" s="2" t="str">
        <f>IF(O148&lt;&gt;"",VLOOKUP(O148,Runners!CZ$3:DM$201,V$1,FALSE),"")</f>
        <v/>
      </c>
      <c r="W148" s="19" t="str">
        <f t="shared" si="56"/>
        <v/>
      </c>
    </row>
    <row r="149" spans="3:23" x14ac:dyDescent="0.2">
      <c r="C149" s="3">
        <f>IF(A149&lt;&gt;"",VLOOKUP(A149,Runners!A$3:AS$201,C$1,FALSE),0)</f>
        <v>0</v>
      </c>
      <c r="D149" s="6">
        <f t="shared" si="50"/>
        <v>145</v>
      </c>
      <c r="E149" s="2"/>
      <c r="F149" s="2">
        <f t="shared" si="51"/>
        <v>0</v>
      </c>
      <c r="J149" s="1">
        <f t="shared" si="52"/>
        <v>0</v>
      </c>
      <c r="M149" s="8" t="str">
        <f>IF(D149&lt;=L$4,SMALL(E$4:E$202,D149),"")</f>
        <v/>
      </c>
      <c r="N149" s="8" t="str">
        <f>IF(D149&lt;=L$4,VLOOKUP(M149,E$4:F$202,2,FALSE),"")</f>
        <v/>
      </c>
      <c r="O149" s="1" t="str">
        <f>IF(D149&lt;=L$4,VLOOKUP(M149,E$4:J$202,6,FALSE),"")</f>
        <v/>
      </c>
      <c r="P149" s="40" t="str">
        <f>IF(D149&lt;=L$4,VLOOKUP(O149,A$4:B$202,2,FALSE),"")</f>
        <v/>
      </c>
      <c r="Q149" s="40" t="str">
        <f t="shared" si="53"/>
        <v/>
      </c>
      <c r="R149" s="6">
        <f t="shared" si="54"/>
        <v>0</v>
      </c>
      <c r="S149" s="6">
        <f>IF(AND(D149&lt;=L$4,P149&lt;&gt;"Y"),IF(N149&lt;VLOOKUP(O149,Runners!A$3:CT$201,S$1,FALSE),IF(Y$2="zero",0,Y$2),0),0)</f>
        <v>0</v>
      </c>
      <c r="T149" s="6">
        <f t="shared" si="55"/>
        <v>0</v>
      </c>
      <c r="U149" s="2"/>
      <c r="V149" s="2" t="str">
        <f>IF(O149&lt;&gt;"",VLOOKUP(O149,Runners!CZ$3:DM$201,V$1,FALSE),"")</f>
        <v/>
      </c>
      <c r="W149" s="19" t="str">
        <f t="shared" si="56"/>
        <v/>
      </c>
    </row>
    <row r="150" spans="3:23" x14ac:dyDescent="0.2">
      <c r="C150" s="3">
        <f>IF(A150&lt;&gt;"",VLOOKUP(A150,Runners!A$3:AS$201,C$1,FALSE),0)</f>
        <v>0</v>
      </c>
      <c r="D150" s="6">
        <f t="shared" si="50"/>
        <v>146</v>
      </c>
      <c r="E150" s="2"/>
      <c r="F150" s="2">
        <f t="shared" si="51"/>
        <v>0</v>
      </c>
      <c r="J150" s="1">
        <f t="shared" si="52"/>
        <v>0</v>
      </c>
      <c r="M150" s="8" t="str">
        <f>IF(D150&lt;=L$4,SMALL(E$4:E$202,D150),"")</f>
        <v/>
      </c>
      <c r="N150" s="8" t="str">
        <f>IF(D150&lt;=L$4,VLOOKUP(M150,E$4:F$202,2,FALSE),"")</f>
        <v/>
      </c>
      <c r="O150" s="1" t="str">
        <f>IF(D150&lt;=L$4,VLOOKUP(M150,E$4:J$202,6,FALSE),"")</f>
        <v/>
      </c>
      <c r="P150" s="40" t="str">
        <f>IF(D150&lt;=L$4,VLOOKUP(O150,A$4:B$202,2,FALSE),"")</f>
        <v/>
      </c>
      <c r="Q150" s="40" t="str">
        <f t="shared" si="53"/>
        <v/>
      </c>
      <c r="R150" s="6">
        <f t="shared" si="54"/>
        <v>0</v>
      </c>
      <c r="S150" s="6">
        <f>IF(AND(D150&lt;=L$4,P150&lt;&gt;"Y"),IF(N150&lt;VLOOKUP(O150,Runners!A$3:CT$201,S$1,FALSE),IF(Y$2="zero",0,Y$2),0),0)</f>
        <v>0</v>
      </c>
      <c r="T150" s="6">
        <f t="shared" si="55"/>
        <v>0</v>
      </c>
      <c r="U150" s="2"/>
      <c r="V150" s="2" t="str">
        <f>IF(O150&lt;&gt;"",VLOOKUP(O150,Runners!CZ$3:DM$201,V$1,FALSE),"")</f>
        <v/>
      </c>
      <c r="W150" s="19" t="str">
        <f t="shared" si="56"/>
        <v/>
      </c>
    </row>
    <row r="151" spans="3:23" x14ac:dyDescent="0.2">
      <c r="C151" s="3">
        <f>IF(A151&lt;&gt;"",VLOOKUP(A151,Runners!A$3:AS$201,C$1,FALSE),0)</f>
        <v>0</v>
      </c>
      <c r="D151" s="6">
        <f t="shared" si="50"/>
        <v>147</v>
      </c>
      <c r="E151" s="2"/>
      <c r="F151" s="2">
        <f t="shared" si="51"/>
        <v>0</v>
      </c>
      <c r="J151" s="1">
        <f t="shared" si="52"/>
        <v>0</v>
      </c>
      <c r="M151" s="8" t="str">
        <f>IF(D151&lt;=L$4,SMALL(E$4:E$202,D151),"")</f>
        <v/>
      </c>
      <c r="N151" s="8" t="str">
        <f>IF(D151&lt;=L$4,VLOOKUP(M151,E$4:F$202,2,FALSE),"")</f>
        <v/>
      </c>
      <c r="O151" s="1" t="str">
        <f>IF(D151&lt;=L$4,VLOOKUP(M151,E$4:J$202,6,FALSE),"")</f>
        <v/>
      </c>
      <c r="P151" s="40" t="str">
        <f>IF(D151&lt;=L$4,VLOOKUP(O151,A$4:B$202,2,FALSE),"")</f>
        <v/>
      </c>
      <c r="Q151" s="40" t="str">
        <f t="shared" si="53"/>
        <v/>
      </c>
      <c r="R151" s="6">
        <f t="shared" si="54"/>
        <v>0</v>
      </c>
      <c r="S151" s="6">
        <f>IF(AND(D151&lt;=L$4,P151&lt;&gt;"Y"),IF(N151&lt;VLOOKUP(O151,Runners!A$3:CT$201,S$1,FALSE),IF(Y$2="zero",0,Y$2),0),0)</f>
        <v>0</v>
      </c>
      <c r="T151" s="6">
        <f t="shared" si="55"/>
        <v>0</v>
      </c>
      <c r="U151" s="2"/>
      <c r="V151" s="2" t="str">
        <f>IF(O151&lt;&gt;"",VLOOKUP(O151,Runners!CZ$3:DM$201,V$1,FALSE),"")</f>
        <v/>
      </c>
      <c r="W151" s="19" t="str">
        <f t="shared" si="56"/>
        <v/>
      </c>
    </row>
    <row r="152" spans="3:23" x14ac:dyDescent="0.2">
      <c r="C152" s="3">
        <f>IF(A152&lt;&gt;"",VLOOKUP(A152,Runners!A$3:AS$201,C$1,FALSE),0)</f>
        <v>0</v>
      </c>
      <c r="D152" s="6">
        <f t="shared" si="50"/>
        <v>148</v>
      </c>
      <c r="E152" s="2"/>
      <c r="F152" s="2">
        <f t="shared" si="51"/>
        <v>0</v>
      </c>
      <c r="J152" s="1">
        <f t="shared" si="52"/>
        <v>0</v>
      </c>
      <c r="M152" s="8" t="str">
        <f>IF(D152&lt;=L$4,SMALL(E$4:E$202,D152),"")</f>
        <v/>
      </c>
      <c r="N152" s="8" t="str">
        <f>IF(D152&lt;=L$4,VLOOKUP(M152,E$4:F$202,2,FALSE),"")</f>
        <v/>
      </c>
      <c r="O152" s="1" t="str">
        <f>IF(D152&lt;=L$4,VLOOKUP(M152,E$4:J$202,6,FALSE),"")</f>
        <v/>
      </c>
      <c r="P152" s="40" t="str">
        <f>IF(D152&lt;=L$4,VLOOKUP(O152,A$4:B$202,2,FALSE),"")</f>
        <v/>
      </c>
      <c r="Q152" s="40" t="str">
        <f t="shared" si="53"/>
        <v/>
      </c>
      <c r="R152" s="6">
        <f t="shared" si="54"/>
        <v>0</v>
      </c>
      <c r="S152" s="6">
        <f>IF(AND(D152&lt;=L$4,P152&lt;&gt;"Y"),IF(N152&lt;VLOOKUP(O152,Runners!A$3:CT$201,S$1,FALSE),IF(Y$2="zero",0,Y$2),0),0)</f>
        <v>0</v>
      </c>
      <c r="T152" s="6">
        <f t="shared" si="55"/>
        <v>0</v>
      </c>
      <c r="U152" s="2"/>
      <c r="V152" s="2" t="str">
        <f>IF(O152&lt;&gt;"",VLOOKUP(O152,Runners!CZ$3:DM$201,V$1,FALSE),"")</f>
        <v/>
      </c>
      <c r="W152" s="19" t="str">
        <f t="shared" si="56"/>
        <v/>
      </c>
    </row>
    <row r="153" spans="3:23" x14ac:dyDescent="0.2">
      <c r="C153" s="3">
        <f>IF(A153&lt;&gt;"",VLOOKUP(A153,Runners!A$3:AS$201,C$1,FALSE),0)</f>
        <v>0</v>
      </c>
      <c r="D153" s="6">
        <f t="shared" si="50"/>
        <v>149</v>
      </c>
      <c r="E153" s="2"/>
      <c r="F153" s="2">
        <f t="shared" si="51"/>
        <v>0</v>
      </c>
      <c r="J153" s="1">
        <f t="shared" si="52"/>
        <v>0</v>
      </c>
      <c r="M153" s="8" t="str">
        <f>IF(D153&lt;=L$4,SMALL(E$4:E$202,D153),"")</f>
        <v/>
      </c>
      <c r="N153" s="8" t="str">
        <f>IF(D153&lt;=L$4,VLOOKUP(M153,E$4:F$202,2,FALSE),"")</f>
        <v/>
      </c>
      <c r="O153" s="1" t="str">
        <f>IF(D153&lt;=L$4,VLOOKUP(M153,E$4:J$202,6,FALSE),"")</f>
        <v/>
      </c>
      <c r="P153" s="40" t="str">
        <f>IF(D153&lt;=L$4,VLOOKUP(O153,A$4:B$202,2,FALSE),"")</f>
        <v/>
      </c>
      <c r="Q153" s="40" t="str">
        <f t="shared" si="53"/>
        <v/>
      </c>
      <c r="R153" s="6">
        <f t="shared" si="54"/>
        <v>0</v>
      </c>
      <c r="S153" s="6">
        <f>IF(AND(D153&lt;=L$4,P153&lt;&gt;"Y"),IF(N153&lt;VLOOKUP(O153,Runners!A$3:CT$201,S$1,FALSE),IF(Y$2="zero",0,Y$2),0),0)</f>
        <v>0</v>
      </c>
      <c r="T153" s="6">
        <f t="shared" si="55"/>
        <v>0</v>
      </c>
      <c r="U153" s="2"/>
      <c r="V153" s="2" t="str">
        <f>IF(O153&lt;&gt;"",VLOOKUP(O153,Runners!CZ$3:DM$201,V$1,FALSE),"")</f>
        <v/>
      </c>
      <c r="W153" s="19" t="str">
        <f t="shared" si="56"/>
        <v/>
      </c>
    </row>
    <row r="154" spans="3:23" x14ac:dyDescent="0.2">
      <c r="C154" s="3">
        <f>IF(A154&lt;&gt;"",VLOOKUP(A154,Runners!A$3:AS$201,C$1,FALSE),0)</f>
        <v>0</v>
      </c>
      <c r="D154" s="6">
        <f t="shared" si="50"/>
        <v>150</v>
      </c>
      <c r="E154" s="2"/>
      <c r="F154" s="2">
        <f t="shared" si="51"/>
        <v>0</v>
      </c>
      <c r="J154" s="1">
        <f t="shared" si="52"/>
        <v>0</v>
      </c>
      <c r="M154" s="8" t="str">
        <f>IF(D154&lt;=L$4,SMALL(E$4:E$202,D154),"")</f>
        <v/>
      </c>
      <c r="N154" s="8" t="str">
        <f>IF(D154&lt;=L$4,VLOOKUP(M154,E$4:F$202,2,FALSE),"")</f>
        <v/>
      </c>
      <c r="O154" s="1" t="str">
        <f>IF(D154&lt;=L$4,VLOOKUP(M154,E$4:J$202,6,FALSE),"")</f>
        <v/>
      </c>
      <c r="P154" s="40" t="str">
        <f>IF(D154&lt;=L$4,VLOOKUP(O154,A$4:B$202,2,FALSE),"")</f>
        <v/>
      </c>
      <c r="Q154" s="40" t="str">
        <f t="shared" si="53"/>
        <v/>
      </c>
      <c r="R154" s="6">
        <f t="shared" si="54"/>
        <v>0</v>
      </c>
      <c r="S154" s="6">
        <f>IF(AND(D154&lt;=L$4,P154&lt;&gt;"Y"),IF(N154&lt;VLOOKUP(O154,Runners!A$3:CT$201,S$1,FALSE),IF(Y$2="zero",0,Y$2),0),0)</f>
        <v>0</v>
      </c>
      <c r="T154" s="6">
        <f t="shared" si="55"/>
        <v>0</v>
      </c>
      <c r="U154" s="2"/>
      <c r="V154" s="2" t="str">
        <f>IF(O154&lt;&gt;"",VLOOKUP(O154,Runners!CZ$3:DM$201,V$1,FALSE),"")</f>
        <v/>
      </c>
      <c r="W154" s="19" t="str">
        <f t="shared" si="56"/>
        <v/>
      </c>
    </row>
    <row r="155" spans="3:23" x14ac:dyDescent="0.2">
      <c r="C155" s="3">
        <f>IF(A155&lt;&gt;"",VLOOKUP(A155,Runners!A$3:AS$201,C$1,FALSE),0)</f>
        <v>0</v>
      </c>
      <c r="D155" s="6">
        <f t="shared" si="50"/>
        <v>151</v>
      </c>
      <c r="E155" s="2"/>
      <c r="F155" s="2">
        <f t="shared" si="51"/>
        <v>0</v>
      </c>
      <c r="J155" s="1">
        <f t="shared" si="52"/>
        <v>0</v>
      </c>
      <c r="M155" s="8" t="str">
        <f>IF(D155&lt;=L$4,SMALL(E$4:E$202,D155),"")</f>
        <v/>
      </c>
      <c r="N155" s="8" t="str">
        <f>IF(D155&lt;=L$4,VLOOKUP(M155,E$4:F$202,2,FALSE),"")</f>
        <v/>
      </c>
      <c r="O155" s="1" t="str">
        <f>IF(D155&lt;=L$4,VLOOKUP(M155,E$4:J$202,6,FALSE),"")</f>
        <v/>
      </c>
      <c r="P155" s="40" t="str">
        <f>IF(D155&lt;=L$4,VLOOKUP(O155,A$4:B$202,2,FALSE),"")</f>
        <v/>
      </c>
      <c r="Q155" s="40" t="str">
        <f t="shared" si="53"/>
        <v/>
      </c>
      <c r="R155" s="6">
        <f t="shared" si="54"/>
        <v>0</v>
      </c>
      <c r="S155" s="6">
        <f>IF(AND(D155&lt;=L$4,P155&lt;&gt;"Y"),IF(N155&lt;VLOOKUP(O155,Runners!A$3:CT$201,S$1,FALSE),IF(Y$2="zero",0,Y$2),0),0)</f>
        <v>0</v>
      </c>
      <c r="T155" s="6">
        <f t="shared" si="55"/>
        <v>0</v>
      </c>
      <c r="U155" s="2"/>
      <c r="V155" s="2" t="str">
        <f>IF(O155&lt;&gt;"",VLOOKUP(O155,Runners!CZ$3:DM$201,V$1,FALSE),"")</f>
        <v/>
      </c>
      <c r="W155" s="19" t="str">
        <f t="shared" si="56"/>
        <v/>
      </c>
    </row>
    <row r="156" spans="3:23" x14ac:dyDescent="0.2">
      <c r="C156" s="3">
        <f>IF(A156&lt;&gt;"",VLOOKUP(A156,Runners!A$3:AS$201,C$1,FALSE),0)</f>
        <v>0</v>
      </c>
      <c r="D156" s="6">
        <f t="shared" si="50"/>
        <v>152</v>
      </c>
      <c r="E156" s="2"/>
      <c r="F156" s="2">
        <f t="shared" si="51"/>
        <v>0</v>
      </c>
      <c r="J156" s="1">
        <f t="shared" si="52"/>
        <v>0</v>
      </c>
      <c r="M156" s="8" t="str">
        <f>IF(D156&lt;=L$4,SMALL(E$4:E$202,D156),"")</f>
        <v/>
      </c>
      <c r="N156" s="8" t="str">
        <f>IF(D156&lt;=L$4,VLOOKUP(M156,E$4:F$202,2,FALSE),"")</f>
        <v/>
      </c>
      <c r="O156" s="1" t="str">
        <f>IF(D156&lt;=L$4,VLOOKUP(M156,E$4:J$202,6,FALSE),"")</f>
        <v/>
      </c>
      <c r="P156" s="40" t="str">
        <f>IF(D156&lt;=L$4,VLOOKUP(O156,A$4:B$202,2,FALSE),"")</f>
        <v/>
      </c>
      <c r="Q156" s="40" t="str">
        <f t="shared" si="53"/>
        <v/>
      </c>
      <c r="R156" s="6">
        <f t="shared" si="54"/>
        <v>0</v>
      </c>
      <c r="S156" s="6">
        <f>IF(AND(D156&lt;=L$4,P156&lt;&gt;"Y"),IF(N156&lt;VLOOKUP(O156,Runners!A$3:CT$201,S$1,FALSE),IF(Y$2="zero",0,Y$2),0),0)</f>
        <v>0</v>
      </c>
      <c r="T156" s="6">
        <f t="shared" si="55"/>
        <v>0</v>
      </c>
      <c r="U156" s="2"/>
      <c r="V156" s="2" t="str">
        <f>IF(O156&lt;&gt;"",VLOOKUP(O156,Runners!CZ$3:DM$201,V$1,FALSE),"")</f>
        <v/>
      </c>
      <c r="W156" s="19" t="str">
        <f t="shared" si="56"/>
        <v/>
      </c>
    </row>
    <row r="157" spans="3:23" x14ac:dyDescent="0.2">
      <c r="C157" s="3">
        <f>IF(A157&lt;&gt;"",VLOOKUP(A157,Runners!A$3:AS$201,C$1,FALSE),0)</f>
        <v>0</v>
      </c>
      <c r="D157" s="6">
        <f t="shared" si="50"/>
        <v>153</v>
      </c>
      <c r="E157" s="2"/>
      <c r="F157" s="2">
        <f t="shared" si="51"/>
        <v>0</v>
      </c>
      <c r="J157" s="1">
        <f t="shared" si="52"/>
        <v>0</v>
      </c>
      <c r="M157" s="8" t="str">
        <f>IF(D157&lt;=L$4,SMALL(E$4:E$202,D157),"")</f>
        <v/>
      </c>
      <c r="N157" s="8" t="str">
        <f>IF(D157&lt;=L$4,VLOOKUP(M157,E$4:F$202,2,FALSE),"")</f>
        <v/>
      </c>
      <c r="O157" s="1" t="str">
        <f>IF(D157&lt;=L$4,VLOOKUP(M157,E$4:J$202,6,FALSE),"")</f>
        <v/>
      </c>
      <c r="P157" s="40" t="str">
        <f>IF(D157&lt;=L$4,VLOOKUP(O157,A$4:B$202,2,FALSE),"")</f>
        <v/>
      </c>
      <c r="Q157" s="40" t="str">
        <f t="shared" si="53"/>
        <v/>
      </c>
      <c r="R157" s="6">
        <f t="shared" si="54"/>
        <v>0</v>
      </c>
      <c r="S157" s="6">
        <f>IF(AND(D157&lt;=L$4,P157&lt;&gt;"Y"),IF(N157&lt;VLOOKUP(O157,Runners!A$3:CT$201,S$1,FALSE),IF(Y$2="zero",0,Y$2),0),0)</f>
        <v>0</v>
      </c>
      <c r="T157" s="6">
        <f t="shared" si="55"/>
        <v>0</v>
      </c>
      <c r="U157" s="2"/>
      <c r="V157" s="2" t="str">
        <f>IF(O157&lt;&gt;"",VLOOKUP(O157,Runners!CZ$3:DM$201,V$1,FALSE),"")</f>
        <v/>
      </c>
      <c r="W157" s="19" t="str">
        <f t="shared" si="56"/>
        <v/>
      </c>
    </row>
    <row r="158" spans="3:23" x14ac:dyDescent="0.2">
      <c r="C158" s="3">
        <f>IF(A158&lt;&gt;"",VLOOKUP(A158,Runners!A$3:AS$201,C$1,FALSE),0)</f>
        <v>0</v>
      </c>
      <c r="D158" s="6">
        <f t="shared" si="50"/>
        <v>154</v>
      </c>
      <c r="E158" s="2"/>
      <c r="F158" s="2">
        <f t="shared" si="51"/>
        <v>0</v>
      </c>
      <c r="J158" s="1">
        <f t="shared" si="52"/>
        <v>0</v>
      </c>
      <c r="M158" s="8" t="str">
        <f>IF(D158&lt;=L$4,SMALL(E$4:E$202,D158),"")</f>
        <v/>
      </c>
      <c r="N158" s="8" t="str">
        <f>IF(D158&lt;=L$4,VLOOKUP(M158,E$4:F$202,2,FALSE),"")</f>
        <v/>
      </c>
      <c r="O158" s="1" t="str">
        <f>IF(D158&lt;=L$4,VLOOKUP(M158,E$4:J$202,6,FALSE),"")</f>
        <v/>
      </c>
      <c r="P158" s="40" t="str">
        <f>IF(D158&lt;=L$4,VLOOKUP(O158,A$4:B$202,2,FALSE),"")</f>
        <v/>
      </c>
      <c r="Q158" s="40" t="str">
        <f t="shared" si="53"/>
        <v/>
      </c>
      <c r="R158" s="6">
        <f t="shared" si="54"/>
        <v>0</v>
      </c>
      <c r="S158" s="6">
        <f>IF(AND(D158&lt;=L$4,P158&lt;&gt;"Y"),IF(N158&lt;VLOOKUP(O158,Runners!A$3:CT$201,S$1,FALSE),IF(Y$2="zero",0,Y$2),0),0)</f>
        <v>0</v>
      </c>
      <c r="T158" s="6">
        <f t="shared" si="55"/>
        <v>0</v>
      </c>
      <c r="U158" s="2"/>
      <c r="V158" s="2" t="str">
        <f>IF(O158&lt;&gt;"",VLOOKUP(O158,Runners!CZ$3:DM$201,V$1,FALSE),"")</f>
        <v/>
      </c>
      <c r="W158" s="19" t="str">
        <f t="shared" si="56"/>
        <v/>
      </c>
    </row>
    <row r="159" spans="3:23" x14ac:dyDescent="0.2">
      <c r="C159" s="3">
        <f>IF(A159&lt;&gt;"",VLOOKUP(A159,Runners!A$3:AS$201,C$1,FALSE),0)</f>
        <v>0</v>
      </c>
      <c r="D159" s="6">
        <f t="shared" ref="D159:D201" si="57">D158+1</f>
        <v>155</v>
      </c>
      <c r="E159" s="2"/>
      <c r="F159" s="2">
        <f t="shared" si="51"/>
        <v>0</v>
      </c>
      <c r="J159" s="1">
        <f t="shared" ref="J159:J198" si="58">A159</f>
        <v>0</v>
      </c>
      <c r="M159" s="8" t="str">
        <f>IF(D159&lt;=L$4,SMALL(E$4:E$202,D159),"")</f>
        <v/>
      </c>
      <c r="N159" s="8" t="str">
        <f>IF(D159&lt;=L$4,VLOOKUP(M159,E$4:F$202,2,FALSE),"")</f>
        <v/>
      </c>
      <c r="O159" s="1" t="str">
        <f>IF(D159&lt;=L$4,VLOOKUP(M159,E$4:J$202,6,FALSE),"")</f>
        <v/>
      </c>
      <c r="P159" s="40" t="str">
        <f>IF(D159&lt;=L$4,VLOOKUP(O159,A$4:B$202,2,FALSE),"")</f>
        <v/>
      </c>
      <c r="Q159" s="40" t="str">
        <f t="shared" ref="Q159:Q197" si="59">IF(D159&lt;=L$4,IF(P159="Y",Q158,Q158-1),"")</f>
        <v/>
      </c>
      <c r="R159" s="6">
        <f t="shared" si="54"/>
        <v>0</v>
      </c>
      <c r="S159" s="6">
        <f>IF(AND(D159&lt;=L$4,P159&lt;&gt;"Y"),IF(N159&lt;VLOOKUP(O159,Runners!A$3:CT$201,S$1,FALSE),IF(Y$2="zero",0,Y$2),0),0)</f>
        <v>0</v>
      </c>
      <c r="T159" s="6">
        <f t="shared" ref="T159:T197" si="60">IF(AND(D159&lt;=L$4,P159&lt;&gt;"Y"),S159+R159,0)</f>
        <v>0</v>
      </c>
      <c r="U159" s="2"/>
      <c r="V159" s="2" t="str">
        <f>IF(O159&lt;&gt;"",VLOOKUP(O159,Runners!CZ$3:DM$201,V$1,FALSE),"")</f>
        <v/>
      </c>
      <c r="W159" s="19" t="str">
        <f t="shared" ref="W159:W197" si="61">IF(O159&lt;&gt;"",(V159-N159)/V159,"")</f>
        <v/>
      </c>
    </row>
    <row r="160" spans="3:23" x14ac:dyDescent="0.2">
      <c r="C160" s="3">
        <f>IF(A160&lt;&gt;"",VLOOKUP(A160,Runners!A$3:AS$201,C$1,FALSE),0)</f>
        <v>0</v>
      </c>
      <c r="D160" s="6">
        <f t="shared" si="57"/>
        <v>156</v>
      </c>
      <c r="E160" s="2"/>
      <c r="F160" s="2">
        <f t="shared" si="51"/>
        <v>0</v>
      </c>
      <c r="J160" s="1">
        <f t="shared" si="58"/>
        <v>0</v>
      </c>
      <c r="M160" s="8" t="str">
        <f>IF(D160&lt;=L$4,SMALL(E$4:E$202,D160),"")</f>
        <v/>
      </c>
      <c r="N160" s="8" t="str">
        <f>IF(D160&lt;=L$4,VLOOKUP(M160,E$4:F$202,2,FALSE),"")</f>
        <v/>
      </c>
      <c r="O160" s="1" t="str">
        <f>IF(D160&lt;=L$4,VLOOKUP(M160,E$4:J$202,6,FALSE),"")</f>
        <v/>
      </c>
      <c r="P160" s="40" t="str">
        <f>IF(D160&lt;=L$4,VLOOKUP(O160,A$4:B$202,2,FALSE),"")</f>
        <v/>
      </c>
      <c r="Q160" s="40" t="str">
        <f t="shared" si="59"/>
        <v/>
      </c>
      <c r="R160" s="6">
        <f t="shared" si="54"/>
        <v>0</v>
      </c>
      <c r="S160" s="6">
        <f>IF(AND(D160&lt;=L$4,P160&lt;&gt;"Y"),IF(N160&lt;VLOOKUP(O160,Runners!A$3:CT$201,S$1,FALSE),IF(Y$2="zero",0,Y$2),0),0)</f>
        <v>0</v>
      </c>
      <c r="T160" s="6">
        <f t="shared" si="60"/>
        <v>0</v>
      </c>
      <c r="U160" s="2"/>
      <c r="V160" s="2" t="str">
        <f>IF(O160&lt;&gt;"",VLOOKUP(O160,Runners!CZ$3:DM$201,V$1,FALSE),"")</f>
        <v/>
      </c>
      <c r="W160" s="19" t="str">
        <f t="shared" si="61"/>
        <v/>
      </c>
    </row>
    <row r="161" spans="3:23" x14ac:dyDescent="0.2">
      <c r="C161" s="3">
        <f>IF(A161&lt;&gt;"",VLOOKUP(A161,Runners!A$3:AS$201,C$1,FALSE),0)</f>
        <v>0</v>
      </c>
      <c r="D161" s="6">
        <f t="shared" si="57"/>
        <v>157</v>
      </c>
      <c r="E161" s="2"/>
      <c r="F161" s="2">
        <f t="shared" si="51"/>
        <v>0</v>
      </c>
      <c r="J161" s="1">
        <f t="shared" si="58"/>
        <v>0</v>
      </c>
      <c r="M161" s="8" t="str">
        <f>IF(D161&lt;=L$4,SMALL(E$4:E$202,D161),"")</f>
        <v/>
      </c>
      <c r="N161" s="8" t="str">
        <f>IF(D161&lt;=L$4,VLOOKUP(M161,E$4:F$202,2,FALSE),"")</f>
        <v/>
      </c>
      <c r="O161" s="1" t="str">
        <f>IF(D161&lt;=L$4,VLOOKUP(M161,E$4:J$202,6,FALSE),"")</f>
        <v/>
      </c>
      <c r="P161" s="40" t="str">
        <f>IF(D161&lt;=L$4,VLOOKUP(O161,A$4:B$202,2,FALSE),"")</f>
        <v/>
      </c>
      <c r="Q161" s="40" t="str">
        <f t="shared" si="59"/>
        <v/>
      </c>
      <c r="R161" s="6">
        <f t="shared" si="54"/>
        <v>0</v>
      </c>
      <c r="S161" s="6">
        <f>IF(AND(D161&lt;=L$4,P161&lt;&gt;"Y"),IF(N161&lt;VLOOKUP(O161,Runners!A$3:CT$201,S$1,FALSE),IF(Y$2="zero",0,Y$2),0),0)</f>
        <v>0</v>
      </c>
      <c r="T161" s="6">
        <f t="shared" si="60"/>
        <v>0</v>
      </c>
      <c r="U161" s="2"/>
      <c r="V161" s="2" t="str">
        <f>IF(O161&lt;&gt;"",VLOOKUP(O161,Runners!CZ$3:DM$201,V$1,FALSE),"")</f>
        <v/>
      </c>
      <c r="W161" s="19" t="str">
        <f t="shared" si="61"/>
        <v/>
      </c>
    </row>
    <row r="162" spans="3:23" x14ac:dyDescent="0.2">
      <c r="C162" s="3">
        <f>IF(A162&lt;&gt;"",VLOOKUP(A162,Runners!A$3:AS$201,C$1,FALSE),0)</f>
        <v>0</v>
      </c>
      <c r="D162" s="6">
        <f t="shared" si="57"/>
        <v>158</v>
      </c>
      <c r="E162" s="2"/>
      <c r="F162" s="2">
        <f t="shared" si="51"/>
        <v>0</v>
      </c>
      <c r="J162" s="1">
        <f t="shared" si="58"/>
        <v>0</v>
      </c>
      <c r="M162" s="8" t="str">
        <f>IF(D162&lt;=L$4,SMALL(E$4:E$202,D162),"")</f>
        <v/>
      </c>
      <c r="N162" s="8" t="str">
        <f>IF(D162&lt;=L$4,VLOOKUP(M162,E$4:F$202,2,FALSE),"")</f>
        <v/>
      </c>
      <c r="O162" s="1" t="str">
        <f>IF(D162&lt;=L$4,VLOOKUP(M162,E$4:J$202,6,FALSE),"")</f>
        <v/>
      </c>
      <c r="P162" s="40" t="str">
        <f>IF(D162&lt;=L$4,VLOOKUP(O162,A$4:B$202,2,FALSE),"")</f>
        <v/>
      </c>
      <c r="Q162" s="40" t="str">
        <f t="shared" si="59"/>
        <v/>
      </c>
      <c r="R162" s="6">
        <f t="shared" si="54"/>
        <v>0</v>
      </c>
      <c r="S162" s="6">
        <f>IF(AND(D162&lt;=L$4,P162&lt;&gt;"Y"),IF(N162&lt;VLOOKUP(O162,Runners!A$3:CT$201,S$1,FALSE),IF(Y$2="zero",0,Y$2),0),0)</f>
        <v>0</v>
      </c>
      <c r="T162" s="6">
        <f t="shared" si="60"/>
        <v>0</v>
      </c>
      <c r="U162" s="2"/>
      <c r="V162" s="2" t="str">
        <f>IF(O162&lt;&gt;"",VLOOKUP(O162,Runners!CZ$3:DM$201,V$1,FALSE),"")</f>
        <v/>
      </c>
      <c r="W162" s="19" t="str">
        <f t="shared" si="61"/>
        <v/>
      </c>
    </row>
    <row r="163" spans="3:23" x14ac:dyDescent="0.2">
      <c r="C163" s="3">
        <f>IF(A163&lt;&gt;"",VLOOKUP(A163,Runners!A$3:AS$201,C$1,FALSE),0)</f>
        <v>0</v>
      </c>
      <c r="D163" s="6">
        <f t="shared" si="57"/>
        <v>159</v>
      </c>
      <c r="E163" s="2"/>
      <c r="F163" s="2">
        <f t="shared" si="51"/>
        <v>0</v>
      </c>
      <c r="J163" s="1">
        <f t="shared" si="58"/>
        <v>0</v>
      </c>
      <c r="M163" s="8" t="str">
        <f>IF(D163&lt;=L$4,SMALL(E$4:E$202,D163),"")</f>
        <v/>
      </c>
      <c r="N163" s="8" t="str">
        <f>IF(D163&lt;=L$4,VLOOKUP(M163,E$4:F$202,2,FALSE),"")</f>
        <v/>
      </c>
      <c r="O163" s="1" t="str">
        <f>IF(D163&lt;=L$4,VLOOKUP(M163,E$4:J$202,6,FALSE),"")</f>
        <v/>
      </c>
      <c r="P163" s="40" t="str">
        <f>IF(D163&lt;=L$4,VLOOKUP(O163,A$4:B$202,2,FALSE),"")</f>
        <v/>
      </c>
      <c r="Q163" s="40" t="str">
        <f t="shared" si="59"/>
        <v/>
      </c>
      <c r="R163" s="6">
        <f t="shared" si="54"/>
        <v>0</v>
      </c>
      <c r="S163" s="6">
        <f>IF(AND(D163&lt;=L$4,P163&lt;&gt;"Y"),IF(N163&lt;VLOOKUP(O163,Runners!A$3:CT$201,S$1,FALSE),IF(Y$2="zero",0,Y$2),0),0)</f>
        <v>0</v>
      </c>
      <c r="T163" s="6">
        <f t="shared" si="60"/>
        <v>0</v>
      </c>
      <c r="U163" s="2"/>
      <c r="V163" s="2" t="str">
        <f>IF(O163&lt;&gt;"",VLOOKUP(O163,Runners!CZ$3:DM$201,V$1,FALSE),"")</f>
        <v/>
      </c>
      <c r="W163" s="19" t="str">
        <f t="shared" si="61"/>
        <v/>
      </c>
    </row>
    <row r="164" spans="3:23" x14ac:dyDescent="0.2">
      <c r="C164" s="3">
        <f>IF(A164&lt;&gt;"",VLOOKUP(A164,Runners!A$3:AS$201,C$1,FALSE),0)</f>
        <v>0</v>
      </c>
      <c r="D164" s="6">
        <f t="shared" si="57"/>
        <v>160</v>
      </c>
      <c r="E164" s="2"/>
      <c r="F164" s="2">
        <f t="shared" si="51"/>
        <v>0</v>
      </c>
      <c r="J164" s="1">
        <f t="shared" si="58"/>
        <v>0</v>
      </c>
      <c r="M164" s="8" t="str">
        <f>IF(D164&lt;=L$4,SMALL(E$4:E$202,D164),"")</f>
        <v/>
      </c>
      <c r="N164" s="8" t="str">
        <f>IF(D164&lt;=L$4,VLOOKUP(M164,E$4:F$202,2,FALSE),"")</f>
        <v/>
      </c>
      <c r="O164" s="1" t="str">
        <f>IF(D164&lt;=L$4,VLOOKUP(M164,E$4:J$202,6,FALSE),"")</f>
        <v/>
      </c>
      <c r="P164" s="40" t="str">
        <f>IF(D164&lt;=L$4,VLOOKUP(O164,A$4:B$202,2,FALSE),"")</f>
        <v/>
      </c>
      <c r="Q164" s="40" t="str">
        <f t="shared" si="59"/>
        <v/>
      </c>
      <c r="R164" s="6">
        <f t="shared" si="54"/>
        <v>0</v>
      </c>
      <c r="S164" s="6">
        <f>IF(AND(D164&lt;=L$4,P164&lt;&gt;"Y"),IF(N164&lt;VLOOKUP(O164,Runners!A$3:CT$201,S$1,FALSE),IF(Y$2="zero",0,Y$2),0),0)</f>
        <v>0</v>
      </c>
      <c r="T164" s="6">
        <f t="shared" si="60"/>
        <v>0</v>
      </c>
      <c r="U164" s="2"/>
      <c r="V164" s="2" t="str">
        <f>IF(O164&lt;&gt;"",VLOOKUP(O164,Runners!CZ$3:DM$201,V$1,FALSE),"")</f>
        <v/>
      </c>
      <c r="W164" s="19" t="str">
        <f t="shared" si="61"/>
        <v/>
      </c>
    </row>
    <row r="165" spans="3:23" x14ac:dyDescent="0.2">
      <c r="C165" s="3">
        <f>IF(A165&lt;&gt;"",VLOOKUP(A165,Runners!A$3:AS$201,C$1,FALSE),0)</f>
        <v>0</v>
      </c>
      <c r="D165" s="6">
        <f t="shared" si="57"/>
        <v>161</v>
      </c>
      <c r="E165" s="2"/>
      <c r="F165" s="2">
        <f t="shared" si="51"/>
        <v>0</v>
      </c>
      <c r="J165" s="1">
        <f t="shared" si="58"/>
        <v>0</v>
      </c>
      <c r="M165" s="8" t="str">
        <f>IF(D165&lt;=L$4,SMALL(E$4:E$202,D165),"")</f>
        <v/>
      </c>
      <c r="N165" s="8" t="str">
        <f>IF(D165&lt;=L$4,VLOOKUP(M165,E$4:F$202,2,FALSE),"")</f>
        <v/>
      </c>
      <c r="O165" s="1" t="str">
        <f>IF(D165&lt;=L$4,VLOOKUP(M165,E$4:J$202,6,FALSE),"")</f>
        <v/>
      </c>
      <c r="P165" s="40" t="str">
        <f>IF(D165&lt;=L$4,VLOOKUP(O165,A$4:B$202,2,FALSE),"")</f>
        <v/>
      </c>
      <c r="Q165" s="40" t="str">
        <f t="shared" si="59"/>
        <v/>
      </c>
      <c r="R165" s="6">
        <f t="shared" si="54"/>
        <v>0</v>
      </c>
      <c r="S165" s="6">
        <f>IF(AND(D165&lt;=L$4,P165&lt;&gt;"Y"),IF(N165&lt;VLOOKUP(O165,Runners!A$3:CT$201,S$1,FALSE),IF(Y$2="zero",0,Y$2),0),0)</f>
        <v>0</v>
      </c>
      <c r="T165" s="6">
        <f t="shared" si="60"/>
        <v>0</v>
      </c>
      <c r="U165" s="2"/>
      <c r="V165" s="2" t="str">
        <f>IF(O165&lt;&gt;"",VLOOKUP(O165,Runners!CZ$3:DM$201,V$1,FALSE),"")</f>
        <v/>
      </c>
      <c r="W165" s="19" t="str">
        <f t="shared" si="61"/>
        <v/>
      </c>
    </row>
    <row r="166" spans="3:23" x14ac:dyDescent="0.2">
      <c r="C166" s="3">
        <f>IF(A166&lt;&gt;"",VLOOKUP(A166,Runners!A$3:AS$201,C$1,FALSE),0)</f>
        <v>0</v>
      </c>
      <c r="D166" s="6">
        <f t="shared" si="57"/>
        <v>162</v>
      </c>
      <c r="E166" s="2"/>
      <c r="F166" s="2">
        <f t="shared" si="51"/>
        <v>0</v>
      </c>
      <c r="J166" s="1">
        <f t="shared" si="58"/>
        <v>0</v>
      </c>
      <c r="M166" s="8" t="str">
        <f>IF(D166&lt;=L$4,SMALL(E$4:E$202,D166),"")</f>
        <v/>
      </c>
      <c r="N166" s="8" t="str">
        <f>IF(D166&lt;=L$4,VLOOKUP(M166,E$4:F$202,2,FALSE),"")</f>
        <v/>
      </c>
      <c r="O166" s="1" t="str">
        <f>IF(D166&lt;=L$4,VLOOKUP(M166,E$4:J$202,6,FALSE),"")</f>
        <v/>
      </c>
      <c r="P166" s="40" t="str">
        <f>IF(D166&lt;=L$4,VLOOKUP(O166,A$4:B$202,2,FALSE),"")</f>
        <v/>
      </c>
      <c r="Q166" s="40" t="str">
        <f t="shared" si="59"/>
        <v/>
      </c>
      <c r="R166" s="6">
        <f t="shared" si="54"/>
        <v>0</v>
      </c>
      <c r="S166" s="6">
        <f>IF(AND(D166&lt;=L$4,P166&lt;&gt;"Y"),IF(N166&lt;VLOOKUP(O166,Runners!A$3:CT$201,S$1,FALSE),IF(Y$2="zero",0,Y$2),0),0)</f>
        <v>0</v>
      </c>
      <c r="T166" s="6">
        <f t="shared" si="60"/>
        <v>0</v>
      </c>
      <c r="U166" s="2"/>
      <c r="V166" s="2" t="str">
        <f>IF(O166&lt;&gt;"",VLOOKUP(O166,Runners!CZ$3:DM$201,V$1,FALSE),"")</f>
        <v/>
      </c>
      <c r="W166" s="19" t="str">
        <f t="shared" si="61"/>
        <v/>
      </c>
    </row>
    <row r="167" spans="3:23" x14ac:dyDescent="0.2">
      <c r="C167" s="3">
        <f>IF(A167&lt;&gt;"",VLOOKUP(A167,Runners!A$3:AS$201,C$1,FALSE),0)</f>
        <v>0</v>
      </c>
      <c r="D167" s="6">
        <f t="shared" si="57"/>
        <v>163</v>
      </c>
      <c r="E167" s="2"/>
      <c r="F167" s="2">
        <f t="shared" si="51"/>
        <v>0</v>
      </c>
      <c r="J167" s="1">
        <f t="shared" si="58"/>
        <v>0</v>
      </c>
      <c r="M167" s="8" t="str">
        <f>IF(D167&lt;=L$4,SMALL(E$4:E$202,D167),"")</f>
        <v/>
      </c>
      <c r="N167" s="8" t="str">
        <f>IF(D167&lt;=L$4,VLOOKUP(M167,E$4:F$202,2,FALSE),"")</f>
        <v/>
      </c>
      <c r="O167" s="1" t="str">
        <f>IF(D167&lt;=L$4,VLOOKUP(M167,E$4:J$202,6,FALSE),"")</f>
        <v/>
      </c>
      <c r="P167" s="40" t="str">
        <f>IF(D167&lt;=L$4,VLOOKUP(O167,A$4:B$202,2,FALSE),"")</f>
        <v/>
      </c>
      <c r="Q167" s="40" t="str">
        <f t="shared" si="59"/>
        <v/>
      </c>
      <c r="R167" s="6">
        <f t="shared" si="54"/>
        <v>0</v>
      </c>
      <c r="S167" s="6">
        <f>IF(AND(D167&lt;=L$4,P167&lt;&gt;"Y"),IF(N167&lt;VLOOKUP(O167,Runners!A$3:CT$201,S$1,FALSE),IF(Y$2="zero",0,Y$2),0),0)</f>
        <v>0</v>
      </c>
      <c r="T167" s="6">
        <f t="shared" si="60"/>
        <v>0</v>
      </c>
      <c r="U167" s="2"/>
      <c r="V167" s="2" t="str">
        <f>IF(O167&lt;&gt;"",VLOOKUP(O167,Runners!CZ$3:DM$201,V$1,FALSE),"")</f>
        <v/>
      </c>
      <c r="W167" s="19" t="str">
        <f t="shared" si="61"/>
        <v/>
      </c>
    </row>
    <row r="168" spans="3:23" x14ac:dyDescent="0.2">
      <c r="C168" s="3">
        <f>IF(A168&lt;&gt;"",VLOOKUP(A168,Runners!A$3:AS$201,C$1,FALSE),0)</f>
        <v>0</v>
      </c>
      <c r="D168" s="6">
        <f t="shared" si="57"/>
        <v>164</v>
      </c>
      <c r="E168" s="2"/>
      <c r="F168" s="2">
        <f t="shared" si="51"/>
        <v>0</v>
      </c>
      <c r="J168" s="1">
        <f t="shared" si="58"/>
        <v>0</v>
      </c>
      <c r="M168" s="8" t="str">
        <f>IF(D168&lt;=L$4,SMALL(E$4:E$202,D168),"")</f>
        <v/>
      </c>
      <c r="N168" s="8" t="str">
        <f>IF(D168&lt;=L$4,VLOOKUP(M168,E$4:F$202,2,FALSE),"")</f>
        <v/>
      </c>
      <c r="O168" s="1" t="str">
        <f>IF(D168&lt;=L$4,VLOOKUP(M168,E$4:J$202,6,FALSE),"")</f>
        <v/>
      </c>
      <c r="P168" s="40" t="str">
        <f>IF(D168&lt;=L$4,VLOOKUP(O168,A$4:B$202,2,FALSE),"")</f>
        <v/>
      </c>
      <c r="Q168" s="40" t="str">
        <f t="shared" si="59"/>
        <v/>
      </c>
      <c r="R168" s="6">
        <f t="shared" si="54"/>
        <v>0</v>
      </c>
      <c r="S168" s="6">
        <f>IF(AND(D168&lt;=L$4,P168&lt;&gt;"Y"),IF(N168&lt;VLOOKUP(O168,Runners!A$3:CT$201,S$1,FALSE),IF(Y$2="zero",0,Y$2),0),0)</f>
        <v>0</v>
      </c>
      <c r="T168" s="6">
        <f t="shared" si="60"/>
        <v>0</v>
      </c>
      <c r="U168" s="2"/>
      <c r="V168" s="2" t="str">
        <f>IF(O168&lt;&gt;"",VLOOKUP(O168,Runners!CZ$3:DM$201,V$1,FALSE),"")</f>
        <v/>
      </c>
      <c r="W168" s="19" t="str">
        <f t="shared" si="61"/>
        <v/>
      </c>
    </row>
    <row r="169" spans="3:23" x14ac:dyDescent="0.2">
      <c r="C169" s="3">
        <f>IF(A169&lt;&gt;"",VLOOKUP(A169,Runners!A$3:AS$201,C$1,FALSE),0)</f>
        <v>0</v>
      </c>
      <c r="D169" s="6">
        <f t="shared" si="57"/>
        <v>165</v>
      </c>
      <c r="E169" s="2"/>
      <c r="F169" s="2">
        <f t="shared" si="51"/>
        <v>0</v>
      </c>
      <c r="J169" s="1">
        <f t="shared" si="58"/>
        <v>0</v>
      </c>
      <c r="M169" s="8" t="str">
        <f>IF(D169&lt;=L$4,SMALL(E$4:E$202,D169),"")</f>
        <v/>
      </c>
      <c r="N169" s="8" t="str">
        <f>IF(D169&lt;=L$4,VLOOKUP(M169,E$4:F$202,2,FALSE),"")</f>
        <v/>
      </c>
      <c r="O169" s="1" t="str">
        <f>IF(D169&lt;=L$4,VLOOKUP(M169,E$4:J$202,6,FALSE),"")</f>
        <v/>
      </c>
      <c r="P169" s="40" t="str">
        <f>IF(D169&lt;=L$4,VLOOKUP(O169,A$4:B$202,2,FALSE),"")</f>
        <v/>
      </c>
      <c r="Q169" s="40" t="str">
        <f t="shared" si="59"/>
        <v/>
      </c>
      <c r="R169" s="6">
        <f t="shared" si="54"/>
        <v>0</v>
      </c>
      <c r="S169" s="6">
        <f>IF(AND(D169&lt;=L$4,P169&lt;&gt;"Y"),IF(N169&lt;VLOOKUP(O169,Runners!A$3:CT$201,S$1,FALSE),IF(Y$2="zero",0,Y$2),0),0)</f>
        <v>0</v>
      </c>
      <c r="T169" s="6">
        <f t="shared" si="60"/>
        <v>0</v>
      </c>
      <c r="U169" s="2"/>
      <c r="V169" s="2" t="str">
        <f>IF(O169&lt;&gt;"",VLOOKUP(O169,Runners!CZ$3:DM$201,V$1,FALSE),"")</f>
        <v/>
      </c>
      <c r="W169" s="19" t="str">
        <f t="shared" si="61"/>
        <v/>
      </c>
    </row>
    <row r="170" spans="3:23" x14ac:dyDescent="0.2">
      <c r="C170" s="3">
        <f>IF(A170&lt;&gt;"",VLOOKUP(A170,Runners!A$3:AS$201,C$1,FALSE),0)</f>
        <v>0</v>
      </c>
      <c r="D170" s="6">
        <f t="shared" si="57"/>
        <v>166</v>
      </c>
      <c r="E170" s="2"/>
      <c r="F170" s="2">
        <f t="shared" si="51"/>
        <v>0</v>
      </c>
      <c r="J170" s="1">
        <f t="shared" si="58"/>
        <v>0</v>
      </c>
      <c r="M170" s="8" t="str">
        <f>IF(D170&lt;=L$4,SMALL(E$4:E$202,D170),"")</f>
        <v/>
      </c>
      <c r="N170" s="8" t="str">
        <f>IF(D170&lt;=L$4,VLOOKUP(M170,E$4:F$202,2,FALSE),"")</f>
        <v/>
      </c>
      <c r="O170" s="1" t="str">
        <f>IF(D170&lt;=L$4,VLOOKUP(M170,E$4:J$202,6,FALSE),"")</f>
        <v/>
      </c>
      <c r="P170" s="40" t="str">
        <f>IF(D170&lt;=L$4,VLOOKUP(O170,A$4:B$202,2,FALSE),"")</f>
        <v/>
      </c>
      <c r="Q170" s="40" t="str">
        <f t="shared" si="59"/>
        <v/>
      </c>
      <c r="R170" s="6">
        <f t="shared" si="54"/>
        <v>0</v>
      </c>
      <c r="S170" s="6">
        <f>IF(AND(D170&lt;=L$4,P170&lt;&gt;"Y"),IF(N170&lt;VLOOKUP(O170,Runners!A$3:CT$201,S$1,FALSE),IF(Y$2="zero",0,Y$2),0),0)</f>
        <v>0</v>
      </c>
      <c r="T170" s="6">
        <f t="shared" si="60"/>
        <v>0</v>
      </c>
      <c r="U170" s="2"/>
      <c r="V170" s="2" t="str">
        <f>IF(O170&lt;&gt;"",VLOOKUP(O170,Runners!CZ$3:DM$201,V$1,FALSE),"")</f>
        <v/>
      </c>
      <c r="W170" s="19" t="str">
        <f t="shared" si="61"/>
        <v/>
      </c>
    </row>
    <row r="171" spans="3:23" x14ac:dyDescent="0.2">
      <c r="C171" s="3">
        <f>IF(A171&lt;&gt;"",VLOOKUP(A171,Runners!A$3:AS$201,C$1,FALSE),0)</f>
        <v>0</v>
      </c>
      <c r="D171" s="6">
        <f t="shared" si="57"/>
        <v>167</v>
      </c>
      <c r="E171" s="2"/>
      <c r="F171" s="2">
        <f t="shared" si="51"/>
        <v>0</v>
      </c>
      <c r="J171" s="1">
        <f t="shared" si="58"/>
        <v>0</v>
      </c>
      <c r="M171" s="8" t="str">
        <f>IF(D171&lt;=L$4,SMALL(E$4:E$202,D171),"")</f>
        <v/>
      </c>
      <c r="N171" s="8" t="str">
        <f>IF(D171&lt;=L$4,VLOOKUP(M171,E$4:F$202,2,FALSE),"")</f>
        <v/>
      </c>
      <c r="O171" s="1" t="str">
        <f>IF(D171&lt;=L$4,VLOOKUP(M171,E$4:J$202,6,FALSE),"")</f>
        <v/>
      </c>
      <c r="P171" s="40" t="str">
        <f>IF(D171&lt;=L$4,VLOOKUP(O171,A$4:B$202,2,FALSE),"")</f>
        <v/>
      </c>
      <c r="Q171" s="40" t="str">
        <f t="shared" si="59"/>
        <v/>
      </c>
      <c r="R171" s="6">
        <f t="shared" si="54"/>
        <v>0</v>
      </c>
      <c r="S171" s="6">
        <f>IF(AND(D171&lt;=L$4,P171&lt;&gt;"Y"),IF(N171&lt;VLOOKUP(O171,Runners!A$3:CT$201,S$1,FALSE),IF(Y$2="zero",0,Y$2),0),0)</f>
        <v>0</v>
      </c>
      <c r="T171" s="6">
        <f t="shared" si="60"/>
        <v>0</v>
      </c>
      <c r="U171" s="2"/>
      <c r="V171" s="2" t="str">
        <f>IF(O171&lt;&gt;"",VLOOKUP(O171,Runners!CZ$3:DM$201,V$1,FALSE),"")</f>
        <v/>
      </c>
      <c r="W171" s="19" t="str">
        <f t="shared" si="61"/>
        <v/>
      </c>
    </row>
    <row r="172" spans="3:23" x14ac:dyDescent="0.2">
      <c r="C172" s="3">
        <f>IF(A172&lt;&gt;"",VLOOKUP(A172,Runners!A$3:AS$201,C$1,FALSE),0)</f>
        <v>0</v>
      </c>
      <c r="D172" s="6">
        <f t="shared" si="57"/>
        <v>168</v>
      </c>
      <c r="E172" s="2"/>
      <c r="F172" s="2">
        <f t="shared" si="51"/>
        <v>0</v>
      </c>
      <c r="J172" s="1">
        <f t="shared" si="58"/>
        <v>0</v>
      </c>
      <c r="M172" s="8" t="str">
        <f>IF(D172&lt;=L$4,SMALL(E$4:E$202,D172),"")</f>
        <v/>
      </c>
      <c r="N172" s="8" t="str">
        <f>IF(D172&lt;=L$4,VLOOKUP(M172,E$4:F$202,2,FALSE),"")</f>
        <v/>
      </c>
      <c r="O172" s="1" t="str">
        <f>IF(D172&lt;=L$4,VLOOKUP(M172,E$4:J$202,6,FALSE),"")</f>
        <v/>
      </c>
      <c r="P172" s="40" t="str">
        <f>IF(D172&lt;=L$4,VLOOKUP(O172,A$4:B$202,2,FALSE),"")</f>
        <v/>
      </c>
      <c r="Q172" s="40" t="str">
        <f t="shared" si="59"/>
        <v/>
      </c>
      <c r="R172" s="6">
        <f t="shared" si="54"/>
        <v>0</v>
      </c>
      <c r="S172" s="6">
        <f>IF(AND(D172&lt;=L$4,P172&lt;&gt;"Y"),IF(N172&lt;VLOOKUP(O172,Runners!A$3:CT$201,S$1,FALSE),IF(Y$2="zero",0,Y$2),0),0)</f>
        <v>0</v>
      </c>
      <c r="T172" s="6">
        <f t="shared" si="60"/>
        <v>0</v>
      </c>
      <c r="U172" s="2"/>
      <c r="V172" s="2" t="str">
        <f>IF(O172&lt;&gt;"",VLOOKUP(O172,Runners!CZ$3:DM$201,V$1,FALSE),"")</f>
        <v/>
      </c>
      <c r="W172" s="19" t="str">
        <f t="shared" si="61"/>
        <v/>
      </c>
    </row>
    <row r="173" spans="3:23" x14ac:dyDescent="0.2">
      <c r="C173" s="3">
        <f>IF(A173&lt;&gt;"",VLOOKUP(A173,Runners!A$3:AS$201,C$1,FALSE),0)</f>
        <v>0</v>
      </c>
      <c r="D173" s="6">
        <f t="shared" si="57"/>
        <v>169</v>
      </c>
      <c r="E173" s="2"/>
      <c r="F173" s="2">
        <f t="shared" si="51"/>
        <v>0</v>
      </c>
      <c r="J173" s="1">
        <f t="shared" si="58"/>
        <v>0</v>
      </c>
      <c r="M173" s="8" t="str">
        <f>IF(D173&lt;=L$4,SMALL(E$4:E$202,D173),"")</f>
        <v/>
      </c>
      <c r="N173" s="8" t="str">
        <f>IF(D173&lt;=L$4,VLOOKUP(M173,E$4:F$202,2,FALSE),"")</f>
        <v/>
      </c>
      <c r="O173" s="1" t="str">
        <f>IF(D173&lt;=L$4,VLOOKUP(M173,E$4:J$202,6,FALSE),"")</f>
        <v/>
      </c>
      <c r="P173" s="40" t="str">
        <f>IF(D173&lt;=L$4,VLOOKUP(O173,A$4:B$202,2,FALSE),"")</f>
        <v/>
      </c>
      <c r="Q173" s="40" t="str">
        <f t="shared" si="59"/>
        <v/>
      </c>
      <c r="R173" s="6">
        <f t="shared" si="54"/>
        <v>0</v>
      </c>
      <c r="S173" s="6">
        <f>IF(AND(D173&lt;=L$4,P173&lt;&gt;"Y"),IF(N173&lt;VLOOKUP(O173,Runners!A$3:CT$201,S$1,FALSE),IF(Y$2="zero",0,Y$2),0),0)</f>
        <v>0</v>
      </c>
      <c r="T173" s="6">
        <f t="shared" si="60"/>
        <v>0</v>
      </c>
      <c r="U173" s="2"/>
      <c r="V173" s="2" t="str">
        <f>IF(O173&lt;&gt;"",VLOOKUP(O173,Runners!CZ$3:DM$201,V$1,FALSE),"")</f>
        <v/>
      </c>
      <c r="W173" s="19" t="str">
        <f t="shared" si="61"/>
        <v/>
      </c>
    </row>
    <row r="174" spans="3:23" x14ac:dyDescent="0.2">
      <c r="C174" s="3">
        <f>IF(A174&lt;&gt;"",VLOOKUP(A174,Runners!A$3:AS$201,C$1,FALSE),0)</f>
        <v>0</v>
      </c>
      <c r="D174" s="6">
        <f t="shared" si="57"/>
        <v>170</v>
      </c>
      <c r="E174" s="2"/>
      <c r="F174" s="2">
        <f t="shared" si="51"/>
        <v>0</v>
      </c>
      <c r="J174" s="1">
        <f t="shared" si="58"/>
        <v>0</v>
      </c>
      <c r="M174" s="8" t="str">
        <f>IF(D174&lt;=L$4,SMALL(E$4:E$202,D174),"")</f>
        <v/>
      </c>
      <c r="N174" s="8" t="str">
        <f>IF(D174&lt;=L$4,VLOOKUP(M174,E$4:F$202,2,FALSE),"")</f>
        <v/>
      </c>
      <c r="O174" s="1" t="str">
        <f>IF(D174&lt;=L$4,VLOOKUP(M174,E$4:J$202,6,FALSE),"")</f>
        <v/>
      </c>
      <c r="P174" s="40" t="str">
        <f>IF(D174&lt;=L$4,VLOOKUP(O174,A$4:B$202,2,FALSE),"")</f>
        <v/>
      </c>
      <c r="Q174" s="40" t="str">
        <f t="shared" si="59"/>
        <v/>
      </c>
      <c r="R174" s="6">
        <f t="shared" si="54"/>
        <v>0</v>
      </c>
      <c r="S174" s="6">
        <f>IF(AND(D174&lt;=L$4,P174&lt;&gt;"Y"),IF(N174&lt;VLOOKUP(O174,Runners!A$3:CT$201,S$1,FALSE),IF(Y$2="zero",0,Y$2),0),0)</f>
        <v>0</v>
      </c>
      <c r="T174" s="6">
        <f t="shared" si="60"/>
        <v>0</v>
      </c>
      <c r="U174" s="2"/>
      <c r="V174" s="2" t="str">
        <f>IF(O174&lt;&gt;"",VLOOKUP(O174,Runners!CZ$3:DM$201,V$1,FALSE),"")</f>
        <v/>
      </c>
      <c r="W174" s="19" t="str">
        <f t="shared" si="61"/>
        <v/>
      </c>
    </row>
    <row r="175" spans="3:23" x14ac:dyDescent="0.2">
      <c r="C175" s="3">
        <f>IF(A175&lt;&gt;"",VLOOKUP(A175,Runners!A$3:AS$201,C$1,FALSE),0)</f>
        <v>0</v>
      </c>
      <c r="D175" s="6">
        <f t="shared" si="57"/>
        <v>171</v>
      </c>
      <c r="E175" s="2"/>
      <c r="F175" s="2"/>
      <c r="J175" s="1">
        <f t="shared" si="58"/>
        <v>0</v>
      </c>
      <c r="M175" s="8" t="str">
        <f>IF(D175&lt;=L$4,SMALL(E$4:E$202,D175),"")</f>
        <v/>
      </c>
      <c r="N175" s="8" t="str">
        <f>IF(D175&lt;=L$4,VLOOKUP(M175,E$4:F$202,2,FALSE),"")</f>
        <v/>
      </c>
      <c r="O175" s="1" t="str">
        <f>IF(D175&lt;=L$4,VLOOKUP(M175,E$4:J$202,6,FALSE),"")</f>
        <v/>
      </c>
      <c r="P175" s="40" t="str">
        <f>IF(D175&lt;=L$4,VLOOKUP(O175,A$4:B$202,2,FALSE),"")</f>
        <v/>
      </c>
      <c r="Q175" s="40" t="str">
        <f t="shared" si="59"/>
        <v/>
      </c>
      <c r="R175" s="6">
        <f t="shared" si="54"/>
        <v>0</v>
      </c>
      <c r="S175" s="6">
        <f>IF(AND(D175&lt;=L$4,P175&lt;&gt;"Y"),IF(N175&lt;VLOOKUP(O175,Runners!A$3:CT$201,S$1,FALSE),IF(Y$2="zero",0,Y$2),0),0)</f>
        <v>0</v>
      </c>
      <c r="T175" s="6">
        <f t="shared" si="60"/>
        <v>0</v>
      </c>
      <c r="U175" s="2"/>
      <c r="V175" s="2" t="str">
        <f>IF(O175&lt;&gt;"",VLOOKUP(O175,Runners!CZ$3:DM$201,V$1,FALSE),"")</f>
        <v/>
      </c>
      <c r="W175" s="19" t="str">
        <f t="shared" si="61"/>
        <v/>
      </c>
    </row>
    <row r="176" spans="3:23" x14ac:dyDescent="0.2">
      <c r="C176" s="3">
        <f>IF(A176&lt;&gt;"",VLOOKUP(A176,Runners!A$3:AS$201,C$1,FALSE),0)</f>
        <v>0</v>
      </c>
      <c r="D176" s="6">
        <f t="shared" si="57"/>
        <v>172</v>
      </c>
      <c r="E176" s="2"/>
      <c r="F176" s="2"/>
      <c r="J176" s="1">
        <f t="shared" si="58"/>
        <v>0</v>
      </c>
      <c r="M176" s="8" t="str">
        <f>IF(D176&lt;=L$4,SMALL(E$4:E$202,D176),"")</f>
        <v/>
      </c>
      <c r="N176" s="8" t="str">
        <f>IF(D176&lt;=L$4,VLOOKUP(M176,E$4:F$202,2,FALSE),"")</f>
        <v/>
      </c>
      <c r="O176" s="1" t="str">
        <f>IF(D176&lt;=L$4,VLOOKUP(M176,E$4:J$202,6,FALSE),"")</f>
        <v/>
      </c>
      <c r="P176" s="40" t="str">
        <f>IF(D176&lt;=L$4,VLOOKUP(O176,A$4:B$202,2,FALSE),"")</f>
        <v/>
      </c>
      <c r="Q176" s="40" t="str">
        <f t="shared" si="59"/>
        <v/>
      </c>
      <c r="R176" s="6">
        <f t="shared" si="54"/>
        <v>0</v>
      </c>
      <c r="S176" s="6">
        <f>IF(AND(D176&lt;=L$4,P176&lt;&gt;"Y"),IF(N176&lt;VLOOKUP(O176,Runners!A$3:CT$201,S$1,FALSE),IF(Y$2="zero",0,Y$2),0),0)</f>
        <v>0</v>
      </c>
      <c r="T176" s="6">
        <f t="shared" si="60"/>
        <v>0</v>
      </c>
      <c r="U176" s="2"/>
      <c r="V176" s="2" t="str">
        <f>IF(O176&lt;&gt;"",VLOOKUP(O176,Runners!CZ$3:DM$201,V$1,FALSE),"")</f>
        <v/>
      </c>
      <c r="W176" s="19" t="str">
        <f t="shared" si="61"/>
        <v/>
      </c>
    </row>
    <row r="177" spans="3:23" x14ac:dyDescent="0.2">
      <c r="C177" s="3">
        <f>IF(A177&lt;&gt;"",VLOOKUP(A177,Runners!A$3:AS$201,C$1,FALSE),0)</f>
        <v>0</v>
      </c>
      <c r="D177" s="6">
        <f t="shared" si="57"/>
        <v>173</v>
      </c>
      <c r="E177" s="2"/>
      <c r="F177" s="2"/>
      <c r="J177" s="1">
        <f t="shared" si="58"/>
        <v>0</v>
      </c>
      <c r="M177" s="8" t="str">
        <f>IF(D177&lt;=L$4,SMALL(E$4:E$202,D177),"")</f>
        <v/>
      </c>
      <c r="N177" s="8" t="str">
        <f>IF(D177&lt;=L$4,VLOOKUP(M177,E$4:F$202,2,FALSE),"")</f>
        <v/>
      </c>
      <c r="O177" s="1" t="str">
        <f>IF(D177&lt;=L$4,VLOOKUP(M177,E$4:J$202,6,FALSE),"")</f>
        <v/>
      </c>
      <c r="P177" s="40" t="str">
        <f>IF(D177&lt;=L$4,VLOOKUP(O177,A$4:B$202,2,FALSE),"")</f>
        <v/>
      </c>
      <c r="Q177" s="40" t="str">
        <f t="shared" si="59"/>
        <v/>
      </c>
      <c r="R177" s="6">
        <f t="shared" si="54"/>
        <v>0</v>
      </c>
      <c r="S177" s="6">
        <f>IF(AND(D177&lt;=L$4,P177&lt;&gt;"Y"),IF(N177&lt;VLOOKUP(O177,Runners!A$3:CT$201,S$1,FALSE),IF(Y$2="zero",0,Y$2),0),0)</f>
        <v>0</v>
      </c>
      <c r="T177" s="6">
        <f t="shared" si="60"/>
        <v>0</v>
      </c>
      <c r="U177" s="2"/>
      <c r="V177" s="2" t="str">
        <f>IF(O177&lt;&gt;"",VLOOKUP(O177,Runners!CZ$3:DM$201,V$1,FALSE),"")</f>
        <v/>
      </c>
      <c r="W177" s="19" t="str">
        <f t="shared" si="61"/>
        <v/>
      </c>
    </row>
    <row r="178" spans="3:23" x14ac:dyDescent="0.2">
      <c r="C178" s="3">
        <f>IF(A178&lt;&gt;"",VLOOKUP(A178,Runners!A$3:AS$201,C$1,FALSE),0)</f>
        <v>0</v>
      </c>
      <c r="D178" s="6">
        <f t="shared" si="57"/>
        <v>174</v>
      </c>
      <c r="E178" s="2"/>
      <c r="F178" s="2"/>
      <c r="J178" s="1">
        <f t="shared" si="58"/>
        <v>0</v>
      </c>
      <c r="M178" s="8" t="str">
        <f>IF(D178&lt;=L$4,SMALL(E$4:E$202,D178),"")</f>
        <v/>
      </c>
      <c r="N178" s="8" t="str">
        <f>IF(D178&lt;=L$4,VLOOKUP(M178,E$4:F$202,2,FALSE),"")</f>
        <v/>
      </c>
      <c r="O178" s="1" t="str">
        <f>IF(D178&lt;=L$4,VLOOKUP(M178,E$4:J$202,6,FALSE),"")</f>
        <v/>
      </c>
      <c r="P178" s="40" t="str">
        <f>IF(D178&lt;=L$4,VLOOKUP(O178,A$4:B$202,2,FALSE),"")</f>
        <v/>
      </c>
      <c r="Q178" s="40" t="str">
        <f t="shared" si="59"/>
        <v/>
      </c>
      <c r="R178" s="6">
        <f t="shared" si="54"/>
        <v>0</v>
      </c>
      <c r="S178" s="6">
        <f>IF(AND(D178&lt;=L$4,P178&lt;&gt;"Y"),IF(N178&lt;VLOOKUP(O178,Runners!A$3:CT$201,S$1,FALSE),IF(Y$2="zero",0,Y$2),0),0)</f>
        <v>0</v>
      </c>
      <c r="T178" s="6">
        <f t="shared" si="60"/>
        <v>0</v>
      </c>
      <c r="U178" s="2"/>
      <c r="V178" s="2" t="str">
        <f>IF(O178&lt;&gt;"",VLOOKUP(O178,Runners!CZ$3:DM$201,V$1,FALSE),"")</f>
        <v/>
      </c>
      <c r="W178" s="19" t="str">
        <f t="shared" si="61"/>
        <v/>
      </c>
    </row>
    <row r="179" spans="3:23" x14ac:dyDescent="0.2">
      <c r="C179" s="3">
        <f>IF(A179&lt;&gt;"",VLOOKUP(A179,Runners!A$3:AS$201,C$1,FALSE),0)</f>
        <v>0</v>
      </c>
      <c r="D179" s="6">
        <f t="shared" si="57"/>
        <v>175</v>
      </c>
      <c r="E179" s="2"/>
      <c r="F179" s="2"/>
      <c r="J179" s="1">
        <f t="shared" si="58"/>
        <v>0</v>
      </c>
      <c r="M179" s="8" t="str">
        <f>IF(D179&lt;=L$4,SMALL(E$4:E$202,D179),"")</f>
        <v/>
      </c>
      <c r="N179" s="8" t="str">
        <f>IF(D179&lt;=L$4,VLOOKUP(M179,E$4:F$202,2,FALSE),"")</f>
        <v/>
      </c>
      <c r="O179" s="1" t="str">
        <f>IF(D179&lt;=L$4,VLOOKUP(M179,E$4:J$202,6,FALSE),"")</f>
        <v/>
      </c>
      <c r="P179" s="40" t="str">
        <f>IF(D179&lt;=L$4,VLOOKUP(O179,A$4:B$202,2,FALSE),"")</f>
        <v/>
      </c>
      <c r="Q179" s="40" t="str">
        <f t="shared" si="59"/>
        <v/>
      </c>
      <c r="R179" s="6">
        <f t="shared" si="54"/>
        <v>0</v>
      </c>
      <c r="S179" s="6">
        <f>IF(AND(D179&lt;=L$4,P179&lt;&gt;"Y"),IF(N179&lt;VLOOKUP(O179,Runners!A$3:CT$201,S$1,FALSE),IF(Y$2="zero",0,Y$2),0),0)</f>
        <v>0</v>
      </c>
      <c r="T179" s="6">
        <f t="shared" si="60"/>
        <v>0</v>
      </c>
      <c r="U179" s="2"/>
      <c r="V179" s="2" t="str">
        <f>IF(O179&lt;&gt;"",VLOOKUP(O179,Runners!CZ$3:DM$201,V$1,FALSE),"")</f>
        <v/>
      </c>
      <c r="W179" s="19" t="str">
        <f t="shared" si="61"/>
        <v/>
      </c>
    </row>
    <row r="180" spans="3:23" x14ac:dyDescent="0.2">
      <c r="C180" s="3">
        <f>IF(A180&lt;&gt;"",VLOOKUP(A180,Runners!A$3:AS$201,C$1,FALSE),0)</f>
        <v>0</v>
      </c>
      <c r="D180" s="6">
        <f t="shared" si="57"/>
        <v>176</v>
      </c>
      <c r="E180" s="2"/>
      <c r="F180" s="2"/>
      <c r="J180" s="1">
        <f t="shared" si="58"/>
        <v>0</v>
      </c>
      <c r="M180" s="8" t="str">
        <f>IF(D180&lt;=L$4,SMALL(E$4:E$202,D180),"")</f>
        <v/>
      </c>
      <c r="N180" s="8" t="str">
        <f>IF(D180&lt;=L$4,VLOOKUP(M180,E$4:F$202,2,FALSE),"")</f>
        <v/>
      </c>
      <c r="O180" s="1" t="str">
        <f>IF(D180&lt;=L$4,VLOOKUP(M180,E$4:J$202,6,FALSE),"")</f>
        <v/>
      </c>
      <c r="P180" s="40" t="str">
        <f>IF(D180&lt;=L$4,VLOOKUP(O180,A$4:B$202,2,FALSE),"")</f>
        <v/>
      </c>
      <c r="Q180" s="40" t="str">
        <f t="shared" si="59"/>
        <v/>
      </c>
      <c r="R180" s="6">
        <f t="shared" si="54"/>
        <v>0</v>
      </c>
      <c r="S180" s="6">
        <f>IF(AND(D180&lt;=L$4,P180&lt;&gt;"Y"),IF(N180&lt;VLOOKUP(O180,Runners!A$3:CT$201,S$1,FALSE),IF(Y$2="zero",0,Y$2),0),0)</f>
        <v>0</v>
      </c>
      <c r="T180" s="6">
        <f t="shared" si="60"/>
        <v>0</v>
      </c>
      <c r="U180" s="2"/>
      <c r="V180" s="2" t="str">
        <f>IF(O180&lt;&gt;"",VLOOKUP(O180,Runners!CZ$3:DM$201,V$1,FALSE),"")</f>
        <v/>
      </c>
      <c r="W180" s="19" t="str">
        <f t="shared" si="61"/>
        <v/>
      </c>
    </row>
    <row r="181" spans="3:23" x14ac:dyDescent="0.2">
      <c r="C181" s="3">
        <f>IF(A181&lt;&gt;"",VLOOKUP(A181,Runners!A$3:AS$201,C$1,FALSE),0)</f>
        <v>0</v>
      </c>
      <c r="D181" s="6">
        <f t="shared" si="57"/>
        <v>177</v>
      </c>
      <c r="E181" s="2"/>
      <c r="F181" s="2"/>
      <c r="J181" s="1">
        <f t="shared" si="58"/>
        <v>0</v>
      </c>
      <c r="M181" s="8" t="str">
        <f>IF(D181&lt;=L$4,SMALL(E$4:E$202,D181),"")</f>
        <v/>
      </c>
      <c r="N181" s="8" t="str">
        <f>IF(D181&lt;=L$4,VLOOKUP(M181,E$4:F$202,2,FALSE),"")</f>
        <v/>
      </c>
      <c r="O181" s="1" t="str">
        <f>IF(D181&lt;=L$4,VLOOKUP(M181,E$4:J$202,6,FALSE),"")</f>
        <v/>
      </c>
      <c r="P181" s="40" t="str">
        <f>IF(D181&lt;=L$4,VLOOKUP(O181,A$4:B$202,2,FALSE),"")</f>
        <v/>
      </c>
      <c r="Q181" s="40" t="str">
        <f t="shared" si="59"/>
        <v/>
      </c>
      <c r="R181" s="6">
        <f t="shared" si="54"/>
        <v>0</v>
      </c>
      <c r="S181" s="6">
        <f>IF(AND(D181&lt;=L$4,P181&lt;&gt;"Y"),IF(N181&lt;VLOOKUP(O181,Runners!A$3:CT$201,S$1,FALSE),IF(Y$2="zero",0,Y$2),0),0)</f>
        <v>0</v>
      </c>
      <c r="T181" s="6">
        <f t="shared" si="60"/>
        <v>0</v>
      </c>
      <c r="U181" s="2"/>
      <c r="V181" s="2" t="str">
        <f>IF(O181&lt;&gt;"",VLOOKUP(O181,Runners!CZ$3:DM$201,V$1,FALSE),"")</f>
        <v/>
      </c>
      <c r="W181" s="19" t="str">
        <f t="shared" si="61"/>
        <v/>
      </c>
    </row>
    <row r="182" spans="3:23" x14ac:dyDescent="0.2">
      <c r="C182" s="3">
        <f>IF(A182&lt;&gt;"",VLOOKUP(A182,Runners!A$3:AS$201,C$1,FALSE),0)</f>
        <v>0</v>
      </c>
      <c r="D182" s="6">
        <f t="shared" si="57"/>
        <v>178</v>
      </c>
      <c r="E182" s="2"/>
      <c r="F182" s="2"/>
      <c r="J182" s="1">
        <f t="shared" si="58"/>
        <v>0</v>
      </c>
      <c r="M182" s="8" t="str">
        <f>IF(D182&lt;=L$4,SMALL(E$4:E$202,D182),"")</f>
        <v/>
      </c>
      <c r="N182" s="8" t="str">
        <f>IF(D182&lt;=L$4,VLOOKUP(M182,E$4:F$202,2,FALSE),"")</f>
        <v/>
      </c>
      <c r="O182" s="1" t="str">
        <f>IF(D182&lt;=L$4,VLOOKUP(M182,E$4:J$202,6,FALSE),"")</f>
        <v/>
      </c>
      <c r="P182" s="40" t="str">
        <f>IF(D182&lt;=L$4,VLOOKUP(O182,A$4:B$202,2,FALSE),"")</f>
        <v/>
      </c>
      <c r="Q182" s="40" t="str">
        <f t="shared" si="59"/>
        <v/>
      </c>
      <c r="R182" s="6">
        <f t="shared" si="54"/>
        <v>0</v>
      </c>
      <c r="S182" s="6">
        <f>IF(AND(D182&lt;=L$4,P182&lt;&gt;"Y"),IF(N182&lt;VLOOKUP(O182,Runners!A$3:CT$201,S$1,FALSE),IF(Y$2="zero",0,Y$2),0),0)</f>
        <v>0</v>
      </c>
      <c r="T182" s="6">
        <f t="shared" si="60"/>
        <v>0</v>
      </c>
      <c r="U182" s="2"/>
      <c r="V182" s="2" t="str">
        <f>IF(O182&lt;&gt;"",VLOOKUP(O182,Runners!CZ$3:DM$201,V$1,FALSE),"")</f>
        <v/>
      </c>
      <c r="W182" s="19" t="str">
        <f t="shared" si="61"/>
        <v/>
      </c>
    </row>
    <row r="183" spans="3:23" x14ac:dyDescent="0.2">
      <c r="C183" s="3">
        <f>IF(A183&lt;&gt;"",VLOOKUP(A183,Runners!A$3:AS$201,C$1,FALSE),0)</f>
        <v>0</v>
      </c>
      <c r="D183" s="6">
        <f t="shared" si="57"/>
        <v>179</v>
      </c>
      <c r="E183" s="2"/>
      <c r="F183" s="2"/>
      <c r="J183" s="1">
        <f t="shared" si="58"/>
        <v>0</v>
      </c>
      <c r="M183" s="8" t="str">
        <f>IF(D183&lt;=L$4,SMALL(E$4:E$202,D183),"")</f>
        <v/>
      </c>
      <c r="N183" s="8" t="str">
        <f>IF(D183&lt;=L$4,VLOOKUP(M183,E$4:F$202,2,FALSE),"")</f>
        <v/>
      </c>
      <c r="O183" s="1" t="str">
        <f>IF(D183&lt;=L$4,VLOOKUP(M183,E$4:J$202,6,FALSE),"")</f>
        <v/>
      </c>
      <c r="P183" s="40" t="str">
        <f>IF(D183&lt;=L$4,VLOOKUP(O183,A$4:B$202,2,FALSE),"")</f>
        <v/>
      </c>
      <c r="Q183" s="40" t="str">
        <f t="shared" si="59"/>
        <v/>
      </c>
      <c r="R183" s="6">
        <f t="shared" si="54"/>
        <v>0</v>
      </c>
      <c r="S183" s="6">
        <f>IF(AND(D183&lt;=L$4,P183&lt;&gt;"Y"),IF(N183&lt;VLOOKUP(O183,Runners!A$3:CT$201,S$1,FALSE),IF(Y$2="zero",0,Y$2),0),0)</f>
        <v>0</v>
      </c>
      <c r="T183" s="6">
        <f t="shared" si="60"/>
        <v>0</v>
      </c>
      <c r="U183" s="2"/>
      <c r="V183" s="2" t="str">
        <f>IF(O183&lt;&gt;"",VLOOKUP(O183,Runners!CZ$3:DM$201,V$1,FALSE),"")</f>
        <v/>
      </c>
      <c r="W183" s="19" t="str">
        <f t="shared" si="61"/>
        <v/>
      </c>
    </row>
    <row r="184" spans="3:23" x14ac:dyDescent="0.2">
      <c r="C184" s="3">
        <f>IF(A184&lt;&gt;"",VLOOKUP(A184,Runners!A$3:AS$201,C$1,FALSE),0)</f>
        <v>0</v>
      </c>
      <c r="D184" s="6">
        <f t="shared" si="57"/>
        <v>180</v>
      </c>
      <c r="E184" s="2"/>
      <c r="F184" s="2"/>
      <c r="J184" s="1">
        <f t="shared" si="58"/>
        <v>0</v>
      </c>
      <c r="M184" s="8" t="str">
        <f>IF(D184&lt;=L$4,SMALL(E$4:E$202,D184),"")</f>
        <v/>
      </c>
      <c r="N184" s="8" t="str">
        <f>IF(D184&lt;=L$4,VLOOKUP(M184,E$4:F$202,2,FALSE),"")</f>
        <v/>
      </c>
      <c r="O184" s="1" t="str">
        <f>IF(D184&lt;=L$4,VLOOKUP(M184,E$4:J$202,6,FALSE),"")</f>
        <v/>
      </c>
      <c r="P184" s="40" t="str">
        <f>IF(D184&lt;=L$4,VLOOKUP(O184,A$4:B$202,2,FALSE),"")</f>
        <v/>
      </c>
      <c r="Q184" s="40" t="str">
        <f t="shared" si="59"/>
        <v/>
      </c>
      <c r="R184" s="6">
        <f t="shared" si="54"/>
        <v>0</v>
      </c>
      <c r="S184" s="6">
        <f>IF(AND(D184&lt;=L$4,P184&lt;&gt;"Y"),IF(N184&lt;VLOOKUP(O184,Runners!A$3:CT$201,S$1,FALSE),IF(Y$2="zero",0,Y$2),0),0)</f>
        <v>0</v>
      </c>
      <c r="T184" s="6">
        <f t="shared" si="60"/>
        <v>0</v>
      </c>
      <c r="U184" s="2"/>
      <c r="V184" s="2" t="str">
        <f>IF(O184&lt;&gt;"",VLOOKUP(O184,Runners!CZ$3:DM$201,V$1,FALSE),"")</f>
        <v/>
      </c>
      <c r="W184" s="19" t="str">
        <f t="shared" si="61"/>
        <v/>
      </c>
    </row>
    <row r="185" spans="3:23" x14ac:dyDescent="0.2">
      <c r="C185" s="3">
        <f>IF(A185&lt;&gt;"",VLOOKUP(A185,Runners!A$3:AS$201,C$1,FALSE),0)</f>
        <v>0</v>
      </c>
      <c r="D185" s="6">
        <f t="shared" si="57"/>
        <v>181</v>
      </c>
      <c r="E185" s="2"/>
      <c r="F185" s="2"/>
      <c r="J185" s="1">
        <f t="shared" si="58"/>
        <v>0</v>
      </c>
      <c r="M185" s="8" t="str">
        <f>IF(D185&lt;=L$4,SMALL(E$4:E$202,D185),"")</f>
        <v/>
      </c>
      <c r="N185" s="8" t="str">
        <f>IF(D185&lt;=L$4,VLOOKUP(M185,E$4:F$202,2,FALSE),"")</f>
        <v/>
      </c>
      <c r="O185" s="1" t="str">
        <f>IF(D185&lt;=L$4,VLOOKUP(M185,E$4:J$202,6,FALSE),"")</f>
        <v/>
      </c>
      <c r="P185" s="40" t="str">
        <f>IF(D185&lt;=L$4,VLOOKUP(O185,A$4:B$202,2,FALSE),"")</f>
        <v/>
      </c>
      <c r="Q185" s="40" t="str">
        <f t="shared" si="59"/>
        <v/>
      </c>
      <c r="R185" s="6">
        <f t="shared" si="54"/>
        <v>0</v>
      </c>
      <c r="S185" s="6">
        <f>IF(AND(D185&lt;=L$4,P185&lt;&gt;"Y"),IF(N185&lt;VLOOKUP(O185,Runners!A$3:CT$201,S$1,FALSE),IF(Y$2="zero",0,Y$2),0),0)</f>
        <v>0</v>
      </c>
      <c r="T185" s="6">
        <f t="shared" si="60"/>
        <v>0</v>
      </c>
      <c r="U185" s="2"/>
      <c r="V185" s="2" t="str">
        <f>IF(O185&lt;&gt;"",VLOOKUP(O185,Runners!CZ$3:DM$201,V$1,FALSE),"")</f>
        <v/>
      </c>
      <c r="W185" s="19" t="str">
        <f t="shared" si="61"/>
        <v/>
      </c>
    </row>
    <row r="186" spans="3:23" x14ac:dyDescent="0.2">
      <c r="C186" s="3">
        <f>IF(A186&lt;&gt;"",VLOOKUP(A186,Runners!A$3:AS$201,C$1,FALSE),0)</f>
        <v>0</v>
      </c>
      <c r="D186" s="6">
        <f t="shared" si="57"/>
        <v>182</v>
      </c>
      <c r="E186" s="2"/>
      <c r="F186" s="2"/>
      <c r="J186" s="1">
        <f t="shared" si="58"/>
        <v>0</v>
      </c>
      <c r="M186" s="8" t="str">
        <f>IF(D186&lt;=L$4,SMALL(E$4:E$202,D186),"")</f>
        <v/>
      </c>
      <c r="N186" s="8" t="str">
        <f>IF(D186&lt;=L$4,VLOOKUP(M186,E$4:F$202,2,FALSE),"")</f>
        <v/>
      </c>
      <c r="O186" s="1" t="str">
        <f>IF(D186&lt;=L$4,VLOOKUP(M186,E$4:J$202,6,FALSE),"")</f>
        <v/>
      </c>
      <c r="P186" s="40" t="str">
        <f>IF(D186&lt;=L$4,VLOOKUP(O186,A$4:B$202,2,FALSE),"")</f>
        <v/>
      </c>
      <c r="Q186" s="40" t="str">
        <f t="shared" si="59"/>
        <v/>
      </c>
      <c r="R186" s="6">
        <f t="shared" si="54"/>
        <v>0</v>
      </c>
      <c r="S186" s="6">
        <f>IF(AND(D186&lt;=L$4,P186&lt;&gt;"Y"),IF(N186&lt;VLOOKUP(O186,Runners!A$3:CT$201,S$1,FALSE),IF(Y$2="zero",0,Y$2),0),0)</f>
        <v>0</v>
      </c>
      <c r="T186" s="6">
        <f t="shared" si="60"/>
        <v>0</v>
      </c>
      <c r="U186" s="2"/>
      <c r="V186" s="2" t="str">
        <f>IF(O186&lt;&gt;"",VLOOKUP(O186,Runners!CZ$3:DM$201,V$1,FALSE),"")</f>
        <v/>
      </c>
      <c r="W186" s="19" t="str">
        <f t="shared" si="61"/>
        <v/>
      </c>
    </row>
    <row r="187" spans="3:23" x14ac:dyDescent="0.2">
      <c r="C187" s="3">
        <f>IF(A187&lt;&gt;"",VLOOKUP(A187,Runners!A$3:AS$201,C$1,FALSE),0)</f>
        <v>0</v>
      </c>
      <c r="D187" s="6">
        <f t="shared" si="57"/>
        <v>183</v>
      </c>
      <c r="E187" s="2"/>
      <c r="F187" s="2"/>
      <c r="J187" s="1">
        <f t="shared" si="58"/>
        <v>0</v>
      </c>
      <c r="M187" s="8" t="str">
        <f>IF(D187&lt;=L$4,SMALL(E$4:E$202,D187),"")</f>
        <v/>
      </c>
      <c r="N187" s="8" t="str">
        <f>IF(D187&lt;=L$4,VLOOKUP(M187,E$4:F$202,2,FALSE),"")</f>
        <v/>
      </c>
      <c r="O187" s="1" t="str">
        <f>IF(D187&lt;=L$4,VLOOKUP(M187,E$4:J$202,6,FALSE),"")</f>
        <v/>
      </c>
      <c r="P187" s="40" t="str">
        <f>IF(D187&lt;=L$4,VLOOKUP(O187,A$4:B$202,2,FALSE),"")</f>
        <v/>
      </c>
      <c r="Q187" s="40" t="str">
        <f t="shared" si="59"/>
        <v/>
      </c>
      <c r="R187" s="6">
        <f t="shared" si="54"/>
        <v>0</v>
      </c>
      <c r="S187" s="6">
        <f>IF(AND(D187&lt;=L$4,P187&lt;&gt;"Y"),IF(N187&lt;VLOOKUP(O187,Runners!A$3:CT$201,S$1,FALSE),IF(Y$2="zero",0,Y$2),0),0)</f>
        <v>0</v>
      </c>
      <c r="T187" s="6">
        <f t="shared" si="60"/>
        <v>0</v>
      </c>
      <c r="U187" s="2"/>
      <c r="V187" s="2" t="str">
        <f>IF(O187&lt;&gt;"",VLOOKUP(O187,Runners!CZ$3:DM$201,V$1,FALSE),"")</f>
        <v/>
      </c>
      <c r="W187" s="19" t="str">
        <f t="shared" si="61"/>
        <v/>
      </c>
    </row>
    <row r="188" spans="3:23" x14ac:dyDescent="0.2">
      <c r="C188" s="3">
        <f>IF(A188&lt;&gt;"",VLOOKUP(A188,Runners!A$3:AS$201,C$1,FALSE),0)</f>
        <v>0</v>
      </c>
      <c r="D188" s="6">
        <f t="shared" si="57"/>
        <v>184</v>
      </c>
      <c r="E188" s="2"/>
      <c r="F188" s="2"/>
      <c r="J188" s="1">
        <f t="shared" si="58"/>
        <v>0</v>
      </c>
      <c r="M188" s="8" t="str">
        <f>IF(D188&lt;=L$4,SMALL(E$4:E$202,D188),"")</f>
        <v/>
      </c>
      <c r="N188" s="8" t="str">
        <f>IF(D188&lt;=L$4,VLOOKUP(M188,E$4:F$202,2,FALSE),"")</f>
        <v/>
      </c>
      <c r="O188" s="1" t="str">
        <f>IF(D188&lt;=L$4,VLOOKUP(M188,E$4:J$202,6,FALSE),"")</f>
        <v/>
      </c>
      <c r="P188" s="40" t="str">
        <f>IF(D188&lt;=L$4,VLOOKUP(O188,A$4:B$202,2,FALSE),"")</f>
        <v/>
      </c>
      <c r="Q188" s="40" t="str">
        <f t="shared" si="59"/>
        <v/>
      </c>
      <c r="R188" s="6">
        <f t="shared" si="54"/>
        <v>0</v>
      </c>
      <c r="S188" s="6">
        <f>IF(AND(D188&lt;=L$4,P188&lt;&gt;"Y"),IF(N188&lt;VLOOKUP(O188,Runners!A$3:CT$201,S$1,FALSE),IF(Y$2="zero",0,Y$2),0),0)</f>
        <v>0</v>
      </c>
      <c r="T188" s="6">
        <f t="shared" si="60"/>
        <v>0</v>
      </c>
      <c r="U188" s="2"/>
      <c r="V188" s="2" t="str">
        <f>IF(O188&lt;&gt;"",VLOOKUP(O188,Runners!CZ$3:DM$201,V$1,FALSE),"")</f>
        <v/>
      </c>
      <c r="W188" s="19" t="str">
        <f t="shared" si="61"/>
        <v/>
      </c>
    </row>
    <row r="189" spans="3:23" x14ac:dyDescent="0.2">
      <c r="C189" s="3">
        <f>IF(A189&lt;&gt;"",VLOOKUP(A189,Runners!A$3:AS$201,C$1,FALSE),0)</f>
        <v>0</v>
      </c>
      <c r="D189" s="6">
        <f t="shared" si="57"/>
        <v>185</v>
      </c>
      <c r="E189" s="2"/>
      <c r="F189" s="2"/>
      <c r="J189" s="1">
        <f t="shared" si="58"/>
        <v>0</v>
      </c>
      <c r="M189" s="8" t="str">
        <f>IF(D189&lt;=L$4,SMALL(E$4:E$202,D189),"")</f>
        <v/>
      </c>
      <c r="N189" s="8" t="str">
        <f>IF(D189&lt;=L$4,VLOOKUP(M189,E$4:F$202,2,FALSE),"")</f>
        <v/>
      </c>
      <c r="O189" s="1" t="str">
        <f>IF(D189&lt;=L$4,VLOOKUP(M189,E$4:J$202,6,FALSE),"")</f>
        <v/>
      </c>
      <c r="P189" s="40" t="str">
        <f>IF(D189&lt;=L$4,VLOOKUP(O189,A$4:B$202,2,FALSE),"")</f>
        <v/>
      </c>
      <c r="Q189" s="40" t="str">
        <f t="shared" si="59"/>
        <v/>
      </c>
      <c r="R189" s="6">
        <f t="shared" si="54"/>
        <v>0</v>
      </c>
      <c r="S189" s="6">
        <f>IF(AND(D189&lt;=L$4,P189&lt;&gt;"Y"),IF(N189&lt;VLOOKUP(O189,Runners!A$3:CT$201,S$1,FALSE),IF(Y$2="zero",0,Y$2),0),0)</f>
        <v>0</v>
      </c>
      <c r="T189" s="6">
        <f t="shared" si="60"/>
        <v>0</v>
      </c>
      <c r="U189" s="2"/>
      <c r="V189" s="2" t="str">
        <f>IF(O189&lt;&gt;"",VLOOKUP(O189,Runners!CZ$3:DM$201,V$1,FALSE),"")</f>
        <v/>
      </c>
      <c r="W189" s="19" t="str">
        <f t="shared" si="61"/>
        <v/>
      </c>
    </row>
    <row r="190" spans="3:23" x14ac:dyDescent="0.2">
      <c r="C190" s="3">
        <f>IF(A190&lt;&gt;"",VLOOKUP(A190,Runners!A$3:AS$201,C$1,FALSE),0)</f>
        <v>0</v>
      </c>
      <c r="D190" s="6">
        <f t="shared" si="57"/>
        <v>186</v>
      </c>
      <c r="E190" s="2"/>
      <c r="F190" s="2"/>
      <c r="J190" s="1">
        <f t="shared" si="58"/>
        <v>0</v>
      </c>
      <c r="M190" s="8" t="str">
        <f>IF(D190&lt;=L$4,SMALL(E$4:E$202,D190),"")</f>
        <v/>
      </c>
      <c r="N190" s="8" t="str">
        <f>IF(D190&lt;=L$4,VLOOKUP(M190,E$4:F$202,2,FALSE),"")</f>
        <v/>
      </c>
      <c r="O190" s="1" t="str">
        <f>IF(D190&lt;=L$4,VLOOKUP(M190,E$4:J$202,6,FALSE),"")</f>
        <v/>
      </c>
      <c r="P190" s="40" t="str">
        <f>IF(D190&lt;=L$4,VLOOKUP(O190,A$4:B$202,2,FALSE),"")</f>
        <v/>
      </c>
      <c r="Q190" s="40" t="str">
        <f t="shared" si="59"/>
        <v/>
      </c>
      <c r="R190" s="6">
        <f t="shared" si="54"/>
        <v>0</v>
      </c>
      <c r="S190" s="6">
        <f>IF(AND(D190&lt;=L$4,P190&lt;&gt;"Y"),IF(N190&lt;VLOOKUP(O190,Runners!A$3:CT$201,S$1,FALSE),IF(Y$2="zero",0,Y$2),0),0)</f>
        <v>0</v>
      </c>
      <c r="T190" s="6">
        <f t="shared" si="60"/>
        <v>0</v>
      </c>
      <c r="U190" s="2"/>
      <c r="V190" s="2" t="str">
        <f>IF(O190&lt;&gt;"",VLOOKUP(O190,Runners!CZ$3:DM$201,V$1,FALSE),"")</f>
        <v/>
      </c>
      <c r="W190" s="19" t="str">
        <f t="shared" si="61"/>
        <v/>
      </c>
    </row>
    <row r="191" spans="3:23" x14ac:dyDescent="0.2">
      <c r="C191" s="3">
        <f>IF(A191&lt;&gt;"",VLOOKUP(A191,Runners!A$3:AS$201,C$1,FALSE),0)</f>
        <v>0</v>
      </c>
      <c r="D191" s="6">
        <f t="shared" si="57"/>
        <v>187</v>
      </c>
      <c r="E191" s="2"/>
      <c r="F191" s="2"/>
      <c r="J191" s="1">
        <f t="shared" si="58"/>
        <v>0</v>
      </c>
      <c r="M191" s="8" t="str">
        <f>IF(D191&lt;=L$4,SMALL(E$4:E$202,D191),"")</f>
        <v/>
      </c>
      <c r="N191" s="8" t="str">
        <f>IF(D191&lt;=L$4,VLOOKUP(M191,E$4:F$202,2,FALSE),"")</f>
        <v/>
      </c>
      <c r="O191" s="1" t="str">
        <f>IF(D191&lt;=L$4,VLOOKUP(M191,E$4:J$202,6,FALSE),"")</f>
        <v/>
      </c>
      <c r="P191" s="40" t="str">
        <f>IF(D191&lt;=L$4,VLOOKUP(O191,A$4:B$202,2,FALSE),"")</f>
        <v/>
      </c>
      <c r="Q191" s="40" t="str">
        <f t="shared" si="59"/>
        <v/>
      </c>
      <c r="R191" s="6">
        <f t="shared" si="54"/>
        <v>0</v>
      </c>
      <c r="S191" s="6">
        <f>IF(AND(D191&lt;=L$4,P191&lt;&gt;"Y"),IF(N191&lt;VLOOKUP(O191,Runners!A$3:CT$201,S$1,FALSE),IF(Y$2="zero",0,Y$2),0),0)</f>
        <v>0</v>
      </c>
      <c r="T191" s="6">
        <f t="shared" si="60"/>
        <v>0</v>
      </c>
      <c r="U191" s="2"/>
      <c r="V191" s="2" t="str">
        <f>IF(O191&lt;&gt;"",VLOOKUP(O191,Runners!CZ$3:DM$201,V$1,FALSE),"")</f>
        <v/>
      </c>
      <c r="W191" s="19" t="str">
        <f t="shared" si="61"/>
        <v/>
      </c>
    </row>
    <row r="192" spans="3:23" x14ac:dyDescent="0.2">
      <c r="C192" s="3">
        <f>IF(A192&lt;&gt;"",VLOOKUP(A192,Runners!A$3:AS$201,C$1,FALSE),0)</f>
        <v>0</v>
      </c>
      <c r="D192" s="6">
        <f t="shared" si="57"/>
        <v>188</v>
      </c>
      <c r="E192" s="2"/>
      <c r="F192" s="2"/>
      <c r="J192" s="1">
        <f t="shared" si="58"/>
        <v>0</v>
      </c>
      <c r="M192" s="8" t="str">
        <f>IF(D192&lt;=L$4,SMALL(E$4:E$202,D192),"")</f>
        <v/>
      </c>
      <c r="N192" s="8" t="str">
        <f>IF(D192&lt;=L$4,VLOOKUP(M192,E$4:F$202,2,FALSE),"")</f>
        <v/>
      </c>
      <c r="O192" s="1" t="str">
        <f>IF(D192&lt;=L$4,VLOOKUP(M192,E$4:J$202,6,FALSE),"")</f>
        <v/>
      </c>
      <c r="P192" s="40" t="str">
        <f>IF(D192&lt;=L$4,VLOOKUP(O192,A$4:B$202,2,FALSE),"")</f>
        <v/>
      </c>
      <c r="Q192" s="40" t="str">
        <f t="shared" si="59"/>
        <v/>
      </c>
      <c r="R192" s="6">
        <f t="shared" si="54"/>
        <v>0</v>
      </c>
      <c r="S192" s="6">
        <f>IF(AND(D192&lt;=L$4,P192&lt;&gt;"Y"),IF(N192&lt;VLOOKUP(O192,Runners!A$3:CT$201,S$1,FALSE),IF(Y$2="zero",0,Y$2),0),0)</f>
        <v>0</v>
      </c>
      <c r="T192" s="6">
        <f t="shared" si="60"/>
        <v>0</v>
      </c>
      <c r="U192" s="2"/>
      <c r="V192" s="2" t="str">
        <f>IF(O192&lt;&gt;"",VLOOKUP(O192,Runners!CZ$3:DM$201,V$1,FALSE),"")</f>
        <v/>
      </c>
      <c r="W192" s="19" t="str">
        <f t="shared" si="61"/>
        <v/>
      </c>
    </row>
    <row r="193" spans="3:23" x14ac:dyDescent="0.2">
      <c r="C193" s="3">
        <f>IF(A193&lt;&gt;"",VLOOKUP(A193,Runners!A$3:AS$201,C$1,FALSE),0)</f>
        <v>0</v>
      </c>
      <c r="D193" s="6">
        <f t="shared" si="57"/>
        <v>189</v>
      </c>
      <c r="E193" s="2"/>
      <c r="F193" s="2"/>
      <c r="J193" s="1">
        <f t="shared" si="58"/>
        <v>0</v>
      </c>
      <c r="M193" s="8" t="str">
        <f>IF(D193&lt;=L$4,SMALL(E$4:E$202,D193),"")</f>
        <v/>
      </c>
      <c r="N193" s="8" t="str">
        <f>IF(D193&lt;=L$4,VLOOKUP(M193,E$4:F$202,2,FALSE),"")</f>
        <v/>
      </c>
      <c r="O193" s="1" t="str">
        <f>IF(D193&lt;=L$4,VLOOKUP(M193,E$4:J$202,6,FALSE),"")</f>
        <v/>
      </c>
      <c r="P193" s="40" t="str">
        <f>IF(D193&lt;=L$4,VLOOKUP(O193,A$4:B$202,2,FALSE),"")</f>
        <v/>
      </c>
      <c r="Q193" s="40" t="str">
        <f t="shared" si="59"/>
        <v/>
      </c>
      <c r="R193" s="6">
        <f t="shared" si="54"/>
        <v>0</v>
      </c>
      <c r="S193" s="6">
        <f>IF(AND(D193&lt;=L$4,P193&lt;&gt;"Y"),IF(N193&lt;VLOOKUP(O193,Runners!A$3:CT$201,S$1,FALSE),IF(Y$2="zero",0,Y$2),0),0)</f>
        <v>0</v>
      </c>
      <c r="T193" s="6">
        <f t="shared" si="60"/>
        <v>0</v>
      </c>
      <c r="U193" s="2"/>
      <c r="V193" s="2" t="str">
        <f>IF(O193&lt;&gt;"",VLOOKUP(O193,Runners!CZ$3:DM$201,V$1,FALSE),"")</f>
        <v/>
      </c>
      <c r="W193" s="19" t="str">
        <f t="shared" si="61"/>
        <v/>
      </c>
    </row>
    <row r="194" spans="3:23" x14ac:dyDescent="0.2">
      <c r="C194" s="3">
        <f>IF(A194&lt;&gt;"",VLOOKUP(A194,Runners!A$3:AS$201,C$1,FALSE),0)</f>
        <v>0</v>
      </c>
      <c r="D194" s="6">
        <f t="shared" si="57"/>
        <v>190</v>
      </c>
      <c r="E194" s="2"/>
      <c r="F194" s="2"/>
      <c r="J194" s="1">
        <f t="shared" si="58"/>
        <v>0</v>
      </c>
      <c r="M194" s="8" t="str">
        <f>IF(D194&lt;=L$4,SMALL(E$4:E$202,D194),"")</f>
        <v/>
      </c>
      <c r="N194" s="8" t="str">
        <f>IF(D194&lt;=L$4,VLOOKUP(M194,E$4:F$202,2,FALSE),"")</f>
        <v/>
      </c>
      <c r="O194" s="1" t="str">
        <f>IF(D194&lt;=L$4,VLOOKUP(M194,E$4:J$202,6,FALSE),"")</f>
        <v/>
      </c>
      <c r="P194" s="40" t="str">
        <f>IF(D194&lt;=L$4,VLOOKUP(O194,A$4:B$202,2,FALSE),"")</f>
        <v/>
      </c>
      <c r="Q194" s="40" t="str">
        <f t="shared" si="59"/>
        <v/>
      </c>
      <c r="R194" s="6">
        <f t="shared" si="54"/>
        <v>0</v>
      </c>
      <c r="S194" s="6">
        <f>IF(AND(D194&lt;=L$4,P194&lt;&gt;"Y"),IF(N194&lt;VLOOKUP(O194,Runners!A$3:CT$201,S$1,FALSE),IF(Y$2="zero",0,Y$2),0),0)</f>
        <v>0</v>
      </c>
      <c r="T194" s="6">
        <f t="shared" si="60"/>
        <v>0</v>
      </c>
      <c r="U194" s="2"/>
      <c r="V194" s="2" t="str">
        <f>IF(O194&lt;&gt;"",VLOOKUP(O194,Runners!CZ$3:DM$201,V$1,FALSE),"")</f>
        <v/>
      </c>
      <c r="W194" s="19" t="str">
        <f t="shared" si="61"/>
        <v/>
      </c>
    </row>
    <row r="195" spans="3:23" x14ac:dyDescent="0.2">
      <c r="C195" s="3">
        <f>IF(A195&lt;&gt;"",VLOOKUP(A195,Runners!A$3:AS$201,C$1,FALSE),0)</f>
        <v>0</v>
      </c>
      <c r="D195" s="6">
        <f t="shared" si="57"/>
        <v>191</v>
      </c>
      <c r="E195" s="2"/>
      <c r="F195" s="2"/>
      <c r="J195" s="1">
        <f t="shared" si="58"/>
        <v>0</v>
      </c>
      <c r="M195" s="8" t="str">
        <f>IF(D195&lt;=L$4,SMALL(E$4:E$202,D195),"")</f>
        <v/>
      </c>
      <c r="N195" s="8" t="str">
        <f>IF(D195&lt;=L$4,VLOOKUP(M195,E$4:F$202,2,FALSE),"")</f>
        <v/>
      </c>
      <c r="O195" s="1" t="str">
        <f>IF(D195&lt;=L$4,VLOOKUP(M195,E$4:J$202,6,FALSE),"")</f>
        <v/>
      </c>
      <c r="P195" s="40" t="str">
        <f>IF(D195&lt;=L$4,VLOOKUP(O195,A$4:B$202,2,FALSE),"")</f>
        <v/>
      </c>
      <c r="Q195" s="40" t="str">
        <f t="shared" si="59"/>
        <v/>
      </c>
      <c r="R195" s="6">
        <f t="shared" si="54"/>
        <v>0</v>
      </c>
      <c r="S195" s="6">
        <f>IF(AND(D195&lt;=L$4,P195&lt;&gt;"Y"),IF(N195&lt;VLOOKUP(O195,Runners!A$3:CT$201,S$1,FALSE),IF(Y$2="zero",0,Y$2),0),0)</f>
        <v>0</v>
      </c>
      <c r="T195" s="6">
        <f t="shared" si="60"/>
        <v>0</v>
      </c>
      <c r="U195" s="2"/>
      <c r="V195" s="2" t="str">
        <f>IF(O195&lt;&gt;"",VLOOKUP(O195,Runners!CZ$3:DM$201,V$1,FALSE),"")</f>
        <v/>
      </c>
      <c r="W195" s="19" t="str">
        <f t="shared" si="61"/>
        <v/>
      </c>
    </row>
    <row r="196" spans="3:23" x14ac:dyDescent="0.2">
      <c r="C196" s="3">
        <f>IF(A196&lt;&gt;"",VLOOKUP(A196,Runners!A$3:AS$201,C$1,FALSE),0)</f>
        <v>0</v>
      </c>
      <c r="D196" s="6">
        <f t="shared" si="57"/>
        <v>192</v>
      </c>
      <c r="E196" s="2"/>
      <c r="F196" s="2"/>
      <c r="J196" s="1">
        <f t="shared" si="58"/>
        <v>0</v>
      </c>
      <c r="M196" s="8" t="str">
        <f>IF(D196&lt;=L$4,SMALL(E$4:E$202,D196),"")</f>
        <v/>
      </c>
      <c r="N196" s="8" t="str">
        <f>IF(D196&lt;=L$4,VLOOKUP(M196,E$4:F$202,2,FALSE),"")</f>
        <v/>
      </c>
      <c r="O196" s="1" t="str">
        <f>IF(D196&lt;=L$4,VLOOKUP(M196,E$4:J$202,6,FALSE),"")</f>
        <v/>
      </c>
      <c r="P196" s="40" t="str">
        <f>IF(D196&lt;=L$4,VLOOKUP(O196,A$4:B$202,2,FALSE),"")</f>
        <v/>
      </c>
      <c r="Q196" s="40" t="str">
        <f t="shared" si="59"/>
        <v/>
      </c>
      <c r="R196" s="6">
        <f t="shared" si="54"/>
        <v>0</v>
      </c>
      <c r="S196" s="6">
        <f>IF(AND(D196&lt;=L$4,P196&lt;&gt;"Y"),IF(N196&lt;VLOOKUP(O196,Runners!A$3:CT$201,S$1,FALSE),IF(Y$2="zero",0,Y$2),0),0)</f>
        <v>0</v>
      </c>
      <c r="T196" s="6">
        <f t="shared" si="60"/>
        <v>0</v>
      </c>
      <c r="U196" s="2"/>
      <c r="V196" s="2" t="str">
        <f>IF(O196&lt;&gt;"",VLOOKUP(O196,Runners!CZ$3:DM$201,V$1,FALSE),"")</f>
        <v/>
      </c>
      <c r="W196" s="19" t="str">
        <f t="shared" si="61"/>
        <v/>
      </c>
    </row>
    <row r="197" spans="3:23" x14ac:dyDescent="0.2">
      <c r="C197" s="3">
        <f>IF(A197&lt;&gt;"",VLOOKUP(A197,Runners!A$3:AS$201,C$1,FALSE),0)</f>
        <v>0</v>
      </c>
      <c r="D197" s="6">
        <f t="shared" si="57"/>
        <v>193</v>
      </c>
      <c r="E197" s="2"/>
      <c r="F197" s="2"/>
      <c r="J197" s="1">
        <f t="shared" si="58"/>
        <v>0</v>
      </c>
      <c r="M197" s="8" t="str">
        <f>IF(D197&lt;=L$4,SMALL(E$4:E$202,D197),"")</f>
        <v/>
      </c>
      <c r="N197" s="8" t="str">
        <f>IF(D197&lt;=L$4,VLOOKUP(M197,E$4:F$202,2,FALSE),"")</f>
        <v/>
      </c>
      <c r="O197" s="1" t="str">
        <f>IF(D197&lt;=L$4,VLOOKUP(M197,E$4:J$202,6,FALSE),"")</f>
        <v/>
      </c>
      <c r="P197" s="40" t="str">
        <f>IF(D197&lt;=L$4,VLOOKUP(O197,A$4:B$202,2,FALSE),"")</f>
        <v/>
      </c>
      <c r="Q197" s="40" t="str">
        <f t="shared" si="59"/>
        <v/>
      </c>
      <c r="R197" s="6">
        <f t="shared" si="54"/>
        <v>0</v>
      </c>
      <c r="S197" s="6">
        <f>IF(AND(D197&lt;=L$4,P197&lt;&gt;"Y"),IF(N197&lt;VLOOKUP(O197,Runners!A$3:CT$201,S$1,FALSE),IF(Y$2="zero",0,Y$2),0),0)</f>
        <v>0</v>
      </c>
      <c r="T197" s="6">
        <f t="shared" si="60"/>
        <v>0</v>
      </c>
      <c r="U197" s="2"/>
      <c r="V197" s="2" t="str">
        <f>IF(O197&lt;&gt;"",VLOOKUP(O197,Runners!CZ$3:DM$201,V$1,FALSE),"")</f>
        <v/>
      </c>
      <c r="W197" s="19" t="str">
        <f t="shared" si="61"/>
        <v/>
      </c>
    </row>
    <row r="198" spans="3:23" x14ac:dyDescent="0.2">
      <c r="C198" s="3">
        <f>IF(A198&lt;&gt;"",VLOOKUP(A198,Runners!A$3:AS$201,C$1,FALSE),0)</f>
        <v>0</v>
      </c>
      <c r="D198" s="6">
        <f t="shared" si="57"/>
        <v>194</v>
      </c>
      <c r="E198" s="2"/>
      <c r="F198" s="2"/>
      <c r="J198" s="1">
        <f t="shared" si="58"/>
        <v>0</v>
      </c>
      <c r="M198" s="8" t="str">
        <f>IF(D198&lt;=L$4,SMALL(E$4:E$202,D198),"")</f>
        <v/>
      </c>
      <c r="N198" s="8" t="str">
        <f>IF(D198&lt;=L$4,VLOOKUP(M198,E$4:F$202,2,FALSE),"")</f>
        <v/>
      </c>
      <c r="O198" s="1" t="str">
        <f>IF(D198&lt;=L$4,VLOOKUP(M198,E$4:J$202,6,FALSE),"")</f>
        <v/>
      </c>
      <c r="P198" s="40" t="str">
        <f>IF(D198&lt;=L$4,VLOOKUP(O198,A$4:B$202,2,FALSE),"")</f>
        <v/>
      </c>
      <c r="Q198" s="40" t="str">
        <f t="shared" ref="Q198:Q201" si="62">IF(D198&lt;=L$4,IF(P198="Y",Q197,Q197-1),"")</f>
        <v/>
      </c>
      <c r="R198" s="6">
        <f t="shared" ref="R198:R201" si="63">IF(Q198=Q197,0,IF(Q198&gt;0,Q198,1))</f>
        <v>0</v>
      </c>
      <c r="S198" s="6">
        <f>IF(AND(D198&lt;=L$4,P198&lt;&gt;"Y"),IF(N198&lt;VLOOKUP(O198,Runners!A$3:CT$201,S$1,FALSE),IF(Y$2="zero",0,Y$2),0),0)</f>
        <v>0</v>
      </c>
      <c r="T198" s="6">
        <f t="shared" ref="T198:T201" si="64">IF(AND(D198&lt;=L$4,P198&lt;&gt;"Y"),S198+R198,0)</f>
        <v>0</v>
      </c>
      <c r="U198" s="2"/>
      <c r="V198" s="2" t="str">
        <f>IF(O198&lt;&gt;"",VLOOKUP(O198,Runners!CZ$3:DM$201,V$1,FALSE),"")</f>
        <v/>
      </c>
      <c r="W198" s="19" t="str">
        <f t="shared" ref="W198:W201" si="65">IF(O198&lt;&gt;"",(V198-N198)/V198,"")</f>
        <v/>
      </c>
    </row>
    <row r="199" spans="3:23" x14ac:dyDescent="0.2">
      <c r="C199" s="3">
        <f>IF(A199&lt;&gt;"",VLOOKUP(A199,Runners!A$3:AS$201,C$1,FALSE),0)</f>
        <v>0</v>
      </c>
      <c r="D199" s="6">
        <f t="shared" si="57"/>
        <v>195</v>
      </c>
      <c r="E199" s="2"/>
      <c r="F199" s="2"/>
      <c r="J199" s="1">
        <f t="shared" ref="J199:J201" si="66">A199</f>
        <v>0</v>
      </c>
      <c r="M199" s="8" t="str">
        <f>IF(D199&lt;=L$4,SMALL(E$4:E$202,D199),"")</f>
        <v/>
      </c>
      <c r="N199" s="8" t="str">
        <f>IF(D199&lt;=L$4,VLOOKUP(M199,E$4:F$202,2,FALSE),"")</f>
        <v/>
      </c>
      <c r="O199" s="1" t="str">
        <f>IF(D199&lt;=L$4,VLOOKUP(M199,E$4:J$202,6,FALSE),"")</f>
        <v/>
      </c>
      <c r="P199" s="40" t="str">
        <f>IF(D199&lt;=L$4,VLOOKUP(O199,A$4:B$202,2,FALSE),"")</f>
        <v/>
      </c>
      <c r="Q199" s="40" t="str">
        <f t="shared" si="62"/>
        <v/>
      </c>
      <c r="R199" s="6">
        <f t="shared" si="63"/>
        <v>0</v>
      </c>
      <c r="S199" s="6">
        <f>IF(AND(D199&lt;=L$4,P199&lt;&gt;"Y"),IF(N199&lt;VLOOKUP(O199,Runners!A$3:CT$201,S$1,FALSE),IF(Y$2="zero",0,Y$2),0),0)</f>
        <v>0</v>
      </c>
      <c r="T199" s="6">
        <f t="shared" si="64"/>
        <v>0</v>
      </c>
      <c r="U199" s="2"/>
      <c r="V199" s="2" t="str">
        <f>IF(O199&lt;&gt;"",VLOOKUP(O199,Runners!CZ$3:DM$201,V$1,FALSE),"")</f>
        <v/>
      </c>
      <c r="W199" s="19" t="str">
        <f t="shared" si="65"/>
        <v/>
      </c>
    </row>
    <row r="200" spans="3:23" x14ac:dyDescent="0.2">
      <c r="C200" s="3">
        <f>IF(A200&lt;&gt;"",VLOOKUP(A200,Runners!A$3:AS$201,C$1,FALSE),0)</f>
        <v>0</v>
      </c>
      <c r="D200" s="6">
        <f t="shared" si="57"/>
        <v>196</v>
      </c>
      <c r="E200" s="2"/>
      <c r="F200" s="2"/>
      <c r="J200" s="1">
        <f t="shared" si="66"/>
        <v>0</v>
      </c>
      <c r="M200" s="8" t="str">
        <f>IF(D200&lt;=L$4,SMALL(E$4:E$202,D200),"")</f>
        <v/>
      </c>
      <c r="N200" s="8" t="str">
        <f>IF(D200&lt;=L$4,VLOOKUP(M200,E$4:F$202,2,FALSE),"")</f>
        <v/>
      </c>
      <c r="O200" s="1" t="str">
        <f>IF(D200&lt;=L$4,VLOOKUP(M200,E$4:J$202,6,FALSE),"")</f>
        <v/>
      </c>
      <c r="P200" s="40" t="str">
        <f>IF(D200&lt;=L$4,VLOOKUP(O200,A$4:B$202,2,FALSE),"")</f>
        <v/>
      </c>
      <c r="Q200" s="40" t="str">
        <f t="shared" si="62"/>
        <v/>
      </c>
      <c r="R200" s="6">
        <f t="shared" si="63"/>
        <v>0</v>
      </c>
      <c r="S200" s="6">
        <f>IF(AND(D200&lt;=L$4,P200&lt;&gt;"Y"),IF(N200&lt;VLOOKUP(O200,Runners!A$3:CT$201,S$1,FALSE),IF(Y$2="zero",0,Y$2),0),0)</f>
        <v>0</v>
      </c>
      <c r="T200" s="6">
        <f t="shared" si="64"/>
        <v>0</v>
      </c>
      <c r="U200" s="2"/>
      <c r="V200" s="2" t="str">
        <f>IF(O200&lt;&gt;"",VLOOKUP(O200,Runners!CZ$3:DM$201,V$1,FALSE),"")</f>
        <v/>
      </c>
      <c r="W200" s="19" t="str">
        <f t="shared" si="65"/>
        <v/>
      </c>
    </row>
    <row r="201" spans="3:23" x14ac:dyDescent="0.2">
      <c r="C201" s="3">
        <f>IF(A201&lt;&gt;"",VLOOKUP(A201,Runners!A$3:AS$201,C$1,FALSE),0)</f>
        <v>0</v>
      </c>
      <c r="D201" s="6">
        <f t="shared" si="57"/>
        <v>197</v>
      </c>
      <c r="E201" s="2"/>
      <c r="F201" s="2"/>
      <c r="J201" s="1">
        <f t="shared" si="66"/>
        <v>0</v>
      </c>
      <c r="M201" s="8" t="str">
        <f>IF(D201&lt;=L$4,SMALL(E$4:E$202,D201),"")</f>
        <v/>
      </c>
      <c r="N201" s="8" t="str">
        <f>IF(D201&lt;=L$4,VLOOKUP(M201,E$4:F$202,2,FALSE),"")</f>
        <v/>
      </c>
      <c r="O201" s="1" t="str">
        <f>IF(D201&lt;=L$4,VLOOKUP(M201,E$4:J$202,6,FALSE),"")</f>
        <v/>
      </c>
      <c r="P201" s="40" t="str">
        <f>IF(D201&lt;=L$4,VLOOKUP(O201,A$4:B$202,2,FALSE),"")</f>
        <v/>
      </c>
      <c r="Q201" s="40" t="str">
        <f t="shared" si="62"/>
        <v/>
      </c>
      <c r="R201" s="6">
        <f t="shared" si="63"/>
        <v>0</v>
      </c>
      <c r="S201" s="6">
        <f>IF(AND(D201&lt;=L$4,P201&lt;&gt;"Y"),IF(N201&lt;VLOOKUP(O201,Runners!A$3:CT$201,S$1,FALSE),IF(Y$2="zero",0,Y$2),0),0)</f>
        <v>0</v>
      </c>
      <c r="T201" s="6">
        <f t="shared" si="64"/>
        <v>0</v>
      </c>
      <c r="U201" s="2"/>
      <c r="V201" s="2" t="str">
        <f>IF(O201&lt;&gt;"",VLOOKUP(O201,Runners!CZ$3:DM$201,V$1,FALSE),"")</f>
        <v/>
      </c>
      <c r="W201" s="19" t="str">
        <f t="shared" si="65"/>
        <v/>
      </c>
    </row>
    <row r="202" spans="3:23" x14ac:dyDescent="0.2">
      <c r="S202" s="6" t="e">
        <f>IF(D202&lt;=L$4,IF(N202&lt;VLOOKUP(O202,Runners!A$3:CT$201,S$1,FALSE),2,0),0)</f>
        <v>#N/A</v>
      </c>
    </row>
  </sheetData>
  <sortState xmlns:xlrd2="http://schemas.microsoft.com/office/spreadsheetml/2017/richdata2" ref="A4:CE126">
    <sortCondition ref="A126"/>
  </sortState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/>
  <dimension ref="A1:CE202"/>
  <sheetViews>
    <sheetView showZeros="0" workbookViewId="0">
      <pane xSplit="4" ySplit="2" topLeftCell="E18" activePane="bottomRight" state="frozen"/>
      <selection pane="topRight" activeCell="E1" sqref="E1"/>
      <selection pane="bottomLeft" activeCell="A3" sqref="A3"/>
      <selection pane="bottomRight" activeCell="E55" sqref="E55"/>
    </sheetView>
  </sheetViews>
  <sheetFormatPr defaultColWidth="8.85546875" defaultRowHeight="12" x14ac:dyDescent="0.2"/>
  <cols>
    <col min="1" max="1" width="16.28515625" style="1" customWidth="1"/>
    <col min="2" max="2" width="5.5703125" style="1" customWidth="1"/>
    <col min="3" max="3" width="7.28515625" style="1" customWidth="1"/>
    <col min="4" max="4" width="3.85546875" style="6" hidden="1" customWidth="1"/>
    <col min="5" max="5" width="7.7109375" style="1" customWidth="1"/>
    <col min="6" max="6" width="8.7109375" style="1" customWidth="1"/>
    <col min="7" max="7" width="8.7109375" style="6" customWidth="1"/>
    <col min="8" max="8" width="8.7109375" style="6" hidden="1" customWidth="1"/>
    <col min="9" max="9" width="8.140625" style="1" hidden="1" customWidth="1"/>
    <col min="10" max="10" width="5.7109375" style="1" hidden="1" customWidth="1"/>
    <col min="11" max="11" width="8.7109375" style="8" hidden="1" customWidth="1"/>
    <col min="12" max="12" width="11.140625" style="1" customWidth="1"/>
    <col min="13" max="13" width="8.85546875" style="1" customWidth="1"/>
    <col min="14" max="14" width="8.85546875" style="8" customWidth="1"/>
    <col min="15" max="15" width="16.7109375" style="1" customWidth="1"/>
    <col min="16" max="16" width="5.5703125" style="6" customWidth="1"/>
    <col min="17" max="17" width="5.5703125" style="6" hidden="1" customWidth="1"/>
    <col min="18" max="19" width="5.5703125" style="6" customWidth="1"/>
    <col min="20" max="20" width="5.5703125" style="1" customWidth="1"/>
    <col min="21" max="21" width="5.42578125" style="1" customWidth="1"/>
    <col min="22" max="22" width="8.85546875" style="1" hidden="1" customWidth="1"/>
    <col min="23" max="23" width="6.140625" style="1" customWidth="1"/>
    <col min="24" max="24" width="10.42578125" style="1" customWidth="1"/>
    <col min="25" max="16384" width="8.85546875" style="1"/>
  </cols>
  <sheetData>
    <row r="1" spans="1:83" s="7" customFormat="1" ht="25.9" hidden="1" customHeight="1" x14ac:dyDescent="0.25">
      <c r="C1" s="7">
        <v>44</v>
      </c>
      <c r="D1" s="5"/>
      <c r="E1" s="4"/>
      <c r="F1" s="4"/>
      <c r="G1" s="5"/>
      <c r="H1" s="5"/>
      <c r="K1" s="10"/>
      <c r="N1" s="10"/>
      <c r="P1" s="5"/>
      <c r="Q1" s="5">
        <v>97</v>
      </c>
      <c r="R1" s="5"/>
      <c r="S1" s="5">
        <v>97</v>
      </c>
      <c r="T1" s="7">
        <v>3</v>
      </c>
      <c r="V1" s="7">
        <v>13</v>
      </c>
    </row>
    <row r="2" spans="1:83" s="7" customFormat="1" ht="12" customHeight="1" x14ac:dyDescent="0.25">
      <c r="A2" s="7" t="s">
        <v>22</v>
      </c>
      <c r="B2" s="7" t="s">
        <v>65</v>
      </c>
      <c r="C2" s="7" t="s">
        <v>59</v>
      </c>
      <c r="D2" s="5">
        <v>0</v>
      </c>
      <c r="E2" s="4"/>
      <c r="F2" s="4"/>
      <c r="G2" s="5"/>
      <c r="H2" s="5"/>
      <c r="K2" s="10"/>
      <c r="L2" s="14" t="s">
        <v>138</v>
      </c>
      <c r="M2" s="14" t="s">
        <v>139</v>
      </c>
      <c r="N2" s="24" t="s">
        <v>140</v>
      </c>
      <c r="P2" s="39" t="s">
        <v>65</v>
      </c>
      <c r="Q2" s="39"/>
      <c r="R2" s="5" t="s">
        <v>34</v>
      </c>
      <c r="S2" s="5" t="s">
        <v>119</v>
      </c>
      <c r="T2" s="5" t="s">
        <v>124</v>
      </c>
      <c r="X2" s="12" t="s">
        <v>206</v>
      </c>
      <c r="Y2" s="51">
        <v>2</v>
      </c>
    </row>
    <row r="3" spans="1:83" s="7" customFormat="1" ht="16.149999999999999" hidden="1" customHeight="1" x14ac:dyDescent="0.25">
      <c r="D3" s="5">
        <v>0</v>
      </c>
      <c r="E3" s="4"/>
      <c r="F3" s="4"/>
      <c r="G3" s="5"/>
      <c r="H3" s="5"/>
      <c r="K3" s="10"/>
      <c r="L3" s="14"/>
      <c r="M3" s="14"/>
      <c r="N3" s="24"/>
      <c r="P3" s="39"/>
      <c r="Q3" s="39">
        <v>41</v>
      </c>
      <c r="R3" s="5">
        <v>41</v>
      </c>
      <c r="S3" s="5"/>
      <c r="T3" s="5"/>
    </row>
    <row r="4" spans="1:83" ht="12" customHeight="1" x14ac:dyDescent="0.2">
      <c r="A4" s="1" t="s">
        <v>199</v>
      </c>
      <c r="C4" s="3">
        <f>IF(A4&lt;&gt;"",VLOOKUP(A4,Runners!A$3:AS$201,C$1,FALSE),0)</f>
        <v>9.5486111111111119E-3</v>
      </c>
      <c r="D4" s="6">
        <f t="shared" ref="D4:D35" si="0">D3+1</f>
        <v>1</v>
      </c>
      <c r="E4" s="2"/>
      <c r="F4" s="2">
        <f t="shared" ref="F4:F35" si="1">IF(E4&gt;0,E4-C4,0)</f>
        <v>0</v>
      </c>
      <c r="J4" s="1" t="str">
        <f t="shared" ref="J4:J35" si="2">A4</f>
        <v>Aaron Kirkby</v>
      </c>
      <c r="L4" s="7">
        <f>COUNT(E4:E202)</f>
        <v>8</v>
      </c>
      <c r="M4" s="8">
        <f>IF(D4&lt;=L$4,SMALL(E$4:E$202,D4),"")</f>
        <v>3.3680555555555554E-2</v>
      </c>
      <c r="N4" s="8">
        <f>IF(D4&lt;=L$4,VLOOKUP(M4,E$4:F$202,2,FALSE),"")</f>
        <v>2.1874999999999999E-2</v>
      </c>
      <c r="O4" s="1" t="str">
        <f>IF(D4&lt;=L$4,VLOOKUP(M4,E$4:J$202,6,FALSE),"")</f>
        <v>Maddy Markham</v>
      </c>
      <c r="P4" s="40">
        <f>IF(D4&lt;=L$4,VLOOKUP(O4,A$4:B$202,2,FALSE),"")</f>
        <v>0</v>
      </c>
      <c r="Q4" s="40">
        <f t="shared" ref="Q4:Q35" si="3">IF(D4&lt;=L$4,IF(P4="Y",Q3,Q3-1),"")</f>
        <v>40</v>
      </c>
      <c r="R4" s="6">
        <f t="shared" ref="R4:R35" si="4">IF(Q4=Q3,0,IF(Q4&gt;0,Q4,1))</f>
        <v>40</v>
      </c>
      <c r="S4" s="6">
        <f>IF(AND(D4&lt;=L$4,P4&lt;&gt;"Y"),IF(N4&lt;VLOOKUP(O4,Runners!A$3:CT$201,S$1,FALSE),IF(Y$2="zero",0,Y$2),0),0)</f>
        <v>0</v>
      </c>
      <c r="T4" s="6">
        <f t="shared" ref="T4:T35" si="5">IF(AND(D4&lt;=L$4,P4&lt;&gt;"Y"),S4+R4,0)</f>
        <v>40</v>
      </c>
      <c r="U4" s="2"/>
      <c r="V4" s="2">
        <f>IF(O4&lt;&gt;"",VLOOKUP(O4,Runners!CZ$3:DM$201,V$1,FALSE),"")</f>
        <v>0.11572916666666666</v>
      </c>
      <c r="W4" s="19">
        <f t="shared" ref="W4:W35" si="6">IF(O4&lt;&gt;"",(V4-N4)/V4,"")</f>
        <v>0.81098109810981089</v>
      </c>
    </row>
    <row r="5" spans="1:83" x14ac:dyDescent="0.2">
      <c r="A5" s="1" t="s">
        <v>5</v>
      </c>
      <c r="C5" s="3">
        <f>IF(A5&lt;&gt;"",VLOOKUP(A5,Runners!A$3:AS$201,C$1,FALSE),0)</f>
        <v>1.2847222222222223E-2</v>
      </c>
      <c r="D5" s="6">
        <f t="shared" si="0"/>
        <v>2</v>
      </c>
      <c r="E5" s="2"/>
      <c r="F5" s="2">
        <f t="shared" si="1"/>
        <v>0</v>
      </c>
      <c r="J5" s="1" t="str">
        <f t="shared" si="2"/>
        <v>Alan Elstone</v>
      </c>
      <c r="L5" s="7"/>
      <c r="M5" s="8">
        <f>IF(D5&lt;=L$4,SMALL(E$4:E$202,D5),"")</f>
        <v>3.3912037037037039E-2</v>
      </c>
      <c r="N5" s="8">
        <f>IF(D5&lt;=L$4,VLOOKUP(M5,E$4:F$202,2,FALSE),"")</f>
        <v>2.1585648148148152E-2</v>
      </c>
      <c r="O5" s="1" t="str">
        <f>IF(D5&lt;=L$4,VLOOKUP(M5,E$4:J$202,6,FALSE),"")</f>
        <v>Graham Webster</v>
      </c>
      <c r="P5" s="40">
        <f>IF(D5&lt;=L$4,VLOOKUP(O5,A$4:B$202,2,FALSE),"")</f>
        <v>0</v>
      </c>
      <c r="Q5" s="40">
        <f t="shared" si="3"/>
        <v>39</v>
      </c>
      <c r="R5" s="6">
        <f t="shared" si="4"/>
        <v>39</v>
      </c>
      <c r="S5" s="6">
        <f>IF(AND(D5&lt;=L$4,P5&lt;&gt;"Y"),IF(N5&lt;VLOOKUP(O5,Runners!A$3:CT$201,S$1,FALSE),IF(Y$2="zero",0,Y$2),0),0)</f>
        <v>0</v>
      </c>
      <c r="T5" s="6">
        <f t="shared" si="5"/>
        <v>39</v>
      </c>
      <c r="U5" s="2"/>
      <c r="V5" s="2">
        <f>IF(O5&lt;&gt;"",VLOOKUP(O5,Runners!CZ$3:DM$201,V$1,FALSE),"")</f>
        <v>2.0081018518518519E-2</v>
      </c>
      <c r="W5" s="19">
        <f t="shared" si="6"/>
        <v>-7.4927953890490104E-2</v>
      </c>
      <c r="X5" s="2" t="s">
        <v>135</v>
      </c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</row>
    <row r="6" spans="1:83" x14ac:dyDescent="0.2">
      <c r="A6" s="1" t="s">
        <v>214</v>
      </c>
      <c r="B6" s="3"/>
      <c r="C6" s="3">
        <f>IF(A6&lt;&gt;"",VLOOKUP(A6,Runners!A$3:AS$201,C$1,FALSE),0)</f>
        <v>1.7013888888888891E-2</v>
      </c>
      <c r="D6" s="6">
        <f t="shared" si="0"/>
        <v>3</v>
      </c>
      <c r="E6" s="2"/>
      <c r="F6" s="2">
        <f t="shared" si="1"/>
        <v>0</v>
      </c>
      <c r="J6" s="1" t="str">
        <f t="shared" si="2"/>
        <v>Alex Fraser</v>
      </c>
      <c r="M6" s="8">
        <f>IF(D6&lt;=L$4,SMALL(E$4:E$202,D6),"")</f>
        <v>3.425925925925926E-2</v>
      </c>
      <c r="N6" s="8">
        <f>IF(D6&lt;=L$4,VLOOKUP(M6,E$4:F$202,2,FALSE),"")</f>
        <v>2.1759259259259259E-2</v>
      </c>
      <c r="O6" s="1" t="str">
        <f>IF(D6&lt;=L$4,VLOOKUP(M6,E$4:J$202,6,FALSE),"")</f>
        <v>Dan Gregson</v>
      </c>
      <c r="P6" s="40">
        <f>IF(D6&lt;=L$4,VLOOKUP(O6,A$4:B$202,2,FALSE),"")</f>
        <v>0</v>
      </c>
      <c r="Q6" s="40">
        <f t="shared" si="3"/>
        <v>38</v>
      </c>
      <c r="R6" s="6">
        <f t="shared" si="4"/>
        <v>38</v>
      </c>
      <c r="S6" s="6">
        <f>IF(AND(D6&lt;=L$4,P6&lt;&gt;"Y"),IF(N6&lt;VLOOKUP(O6,Runners!A$3:CT$201,S$1,FALSE),IF(Y$2="zero",0,Y$2),0),0)</f>
        <v>0</v>
      </c>
      <c r="T6" s="6">
        <f t="shared" si="5"/>
        <v>38</v>
      </c>
      <c r="U6" s="2"/>
      <c r="V6" s="2">
        <f>IF(O6&lt;&gt;"",VLOOKUP(O6,Runners!CZ$3:DM$201,V$1,FALSE),"")</f>
        <v>2.0046296296296295E-2</v>
      </c>
      <c r="W6" s="19">
        <f t="shared" si="6"/>
        <v>-8.5450346420323425E-2</v>
      </c>
    </row>
    <row r="7" spans="1:83" x14ac:dyDescent="0.2">
      <c r="A7" s="1" t="s">
        <v>1</v>
      </c>
      <c r="C7" s="3">
        <f>IF(A7&lt;&gt;"",VLOOKUP(A7,Runners!A$3:AS$201,C$1,FALSE),0)</f>
        <v>1.6840277777777777E-2</v>
      </c>
      <c r="D7" s="6">
        <f t="shared" si="0"/>
        <v>4</v>
      </c>
      <c r="E7" s="2"/>
      <c r="F7" s="2">
        <f t="shared" si="1"/>
        <v>0</v>
      </c>
      <c r="J7" s="1" t="str">
        <f t="shared" si="2"/>
        <v>Alex Tate</v>
      </c>
      <c r="M7" s="8">
        <f>IF(D7&lt;=L$4,SMALL(E$4:E$202,D7),"")</f>
        <v>3.4374999999999996E-2</v>
      </c>
      <c r="N7" s="8">
        <f>IF(D7&lt;=L$4,VLOOKUP(M7,E$4:F$202,2,FALSE),"")</f>
        <v>2.6736111111111106E-2</v>
      </c>
      <c r="O7" s="1" t="str">
        <f>IF(D7&lt;=L$4,VLOOKUP(M7,E$4:J$202,6,FALSE),"")</f>
        <v>Emma Johnston</v>
      </c>
      <c r="P7" s="40">
        <f>IF(D7&lt;=L$4,VLOOKUP(O7,A$4:B$202,2,FALSE),"")</f>
        <v>0</v>
      </c>
      <c r="Q7" s="40">
        <f t="shared" si="3"/>
        <v>37</v>
      </c>
      <c r="R7" s="6">
        <f t="shared" si="4"/>
        <v>37</v>
      </c>
      <c r="S7" s="6">
        <f>IF(AND(D7&lt;=L$4,P7&lt;&gt;"Y"),IF(N7&lt;VLOOKUP(O7,Runners!A$3:CT$201,S$1,FALSE),IF(Y$2="zero",0,Y$2),0),0)</f>
        <v>0</v>
      </c>
      <c r="T7" s="6">
        <f t="shared" si="5"/>
        <v>37</v>
      </c>
      <c r="U7" s="2"/>
      <c r="V7" s="2">
        <f>IF(O7&lt;&gt;"",VLOOKUP(O7,Runners!CZ$3:DM$201,V$1,FALSE),"")</f>
        <v>0.11572916666666666</v>
      </c>
      <c r="W7" s="19">
        <f t="shared" si="6"/>
        <v>0.76897689768976907</v>
      </c>
    </row>
    <row r="8" spans="1:83" x14ac:dyDescent="0.2">
      <c r="A8" s="1" t="s">
        <v>228</v>
      </c>
      <c r="C8" s="3">
        <f>IF(A8&lt;&gt;"",VLOOKUP(A8,Runners!A$3:AS$201,C$1,FALSE),0)</f>
        <v>9.5486111111111119E-3</v>
      </c>
      <c r="D8" s="6">
        <f t="shared" si="0"/>
        <v>5</v>
      </c>
      <c r="E8" s="2"/>
      <c r="F8" s="2">
        <f t="shared" si="1"/>
        <v>0</v>
      </c>
      <c r="J8" s="1" t="str">
        <f t="shared" si="2"/>
        <v>Alex Wiggins</v>
      </c>
      <c r="M8" s="8">
        <f>IF(D8&lt;=L$4,SMALL(E$4:E$202,D8),"")</f>
        <v>3.4456018518518518E-2</v>
      </c>
      <c r="N8" s="8">
        <f>IF(D8&lt;=L$4,VLOOKUP(M8,E$4:F$202,2,FALSE),"")</f>
        <v>1.9004629629629628E-2</v>
      </c>
      <c r="O8" s="1" t="str">
        <f>IF(D8&lt;=L$4,VLOOKUP(M8,E$4:J$202,6,FALSE),"")</f>
        <v>Dom Kirby</v>
      </c>
      <c r="P8" s="40">
        <f>IF(D8&lt;=L$4,VLOOKUP(O8,A$4:B$202,2,FALSE),"")</f>
        <v>0</v>
      </c>
      <c r="Q8" s="40">
        <f t="shared" si="3"/>
        <v>36</v>
      </c>
      <c r="R8" s="6">
        <f t="shared" si="4"/>
        <v>36</v>
      </c>
      <c r="S8" s="6">
        <f>IF(AND(D8&lt;=L$4,P8&lt;&gt;"Y"),IF(N8&lt;VLOOKUP(O8,Runners!A$3:CT$201,S$1,FALSE),IF(Y$2="zero",0,Y$2),0),0)</f>
        <v>0</v>
      </c>
      <c r="T8" s="6">
        <f t="shared" si="5"/>
        <v>36</v>
      </c>
      <c r="U8" s="2"/>
      <c r="V8" s="2">
        <f>IF(O8&lt;&gt;"",VLOOKUP(O8,Runners!CZ$3:DM$201,V$1,FALSE),"")</f>
        <v>1.7708333333333333E-2</v>
      </c>
      <c r="W8" s="19">
        <f t="shared" si="6"/>
        <v>-7.3202614379084915E-2</v>
      </c>
    </row>
    <row r="9" spans="1:83" x14ac:dyDescent="0.2">
      <c r="A9" s="1" t="s">
        <v>216</v>
      </c>
      <c r="C9" s="3">
        <f>IF(A9&lt;&gt;"",VLOOKUP(A9,Runners!A$3:AS$201,C$1,FALSE),0)</f>
        <v>1.8229166666666668E-2</v>
      </c>
      <c r="D9" s="6">
        <f t="shared" si="0"/>
        <v>6</v>
      </c>
      <c r="E9" s="2"/>
      <c r="F9" s="2">
        <f t="shared" si="1"/>
        <v>0</v>
      </c>
      <c r="J9" s="1" t="str">
        <f t="shared" si="2"/>
        <v>Alistair Leivers</v>
      </c>
      <c r="M9" s="8">
        <f>IF(D9&lt;=L$4,SMALL(E$4:E$202,D9),"")</f>
        <v>3.4953703703703702E-2</v>
      </c>
      <c r="N9" s="8">
        <f>IF(D9&lt;=L$4,VLOOKUP(M9,E$4:F$202,2,FALSE),"")</f>
        <v>2.644675925925926E-2</v>
      </c>
      <c r="O9" s="1" t="str">
        <f>IF(D9&lt;=L$4,VLOOKUP(M9,E$4:J$202,6,FALSE),"")</f>
        <v>Peter Thomson</v>
      </c>
      <c r="P9" s="40">
        <f>IF(D9&lt;=L$4,VLOOKUP(O9,A$4:B$202,2,FALSE),"")</f>
        <v>0</v>
      </c>
      <c r="Q9" s="40">
        <f t="shared" si="3"/>
        <v>35</v>
      </c>
      <c r="R9" s="6">
        <f t="shared" si="4"/>
        <v>35</v>
      </c>
      <c r="S9" s="6">
        <f>IF(AND(D9&lt;=L$4,P9&lt;&gt;"Y"),IF(N9&lt;VLOOKUP(O9,Runners!A$3:CT$201,S$1,FALSE),IF(Y$2="zero",0,Y$2),0),0)</f>
        <v>0</v>
      </c>
      <c r="T9" s="6">
        <f t="shared" si="5"/>
        <v>35</v>
      </c>
      <c r="U9" s="2"/>
      <c r="V9" s="2">
        <f>IF(O9&lt;&gt;"",VLOOKUP(O9,Runners!CZ$3:DM$201,V$1,FALSE),"")</f>
        <v>2.4467592592592596E-2</v>
      </c>
      <c r="W9" s="19">
        <f t="shared" si="6"/>
        <v>-8.0889309366130424E-2</v>
      </c>
    </row>
    <row r="10" spans="1:83" x14ac:dyDescent="0.2">
      <c r="A10" s="1" t="s">
        <v>48</v>
      </c>
      <c r="B10" s="3"/>
      <c r="C10" s="3">
        <f>IF(A10&lt;&gt;"",VLOOKUP(A10,Runners!A$3:AS$201,C$1,FALSE),0)</f>
        <v>1.7013888888888891E-2</v>
      </c>
      <c r="D10" s="6">
        <f t="shared" si="0"/>
        <v>7</v>
      </c>
      <c r="E10" s="2"/>
      <c r="F10" s="2">
        <f t="shared" si="1"/>
        <v>0</v>
      </c>
      <c r="J10" s="1" t="str">
        <f t="shared" si="2"/>
        <v>Andy Draper</v>
      </c>
      <c r="M10" s="8">
        <f>IF(D10&lt;=L$4,SMALL(E$4:E$202,D10),"")</f>
        <v>3.5706018518518519E-2</v>
      </c>
      <c r="N10" s="8">
        <f>IF(D10&lt;=L$4,VLOOKUP(M10,E$4:F$202,2,FALSE),"")</f>
        <v>1.9212962962962963E-2</v>
      </c>
      <c r="O10" s="1" t="str">
        <f>IF(D10&lt;=L$4,VLOOKUP(M10,E$4:J$202,6,FALSE),"")</f>
        <v>Jonathan Tuck</v>
      </c>
      <c r="P10" s="40">
        <f>IF(D10&lt;=L$4,VLOOKUP(O10,A$4:B$202,2,FALSE),"")</f>
        <v>0</v>
      </c>
      <c r="Q10" s="40">
        <f t="shared" si="3"/>
        <v>34</v>
      </c>
      <c r="R10" s="6">
        <f t="shared" si="4"/>
        <v>34</v>
      </c>
      <c r="S10" s="6">
        <f>IF(AND(D10&lt;=L$4,P10&lt;&gt;"Y"),IF(N10&lt;VLOOKUP(O10,Runners!A$3:CT$201,S$1,FALSE),IF(Y$2="zero",0,Y$2),0),0)</f>
        <v>0</v>
      </c>
      <c r="T10" s="6">
        <f t="shared" si="5"/>
        <v>34</v>
      </c>
      <c r="U10" s="2"/>
      <c r="V10" s="2">
        <f>IF(O10&lt;&gt;"",VLOOKUP(O10,Runners!CZ$3:DM$201,V$1,FALSE),"")</f>
        <v>1.7222222222222219E-2</v>
      </c>
      <c r="W10" s="19">
        <f t="shared" si="6"/>
        <v>-0.1155913978494626</v>
      </c>
    </row>
    <row r="11" spans="1:83" x14ac:dyDescent="0.2">
      <c r="A11" s="1" t="s">
        <v>27</v>
      </c>
      <c r="C11" s="3">
        <f>IF(A11&lt;&gt;"",VLOOKUP(A11,Runners!A$3:AS$201,C$1,FALSE),0)</f>
        <v>1.6493055555555556E-2</v>
      </c>
      <c r="D11" s="6">
        <f t="shared" si="0"/>
        <v>8</v>
      </c>
      <c r="E11" s="2"/>
      <c r="F11" s="2">
        <f t="shared" si="1"/>
        <v>0</v>
      </c>
      <c r="J11" s="1" t="str">
        <f t="shared" si="2"/>
        <v>Andy Unsworth</v>
      </c>
      <c r="M11" s="8">
        <f>IF(D11&lt;=L$4,SMALL(E$4:E$202,D11),"")</f>
        <v>3.7210648148148152E-2</v>
      </c>
      <c r="N11" s="8">
        <f>IF(D11&lt;=L$4,VLOOKUP(M11,E$4:F$202,2,FALSE),"")</f>
        <v>2.8009259259259262E-2</v>
      </c>
      <c r="O11" s="1" t="str">
        <f>IF(D11&lt;=L$4,VLOOKUP(M11,E$4:J$202,6,FALSE),"")</f>
        <v>Linda Chadderton</v>
      </c>
      <c r="P11" s="40">
        <f>IF(D11&lt;=L$4,VLOOKUP(O11,A$4:B$202,2,FALSE),"")</f>
        <v>0</v>
      </c>
      <c r="Q11" s="40">
        <f t="shared" si="3"/>
        <v>33</v>
      </c>
      <c r="R11" s="6">
        <f t="shared" si="4"/>
        <v>33</v>
      </c>
      <c r="S11" s="6">
        <f>IF(AND(D11&lt;=L$4,P11&lt;&gt;"Y"),IF(N11&lt;VLOOKUP(O11,Runners!A$3:CT$201,S$1,FALSE),IF(Y$2="zero",0,Y$2),0),0)</f>
        <v>0</v>
      </c>
      <c r="T11" s="6">
        <f t="shared" si="5"/>
        <v>33</v>
      </c>
      <c r="U11" s="2"/>
      <c r="V11" s="2">
        <f>IF(O11&lt;&gt;"",VLOOKUP(O11,Runners!CZ$3:DM$201,V$1,FALSE),"")</f>
        <v>0.11572916666666666</v>
      </c>
      <c r="W11" s="19">
        <f t="shared" si="6"/>
        <v>0.75797579757975797</v>
      </c>
    </row>
    <row r="12" spans="1:83" x14ac:dyDescent="0.2">
      <c r="A12" s="1" t="s">
        <v>190</v>
      </c>
      <c r="C12" s="3">
        <f>IF(A12&lt;&gt;"",VLOOKUP(A12,Runners!A$3:AS$201,C$1,FALSE),0)</f>
        <v>7.2916666666666668E-3</v>
      </c>
      <c r="D12" s="6">
        <f t="shared" si="0"/>
        <v>9</v>
      </c>
      <c r="E12" s="2"/>
      <c r="F12" s="2">
        <f t="shared" si="1"/>
        <v>0</v>
      </c>
      <c r="J12" s="1" t="str">
        <f t="shared" si="2"/>
        <v>Angela Bremner</v>
      </c>
      <c r="M12" s="8" t="str">
        <f>IF(D12&lt;=L$4,SMALL(E$4:E$202,D12),"")</f>
        <v/>
      </c>
      <c r="N12" s="8" t="str">
        <f>IF(D12&lt;=L$4,VLOOKUP(M12,E$4:F$202,2,FALSE),"")</f>
        <v/>
      </c>
      <c r="O12" s="1" t="str">
        <f>IF(D12&lt;=L$4,VLOOKUP(M12,E$4:J$202,6,FALSE),"")</f>
        <v/>
      </c>
      <c r="P12" s="40" t="str">
        <f>IF(D12&lt;=L$4,VLOOKUP(O12,A$4:B$202,2,FALSE),"")</f>
        <v/>
      </c>
      <c r="Q12" s="40" t="str">
        <f t="shared" si="3"/>
        <v/>
      </c>
      <c r="R12" s="6" t="str">
        <f t="shared" si="4"/>
        <v/>
      </c>
      <c r="S12" s="6">
        <f>IF(AND(D12&lt;=L$4,P12&lt;&gt;"Y"),IF(N12&lt;VLOOKUP(O12,Runners!A$3:CT$201,S$1,FALSE),IF(Y$2="zero",0,Y$2),0),0)</f>
        <v>0</v>
      </c>
      <c r="T12" s="6">
        <f t="shared" si="5"/>
        <v>0</v>
      </c>
      <c r="U12" s="2"/>
      <c r="V12" s="2" t="str">
        <f>IF(O12&lt;&gt;"",VLOOKUP(O12,Runners!CZ$3:DM$201,V$1,FALSE),"")</f>
        <v/>
      </c>
      <c r="W12" s="19" t="str">
        <f t="shared" si="6"/>
        <v/>
      </c>
    </row>
    <row r="13" spans="1:83" x14ac:dyDescent="0.2">
      <c r="A13" s="1" t="s">
        <v>21</v>
      </c>
      <c r="C13" s="3">
        <f>IF(A13&lt;&gt;"",VLOOKUP(A13,Runners!A$3:AS$201,C$1,FALSE),0)</f>
        <v>1.2847222222222223E-2</v>
      </c>
      <c r="D13" s="6">
        <f t="shared" si="0"/>
        <v>10</v>
      </c>
      <c r="E13" s="2"/>
      <c r="F13" s="2">
        <f t="shared" si="1"/>
        <v>0</v>
      </c>
      <c r="J13" s="1" t="str">
        <f t="shared" si="2"/>
        <v>Barbara Holmes</v>
      </c>
      <c r="M13" s="8" t="str">
        <f>IF(D13&lt;=L$4,SMALL(E$4:E$202,D13),"")</f>
        <v/>
      </c>
      <c r="N13" s="8" t="str">
        <f>IF(D13&lt;=L$4,VLOOKUP(M13,E$4:F$202,2,FALSE),"")</f>
        <v/>
      </c>
      <c r="O13" s="1" t="str">
        <f>IF(D13&lt;=L$4,VLOOKUP(M13,E$4:J$202,6,FALSE),"")</f>
        <v/>
      </c>
      <c r="P13" s="40" t="str">
        <f>IF(D13&lt;=L$4,VLOOKUP(O13,A$4:B$202,2,FALSE),"")</f>
        <v/>
      </c>
      <c r="Q13" s="40" t="str">
        <f t="shared" si="3"/>
        <v/>
      </c>
      <c r="R13" s="6">
        <f t="shared" si="4"/>
        <v>0</v>
      </c>
      <c r="S13" s="6">
        <f>IF(AND(D13&lt;=L$4,P13&lt;&gt;"Y"),IF(N13&lt;VLOOKUP(O13,Runners!A$3:CT$201,S$1,FALSE),IF(Y$2="zero",0,Y$2),0),0)</f>
        <v>0</v>
      </c>
      <c r="T13" s="6">
        <f t="shared" si="5"/>
        <v>0</v>
      </c>
      <c r="U13" s="2"/>
      <c r="V13" s="2" t="str">
        <f>IF(O13&lt;&gt;"",VLOOKUP(O13,Runners!CZ$3:DM$201,V$1,FALSE),"")</f>
        <v/>
      </c>
      <c r="W13" s="19" t="str">
        <f t="shared" si="6"/>
        <v/>
      </c>
    </row>
    <row r="14" spans="1:83" x14ac:dyDescent="0.2">
      <c r="A14" s="1" t="s">
        <v>208</v>
      </c>
      <c r="C14" s="3">
        <f>IF(A14&lt;&gt;"",VLOOKUP(A14,Runners!A$3:AS$201,C$1,FALSE),0)</f>
        <v>7.8125E-3</v>
      </c>
      <c r="D14" s="6">
        <f t="shared" si="0"/>
        <v>11</v>
      </c>
      <c r="E14" s="2"/>
      <c r="F14" s="2">
        <f t="shared" si="1"/>
        <v>0</v>
      </c>
      <c r="J14" s="1" t="str">
        <f t="shared" si="2"/>
        <v>Barry Broughton</v>
      </c>
      <c r="M14" s="8" t="str">
        <f>IF(D14&lt;=L$4,SMALL(E$4:E$202,D14),"")</f>
        <v/>
      </c>
      <c r="N14" s="8" t="str">
        <f>IF(D14&lt;=L$4,VLOOKUP(M14,E$4:F$202,2,FALSE),"")</f>
        <v/>
      </c>
      <c r="O14" s="1" t="str">
        <f>IF(D14&lt;=L$4,VLOOKUP(M14,E$4:J$202,6,FALSE),"")</f>
        <v/>
      </c>
      <c r="P14" s="40" t="str">
        <f>IF(D14&lt;=L$4,VLOOKUP(O14,A$4:B$202,2,FALSE),"")</f>
        <v/>
      </c>
      <c r="Q14" s="40" t="str">
        <f t="shared" si="3"/>
        <v/>
      </c>
      <c r="R14" s="6">
        <f t="shared" si="4"/>
        <v>0</v>
      </c>
      <c r="S14" s="6">
        <f>IF(AND(D14&lt;=L$4,P14&lt;&gt;"Y"),IF(N14&lt;VLOOKUP(O14,Runners!A$3:CT$201,S$1,FALSE),IF(Y$2="zero",0,Y$2),0),0)</f>
        <v>0</v>
      </c>
      <c r="T14" s="6">
        <f t="shared" si="5"/>
        <v>0</v>
      </c>
      <c r="U14" s="2"/>
      <c r="V14" s="2" t="str">
        <f>IF(O14&lt;&gt;"",VLOOKUP(O14,Runners!CZ$3:DM$201,V$1,FALSE),"")</f>
        <v/>
      </c>
      <c r="W14" s="19" t="str">
        <f t="shared" si="6"/>
        <v/>
      </c>
    </row>
    <row r="15" spans="1:83" x14ac:dyDescent="0.2">
      <c r="A15" s="1" t="s">
        <v>32</v>
      </c>
      <c r="C15" s="3">
        <f>IF(A15&lt;&gt;"",VLOOKUP(A15,Runners!A$3:AS$201,C$1,FALSE),0)</f>
        <v>9.2013888888888892E-3</v>
      </c>
      <c r="D15" s="6">
        <f t="shared" si="0"/>
        <v>12</v>
      </c>
      <c r="E15" s="2"/>
      <c r="F15" s="2">
        <f t="shared" si="1"/>
        <v>0</v>
      </c>
      <c r="J15" s="1" t="str">
        <f t="shared" si="2"/>
        <v>Bec Willetts</v>
      </c>
      <c r="M15" s="8" t="str">
        <f>IF(D15&lt;=L$4,SMALL(E$4:E$202,D15),"")</f>
        <v/>
      </c>
      <c r="N15" s="8" t="str">
        <f>IF(D15&lt;=L$4,VLOOKUP(M15,E$4:F$202,2,FALSE),"")</f>
        <v/>
      </c>
      <c r="O15" s="1" t="str">
        <f>IF(D15&lt;=L$4,VLOOKUP(M15,E$4:J$202,6,FALSE),"")</f>
        <v/>
      </c>
      <c r="P15" s="40" t="str">
        <f>IF(D15&lt;=L$4,VLOOKUP(O15,A$4:B$202,2,FALSE),"")</f>
        <v/>
      </c>
      <c r="Q15" s="40" t="str">
        <f t="shared" si="3"/>
        <v/>
      </c>
      <c r="R15" s="6">
        <f t="shared" si="4"/>
        <v>0</v>
      </c>
      <c r="S15" s="6">
        <f>IF(AND(D15&lt;=L$4,P15&lt;&gt;"Y"),IF(N15&lt;VLOOKUP(O15,Runners!A$3:CT$201,S$1,FALSE),IF(Y$2="zero",0,Y$2),0),0)</f>
        <v>0</v>
      </c>
      <c r="T15" s="6">
        <f t="shared" si="5"/>
        <v>0</v>
      </c>
      <c r="U15" s="2"/>
      <c r="V15" s="2" t="str">
        <f>IF(O15&lt;&gt;"",VLOOKUP(O15,Runners!CZ$3:DM$201,V$1,FALSE),"")</f>
        <v/>
      </c>
      <c r="W15" s="19" t="str">
        <f t="shared" si="6"/>
        <v/>
      </c>
    </row>
    <row r="16" spans="1:83" x14ac:dyDescent="0.2">
      <c r="A16" s="1" t="s">
        <v>156</v>
      </c>
      <c r="C16" s="3">
        <f>IF(A16&lt;&gt;"",VLOOKUP(A16,Runners!A$3:AS$201,C$1,FALSE),0)</f>
        <v>1.1979166666666667E-2</v>
      </c>
      <c r="D16" s="6">
        <f t="shared" si="0"/>
        <v>13</v>
      </c>
      <c r="E16" s="2"/>
      <c r="F16" s="2">
        <f t="shared" si="1"/>
        <v>0</v>
      </c>
      <c r="J16" s="1" t="str">
        <f t="shared" si="2"/>
        <v>Ben McCabe</v>
      </c>
      <c r="M16" s="8" t="str">
        <f>IF(D16&lt;=L$4,SMALL(E$4:E$202,D16),"")</f>
        <v/>
      </c>
      <c r="N16" s="8" t="str">
        <f>IF(D16&lt;=L$4,VLOOKUP(M16,E$4:F$202,2,FALSE),"")</f>
        <v/>
      </c>
      <c r="O16" s="1" t="str">
        <f>IF(D16&lt;=L$4,VLOOKUP(M16,E$4:J$202,6,FALSE),"")</f>
        <v/>
      </c>
      <c r="P16" s="40" t="str">
        <f>IF(D16&lt;=L$4,VLOOKUP(O16,A$4:B$202,2,FALSE),"")</f>
        <v/>
      </c>
      <c r="Q16" s="40" t="str">
        <f t="shared" si="3"/>
        <v/>
      </c>
      <c r="R16" s="6">
        <f t="shared" si="4"/>
        <v>0</v>
      </c>
      <c r="S16" s="6">
        <f>IF(AND(D16&lt;=L$4,P16&lt;&gt;"Y"),IF(N16&lt;VLOOKUP(O16,Runners!A$3:CT$201,S$1,FALSE),IF(Y$2="zero",0,Y$2),0),0)</f>
        <v>0</v>
      </c>
      <c r="T16" s="6">
        <f t="shared" si="5"/>
        <v>0</v>
      </c>
      <c r="U16" s="2"/>
      <c r="V16" s="2" t="str">
        <f>IF(O16&lt;&gt;"",VLOOKUP(O16,Runners!CZ$3:DM$201,V$1,FALSE),"")</f>
        <v/>
      </c>
      <c r="W16" s="19" t="str">
        <f t="shared" si="6"/>
        <v/>
      </c>
    </row>
    <row r="17" spans="1:23" x14ac:dyDescent="0.2">
      <c r="A17" s="1" t="s">
        <v>20</v>
      </c>
      <c r="C17" s="3">
        <f>IF(A17&lt;&gt;"",VLOOKUP(A17,Runners!A$3:AS$201,C$1,FALSE),0)</f>
        <v>6.5972222222222222E-3</v>
      </c>
      <c r="D17" s="6">
        <f t="shared" si="0"/>
        <v>14</v>
      </c>
      <c r="E17" s="2"/>
      <c r="F17" s="2">
        <f t="shared" si="1"/>
        <v>0</v>
      </c>
      <c r="J17" s="1" t="str">
        <f t="shared" si="2"/>
        <v>Bob Clough</v>
      </c>
      <c r="M17" s="8" t="str">
        <f>IF(D17&lt;=L$4,SMALL(E$4:E$202,D17),"")</f>
        <v/>
      </c>
      <c r="N17" s="8" t="str">
        <f>IF(D17&lt;=L$4,VLOOKUP(M17,E$4:F$202,2,FALSE),"")</f>
        <v/>
      </c>
      <c r="O17" s="1" t="str">
        <f>IF(D17&lt;=L$4,VLOOKUP(M17,E$4:J$202,6,FALSE),"")</f>
        <v/>
      </c>
      <c r="P17" s="40" t="str">
        <f>IF(D17&lt;=L$4,VLOOKUP(O17,A$4:B$202,2,FALSE),"")</f>
        <v/>
      </c>
      <c r="Q17" s="40" t="str">
        <f t="shared" si="3"/>
        <v/>
      </c>
      <c r="R17" s="6">
        <f t="shared" si="4"/>
        <v>0</v>
      </c>
      <c r="S17" s="6">
        <f>IF(AND(D17&lt;=L$4,P17&lt;&gt;"Y"),IF(N17&lt;VLOOKUP(O17,Runners!A$3:CT$201,S$1,FALSE),IF(Y$2="zero",0,Y$2),0),0)</f>
        <v>0</v>
      </c>
      <c r="T17" s="6">
        <f t="shared" si="5"/>
        <v>0</v>
      </c>
      <c r="U17" s="2"/>
      <c r="V17" s="2" t="str">
        <f>IF(O17&lt;&gt;"",VLOOKUP(O17,Runners!CZ$3:DM$201,V$1,FALSE),"")</f>
        <v/>
      </c>
      <c r="W17" s="19" t="str">
        <f t="shared" si="6"/>
        <v/>
      </c>
    </row>
    <row r="18" spans="1:23" x14ac:dyDescent="0.2">
      <c r="A18" s="1" t="s">
        <v>193</v>
      </c>
      <c r="C18" s="3">
        <f>IF(A18&lt;&gt;"",VLOOKUP(A18,Runners!A$3:AS$201,C$1,FALSE),0)</f>
        <v>8.6805555555555559E-3</v>
      </c>
      <c r="D18" s="6">
        <f t="shared" si="0"/>
        <v>15</v>
      </c>
      <c r="E18" s="2"/>
      <c r="F18" s="2">
        <f t="shared" si="1"/>
        <v>0</v>
      </c>
      <c r="J18" s="1" t="str">
        <f t="shared" si="2"/>
        <v>Carolyn Melvyn</v>
      </c>
      <c r="M18" s="8" t="str">
        <f>IF(D18&lt;=L$4,SMALL(E$4:E$202,D18),"")</f>
        <v/>
      </c>
      <c r="N18" s="8" t="str">
        <f>IF(D18&lt;=L$4,VLOOKUP(M18,E$4:F$202,2,FALSE),"")</f>
        <v/>
      </c>
      <c r="O18" s="1" t="str">
        <f>IF(D18&lt;=L$4,VLOOKUP(M18,E$4:J$202,6,FALSE),"")</f>
        <v/>
      </c>
      <c r="P18" s="40" t="str">
        <f>IF(D18&lt;=L$4,VLOOKUP(O18,A$4:B$202,2,FALSE),"")</f>
        <v/>
      </c>
      <c r="Q18" s="40" t="str">
        <f t="shared" si="3"/>
        <v/>
      </c>
      <c r="R18" s="6">
        <f t="shared" si="4"/>
        <v>0</v>
      </c>
      <c r="S18" s="6">
        <f>IF(AND(D18&lt;=L$4,P18&lt;&gt;"Y"),IF(N18&lt;VLOOKUP(O18,Runners!A$3:CT$201,S$1,FALSE),IF(Y$2="zero",0,Y$2),0),0)</f>
        <v>0</v>
      </c>
      <c r="T18" s="6">
        <f t="shared" si="5"/>
        <v>0</v>
      </c>
      <c r="U18" s="2"/>
      <c r="V18" s="2" t="str">
        <f>IF(O18&lt;&gt;"",VLOOKUP(O18,Runners!CZ$3:DM$201,V$1,FALSE),"")</f>
        <v/>
      </c>
      <c r="W18" s="19" t="str">
        <f t="shared" si="6"/>
        <v/>
      </c>
    </row>
    <row r="19" spans="1:23" x14ac:dyDescent="0.2">
      <c r="A19" s="1" t="s">
        <v>134</v>
      </c>
      <c r="C19" s="3">
        <f>IF(A19&lt;&gt;"",VLOOKUP(A19,Runners!A$3:AS$201,C$1,FALSE),0)</f>
        <v>1.545138888888889E-2</v>
      </c>
      <c r="D19" s="6">
        <f t="shared" si="0"/>
        <v>16</v>
      </c>
      <c r="E19" s="2"/>
      <c r="F19" s="2">
        <f t="shared" si="1"/>
        <v>0</v>
      </c>
      <c r="J19" s="1" t="str">
        <f t="shared" si="2"/>
        <v>Catherine Carrdus</v>
      </c>
      <c r="M19" s="8" t="str">
        <f>IF(D19&lt;=L$4,SMALL(E$4:E$202,D19),"")</f>
        <v/>
      </c>
      <c r="N19" s="8" t="str">
        <f>IF(D19&lt;=L$4,VLOOKUP(M19,E$4:F$202,2,FALSE),"")</f>
        <v/>
      </c>
      <c r="O19" s="1" t="str">
        <f>IF(D19&lt;=L$4,VLOOKUP(M19,E$4:J$202,6,FALSE),"")</f>
        <v/>
      </c>
      <c r="P19" s="40" t="str">
        <f>IF(D19&lt;=L$4,VLOOKUP(O19,A$4:B$202,2,FALSE),"")</f>
        <v/>
      </c>
      <c r="Q19" s="40" t="str">
        <f t="shared" si="3"/>
        <v/>
      </c>
      <c r="R19" s="6">
        <f t="shared" si="4"/>
        <v>0</v>
      </c>
      <c r="S19" s="6">
        <f>IF(AND(D19&lt;=L$4,P19&lt;&gt;"Y"),IF(N19&lt;VLOOKUP(O19,Runners!A$3:CT$201,S$1,FALSE),IF(Y$2="zero",0,Y$2),0),0)</f>
        <v>0</v>
      </c>
      <c r="T19" s="6">
        <f t="shared" si="5"/>
        <v>0</v>
      </c>
      <c r="U19" s="2"/>
      <c r="V19" s="2" t="str">
        <f>IF(O19&lt;&gt;"",VLOOKUP(O19,Runners!CZ$3:DM$201,V$1,FALSE),"")</f>
        <v/>
      </c>
      <c r="W19" s="19" t="str">
        <f t="shared" si="6"/>
        <v/>
      </c>
    </row>
    <row r="20" spans="1:23" x14ac:dyDescent="0.2">
      <c r="A20" s="1" t="s">
        <v>184</v>
      </c>
      <c r="C20" s="3">
        <f>IF(A20&lt;&gt;"",VLOOKUP(A20,Runners!A$3:AS$201,C$1,FALSE),0)</f>
        <v>6.4236111111111117E-3</v>
      </c>
      <c r="D20" s="6">
        <f t="shared" si="0"/>
        <v>17</v>
      </c>
      <c r="E20" s="2"/>
      <c r="F20" s="2">
        <f t="shared" si="1"/>
        <v>0</v>
      </c>
      <c r="J20" s="1" t="str">
        <f t="shared" si="2"/>
        <v>Catherine MacLachlan</v>
      </c>
      <c r="M20" s="8" t="str">
        <f>IF(D20&lt;=L$4,SMALL(E$4:E$202,D20),"")</f>
        <v/>
      </c>
      <c r="N20" s="8" t="str">
        <f>IF(D20&lt;=L$4,VLOOKUP(M20,E$4:F$202,2,FALSE),"")</f>
        <v/>
      </c>
      <c r="O20" s="1" t="str">
        <f>IF(D20&lt;=L$4,VLOOKUP(M20,E$4:J$202,6,FALSE),"")</f>
        <v/>
      </c>
      <c r="P20" s="40" t="str">
        <f>IF(D20&lt;=L$4,VLOOKUP(O20,A$4:B$202,2,FALSE),"")</f>
        <v/>
      </c>
      <c r="Q20" s="40" t="str">
        <f t="shared" si="3"/>
        <v/>
      </c>
      <c r="R20" s="6">
        <f t="shared" si="4"/>
        <v>0</v>
      </c>
      <c r="S20" s="6">
        <f>IF(AND(D20&lt;=L$4,P20&lt;&gt;"Y"),IF(N20&lt;VLOOKUP(O20,Runners!A$3:CT$201,S$1,FALSE),IF(Y$2="zero",0,Y$2),0),0)</f>
        <v>0</v>
      </c>
      <c r="T20" s="6">
        <f t="shared" si="5"/>
        <v>0</v>
      </c>
      <c r="U20" s="2"/>
      <c r="V20" s="2" t="str">
        <f>IF(O20&lt;&gt;"",VLOOKUP(O20,Runners!CZ$3:DM$201,V$1,FALSE),"")</f>
        <v/>
      </c>
      <c r="W20" s="19" t="str">
        <f t="shared" si="6"/>
        <v/>
      </c>
    </row>
    <row r="21" spans="1:23" x14ac:dyDescent="0.2">
      <c r="A21" s="1" t="s">
        <v>146</v>
      </c>
      <c r="C21" s="3">
        <f>IF(A21&lt;&gt;"",VLOOKUP(A21,Runners!A$3:AS$201,C$1,FALSE),0)</f>
        <v>1.4583333333333334E-2</v>
      </c>
      <c r="D21" s="6">
        <f t="shared" si="0"/>
        <v>18</v>
      </c>
      <c r="E21" s="2"/>
      <c r="F21" s="2">
        <f t="shared" si="1"/>
        <v>0</v>
      </c>
      <c r="J21" s="1" t="str">
        <f t="shared" si="2"/>
        <v>Chris Bowker</v>
      </c>
      <c r="M21" s="8" t="str">
        <f>IF(D21&lt;=L$4,SMALL(E$4:E$202,D21),"")</f>
        <v/>
      </c>
      <c r="N21" s="8" t="str">
        <f>IF(D21&lt;=L$4,VLOOKUP(M21,E$4:F$202,2,FALSE),"")</f>
        <v/>
      </c>
      <c r="O21" s="1" t="str">
        <f>IF(D21&lt;=L$4,VLOOKUP(M21,E$4:J$202,6,FALSE),"")</f>
        <v/>
      </c>
      <c r="P21" s="40" t="str">
        <f>IF(D21&lt;=L$4,VLOOKUP(O21,A$4:B$202,2,FALSE),"")</f>
        <v/>
      </c>
      <c r="Q21" s="40" t="str">
        <f t="shared" si="3"/>
        <v/>
      </c>
      <c r="R21" s="6">
        <f t="shared" si="4"/>
        <v>0</v>
      </c>
      <c r="S21" s="6">
        <f>IF(AND(D21&lt;=L$4,P21&lt;&gt;"Y"),IF(N21&lt;VLOOKUP(O21,Runners!A$3:CT$201,S$1,FALSE),IF(Y$2="zero",0,Y$2),0),0)</f>
        <v>0</v>
      </c>
      <c r="T21" s="6">
        <f t="shared" si="5"/>
        <v>0</v>
      </c>
      <c r="U21" s="2"/>
      <c r="V21" s="2" t="str">
        <f>IF(O21&lt;&gt;"",VLOOKUP(O21,Runners!CZ$3:DM$201,V$1,FALSE),"")</f>
        <v/>
      </c>
      <c r="W21" s="19" t="str">
        <f t="shared" si="6"/>
        <v/>
      </c>
    </row>
    <row r="22" spans="1:23" x14ac:dyDescent="0.2">
      <c r="A22" s="1" t="s">
        <v>207</v>
      </c>
      <c r="C22" s="3">
        <f>IF(A22&lt;&gt;"",VLOOKUP(A22,Runners!A$3:AS$201,C$1,FALSE),0)</f>
        <v>1.2847222222222222E-2</v>
      </c>
      <c r="D22" s="6">
        <f t="shared" si="0"/>
        <v>19</v>
      </c>
      <c r="E22" s="2"/>
      <c r="F22" s="2">
        <f t="shared" si="1"/>
        <v>0</v>
      </c>
      <c r="J22" s="1" t="str">
        <f t="shared" si="2"/>
        <v>Chris Cottam</v>
      </c>
      <c r="M22" s="8" t="str">
        <f>IF(D22&lt;=L$4,SMALL(E$4:E$202,D22),"")</f>
        <v/>
      </c>
      <c r="N22" s="8" t="str">
        <f>IF(D22&lt;=L$4,VLOOKUP(M22,E$4:F$202,2,FALSE),"")</f>
        <v/>
      </c>
      <c r="O22" s="1" t="str">
        <f>IF(D22&lt;=L$4,VLOOKUP(M22,E$4:J$202,6,FALSE),"")</f>
        <v/>
      </c>
      <c r="P22" s="40" t="str">
        <f>IF(D22&lt;=L$4,VLOOKUP(O22,A$4:B$202,2,FALSE),"")</f>
        <v/>
      </c>
      <c r="Q22" s="40" t="str">
        <f t="shared" si="3"/>
        <v/>
      </c>
      <c r="R22" s="6">
        <f t="shared" si="4"/>
        <v>0</v>
      </c>
      <c r="S22" s="6">
        <f>IF(AND(D22&lt;=L$4,P22&lt;&gt;"Y"),IF(N22&lt;VLOOKUP(O22,Runners!A$3:CT$201,S$1,FALSE),IF(Y$2="zero",0,Y$2),0),0)</f>
        <v>0</v>
      </c>
      <c r="T22" s="6">
        <f t="shared" si="5"/>
        <v>0</v>
      </c>
      <c r="U22" s="2"/>
      <c r="V22" s="2" t="str">
        <f>IF(O22&lt;&gt;"",VLOOKUP(O22,Runners!CZ$3:DM$201,V$1,FALSE),"")</f>
        <v/>
      </c>
      <c r="W22" s="19" t="str">
        <f t="shared" si="6"/>
        <v/>
      </c>
    </row>
    <row r="23" spans="1:23" x14ac:dyDescent="0.2">
      <c r="A23" s="1" t="s">
        <v>194</v>
      </c>
      <c r="B23" s="3"/>
      <c r="C23" s="3">
        <f>IF(A23&lt;&gt;"",VLOOKUP(A23,Runners!A$3:AS$201,C$1,FALSE),0)</f>
        <v>9.0277777777777787E-3</v>
      </c>
      <c r="D23" s="6">
        <f t="shared" si="0"/>
        <v>20</v>
      </c>
      <c r="E23" s="2"/>
      <c r="F23" s="2">
        <f t="shared" si="1"/>
        <v>0</v>
      </c>
      <c r="J23" s="1" t="str">
        <f t="shared" si="2"/>
        <v>Christine Rouse</v>
      </c>
      <c r="M23" s="8" t="str">
        <f>IF(D23&lt;=L$4,SMALL(E$4:E$202,D23),"")</f>
        <v/>
      </c>
      <c r="N23" s="8" t="str">
        <f>IF(D23&lt;=L$4,VLOOKUP(M23,E$4:F$202,2,FALSE),"")</f>
        <v/>
      </c>
      <c r="O23" s="1" t="str">
        <f>IF(D23&lt;=L$4,VLOOKUP(M23,E$4:J$202,6,FALSE),"")</f>
        <v/>
      </c>
      <c r="P23" s="40" t="str">
        <f>IF(D23&lt;=L$4,VLOOKUP(O23,A$4:B$202,2,FALSE),"")</f>
        <v/>
      </c>
      <c r="Q23" s="40" t="str">
        <f t="shared" si="3"/>
        <v/>
      </c>
      <c r="R23" s="6">
        <f t="shared" si="4"/>
        <v>0</v>
      </c>
      <c r="S23" s="6">
        <f>IF(AND(D23&lt;=L$4,P23&lt;&gt;"Y"),IF(N23&lt;VLOOKUP(O23,Runners!A$3:CT$201,S$1,FALSE),IF(Y$2="zero",0,Y$2),0),0)</f>
        <v>0</v>
      </c>
      <c r="T23" s="6">
        <f t="shared" si="5"/>
        <v>0</v>
      </c>
      <c r="U23" s="2"/>
      <c r="V23" s="2" t="str">
        <f>IF(O23&lt;&gt;"",VLOOKUP(O23,Runners!CZ$3:DM$201,V$1,FALSE),"")</f>
        <v/>
      </c>
      <c r="W23" s="19" t="str">
        <f t="shared" si="6"/>
        <v/>
      </c>
    </row>
    <row r="24" spans="1:23" x14ac:dyDescent="0.2">
      <c r="A24" s="1" t="s">
        <v>170</v>
      </c>
      <c r="C24" s="3">
        <f>IF(A24&lt;&gt;"",VLOOKUP(A24,Runners!A$3:AS$201,C$1,FALSE),0)</f>
        <v>1.0590277777777778E-2</v>
      </c>
      <c r="D24" s="6">
        <f t="shared" si="0"/>
        <v>21</v>
      </c>
      <c r="E24" s="2"/>
      <c r="F24" s="2">
        <f t="shared" si="1"/>
        <v>0</v>
      </c>
      <c r="J24" s="1" t="str">
        <f t="shared" si="2"/>
        <v>Claire Markham</v>
      </c>
      <c r="M24" s="8" t="str">
        <f>IF(D24&lt;=L$4,SMALL(E$4:E$202,D24),"")</f>
        <v/>
      </c>
      <c r="N24" s="8" t="str">
        <f>IF(D24&lt;=L$4,VLOOKUP(M24,E$4:F$202,2,FALSE),"")</f>
        <v/>
      </c>
      <c r="O24" s="1" t="str">
        <f>IF(D24&lt;=L$4,VLOOKUP(M24,E$4:J$202,6,FALSE),"")</f>
        <v/>
      </c>
      <c r="P24" s="40" t="str">
        <f>IF(D24&lt;=L$4,VLOOKUP(O24,A$4:B$202,2,FALSE),"")</f>
        <v/>
      </c>
      <c r="Q24" s="40" t="str">
        <f t="shared" si="3"/>
        <v/>
      </c>
      <c r="R24" s="6">
        <f t="shared" si="4"/>
        <v>0</v>
      </c>
      <c r="S24" s="6">
        <f>IF(AND(D24&lt;=L$4,P24&lt;&gt;"Y"),IF(N24&lt;VLOOKUP(O24,Runners!A$3:CT$201,S$1,FALSE),IF(Y$2="zero",0,Y$2),0),0)</f>
        <v>0</v>
      </c>
      <c r="T24" s="6">
        <f t="shared" si="5"/>
        <v>0</v>
      </c>
      <c r="U24" s="2"/>
      <c r="V24" s="2" t="str">
        <f>IF(O24&lt;&gt;"",VLOOKUP(O24,Runners!CZ$3:DM$201,V$1,FALSE),"")</f>
        <v/>
      </c>
      <c r="W24" s="19" t="str">
        <f t="shared" si="6"/>
        <v/>
      </c>
    </row>
    <row r="25" spans="1:23" x14ac:dyDescent="0.2">
      <c r="A25" s="1" t="s">
        <v>213</v>
      </c>
      <c r="C25" s="3">
        <f>IF(A25&lt;&gt;"",VLOOKUP(A25,Runners!A$3:AS$201,C$1,FALSE),0)</f>
        <v>1.3020833333333334E-2</v>
      </c>
      <c r="D25" s="6">
        <f t="shared" si="0"/>
        <v>22</v>
      </c>
      <c r="E25" s="2"/>
      <c r="F25" s="2">
        <f t="shared" si="1"/>
        <v>0</v>
      </c>
      <c r="J25" s="1" t="str">
        <f t="shared" si="2"/>
        <v>Clare Taylor</v>
      </c>
      <c r="M25" s="8" t="str">
        <f>IF(D25&lt;=L$4,SMALL(E$4:E$202,D25),"")</f>
        <v/>
      </c>
      <c r="N25" s="8" t="str">
        <f>IF(D25&lt;=L$4,VLOOKUP(M25,E$4:F$202,2,FALSE),"")</f>
        <v/>
      </c>
      <c r="O25" s="1" t="str">
        <f>IF(D25&lt;=L$4,VLOOKUP(M25,E$4:J$202,6,FALSE),"")</f>
        <v/>
      </c>
      <c r="P25" s="40" t="str">
        <f>IF(D25&lt;=L$4,VLOOKUP(O25,A$4:B$202,2,FALSE),"")</f>
        <v/>
      </c>
      <c r="Q25" s="40" t="str">
        <f t="shared" si="3"/>
        <v/>
      </c>
      <c r="R25" s="6">
        <f t="shared" si="4"/>
        <v>0</v>
      </c>
      <c r="S25" s="6">
        <f>IF(AND(D25&lt;=L$4,P25&lt;&gt;"Y"),IF(N25&lt;VLOOKUP(O25,Runners!A$3:CT$201,S$1,FALSE),IF(Y$2="zero",0,Y$2),0),0)</f>
        <v>0</v>
      </c>
      <c r="T25" s="6">
        <f t="shared" si="5"/>
        <v>0</v>
      </c>
      <c r="U25" s="2"/>
      <c r="V25" s="2" t="str">
        <f>IF(O25&lt;&gt;"",VLOOKUP(O25,Runners!CZ$3:DM$201,V$1,FALSE),"")</f>
        <v/>
      </c>
      <c r="W25" s="19" t="str">
        <f t="shared" si="6"/>
        <v/>
      </c>
    </row>
    <row r="26" spans="1:23" x14ac:dyDescent="0.2">
      <c r="A26" s="1" t="s">
        <v>173</v>
      </c>
      <c r="C26" s="3">
        <f>IF(A26&lt;&gt;"",VLOOKUP(A26,Runners!A$3:AS$201,C$1,FALSE),0)</f>
        <v>1.2500000000000001E-2</v>
      </c>
      <c r="D26" s="6">
        <f t="shared" si="0"/>
        <v>23</v>
      </c>
      <c r="E26" s="2">
        <v>3.425925925925926E-2</v>
      </c>
      <c r="F26" s="2">
        <f t="shared" si="1"/>
        <v>2.1759259259259259E-2</v>
      </c>
      <c r="J26" s="1" t="str">
        <f t="shared" si="2"/>
        <v>Dan Gregson</v>
      </c>
      <c r="M26" s="8" t="str">
        <f>IF(D26&lt;=L$4,SMALL(E$4:E$202,D26),"")</f>
        <v/>
      </c>
      <c r="N26" s="8" t="str">
        <f>IF(D26&lt;=L$4,VLOOKUP(M26,E$4:F$202,2,FALSE),"")</f>
        <v/>
      </c>
      <c r="O26" s="1" t="str">
        <f>IF(D26&lt;=L$4,VLOOKUP(M26,E$4:J$202,6,FALSE),"")</f>
        <v/>
      </c>
      <c r="P26" s="40" t="str">
        <f>IF(D26&lt;=L$4,VLOOKUP(O26,A$4:B$202,2,FALSE),"")</f>
        <v/>
      </c>
      <c r="Q26" s="40" t="str">
        <f t="shared" si="3"/>
        <v/>
      </c>
      <c r="R26" s="6">
        <f t="shared" si="4"/>
        <v>0</v>
      </c>
      <c r="S26" s="6">
        <f>IF(AND(D26&lt;=L$4,P26&lt;&gt;"Y"),IF(N26&lt;VLOOKUP(O26,Runners!A$3:CT$201,S$1,FALSE),IF(Y$2="zero",0,Y$2),0),0)</f>
        <v>0</v>
      </c>
      <c r="T26" s="6">
        <f t="shared" si="5"/>
        <v>0</v>
      </c>
      <c r="U26" s="2"/>
      <c r="V26" s="2" t="str">
        <f>IF(O26&lt;&gt;"",VLOOKUP(O26,Runners!CZ$3:DM$201,V$1,FALSE),"")</f>
        <v/>
      </c>
      <c r="W26" s="19" t="str">
        <f t="shared" si="6"/>
        <v/>
      </c>
    </row>
    <row r="27" spans="1:23" x14ac:dyDescent="0.2">
      <c r="A27" s="1" t="s">
        <v>144</v>
      </c>
      <c r="B27" s="3"/>
      <c r="C27" s="3">
        <f>IF(A27&lt;&gt;"",VLOOKUP(A27,Runners!A$3:AS$201,C$1,FALSE),0)</f>
        <v>1.3715277777777778E-2</v>
      </c>
      <c r="D27" s="6">
        <f t="shared" si="0"/>
        <v>24</v>
      </c>
      <c r="E27" s="2"/>
      <c r="F27" s="2">
        <f t="shared" si="1"/>
        <v>0</v>
      </c>
      <c r="J27" s="1" t="str">
        <f t="shared" si="2"/>
        <v>Darran Ames</v>
      </c>
      <c r="M27" s="8" t="str">
        <f>IF(D27&lt;=L$4,SMALL(E$4:E$202,D27),"")</f>
        <v/>
      </c>
      <c r="N27" s="8" t="str">
        <f>IF(D27&lt;=L$4,VLOOKUP(M27,E$4:F$202,2,FALSE),"")</f>
        <v/>
      </c>
      <c r="O27" s="1" t="str">
        <f>IF(D27&lt;=L$4,VLOOKUP(M27,E$4:J$202,6,FALSE),"")</f>
        <v/>
      </c>
      <c r="P27" s="40" t="str">
        <f>IF(D27&lt;=L$4,VLOOKUP(O27,A$4:B$202,2,FALSE),"")</f>
        <v/>
      </c>
      <c r="Q27" s="40" t="str">
        <f t="shared" si="3"/>
        <v/>
      </c>
      <c r="R27" s="6">
        <f t="shared" si="4"/>
        <v>0</v>
      </c>
      <c r="S27" s="6">
        <f>IF(AND(D27&lt;=L$4,P27&lt;&gt;"Y"),IF(N27&lt;VLOOKUP(O27,Runners!A$3:CT$201,S$1,FALSE),IF(Y$2="zero",0,Y$2),0),0)</f>
        <v>0</v>
      </c>
      <c r="T27" s="6">
        <f t="shared" si="5"/>
        <v>0</v>
      </c>
      <c r="U27" s="2"/>
      <c r="V27" s="2" t="str">
        <f>IF(O27&lt;&gt;"",VLOOKUP(O27,Runners!CZ$3:DM$201,V$1,FALSE),"")</f>
        <v/>
      </c>
      <c r="W27" s="19" t="str">
        <f t="shared" si="6"/>
        <v/>
      </c>
    </row>
    <row r="28" spans="1:23" x14ac:dyDescent="0.2">
      <c r="A28" s="1" t="s">
        <v>172</v>
      </c>
      <c r="C28" s="3">
        <f>IF(A28&lt;&gt;"",VLOOKUP(A28,Runners!A$3:AS$201,C$1,FALSE),0)</f>
        <v>1.40625E-2</v>
      </c>
      <c r="D28" s="6">
        <f t="shared" si="0"/>
        <v>25</v>
      </c>
      <c r="E28" s="2"/>
      <c r="F28" s="2">
        <f t="shared" si="1"/>
        <v>0</v>
      </c>
      <c r="J28" s="1" t="str">
        <f t="shared" si="2"/>
        <v>Daryl Bentley</v>
      </c>
      <c r="M28" s="8" t="str">
        <f>IF(D28&lt;=L$4,SMALL(E$4:E$202,D28),"")</f>
        <v/>
      </c>
      <c r="N28" s="8" t="str">
        <f>IF(D28&lt;=L$4,VLOOKUP(M28,E$4:F$202,2,FALSE),"")</f>
        <v/>
      </c>
      <c r="O28" s="1" t="str">
        <f>IF(D28&lt;=L$4,VLOOKUP(M28,E$4:J$202,6,FALSE),"")</f>
        <v/>
      </c>
      <c r="P28" s="40" t="str">
        <f>IF(D28&lt;=L$4,VLOOKUP(O28,A$4:B$202,2,FALSE),"")</f>
        <v/>
      </c>
      <c r="Q28" s="40" t="str">
        <f t="shared" si="3"/>
        <v/>
      </c>
      <c r="R28" s="6">
        <f t="shared" si="4"/>
        <v>0</v>
      </c>
      <c r="S28" s="6">
        <f>IF(AND(D28&lt;=L$4,P28&lt;&gt;"Y"),IF(N28&lt;VLOOKUP(O28,Runners!A$3:CT$201,S$1,FALSE),IF(Y$2="zero",0,Y$2),0),0)</f>
        <v>0</v>
      </c>
      <c r="T28" s="6">
        <f t="shared" si="5"/>
        <v>0</v>
      </c>
      <c r="U28" s="2"/>
      <c r="V28" s="2" t="str">
        <f>IF(O28&lt;&gt;"",VLOOKUP(O28,Runners!CZ$3:DM$201,V$1,FALSE),"")</f>
        <v/>
      </c>
      <c r="W28" s="19" t="str">
        <f t="shared" si="6"/>
        <v/>
      </c>
    </row>
    <row r="29" spans="1:23" x14ac:dyDescent="0.2">
      <c r="A29" s="1" t="s">
        <v>182</v>
      </c>
      <c r="C29" s="3">
        <f>IF(A29&lt;&gt;"",VLOOKUP(A29,Runners!A$3:AS$201,C$1,FALSE),0)</f>
        <v>1.4409722222222223E-2</v>
      </c>
      <c r="D29" s="6">
        <f t="shared" si="0"/>
        <v>26</v>
      </c>
      <c r="E29" s="2"/>
      <c r="F29" s="2">
        <f t="shared" si="1"/>
        <v>0</v>
      </c>
      <c r="J29" s="1" t="str">
        <f t="shared" si="2"/>
        <v>David Butler</v>
      </c>
      <c r="M29" s="8" t="str">
        <f>IF(D29&lt;=L$4,SMALL(E$4:E$202,D29),"")</f>
        <v/>
      </c>
      <c r="N29" s="8" t="str">
        <f>IF(D29&lt;=L$4,VLOOKUP(M29,E$4:F$202,2,FALSE),"")</f>
        <v/>
      </c>
      <c r="O29" s="1" t="str">
        <f>IF(D29&lt;=L$4,VLOOKUP(M29,E$4:J$202,6,FALSE),"")</f>
        <v/>
      </c>
      <c r="P29" s="40" t="str">
        <f>IF(D29&lt;=L$4,VLOOKUP(O29,A$4:B$202,2,FALSE),"")</f>
        <v/>
      </c>
      <c r="Q29" s="40" t="str">
        <f t="shared" si="3"/>
        <v/>
      </c>
      <c r="R29" s="6">
        <f t="shared" si="4"/>
        <v>0</v>
      </c>
      <c r="S29" s="6">
        <f>IF(AND(D29&lt;=L$4,P29&lt;&gt;"Y"),IF(N29&lt;VLOOKUP(O29,Runners!A$3:CT$201,S$1,FALSE),IF(Y$2="zero",0,Y$2),0),0)</f>
        <v>0</v>
      </c>
      <c r="T29" s="6">
        <f t="shared" si="5"/>
        <v>0</v>
      </c>
      <c r="U29" s="2"/>
      <c r="V29" s="2" t="str">
        <f>IF(O29&lt;&gt;"",VLOOKUP(O29,Runners!CZ$3:DM$201,V$1,FALSE),"")</f>
        <v/>
      </c>
      <c r="W29" s="19" t="str">
        <f t="shared" si="6"/>
        <v/>
      </c>
    </row>
    <row r="30" spans="1:23" x14ac:dyDescent="0.2">
      <c r="A30" s="1" t="s">
        <v>10</v>
      </c>
      <c r="C30" s="3">
        <f>IF(A30&lt;&gt;"",VLOOKUP(A30,Runners!A$3:AS$201,C$1,FALSE),0)</f>
        <v>1.1111111111111112E-2</v>
      </c>
      <c r="D30" s="6">
        <f t="shared" si="0"/>
        <v>27</v>
      </c>
      <c r="E30" s="2"/>
      <c r="F30" s="2">
        <f t="shared" si="1"/>
        <v>0</v>
      </c>
      <c r="J30" s="1" t="str">
        <f t="shared" si="2"/>
        <v>Debbie Cooper</v>
      </c>
      <c r="M30" s="8" t="str">
        <f>IF(D30&lt;=L$4,SMALL(E$4:E$202,D30),"")</f>
        <v/>
      </c>
      <c r="N30" s="8" t="str">
        <f>IF(D30&lt;=L$4,VLOOKUP(M30,E$4:F$202,2,FALSE),"")</f>
        <v/>
      </c>
      <c r="O30" s="1" t="str">
        <f>IF(D30&lt;=L$4,VLOOKUP(M30,E$4:J$202,6,FALSE),"")</f>
        <v/>
      </c>
      <c r="P30" s="40" t="str">
        <f>IF(D30&lt;=L$4,VLOOKUP(O30,A$4:B$202,2,FALSE),"")</f>
        <v/>
      </c>
      <c r="Q30" s="40" t="str">
        <f t="shared" si="3"/>
        <v/>
      </c>
      <c r="R30" s="6">
        <f t="shared" si="4"/>
        <v>0</v>
      </c>
      <c r="S30" s="6">
        <f>IF(AND(D30&lt;=L$4,P30&lt;&gt;"Y"),IF(N30&lt;VLOOKUP(O30,Runners!A$3:CT$201,S$1,FALSE),IF(Y$2="zero",0,Y$2),0),0)</f>
        <v>0</v>
      </c>
      <c r="T30" s="6">
        <f t="shared" si="5"/>
        <v>0</v>
      </c>
      <c r="U30" s="2"/>
      <c r="V30" s="2" t="str">
        <f>IF(O30&lt;&gt;"",VLOOKUP(O30,Runners!CZ$3:DM$201,V$1,FALSE),"")</f>
        <v/>
      </c>
      <c r="W30" s="19" t="str">
        <f t="shared" si="6"/>
        <v/>
      </c>
    </row>
    <row r="31" spans="1:23" x14ac:dyDescent="0.2">
      <c r="A31" s="1" t="s">
        <v>179</v>
      </c>
      <c r="C31" s="3">
        <f>IF(A31&lt;&gt;"",VLOOKUP(A31,Runners!A$3:AS$201,C$1,FALSE),0)</f>
        <v>5.3819444444444444E-3</v>
      </c>
      <c r="D31" s="6">
        <f t="shared" si="0"/>
        <v>28</v>
      </c>
      <c r="E31" s="2"/>
      <c r="F31" s="2">
        <f t="shared" si="1"/>
        <v>0</v>
      </c>
      <c r="J31" s="1" t="str">
        <f t="shared" si="2"/>
        <v>Debbie Francis</v>
      </c>
      <c r="M31" s="8" t="str">
        <f>IF(D31&lt;=L$4,SMALL(E$4:E$202,D31),"")</f>
        <v/>
      </c>
      <c r="N31" s="8" t="str">
        <f>IF(D31&lt;=L$4,VLOOKUP(M31,E$4:F$202,2,FALSE),"")</f>
        <v/>
      </c>
      <c r="O31" s="1" t="str">
        <f>IF(D31&lt;=L$4,VLOOKUP(M31,E$4:J$202,6,FALSE),"")</f>
        <v/>
      </c>
      <c r="P31" s="40" t="str">
        <f>IF(D31&lt;=L$4,VLOOKUP(O31,A$4:B$202,2,FALSE),"")</f>
        <v/>
      </c>
      <c r="Q31" s="40" t="str">
        <f t="shared" si="3"/>
        <v/>
      </c>
      <c r="R31" s="6">
        <f t="shared" si="4"/>
        <v>0</v>
      </c>
      <c r="S31" s="6">
        <f>IF(AND(D31&lt;=L$4,P31&lt;&gt;"Y"),IF(N31&lt;VLOOKUP(O31,Runners!A$3:CT$201,S$1,FALSE),IF(Y$2="zero",0,Y$2),0),0)</f>
        <v>0</v>
      </c>
      <c r="T31" s="6">
        <f t="shared" si="5"/>
        <v>0</v>
      </c>
      <c r="U31" s="2"/>
      <c r="V31" s="2" t="str">
        <f>IF(O31&lt;&gt;"",VLOOKUP(O31,Runners!CZ$3:DM$201,V$1,FALSE),"")</f>
        <v/>
      </c>
      <c r="W31" s="19" t="str">
        <f t="shared" si="6"/>
        <v/>
      </c>
    </row>
    <row r="32" spans="1:23" x14ac:dyDescent="0.2">
      <c r="A32" s="1" t="s">
        <v>166</v>
      </c>
      <c r="C32" s="3">
        <f>IF(A32&lt;&gt;"",VLOOKUP(A32,Runners!A$3:AS$201,C$1,FALSE),0)</f>
        <v>1.3715277777777778E-2</v>
      </c>
      <c r="D32" s="6">
        <f t="shared" si="0"/>
        <v>29</v>
      </c>
      <c r="E32" s="2"/>
      <c r="F32" s="2">
        <f t="shared" si="1"/>
        <v>0</v>
      </c>
      <c r="J32" s="1" t="str">
        <f t="shared" si="2"/>
        <v>Dez Appleton</v>
      </c>
      <c r="M32" s="8" t="str">
        <f>IF(D32&lt;=L$4,SMALL(E$4:E$202,D32),"")</f>
        <v/>
      </c>
      <c r="N32" s="8" t="str">
        <f>IF(D32&lt;=L$4,VLOOKUP(M32,E$4:F$202,2,FALSE),"")</f>
        <v/>
      </c>
      <c r="O32" s="1" t="str">
        <f>IF(D32&lt;=L$4,VLOOKUP(M32,E$4:J$202,6,FALSE),"")</f>
        <v/>
      </c>
      <c r="P32" s="40" t="str">
        <f>IF(D32&lt;=L$4,VLOOKUP(O32,A$4:B$202,2,FALSE),"")</f>
        <v/>
      </c>
      <c r="Q32" s="40" t="str">
        <f t="shared" si="3"/>
        <v/>
      </c>
      <c r="R32" s="6">
        <f t="shared" si="4"/>
        <v>0</v>
      </c>
      <c r="S32" s="6">
        <f>IF(AND(D32&lt;=L$4,P32&lt;&gt;"Y"),IF(N32&lt;VLOOKUP(O32,Runners!A$3:CT$201,S$1,FALSE),IF(Y$2="zero",0,Y$2),0),0)</f>
        <v>0</v>
      </c>
      <c r="T32" s="6">
        <f t="shared" si="5"/>
        <v>0</v>
      </c>
      <c r="U32" s="2"/>
      <c r="V32" s="2" t="str">
        <f>IF(O32&lt;&gt;"",VLOOKUP(O32,Runners!CZ$3:DM$201,V$1,FALSE),"")</f>
        <v/>
      </c>
      <c r="W32" s="19" t="str">
        <f t="shared" si="6"/>
        <v/>
      </c>
    </row>
    <row r="33" spans="1:23" x14ac:dyDescent="0.2">
      <c r="A33" s="1" t="s">
        <v>229</v>
      </c>
      <c r="B33" s="3"/>
      <c r="C33" s="3">
        <f>IF(A33&lt;&gt;"",VLOOKUP(A33,Runners!A$3:AS$201,C$1,FALSE),0)</f>
        <v>1.545138888888889E-2</v>
      </c>
      <c r="D33" s="6">
        <f t="shared" si="0"/>
        <v>30</v>
      </c>
      <c r="E33" s="2">
        <v>3.4456018518518518E-2</v>
      </c>
      <c r="F33" s="2">
        <f t="shared" si="1"/>
        <v>1.9004629629629628E-2</v>
      </c>
      <c r="J33" s="1" t="str">
        <f t="shared" si="2"/>
        <v>Dom Kirby</v>
      </c>
      <c r="M33" s="8" t="str">
        <f>IF(D33&lt;=L$4,SMALL(E$4:E$202,D33),"")</f>
        <v/>
      </c>
      <c r="N33" s="8" t="str">
        <f>IF(D33&lt;=L$4,VLOOKUP(M33,E$4:F$202,2,FALSE),"")</f>
        <v/>
      </c>
      <c r="O33" s="1" t="str">
        <f>IF(D33&lt;=L$4,VLOOKUP(M33,E$4:J$202,6,FALSE),"")</f>
        <v/>
      </c>
      <c r="P33" s="40" t="str">
        <f>IF(D33&lt;=L$4,VLOOKUP(O33,A$4:B$202,2,FALSE),"")</f>
        <v/>
      </c>
      <c r="Q33" s="40" t="str">
        <f t="shared" si="3"/>
        <v/>
      </c>
      <c r="R33" s="6">
        <f t="shared" si="4"/>
        <v>0</v>
      </c>
      <c r="S33" s="6">
        <f>IF(AND(D33&lt;=L$4,P33&lt;&gt;"Y"),IF(N33&lt;VLOOKUP(O33,Runners!A$3:CT$201,S$1,FALSE),IF(Y$2="zero",0,Y$2),0),0)</f>
        <v>0</v>
      </c>
      <c r="T33" s="6">
        <f t="shared" si="5"/>
        <v>0</v>
      </c>
      <c r="U33" s="2"/>
      <c r="V33" s="2" t="str">
        <f>IF(O33&lt;&gt;"",VLOOKUP(O33,Runners!CZ$3:DM$201,V$1,FALSE),"")</f>
        <v/>
      </c>
      <c r="W33" s="19" t="str">
        <f t="shared" si="6"/>
        <v/>
      </c>
    </row>
    <row r="34" spans="1:23" x14ac:dyDescent="0.2">
      <c r="A34" s="1" t="s">
        <v>171</v>
      </c>
      <c r="C34" s="3">
        <f>IF(A34&lt;&gt;"",VLOOKUP(A34,Runners!A$3:AS$201,C$1,FALSE),0)</f>
        <v>1.579861111111111E-2</v>
      </c>
      <c r="D34" s="6">
        <f t="shared" si="0"/>
        <v>31</v>
      </c>
      <c r="E34" s="2"/>
      <c r="F34" s="2">
        <f t="shared" si="1"/>
        <v>0</v>
      </c>
      <c r="J34" s="1" t="str">
        <f t="shared" si="2"/>
        <v>Dominic Garrett</v>
      </c>
      <c r="M34" s="8" t="str">
        <f>IF(D34&lt;=L$4,SMALL(E$4:E$202,D34),"")</f>
        <v/>
      </c>
      <c r="N34" s="8" t="str">
        <f>IF(D34&lt;=L$4,VLOOKUP(M34,E$4:F$202,2,FALSE),"")</f>
        <v/>
      </c>
      <c r="O34" s="1" t="str">
        <f>IF(D34&lt;=L$4,VLOOKUP(M34,E$4:J$202,6,FALSE),"")</f>
        <v/>
      </c>
      <c r="P34" s="40" t="str">
        <f>IF(D34&lt;=L$4,VLOOKUP(O34,A$4:B$202,2,FALSE),"")</f>
        <v/>
      </c>
      <c r="Q34" s="40" t="str">
        <f t="shared" si="3"/>
        <v/>
      </c>
      <c r="R34" s="6">
        <f t="shared" si="4"/>
        <v>0</v>
      </c>
      <c r="S34" s="6">
        <f>IF(AND(D34&lt;=L$4,P34&lt;&gt;"Y"),IF(N34&lt;VLOOKUP(O34,Runners!A$3:CT$201,S$1,FALSE),IF(Y$2="zero",0,Y$2),0),0)</f>
        <v>0</v>
      </c>
      <c r="T34" s="6">
        <f t="shared" si="5"/>
        <v>0</v>
      </c>
      <c r="U34" s="2"/>
      <c r="V34" s="2" t="str">
        <f>IF(O34&lt;&gt;"",VLOOKUP(O34,Runners!CZ$3:DM$201,V$1,FALSE),"")</f>
        <v/>
      </c>
      <c r="W34" s="19" t="str">
        <f t="shared" si="6"/>
        <v/>
      </c>
    </row>
    <row r="35" spans="1:23" x14ac:dyDescent="0.2">
      <c r="A35" s="1" t="s">
        <v>189</v>
      </c>
      <c r="C35" s="3">
        <f>IF(A35&lt;&gt;"",VLOOKUP(A35,Runners!A$3:AS$201,C$1,FALSE),0)</f>
        <v>7.6388888888888895E-3</v>
      </c>
      <c r="D35" s="6">
        <f t="shared" si="0"/>
        <v>32</v>
      </c>
      <c r="E35" s="2">
        <v>3.4374999999999996E-2</v>
      </c>
      <c r="F35" s="2">
        <f t="shared" si="1"/>
        <v>2.6736111111111106E-2</v>
      </c>
      <c r="J35" s="1" t="str">
        <f t="shared" si="2"/>
        <v>Emma Johnston</v>
      </c>
      <c r="M35" s="8" t="str">
        <f>IF(D35&lt;=L$4,SMALL(E$4:E$202,D35),"")</f>
        <v/>
      </c>
      <c r="N35" s="8" t="str">
        <f>IF(D35&lt;=L$4,VLOOKUP(M35,E$4:F$202,2,FALSE),"")</f>
        <v/>
      </c>
      <c r="O35" s="1" t="str">
        <f>IF(D35&lt;=L$4,VLOOKUP(M35,E$4:J$202,6,FALSE),"")</f>
        <v/>
      </c>
      <c r="P35" s="40" t="str">
        <f>IF(D35&lt;=L$4,VLOOKUP(O35,A$4:B$202,2,FALSE),"")</f>
        <v/>
      </c>
      <c r="Q35" s="40" t="str">
        <f t="shared" si="3"/>
        <v/>
      </c>
      <c r="R35" s="6">
        <f t="shared" si="4"/>
        <v>0</v>
      </c>
      <c r="S35" s="6">
        <f>IF(AND(D35&lt;=L$4,P35&lt;&gt;"Y"),IF(N35&lt;VLOOKUP(O35,Runners!A$3:CT$201,S$1,FALSE),IF(Y$2="zero",0,Y$2),0),0)</f>
        <v>0</v>
      </c>
      <c r="T35" s="6">
        <f t="shared" si="5"/>
        <v>0</v>
      </c>
      <c r="U35" s="2"/>
      <c r="V35" s="2" t="str">
        <f>IF(O35&lt;&gt;"",VLOOKUP(O35,Runners!CZ$3:DM$201,V$1,FALSE),"")</f>
        <v/>
      </c>
      <c r="W35" s="19" t="str">
        <f t="shared" si="6"/>
        <v/>
      </c>
    </row>
    <row r="36" spans="1:23" x14ac:dyDescent="0.2">
      <c r="A36" s="1" t="s">
        <v>226</v>
      </c>
      <c r="B36" s="3"/>
      <c r="C36" s="3">
        <f>IF(A36&lt;&gt;"",VLOOKUP(A36,Runners!A$3:AS$201,C$1,FALSE),0)</f>
        <v>1.5972222222222224E-2</v>
      </c>
      <c r="D36" s="6">
        <f t="shared" ref="D36:D68" si="7">D35+1</f>
        <v>33</v>
      </c>
      <c r="E36" s="2"/>
      <c r="F36" s="2">
        <f t="shared" ref="F36:F68" si="8">IF(E36&gt;0,E36-C36,0)</f>
        <v>0</v>
      </c>
      <c r="J36" s="1" t="str">
        <f t="shared" ref="J36:J68" si="9">A36</f>
        <v>Ethan McAvoy</v>
      </c>
      <c r="M36" s="8" t="str">
        <f>IF(D36&lt;=L$4,SMALL(E$4:E$202,D36),"")</f>
        <v/>
      </c>
      <c r="N36" s="8" t="str">
        <f>IF(D36&lt;=L$4,VLOOKUP(M36,E$4:F$202,2,FALSE),"")</f>
        <v/>
      </c>
      <c r="O36" s="1" t="str">
        <f>IF(D36&lt;=L$4,VLOOKUP(M36,E$4:J$202,6,FALSE),"")</f>
        <v/>
      </c>
      <c r="P36" s="40" t="str">
        <f>IF(D36&lt;=L$4,VLOOKUP(O36,A$4:B$202,2,FALSE),"")</f>
        <v/>
      </c>
      <c r="Q36" s="40" t="str">
        <f t="shared" ref="Q36:Q68" si="10">IF(D36&lt;=L$4,IF(P36="Y",Q35,Q35-1),"")</f>
        <v/>
      </c>
      <c r="R36" s="6">
        <f t="shared" ref="R36:R68" si="11">IF(Q36=Q35,0,IF(Q36&gt;0,Q36,1))</f>
        <v>0</v>
      </c>
      <c r="S36" s="6">
        <f>IF(AND(D36&lt;=L$4,P36&lt;&gt;"Y"),IF(N36&lt;VLOOKUP(O36,Runners!A$3:CT$201,S$1,FALSE),IF(Y$2="zero",0,Y$2),0),0)</f>
        <v>0</v>
      </c>
      <c r="T36" s="6">
        <f t="shared" ref="T36:T68" si="12">IF(AND(D36&lt;=L$4,P36&lt;&gt;"Y"),S36+R36,0)</f>
        <v>0</v>
      </c>
      <c r="U36" s="2"/>
      <c r="V36" s="2" t="str">
        <f>IF(O36&lt;&gt;"",VLOOKUP(O36,Runners!CZ$3:DM$201,V$1,FALSE),"")</f>
        <v/>
      </c>
      <c r="W36" s="19" t="str">
        <f t="shared" ref="W36:W68" si="13">IF(O36&lt;&gt;"",(V36-N36)/V36,"")</f>
        <v/>
      </c>
    </row>
    <row r="37" spans="1:23" x14ac:dyDescent="0.2">
      <c r="A37" s="1" t="s">
        <v>200</v>
      </c>
      <c r="C37" s="3">
        <f>IF(A37&lt;&gt;"",VLOOKUP(A37,Runners!A$3:AS$201,C$1,FALSE),0)</f>
        <v>1.4409722222222223E-2</v>
      </c>
      <c r="D37" s="6">
        <f t="shared" si="7"/>
        <v>34</v>
      </c>
      <c r="E37" s="2"/>
      <c r="F37" s="2">
        <f t="shared" si="8"/>
        <v>0</v>
      </c>
      <c r="J37" s="1" t="str">
        <f t="shared" si="9"/>
        <v>George Thomson</v>
      </c>
      <c r="M37" s="8" t="str">
        <f>IF(D37&lt;=L$4,SMALL(E$4:E$202,D37),"")</f>
        <v/>
      </c>
      <c r="N37" s="8" t="str">
        <f>IF(D37&lt;=L$4,VLOOKUP(M37,E$4:F$202,2,FALSE),"")</f>
        <v/>
      </c>
      <c r="O37" s="1" t="str">
        <f>IF(D37&lt;=L$4,VLOOKUP(M37,E$4:J$202,6,FALSE),"")</f>
        <v/>
      </c>
      <c r="P37" s="40" t="str">
        <f>IF(D37&lt;=L$4,VLOOKUP(O37,A$4:B$202,2,FALSE),"")</f>
        <v/>
      </c>
      <c r="Q37" s="40" t="str">
        <f t="shared" si="10"/>
        <v/>
      </c>
      <c r="R37" s="6">
        <f t="shared" si="11"/>
        <v>0</v>
      </c>
      <c r="S37" s="6">
        <f>IF(AND(D37&lt;=L$4,P37&lt;&gt;"Y"),IF(N37&lt;VLOOKUP(O37,Runners!A$3:CT$201,S$1,FALSE),IF(Y$2="zero",0,Y$2),0),0)</f>
        <v>0</v>
      </c>
      <c r="T37" s="6">
        <f t="shared" si="12"/>
        <v>0</v>
      </c>
      <c r="U37" s="2"/>
      <c r="V37" s="2" t="str">
        <f>IF(O37&lt;&gt;"",VLOOKUP(O37,Runners!CZ$3:DM$201,V$1,FALSE),"")</f>
        <v/>
      </c>
      <c r="W37" s="19" t="str">
        <f t="shared" si="13"/>
        <v/>
      </c>
    </row>
    <row r="38" spans="1:23" x14ac:dyDescent="0.2">
      <c r="A38" s="1" t="s">
        <v>205</v>
      </c>
      <c r="C38" s="3">
        <f>IF(A38&lt;&gt;"",VLOOKUP(A38,Runners!A$3:AS$201,C$1,FALSE),0)</f>
        <v>1.0243055555555556E-2</v>
      </c>
      <c r="D38" s="6">
        <f t="shared" si="7"/>
        <v>35</v>
      </c>
      <c r="E38" s="2"/>
      <c r="F38" s="2">
        <f t="shared" si="8"/>
        <v>0</v>
      </c>
      <c r="J38" s="1" t="str">
        <f t="shared" si="9"/>
        <v>Georgina Read</v>
      </c>
      <c r="M38" s="8" t="str">
        <f>IF(D38&lt;=L$4,SMALL(E$4:E$202,D38),"")</f>
        <v/>
      </c>
      <c r="N38" s="8" t="str">
        <f>IF(D38&lt;=L$4,VLOOKUP(M38,E$4:F$202,2,FALSE),"")</f>
        <v/>
      </c>
      <c r="O38" s="1" t="str">
        <f>IF(D38&lt;=L$4,VLOOKUP(M38,E$4:J$202,6,FALSE),"")</f>
        <v/>
      </c>
      <c r="P38" s="40" t="str">
        <f>IF(D38&lt;=L$4,VLOOKUP(O38,A$4:B$202,2,FALSE),"")</f>
        <v/>
      </c>
      <c r="Q38" s="40" t="str">
        <f t="shared" si="10"/>
        <v/>
      </c>
      <c r="R38" s="6">
        <f t="shared" si="11"/>
        <v>0</v>
      </c>
      <c r="S38" s="6">
        <f>IF(AND(D38&lt;=L$4,P38&lt;&gt;"Y"),IF(N38&lt;VLOOKUP(O38,Runners!A$3:CT$201,S$1,FALSE),IF(Y$2="zero",0,Y$2),0),0)</f>
        <v>0</v>
      </c>
      <c r="T38" s="6">
        <f t="shared" si="12"/>
        <v>0</v>
      </c>
      <c r="U38" s="2"/>
      <c r="V38" s="2" t="str">
        <f>IF(O38&lt;&gt;"",VLOOKUP(O38,Runners!CZ$3:DM$201,V$1,FALSE),"")</f>
        <v/>
      </c>
      <c r="W38" s="19" t="str">
        <f t="shared" si="13"/>
        <v/>
      </c>
    </row>
    <row r="39" spans="1:23" x14ac:dyDescent="0.2">
      <c r="A39" s="1" t="s">
        <v>54</v>
      </c>
      <c r="C39" s="3">
        <f>IF(A39&lt;&gt;"",VLOOKUP(A39,Runners!A$3:AS$201,C$1,FALSE),0)</f>
        <v>1.5625E-2</v>
      </c>
      <c r="D39" s="6">
        <f t="shared" si="7"/>
        <v>36</v>
      </c>
      <c r="E39" s="2"/>
      <c r="F39" s="2">
        <f t="shared" si="8"/>
        <v>0</v>
      </c>
      <c r="J39" s="1" t="str">
        <f t="shared" si="9"/>
        <v>Gill Draper</v>
      </c>
      <c r="M39" s="8" t="str">
        <f>IF(D39&lt;=L$4,SMALL(E$4:E$202,D39),"")</f>
        <v/>
      </c>
      <c r="N39" s="8" t="str">
        <f>IF(D39&lt;=L$4,VLOOKUP(M39,E$4:F$202,2,FALSE),"")</f>
        <v/>
      </c>
      <c r="O39" s="1" t="str">
        <f>IF(D39&lt;=L$4,VLOOKUP(M39,E$4:J$202,6,FALSE),"")</f>
        <v/>
      </c>
      <c r="P39" s="40" t="str">
        <f>IF(D39&lt;=L$4,VLOOKUP(O39,A$4:B$202,2,FALSE),"")</f>
        <v/>
      </c>
      <c r="Q39" s="40" t="str">
        <f t="shared" si="10"/>
        <v/>
      </c>
      <c r="R39" s="6">
        <f t="shared" si="11"/>
        <v>0</v>
      </c>
      <c r="S39" s="6">
        <f>IF(AND(D39&lt;=L$4,P39&lt;&gt;"Y"),IF(N39&lt;VLOOKUP(O39,Runners!A$3:CT$201,S$1,FALSE),IF(Y$2="zero",0,Y$2),0),0)</f>
        <v>0</v>
      </c>
      <c r="T39" s="6">
        <f t="shared" si="12"/>
        <v>0</v>
      </c>
      <c r="U39" s="2"/>
      <c r="V39" s="2" t="str">
        <f>IF(O39&lt;&gt;"",VLOOKUP(O39,Runners!CZ$3:DM$201,V$1,FALSE),"")</f>
        <v/>
      </c>
      <c r="W39" s="19" t="str">
        <f t="shared" si="13"/>
        <v/>
      </c>
    </row>
    <row r="40" spans="1:23" x14ac:dyDescent="0.2">
      <c r="A40" s="1" t="s">
        <v>3</v>
      </c>
      <c r="C40" s="3">
        <f>IF(A40&lt;&gt;"",VLOOKUP(A40,Runners!A$3:AS$201,C$1,FALSE),0)</f>
        <v>1.2326388888888888E-2</v>
      </c>
      <c r="D40" s="6">
        <f t="shared" si="7"/>
        <v>37</v>
      </c>
      <c r="E40" s="2">
        <v>3.3912037037037039E-2</v>
      </c>
      <c r="F40" s="2">
        <f t="shared" si="8"/>
        <v>2.1585648148148152E-2</v>
      </c>
      <c r="J40" s="1" t="str">
        <f t="shared" si="9"/>
        <v>Graham Webster</v>
      </c>
      <c r="M40" s="8" t="str">
        <f>IF(D40&lt;=L$4,SMALL(E$4:E$202,D40),"")</f>
        <v/>
      </c>
      <c r="N40" s="8" t="str">
        <f>IF(D40&lt;=L$4,VLOOKUP(M40,E$4:F$202,2,FALSE),"")</f>
        <v/>
      </c>
      <c r="O40" s="1" t="str">
        <f>IF(D40&lt;=L$4,VLOOKUP(M40,E$4:J$202,6,FALSE),"")</f>
        <v/>
      </c>
      <c r="P40" s="40" t="str">
        <f>IF(D40&lt;=L$4,VLOOKUP(O40,A$4:B$202,2,FALSE),"")</f>
        <v/>
      </c>
      <c r="Q40" s="40" t="str">
        <f t="shared" si="10"/>
        <v/>
      </c>
      <c r="R40" s="6">
        <f t="shared" si="11"/>
        <v>0</v>
      </c>
      <c r="S40" s="6">
        <f>IF(AND(D40&lt;=L$4,P40&lt;&gt;"Y"),IF(N40&lt;VLOOKUP(O40,Runners!A$3:CT$201,S$1,FALSE),IF(Y$2="zero",0,Y$2),0),0)</f>
        <v>0</v>
      </c>
      <c r="T40" s="6">
        <f t="shared" si="12"/>
        <v>0</v>
      </c>
      <c r="U40" s="2"/>
      <c r="V40" s="2" t="str">
        <f>IF(O40&lt;&gt;"",VLOOKUP(O40,Runners!CZ$3:DM$201,V$1,FALSE),"")</f>
        <v/>
      </c>
      <c r="W40" s="19" t="str">
        <f t="shared" si="13"/>
        <v/>
      </c>
    </row>
    <row r="41" spans="1:23" x14ac:dyDescent="0.2">
      <c r="A41" s="1" t="s">
        <v>175</v>
      </c>
      <c r="C41" s="3">
        <f>IF(A41&lt;&gt;"",VLOOKUP(A41,Runners!A$3:AS$201,C$1,FALSE),0)</f>
        <v>5.9027777777777776E-3</v>
      </c>
      <c r="D41" s="6">
        <f t="shared" si="7"/>
        <v>38</v>
      </c>
      <c r="E41" s="2"/>
      <c r="F41" s="2">
        <f t="shared" si="8"/>
        <v>0</v>
      </c>
      <c r="J41" s="1" t="str">
        <f t="shared" si="9"/>
        <v>Graham Young</v>
      </c>
      <c r="M41" s="8" t="str">
        <f>IF(D41&lt;=L$4,SMALL(E$4:E$202,D41),"")</f>
        <v/>
      </c>
      <c r="N41" s="8" t="str">
        <f>IF(D41&lt;=L$4,VLOOKUP(M41,E$4:F$202,2,FALSE),"")</f>
        <v/>
      </c>
      <c r="O41" s="1" t="str">
        <f>IF(D41&lt;=L$4,VLOOKUP(M41,E$4:J$202,6,FALSE),"")</f>
        <v/>
      </c>
      <c r="P41" s="40" t="str">
        <f>IF(D41&lt;=L$4,VLOOKUP(O41,A$4:B$202,2,FALSE),"")</f>
        <v/>
      </c>
      <c r="Q41" s="40" t="str">
        <f t="shared" si="10"/>
        <v/>
      </c>
      <c r="R41" s="6">
        <f t="shared" si="11"/>
        <v>0</v>
      </c>
      <c r="S41" s="6">
        <f>IF(AND(D41&lt;=L$4,P41&lt;&gt;"Y"),IF(N41&lt;VLOOKUP(O41,Runners!A$3:CT$201,S$1,FALSE),IF(Y$2="zero",0,Y$2),0),0)</f>
        <v>0</v>
      </c>
      <c r="T41" s="6">
        <f t="shared" si="12"/>
        <v>0</v>
      </c>
      <c r="U41" s="2"/>
      <c r="V41" s="2" t="str">
        <f>IF(O41&lt;&gt;"",VLOOKUP(O41,Runners!CZ$3:DM$201,V$1,FALSE),"")</f>
        <v/>
      </c>
      <c r="W41" s="19" t="str">
        <f t="shared" si="13"/>
        <v/>
      </c>
    </row>
    <row r="42" spans="1:23" x14ac:dyDescent="0.2">
      <c r="A42" s="1" t="s">
        <v>7</v>
      </c>
      <c r="C42" s="3">
        <f>IF(A42&lt;&gt;"",VLOOKUP(A42,Runners!A$3:AS$201,C$1,FALSE),0)</f>
        <v>1.0243055555555556E-2</v>
      </c>
      <c r="D42" s="6">
        <f t="shared" si="7"/>
        <v>39</v>
      </c>
      <c r="E42" s="2"/>
      <c r="F42" s="2">
        <f t="shared" si="8"/>
        <v>0</v>
      </c>
      <c r="J42" s="1" t="str">
        <f t="shared" si="9"/>
        <v>Greg Oulton</v>
      </c>
      <c r="M42" s="8" t="str">
        <f>IF(D42&lt;=L$4,SMALL(E$4:E$202,D42),"")</f>
        <v/>
      </c>
      <c r="N42" s="8" t="str">
        <f>IF(D42&lt;=L$4,VLOOKUP(M42,E$4:F$202,2,FALSE),"")</f>
        <v/>
      </c>
      <c r="O42" s="1" t="str">
        <f>IF(D42&lt;=L$4,VLOOKUP(M42,E$4:J$202,6,FALSE),"")</f>
        <v/>
      </c>
      <c r="P42" s="40" t="str">
        <f>IF(D42&lt;=L$4,VLOOKUP(O42,A$4:B$202,2,FALSE),"")</f>
        <v/>
      </c>
      <c r="Q42" s="40" t="str">
        <f t="shared" si="10"/>
        <v/>
      </c>
      <c r="R42" s="6">
        <f t="shared" si="11"/>
        <v>0</v>
      </c>
      <c r="S42" s="6">
        <f>IF(AND(D42&lt;=L$4,P42&lt;&gt;"Y"),IF(N42&lt;VLOOKUP(O42,Runners!A$3:CT$201,S$1,FALSE),IF(Y$2="zero",0,Y$2),0),0)</f>
        <v>0</v>
      </c>
      <c r="T42" s="6">
        <f t="shared" si="12"/>
        <v>0</v>
      </c>
      <c r="U42" s="2"/>
      <c r="V42" s="2" t="str">
        <f>IF(O42&lt;&gt;"",VLOOKUP(O42,Runners!CZ$3:DM$201,V$1,FALSE),"")</f>
        <v/>
      </c>
      <c r="W42" s="19" t="str">
        <f t="shared" si="13"/>
        <v/>
      </c>
    </row>
    <row r="43" spans="1:23" x14ac:dyDescent="0.2">
      <c r="A43" s="1" t="s">
        <v>177</v>
      </c>
      <c r="B43" s="3"/>
      <c r="C43" s="3">
        <f>IF(A43&lt;&gt;"",VLOOKUP(A43,Runners!A$3:AS$201,C$1,FALSE),0)</f>
        <v>1.8055555555555557E-2</v>
      </c>
      <c r="D43" s="6">
        <f t="shared" si="7"/>
        <v>40</v>
      </c>
      <c r="E43" s="2"/>
      <c r="F43" s="2">
        <f t="shared" si="8"/>
        <v>0</v>
      </c>
      <c r="J43" s="1" t="str">
        <f t="shared" si="9"/>
        <v>Guest 35:00</v>
      </c>
      <c r="M43" s="8" t="str">
        <f>IF(D43&lt;=L$4,SMALL(E$4:E$202,D43),"")</f>
        <v/>
      </c>
      <c r="N43" s="8" t="str">
        <f>IF(D43&lt;=L$4,VLOOKUP(M43,E$4:F$202,2,FALSE),"")</f>
        <v/>
      </c>
      <c r="O43" s="1" t="str">
        <f>IF(D43&lt;=L$4,VLOOKUP(M43,E$4:J$202,6,FALSE),"")</f>
        <v/>
      </c>
      <c r="P43" s="40" t="str">
        <f>IF(D43&lt;=L$4,VLOOKUP(O43,A$4:B$202,2,FALSE),"")</f>
        <v/>
      </c>
      <c r="Q43" s="40" t="str">
        <f t="shared" si="10"/>
        <v/>
      </c>
      <c r="R43" s="6">
        <f t="shared" si="11"/>
        <v>0</v>
      </c>
      <c r="S43" s="6">
        <f>IF(AND(D43&lt;=L$4,P43&lt;&gt;"Y"),IF(N43&lt;VLOOKUP(O43,Runners!A$3:CT$201,S$1,FALSE),IF(Y$2="zero",0,Y$2),0),0)</f>
        <v>0</v>
      </c>
      <c r="T43" s="6">
        <f t="shared" si="12"/>
        <v>0</v>
      </c>
      <c r="U43" s="2"/>
      <c r="V43" s="2" t="str">
        <f>IF(O43&lt;&gt;"",VLOOKUP(O43,Runners!CZ$3:DM$201,V$1,FALSE),"")</f>
        <v/>
      </c>
      <c r="W43" s="19" t="str">
        <f t="shared" si="13"/>
        <v/>
      </c>
    </row>
    <row r="44" spans="1:23" x14ac:dyDescent="0.2">
      <c r="A44" s="1" t="s">
        <v>176</v>
      </c>
      <c r="B44" s="3"/>
      <c r="C44" s="3">
        <f>IF(A44&lt;&gt;"",VLOOKUP(A44,Runners!A$3:AS$201,C$1,FALSE),0)</f>
        <v>1.7013888888888891E-2</v>
      </c>
      <c r="D44" s="6">
        <f t="shared" si="7"/>
        <v>41</v>
      </c>
      <c r="E44" s="2"/>
      <c r="F44" s="2">
        <f t="shared" si="8"/>
        <v>0</v>
      </c>
      <c r="J44" s="1" t="str">
        <f t="shared" si="9"/>
        <v>Guest 37:30</v>
      </c>
      <c r="M44" s="8" t="str">
        <f>IF(D44&lt;=L$4,SMALL(E$4:E$202,D44),"")</f>
        <v/>
      </c>
      <c r="N44" s="8" t="str">
        <f>IF(D44&lt;=L$4,VLOOKUP(M44,E$4:F$202,2,FALSE),"")</f>
        <v/>
      </c>
      <c r="O44" s="1" t="str">
        <f>IF(D44&lt;=L$4,VLOOKUP(M44,E$4:J$202,6,FALSE),"")</f>
        <v/>
      </c>
      <c r="P44" s="40" t="str">
        <f>IF(D44&lt;=L$4,VLOOKUP(O44,A$4:B$202,2,FALSE),"")</f>
        <v/>
      </c>
      <c r="Q44" s="40" t="str">
        <f t="shared" si="10"/>
        <v/>
      </c>
      <c r="R44" s="6">
        <f t="shared" si="11"/>
        <v>0</v>
      </c>
      <c r="S44" s="6">
        <f>IF(AND(D44&lt;=L$4,P44&lt;&gt;"Y"),IF(N44&lt;VLOOKUP(O44,Runners!A$3:CT$201,S$1,FALSE),IF(Y$2="zero",0,Y$2),0),0)</f>
        <v>0</v>
      </c>
      <c r="T44" s="6">
        <f t="shared" si="12"/>
        <v>0</v>
      </c>
      <c r="U44" s="2"/>
      <c r="V44" s="2" t="str">
        <f>IF(O44&lt;&gt;"",VLOOKUP(O44,Runners!CZ$3:DM$201,V$1,FALSE),"")</f>
        <v/>
      </c>
      <c r="W44" s="19" t="str">
        <f t="shared" si="13"/>
        <v/>
      </c>
    </row>
    <row r="45" spans="1:23" x14ac:dyDescent="0.2">
      <c r="A45" s="1" t="s">
        <v>158</v>
      </c>
      <c r="C45" s="3">
        <f>IF(A45&lt;&gt;"",VLOOKUP(A45,Runners!A$3:AS$201,C$1,FALSE),0)</f>
        <v>1.5972222222222224E-2</v>
      </c>
      <c r="D45" s="6">
        <f t="shared" si="7"/>
        <v>42</v>
      </c>
      <c r="E45" s="2"/>
      <c r="F45" s="2">
        <f t="shared" si="8"/>
        <v>0</v>
      </c>
      <c r="J45" s="1" t="str">
        <f t="shared" si="9"/>
        <v>Guest 40</v>
      </c>
      <c r="L45" s="2"/>
      <c r="M45" s="8" t="str">
        <f>IF(D45&lt;=L$4,SMALL(E$4:E$202,D45),"")</f>
        <v/>
      </c>
      <c r="N45" s="8" t="str">
        <f>IF(D45&lt;=L$4,VLOOKUP(M45,E$4:F$202,2,FALSE),"")</f>
        <v/>
      </c>
      <c r="O45" s="1" t="str">
        <f>IF(D45&lt;=L$4,VLOOKUP(M45,E$4:J$202,6,FALSE),"")</f>
        <v/>
      </c>
      <c r="P45" s="40" t="str">
        <f>IF(D45&lt;=L$4,VLOOKUP(O45,A$4:B$202,2,FALSE),"")</f>
        <v/>
      </c>
      <c r="Q45" s="40" t="str">
        <f t="shared" si="10"/>
        <v/>
      </c>
      <c r="R45" s="6">
        <f t="shared" si="11"/>
        <v>0</v>
      </c>
      <c r="S45" s="6">
        <f>IF(AND(D45&lt;=L$4,P45&lt;&gt;"Y"),IF(N45&lt;VLOOKUP(O45,Runners!A$3:CT$201,S$1,FALSE),IF(Y$2="zero",0,Y$2),0),0)</f>
        <v>0</v>
      </c>
      <c r="T45" s="6">
        <f t="shared" si="12"/>
        <v>0</v>
      </c>
      <c r="U45" s="2"/>
      <c r="V45" s="2" t="str">
        <f>IF(O45&lt;&gt;"",VLOOKUP(O45,Runners!CZ$3:DM$201,V$1,FALSE),"")</f>
        <v/>
      </c>
      <c r="W45" s="19" t="str">
        <f t="shared" si="13"/>
        <v/>
      </c>
    </row>
    <row r="46" spans="1:23" x14ac:dyDescent="0.2">
      <c r="A46" s="1" t="s">
        <v>159</v>
      </c>
      <c r="C46" s="3">
        <f>IF(A46&lt;&gt;"",VLOOKUP(A46,Runners!A$3:AS$201,C$1,FALSE),0)</f>
        <v>1.4930555555555556E-2</v>
      </c>
      <c r="D46" s="6">
        <f t="shared" si="7"/>
        <v>43</v>
      </c>
      <c r="E46" s="2"/>
      <c r="F46" s="2">
        <f t="shared" si="8"/>
        <v>0</v>
      </c>
      <c r="J46" s="1" t="str">
        <f t="shared" si="9"/>
        <v>Guest 42:30</v>
      </c>
      <c r="M46" s="8" t="str">
        <f>IF(D46&lt;=L$4,SMALL(E$4:E$202,D46),"")</f>
        <v/>
      </c>
      <c r="N46" s="8" t="str">
        <f>IF(D46&lt;=L$4,VLOOKUP(M46,E$4:F$202,2,FALSE),"")</f>
        <v/>
      </c>
      <c r="O46" s="1" t="str">
        <f>IF(D46&lt;=L$4,VLOOKUP(M46,E$4:J$202,6,FALSE),"")</f>
        <v/>
      </c>
      <c r="P46" s="40" t="str">
        <f>IF(D46&lt;=L$4,VLOOKUP(O46,A$4:B$202,2,FALSE),"")</f>
        <v/>
      </c>
      <c r="Q46" s="40" t="str">
        <f t="shared" si="10"/>
        <v/>
      </c>
      <c r="R46" s="6">
        <f t="shared" si="11"/>
        <v>0</v>
      </c>
      <c r="S46" s="6">
        <f>IF(AND(D46&lt;=L$4,P46&lt;&gt;"Y"),IF(N46&lt;VLOOKUP(O46,Runners!A$3:CT$201,S$1,FALSE),IF(Y$2="zero",0,Y$2),0),0)</f>
        <v>0</v>
      </c>
      <c r="T46" s="6">
        <f t="shared" si="12"/>
        <v>0</v>
      </c>
      <c r="U46" s="2"/>
      <c r="V46" s="2" t="str">
        <f>IF(O46&lt;&gt;"",VLOOKUP(O46,Runners!CZ$3:DM$201,V$1,FALSE),"")</f>
        <v/>
      </c>
      <c r="W46" s="19" t="str">
        <f t="shared" si="13"/>
        <v/>
      </c>
    </row>
    <row r="47" spans="1:23" x14ac:dyDescent="0.2">
      <c r="A47" s="1" t="s">
        <v>160</v>
      </c>
      <c r="C47" s="3">
        <f>IF(A47&lt;&gt;"",VLOOKUP(A47,Runners!A$3:AS$201,C$1,FALSE),0)</f>
        <v>1.3715277777777778E-2</v>
      </c>
      <c r="D47" s="6">
        <f t="shared" si="7"/>
        <v>44</v>
      </c>
      <c r="E47" s="2"/>
      <c r="F47" s="2">
        <f t="shared" si="8"/>
        <v>0</v>
      </c>
      <c r="J47" s="1" t="str">
        <f t="shared" si="9"/>
        <v>Guest 45</v>
      </c>
      <c r="M47" s="8" t="str">
        <f>IF(D47&lt;=L$4,SMALL(E$4:E$202,D47),"")</f>
        <v/>
      </c>
      <c r="N47" s="8" t="str">
        <f>IF(D47&lt;=L$4,VLOOKUP(M47,E$4:F$202,2,FALSE),"")</f>
        <v/>
      </c>
      <c r="O47" s="1" t="str">
        <f>IF(D47&lt;=L$4,VLOOKUP(M47,E$4:J$202,6,FALSE),"")</f>
        <v/>
      </c>
      <c r="P47" s="40" t="str">
        <f>IF(D47&lt;=L$4,VLOOKUP(O47,A$4:B$202,2,FALSE),"")</f>
        <v/>
      </c>
      <c r="Q47" s="40" t="str">
        <f t="shared" si="10"/>
        <v/>
      </c>
      <c r="R47" s="6">
        <f t="shared" si="11"/>
        <v>0</v>
      </c>
      <c r="S47" s="6">
        <f>IF(AND(D47&lt;=L$4,P47&lt;&gt;"Y"),IF(N47&lt;VLOOKUP(O47,Runners!A$3:CT$201,S$1,FALSE),IF(Y$2="zero",0,Y$2),0),0)</f>
        <v>0</v>
      </c>
      <c r="T47" s="6">
        <f t="shared" si="12"/>
        <v>0</v>
      </c>
      <c r="U47" s="2"/>
      <c r="V47" s="2" t="str">
        <f>IF(O47&lt;&gt;"",VLOOKUP(O47,Runners!CZ$3:DM$201,V$1,FALSE),"")</f>
        <v/>
      </c>
      <c r="W47" s="19" t="str">
        <f t="shared" si="13"/>
        <v/>
      </c>
    </row>
    <row r="48" spans="1:23" x14ac:dyDescent="0.2">
      <c r="A48" s="1" t="s">
        <v>161</v>
      </c>
      <c r="C48" s="3">
        <f>IF(A48&lt;&gt;"",VLOOKUP(A48,Runners!A$3:AS$201,C$1,FALSE),0)</f>
        <v>1.2673611111111111E-2</v>
      </c>
      <c r="D48" s="6">
        <f t="shared" si="7"/>
        <v>45</v>
      </c>
      <c r="E48" s="2"/>
      <c r="F48" s="2">
        <f t="shared" si="8"/>
        <v>0</v>
      </c>
      <c r="J48" s="1" t="str">
        <f t="shared" si="9"/>
        <v>Guest 47:30</v>
      </c>
      <c r="M48" s="8" t="str">
        <f>IF(D48&lt;=L$4,SMALL(E$4:E$202,D48),"")</f>
        <v/>
      </c>
      <c r="N48" s="8" t="str">
        <f>IF(D48&lt;=L$4,VLOOKUP(M48,E$4:F$202,2,FALSE),"")</f>
        <v/>
      </c>
      <c r="O48" s="1" t="str">
        <f>IF(D48&lt;=L$4,VLOOKUP(M48,E$4:J$202,6,FALSE),"")</f>
        <v/>
      </c>
      <c r="P48" s="40" t="str">
        <f>IF(D48&lt;=L$4,VLOOKUP(O48,A$4:B$202,2,FALSE),"")</f>
        <v/>
      </c>
      <c r="Q48" s="40" t="str">
        <f t="shared" si="10"/>
        <v/>
      </c>
      <c r="R48" s="6">
        <f t="shared" si="11"/>
        <v>0</v>
      </c>
      <c r="S48" s="6">
        <f>IF(AND(D48&lt;=L$4,P48&lt;&gt;"Y"),IF(N48&lt;VLOOKUP(O48,Runners!A$3:CT$201,S$1,FALSE),IF(Y$2="zero",0,Y$2),0),0)</f>
        <v>0</v>
      </c>
      <c r="T48" s="6">
        <f t="shared" si="12"/>
        <v>0</v>
      </c>
      <c r="U48" s="2"/>
      <c r="V48" s="2" t="str">
        <f>IF(O48&lt;&gt;"",VLOOKUP(O48,Runners!CZ$3:DM$201,V$1,FALSE),"")</f>
        <v/>
      </c>
      <c r="W48" s="19" t="str">
        <f t="shared" si="13"/>
        <v/>
      </c>
    </row>
    <row r="49" spans="1:23" x14ac:dyDescent="0.2">
      <c r="A49" s="1" t="s">
        <v>162</v>
      </c>
      <c r="C49" s="3">
        <f>IF(A49&lt;&gt;"",VLOOKUP(A49,Runners!A$3:AS$201,C$1,FALSE),0)</f>
        <v>1.1631944444444445E-2</v>
      </c>
      <c r="D49" s="6">
        <f t="shared" si="7"/>
        <v>46</v>
      </c>
      <c r="E49" s="2"/>
      <c r="F49" s="2">
        <f t="shared" si="8"/>
        <v>0</v>
      </c>
      <c r="J49" s="1" t="str">
        <f t="shared" si="9"/>
        <v>Guest 50</v>
      </c>
      <c r="M49" s="8" t="str">
        <f>IF(D49&lt;=L$4,SMALL(E$4:E$202,D49),"")</f>
        <v/>
      </c>
      <c r="N49" s="8" t="str">
        <f>IF(D49&lt;=L$4,VLOOKUP(M49,E$4:F$202,2,FALSE),"")</f>
        <v/>
      </c>
      <c r="O49" s="1" t="str">
        <f>IF(D49&lt;=L$4,VLOOKUP(M49,E$4:J$202,6,FALSE),"")</f>
        <v/>
      </c>
      <c r="P49" s="40" t="str">
        <f>IF(D49&lt;=L$4,VLOOKUP(O49,A$4:B$202,2,FALSE),"")</f>
        <v/>
      </c>
      <c r="Q49" s="40" t="str">
        <f t="shared" si="10"/>
        <v/>
      </c>
      <c r="R49" s="6">
        <f t="shared" si="11"/>
        <v>0</v>
      </c>
      <c r="S49" s="6">
        <f>IF(AND(D49&lt;=L$4,P49&lt;&gt;"Y"),IF(N49&lt;VLOOKUP(O49,Runners!A$3:CT$201,S$1,FALSE),IF(Y$2="zero",0,Y$2),0),0)</f>
        <v>0</v>
      </c>
      <c r="T49" s="6">
        <f t="shared" si="12"/>
        <v>0</v>
      </c>
      <c r="U49" s="2"/>
      <c r="V49" s="2" t="str">
        <f>IF(O49&lt;&gt;"",VLOOKUP(O49,Runners!CZ$3:DM$201,V$1,FALSE),"")</f>
        <v/>
      </c>
      <c r="W49" s="19" t="str">
        <f t="shared" si="13"/>
        <v/>
      </c>
    </row>
    <row r="50" spans="1:23" x14ac:dyDescent="0.2">
      <c r="A50" s="1" t="s">
        <v>163</v>
      </c>
      <c r="C50" s="3">
        <f>IF(A50&lt;&gt;"",VLOOKUP(A50,Runners!A$3:AS$201,C$1,FALSE),0)</f>
        <v>9.5486111111111119E-3</v>
      </c>
      <c r="D50" s="6">
        <f t="shared" si="7"/>
        <v>47</v>
      </c>
      <c r="E50" s="2"/>
      <c r="F50" s="2">
        <f t="shared" si="8"/>
        <v>0</v>
      </c>
      <c r="J50" s="1" t="str">
        <f t="shared" si="9"/>
        <v>Guest 55</v>
      </c>
      <c r="M50" s="8" t="str">
        <f>IF(D50&lt;=L$4,SMALL(E$4:E$202,D50),"")</f>
        <v/>
      </c>
      <c r="N50" s="8" t="str">
        <f>IF(D50&lt;=L$4,VLOOKUP(M50,E$4:F$202,2,FALSE),"")</f>
        <v/>
      </c>
      <c r="O50" s="1" t="str">
        <f>IF(D50&lt;=L$4,VLOOKUP(M50,E$4:J$202,6,FALSE),"")</f>
        <v/>
      </c>
      <c r="P50" s="40" t="str">
        <f>IF(D50&lt;=L$4,VLOOKUP(O50,A$4:B$202,2,FALSE),"")</f>
        <v/>
      </c>
      <c r="Q50" s="40" t="str">
        <f t="shared" si="10"/>
        <v/>
      </c>
      <c r="R50" s="6">
        <f t="shared" si="11"/>
        <v>0</v>
      </c>
      <c r="S50" s="6">
        <f>IF(AND(D50&lt;=L$4,P50&lt;&gt;"Y"),IF(N50&lt;VLOOKUP(O50,Runners!A$3:CT$201,S$1,FALSE),IF(Y$2="zero",0,Y$2),0),0)</f>
        <v>0</v>
      </c>
      <c r="T50" s="6">
        <f t="shared" si="12"/>
        <v>0</v>
      </c>
      <c r="U50" s="2"/>
      <c r="V50" s="2" t="str">
        <f>IF(O50&lt;&gt;"",VLOOKUP(O50,Runners!CZ$3:DM$201,V$1,FALSE),"")</f>
        <v/>
      </c>
      <c r="W50" s="19" t="str">
        <f t="shared" si="13"/>
        <v/>
      </c>
    </row>
    <row r="51" spans="1:23" x14ac:dyDescent="0.2">
      <c r="A51" s="1" t="s">
        <v>164</v>
      </c>
      <c r="C51" s="3">
        <f>IF(A51&lt;&gt;"",VLOOKUP(A51,Runners!A$3:AS$201,C$1,FALSE),0)</f>
        <v>7.2916666666666668E-3</v>
      </c>
      <c r="D51" s="6">
        <f t="shared" si="7"/>
        <v>48</v>
      </c>
      <c r="E51" s="2"/>
      <c r="F51" s="2">
        <f t="shared" si="8"/>
        <v>0</v>
      </c>
      <c r="J51" s="1" t="str">
        <f t="shared" si="9"/>
        <v>Guest 60</v>
      </c>
      <c r="M51" s="8" t="str">
        <f>IF(D51&lt;=L$4,SMALL(E$4:E$202,D51),"")</f>
        <v/>
      </c>
      <c r="N51" s="8" t="str">
        <f>IF(D51&lt;=L$4,VLOOKUP(M51,E$4:F$202,2,FALSE),"")</f>
        <v/>
      </c>
      <c r="O51" s="1" t="str">
        <f>IF(D51&lt;=L$4,VLOOKUP(M51,E$4:J$202,6,FALSE),"")</f>
        <v/>
      </c>
      <c r="P51" s="40" t="str">
        <f>IF(D51&lt;=L$4,VLOOKUP(O51,A$4:B$202,2,FALSE),"")</f>
        <v/>
      </c>
      <c r="Q51" s="40" t="str">
        <f t="shared" si="10"/>
        <v/>
      </c>
      <c r="R51" s="6">
        <f t="shared" si="11"/>
        <v>0</v>
      </c>
      <c r="S51" s="6">
        <f>IF(AND(D51&lt;=L$4,P51&lt;&gt;"Y"),IF(N51&lt;VLOOKUP(O51,Runners!A$3:CT$201,S$1,FALSE),IF(Y$2="zero",0,Y$2),0),0)</f>
        <v>0</v>
      </c>
      <c r="T51" s="6">
        <f t="shared" si="12"/>
        <v>0</v>
      </c>
      <c r="U51" s="2"/>
      <c r="V51" s="2" t="str">
        <f>IF(O51&lt;&gt;"",VLOOKUP(O51,Runners!CZ$3:DM$201,V$1,FALSE),"")</f>
        <v/>
      </c>
      <c r="W51" s="19" t="str">
        <f t="shared" si="13"/>
        <v/>
      </c>
    </row>
    <row r="52" spans="1:23" x14ac:dyDescent="0.2">
      <c r="A52" s="1" t="s">
        <v>149</v>
      </c>
      <c r="C52" s="3">
        <f>IF(A52&lt;&gt;"",VLOOKUP(A52,Runners!A$3:AS$201,C$1,FALSE),0)</f>
        <v>1.388888888888889E-2</v>
      </c>
      <c r="D52" s="6">
        <f t="shared" si="7"/>
        <v>49</v>
      </c>
      <c r="E52" s="2"/>
      <c r="F52" s="2">
        <f t="shared" si="8"/>
        <v>0</v>
      </c>
      <c r="J52" s="1" t="str">
        <f t="shared" si="9"/>
        <v>Ian Tate</v>
      </c>
      <c r="M52" s="8" t="str">
        <f>IF(D52&lt;=L$4,SMALL(E$4:E$202,D52),"")</f>
        <v/>
      </c>
      <c r="N52" s="8" t="str">
        <f>IF(D52&lt;=L$4,VLOOKUP(M52,E$4:F$202,2,FALSE),"")</f>
        <v/>
      </c>
      <c r="O52" s="1" t="str">
        <f>IF(D52&lt;=L$4,VLOOKUP(M52,E$4:J$202,6,FALSE),"")</f>
        <v/>
      </c>
      <c r="P52" s="40" t="str">
        <f>IF(D52&lt;=L$4,VLOOKUP(O52,A$4:B$202,2,FALSE),"")</f>
        <v/>
      </c>
      <c r="Q52" s="40" t="str">
        <f t="shared" si="10"/>
        <v/>
      </c>
      <c r="R52" s="6">
        <f t="shared" si="11"/>
        <v>0</v>
      </c>
      <c r="S52" s="6">
        <f>IF(AND(D52&lt;=L$4,P52&lt;&gt;"Y"),IF(N52&lt;VLOOKUP(O52,Runners!A$3:CT$201,S$1,FALSE),IF(Y$2="zero",0,Y$2),0),0)</f>
        <v>0</v>
      </c>
      <c r="T52" s="6">
        <f t="shared" si="12"/>
        <v>0</v>
      </c>
      <c r="U52" s="2"/>
      <c r="V52" s="2" t="str">
        <f>IF(O52&lt;&gt;"",VLOOKUP(O52,Runners!CZ$3:DM$201,V$1,FALSE),"")</f>
        <v/>
      </c>
      <c r="W52" s="19" t="str">
        <f t="shared" si="13"/>
        <v/>
      </c>
    </row>
    <row r="53" spans="1:23" x14ac:dyDescent="0.2">
      <c r="A53" s="1" t="s">
        <v>203</v>
      </c>
      <c r="C53" s="3">
        <f>IF(A53&lt;&gt;"",VLOOKUP(A53,Runners!A$3:AS$201,C$1,FALSE),0)</f>
        <v>6.5972222222222222E-3</v>
      </c>
      <c r="D53" s="6">
        <f t="shared" si="7"/>
        <v>50</v>
      </c>
      <c r="E53" s="2"/>
      <c r="F53" s="2">
        <f t="shared" si="8"/>
        <v>0</v>
      </c>
      <c r="J53" s="1" t="str">
        <f t="shared" si="9"/>
        <v>Jackie Carruthers</v>
      </c>
      <c r="M53" s="8" t="str">
        <f>IF(D53&lt;=L$4,SMALL(E$4:E$202,D53),"")</f>
        <v/>
      </c>
      <c r="N53" s="8" t="str">
        <f>IF(D53&lt;=L$4,VLOOKUP(M53,E$4:F$202,2,FALSE),"")</f>
        <v/>
      </c>
      <c r="O53" s="1" t="str">
        <f>IF(D53&lt;=L$4,VLOOKUP(M53,E$4:J$202,6,FALSE),"")</f>
        <v/>
      </c>
      <c r="P53" s="40" t="str">
        <f>IF(D53&lt;=L$4,VLOOKUP(O53,A$4:B$202,2,FALSE),"")</f>
        <v/>
      </c>
      <c r="Q53" s="40" t="str">
        <f t="shared" si="10"/>
        <v/>
      </c>
      <c r="R53" s="6">
        <f t="shared" si="11"/>
        <v>0</v>
      </c>
      <c r="S53" s="6">
        <f>IF(AND(D53&lt;=L$4,P53&lt;&gt;"Y"),IF(N53&lt;VLOOKUP(O53,Runners!A$3:CT$201,S$1,FALSE),IF(Y$2="zero",0,Y$2),0),0)</f>
        <v>0</v>
      </c>
      <c r="T53" s="6">
        <f t="shared" si="12"/>
        <v>0</v>
      </c>
      <c r="U53" s="2"/>
      <c r="V53" s="2" t="str">
        <f>IF(O53&lt;&gt;"",VLOOKUP(O53,Runners!CZ$3:DM$201,V$1,FALSE),"")</f>
        <v/>
      </c>
      <c r="W53" s="19" t="str">
        <f t="shared" si="13"/>
        <v/>
      </c>
    </row>
    <row r="54" spans="1:23" x14ac:dyDescent="0.2">
      <c r="A54" s="1" t="s">
        <v>8</v>
      </c>
      <c r="C54" s="3">
        <f>IF(A54&lt;&gt;"",VLOOKUP(A54,Runners!A$3:AS$201,C$1,FALSE),0)</f>
        <v>6.076388888888889E-3</v>
      </c>
      <c r="D54" s="6">
        <f t="shared" si="7"/>
        <v>51</v>
      </c>
      <c r="E54" s="2"/>
      <c r="F54" s="2">
        <f t="shared" si="8"/>
        <v>0</v>
      </c>
      <c r="J54" s="1" t="str">
        <f t="shared" si="9"/>
        <v>Jacqui Murray</v>
      </c>
      <c r="M54" s="8" t="str">
        <f>IF(D54&lt;=L$4,SMALL(E$4:E$202,D54),"")</f>
        <v/>
      </c>
      <c r="N54" s="8" t="str">
        <f>IF(D54&lt;=L$4,VLOOKUP(M54,E$4:F$202,2,FALSE),"")</f>
        <v/>
      </c>
      <c r="O54" s="1" t="str">
        <f>IF(D54&lt;=L$4,VLOOKUP(M54,E$4:J$202,6,FALSE),"")</f>
        <v/>
      </c>
      <c r="P54" s="40" t="str">
        <f>IF(D54&lt;=L$4,VLOOKUP(O54,A$4:B$202,2,FALSE),"")</f>
        <v/>
      </c>
      <c r="Q54" s="40" t="str">
        <f t="shared" si="10"/>
        <v/>
      </c>
      <c r="R54" s="6">
        <f t="shared" si="11"/>
        <v>0</v>
      </c>
      <c r="S54" s="6">
        <f>IF(AND(D54&lt;=L$4,P54&lt;&gt;"Y"),IF(N54&lt;VLOOKUP(O54,Runners!A$3:CT$201,S$1,FALSE),IF(Y$2="zero",0,Y$2),0),0)</f>
        <v>0</v>
      </c>
      <c r="T54" s="6">
        <f t="shared" si="12"/>
        <v>0</v>
      </c>
      <c r="U54" s="2"/>
      <c r="V54" s="2" t="str">
        <f>IF(O54&lt;&gt;"",VLOOKUP(O54,Runners!CZ$3:DM$201,V$1,FALSE),"")</f>
        <v/>
      </c>
      <c r="W54" s="19" t="str">
        <f t="shared" si="13"/>
        <v/>
      </c>
    </row>
    <row r="55" spans="1:23" x14ac:dyDescent="0.2">
      <c r="A55" s="1" t="s">
        <v>230</v>
      </c>
      <c r="C55" s="3">
        <f>IF(A55&lt;&gt;"",VLOOKUP(A55,Runners!A$3:AS$201,C$1,FALSE),0)</f>
        <v>1.40625E-2</v>
      </c>
      <c r="D55" s="6">
        <f t="shared" si="7"/>
        <v>52</v>
      </c>
      <c r="E55" s="2"/>
      <c r="F55" s="2">
        <f t="shared" ref="F55" si="14">IF(E55&gt;0,E55-C55,0)</f>
        <v>0</v>
      </c>
      <c r="J55" s="1" t="str">
        <f t="shared" si="9"/>
        <v>James Whittle</v>
      </c>
      <c r="M55" s="8"/>
      <c r="P55" s="40"/>
      <c r="Q55" s="40"/>
      <c r="T55" s="6"/>
      <c r="U55" s="2"/>
      <c r="V55" s="2"/>
      <c r="W55" s="19"/>
    </row>
    <row r="56" spans="1:23" x14ac:dyDescent="0.2">
      <c r="A56" s="1" t="s">
        <v>153</v>
      </c>
      <c r="C56" s="3">
        <f>IF(A56&lt;&gt;"",VLOOKUP(A56,Runners!A$3:AS$201,C$1,FALSE),0)</f>
        <v>1.0590277777777778E-2</v>
      </c>
      <c r="D56" s="6">
        <f>D54+1</f>
        <v>52</v>
      </c>
      <c r="E56" s="2"/>
      <c r="F56" s="2">
        <f t="shared" si="8"/>
        <v>0</v>
      </c>
      <c r="J56" s="1" t="str">
        <f t="shared" si="9"/>
        <v>Jason Sheridan</v>
      </c>
      <c r="M56" s="8" t="str">
        <f>IF(D56&lt;=L$4,SMALL(E$4:E$202,D56),"")</f>
        <v/>
      </c>
      <c r="N56" s="8" t="str">
        <f>IF(D56&lt;=L$4,VLOOKUP(M56,E$4:F$202,2,FALSE),"")</f>
        <v/>
      </c>
      <c r="O56" s="1" t="str">
        <f>IF(D56&lt;=L$4,VLOOKUP(M56,E$4:J$202,6,FALSE),"")</f>
        <v/>
      </c>
      <c r="P56" s="40" t="str">
        <f>IF(D56&lt;=L$4,VLOOKUP(O56,A$4:B$202,2,FALSE),"")</f>
        <v/>
      </c>
      <c r="Q56" s="40" t="str">
        <f>IF(D56&lt;=L$4,IF(P56="Y",Q54,Q54-1),"")</f>
        <v/>
      </c>
      <c r="R56" s="6">
        <f>IF(Q56=Q54,0,IF(Q56&gt;0,Q56,1))</f>
        <v>0</v>
      </c>
      <c r="S56" s="6">
        <f>IF(AND(D56&lt;=L$4,P56&lt;&gt;"Y"),IF(N56&lt;VLOOKUP(O56,Runners!A$3:CT$201,S$1,FALSE),IF(Y$2="zero",0,Y$2),0),0)</f>
        <v>0</v>
      </c>
      <c r="T56" s="6">
        <f t="shared" si="12"/>
        <v>0</v>
      </c>
      <c r="U56" s="2"/>
      <c r="V56" s="2" t="str">
        <f>IF(O56&lt;&gt;"",VLOOKUP(O56,Runners!CZ$3:DM$201,V$1,FALSE),"")</f>
        <v/>
      </c>
      <c r="W56" s="19" t="str">
        <f t="shared" si="13"/>
        <v/>
      </c>
    </row>
    <row r="57" spans="1:23" x14ac:dyDescent="0.2">
      <c r="A57" s="1" t="s">
        <v>180</v>
      </c>
      <c r="B57" s="3"/>
      <c r="C57" s="3">
        <f>IF(A57&lt;&gt;"",VLOOKUP(A57,Runners!A$3:AS$201,C$1,FALSE),0)</f>
        <v>6.9444444444444449E-3</v>
      </c>
      <c r="D57" s="6">
        <f t="shared" si="7"/>
        <v>53</v>
      </c>
      <c r="E57" s="2"/>
      <c r="F57" s="2">
        <f t="shared" si="8"/>
        <v>0</v>
      </c>
      <c r="J57" s="1" t="str">
        <f t="shared" si="9"/>
        <v>Jen Trohear</v>
      </c>
      <c r="M57" s="8" t="str">
        <f>IF(D57&lt;=L$4,SMALL(E$4:E$202,D57),"")</f>
        <v/>
      </c>
      <c r="N57" s="8" t="str">
        <f>IF(D57&lt;=L$4,VLOOKUP(M57,E$4:F$202,2,FALSE),"")</f>
        <v/>
      </c>
      <c r="O57" s="1" t="str">
        <f>IF(D57&lt;=L$4,VLOOKUP(M57,E$4:J$202,6,FALSE),"")</f>
        <v/>
      </c>
      <c r="P57" s="40" t="str">
        <f>IF(D57&lt;=L$4,VLOOKUP(O57,A$4:B$202,2,FALSE),"")</f>
        <v/>
      </c>
      <c r="Q57" s="40" t="str">
        <f t="shared" si="10"/>
        <v/>
      </c>
      <c r="R57" s="6">
        <f t="shared" si="11"/>
        <v>0</v>
      </c>
      <c r="S57" s="6">
        <f>IF(AND(D57&lt;=L$4,P57&lt;&gt;"Y"),IF(N57&lt;VLOOKUP(O57,Runners!A$3:CT$201,S$1,FALSE),IF(Y$2="zero",0,Y$2),0),0)</f>
        <v>0</v>
      </c>
      <c r="T57" s="6">
        <f t="shared" si="12"/>
        <v>0</v>
      </c>
      <c r="U57" s="2"/>
      <c r="V57" s="2" t="str">
        <f>IF(O57&lt;&gt;"",VLOOKUP(O57,Runners!CZ$3:DM$201,V$1,FALSE),"")</f>
        <v/>
      </c>
      <c r="W57" s="19" t="str">
        <f t="shared" si="13"/>
        <v/>
      </c>
    </row>
    <row r="58" spans="1:23" x14ac:dyDescent="0.2">
      <c r="A58" s="1" t="s">
        <v>212</v>
      </c>
      <c r="C58" s="3">
        <f>IF(A58&lt;&gt;"",VLOOKUP(A58,Runners!A$3:AS$201,C$1,FALSE),0)</f>
        <v>1.3368055555555557E-2</v>
      </c>
      <c r="D58" s="6">
        <f t="shared" si="7"/>
        <v>54</v>
      </c>
      <c r="E58" s="2"/>
      <c r="F58" s="2">
        <f t="shared" si="8"/>
        <v>0</v>
      </c>
      <c r="J58" s="1" t="str">
        <f t="shared" si="9"/>
        <v>Jennifer Hill</v>
      </c>
      <c r="M58" s="8" t="str">
        <f>IF(D58&lt;=L$4,SMALL(E$4:E$202,D58),"")</f>
        <v/>
      </c>
      <c r="N58" s="8" t="str">
        <f>IF(D58&lt;=L$4,VLOOKUP(M58,E$4:F$202,2,FALSE),"")</f>
        <v/>
      </c>
      <c r="O58" s="1" t="str">
        <f>IF(D58&lt;=L$4,VLOOKUP(M58,E$4:J$202,6,FALSE),"")</f>
        <v/>
      </c>
      <c r="P58" s="40" t="str">
        <f>IF(D58&lt;=L$4,VLOOKUP(O58,A$4:B$202,2,FALSE),"")</f>
        <v/>
      </c>
      <c r="Q58" s="40" t="str">
        <f t="shared" si="10"/>
        <v/>
      </c>
      <c r="R58" s="6">
        <f t="shared" si="11"/>
        <v>0</v>
      </c>
      <c r="S58" s="6">
        <f>IF(AND(D58&lt;=L$4,P58&lt;&gt;"Y"),IF(N58&lt;VLOOKUP(O58,Runners!A$3:CT$201,S$1,FALSE),IF(Y$2="zero",0,Y$2),0),0)</f>
        <v>0</v>
      </c>
      <c r="T58" s="6">
        <f t="shared" si="12"/>
        <v>0</v>
      </c>
      <c r="U58" s="2"/>
      <c r="V58" s="2" t="str">
        <f>IF(O58&lt;&gt;"",VLOOKUP(O58,Runners!CZ$3:DM$201,V$1,FALSE),"")</f>
        <v/>
      </c>
      <c r="W58" s="19" t="str">
        <f t="shared" si="13"/>
        <v/>
      </c>
    </row>
    <row r="59" spans="1:23" x14ac:dyDescent="0.2">
      <c r="A59" s="1" t="s">
        <v>6</v>
      </c>
      <c r="C59" s="3">
        <f>IF(A59&lt;&gt;"",VLOOKUP(A59,Runners!A$3:AS$201,C$1,FALSE),0)</f>
        <v>1.9097222222222224E-3</v>
      </c>
      <c r="D59" s="6">
        <f t="shared" si="7"/>
        <v>55</v>
      </c>
      <c r="E59" s="2"/>
      <c r="F59" s="2">
        <f t="shared" si="8"/>
        <v>0</v>
      </c>
      <c r="J59" s="1" t="str">
        <f t="shared" si="9"/>
        <v>Jeremy McCandless</v>
      </c>
      <c r="M59" s="8" t="str">
        <f>IF(D59&lt;=L$4,SMALL(E$4:E$202,D59),"")</f>
        <v/>
      </c>
      <c r="N59" s="8" t="str">
        <f>IF(D59&lt;=L$4,VLOOKUP(M59,E$4:F$202,2,FALSE),"")</f>
        <v/>
      </c>
      <c r="O59" s="1" t="str">
        <f>IF(D59&lt;=L$4,VLOOKUP(M59,E$4:J$202,6,FALSE),"")</f>
        <v/>
      </c>
      <c r="P59" s="40" t="str">
        <f>IF(D59&lt;=L$4,VLOOKUP(O59,A$4:B$202,2,FALSE),"")</f>
        <v/>
      </c>
      <c r="Q59" s="40" t="str">
        <f t="shared" si="10"/>
        <v/>
      </c>
      <c r="R59" s="6">
        <f t="shared" si="11"/>
        <v>0</v>
      </c>
      <c r="S59" s="6">
        <f>IF(AND(D59&lt;=L$4,P59&lt;&gt;"Y"),IF(N59&lt;VLOOKUP(O59,Runners!A$3:CT$201,S$1,FALSE),IF(Y$2="zero",0,Y$2),0),0)</f>
        <v>0</v>
      </c>
      <c r="T59" s="6">
        <f t="shared" si="12"/>
        <v>0</v>
      </c>
      <c r="U59" s="2"/>
      <c r="V59" s="2" t="str">
        <f>IF(O59&lt;&gt;"",VLOOKUP(O59,Runners!CZ$3:DM$201,V$1,FALSE),"")</f>
        <v/>
      </c>
      <c r="W59" s="19" t="str">
        <f t="shared" si="13"/>
        <v/>
      </c>
    </row>
    <row r="60" spans="1:23" x14ac:dyDescent="0.2">
      <c r="A60" s="1" t="s">
        <v>19</v>
      </c>
      <c r="C60" s="3">
        <f>IF(A60&lt;&gt;"",VLOOKUP(A60,Runners!A$3:AS$201,C$1,FALSE),0)</f>
        <v>1.5972222222222221E-2</v>
      </c>
      <c r="D60" s="6">
        <f t="shared" si="7"/>
        <v>56</v>
      </c>
      <c r="E60" s="2"/>
      <c r="F60" s="2">
        <f t="shared" si="8"/>
        <v>0</v>
      </c>
      <c r="J60" s="1" t="str">
        <f t="shared" si="9"/>
        <v>Joe Greenwood</v>
      </c>
      <c r="M60" s="8" t="str">
        <f>IF(D60&lt;=L$4,SMALL(E$4:E$202,D60),"")</f>
        <v/>
      </c>
      <c r="N60" s="8" t="str">
        <f>IF(D60&lt;=L$4,VLOOKUP(M60,E$4:F$202,2,FALSE),"")</f>
        <v/>
      </c>
      <c r="O60" s="1" t="str">
        <f>IF(D60&lt;=L$4,VLOOKUP(M60,E$4:J$202,6,FALSE),"")</f>
        <v/>
      </c>
      <c r="P60" s="40" t="str">
        <f>IF(D60&lt;=L$4,VLOOKUP(O60,A$4:B$202,2,FALSE),"")</f>
        <v/>
      </c>
      <c r="Q60" s="40" t="str">
        <f t="shared" si="10"/>
        <v/>
      </c>
      <c r="R60" s="6">
        <f t="shared" si="11"/>
        <v>0</v>
      </c>
      <c r="S60" s="6">
        <f>IF(AND(D60&lt;=L$4,P60&lt;&gt;"Y"),IF(N60&lt;VLOOKUP(O60,Runners!A$3:CT$201,S$1,FALSE),IF(Y$2="zero",0,Y$2),0),0)</f>
        <v>0</v>
      </c>
      <c r="T60" s="6">
        <f t="shared" si="12"/>
        <v>0</v>
      </c>
      <c r="U60" s="2"/>
      <c r="V60" s="2" t="str">
        <f>IF(O60&lt;&gt;"",VLOOKUP(O60,Runners!CZ$3:DM$201,V$1,FALSE),"")</f>
        <v/>
      </c>
      <c r="W60" s="19" t="str">
        <f t="shared" si="13"/>
        <v/>
      </c>
    </row>
    <row r="61" spans="1:23" x14ac:dyDescent="0.2">
      <c r="A61" s="1" t="s">
        <v>133</v>
      </c>
      <c r="B61" s="3"/>
      <c r="C61" s="3">
        <f>IF(A61&lt;&gt;"",VLOOKUP(A61,Runners!A$3:AS$201,C$1,FALSE),0)</f>
        <v>1.3020833333333334E-2</v>
      </c>
      <c r="D61" s="6">
        <f t="shared" si="7"/>
        <v>57</v>
      </c>
      <c r="E61" s="2"/>
      <c r="F61" s="2">
        <f t="shared" si="8"/>
        <v>0</v>
      </c>
      <c r="J61" s="1" t="str">
        <f t="shared" si="9"/>
        <v>John Bertenshaw</v>
      </c>
      <c r="M61" s="8" t="str">
        <f>IF(D61&lt;=L$4,SMALL(E$4:E$202,D61),"")</f>
        <v/>
      </c>
      <c r="N61" s="8" t="str">
        <f>IF(D61&lt;=L$4,VLOOKUP(M61,E$4:F$202,2,FALSE),"")</f>
        <v/>
      </c>
      <c r="O61" s="1" t="str">
        <f>IF(D61&lt;=L$4,VLOOKUP(M61,E$4:J$202,6,FALSE),"")</f>
        <v/>
      </c>
      <c r="P61" s="40" t="str">
        <f>IF(D61&lt;=L$4,VLOOKUP(O61,A$4:B$202,2,FALSE),"")</f>
        <v/>
      </c>
      <c r="Q61" s="40" t="str">
        <f t="shared" si="10"/>
        <v/>
      </c>
      <c r="R61" s="6">
        <f t="shared" si="11"/>
        <v>0</v>
      </c>
      <c r="S61" s="6">
        <f>IF(AND(D61&lt;=L$4,P61&lt;&gt;"Y"),IF(N61&lt;VLOOKUP(O61,Runners!A$3:CT$201,S$1,FALSE),IF(Y$2="zero",0,Y$2),0),0)</f>
        <v>0</v>
      </c>
      <c r="T61" s="6">
        <f t="shared" si="12"/>
        <v>0</v>
      </c>
      <c r="U61" s="2"/>
      <c r="V61" s="2" t="str">
        <f>IF(O61&lt;&gt;"",VLOOKUP(O61,Runners!CZ$3:DM$201,V$1,FALSE),"")</f>
        <v/>
      </c>
      <c r="W61" s="19" t="str">
        <f t="shared" si="13"/>
        <v/>
      </c>
    </row>
    <row r="62" spans="1:23" x14ac:dyDescent="0.2">
      <c r="A62" s="1" t="s">
        <v>152</v>
      </c>
      <c r="B62" s="3"/>
      <c r="C62" s="3">
        <f>IF(A62&lt;&gt;"",VLOOKUP(A62,Runners!A$3:AS$201,C$1,FALSE),0)</f>
        <v>1.6493055555555556E-2</v>
      </c>
      <c r="D62" s="6">
        <f t="shared" si="7"/>
        <v>58</v>
      </c>
      <c r="E62" s="2">
        <v>3.5706018518518519E-2</v>
      </c>
      <c r="F62" s="2">
        <f t="shared" si="8"/>
        <v>1.9212962962962963E-2</v>
      </c>
      <c r="J62" s="1" t="str">
        <f t="shared" si="9"/>
        <v>Jonathan Tuck</v>
      </c>
      <c r="M62" s="8" t="str">
        <f>IF(D62&lt;=L$4,SMALL(E$4:E$202,D62),"")</f>
        <v/>
      </c>
      <c r="N62" s="8" t="str">
        <f>IF(D62&lt;=L$4,VLOOKUP(M62,E$4:F$202,2,FALSE),"")</f>
        <v/>
      </c>
      <c r="O62" s="1" t="str">
        <f>IF(D62&lt;=L$4,VLOOKUP(M62,E$4:J$202,6,FALSE),"")</f>
        <v/>
      </c>
      <c r="P62" s="40" t="str">
        <f>IF(D62&lt;=L$4,VLOOKUP(O62,A$4:B$202,2,FALSE),"")</f>
        <v/>
      </c>
      <c r="Q62" s="40" t="str">
        <f t="shared" si="10"/>
        <v/>
      </c>
      <c r="R62" s="6">
        <f t="shared" si="11"/>
        <v>0</v>
      </c>
      <c r="S62" s="6">
        <f>IF(AND(D62&lt;=L$4,P62&lt;&gt;"Y"),IF(N62&lt;VLOOKUP(O62,Runners!A$3:CT$201,S$1,FALSE),IF(Y$2="zero",0,Y$2),0),0)</f>
        <v>0</v>
      </c>
      <c r="T62" s="6">
        <f t="shared" si="12"/>
        <v>0</v>
      </c>
      <c r="U62" s="2"/>
      <c r="V62" s="2" t="str">
        <f>IF(O62&lt;&gt;"",VLOOKUP(O62,Runners!CZ$3:DM$201,V$1,FALSE),"")</f>
        <v/>
      </c>
      <c r="W62" s="19" t="str">
        <f t="shared" si="13"/>
        <v/>
      </c>
    </row>
    <row r="63" spans="1:23" x14ac:dyDescent="0.2">
      <c r="A63" s="1" t="s">
        <v>17</v>
      </c>
      <c r="C63" s="3">
        <f>IF(A63&lt;&gt;"",VLOOKUP(A63,Runners!A$3:AS$201,C$1,FALSE),0)</f>
        <v>8.6805555555555559E-3</v>
      </c>
      <c r="D63" s="6">
        <f t="shared" si="7"/>
        <v>59</v>
      </c>
      <c r="E63" s="2"/>
      <c r="F63" s="2">
        <f t="shared" si="8"/>
        <v>0</v>
      </c>
      <c r="J63" s="1" t="str">
        <f t="shared" si="9"/>
        <v>Julia Rolfe</v>
      </c>
      <c r="M63" s="8" t="str">
        <f>IF(D63&lt;=L$4,SMALL(E$4:E$202,D63),"")</f>
        <v/>
      </c>
      <c r="N63" s="8" t="str">
        <f>IF(D63&lt;=L$4,VLOOKUP(M63,E$4:F$202,2,FALSE),"")</f>
        <v/>
      </c>
      <c r="O63" s="1" t="str">
        <f>IF(D63&lt;=L$4,VLOOKUP(M63,E$4:J$202,6,FALSE),"")</f>
        <v/>
      </c>
      <c r="P63" s="40" t="str">
        <f>IF(D63&lt;=L$4,VLOOKUP(O63,A$4:B$202,2,FALSE),"")</f>
        <v/>
      </c>
      <c r="Q63" s="40" t="str">
        <f t="shared" si="10"/>
        <v/>
      </c>
      <c r="R63" s="6">
        <f t="shared" si="11"/>
        <v>0</v>
      </c>
      <c r="S63" s="6">
        <f>IF(AND(D63&lt;=L$4,P63&lt;&gt;"Y"),IF(N63&lt;VLOOKUP(O63,Runners!A$3:CT$201,S$1,FALSE),IF(Y$2="zero",0,Y$2),0),0)</f>
        <v>0</v>
      </c>
      <c r="T63" s="6">
        <f t="shared" si="12"/>
        <v>0</v>
      </c>
      <c r="U63" s="2"/>
      <c r="V63" s="2" t="str">
        <f>IF(O63&lt;&gt;"",VLOOKUP(O63,Runners!CZ$3:DM$201,V$1,FALSE),"")</f>
        <v/>
      </c>
      <c r="W63" s="19" t="str">
        <f t="shared" si="13"/>
        <v/>
      </c>
    </row>
    <row r="64" spans="1:23" x14ac:dyDescent="0.2">
      <c r="A64" s="1" t="s">
        <v>202</v>
      </c>
      <c r="C64" s="3">
        <f>IF(A64&lt;&gt;"",VLOOKUP(A64,Runners!A$3:AS$201,C$1,FALSE),0)</f>
        <v>3.1250000000000002E-3</v>
      </c>
      <c r="D64" s="6">
        <f t="shared" si="7"/>
        <v>60</v>
      </c>
      <c r="E64" s="2"/>
      <c r="F64" s="2">
        <f t="shared" si="8"/>
        <v>0</v>
      </c>
      <c r="J64" s="1" t="str">
        <f t="shared" si="9"/>
        <v>Julie Brayne</v>
      </c>
      <c r="M64" s="8" t="str">
        <f>IF(D64&lt;=L$4,SMALL(E$4:E$202,D64),"")</f>
        <v/>
      </c>
      <c r="N64" s="8" t="str">
        <f>IF(D64&lt;=L$4,VLOOKUP(M64,E$4:F$202,2,FALSE),"")</f>
        <v/>
      </c>
      <c r="O64" s="1" t="str">
        <f>IF(D64&lt;=L$4,VLOOKUP(M64,E$4:J$202,6,FALSE),"")</f>
        <v/>
      </c>
      <c r="P64" s="40" t="str">
        <f>IF(D64&lt;=L$4,VLOOKUP(O64,A$4:B$202,2,FALSE),"")</f>
        <v/>
      </c>
      <c r="Q64" s="40" t="str">
        <f t="shared" si="10"/>
        <v/>
      </c>
      <c r="R64" s="6">
        <f t="shared" si="11"/>
        <v>0</v>
      </c>
      <c r="S64" s="6">
        <f>IF(AND(D64&lt;=L$4,P64&lt;&gt;"Y"),IF(N64&lt;VLOOKUP(O64,Runners!A$3:CT$201,S$1,FALSE),IF(Y$2="zero",0,Y$2),0),0)</f>
        <v>0</v>
      </c>
      <c r="T64" s="6">
        <f t="shared" si="12"/>
        <v>0</v>
      </c>
      <c r="U64" s="2"/>
      <c r="V64" s="2" t="str">
        <f>IF(O64&lt;&gt;"",VLOOKUP(O64,Runners!CZ$3:DM$201,V$1,FALSE),"")</f>
        <v/>
      </c>
      <c r="W64" s="19" t="str">
        <f t="shared" si="13"/>
        <v/>
      </c>
    </row>
    <row r="65" spans="1:23" x14ac:dyDescent="0.2">
      <c r="A65" s="1" t="s">
        <v>150</v>
      </c>
      <c r="B65" s="3"/>
      <c r="C65" s="3">
        <f>IF(A65&lt;&gt;"",VLOOKUP(A65,Runners!A$3:AS$201,C$1,FALSE),0)</f>
        <v>3.2986111111111111E-3</v>
      </c>
      <c r="D65" s="6">
        <f t="shared" si="7"/>
        <v>61</v>
      </c>
      <c r="E65" s="2"/>
      <c r="F65" s="2">
        <f t="shared" si="8"/>
        <v>0</v>
      </c>
      <c r="J65" s="1" t="str">
        <f t="shared" si="9"/>
        <v>Julie Wiseman</v>
      </c>
      <c r="L65" s="2"/>
      <c r="M65" s="8" t="str">
        <f>IF(D65&lt;=L$4,SMALL(E$4:E$202,D65),"")</f>
        <v/>
      </c>
      <c r="N65" s="8" t="str">
        <f>IF(D65&lt;=L$4,VLOOKUP(M65,E$4:F$202,2,FALSE),"")</f>
        <v/>
      </c>
      <c r="O65" s="1" t="str">
        <f>IF(D65&lt;=L$4,VLOOKUP(M65,E$4:J$202,6,FALSE),"")</f>
        <v/>
      </c>
      <c r="P65" s="40" t="str">
        <f>IF(D65&lt;=L$4,VLOOKUP(O65,A$4:B$202,2,FALSE),"")</f>
        <v/>
      </c>
      <c r="Q65" s="40" t="str">
        <f t="shared" si="10"/>
        <v/>
      </c>
      <c r="R65" s="6">
        <f t="shared" si="11"/>
        <v>0</v>
      </c>
      <c r="S65" s="6">
        <f>IF(AND(D65&lt;=L$4,P65&lt;&gt;"Y"),IF(N65&lt;VLOOKUP(O65,Runners!A$3:CT$201,S$1,FALSE),IF(Y$2="zero",0,Y$2),0),0)</f>
        <v>0</v>
      </c>
      <c r="T65" s="6">
        <f t="shared" si="12"/>
        <v>0</v>
      </c>
      <c r="U65" s="2"/>
      <c r="V65" s="2" t="str">
        <f>IF(O65&lt;&gt;"",VLOOKUP(O65,Runners!CZ$3:DM$201,V$1,FALSE),"")</f>
        <v/>
      </c>
      <c r="W65" s="19" t="str">
        <f t="shared" si="13"/>
        <v/>
      </c>
    </row>
    <row r="66" spans="1:23" x14ac:dyDescent="0.2">
      <c r="A66" s="1" t="s">
        <v>218</v>
      </c>
      <c r="C66" s="3">
        <f>IF(A66&lt;&gt;"",VLOOKUP(A66,Runners!A$3:AS$201,C$1,FALSE),0)</f>
        <v>1.2847222222222223E-2</v>
      </c>
      <c r="D66" s="6">
        <f t="shared" si="7"/>
        <v>62</v>
      </c>
      <c r="E66" s="2"/>
      <c r="F66" s="2">
        <f t="shared" si="8"/>
        <v>0</v>
      </c>
      <c r="J66" s="1" t="str">
        <f t="shared" si="9"/>
        <v>Kate Edwards</v>
      </c>
      <c r="M66" s="8" t="str">
        <f>IF(D66&lt;=L$4,SMALL(E$4:E$202,D66),"")</f>
        <v/>
      </c>
      <c r="N66" s="8" t="str">
        <f>IF(D66&lt;=L$4,VLOOKUP(M66,E$4:F$202,2,FALSE),"")</f>
        <v/>
      </c>
      <c r="O66" s="1" t="str">
        <f>IF(D66&lt;=L$4,VLOOKUP(M66,E$4:J$202,6,FALSE),"")</f>
        <v/>
      </c>
      <c r="P66" s="40" t="str">
        <f>IF(D66&lt;=L$4,VLOOKUP(O66,A$4:B$202,2,FALSE),"")</f>
        <v/>
      </c>
      <c r="Q66" s="40" t="str">
        <f t="shared" si="10"/>
        <v/>
      </c>
      <c r="R66" s="6">
        <f t="shared" si="11"/>
        <v>0</v>
      </c>
      <c r="S66" s="6">
        <f>IF(AND(D66&lt;=L$4,P66&lt;&gt;"Y"),IF(N66&lt;VLOOKUP(O66,Runners!A$3:CT$201,S$1,FALSE),IF(Y$2="zero",0,Y$2),0),0)</f>
        <v>0</v>
      </c>
      <c r="T66" s="6">
        <f t="shared" si="12"/>
        <v>0</v>
      </c>
      <c r="U66" s="2"/>
      <c r="V66" s="2" t="str">
        <f>IF(O66&lt;&gt;"",VLOOKUP(O66,Runners!CZ$3:DM$201,V$1,FALSE),"")</f>
        <v/>
      </c>
      <c r="W66" s="19" t="str">
        <f t="shared" si="13"/>
        <v/>
      </c>
    </row>
    <row r="67" spans="1:23" x14ac:dyDescent="0.2">
      <c r="A67" s="1" t="s">
        <v>16</v>
      </c>
      <c r="C67" s="3">
        <f>IF(A67&lt;&gt;"",VLOOKUP(A67,Runners!A$3:AS$201,C$1,FALSE),0)</f>
        <v>1.1631944444444445E-2</v>
      </c>
      <c r="D67" s="6">
        <f t="shared" si="7"/>
        <v>63</v>
      </c>
      <c r="E67" s="2"/>
      <c r="F67" s="2">
        <f t="shared" si="8"/>
        <v>0</v>
      </c>
      <c r="J67" s="1" t="str">
        <f t="shared" si="9"/>
        <v>Kathy Gaunt</v>
      </c>
      <c r="M67" s="8" t="str">
        <f>IF(D67&lt;=L$4,SMALL(E$4:E$202,D67),"")</f>
        <v/>
      </c>
      <c r="N67" s="8" t="str">
        <f>IF(D67&lt;=L$4,VLOOKUP(M67,E$4:F$202,2,FALSE),"")</f>
        <v/>
      </c>
      <c r="O67" s="1" t="str">
        <f>IF(D67&lt;=L$4,VLOOKUP(M67,E$4:J$202,6,FALSE),"")</f>
        <v/>
      </c>
      <c r="P67" s="40" t="str">
        <f>IF(D67&lt;=L$4,VLOOKUP(O67,A$4:B$202,2,FALSE),"")</f>
        <v/>
      </c>
      <c r="Q67" s="40" t="str">
        <f t="shared" si="10"/>
        <v/>
      </c>
      <c r="R67" s="6">
        <f t="shared" si="11"/>
        <v>0</v>
      </c>
      <c r="S67" s="6">
        <f>IF(AND(D67&lt;=L$4,P67&lt;&gt;"Y"),IF(N67&lt;VLOOKUP(O67,Runners!A$3:CT$201,S$1,FALSE),IF(Y$2="zero",0,Y$2),0),0)</f>
        <v>0</v>
      </c>
      <c r="T67" s="6">
        <f t="shared" si="12"/>
        <v>0</v>
      </c>
      <c r="U67" s="2"/>
      <c r="V67" s="2" t="str">
        <f>IF(O67&lt;&gt;"",VLOOKUP(O67,Runners!CZ$3:DM$201,V$1,FALSE),"")</f>
        <v/>
      </c>
      <c r="W67" s="19" t="str">
        <f t="shared" si="13"/>
        <v/>
      </c>
    </row>
    <row r="68" spans="1:23" x14ac:dyDescent="0.2">
      <c r="A68" s="1" t="s">
        <v>181</v>
      </c>
      <c r="C68" s="3">
        <f>IF(A68&lt;&gt;"",VLOOKUP(A68,Runners!A$3:AS$201,C$1,FALSE),0)</f>
        <v>1.0763888888888889E-2</v>
      </c>
      <c r="D68" s="6">
        <f t="shared" si="7"/>
        <v>64</v>
      </c>
      <c r="E68" s="2"/>
      <c r="F68" s="2">
        <f t="shared" si="8"/>
        <v>0</v>
      </c>
      <c r="J68" s="1" t="str">
        <f t="shared" si="9"/>
        <v>Katy McIntyre</v>
      </c>
      <c r="M68" s="8" t="str">
        <f>IF(D68&lt;=L$4,SMALL(E$4:E$202,D68),"")</f>
        <v/>
      </c>
      <c r="N68" s="8" t="str">
        <f>IF(D68&lt;=L$4,VLOOKUP(M68,E$4:F$202,2,FALSE),"")</f>
        <v/>
      </c>
      <c r="O68" s="1" t="str">
        <f>IF(D68&lt;=L$4,VLOOKUP(M68,E$4:J$202,6,FALSE),"")</f>
        <v/>
      </c>
      <c r="P68" s="40" t="str">
        <f>IF(D68&lt;=L$4,VLOOKUP(O68,A$4:B$202,2,FALSE),"")</f>
        <v/>
      </c>
      <c r="Q68" s="40" t="str">
        <f t="shared" si="10"/>
        <v/>
      </c>
      <c r="R68" s="6">
        <f t="shared" si="11"/>
        <v>0</v>
      </c>
      <c r="S68" s="6">
        <f>IF(AND(D68&lt;=L$4,P68&lt;&gt;"Y"),IF(N68&lt;VLOOKUP(O68,Runners!A$3:CT$201,S$1,FALSE),IF(Y$2="zero",0,Y$2),0),0)</f>
        <v>0</v>
      </c>
      <c r="T68" s="6">
        <f t="shared" si="12"/>
        <v>0</v>
      </c>
      <c r="U68" s="2"/>
      <c r="V68" s="2" t="str">
        <f>IF(O68&lt;&gt;"",VLOOKUP(O68,Runners!CZ$3:DM$201,V$1,FALSE),"")</f>
        <v/>
      </c>
      <c r="W68" s="19" t="str">
        <f t="shared" si="13"/>
        <v/>
      </c>
    </row>
    <row r="69" spans="1:23" x14ac:dyDescent="0.2">
      <c r="A69" s="1" t="s">
        <v>151</v>
      </c>
      <c r="C69" s="3">
        <f>IF(A69&lt;&gt;"",VLOOKUP(A69,Runners!A$3:AS$201,C$1,FALSE),0)</f>
        <v>1.1458333333333334E-2</v>
      </c>
      <c r="D69" s="6">
        <f t="shared" ref="D69:D100" si="15">D68+1</f>
        <v>65</v>
      </c>
      <c r="E69" s="2"/>
      <c r="F69" s="2">
        <f t="shared" ref="F69:F100" si="16">IF(E69&gt;0,E69-C69,0)</f>
        <v>0</v>
      </c>
      <c r="J69" s="1" t="str">
        <f t="shared" ref="J69:J100" si="17">A69</f>
        <v>Kevin Murray</v>
      </c>
      <c r="M69" s="8" t="str">
        <f>IF(D69&lt;=L$4,SMALL(E$4:E$202,D69),"")</f>
        <v/>
      </c>
      <c r="N69" s="8" t="str">
        <f>IF(D69&lt;=L$4,VLOOKUP(M69,E$4:F$202,2,FALSE),"")</f>
        <v/>
      </c>
      <c r="O69" s="1" t="str">
        <f>IF(D69&lt;=L$4,VLOOKUP(M69,E$4:J$202,6,FALSE),"")</f>
        <v/>
      </c>
      <c r="P69" s="40" t="str">
        <f>IF(D69&lt;=L$4,VLOOKUP(O69,A$4:B$202,2,FALSE),"")</f>
        <v/>
      </c>
      <c r="Q69" s="40" t="str">
        <f t="shared" ref="Q69:Q100" si="18">IF(D69&lt;=L$4,IF(P69="Y",Q68,Q68-1),"")</f>
        <v/>
      </c>
      <c r="R69" s="6">
        <f t="shared" ref="R69:R100" si="19">IF(Q69=Q68,0,IF(Q69&gt;0,Q69,1))</f>
        <v>0</v>
      </c>
      <c r="S69" s="6">
        <f>IF(AND(D69&lt;=L$4,P69&lt;&gt;"Y"),IF(N69&lt;VLOOKUP(O69,Runners!A$3:CT$201,S$1,FALSE),IF(Y$2="zero",0,Y$2),0),0)</f>
        <v>0</v>
      </c>
      <c r="T69" s="6">
        <f t="shared" ref="T69:T100" si="20">IF(AND(D69&lt;=L$4,P69&lt;&gt;"Y"),S69+R69,0)</f>
        <v>0</v>
      </c>
      <c r="U69" s="2"/>
      <c r="V69" s="2" t="str">
        <f>IF(O69&lt;&gt;"",VLOOKUP(O69,Runners!CZ$3:DM$201,V$1,FALSE),"")</f>
        <v/>
      </c>
      <c r="W69" s="19" t="str">
        <f t="shared" ref="W69:W100" si="21">IF(O69&lt;&gt;"",(V69-N69)/V69,"")</f>
        <v/>
      </c>
    </row>
    <row r="70" spans="1:23" x14ac:dyDescent="0.2">
      <c r="A70" s="1" t="s">
        <v>13</v>
      </c>
      <c r="B70" s="3"/>
      <c r="C70" s="3">
        <f>IF(A70&lt;&gt;"",VLOOKUP(A70,Runners!A$3:AS$201,C$1,FALSE),0)</f>
        <v>1.0069444444444445E-2</v>
      </c>
      <c r="D70" s="6">
        <f t="shared" si="15"/>
        <v>66</v>
      </c>
      <c r="E70" s="2"/>
      <c r="F70" s="2">
        <f t="shared" si="16"/>
        <v>0</v>
      </c>
      <c r="J70" s="1" t="str">
        <f t="shared" si="17"/>
        <v>Kirsten Burnett</v>
      </c>
      <c r="M70" s="8" t="str">
        <f>IF(D70&lt;=L$4,SMALL(E$4:E$202,D70),"")</f>
        <v/>
      </c>
      <c r="N70" s="8" t="str">
        <f>IF(D70&lt;=L$4,VLOOKUP(M70,E$4:F$202,2,FALSE),"")</f>
        <v/>
      </c>
      <c r="O70" s="1" t="str">
        <f>IF(D70&lt;=L$4,VLOOKUP(M70,E$4:J$202,6,FALSE),"")</f>
        <v/>
      </c>
      <c r="P70" s="40" t="str">
        <f>IF(D70&lt;=L$4,VLOOKUP(O70,A$4:B$202,2,FALSE),"")</f>
        <v/>
      </c>
      <c r="Q70" s="40" t="str">
        <f t="shared" si="18"/>
        <v/>
      </c>
      <c r="R70" s="6">
        <f t="shared" si="19"/>
        <v>0</v>
      </c>
      <c r="S70" s="6">
        <f>IF(AND(D70&lt;=L$4,P70&lt;&gt;"Y"),IF(N70&lt;VLOOKUP(O70,Runners!A$3:CT$201,S$1,FALSE),IF(Y$2="zero",0,Y$2),0),0)</f>
        <v>0</v>
      </c>
      <c r="T70" s="6">
        <f t="shared" si="20"/>
        <v>0</v>
      </c>
      <c r="U70" s="2"/>
      <c r="V70" s="2" t="str">
        <f>IF(O70&lt;&gt;"",VLOOKUP(O70,Runners!CZ$3:DM$201,V$1,FALSE),"")</f>
        <v/>
      </c>
      <c r="W70" s="19" t="str">
        <f t="shared" si="21"/>
        <v/>
      </c>
    </row>
    <row r="71" spans="1:23" x14ac:dyDescent="0.2">
      <c r="A71" s="1" t="s">
        <v>197</v>
      </c>
      <c r="C71" s="3">
        <f>IF(A71&lt;&gt;"",VLOOKUP(A71,Runners!A$3:AS$201,C$1,FALSE),0)</f>
        <v>1.3541666666666667E-2</v>
      </c>
      <c r="D71" s="6">
        <f t="shared" si="15"/>
        <v>67</v>
      </c>
      <c r="E71" s="2"/>
      <c r="F71" s="2">
        <f t="shared" si="16"/>
        <v>0</v>
      </c>
      <c r="J71" s="1" t="str">
        <f t="shared" si="17"/>
        <v>Laura Bremner</v>
      </c>
      <c r="M71" s="8" t="str">
        <f>IF(D71&lt;=L$4,SMALL(E$4:E$202,D71),"")</f>
        <v/>
      </c>
      <c r="N71" s="8" t="str">
        <f>IF(D71&lt;=L$4,VLOOKUP(M71,E$4:F$202,2,FALSE),"")</f>
        <v/>
      </c>
      <c r="O71" s="1" t="str">
        <f>IF(D71&lt;=L$4,VLOOKUP(M71,E$4:J$202,6,FALSE),"")</f>
        <v/>
      </c>
      <c r="P71" s="40" t="str">
        <f>IF(D71&lt;=L$4,VLOOKUP(O71,A$4:B$202,2,FALSE),"")</f>
        <v/>
      </c>
      <c r="Q71" s="40" t="str">
        <f t="shared" si="18"/>
        <v/>
      </c>
      <c r="R71" s="6">
        <f t="shared" si="19"/>
        <v>0</v>
      </c>
      <c r="S71" s="6">
        <f>IF(AND(D71&lt;=L$4,P71&lt;&gt;"Y"),IF(N71&lt;VLOOKUP(O71,Runners!A$3:CT$201,S$1,FALSE),IF(Y$2="zero",0,Y$2),0),0)</f>
        <v>0</v>
      </c>
      <c r="T71" s="6">
        <f t="shared" si="20"/>
        <v>0</v>
      </c>
      <c r="U71" s="2"/>
      <c r="V71" s="2" t="str">
        <f>IF(O71&lt;&gt;"",VLOOKUP(O71,Runners!CZ$3:DM$201,V$1,FALSE),"")</f>
        <v/>
      </c>
      <c r="W71" s="19" t="str">
        <f t="shared" si="21"/>
        <v/>
      </c>
    </row>
    <row r="72" spans="1:23" x14ac:dyDescent="0.2">
      <c r="A72" s="1" t="s">
        <v>11</v>
      </c>
      <c r="B72" s="3"/>
      <c r="C72" s="3">
        <f>IF(A72&lt;&gt;"",VLOOKUP(A72,Runners!A$3:AS$201,C$1,FALSE),0)</f>
        <v>9.0277777777777787E-3</v>
      </c>
      <c r="D72" s="6">
        <f t="shared" si="15"/>
        <v>68</v>
      </c>
      <c r="E72" s="2"/>
      <c r="F72" s="2">
        <f t="shared" si="16"/>
        <v>0</v>
      </c>
      <c r="J72" s="1" t="str">
        <f t="shared" si="17"/>
        <v>Laura Byrne</v>
      </c>
      <c r="M72" s="8" t="str">
        <f>IF(D72&lt;=L$4,SMALL(E$4:E$202,D72),"")</f>
        <v/>
      </c>
      <c r="N72" s="8" t="str">
        <f>IF(D72&lt;=L$4,VLOOKUP(M72,E$4:F$202,2,FALSE),"")</f>
        <v/>
      </c>
      <c r="O72" s="1" t="str">
        <f>IF(D72&lt;=L$4,VLOOKUP(M72,E$4:J$202,6,FALSE),"")</f>
        <v/>
      </c>
      <c r="P72" s="40" t="str">
        <f>IF(D72&lt;=L$4,VLOOKUP(O72,A$4:B$202,2,FALSE),"")</f>
        <v/>
      </c>
      <c r="Q72" s="40" t="str">
        <f t="shared" si="18"/>
        <v/>
      </c>
      <c r="R72" s="6">
        <f t="shared" si="19"/>
        <v>0</v>
      </c>
      <c r="S72" s="6">
        <f>IF(AND(D72&lt;=L$4,P72&lt;&gt;"Y"),IF(N72&lt;VLOOKUP(O72,Runners!A$3:CT$201,S$1,FALSE),IF(Y$2="zero",0,Y$2),0),0)</f>
        <v>0</v>
      </c>
      <c r="T72" s="6">
        <f t="shared" si="20"/>
        <v>0</v>
      </c>
      <c r="U72" s="2"/>
      <c r="V72" s="2" t="str">
        <f>IF(O72&lt;&gt;"",VLOOKUP(O72,Runners!CZ$3:DM$201,V$1,FALSE),"")</f>
        <v/>
      </c>
      <c r="W72" s="19" t="str">
        <f t="shared" si="21"/>
        <v/>
      </c>
    </row>
    <row r="73" spans="1:23" x14ac:dyDescent="0.2">
      <c r="A73" s="1" t="s">
        <v>222</v>
      </c>
      <c r="B73" s="1" t="s">
        <v>219</v>
      </c>
      <c r="C73" s="3">
        <f>IF(A73&lt;&gt;"",VLOOKUP(A73,Runners!A$3:AS$201,C$1,FALSE),0)</f>
        <v>1.2673611111111111E-2</v>
      </c>
      <c r="D73" s="6">
        <f t="shared" si="15"/>
        <v>69</v>
      </c>
      <c r="E73" s="2"/>
      <c r="F73" s="2">
        <f t="shared" si="16"/>
        <v>0</v>
      </c>
      <c r="J73" s="1" t="str">
        <f t="shared" si="17"/>
        <v>Lee Ramsden</v>
      </c>
      <c r="M73" s="8" t="str">
        <f>IF(D73&lt;=L$4,SMALL(E$4:E$202,D73),"")</f>
        <v/>
      </c>
      <c r="N73" s="8" t="str">
        <f>IF(D73&lt;=L$4,VLOOKUP(M73,E$4:F$202,2,FALSE),"")</f>
        <v/>
      </c>
      <c r="O73" s="1" t="str">
        <f>IF(D73&lt;=L$4,VLOOKUP(M73,E$4:J$202,6,FALSE),"")</f>
        <v/>
      </c>
      <c r="P73" s="40" t="str">
        <f>IF(D73&lt;=L$4,VLOOKUP(O73,A$4:B$202,2,FALSE),"")</f>
        <v/>
      </c>
      <c r="Q73" s="40" t="str">
        <f t="shared" si="18"/>
        <v/>
      </c>
      <c r="R73" s="6">
        <f t="shared" si="19"/>
        <v>0</v>
      </c>
      <c r="S73" s="6">
        <f>IF(AND(D73&lt;=L$4,P73&lt;&gt;"Y"),IF(N73&lt;VLOOKUP(O73,Runners!A$3:CT$201,S$1,FALSE),IF(Y$2="zero",0,Y$2),0),0)</f>
        <v>0</v>
      </c>
      <c r="T73" s="6">
        <f t="shared" si="20"/>
        <v>0</v>
      </c>
      <c r="U73" s="2"/>
      <c r="V73" s="2" t="str">
        <f>IF(O73&lt;&gt;"",VLOOKUP(O73,Runners!CZ$3:DM$201,V$1,FALSE),"")</f>
        <v/>
      </c>
      <c r="W73" s="19" t="str">
        <f t="shared" si="21"/>
        <v/>
      </c>
    </row>
    <row r="74" spans="1:23" x14ac:dyDescent="0.2">
      <c r="A74" s="1" t="s">
        <v>169</v>
      </c>
      <c r="C74" s="3">
        <f>IF(A74&lt;&gt;"",VLOOKUP(A74,Runners!A$3:AS$201,C$1,FALSE),0)</f>
        <v>1.4930555555555556E-2</v>
      </c>
      <c r="D74" s="6">
        <f t="shared" si="15"/>
        <v>70</v>
      </c>
      <c r="E74" s="2"/>
      <c r="F74" s="2">
        <f t="shared" si="16"/>
        <v>0</v>
      </c>
      <c r="J74" s="1" t="str">
        <f t="shared" si="17"/>
        <v>Lee Vaudrey</v>
      </c>
      <c r="M74" s="8" t="str">
        <f>IF(D74&lt;=L$4,SMALL(E$4:E$202,D74),"")</f>
        <v/>
      </c>
      <c r="N74" s="8" t="str">
        <f>IF(D74&lt;=L$4,VLOOKUP(M74,E$4:F$202,2,FALSE),"")</f>
        <v/>
      </c>
      <c r="O74" s="1" t="str">
        <f>IF(D74&lt;=L$4,VLOOKUP(M74,E$4:J$202,6,FALSE),"")</f>
        <v/>
      </c>
      <c r="P74" s="40" t="str">
        <f>IF(D74&lt;=L$4,VLOOKUP(O74,A$4:B$202,2,FALSE),"")</f>
        <v/>
      </c>
      <c r="Q74" s="40" t="str">
        <f t="shared" si="18"/>
        <v/>
      </c>
      <c r="R74" s="6">
        <f t="shared" si="19"/>
        <v>0</v>
      </c>
      <c r="S74" s="6">
        <f>IF(AND(D74&lt;=L$4,P74&lt;&gt;"Y"),IF(N74&lt;VLOOKUP(O74,Runners!A$3:CT$201,S$1,FALSE),IF(Y$2="zero",0,Y$2),0),0)</f>
        <v>0</v>
      </c>
      <c r="T74" s="6">
        <f t="shared" si="20"/>
        <v>0</v>
      </c>
      <c r="U74" s="2"/>
      <c r="V74" s="2" t="str">
        <f>IF(O74&lt;&gt;"",VLOOKUP(O74,Runners!CZ$3:DM$201,V$1,FALSE),"")</f>
        <v/>
      </c>
      <c r="W74" s="19" t="str">
        <f t="shared" si="21"/>
        <v/>
      </c>
    </row>
    <row r="75" spans="1:23" x14ac:dyDescent="0.2">
      <c r="A75" s="1" t="s">
        <v>167</v>
      </c>
      <c r="C75" s="3">
        <f>IF(A75&lt;&gt;"",VLOOKUP(A75,Runners!A$3:AS$201,C$1,FALSE),0)</f>
        <v>1.232638888888889E-2</v>
      </c>
      <c r="D75" s="6">
        <f t="shared" si="15"/>
        <v>71</v>
      </c>
      <c r="E75" s="2"/>
      <c r="F75" s="2">
        <f t="shared" si="16"/>
        <v>0</v>
      </c>
      <c r="J75" s="1" t="str">
        <f t="shared" si="17"/>
        <v>Lewis McAfee</v>
      </c>
      <c r="M75" s="8" t="str">
        <f>IF(D75&lt;=L$4,SMALL(E$4:E$202,D75),"")</f>
        <v/>
      </c>
      <c r="N75" s="8" t="str">
        <f>IF(D75&lt;=L$4,VLOOKUP(M75,E$4:F$202,2,FALSE),"")</f>
        <v/>
      </c>
      <c r="O75" s="1" t="str">
        <f>IF(D75&lt;=L$4,VLOOKUP(M75,E$4:J$202,6,FALSE),"")</f>
        <v/>
      </c>
      <c r="P75" s="40" t="str">
        <f>IF(D75&lt;=L$4,VLOOKUP(O75,A$4:B$202,2,FALSE),"")</f>
        <v/>
      </c>
      <c r="Q75" s="40" t="str">
        <f t="shared" si="18"/>
        <v/>
      </c>
      <c r="R75" s="6">
        <f t="shared" si="19"/>
        <v>0</v>
      </c>
      <c r="S75" s="6">
        <f>IF(AND(D75&lt;=L$4,P75&lt;&gt;"Y"),IF(N75&lt;VLOOKUP(O75,Runners!A$3:CT$201,S$1,FALSE),IF(Y$2="zero",0,Y$2),0),0)</f>
        <v>0</v>
      </c>
      <c r="T75" s="6">
        <f t="shared" si="20"/>
        <v>0</v>
      </c>
      <c r="U75" s="2"/>
      <c r="V75" s="2" t="str">
        <f>IF(O75&lt;&gt;"",VLOOKUP(O75,Runners!CZ$3:DM$201,V$1,FALSE),"")</f>
        <v/>
      </c>
      <c r="W75" s="19" t="str">
        <f t="shared" si="21"/>
        <v/>
      </c>
    </row>
    <row r="76" spans="1:23" x14ac:dyDescent="0.2">
      <c r="A76" s="1" t="s">
        <v>195</v>
      </c>
      <c r="C76" s="3">
        <f>IF(A76&lt;&gt;"",VLOOKUP(A76,Runners!A$3:AS$201,C$1,FALSE),0)</f>
        <v>9.2013888888888892E-3</v>
      </c>
      <c r="D76" s="6">
        <f t="shared" si="15"/>
        <v>72</v>
      </c>
      <c r="E76" s="2">
        <v>3.7210648148148152E-2</v>
      </c>
      <c r="F76" s="2">
        <f t="shared" si="16"/>
        <v>2.8009259259259262E-2</v>
      </c>
      <c r="J76" s="1" t="str">
        <f t="shared" si="17"/>
        <v>Linda Chadderton</v>
      </c>
      <c r="M76" s="8" t="str">
        <f>IF(D76&lt;=L$4,SMALL(E$4:E$202,D76),"")</f>
        <v/>
      </c>
      <c r="N76" s="8" t="str">
        <f>IF(D76&lt;=L$4,VLOOKUP(M76,E$4:F$202,2,FALSE),"")</f>
        <v/>
      </c>
      <c r="O76" s="1" t="str">
        <f>IF(D76&lt;=L$4,VLOOKUP(M76,E$4:J$202,6,FALSE),"")</f>
        <v/>
      </c>
      <c r="P76" s="40" t="str">
        <f>IF(D76&lt;=L$4,VLOOKUP(O76,A$4:B$202,2,FALSE),"")</f>
        <v/>
      </c>
      <c r="Q76" s="40" t="str">
        <f t="shared" si="18"/>
        <v/>
      </c>
      <c r="R76" s="6">
        <f t="shared" si="19"/>
        <v>0</v>
      </c>
      <c r="S76" s="6">
        <f>IF(AND(D76&lt;=L$4,P76&lt;&gt;"Y"),IF(N76&lt;VLOOKUP(O76,Runners!A$3:CT$201,S$1,FALSE),IF(Y$2="zero",0,Y$2),0),0)</f>
        <v>0</v>
      </c>
      <c r="T76" s="6">
        <f t="shared" si="20"/>
        <v>0</v>
      </c>
      <c r="U76" s="2"/>
      <c r="V76" s="2" t="str">
        <f>IF(O76&lt;&gt;"",VLOOKUP(O76,Runners!CZ$3:DM$201,V$1,FALSE),"")</f>
        <v/>
      </c>
      <c r="W76" s="19" t="str">
        <f t="shared" si="21"/>
        <v/>
      </c>
    </row>
    <row r="77" spans="1:23" x14ac:dyDescent="0.2">
      <c r="A77" s="1" t="s">
        <v>165</v>
      </c>
      <c r="C77" s="3">
        <f>IF(A77&lt;&gt;"",VLOOKUP(A77,Runners!A$3:AS$201,C$1,FALSE),0)</f>
        <v>1.6145833333333335E-2</v>
      </c>
      <c r="D77" s="6">
        <f t="shared" si="15"/>
        <v>73</v>
      </c>
      <c r="E77" s="2"/>
      <c r="F77" s="2">
        <f t="shared" si="16"/>
        <v>0</v>
      </c>
      <c r="J77" s="1" t="str">
        <f t="shared" si="17"/>
        <v>Liz Abbott</v>
      </c>
      <c r="M77" s="8" t="str">
        <f>IF(D77&lt;=L$4,SMALL(E$4:E$202,D77),"")</f>
        <v/>
      </c>
      <c r="N77" s="8" t="str">
        <f>IF(D77&lt;=L$4,VLOOKUP(M77,E$4:F$202,2,FALSE),"")</f>
        <v/>
      </c>
      <c r="O77" s="1" t="str">
        <f>IF(D77&lt;=L$4,VLOOKUP(M77,E$4:J$202,6,FALSE),"")</f>
        <v/>
      </c>
      <c r="P77" s="40" t="str">
        <f>IF(D77&lt;=L$4,VLOOKUP(O77,A$4:B$202,2,FALSE),"")</f>
        <v/>
      </c>
      <c r="Q77" s="40" t="str">
        <f t="shared" si="18"/>
        <v/>
      </c>
      <c r="R77" s="6">
        <f t="shared" si="19"/>
        <v>0</v>
      </c>
      <c r="S77" s="6">
        <f>IF(AND(D77&lt;=L$4,P77&lt;&gt;"Y"),IF(N77&lt;VLOOKUP(O77,Runners!A$3:CT$201,S$1,FALSE),IF(Y$2="zero",0,Y$2),0),0)</f>
        <v>0</v>
      </c>
      <c r="T77" s="6">
        <f t="shared" si="20"/>
        <v>0</v>
      </c>
      <c r="U77" s="2"/>
      <c r="V77" s="2" t="str">
        <f>IF(O77&lt;&gt;"",VLOOKUP(O77,Runners!CZ$3:DM$201,V$1,FALSE),"")</f>
        <v/>
      </c>
      <c r="W77" s="19" t="str">
        <f t="shared" si="21"/>
        <v/>
      </c>
    </row>
    <row r="78" spans="1:23" x14ac:dyDescent="0.2">
      <c r="A78" s="1" t="s">
        <v>221</v>
      </c>
      <c r="B78" s="1" t="s">
        <v>219</v>
      </c>
      <c r="C78" s="3">
        <f>IF(A78&lt;&gt;"",VLOOKUP(A78,Runners!A$3:AS$201,C$1,FALSE),0)</f>
        <v>3.1250000000000002E-3</v>
      </c>
      <c r="D78" s="6">
        <f t="shared" si="15"/>
        <v>74</v>
      </c>
      <c r="E78" s="2"/>
      <c r="F78" s="2">
        <f t="shared" si="16"/>
        <v>0</v>
      </c>
      <c r="J78" s="1" t="str">
        <f t="shared" si="17"/>
        <v>Liz Boon</v>
      </c>
      <c r="M78" s="8" t="str">
        <f>IF(D78&lt;=L$4,SMALL(E$4:E$202,D78),"")</f>
        <v/>
      </c>
      <c r="N78" s="8" t="str">
        <f>IF(D78&lt;=L$4,VLOOKUP(M78,E$4:F$202,2,FALSE),"")</f>
        <v/>
      </c>
      <c r="O78" s="1" t="str">
        <f>IF(D78&lt;=L$4,VLOOKUP(M78,E$4:J$202,6,FALSE),"")</f>
        <v/>
      </c>
      <c r="P78" s="40" t="str">
        <f>IF(D78&lt;=L$4,VLOOKUP(O78,A$4:B$202,2,FALSE),"")</f>
        <v/>
      </c>
      <c r="Q78" s="40" t="str">
        <f t="shared" si="18"/>
        <v/>
      </c>
      <c r="R78" s="6">
        <f t="shared" si="19"/>
        <v>0</v>
      </c>
      <c r="S78" s="6">
        <f>IF(AND(D78&lt;=L$4,P78&lt;&gt;"Y"),IF(N78&lt;VLOOKUP(O78,Runners!A$3:CT$201,S$1,FALSE),IF(Y$2="zero",0,Y$2),0),0)</f>
        <v>0</v>
      </c>
      <c r="T78" s="6">
        <f t="shared" si="20"/>
        <v>0</v>
      </c>
      <c r="U78" s="2"/>
      <c r="V78" s="2" t="str">
        <f>IF(O78&lt;&gt;"",VLOOKUP(O78,Runners!CZ$3:DM$201,V$1,FALSE),"")</f>
        <v/>
      </c>
      <c r="W78" s="19" t="str">
        <f t="shared" si="21"/>
        <v/>
      </c>
    </row>
    <row r="79" spans="1:23" x14ac:dyDescent="0.2">
      <c r="A79" s="1" t="s">
        <v>157</v>
      </c>
      <c r="B79" s="3"/>
      <c r="C79" s="3">
        <f>IF(A79&lt;&gt;"",VLOOKUP(A79,Runners!A$3:AS$201,C$1,FALSE),0)</f>
        <v>9.2013888888888892E-3</v>
      </c>
      <c r="D79" s="6">
        <f t="shared" si="15"/>
        <v>75</v>
      </c>
      <c r="E79" s="2"/>
      <c r="F79" s="2">
        <f t="shared" si="16"/>
        <v>0</v>
      </c>
      <c r="J79" s="1" t="str">
        <f t="shared" si="17"/>
        <v>Liz Canavan</v>
      </c>
      <c r="M79" s="8" t="str">
        <f>IF(D79&lt;=L$4,SMALL(E$4:E$202,D79),"")</f>
        <v/>
      </c>
      <c r="N79" s="8" t="str">
        <f>IF(D79&lt;=L$4,VLOOKUP(M79,E$4:F$202,2,FALSE),"")</f>
        <v/>
      </c>
      <c r="O79" s="1" t="str">
        <f>IF(D79&lt;=L$4,VLOOKUP(M79,E$4:J$202,6,FALSE),"")</f>
        <v/>
      </c>
      <c r="P79" s="40" t="str">
        <f>IF(D79&lt;=L$4,VLOOKUP(O79,A$4:B$202,2,FALSE),"")</f>
        <v/>
      </c>
      <c r="Q79" s="40" t="str">
        <f t="shared" si="18"/>
        <v/>
      </c>
      <c r="R79" s="6">
        <f t="shared" si="19"/>
        <v>0</v>
      </c>
      <c r="S79" s="6">
        <f>IF(AND(D79&lt;=L$4,P79&lt;&gt;"Y"),IF(N79&lt;VLOOKUP(O79,Runners!A$3:CT$201,S$1,FALSE),IF(Y$2="zero",0,Y$2),0),0)</f>
        <v>0</v>
      </c>
      <c r="T79" s="6">
        <f t="shared" si="20"/>
        <v>0</v>
      </c>
      <c r="U79" s="2"/>
      <c r="V79" s="2" t="str">
        <f>IF(O79&lt;&gt;"",VLOOKUP(O79,Runners!CZ$3:DM$201,V$1,FALSE),"")</f>
        <v/>
      </c>
      <c r="W79" s="19" t="str">
        <f t="shared" si="21"/>
        <v/>
      </c>
    </row>
    <row r="80" spans="1:23" x14ac:dyDescent="0.2">
      <c r="A80" s="1" t="s">
        <v>183</v>
      </c>
      <c r="C80" s="3">
        <f>IF(A80&lt;&gt;"",VLOOKUP(A80,Runners!A$3:AS$201,C$1,FALSE),0)</f>
        <v>1.3715277777777778E-2</v>
      </c>
      <c r="D80" s="6">
        <f t="shared" si="15"/>
        <v>76</v>
      </c>
      <c r="E80" s="2"/>
      <c r="F80" s="2">
        <f t="shared" si="16"/>
        <v>0</v>
      </c>
      <c r="J80" s="1" t="str">
        <f t="shared" si="17"/>
        <v>Louise Cox</v>
      </c>
      <c r="M80" s="8" t="str">
        <f>IF(D80&lt;=L$4,SMALL(E$4:E$202,D80),"")</f>
        <v/>
      </c>
      <c r="N80" s="8" t="str">
        <f>IF(D80&lt;=L$4,VLOOKUP(M80,E$4:F$202,2,FALSE),"")</f>
        <v/>
      </c>
      <c r="O80" s="1" t="str">
        <f>IF(D80&lt;=L$4,VLOOKUP(M80,E$4:J$202,6,FALSE),"")</f>
        <v/>
      </c>
      <c r="P80" s="40" t="str">
        <f>IF(D80&lt;=L$4,VLOOKUP(O80,A$4:B$202,2,FALSE),"")</f>
        <v/>
      </c>
      <c r="Q80" s="40" t="str">
        <f t="shared" si="18"/>
        <v/>
      </c>
      <c r="R80" s="6">
        <f t="shared" si="19"/>
        <v>0</v>
      </c>
      <c r="S80" s="6">
        <f>IF(AND(D80&lt;=L$4,P80&lt;&gt;"Y"),IF(N80&lt;VLOOKUP(O80,Runners!A$3:CT$201,S$1,FALSE),IF(Y$2="zero",0,Y$2),0),0)</f>
        <v>0</v>
      </c>
      <c r="T80" s="6">
        <f t="shared" si="20"/>
        <v>0</v>
      </c>
      <c r="U80" s="2"/>
      <c r="V80" s="2" t="str">
        <f>IF(O80&lt;&gt;"",VLOOKUP(O80,Runners!CZ$3:DM$201,V$1,FALSE),"")</f>
        <v/>
      </c>
      <c r="W80" s="19" t="str">
        <f t="shared" si="21"/>
        <v/>
      </c>
    </row>
    <row r="81" spans="1:23" x14ac:dyDescent="0.2">
      <c r="A81" s="41" t="s">
        <v>185</v>
      </c>
      <c r="C81" s="3">
        <f>IF(A81&lt;&gt;"",VLOOKUP(A81,Runners!A$3:AS$201,C$1,FALSE),0)</f>
        <v>1.1805555555555555E-2</v>
      </c>
      <c r="D81" s="6">
        <f t="shared" si="15"/>
        <v>77</v>
      </c>
      <c r="E81" s="2">
        <v>3.3680555555555554E-2</v>
      </c>
      <c r="F81" s="2">
        <f t="shared" si="16"/>
        <v>2.1874999999999999E-2</v>
      </c>
      <c r="J81" s="1" t="str">
        <f t="shared" si="17"/>
        <v>Maddy Markham</v>
      </c>
      <c r="M81" s="8" t="str">
        <f>IF(D81&lt;=L$4,SMALL(E$4:E$202,D81),"")</f>
        <v/>
      </c>
      <c r="N81" s="8" t="str">
        <f>IF(D81&lt;=L$4,VLOOKUP(M81,E$4:F$202,2,FALSE),"")</f>
        <v/>
      </c>
      <c r="O81" s="1" t="str">
        <f>IF(D81&lt;=L$4,VLOOKUP(M81,E$4:J$202,6,FALSE),"")</f>
        <v/>
      </c>
      <c r="P81" s="40" t="str">
        <f>IF(D81&lt;=L$4,VLOOKUP(O81,A$4:B$202,2,FALSE),"")</f>
        <v/>
      </c>
      <c r="Q81" s="40" t="str">
        <f t="shared" si="18"/>
        <v/>
      </c>
      <c r="R81" s="6">
        <f t="shared" si="19"/>
        <v>0</v>
      </c>
      <c r="S81" s="6">
        <f>IF(AND(D81&lt;=L$4,P81&lt;&gt;"Y"),IF(N81&lt;VLOOKUP(O81,Runners!A$3:CT$201,S$1,FALSE),IF(Y$2="zero",0,Y$2),0),0)</f>
        <v>0</v>
      </c>
      <c r="T81" s="6">
        <f t="shared" si="20"/>
        <v>0</v>
      </c>
      <c r="U81" s="2"/>
      <c r="V81" s="2" t="str">
        <f>IF(O81&lt;&gt;"",VLOOKUP(O81,Runners!CZ$3:DM$201,V$1,FALSE),"")</f>
        <v/>
      </c>
      <c r="W81" s="19" t="str">
        <f t="shared" si="21"/>
        <v/>
      </c>
    </row>
    <row r="82" spans="1:23" x14ac:dyDescent="0.2">
      <c r="A82" s="1" t="s">
        <v>145</v>
      </c>
      <c r="C82" s="3">
        <f>IF(A82&lt;&gt;"",VLOOKUP(A82,Runners!A$3:AS$201,C$1,FALSE),0)</f>
        <v>1.4756944444444446E-2</v>
      </c>
      <c r="D82" s="6">
        <f t="shared" si="15"/>
        <v>78</v>
      </c>
      <c r="E82" s="2"/>
      <c r="F82" s="2">
        <f t="shared" si="16"/>
        <v>0</v>
      </c>
      <c r="J82" s="1" t="str">
        <f t="shared" si="17"/>
        <v>Mark Hughes</v>
      </c>
      <c r="M82" s="8" t="str">
        <f>IF(D82&lt;=L$4,SMALL(E$4:E$202,D82),"")</f>
        <v/>
      </c>
      <c r="N82" s="8" t="str">
        <f>IF(D82&lt;=L$4,VLOOKUP(M82,E$4:F$202,2,FALSE),"")</f>
        <v/>
      </c>
      <c r="O82" s="1" t="str">
        <f>IF(D82&lt;=L$4,VLOOKUP(M82,E$4:J$202,6,FALSE),"")</f>
        <v/>
      </c>
      <c r="P82" s="40" t="str">
        <f>IF(D82&lt;=L$4,VLOOKUP(O82,A$4:B$202,2,FALSE),"")</f>
        <v/>
      </c>
      <c r="Q82" s="40" t="str">
        <f t="shared" si="18"/>
        <v/>
      </c>
      <c r="R82" s="6">
        <f t="shared" si="19"/>
        <v>0</v>
      </c>
      <c r="S82" s="6">
        <f>IF(AND(D82&lt;=L$4,P82&lt;&gt;"Y"),IF(N82&lt;VLOOKUP(O82,Runners!A$3:CT$201,S$1,FALSE),IF(Y$2="zero",0,Y$2),0),0)</f>
        <v>0</v>
      </c>
      <c r="T82" s="6">
        <f t="shared" si="20"/>
        <v>0</v>
      </c>
      <c r="U82" s="2"/>
      <c r="V82" s="2" t="str">
        <f>IF(O82&lt;&gt;"",VLOOKUP(O82,Runners!CZ$3:DM$201,V$1,FALSE),"")</f>
        <v/>
      </c>
      <c r="W82" s="19" t="str">
        <f t="shared" si="21"/>
        <v/>
      </c>
    </row>
    <row r="83" spans="1:23" x14ac:dyDescent="0.2">
      <c r="A83" s="1" t="s">
        <v>210</v>
      </c>
      <c r="C83" s="3">
        <f>IF(A83&lt;&gt;"",VLOOKUP(A83,Runners!A$3:AS$201,C$1,FALSE),0)</f>
        <v>1.2673611111111111E-2</v>
      </c>
      <c r="D83" s="6">
        <f t="shared" si="15"/>
        <v>79</v>
      </c>
      <c r="E83" s="2"/>
      <c r="F83" s="2">
        <f t="shared" si="16"/>
        <v>0</v>
      </c>
      <c r="J83" s="1" t="str">
        <f t="shared" si="17"/>
        <v>Mark Johnston</v>
      </c>
      <c r="M83" s="8" t="str">
        <f>IF(D83&lt;=L$4,SMALL(E$4:E$202,D83),"")</f>
        <v/>
      </c>
      <c r="N83" s="8" t="str">
        <f>IF(D83&lt;=L$4,VLOOKUP(M83,E$4:F$202,2,FALSE),"")</f>
        <v/>
      </c>
      <c r="O83" s="1" t="str">
        <f>IF(D83&lt;=L$4,VLOOKUP(M83,E$4:J$202,6,FALSE),"")</f>
        <v/>
      </c>
      <c r="P83" s="40" t="str">
        <f>IF(D83&lt;=L$4,VLOOKUP(O83,A$4:B$202,2,FALSE),"")</f>
        <v/>
      </c>
      <c r="Q83" s="40" t="str">
        <f t="shared" si="18"/>
        <v/>
      </c>
      <c r="R83" s="6">
        <f t="shared" si="19"/>
        <v>0</v>
      </c>
      <c r="S83" s="6">
        <f>IF(AND(D83&lt;=L$4,P83&lt;&gt;"Y"),IF(N83&lt;VLOOKUP(O83,Runners!A$3:CT$201,S$1,FALSE),IF(Y$2="zero",0,Y$2),0),0)</f>
        <v>0</v>
      </c>
      <c r="T83" s="6">
        <f t="shared" si="20"/>
        <v>0</v>
      </c>
      <c r="U83" s="2"/>
      <c r="V83" s="2" t="str">
        <f>IF(O83&lt;&gt;"",VLOOKUP(O83,Runners!CZ$3:DM$201,V$1,FALSE),"")</f>
        <v/>
      </c>
      <c r="W83" s="19" t="str">
        <f t="shared" si="21"/>
        <v/>
      </c>
    </row>
    <row r="84" spans="1:23" x14ac:dyDescent="0.2">
      <c r="A84" s="1" t="s">
        <v>26</v>
      </c>
      <c r="C84" s="3">
        <f>IF(A84&lt;&gt;"",VLOOKUP(A84,Runners!A$3:AS$201,C$1,FALSE),0)</f>
        <v>1.4756944444444446E-2</v>
      </c>
      <c r="D84" s="6">
        <f t="shared" si="15"/>
        <v>80</v>
      </c>
      <c r="E84" s="2"/>
      <c r="F84" s="2">
        <f t="shared" si="16"/>
        <v>0</v>
      </c>
      <c r="J84" s="1" t="str">
        <f t="shared" si="17"/>
        <v>Mark Selby</v>
      </c>
      <c r="M84" s="8" t="str">
        <f>IF(D84&lt;=L$4,SMALL(E$4:E$202,D84),"")</f>
        <v/>
      </c>
      <c r="N84" s="8" t="str">
        <f>IF(D84&lt;=L$4,VLOOKUP(M84,E$4:F$202,2,FALSE),"")</f>
        <v/>
      </c>
      <c r="O84" s="1" t="str">
        <f>IF(D84&lt;=L$4,VLOOKUP(M84,E$4:J$202,6,FALSE),"")</f>
        <v/>
      </c>
      <c r="P84" s="40" t="str">
        <f>IF(D84&lt;=L$4,VLOOKUP(O84,A$4:B$202,2,FALSE),"")</f>
        <v/>
      </c>
      <c r="Q84" s="40" t="str">
        <f t="shared" si="18"/>
        <v/>
      </c>
      <c r="R84" s="6">
        <f t="shared" si="19"/>
        <v>0</v>
      </c>
      <c r="S84" s="6">
        <f>IF(AND(D84&lt;=L$4,P84&lt;&gt;"Y"),IF(N84&lt;VLOOKUP(O84,Runners!A$3:CT$201,S$1,FALSE),IF(Y$2="zero",0,Y$2),0),0)</f>
        <v>0</v>
      </c>
      <c r="T84" s="6">
        <f t="shared" si="20"/>
        <v>0</v>
      </c>
      <c r="U84" s="2"/>
      <c r="V84" s="2" t="str">
        <f>IF(O84&lt;&gt;"",VLOOKUP(O84,Runners!CZ$3:DM$201,V$1,FALSE),"")</f>
        <v/>
      </c>
      <c r="W84" s="19" t="str">
        <f t="shared" si="21"/>
        <v/>
      </c>
    </row>
    <row r="85" spans="1:23" x14ac:dyDescent="0.2">
      <c r="A85" s="1" t="s">
        <v>224</v>
      </c>
      <c r="B85" s="3"/>
      <c r="C85" s="3">
        <f>IF(A85&lt;&gt;"",VLOOKUP(A85,Runners!A$3:AS$201,C$1,FALSE),0)</f>
        <v>1.2500000000000001E-2</v>
      </c>
      <c r="D85" s="6">
        <f t="shared" si="15"/>
        <v>81</v>
      </c>
      <c r="E85" s="2"/>
      <c r="F85" s="2">
        <f t="shared" si="16"/>
        <v>0</v>
      </c>
      <c r="J85" s="1" t="str">
        <f t="shared" si="17"/>
        <v>Matt Ames</v>
      </c>
      <c r="M85" s="8" t="str">
        <f>IF(D85&lt;=L$4,SMALL(E$4:E$202,D85),"")</f>
        <v/>
      </c>
      <c r="N85" s="8" t="str">
        <f>IF(D85&lt;=L$4,VLOOKUP(M85,E$4:F$202,2,FALSE),"")</f>
        <v/>
      </c>
      <c r="O85" s="1" t="str">
        <f>IF(D85&lt;=L$4,VLOOKUP(M85,E$4:J$202,6,FALSE),"")</f>
        <v/>
      </c>
      <c r="P85" s="40" t="str">
        <f>IF(D85&lt;=L$4,VLOOKUP(O85,A$4:B$202,2,FALSE),"")</f>
        <v/>
      </c>
      <c r="Q85" s="40" t="str">
        <f t="shared" si="18"/>
        <v/>
      </c>
      <c r="R85" s="6">
        <f t="shared" si="19"/>
        <v>0</v>
      </c>
      <c r="S85" s="6">
        <f>IF(AND(D85&lt;=L$4,P85&lt;&gt;"Y"),IF(N85&lt;VLOOKUP(O85,Runners!A$3:CT$201,S$1,FALSE),IF(Y$2="zero",0,Y$2),0),0)</f>
        <v>0</v>
      </c>
      <c r="T85" s="6">
        <f t="shared" si="20"/>
        <v>0</v>
      </c>
      <c r="U85" s="2"/>
      <c r="V85" s="2" t="str">
        <f>IF(O85&lt;&gt;"",VLOOKUP(O85,Runners!CZ$3:DM$201,V$1,FALSE),"")</f>
        <v/>
      </c>
      <c r="W85" s="19" t="str">
        <f t="shared" si="21"/>
        <v/>
      </c>
    </row>
    <row r="86" spans="1:23" x14ac:dyDescent="0.2">
      <c r="A86" s="1" t="s">
        <v>196</v>
      </c>
      <c r="C86" s="3">
        <f>IF(A86&lt;&gt;"",VLOOKUP(A86,Runners!A$3:AS$201,C$1,FALSE),0)</f>
        <v>1.6840277777777777E-2</v>
      </c>
      <c r="D86" s="6">
        <f t="shared" si="15"/>
        <v>82</v>
      </c>
      <c r="E86" s="2"/>
      <c r="F86" s="2">
        <f t="shared" si="16"/>
        <v>0</v>
      </c>
      <c r="J86" s="1" t="str">
        <f t="shared" si="17"/>
        <v>Matthew Holton</v>
      </c>
      <c r="M86" s="8" t="str">
        <f>IF(D86&lt;=L$4,SMALL(E$4:E$202,D86),"")</f>
        <v/>
      </c>
      <c r="N86" s="8" t="str">
        <f>IF(D86&lt;=L$4,VLOOKUP(M86,E$4:F$202,2,FALSE),"")</f>
        <v/>
      </c>
      <c r="O86" s="1" t="str">
        <f>IF(D86&lt;=L$4,VLOOKUP(M86,E$4:J$202,6,FALSE),"")</f>
        <v/>
      </c>
      <c r="P86" s="40" t="str">
        <f>IF(D86&lt;=L$4,VLOOKUP(O86,A$4:B$202,2,FALSE),"")</f>
        <v/>
      </c>
      <c r="Q86" s="40" t="str">
        <f t="shared" si="18"/>
        <v/>
      </c>
      <c r="R86" s="6">
        <f t="shared" si="19"/>
        <v>0</v>
      </c>
      <c r="S86" s="6">
        <f>IF(AND(D86&lt;=L$4,P86&lt;&gt;"Y"),IF(N86&lt;VLOOKUP(O86,Runners!A$3:CT$201,S$1,FALSE),IF(Y$2="zero",0,Y$2),0),0)</f>
        <v>0</v>
      </c>
      <c r="T86" s="6">
        <f t="shared" si="20"/>
        <v>0</v>
      </c>
      <c r="U86" s="2"/>
      <c r="V86" s="2" t="str">
        <f>IF(O86&lt;&gt;"",VLOOKUP(O86,Runners!CZ$3:DM$201,V$1,FALSE),"")</f>
        <v/>
      </c>
      <c r="W86" s="19" t="str">
        <f t="shared" si="21"/>
        <v/>
      </c>
    </row>
    <row r="87" spans="1:23" x14ac:dyDescent="0.2">
      <c r="A87" s="1" t="s">
        <v>204</v>
      </c>
      <c r="B87" s="3"/>
      <c r="C87" s="3">
        <f>IF(A87&lt;&gt;"",VLOOKUP(A87,Runners!A$3:AS$201,C$1,FALSE),0)</f>
        <v>1.579861111111111E-2</v>
      </c>
      <c r="D87" s="6">
        <f t="shared" si="15"/>
        <v>83</v>
      </c>
      <c r="E87" s="2"/>
      <c r="F87" s="2">
        <f t="shared" si="16"/>
        <v>0</v>
      </c>
      <c r="J87" s="1" t="str">
        <f t="shared" si="17"/>
        <v>Mel Koth</v>
      </c>
      <c r="M87" s="8" t="str">
        <f>IF(D87&lt;=L$4,SMALL(E$4:E$202,D87),"")</f>
        <v/>
      </c>
      <c r="N87" s="8" t="str">
        <f>IF(D87&lt;=L$4,VLOOKUP(M87,E$4:F$202,2,FALSE),"")</f>
        <v/>
      </c>
      <c r="O87" s="1" t="str">
        <f>IF(D87&lt;=L$4,VLOOKUP(M87,E$4:J$202,6,FALSE),"")</f>
        <v/>
      </c>
      <c r="P87" s="40" t="str">
        <f>IF(D87&lt;=L$4,VLOOKUP(O87,A$4:B$202,2,FALSE),"")</f>
        <v/>
      </c>
      <c r="Q87" s="40" t="str">
        <f t="shared" si="18"/>
        <v/>
      </c>
      <c r="R87" s="6">
        <f t="shared" si="19"/>
        <v>0</v>
      </c>
      <c r="S87" s="6">
        <f>IF(AND(D87&lt;=L$4,P87&lt;&gt;"Y"),IF(N87&lt;VLOOKUP(O87,Runners!A$3:CT$201,S$1,FALSE),IF(Y$2="zero",0,Y$2),0),0)</f>
        <v>0</v>
      </c>
      <c r="T87" s="6">
        <f t="shared" si="20"/>
        <v>0</v>
      </c>
      <c r="U87" s="2"/>
      <c r="V87" s="2" t="str">
        <f>IF(O87&lt;&gt;"",VLOOKUP(O87,Runners!CZ$3:DM$201,V$1,FALSE),"")</f>
        <v/>
      </c>
      <c r="W87" s="19" t="str">
        <f t="shared" si="21"/>
        <v/>
      </c>
    </row>
    <row r="88" spans="1:23" x14ac:dyDescent="0.2">
      <c r="A88" s="1" t="s">
        <v>187</v>
      </c>
      <c r="B88" s="3"/>
      <c r="C88" s="3">
        <f>IF(A88&lt;&gt;"",VLOOKUP(A88,Runners!A$3:AS$201,C$1,FALSE),0)</f>
        <v>1.5104166666666667E-2</v>
      </c>
      <c r="D88" s="6">
        <f t="shared" si="15"/>
        <v>84</v>
      </c>
      <c r="E88" s="2"/>
      <c r="F88" s="2">
        <f t="shared" si="16"/>
        <v>0</v>
      </c>
      <c r="J88" s="1" t="str">
        <f t="shared" si="17"/>
        <v>Michael Hall</v>
      </c>
      <c r="M88" s="8" t="str">
        <f>IF(D88&lt;=L$4,SMALL(E$4:E$202,D88),"")</f>
        <v/>
      </c>
      <c r="N88" s="8" t="str">
        <f>IF(D88&lt;=L$4,VLOOKUP(M88,E$4:F$202,2,FALSE),"")</f>
        <v/>
      </c>
      <c r="O88" s="1" t="str">
        <f>IF(D88&lt;=L$4,VLOOKUP(M88,E$4:J$202,6,FALSE),"")</f>
        <v/>
      </c>
      <c r="P88" s="40" t="str">
        <f>IF(D88&lt;=L$4,VLOOKUP(O88,A$4:B$202,2,FALSE),"")</f>
        <v/>
      </c>
      <c r="Q88" s="40" t="str">
        <f t="shared" si="18"/>
        <v/>
      </c>
      <c r="R88" s="6">
        <f t="shared" si="19"/>
        <v>0</v>
      </c>
      <c r="S88" s="6">
        <f>IF(AND(D88&lt;=L$4,P88&lt;&gt;"Y"),IF(N88&lt;VLOOKUP(O88,Runners!A$3:CT$201,S$1,FALSE),IF(Y$2="zero",0,Y$2),0),0)</f>
        <v>0</v>
      </c>
      <c r="T88" s="6">
        <f t="shared" si="20"/>
        <v>0</v>
      </c>
      <c r="U88" s="2"/>
      <c r="V88" s="2" t="str">
        <f>IF(O88&lt;&gt;"",VLOOKUP(O88,Runners!CZ$3:DM$201,V$1,FALSE),"")</f>
        <v/>
      </c>
      <c r="W88" s="19" t="str">
        <f t="shared" si="21"/>
        <v/>
      </c>
    </row>
    <row r="89" spans="1:23" x14ac:dyDescent="0.2">
      <c r="A89" s="1" t="s">
        <v>227</v>
      </c>
      <c r="B89" s="3"/>
      <c r="C89" s="3">
        <f>IF(A89&lt;&gt;"",VLOOKUP(A89,Runners!A$3:AS$201,C$1,FALSE),0)</f>
        <v>1.3715277777777778E-2</v>
      </c>
      <c r="D89" s="6">
        <f t="shared" si="15"/>
        <v>85</v>
      </c>
      <c r="E89" s="2"/>
      <c r="F89" s="2">
        <f t="shared" si="16"/>
        <v>0</v>
      </c>
      <c r="J89" s="1" t="str">
        <f t="shared" si="17"/>
        <v>Michelle Chadwick</v>
      </c>
      <c r="M89" s="8" t="str">
        <f>IF(D89&lt;=L$4,SMALL(E$4:E$202,D89),"")</f>
        <v/>
      </c>
      <c r="N89" s="8" t="str">
        <f>IF(D89&lt;=L$4,VLOOKUP(M89,E$4:F$202,2,FALSE),"")</f>
        <v/>
      </c>
      <c r="O89" s="1" t="str">
        <f>IF(D89&lt;=L$4,VLOOKUP(M89,E$4:J$202,6,FALSE),"")</f>
        <v/>
      </c>
      <c r="P89" s="40" t="str">
        <f>IF(D89&lt;=L$4,VLOOKUP(O89,A$4:B$202,2,FALSE),"")</f>
        <v/>
      </c>
      <c r="Q89" s="40" t="str">
        <f t="shared" si="18"/>
        <v/>
      </c>
      <c r="R89" s="6">
        <f t="shared" si="19"/>
        <v>0</v>
      </c>
      <c r="S89" s="6">
        <f>IF(AND(D89&lt;=L$4,P89&lt;&gt;"Y"),IF(N89&lt;VLOOKUP(O89,Runners!A$3:CT$201,S$1,FALSE),IF(Y$2="zero",0,Y$2),0),0)</f>
        <v>0</v>
      </c>
      <c r="T89" s="6">
        <f t="shared" si="20"/>
        <v>0</v>
      </c>
      <c r="U89" s="2"/>
      <c r="V89" s="2" t="str">
        <f>IF(O89&lt;&gt;"",VLOOKUP(O89,Runners!CZ$3:DM$201,V$1,FALSE),"")</f>
        <v/>
      </c>
      <c r="W89" s="19" t="str">
        <f t="shared" si="21"/>
        <v/>
      </c>
    </row>
    <row r="90" spans="1:23" x14ac:dyDescent="0.2">
      <c r="A90" s="1" t="s">
        <v>15</v>
      </c>
      <c r="B90" s="3"/>
      <c r="C90" s="3">
        <f>IF(A90&lt;&gt;"",VLOOKUP(A90,Runners!A$3:AS$201,C$1,FALSE),0)</f>
        <v>2.4305555555555556E-3</v>
      </c>
      <c r="D90" s="6">
        <f t="shared" si="15"/>
        <v>86</v>
      </c>
      <c r="E90" s="2"/>
      <c r="F90" s="2">
        <f t="shared" si="16"/>
        <v>0</v>
      </c>
      <c r="J90" s="1" t="str">
        <f t="shared" si="17"/>
        <v>Michelle Sheridan</v>
      </c>
      <c r="M90" s="8" t="str">
        <f>IF(D90&lt;=L$4,SMALL(E$4:E$202,D90),"")</f>
        <v/>
      </c>
      <c r="N90" s="8" t="str">
        <f>IF(D90&lt;=L$4,VLOOKUP(M90,E$4:F$202,2,FALSE),"")</f>
        <v/>
      </c>
      <c r="O90" s="1" t="str">
        <f>IF(D90&lt;=L$4,VLOOKUP(M90,E$4:J$202,6,FALSE),"")</f>
        <v/>
      </c>
      <c r="P90" s="40" t="str">
        <f>IF(D90&lt;=L$4,VLOOKUP(O90,A$4:B$202,2,FALSE),"")</f>
        <v/>
      </c>
      <c r="Q90" s="40" t="str">
        <f t="shared" si="18"/>
        <v/>
      </c>
      <c r="R90" s="6">
        <f t="shared" si="19"/>
        <v>0</v>
      </c>
      <c r="S90" s="6">
        <f>IF(AND(D90&lt;=L$4,P90&lt;&gt;"Y"),IF(N90&lt;VLOOKUP(O90,Runners!A$3:CT$201,S$1,FALSE),IF(Y$2="zero",0,Y$2),0),0)</f>
        <v>0</v>
      </c>
      <c r="T90" s="6">
        <f t="shared" si="20"/>
        <v>0</v>
      </c>
      <c r="U90" s="2"/>
      <c r="V90" s="2" t="str">
        <f>IF(O90&lt;&gt;"",VLOOKUP(O90,Runners!CZ$3:DM$201,V$1,FALSE),"")</f>
        <v/>
      </c>
      <c r="W90" s="19" t="str">
        <f t="shared" si="21"/>
        <v/>
      </c>
    </row>
    <row r="91" spans="1:23" x14ac:dyDescent="0.2">
      <c r="A91" s="41" t="s">
        <v>186</v>
      </c>
      <c r="C91" s="3">
        <f>IF(A91&lt;&gt;"",VLOOKUP(A91,Runners!A$3:AS$201,C$1,FALSE),0)</f>
        <v>1.0763888888888889E-2</v>
      </c>
      <c r="D91" s="6">
        <f t="shared" si="15"/>
        <v>87</v>
      </c>
      <c r="E91" s="2"/>
      <c r="F91" s="2">
        <f t="shared" si="16"/>
        <v>0</v>
      </c>
      <c r="J91" s="1" t="str">
        <f t="shared" si="17"/>
        <v>Mick Widdup</v>
      </c>
      <c r="M91" s="8" t="str">
        <f>IF(D91&lt;=L$4,SMALL(E$4:E$202,D91),"")</f>
        <v/>
      </c>
      <c r="N91" s="8" t="str">
        <f>IF(D91&lt;=L$4,VLOOKUP(M91,E$4:F$202,2,FALSE),"")</f>
        <v/>
      </c>
      <c r="O91" s="1" t="str">
        <f>IF(D91&lt;=L$4,VLOOKUP(M91,E$4:J$202,6,FALSE),"")</f>
        <v/>
      </c>
      <c r="P91" s="40" t="str">
        <f>IF(D91&lt;=L$4,VLOOKUP(O91,A$4:B$202,2,FALSE),"")</f>
        <v/>
      </c>
      <c r="Q91" s="40" t="str">
        <f t="shared" si="18"/>
        <v/>
      </c>
      <c r="R91" s="6">
        <f t="shared" si="19"/>
        <v>0</v>
      </c>
      <c r="S91" s="6">
        <f>IF(AND(D91&lt;=L$4,P91&lt;&gt;"Y"),IF(N91&lt;VLOOKUP(O91,Runners!A$3:CT$201,S$1,FALSE),IF(Y$2="zero",0,Y$2),0),0)</f>
        <v>0</v>
      </c>
      <c r="T91" s="6">
        <f t="shared" si="20"/>
        <v>0</v>
      </c>
      <c r="U91" s="2"/>
      <c r="V91" s="2" t="str">
        <f>IF(O91&lt;&gt;"",VLOOKUP(O91,Runners!CZ$3:DM$201,V$1,FALSE),"")</f>
        <v/>
      </c>
      <c r="W91" s="19" t="str">
        <f t="shared" si="21"/>
        <v/>
      </c>
    </row>
    <row r="92" spans="1:23" x14ac:dyDescent="0.2">
      <c r="A92" s="1" t="s">
        <v>53</v>
      </c>
      <c r="C92" s="3">
        <f>IF(A92&lt;&gt;"",VLOOKUP(A92,Runners!A$3:AS$201,C$1,FALSE),0)</f>
        <v>1.8923611111111113E-2</v>
      </c>
      <c r="D92" s="6">
        <f t="shared" si="15"/>
        <v>88</v>
      </c>
      <c r="E92" s="2"/>
      <c r="F92" s="2">
        <f t="shared" si="16"/>
        <v>0</v>
      </c>
      <c r="J92" s="1" t="str">
        <f t="shared" si="17"/>
        <v>Mike Toft</v>
      </c>
      <c r="M92" s="8" t="str">
        <f>IF(D92&lt;=L$4,SMALL(E$4:E$202,D92),"")</f>
        <v/>
      </c>
      <c r="N92" s="8" t="str">
        <f>IF(D92&lt;=L$4,VLOOKUP(M92,E$4:F$202,2,FALSE),"")</f>
        <v/>
      </c>
      <c r="O92" s="1" t="str">
        <f>IF(D92&lt;=L$4,VLOOKUP(M92,E$4:J$202,6,FALSE),"")</f>
        <v/>
      </c>
      <c r="P92" s="40" t="str">
        <f>IF(D92&lt;=L$4,VLOOKUP(O92,A$4:B$202,2,FALSE),"")</f>
        <v/>
      </c>
      <c r="Q92" s="40" t="str">
        <f t="shared" si="18"/>
        <v/>
      </c>
      <c r="R92" s="6">
        <f t="shared" si="19"/>
        <v>0</v>
      </c>
      <c r="S92" s="6">
        <f>IF(AND(D92&lt;=L$4,P92&lt;&gt;"Y"),IF(N92&lt;VLOOKUP(O92,Runners!A$3:CT$201,S$1,FALSE),IF(Y$2="zero",0,Y$2),0),0)</f>
        <v>0</v>
      </c>
      <c r="T92" s="6">
        <f t="shared" si="20"/>
        <v>0</v>
      </c>
      <c r="U92" s="2"/>
      <c r="V92" s="2" t="str">
        <f>IF(O92&lt;&gt;"",VLOOKUP(O92,Runners!CZ$3:DM$201,V$1,FALSE),"")</f>
        <v/>
      </c>
      <c r="W92" s="19" t="str">
        <f t="shared" si="21"/>
        <v/>
      </c>
    </row>
    <row r="93" spans="1:23" x14ac:dyDescent="0.2">
      <c r="A93" s="1" t="s">
        <v>225</v>
      </c>
      <c r="C93" s="3">
        <f>IF(A93&lt;&gt;"",VLOOKUP(A93,Runners!A$3:AS$201,C$1,FALSE),0)</f>
        <v>1.3888888888888888E-2</v>
      </c>
      <c r="D93" s="6">
        <f t="shared" si="15"/>
        <v>89</v>
      </c>
      <c r="E93" s="2"/>
      <c r="F93" s="2">
        <f t="shared" si="16"/>
        <v>0</v>
      </c>
      <c r="J93" s="1" t="str">
        <f t="shared" si="17"/>
        <v>Morgan Pritchard</v>
      </c>
      <c r="M93" s="8" t="str">
        <f>IF(D93&lt;=L$4,SMALL(E$4:E$202,D93),"")</f>
        <v/>
      </c>
      <c r="N93" s="8" t="str">
        <f>IF(D93&lt;=L$4,VLOOKUP(M93,E$4:F$202,2,FALSE),"")</f>
        <v/>
      </c>
      <c r="O93" s="1" t="str">
        <f>IF(D93&lt;=L$4,VLOOKUP(M93,E$4:J$202,6,FALSE),"")</f>
        <v/>
      </c>
      <c r="P93" s="40" t="str">
        <f>IF(D93&lt;=L$4,VLOOKUP(O93,A$4:B$202,2,FALSE),"")</f>
        <v/>
      </c>
      <c r="Q93" s="40" t="str">
        <f t="shared" si="18"/>
        <v/>
      </c>
      <c r="R93" s="6">
        <f t="shared" si="19"/>
        <v>0</v>
      </c>
      <c r="S93" s="6">
        <f>IF(AND(D93&lt;=L$4,P93&lt;&gt;"Y"),IF(N93&lt;VLOOKUP(O93,Runners!A$3:CT$201,S$1,FALSE),IF(Y$2="zero",0,Y$2),0),0)</f>
        <v>0</v>
      </c>
      <c r="T93" s="6">
        <f t="shared" si="20"/>
        <v>0</v>
      </c>
      <c r="U93" s="2"/>
      <c r="V93" s="2" t="str">
        <f>IF(O93&lt;&gt;"",VLOOKUP(O93,Runners!CZ$3:DM$201,V$1,FALSE),"")</f>
        <v/>
      </c>
      <c r="W93" s="19" t="str">
        <f t="shared" si="21"/>
        <v/>
      </c>
    </row>
    <row r="94" spans="1:23" x14ac:dyDescent="0.2">
      <c r="A94" s="1" t="s">
        <v>66</v>
      </c>
      <c r="C94" s="3">
        <f>IF(A94&lt;&gt;"",VLOOKUP(A94,Runners!A$3:AS$201,C$1,FALSE),0)</f>
        <v>5.9027777777777776E-3</v>
      </c>
      <c r="D94" s="6">
        <f t="shared" si="15"/>
        <v>90</v>
      </c>
      <c r="E94" s="2"/>
      <c r="F94" s="2">
        <f t="shared" si="16"/>
        <v>0</v>
      </c>
      <c r="J94" s="1" t="str">
        <f t="shared" si="17"/>
        <v>Natalie Toft</v>
      </c>
      <c r="M94" s="8" t="str">
        <f>IF(D94&lt;=L$4,SMALL(E$4:E$202,D94),"")</f>
        <v/>
      </c>
      <c r="N94" s="8" t="str">
        <f>IF(D94&lt;=L$4,VLOOKUP(M94,E$4:F$202,2,FALSE),"")</f>
        <v/>
      </c>
      <c r="O94" s="1" t="str">
        <f>IF(D94&lt;=L$4,VLOOKUP(M94,E$4:J$202,6,FALSE),"")</f>
        <v/>
      </c>
      <c r="P94" s="40" t="str">
        <f>IF(D94&lt;=L$4,VLOOKUP(O94,A$4:B$202,2,FALSE),"")</f>
        <v/>
      </c>
      <c r="Q94" s="40" t="str">
        <f t="shared" si="18"/>
        <v/>
      </c>
      <c r="R94" s="6">
        <f t="shared" si="19"/>
        <v>0</v>
      </c>
      <c r="S94" s="6">
        <f>IF(AND(D94&lt;=L$4,P94&lt;&gt;"Y"),IF(N94&lt;VLOOKUP(O94,Runners!A$3:CT$201,S$1,FALSE),IF(Y$2="zero",0,Y$2),0),0)</f>
        <v>0</v>
      </c>
      <c r="T94" s="6">
        <f t="shared" si="20"/>
        <v>0</v>
      </c>
      <c r="U94" s="2"/>
      <c r="V94" s="2" t="str">
        <f>IF(O94&lt;&gt;"",VLOOKUP(O94,Runners!CZ$3:DM$201,V$1,FALSE),"")</f>
        <v/>
      </c>
      <c r="W94" s="19" t="str">
        <f t="shared" si="21"/>
        <v/>
      </c>
    </row>
    <row r="95" spans="1:23" x14ac:dyDescent="0.2">
      <c r="A95" s="1" t="s">
        <v>155</v>
      </c>
      <c r="C95" s="3">
        <f>IF(A95&lt;&gt;"",VLOOKUP(A95,Runners!A$3:AS$201,C$1,FALSE),0)</f>
        <v>1.4756944444444446E-2</v>
      </c>
      <c r="D95" s="6">
        <f t="shared" si="15"/>
        <v>91</v>
      </c>
      <c r="E95" s="2"/>
      <c r="F95" s="2">
        <f t="shared" si="16"/>
        <v>0</v>
      </c>
      <c r="J95" s="1" t="str">
        <f t="shared" si="17"/>
        <v>Neil Bayton-Roberts</v>
      </c>
      <c r="M95" s="8" t="str">
        <f>IF(D95&lt;=L$4,SMALL(E$4:E$202,D95),"")</f>
        <v/>
      </c>
      <c r="N95" s="8" t="str">
        <f>IF(D95&lt;=L$4,VLOOKUP(M95,E$4:F$202,2,FALSE),"")</f>
        <v/>
      </c>
      <c r="O95" s="1" t="str">
        <f>IF(D95&lt;=L$4,VLOOKUP(M95,E$4:J$202,6,FALSE),"")</f>
        <v/>
      </c>
      <c r="P95" s="40" t="str">
        <f>IF(D95&lt;=L$4,VLOOKUP(O95,A$4:B$202,2,FALSE),"")</f>
        <v/>
      </c>
      <c r="Q95" s="40" t="str">
        <f t="shared" si="18"/>
        <v/>
      </c>
      <c r="R95" s="6">
        <f t="shared" si="19"/>
        <v>0</v>
      </c>
      <c r="S95" s="6">
        <f>IF(AND(D95&lt;=L$4,P95&lt;&gt;"Y"),IF(N95&lt;VLOOKUP(O95,Runners!A$3:CT$201,S$1,FALSE),IF(Y$2="zero",0,Y$2),0),0)</f>
        <v>0</v>
      </c>
      <c r="T95" s="6">
        <f t="shared" si="20"/>
        <v>0</v>
      </c>
      <c r="U95" s="2"/>
      <c r="V95" s="2" t="str">
        <f>IF(O95&lt;&gt;"",VLOOKUP(O95,Runners!CZ$3:DM$201,V$1,FALSE),"")</f>
        <v/>
      </c>
      <c r="W95" s="19" t="str">
        <f t="shared" si="21"/>
        <v/>
      </c>
    </row>
    <row r="96" spans="1:23" x14ac:dyDescent="0.2">
      <c r="A96" s="1" t="s">
        <v>9</v>
      </c>
      <c r="C96" s="3">
        <f>IF(A96&lt;&gt;"",VLOOKUP(A96,Runners!A$3:AS$201,C$1,FALSE),0)</f>
        <v>1.4930555555555556E-2</v>
      </c>
      <c r="D96" s="6">
        <f t="shared" si="15"/>
        <v>92</v>
      </c>
      <c r="E96" s="2"/>
      <c r="F96" s="2">
        <f t="shared" si="16"/>
        <v>0</v>
      </c>
      <c r="J96" s="1" t="str">
        <f t="shared" si="17"/>
        <v>Neil Tate</v>
      </c>
      <c r="M96" s="8" t="str">
        <f>IF(D96&lt;=L$4,SMALL(E$4:E$202,D96),"")</f>
        <v/>
      </c>
      <c r="N96" s="8" t="str">
        <f>IF(D96&lt;=L$4,VLOOKUP(M96,E$4:F$202,2,FALSE),"")</f>
        <v/>
      </c>
      <c r="O96" s="1" t="str">
        <f>IF(D96&lt;=L$4,VLOOKUP(M96,E$4:J$202,6,FALSE),"")</f>
        <v/>
      </c>
      <c r="P96" s="40" t="str">
        <f>IF(D96&lt;=L$4,VLOOKUP(O96,A$4:B$202,2,FALSE),"")</f>
        <v/>
      </c>
      <c r="Q96" s="40" t="str">
        <f t="shared" si="18"/>
        <v/>
      </c>
      <c r="R96" s="6">
        <f t="shared" si="19"/>
        <v>0</v>
      </c>
      <c r="S96" s="6">
        <f>IF(AND(D96&lt;=L$4,P96&lt;&gt;"Y"),IF(N96&lt;VLOOKUP(O96,Runners!A$3:CT$201,S$1,FALSE),IF(Y$2="zero",0,Y$2),0),0)</f>
        <v>0</v>
      </c>
      <c r="T96" s="6">
        <f t="shared" si="20"/>
        <v>0</v>
      </c>
      <c r="U96" s="2"/>
      <c r="V96" s="2" t="str">
        <f>IF(O96&lt;&gt;"",VLOOKUP(O96,Runners!CZ$3:DM$201,V$1,FALSE),"")</f>
        <v/>
      </c>
      <c r="W96" s="19" t="str">
        <f t="shared" si="21"/>
        <v/>
      </c>
    </row>
    <row r="97" spans="1:23" x14ac:dyDescent="0.2">
      <c r="A97" s="1" t="s">
        <v>33</v>
      </c>
      <c r="C97" s="3">
        <f>IF(A97&lt;&gt;"",VLOOKUP(A97,Runners!A$3:AS$201,C$1,FALSE),0)</f>
        <v>1.1979166666666667E-2</v>
      </c>
      <c r="D97" s="6">
        <f t="shared" si="15"/>
        <v>93</v>
      </c>
      <c r="E97" s="2"/>
      <c r="F97" s="2">
        <f t="shared" si="16"/>
        <v>0</v>
      </c>
      <c r="J97" s="1" t="str">
        <f t="shared" si="17"/>
        <v>Nigel Simpkin</v>
      </c>
      <c r="M97" s="8" t="str">
        <f>IF(D97&lt;=L$4,SMALL(E$4:E$202,D97),"")</f>
        <v/>
      </c>
      <c r="N97" s="8" t="str">
        <f>IF(D97&lt;=L$4,VLOOKUP(M97,E$4:F$202,2,FALSE),"")</f>
        <v/>
      </c>
      <c r="O97" s="1" t="str">
        <f>IF(D97&lt;=L$4,VLOOKUP(M97,E$4:J$202,6,FALSE),"")</f>
        <v/>
      </c>
      <c r="P97" s="40" t="str">
        <f>IF(D97&lt;=L$4,VLOOKUP(O97,A$4:B$202,2,FALSE),"")</f>
        <v/>
      </c>
      <c r="Q97" s="40" t="str">
        <f t="shared" si="18"/>
        <v/>
      </c>
      <c r="R97" s="6">
        <f t="shared" si="19"/>
        <v>0</v>
      </c>
      <c r="S97" s="6">
        <f>IF(AND(D97&lt;=L$4,P97&lt;&gt;"Y"),IF(N97&lt;VLOOKUP(O97,Runners!A$3:CT$201,S$1,FALSE),IF(Y$2="zero",0,Y$2),0),0)</f>
        <v>0</v>
      </c>
      <c r="T97" s="6">
        <f t="shared" si="20"/>
        <v>0</v>
      </c>
      <c r="U97" s="2"/>
      <c r="V97" s="2" t="str">
        <f>IF(O97&lt;&gt;"",VLOOKUP(O97,Runners!CZ$3:DM$201,V$1,FALSE),"")</f>
        <v/>
      </c>
      <c r="W97" s="19" t="str">
        <f t="shared" si="21"/>
        <v/>
      </c>
    </row>
    <row r="98" spans="1:23" x14ac:dyDescent="0.2">
      <c r="A98" s="1" t="s">
        <v>192</v>
      </c>
      <c r="C98" s="3">
        <f>IF(A98&lt;&gt;"",VLOOKUP(A98,Runners!A$3:AS$201,C$1,FALSE),0)</f>
        <v>1.3715277777777778E-2</v>
      </c>
      <c r="D98" s="6">
        <f t="shared" si="15"/>
        <v>94</v>
      </c>
      <c r="E98" s="2"/>
      <c r="F98" s="2">
        <f t="shared" si="16"/>
        <v>0</v>
      </c>
      <c r="J98" s="1" t="str">
        <f t="shared" si="17"/>
        <v>Oliver Thomson</v>
      </c>
      <c r="M98" s="8" t="str">
        <f>IF(D98&lt;=L$4,SMALL(E$4:E$202,D98),"")</f>
        <v/>
      </c>
      <c r="N98" s="8" t="str">
        <f>IF(D98&lt;=L$4,VLOOKUP(M98,E$4:F$202,2,FALSE),"")</f>
        <v/>
      </c>
      <c r="O98" s="1" t="str">
        <f>IF(D98&lt;=L$4,VLOOKUP(M98,E$4:J$202,6,FALSE),"")</f>
        <v/>
      </c>
      <c r="P98" s="40" t="str">
        <f>IF(D98&lt;=L$4,VLOOKUP(O98,A$4:B$202,2,FALSE),"")</f>
        <v/>
      </c>
      <c r="Q98" s="40" t="str">
        <f t="shared" si="18"/>
        <v/>
      </c>
      <c r="R98" s="6">
        <f t="shared" si="19"/>
        <v>0</v>
      </c>
      <c r="S98" s="6">
        <f>IF(AND(D98&lt;=L$4,P98&lt;&gt;"Y"),IF(N98&lt;VLOOKUP(O98,Runners!A$3:CT$201,S$1,FALSE),IF(Y$2="zero",0,Y$2),0),0)</f>
        <v>0</v>
      </c>
      <c r="T98" s="6">
        <f t="shared" si="20"/>
        <v>0</v>
      </c>
      <c r="U98" s="2"/>
      <c r="V98" s="2" t="str">
        <f>IF(O98&lt;&gt;"",VLOOKUP(O98,Runners!CZ$3:DM$201,V$1,FALSE),"")</f>
        <v/>
      </c>
      <c r="W98" s="19" t="str">
        <f t="shared" si="21"/>
        <v/>
      </c>
    </row>
    <row r="99" spans="1:23" x14ac:dyDescent="0.2">
      <c r="A99" s="1" t="s">
        <v>14</v>
      </c>
      <c r="C99" s="3">
        <f>IF(A99&lt;&gt;"",VLOOKUP(A99,Runners!A$3:AS$201,C$1,FALSE),0)</f>
        <v>4.5138888888888893E-3</v>
      </c>
      <c r="D99" s="6">
        <f t="shared" si="15"/>
        <v>95</v>
      </c>
      <c r="E99" s="2"/>
      <c r="F99" s="2">
        <f t="shared" si="16"/>
        <v>0</v>
      </c>
      <c r="J99" s="1" t="str">
        <f t="shared" si="17"/>
        <v>Pam Binns</v>
      </c>
      <c r="M99" s="8" t="str">
        <f>IF(D99&lt;=L$4,SMALL(E$4:E$202,D99),"")</f>
        <v/>
      </c>
      <c r="N99" s="8" t="str">
        <f>IF(D99&lt;=L$4,VLOOKUP(M99,E$4:F$202,2,FALSE),"")</f>
        <v/>
      </c>
      <c r="O99" s="1" t="str">
        <f>IF(D99&lt;=L$4,VLOOKUP(M99,E$4:J$202,6,FALSE),"")</f>
        <v/>
      </c>
      <c r="P99" s="40" t="str">
        <f>IF(D99&lt;=L$4,VLOOKUP(O99,A$4:B$202,2,FALSE),"")</f>
        <v/>
      </c>
      <c r="Q99" s="40" t="str">
        <f t="shared" si="18"/>
        <v/>
      </c>
      <c r="R99" s="6">
        <f t="shared" si="19"/>
        <v>0</v>
      </c>
      <c r="S99" s="6">
        <f>IF(AND(D99&lt;=L$4,P99&lt;&gt;"Y"),IF(N99&lt;VLOOKUP(O99,Runners!A$3:CT$201,S$1,FALSE),IF(Y$2="zero",0,Y$2),0),0)</f>
        <v>0</v>
      </c>
      <c r="T99" s="6">
        <f t="shared" si="20"/>
        <v>0</v>
      </c>
      <c r="U99" s="2"/>
      <c r="V99" s="2" t="str">
        <f>IF(O99&lt;&gt;"",VLOOKUP(O99,Runners!CZ$3:DM$201,V$1,FALSE),"")</f>
        <v/>
      </c>
      <c r="W99" s="19" t="str">
        <f t="shared" si="21"/>
        <v/>
      </c>
    </row>
    <row r="100" spans="1:23" x14ac:dyDescent="0.2">
      <c r="A100" s="1" t="s">
        <v>29</v>
      </c>
      <c r="C100" s="3">
        <f>IF(A100&lt;&gt;"",VLOOKUP(A100,Runners!A$3:AS$201,C$1,FALSE),0)</f>
        <v>1.0763888888888889E-2</v>
      </c>
      <c r="D100" s="6">
        <f t="shared" si="15"/>
        <v>96</v>
      </c>
      <c r="E100" s="2"/>
      <c r="F100" s="2">
        <f t="shared" si="16"/>
        <v>0</v>
      </c>
      <c r="J100" s="1" t="str">
        <f t="shared" si="17"/>
        <v>Pam Hardman</v>
      </c>
      <c r="M100" s="8" t="str">
        <f>IF(D100&lt;=L$4,SMALL(E$4:E$202,D100),"")</f>
        <v/>
      </c>
      <c r="N100" s="8" t="str">
        <f>IF(D100&lt;=L$4,VLOOKUP(M100,E$4:F$202,2,FALSE),"")</f>
        <v/>
      </c>
      <c r="O100" s="1" t="str">
        <f>IF(D100&lt;=L$4,VLOOKUP(M100,E$4:J$202,6,FALSE),"")</f>
        <v/>
      </c>
      <c r="P100" s="40" t="str">
        <f>IF(D100&lt;=L$4,VLOOKUP(O100,A$4:B$202,2,FALSE),"")</f>
        <v/>
      </c>
      <c r="Q100" s="40" t="str">
        <f t="shared" si="18"/>
        <v/>
      </c>
      <c r="R100" s="6">
        <f t="shared" si="19"/>
        <v>0</v>
      </c>
      <c r="S100" s="6">
        <f>IF(AND(D100&lt;=L$4,P100&lt;&gt;"Y"),IF(N100&lt;VLOOKUP(O100,Runners!A$3:CT$201,S$1,FALSE),IF(Y$2="zero",0,Y$2),0),0)</f>
        <v>0</v>
      </c>
      <c r="T100" s="6">
        <f t="shared" si="20"/>
        <v>0</v>
      </c>
      <c r="U100" s="2"/>
      <c r="V100" s="2" t="str">
        <f>IF(O100&lt;&gt;"",VLOOKUP(O100,Runners!CZ$3:DM$201,V$1,FALSE),"")</f>
        <v/>
      </c>
      <c r="W100" s="19" t="str">
        <f t="shared" si="21"/>
        <v/>
      </c>
    </row>
    <row r="101" spans="1:23" x14ac:dyDescent="0.2">
      <c r="A101" s="1" t="s">
        <v>50</v>
      </c>
      <c r="C101" s="3">
        <f>IF(A101&lt;&gt;"",VLOOKUP(A101,Runners!A$3:AS$201,C$1,FALSE),0)</f>
        <v>1.5972222222222224E-2</v>
      </c>
      <c r="D101" s="6">
        <f t="shared" ref="D101:D126" si="22">D100+1</f>
        <v>97</v>
      </c>
      <c r="E101" s="2"/>
      <c r="F101" s="2">
        <f t="shared" ref="F101:F126" si="23">IF(E101&gt;0,E101-C101,0)</f>
        <v>0</v>
      </c>
      <c r="J101" s="1" t="str">
        <f t="shared" ref="J101:J126" si="24">A101</f>
        <v>Paul Veevers</v>
      </c>
      <c r="M101" s="8" t="str">
        <f>IF(D101&lt;=L$4,SMALL(E$4:E$202,D101),"")</f>
        <v/>
      </c>
      <c r="N101" s="8" t="str">
        <f>IF(D101&lt;=L$4,VLOOKUP(M101,E$4:F$202,2,FALSE),"")</f>
        <v/>
      </c>
      <c r="O101" s="1" t="str">
        <f>IF(D101&lt;=L$4,VLOOKUP(M101,E$4:J$202,6,FALSE),"")</f>
        <v/>
      </c>
      <c r="P101" s="40" t="str">
        <f>IF(D101&lt;=L$4,VLOOKUP(O101,A$4:B$202,2,FALSE),"")</f>
        <v/>
      </c>
      <c r="Q101" s="40" t="str">
        <f t="shared" ref="Q101:Q126" si="25">IF(D101&lt;=L$4,IF(P101="Y",Q100,Q100-1),"")</f>
        <v/>
      </c>
      <c r="R101" s="6">
        <f t="shared" ref="R101:R126" si="26">IF(Q101=Q100,0,IF(Q101&gt;0,Q101,1))</f>
        <v>0</v>
      </c>
      <c r="S101" s="6">
        <f>IF(AND(D101&lt;=L$4,P101&lt;&gt;"Y"),IF(N101&lt;VLOOKUP(O101,Runners!A$3:CT$201,S$1,FALSE),IF(Y$2="zero",0,Y$2),0),0)</f>
        <v>0</v>
      </c>
      <c r="T101" s="6">
        <f t="shared" ref="T101:T126" si="27">IF(AND(D101&lt;=L$4,P101&lt;&gt;"Y"),S101+R101,0)</f>
        <v>0</v>
      </c>
      <c r="U101" s="2"/>
      <c r="V101" s="2" t="str">
        <f>IF(O101&lt;&gt;"",VLOOKUP(O101,Runners!CZ$3:DM$201,V$1,FALSE),"")</f>
        <v/>
      </c>
      <c r="W101" s="19" t="str">
        <f t="shared" ref="W101:W126" si="28">IF(O101&lt;&gt;"",(V101-N101)/V101,"")</f>
        <v/>
      </c>
    </row>
    <row r="102" spans="1:23" x14ac:dyDescent="0.2">
      <c r="A102" s="41" t="s">
        <v>23</v>
      </c>
      <c r="C102" s="3">
        <f>IF(A102&lt;&gt;"",VLOOKUP(A102,Runners!A$3:AS$201,C$1,FALSE),0)</f>
        <v>6.4236111111111117E-3</v>
      </c>
      <c r="D102" s="6">
        <f t="shared" si="22"/>
        <v>98</v>
      </c>
      <c r="E102" s="2"/>
      <c r="F102" s="2">
        <f t="shared" si="23"/>
        <v>0</v>
      </c>
      <c r="J102" s="1" t="str">
        <f t="shared" si="24"/>
        <v>Paula McCandless</v>
      </c>
      <c r="M102" s="8" t="str">
        <f>IF(D102&lt;=L$4,SMALL(E$4:E$202,D102),"")</f>
        <v/>
      </c>
      <c r="N102" s="8" t="str">
        <f>IF(D102&lt;=L$4,VLOOKUP(M102,E$4:F$202,2,FALSE),"")</f>
        <v/>
      </c>
      <c r="O102" s="1" t="str">
        <f>IF(D102&lt;=L$4,VLOOKUP(M102,E$4:J$202,6,FALSE),"")</f>
        <v/>
      </c>
      <c r="P102" s="40" t="str">
        <f>IF(D102&lt;=L$4,VLOOKUP(O102,A$4:B$202,2,FALSE),"")</f>
        <v/>
      </c>
      <c r="Q102" s="40" t="str">
        <f t="shared" si="25"/>
        <v/>
      </c>
      <c r="R102" s="6">
        <f t="shared" si="26"/>
        <v>0</v>
      </c>
      <c r="S102" s="6">
        <f>IF(AND(D102&lt;=L$4,P102&lt;&gt;"Y"),IF(N102&lt;VLOOKUP(O102,Runners!A$3:CT$201,S$1,FALSE),IF(Y$2="zero",0,Y$2),0),0)</f>
        <v>0</v>
      </c>
      <c r="T102" s="6">
        <f t="shared" si="27"/>
        <v>0</v>
      </c>
      <c r="U102" s="2"/>
      <c r="V102" s="2" t="str">
        <f>IF(O102&lt;&gt;"",VLOOKUP(O102,Runners!CZ$3:DM$201,V$1,FALSE),"")</f>
        <v/>
      </c>
      <c r="W102" s="19" t="str">
        <f t="shared" si="28"/>
        <v/>
      </c>
    </row>
    <row r="103" spans="1:23" x14ac:dyDescent="0.2">
      <c r="A103" s="1" t="s">
        <v>2</v>
      </c>
      <c r="B103" s="3"/>
      <c r="C103" s="3">
        <f>IF(A103&lt;&gt;"",VLOOKUP(A103,Runners!A$3:AS$201,C$1,FALSE),0)</f>
        <v>1.0243055555555556E-2</v>
      </c>
      <c r="D103" s="6">
        <f t="shared" si="22"/>
        <v>99</v>
      </c>
      <c r="E103" s="2"/>
      <c r="F103" s="2">
        <f t="shared" si="23"/>
        <v>0</v>
      </c>
      <c r="J103" s="1" t="str">
        <f t="shared" si="24"/>
        <v>Peter Reid</v>
      </c>
      <c r="M103" s="8" t="str">
        <f>IF(D103&lt;=L$4,SMALL(E$4:E$202,D103),"")</f>
        <v/>
      </c>
      <c r="N103" s="8" t="str">
        <f>IF(D103&lt;=L$4,VLOOKUP(M103,E$4:F$202,2,FALSE),"")</f>
        <v/>
      </c>
      <c r="O103" s="1" t="str">
        <f>IF(D103&lt;=L$4,VLOOKUP(M103,E$4:J$202,6,FALSE),"")</f>
        <v/>
      </c>
      <c r="P103" s="40" t="str">
        <f>IF(D103&lt;=L$4,VLOOKUP(O103,A$4:B$202,2,FALSE),"")</f>
        <v/>
      </c>
      <c r="Q103" s="40" t="str">
        <f t="shared" si="25"/>
        <v/>
      </c>
      <c r="R103" s="6">
        <f t="shared" si="26"/>
        <v>0</v>
      </c>
      <c r="S103" s="6">
        <f>IF(AND(D103&lt;=L$4,P103&lt;&gt;"Y"),IF(N103&lt;VLOOKUP(O103,Runners!A$3:CT$201,S$1,FALSE),IF(Y$2="zero",0,Y$2),0),0)</f>
        <v>0</v>
      </c>
      <c r="T103" s="6">
        <f t="shared" si="27"/>
        <v>0</v>
      </c>
      <c r="U103" s="2"/>
      <c r="V103" s="2" t="str">
        <f>IF(O103&lt;&gt;"",VLOOKUP(O103,Runners!CZ$3:DM$201,V$1,FALSE),"")</f>
        <v/>
      </c>
      <c r="W103" s="19" t="str">
        <f t="shared" si="28"/>
        <v/>
      </c>
    </row>
    <row r="104" spans="1:23" x14ac:dyDescent="0.2">
      <c r="A104" s="1" t="s">
        <v>178</v>
      </c>
      <c r="C104" s="3">
        <f>IF(A104&lt;&gt;"",VLOOKUP(A104,Runners!A$3:AS$201,C$1,FALSE),0)</f>
        <v>8.5069444444444437E-3</v>
      </c>
      <c r="D104" s="6">
        <f t="shared" si="22"/>
        <v>100</v>
      </c>
      <c r="E104" s="2">
        <v>3.4953703703703702E-2</v>
      </c>
      <c r="F104" s="2">
        <f t="shared" si="23"/>
        <v>2.644675925925926E-2</v>
      </c>
      <c r="J104" s="1" t="str">
        <f t="shared" si="24"/>
        <v>Peter Thomson</v>
      </c>
      <c r="M104" s="8" t="str">
        <f>IF(D104&lt;=L$4,SMALL(E$4:E$202,D104),"")</f>
        <v/>
      </c>
      <c r="N104" s="8" t="str">
        <f>IF(D104&lt;=L$4,VLOOKUP(M104,E$4:F$202,2,FALSE),"")</f>
        <v/>
      </c>
      <c r="O104" s="1" t="str">
        <f>IF(D104&lt;=L$4,VLOOKUP(M104,E$4:J$202,6,FALSE),"")</f>
        <v/>
      </c>
      <c r="P104" s="40" t="str">
        <f>IF(D104&lt;=L$4,VLOOKUP(O104,A$4:B$202,2,FALSE),"")</f>
        <v/>
      </c>
      <c r="Q104" s="40" t="str">
        <f t="shared" si="25"/>
        <v/>
      </c>
      <c r="R104" s="6">
        <f t="shared" si="26"/>
        <v>0</v>
      </c>
      <c r="S104" s="6">
        <f>IF(AND(D104&lt;=L$4,P104&lt;&gt;"Y"),IF(N104&lt;VLOOKUP(O104,Runners!A$3:CT$201,S$1,FALSE),IF(Y$2="zero",0,Y$2),0),0)</f>
        <v>0</v>
      </c>
      <c r="T104" s="6">
        <f t="shared" si="27"/>
        <v>0</v>
      </c>
      <c r="U104" s="2"/>
      <c r="V104" s="2" t="str">
        <f>IF(O104&lt;&gt;"",VLOOKUP(O104,Runners!CZ$3:DM$201,V$1,FALSE),"")</f>
        <v/>
      </c>
      <c r="W104" s="19" t="str">
        <f t="shared" si="28"/>
        <v/>
      </c>
    </row>
    <row r="105" spans="1:23" x14ac:dyDescent="0.2">
      <c r="A105" s="1" t="s">
        <v>215</v>
      </c>
      <c r="C105" s="3">
        <f>IF(A105&lt;&gt;"",VLOOKUP(A105,Runners!A$3:AS$201,C$1,FALSE),0)</f>
        <v>8.1597222222222227E-3</v>
      </c>
      <c r="D105" s="6">
        <f t="shared" si="22"/>
        <v>101</v>
      </c>
      <c r="E105" s="2"/>
      <c r="F105" s="2">
        <f t="shared" si="23"/>
        <v>0</v>
      </c>
      <c r="J105" s="1" t="str">
        <f t="shared" si="24"/>
        <v>Philip Gower</v>
      </c>
      <c r="M105" s="8" t="str">
        <f>IF(D105&lt;=L$4,SMALL(E$4:E$202,D105),"")</f>
        <v/>
      </c>
      <c r="N105" s="8" t="str">
        <f>IF(D105&lt;=L$4,VLOOKUP(M105,E$4:F$202,2,FALSE),"")</f>
        <v/>
      </c>
      <c r="O105" s="1" t="str">
        <f>IF(D105&lt;=L$4,VLOOKUP(M105,E$4:J$202,6,FALSE),"")</f>
        <v/>
      </c>
      <c r="P105" s="40" t="str">
        <f>IF(D105&lt;=L$4,VLOOKUP(O105,A$4:B$202,2,FALSE),"")</f>
        <v/>
      </c>
      <c r="Q105" s="40" t="str">
        <f t="shared" si="25"/>
        <v/>
      </c>
      <c r="R105" s="6">
        <f t="shared" si="26"/>
        <v>0</v>
      </c>
      <c r="S105" s="6">
        <f>IF(AND(D105&lt;=L$4,P105&lt;&gt;"Y"),IF(N105&lt;VLOOKUP(O105,Runners!A$3:CT$201,S$1,FALSE),IF(Y$2="zero",0,Y$2),0),0)</f>
        <v>0</v>
      </c>
      <c r="T105" s="6">
        <f t="shared" si="27"/>
        <v>0</v>
      </c>
      <c r="U105" s="2"/>
      <c r="V105" s="2" t="str">
        <f>IF(O105&lt;&gt;"",VLOOKUP(O105,Runners!CZ$3:DM$201,V$1,FALSE),"")</f>
        <v/>
      </c>
      <c r="W105" s="19" t="str">
        <f t="shared" si="28"/>
        <v/>
      </c>
    </row>
    <row r="106" spans="1:23" x14ac:dyDescent="0.2">
      <c r="A106" s="1" t="s">
        <v>217</v>
      </c>
      <c r="C106" s="3">
        <f>IF(A106&lt;&gt;"",VLOOKUP(A106,Runners!A$3:AS$201,C$1,FALSE),0)</f>
        <v>1.1631944444444445E-2</v>
      </c>
      <c r="D106" s="6">
        <f t="shared" si="22"/>
        <v>102</v>
      </c>
      <c r="E106" s="2"/>
      <c r="F106" s="2">
        <f t="shared" si="23"/>
        <v>0</v>
      </c>
      <c r="J106" s="1" t="str">
        <f t="shared" si="24"/>
        <v>Richard Needham</v>
      </c>
      <c r="M106" s="8" t="str">
        <f>IF(D106&lt;=L$4,SMALL(E$4:E$202,D106),"")</f>
        <v/>
      </c>
      <c r="N106" s="8" t="str">
        <f>IF(D106&lt;=L$4,VLOOKUP(M106,E$4:F$202,2,FALSE),"")</f>
        <v/>
      </c>
      <c r="O106" s="1" t="str">
        <f>IF(D106&lt;=L$4,VLOOKUP(M106,E$4:J$202,6,FALSE),"")</f>
        <v/>
      </c>
      <c r="P106" s="40" t="str">
        <f>IF(D106&lt;=L$4,VLOOKUP(O106,A$4:B$202,2,FALSE),"")</f>
        <v/>
      </c>
      <c r="Q106" s="40" t="str">
        <f t="shared" si="25"/>
        <v/>
      </c>
      <c r="R106" s="6">
        <f t="shared" si="26"/>
        <v>0</v>
      </c>
      <c r="S106" s="6">
        <f>IF(AND(D106&lt;=L$4,P106&lt;&gt;"Y"),IF(N106&lt;VLOOKUP(O106,Runners!A$3:CT$201,S$1,FALSE),IF(Y$2="zero",0,Y$2),0),0)</f>
        <v>0</v>
      </c>
      <c r="T106" s="6">
        <f t="shared" si="27"/>
        <v>0</v>
      </c>
      <c r="U106" s="2"/>
      <c r="V106" s="2" t="str">
        <f>IF(O106&lt;&gt;"",VLOOKUP(O106,Runners!CZ$3:DM$201,V$1,FALSE),"")</f>
        <v/>
      </c>
      <c r="W106" s="19" t="str">
        <f t="shared" si="28"/>
        <v/>
      </c>
    </row>
    <row r="107" spans="1:23" x14ac:dyDescent="0.2">
      <c r="A107" s="1" t="s">
        <v>25</v>
      </c>
      <c r="C107" s="3">
        <f>IF(A107&lt;&gt;"",VLOOKUP(A107,Runners!A$3:AS$201,C$1,FALSE),0)</f>
        <v>1.1111111111111112E-2</v>
      </c>
      <c r="D107" s="6">
        <f t="shared" si="22"/>
        <v>103</v>
      </c>
      <c r="E107" s="2"/>
      <c r="F107" s="2">
        <f t="shared" si="23"/>
        <v>0</v>
      </c>
      <c r="J107" s="1" t="str">
        <f t="shared" si="24"/>
        <v>Richard Storey</v>
      </c>
      <c r="M107" s="8" t="str">
        <f>IF(D107&lt;=L$4,SMALL(E$4:E$202,D107),"")</f>
        <v/>
      </c>
      <c r="N107" s="8" t="str">
        <f>IF(D107&lt;=L$4,VLOOKUP(M107,E$4:F$202,2,FALSE),"")</f>
        <v/>
      </c>
      <c r="O107" s="1" t="str">
        <f>IF(D107&lt;=L$4,VLOOKUP(M107,E$4:J$202,6,FALSE),"")</f>
        <v/>
      </c>
      <c r="P107" s="40" t="str">
        <f>IF(D107&lt;=L$4,VLOOKUP(O107,A$4:B$202,2,FALSE),"")</f>
        <v/>
      </c>
      <c r="Q107" s="40" t="str">
        <f t="shared" si="25"/>
        <v/>
      </c>
      <c r="R107" s="6">
        <f t="shared" si="26"/>
        <v>0</v>
      </c>
      <c r="S107" s="6">
        <f>IF(AND(D107&lt;=L$4,P107&lt;&gt;"Y"),IF(N107&lt;VLOOKUP(O107,Runners!A$3:CT$201,S$1,FALSE),IF(Y$2="zero",0,Y$2),0),0)</f>
        <v>0</v>
      </c>
      <c r="T107" s="6">
        <f t="shared" si="27"/>
        <v>0</v>
      </c>
      <c r="U107" s="2"/>
      <c r="V107" s="2" t="str">
        <f>IF(O107&lt;&gt;"",VLOOKUP(O107,Runners!CZ$3:DM$201,V$1,FALSE),"")</f>
        <v/>
      </c>
      <c r="W107" s="19" t="str">
        <f t="shared" si="28"/>
        <v/>
      </c>
    </row>
    <row r="108" spans="1:23" x14ac:dyDescent="0.2">
      <c r="A108" s="1" t="s">
        <v>52</v>
      </c>
      <c r="C108" s="3">
        <f>IF(A108&lt;&gt;"",VLOOKUP(A108,Runners!A$3:AS$201,C$1,FALSE),0)</f>
        <v>1.0590277777777778E-2</v>
      </c>
      <c r="D108" s="6">
        <f t="shared" si="22"/>
        <v>104</v>
      </c>
      <c r="E108" s="2"/>
      <c r="F108" s="2">
        <f t="shared" si="23"/>
        <v>0</v>
      </c>
      <c r="J108" s="1" t="str">
        <f t="shared" si="24"/>
        <v>Robert Parker</v>
      </c>
      <c r="M108" s="8" t="str">
        <f>IF(D108&lt;=L$4,SMALL(E$4:E$202,D108),"")</f>
        <v/>
      </c>
      <c r="N108" s="8" t="str">
        <f>IF(D108&lt;=L$4,VLOOKUP(M108,E$4:F$202,2,FALSE),"")</f>
        <v/>
      </c>
      <c r="O108" s="1" t="str">
        <f>IF(D108&lt;=L$4,VLOOKUP(M108,E$4:J$202,6,FALSE),"")</f>
        <v/>
      </c>
      <c r="P108" s="40" t="str">
        <f>IF(D108&lt;=L$4,VLOOKUP(O108,A$4:B$202,2,FALSE),"")</f>
        <v/>
      </c>
      <c r="Q108" s="40" t="str">
        <f t="shared" si="25"/>
        <v/>
      </c>
      <c r="R108" s="6">
        <f t="shared" si="26"/>
        <v>0</v>
      </c>
      <c r="S108" s="6">
        <f>IF(AND(D108&lt;=L$4,P108&lt;&gt;"Y"),IF(N108&lt;VLOOKUP(O108,Runners!A$3:CT$201,S$1,FALSE),IF(Y$2="zero",0,Y$2),0),0)</f>
        <v>0</v>
      </c>
      <c r="T108" s="6">
        <f t="shared" si="27"/>
        <v>0</v>
      </c>
      <c r="U108" s="2"/>
      <c r="V108" s="2" t="str">
        <f>IF(O108&lt;&gt;"",VLOOKUP(O108,Runners!CZ$3:DM$201,V$1,FALSE),"")</f>
        <v/>
      </c>
      <c r="W108" s="19" t="str">
        <f t="shared" si="28"/>
        <v/>
      </c>
    </row>
    <row r="109" spans="1:23" x14ac:dyDescent="0.2">
      <c r="A109" s="1" t="s">
        <v>18</v>
      </c>
      <c r="C109" s="3">
        <f>IF(A109&lt;&gt;"",VLOOKUP(A109,Runners!A$3:AS$201,C$1,FALSE),0)</f>
        <v>1.8749999999999999E-2</v>
      </c>
      <c r="D109" s="6">
        <f t="shared" si="22"/>
        <v>105</v>
      </c>
      <c r="E109" s="2"/>
      <c r="F109" s="2">
        <f t="shared" si="23"/>
        <v>0</v>
      </c>
      <c r="J109" s="1" t="str">
        <f t="shared" si="24"/>
        <v>Ross McKelvie</v>
      </c>
      <c r="M109" s="8" t="str">
        <f>IF(D109&lt;=L$4,SMALL(E$4:E$202,D109),"")</f>
        <v/>
      </c>
      <c r="N109" s="8" t="str">
        <f>IF(D109&lt;=L$4,VLOOKUP(M109,E$4:F$202,2,FALSE),"")</f>
        <v/>
      </c>
      <c r="O109" s="1" t="str">
        <f>IF(D109&lt;=L$4,VLOOKUP(M109,E$4:J$202,6,FALSE),"")</f>
        <v/>
      </c>
      <c r="P109" s="40" t="str">
        <f>IF(D109&lt;=L$4,VLOOKUP(O109,A$4:B$202,2,FALSE),"")</f>
        <v/>
      </c>
      <c r="Q109" s="40" t="str">
        <f t="shared" si="25"/>
        <v/>
      </c>
      <c r="R109" s="6">
        <f t="shared" si="26"/>
        <v>0</v>
      </c>
      <c r="S109" s="6">
        <f>IF(AND(D109&lt;=L$4,P109&lt;&gt;"Y"),IF(N109&lt;VLOOKUP(O109,Runners!A$3:CT$201,S$1,FALSE),IF(Y$2="zero",0,Y$2),0),0)</f>
        <v>0</v>
      </c>
      <c r="T109" s="6">
        <f t="shared" si="27"/>
        <v>0</v>
      </c>
      <c r="U109" s="2"/>
      <c r="V109" s="2" t="str">
        <f>IF(O109&lt;&gt;"",VLOOKUP(O109,Runners!CZ$3:DM$201,V$1,FALSE),"")</f>
        <v/>
      </c>
      <c r="W109" s="19" t="str">
        <f t="shared" si="28"/>
        <v/>
      </c>
    </row>
    <row r="110" spans="1:23" x14ac:dyDescent="0.2">
      <c r="A110" s="1" t="s">
        <v>28</v>
      </c>
      <c r="C110" s="3">
        <f>IF(A110&lt;&gt;"",VLOOKUP(A110,Runners!A$3:AS$201,C$1,FALSE),0)</f>
        <v>1.0416666666666668E-2</v>
      </c>
      <c r="D110" s="6">
        <f t="shared" si="22"/>
        <v>106</v>
      </c>
      <c r="E110" s="2"/>
      <c r="F110" s="2">
        <f t="shared" si="23"/>
        <v>0</v>
      </c>
      <c r="J110" s="1" t="str">
        <f t="shared" si="24"/>
        <v>Roy Stevens</v>
      </c>
      <c r="M110" s="8" t="str">
        <f>IF(D110&lt;=L$4,SMALL(E$4:E$202,D110),"")</f>
        <v/>
      </c>
      <c r="N110" s="8" t="str">
        <f>IF(D110&lt;=L$4,VLOOKUP(M110,E$4:F$202,2,FALSE),"")</f>
        <v/>
      </c>
      <c r="O110" s="1" t="str">
        <f>IF(D110&lt;=L$4,VLOOKUP(M110,E$4:J$202,6,FALSE),"")</f>
        <v/>
      </c>
      <c r="P110" s="40" t="str">
        <f>IF(D110&lt;=L$4,VLOOKUP(O110,A$4:B$202,2,FALSE),"")</f>
        <v/>
      </c>
      <c r="Q110" s="40" t="str">
        <f t="shared" si="25"/>
        <v/>
      </c>
      <c r="R110" s="6">
        <f t="shared" si="26"/>
        <v>0</v>
      </c>
      <c r="S110" s="6">
        <f>IF(AND(D110&lt;=L$4,P110&lt;&gt;"Y"),IF(N110&lt;VLOOKUP(O110,Runners!A$3:CT$201,S$1,FALSE),IF(Y$2="zero",0,Y$2),0),0)</f>
        <v>0</v>
      </c>
      <c r="T110" s="6">
        <f t="shared" si="27"/>
        <v>0</v>
      </c>
      <c r="U110" s="2"/>
      <c r="V110" s="2" t="str">
        <f>IF(O110&lt;&gt;"",VLOOKUP(O110,Runners!CZ$3:DM$201,V$1,FALSE),"")</f>
        <v/>
      </c>
      <c r="W110" s="19" t="str">
        <f t="shared" si="28"/>
        <v/>
      </c>
    </row>
    <row r="111" spans="1:23" x14ac:dyDescent="0.2">
      <c r="A111" s="1" t="s">
        <v>51</v>
      </c>
      <c r="C111" s="3">
        <f>IF(A111&lt;&gt;"",VLOOKUP(A111,Runners!A$3:AS$201,C$1,FALSE),0)</f>
        <v>7.6388888888888895E-3</v>
      </c>
      <c r="D111" s="6">
        <f t="shared" si="22"/>
        <v>107</v>
      </c>
      <c r="E111" s="2"/>
      <c r="F111" s="2">
        <f t="shared" si="23"/>
        <v>0</v>
      </c>
      <c r="J111" s="1" t="str">
        <f t="shared" si="24"/>
        <v>Ruth Bye</v>
      </c>
      <c r="M111" s="8" t="str">
        <f>IF(D111&lt;=L$4,SMALL(E$4:E$202,D111),"")</f>
        <v/>
      </c>
      <c r="N111" s="8" t="str">
        <f>IF(D111&lt;=L$4,VLOOKUP(M111,E$4:F$202,2,FALSE),"")</f>
        <v/>
      </c>
      <c r="O111" s="1" t="str">
        <f>IF(D111&lt;=L$4,VLOOKUP(M111,E$4:J$202,6,FALSE),"")</f>
        <v/>
      </c>
      <c r="P111" s="40" t="str">
        <f>IF(D111&lt;=L$4,VLOOKUP(O111,A$4:B$202,2,FALSE),"")</f>
        <v/>
      </c>
      <c r="Q111" s="40" t="str">
        <f t="shared" si="25"/>
        <v/>
      </c>
      <c r="R111" s="6">
        <f t="shared" si="26"/>
        <v>0</v>
      </c>
      <c r="S111" s="6">
        <f>IF(AND(D111&lt;=L$4,P111&lt;&gt;"Y"),IF(N111&lt;VLOOKUP(O111,Runners!A$3:CT$201,S$1,FALSE),IF(Y$2="zero",0,Y$2),0),0)</f>
        <v>0</v>
      </c>
      <c r="T111" s="6">
        <f t="shared" si="27"/>
        <v>0</v>
      </c>
      <c r="U111" s="2"/>
      <c r="V111" s="2" t="str">
        <f>IF(O111&lt;&gt;"",VLOOKUP(O111,Runners!CZ$3:DM$201,V$1,FALSE),"")</f>
        <v/>
      </c>
      <c r="W111" s="19" t="str">
        <f t="shared" si="28"/>
        <v/>
      </c>
    </row>
    <row r="112" spans="1:23" x14ac:dyDescent="0.2">
      <c r="A112" s="1" t="s">
        <v>49</v>
      </c>
      <c r="B112" s="3"/>
      <c r="C112" s="3">
        <f>IF(A112&lt;&gt;"",VLOOKUP(A112,Runners!A$3:AS$201,C$1,FALSE),0)</f>
        <v>1.0416666666666668E-2</v>
      </c>
      <c r="D112" s="6">
        <f t="shared" si="22"/>
        <v>108</v>
      </c>
      <c r="E112" s="2"/>
      <c r="F112" s="2">
        <f t="shared" si="23"/>
        <v>0</v>
      </c>
      <c r="J112" s="1" t="str">
        <f t="shared" si="24"/>
        <v>Ruth Wheatley</v>
      </c>
      <c r="M112" s="8" t="str">
        <f>IF(D112&lt;=L$4,SMALL(E$4:E$202,D112),"")</f>
        <v/>
      </c>
      <c r="N112" s="8" t="str">
        <f>IF(D112&lt;=L$4,VLOOKUP(M112,E$4:F$202,2,FALSE),"")</f>
        <v/>
      </c>
      <c r="O112" s="1" t="str">
        <f>IF(D112&lt;=L$4,VLOOKUP(M112,E$4:J$202,6,FALSE),"")</f>
        <v/>
      </c>
      <c r="P112" s="40" t="str">
        <f>IF(D112&lt;=L$4,VLOOKUP(O112,A$4:B$202,2,FALSE),"")</f>
        <v/>
      </c>
      <c r="Q112" s="40" t="str">
        <f t="shared" si="25"/>
        <v/>
      </c>
      <c r="R112" s="6">
        <f t="shared" si="26"/>
        <v>0</v>
      </c>
      <c r="S112" s="6">
        <f>IF(AND(D112&lt;=L$4,P112&lt;&gt;"Y"),IF(N112&lt;VLOOKUP(O112,Runners!A$3:CT$201,S$1,FALSE),IF(Y$2="zero",0,Y$2),0),0)</f>
        <v>0</v>
      </c>
      <c r="T112" s="6">
        <f t="shared" si="27"/>
        <v>0</v>
      </c>
      <c r="U112" s="2"/>
      <c r="V112" s="2" t="str">
        <f>IF(O112&lt;&gt;"",VLOOKUP(O112,Runners!CZ$3:DM$201,V$1,FALSE),"")</f>
        <v/>
      </c>
      <c r="W112" s="19" t="str">
        <f t="shared" si="28"/>
        <v/>
      </c>
    </row>
    <row r="113" spans="1:23" x14ac:dyDescent="0.2">
      <c r="A113" s="1" t="s">
        <v>201</v>
      </c>
      <c r="C113" s="3">
        <f>IF(A113&lt;&gt;"",VLOOKUP(A113,Runners!A$3:AS$201,C$1,FALSE),0)</f>
        <v>5.5555555555555558E-3</v>
      </c>
      <c r="D113" s="6">
        <f t="shared" si="22"/>
        <v>109</v>
      </c>
      <c r="E113" s="2"/>
      <c r="F113" s="2">
        <f t="shared" si="23"/>
        <v>0</v>
      </c>
      <c r="J113" s="1" t="str">
        <f t="shared" si="24"/>
        <v>Sarah Cook</v>
      </c>
      <c r="M113" s="8" t="str">
        <f>IF(D113&lt;=L$4,SMALL(E$4:E$202,D113),"")</f>
        <v/>
      </c>
      <c r="N113" s="8" t="str">
        <f>IF(D113&lt;=L$4,VLOOKUP(M113,E$4:F$202,2,FALSE),"")</f>
        <v/>
      </c>
      <c r="O113" s="1" t="str">
        <f>IF(D113&lt;=L$4,VLOOKUP(M113,E$4:J$202,6,FALSE),"")</f>
        <v/>
      </c>
      <c r="P113" s="40" t="str">
        <f>IF(D113&lt;=L$4,VLOOKUP(O113,A$4:B$202,2,FALSE),"")</f>
        <v/>
      </c>
      <c r="Q113" s="40" t="str">
        <f t="shared" si="25"/>
        <v/>
      </c>
      <c r="R113" s="6">
        <f t="shared" si="26"/>
        <v>0</v>
      </c>
      <c r="S113" s="6">
        <f>IF(AND(D113&lt;=L$4,P113&lt;&gt;"Y"),IF(N113&lt;VLOOKUP(O113,Runners!A$3:CT$201,S$1,FALSE),IF(Y$2="zero",0,Y$2),0),0)</f>
        <v>0</v>
      </c>
      <c r="T113" s="6">
        <f t="shared" si="27"/>
        <v>0</v>
      </c>
      <c r="U113" s="2"/>
      <c r="V113" s="2" t="str">
        <f>IF(O113&lt;&gt;"",VLOOKUP(O113,Runners!CZ$3:DM$201,V$1,FALSE),"")</f>
        <v/>
      </c>
      <c r="W113" s="19" t="str">
        <f t="shared" si="28"/>
        <v/>
      </c>
    </row>
    <row r="114" spans="1:23" x14ac:dyDescent="0.2">
      <c r="A114" s="1" t="s">
        <v>188</v>
      </c>
      <c r="C114" s="3">
        <f>IF(A114&lt;&gt;"",VLOOKUP(A114,Runners!A$3:AS$201,C$1,FALSE),0)</f>
        <v>8.5069444444444454E-3</v>
      </c>
      <c r="D114" s="6">
        <f t="shared" si="22"/>
        <v>110</v>
      </c>
      <c r="E114" s="2"/>
      <c r="F114" s="2">
        <f t="shared" si="23"/>
        <v>0</v>
      </c>
      <c r="J114" s="1" t="str">
        <f t="shared" si="24"/>
        <v>Simon Smith</v>
      </c>
      <c r="M114" s="8" t="str">
        <f>IF(D114&lt;=L$4,SMALL(E$4:E$202,D114),"")</f>
        <v/>
      </c>
      <c r="N114" s="8" t="str">
        <f>IF(D114&lt;=L$4,VLOOKUP(M114,E$4:F$202,2,FALSE),"")</f>
        <v/>
      </c>
      <c r="O114" s="1" t="str">
        <f>IF(D114&lt;=L$4,VLOOKUP(M114,E$4:J$202,6,FALSE),"")</f>
        <v/>
      </c>
      <c r="P114" s="40" t="str">
        <f>IF(D114&lt;=L$4,VLOOKUP(O114,A$4:B$202,2,FALSE),"")</f>
        <v/>
      </c>
      <c r="Q114" s="40" t="str">
        <f t="shared" si="25"/>
        <v/>
      </c>
      <c r="R114" s="6">
        <f t="shared" si="26"/>
        <v>0</v>
      </c>
      <c r="S114" s="6">
        <f>IF(AND(D114&lt;=L$4,P114&lt;&gt;"Y"),IF(N114&lt;VLOOKUP(O114,Runners!A$3:CT$201,S$1,FALSE),IF(Y$2="zero",0,Y$2),0),0)</f>
        <v>0</v>
      </c>
      <c r="T114" s="6">
        <f t="shared" si="27"/>
        <v>0</v>
      </c>
      <c r="U114" s="2"/>
      <c r="V114" s="2" t="str">
        <f>IF(O114&lt;&gt;"",VLOOKUP(O114,Runners!CZ$3:DM$201,V$1,FALSE),"")</f>
        <v/>
      </c>
      <c r="W114" s="19" t="str">
        <f t="shared" si="28"/>
        <v/>
      </c>
    </row>
    <row r="115" spans="1:23" x14ac:dyDescent="0.2">
      <c r="A115" s="1" t="s">
        <v>191</v>
      </c>
      <c r="C115" s="3">
        <f>IF(A115&lt;&gt;"",VLOOKUP(A115,Runners!A$3:AS$201,C$1,FALSE),0)</f>
        <v>1.3715277777777778E-2</v>
      </c>
      <c r="D115" s="6">
        <f t="shared" si="22"/>
        <v>111</v>
      </c>
      <c r="E115" s="2"/>
      <c r="F115" s="2">
        <f t="shared" si="23"/>
        <v>0</v>
      </c>
      <c r="J115" s="1" t="str">
        <f t="shared" si="24"/>
        <v>Sophie Bohannon</v>
      </c>
      <c r="M115" s="8" t="str">
        <f>IF(D115&lt;=L$4,SMALL(E$4:E$202,D115),"")</f>
        <v/>
      </c>
      <c r="N115" s="8" t="str">
        <f>IF(D115&lt;=L$4,VLOOKUP(M115,E$4:F$202,2,FALSE),"")</f>
        <v/>
      </c>
      <c r="O115" s="1" t="str">
        <f>IF(D115&lt;=L$4,VLOOKUP(M115,E$4:J$202,6,FALSE),"")</f>
        <v/>
      </c>
      <c r="P115" s="40" t="str">
        <f>IF(D115&lt;=L$4,VLOOKUP(O115,A$4:B$202,2,FALSE),"")</f>
        <v/>
      </c>
      <c r="Q115" s="40" t="str">
        <f t="shared" si="25"/>
        <v/>
      </c>
      <c r="R115" s="6">
        <f t="shared" si="26"/>
        <v>0</v>
      </c>
      <c r="S115" s="6">
        <f>IF(AND(D115&lt;=L$4,P115&lt;&gt;"Y"),IF(N115&lt;VLOOKUP(O115,Runners!A$3:CT$201,S$1,FALSE),IF(Y$2="zero",0,Y$2),0),0)</f>
        <v>0</v>
      </c>
      <c r="T115" s="6">
        <f t="shared" si="27"/>
        <v>0</v>
      </c>
      <c r="U115" s="2"/>
      <c r="V115" s="2" t="str">
        <f>IF(O115&lt;&gt;"",VLOOKUP(O115,Runners!CZ$3:DM$201,V$1,FALSE),"")</f>
        <v/>
      </c>
      <c r="W115" s="19" t="str">
        <f t="shared" si="28"/>
        <v/>
      </c>
    </row>
    <row r="116" spans="1:23" x14ac:dyDescent="0.2">
      <c r="A116" s="1" t="s">
        <v>12</v>
      </c>
      <c r="C116" s="3">
        <f>IF(A116&lt;&gt;"",VLOOKUP(A116,Runners!A$3:AS$201,C$1,FALSE),0)</f>
        <v>6.076388888888889E-3</v>
      </c>
      <c r="D116" s="6">
        <f t="shared" si="22"/>
        <v>112</v>
      </c>
      <c r="E116" s="2"/>
      <c r="F116" s="2">
        <f t="shared" si="23"/>
        <v>0</v>
      </c>
      <c r="J116" s="1" t="str">
        <f t="shared" si="24"/>
        <v>Steve Tate</v>
      </c>
      <c r="M116" s="8" t="str">
        <f>IF(D116&lt;=L$4,SMALL(E$4:E$202,D116),"")</f>
        <v/>
      </c>
      <c r="N116" s="8" t="str">
        <f>IF(D116&lt;=L$4,VLOOKUP(M116,E$4:F$202,2,FALSE),"")</f>
        <v/>
      </c>
      <c r="O116" s="1" t="str">
        <f>IF(D116&lt;=L$4,VLOOKUP(M116,E$4:J$202,6,FALSE),"")</f>
        <v/>
      </c>
      <c r="P116" s="40" t="str">
        <f>IF(D116&lt;=L$4,VLOOKUP(O116,A$4:B$202,2,FALSE),"")</f>
        <v/>
      </c>
      <c r="Q116" s="40" t="str">
        <f t="shared" si="25"/>
        <v/>
      </c>
      <c r="R116" s="6">
        <f t="shared" si="26"/>
        <v>0</v>
      </c>
      <c r="S116" s="6">
        <f>IF(AND(D116&lt;=L$4,P116&lt;&gt;"Y"),IF(N116&lt;VLOOKUP(O116,Runners!A$3:CT$201,S$1,FALSE),IF(Y$2="zero",0,Y$2),0),0)</f>
        <v>0</v>
      </c>
      <c r="T116" s="6">
        <f t="shared" si="27"/>
        <v>0</v>
      </c>
      <c r="U116" s="2"/>
      <c r="V116" s="2" t="str">
        <f>IF(O116&lt;&gt;"",VLOOKUP(O116,Runners!CZ$3:DM$201,V$1,FALSE),"")</f>
        <v/>
      </c>
      <c r="W116" s="19" t="str">
        <f t="shared" si="28"/>
        <v/>
      </c>
    </row>
    <row r="117" spans="1:23" x14ac:dyDescent="0.2">
      <c r="A117" s="1" t="s">
        <v>198</v>
      </c>
      <c r="C117" s="3">
        <f>IF(A117&lt;&gt;"",VLOOKUP(A117,Runners!A$3:AS$201,C$1,FALSE),0)</f>
        <v>1.232638888888889E-2</v>
      </c>
      <c r="D117" s="6">
        <f t="shared" si="22"/>
        <v>113</v>
      </c>
      <c r="E117" s="2"/>
      <c r="F117" s="2">
        <f t="shared" si="23"/>
        <v>0</v>
      </c>
      <c r="J117" s="1" t="str">
        <f t="shared" si="24"/>
        <v>Steve Wise</v>
      </c>
      <c r="M117" s="8" t="str">
        <f>IF(D117&lt;=L$4,SMALL(E$4:E$202,D117),"")</f>
        <v/>
      </c>
      <c r="N117" s="8" t="str">
        <f>IF(D117&lt;=L$4,VLOOKUP(M117,E$4:F$202,2,FALSE),"")</f>
        <v/>
      </c>
      <c r="O117" s="1" t="str">
        <f>IF(D117&lt;=L$4,VLOOKUP(M117,E$4:J$202,6,FALSE),"")</f>
        <v/>
      </c>
      <c r="P117" s="40" t="str">
        <f>IF(D117&lt;=L$4,VLOOKUP(O117,A$4:B$202,2,FALSE),"")</f>
        <v/>
      </c>
      <c r="Q117" s="40" t="str">
        <f t="shared" si="25"/>
        <v/>
      </c>
      <c r="R117" s="6">
        <f t="shared" si="26"/>
        <v>0</v>
      </c>
      <c r="S117" s="6">
        <f>IF(AND(D117&lt;=L$4,P117&lt;&gt;"Y"),IF(N117&lt;VLOOKUP(O117,Runners!A$3:CT$201,S$1,FALSE),IF(Y$2="zero",0,Y$2),0),0)</f>
        <v>0</v>
      </c>
      <c r="T117" s="6">
        <f t="shared" si="27"/>
        <v>0</v>
      </c>
      <c r="U117" s="2"/>
      <c r="V117" s="2" t="str">
        <f>IF(O117&lt;&gt;"",VLOOKUP(O117,Runners!CZ$3:DM$201,V$1,FALSE),"")</f>
        <v/>
      </c>
      <c r="W117" s="19" t="str">
        <f t="shared" si="28"/>
        <v/>
      </c>
    </row>
    <row r="118" spans="1:23" x14ac:dyDescent="0.2">
      <c r="A118" s="1" t="s">
        <v>4</v>
      </c>
      <c r="C118" s="3">
        <f>IF(A118&lt;&gt;"",VLOOKUP(A118,Runners!A$3:AS$201,C$1,FALSE),0)</f>
        <v>9.7222222222222224E-3</v>
      </c>
      <c r="D118" s="6">
        <f t="shared" si="22"/>
        <v>114</v>
      </c>
      <c r="E118" s="2"/>
      <c r="F118" s="2">
        <f t="shared" si="23"/>
        <v>0</v>
      </c>
      <c r="J118" s="1" t="str">
        <f t="shared" si="24"/>
        <v>Sue Hawitt</v>
      </c>
      <c r="M118" s="8" t="str">
        <f>IF(D118&lt;=L$4,SMALL(E$4:E$202,D118),"")</f>
        <v/>
      </c>
      <c r="N118" s="8" t="str">
        <f>IF(D118&lt;=L$4,VLOOKUP(M118,E$4:F$202,2,FALSE),"")</f>
        <v/>
      </c>
      <c r="O118" s="1" t="str">
        <f>IF(D118&lt;=L$4,VLOOKUP(M118,E$4:J$202,6,FALSE),"")</f>
        <v/>
      </c>
      <c r="P118" s="40" t="str">
        <f>IF(D118&lt;=L$4,VLOOKUP(O118,A$4:B$202,2,FALSE),"")</f>
        <v/>
      </c>
      <c r="Q118" s="40" t="str">
        <f t="shared" si="25"/>
        <v/>
      </c>
      <c r="R118" s="6">
        <f t="shared" si="26"/>
        <v>0</v>
      </c>
      <c r="S118" s="6">
        <f>IF(AND(D118&lt;=L$4,P118&lt;&gt;"Y"),IF(N118&lt;VLOOKUP(O118,Runners!A$3:CT$201,S$1,FALSE),IF(Y$2="zero",0,Y$2),0),0)</f>
        <v>0</v>
      </c>
      <c r="T118" s="6">
        <f t="shared" si="27"/>
        <v>0</v>
      </c>
      <c r="U118" s="2"/>
      <c r="V118" s="2" t="str">
        <f>IF(O118&lt;&gt;"",VLOOKUP(O118,Runners!CZ$3:DM$201,V$1,FALSE),"")</f>
        <v/>
      </c>
      <c r="W118" s="19" t="str">
        <f t="shared" si="28"/>
        <v/>
      </c>
    </row>
    <row r="119" spans="1:23" x14ac:dyDescent="0.2">
      <c r="A119" s="1" t="s">
        <v>174</v>
      </c>
      <c r="C119" s="3">
        <f>IF(A119&lt;&gt;"",VLOOKUP(A119,Runners!A$3:AS$201,C$1,FALSE),0)</f>
        <v>4.5138888888888893E-3</v>
      </c>
      <c r="D119" s="6">
        <f t="shared" si="22"/>
        <v>115</v>
      </c>
      <c r="E119" s="2"/>
      <c r="F119" s="2">
        <f t="shared" si="23"/>
        <v>0</v>
      </c>
      <c r="J119" s="1" t="str">
        <f t="shared" si="24"/>
        <v>Sue Henry</v>
      </c>
      <c r="M119" s="8" t="str">
        <f>IF(D119&lt;=L$4,SMALL(E$4:E$202,D119),"")</f>
        <v/>
      </c>
      <c r="N119" s="8" t="str">
        <f>IF(D119&lt;=L$4,VLOOKUP(M119,E$4:F$202,2,FALSE),"")</f>
        <v/>
      </c>
      <c r="O119" s="1" t="str">
        <f>IF(D119&lt;=L$4,VLOOKUP(M119,E$4:J$202,6,FALSE),"")</f>
        <v/>
      </c>
      <c r="P119" s="40" t="str">
        <f>IF(D119&lt;=L$4,VLOOKUP(O119,A$4:B$202,2,FALSE),"")</f>
        <v/>
      </c>
      <c r="Q119" s="40" t="str">
        <f t="shared" si="25"/>
        <v/>
      </c>
      <c r="R119" s="6">
        <f t="shared" si="26"/>
        <v>0</v>
      </c>
      <c r="S119" s="6">
        <f>IF(AND(D119&lt;=L$4,P119&lt;&gt;"Y"),IF(N119&lt;VLOOKUP(O119,Runners!A$3:CT$201,S$1,FALSE),IF(Y$2="zero",0,Y$2),0),0)</f>
        <v>0</v>
      </c>
      <c r="T119" s="6">
        <f t="shared" si="27"/>
        <v>0</v>
      </c>
      <c r="U119" s="2"/>
      <c r="V119" s="2" t="str">
        <f>IF(O119&lt;&gt;"",VLOOKUP(O119,Runners!CZ$3:DM$201,V$1,FALSE),"")</f>
        <v/>
      </c>
      <c r="W119" s="19" t="str">
        <f t="shared" si="28"/>
        <v/>
      </c>
    </row>
    <row r="120" spans="1:23" x14ac:dyDescent="0.2">
      <c r="A120" s="1" t="s">
        <v>24</v>
      </c>
      <c r="C120" s="3">
        <f>IF(A120&lt;&gt;"",VLOOKUP(A120,Runners!A$3:AS$201,C$1,FALSE),0)</f>
        <v>5.9027777777777776E-3</v>
      </c>
      <c r="D120" s="6">
        <f t="shared" si="22"/>
        <v>116</v>
      </c>
      <c r="E120" s="2"/>
      <c r="F120" s="2">
        <f t="shared" si="23"/>
        <v>0</v>
      </c>
      <c r="J120" s="1" t="str">
        <f t="shared" si="24"/>
        <v>Sylvia Gittins</v>
      </c>
      <c r="M120" s="8" t="str">
        <f>IF(D120&lt;=L$4,SMALL(E$4:E$202,D120),"")</f>
        <v/>
      </c>
      <c r="N120" s="8" t="str">
        <f>IF(D120&lt;=L$4,VLOOKUP(M120,E$4:F$202,2,FALSE),"")</f>
        <v/>
      </c>
      <c r="O120" s="1" t="str">
        <f>IF(D120&lt;=L$4,VLOOKUP(M120,E$4:J$202,6,FALSE),"")</f>
        <v/>
      </c>
      <c r="P120" s="40" t="str">
        <f>IF(D120&lt;=L$4,VLOOKUP(O120,A$4:B$202,2,FALSE),"")</f>
        <v/>
      </c>
      <c r="Q120" s="40" t="str">
        <f t="shared" si="25"/>
        <v/>
      </c>
      <c r="R120" s="6">
        <f t="shared" si="26"/>
        <v>0</v>
      </c>
      <c r="S120" s="6">
        <f>IF(AND(D120&lt;=L$4,P120&lt;&gt;"Y"),IF(N120&lt;VLOOKUP(O120,Runners!A$3:CT$201,S$1,FALSE),IF(Y$2="zero",0,Y$2),0),0)</f>
        <v>0</v>
      </c>
      <c r="T120" s="6">
        <f t="shared" si="27"/>
        <v>0</v>
      </c>
      <c r="U120" s="2"/>
      <c r="V120" s="2" t="str">
        <f>IF(O120&lt;&gt;"",VLOOKUP(O120,Runners!CZ$3:DM$201,V$1,FALSE),"")</f>
        <v/>
      </c>
      <c r="W120" s="19" t="str">
        <f t="shared" si="28"/>
        <v/>
      </c>
    </row>
    <row r="121" spans="1:23" x14ac:dyDescent="0.2">
      <c r="A121" s="1" t="s">
        <v>211</v>
      </c>
      <c r="B121" s="3"/>
      <c r="C121" s="3">
        <f>IF(A121&lt;&gt;"",VLOOKUP(A121,Runners!A$3:AS$201,C$1,FALSE),0)</f>
        <v>1.0763888888888889E-2</v>
      </c>
      <c r="D121" s="6">
        <f t="shared" si="22"/>
        <v>117</v>
      </c>
      <c r="E121" s="2"/>
      <c r="F121" s="2">
        <f t="shared" si="23"/>
        <v>0</v>
      </c>
      <c r="J121" s="1" t="str">
        <f t="shared" si="24"/>
        <v>Terri Eccles</v>
      </c>
      <c r="M121" s="8" t="str">
        <f>IF(D121&lt;=L$4,SMALL(E$4:E$202,D121),"")</f>
        <v/>
      </c>
      <c r="N121" s="8" t="str">
        <f>IF(D121&lt;=L$4,VLOOKUP(M121,E$4:F$202,2,FALSE),"")</f>
        <v/>
      </c>
      <c r="O121" s="1" t="str">
        <f>IF(D121&lt;=L$4,VLOOKUP(M121,E$4:J$202,6,FALSE),"")</f>
        <v/>
      </c>
      <c r="P121" s="40" t="str">
        <f>IF(D121&lt;=L$4,VLOOKUP(O121,A$4:B$202,2,FALSE),"")</f>
        <v/>
      </c>
      <c r="Q121" s="40" t="str">
        <f t="shared" si="25"/>
        <v/>
      </c>
      <c r="R121" s="6">
        <f t="shared" si="26"/>
        <v>0</v>
      </c>
      <c r="S121" s="6">
        <f>IF(AND(D121&lt;=L$4,P121&lt;&gt;"Y"),IF(N121&lt;VLOOKUP(O121,Runners!A$3:CT$201,S$1,FALSE),IF(Y$2="zero",0,Y$2),0),0)</f>
        <v>0</v>
      </c>
      <c r="T121" s="6">
        <f t="shared" si="27"/>
        <v>0</v>
      </c>
      <c r="U121" s="2"/>
      <c r="V121" s="2" t="str">
        <f>IF(O121&lt;&gt;"",VLOOKUP(O121,Runners!CZ$3:DM$201,V$1,FALSE),"")</f>
        <v/>
      </c>
      <c r="W121" s="19" t="str">
        <f t="shared" si="28"/>
        <v/>
      </c>
    </row>
    <row r="122" spans="1:23" x14ac:dyDescent="0.2">
      <c r="A122" s="1" t="s">
        <v>220</v>
      </c>
      <c r="B122" s="3"/>
      <c r="C122" s="3">
        <f>IF(A122&lt;&gt;"",VLOOKUP(A122,Runners!A$3:AS$201,C$1,FALSE),0)</f>
        <v>1.2847222222222223E-2</v>
      </c>
      <c r="D122" s="6">
        <f t="shared" si="22"/>
        <v>118</v>
      </c>
      <c r="E122" s="2"/>
      <c r="F122" s="2">
        <f t="shared" si="23"/>
        <v>0</v>
      </c>
      <c r="J122" s="1" t="str">
        <f t="shared" si="24"/>
        <v>Tim Jefferson</v>
      </c>
      <c r="M122" s="8" t="str">
        <f>IF(D122&lt;=L$4,SMALL(E$4:E$202,D122),"")</f>
        <v/>
      </c>
      <c r="N122" s="8" t="str">
        <f>IF(D122&lt;=L$4,VLOOKUP(M122,E$4:F$202,2,FALSE),"")</f>
        <v/>
      </c>
      <c r="O122" s="1" t="str">
        <f>IF(D122&lt;=L$4,VLOOKUP(M122,E$4:J$202,6,FALSE),"")</f>
        <v/>
      </c>
      <c r="P122" s="40" t="str">
        <f>IF(D122&lt;=L$4,VLOOKUP(O122,A$4:B$202,2,FALSE),"")</f>
        <v/>
      </c>
      <c r="Q122" s="40" t="str">
        <f t="shared" si="25"/>
        <v/>
      </c>
      <c r="R122" s="6">
        <f t="shared" si="26"/>
        <v>0</v>
      </c>
      <c r="S122" s="6">
        <f>IF(AND(D122&lt;=L$4,P122&lt;&gt;"Y"),IF(N122&lt;VLOOKUP(O122,Runners!A$3:CT$201,S$1,FALSE),IF(Y$2="zero",0,Y$2),0),0)</f>
        <v>0</v>
      </c>
      <c r="T122" s="6">
        <f t="shared" si="27"/>
        <v>0</v>
      </c>
      <c r="U122" s="2"/>
      <c r="V122" s="2" t="str">
        <f>IF(O122&lt;&gt;"",VLOOKUP(O122,Runners!CZ$3:DM$201,V$1,FALSE),"")</f>
        <v/>
      </c>
      <c r="W122" s="19" t="str">
        <f t="shared" si="28"/>
        <v/>
      </c>
    </row>
    <row r="123" spans="1:23" x14ac:dyDescent="0.2">
      <c r="A123" s="1" t="s">
        <v>0</v>
      </c>
      <c r="C123" s="3">
        <f>IF(A123&lt;&gt;"",VLOOKUP(A123,Runners!A$3:AS$201,C$1,FALSE),0)</f>
        <v>1.7013888888888891E-2</v>
      </c>
      <c r="D123" s="6">
        <f t="shared" si="22"/>
        <v>119</v>
      </c>
      <c r="E123" s="2"/>
      <c r="F123" s="2">
        <f t="shared" si="23"/>
        <v>0</v>
      </c>
      <c r="J123" s="1" t="str">
        <f t="shared" si="24"/>
        <v>Tom Howarth</v>
      </c>
      <c r="M123" s="8" t="str">
        <f>IF(D123&lt;=L$4,SMALL(E$4:E$202,D123),"")</f>
        <v/>
      </c>
      <c r="N123" s="8" t="str">
        <f>IF(D123&lt;=L$4,VLOOKUP(M123,E$4:F$202,2,FALSE),"")</f>
        <v/>
      </c>
      <c r="O123" s="1" t="str">
        <f>IF(D123&lt;=L$4,VLOOKUP(M123,E$4:J$202,6,FALSE),"")</f>
        <v/>
      </c>
      <c r="P123" s="40" t="str">
        <f>IF(D123&lt;=L$4,VLOOKUP(O123,A$4:B$202,2,FALSE),"")</f>
        <v/>
      </c>
      <c r="Q123" s="40" t="str">
        <f t="shared" si="25"/>
        <v/>
      </c>
      <c r="R123" s="6">
        <f t="shared" si="26"/>
        <v>0</v>
      </c>
      <c r="S123" s="6">
        <f>IF(AND(D123&lt;=L$4,P123&lt;&gt;"Y"),IF(N123&lt;VLOOKUP(O123,Runners!A$3:CT$201,S$1,FALSE),IF(Y$2="zero",0,Y$2),0),0)</f>
        <v>0</v>
      </c>
      <c r="T123" s="6">
        <f t="shared" si="27"/>
        <v>0</v>
      </c>
      <c r="U123" s="2"/>
      <c r="V123" s="2" t="str">
        <f>IF(O123&lt;&gt;"",VLOOKUP(O123,Runners!CZ$3:DM$201,V$1,FALSE),"")</f>
        <v/>
      </c>
      <c r="W123" s="19" t="str">
        <f t="shared" si="28"/>
        <v/>
      </c>
    </row>
    <row r="124" spans="1:23" x14ac:dyDescent="0.2">
      <c r="A124" s="1" t="s">
        <v>168</v>
      </c>
      <c r="C124" s="3">
        <f>IF(A124&lt;&gt;"",VLOOKUP(A124,Runners!A$3:AS$201,C$1,FALSE),0)</f>
        <v>7.2916666666666668E-3</v>
      </c>
      <c r="D124" s="6">
        <f t="shared" si="22"/>
        <v>120</v>
      </c>
      <c r="E124" s="2"/>
      <c r="F124" s="2">
        <f t="shared" si="23"/>
        <v>0</v>
      </c>
      <c r="J124" s="1" t="str">
        <f t="shared" si="24"/>
        <v>Trevor Roberts</v>
      </c>
      <c r="M124" s="8" t="str">
        <f>IF(D124&lt;=L$4,SMALL(E$4:E$202,D124),"")</f>
        <v/>
      </c>
      <c r="N124" s="8" t="str">
        <f>IF(D124&lt;=L$4,VLOOKUP(M124,E$4:F$202,2,FALSE),"")</f>
        <v/>
      </c>
      <c r="O124" s="1" t="str">
        <f>IF(D124&lt;=L$4,VLOOKUP(M124,E$4:J$202,6,FALSE),"")</f>
        <v/>
      </c>
      <c r="P124" s="40" t="str">
        <f>IF(D124&lt;=L$4,VLOOKUP(O124,A$4:B$202,2,FALSE),"")</f>
        <v/>
      </c>
      <c r="Q124" s="40" t="str">
        <f t="shared" si="25"/>
        <v/>
      </c>
      <c r="R124" s="6">
        <f t="shared" si="26"/>
        <v>0</v>
      </c>
      <c r="S124" s="6">
        <f>IF(AND(D124&lt;=L$4,P124&lt;&gt;"Y"),IF(N124&lt;VLOOKUP(O124,Runners!A$3:CT$201,S$1,FALSE),IF(Y$2="zero",0,Y$2),0),0)</f>
        <v>0</v>
      </c>
      <c r="T124" s="6">
        <f t="shared" si="27"/>
        <v>0</v>
      </c>
      <c r="U124" s="2"/>
      <c r="V124" s="2" t="str">
        <f>IF(O124&lt;&gt;"",VLOOKUP(O124,Runners!CZ$3:DM$201,V$1,FALSE),"")</f>
        <v/>
      </c>
      <c r="W124" s="19" t="str">
        <f t="shared" si="28"/>
        <v/>
      </c>
    </row>
    <row r="125" spans="1:23" x14ac:dyDescent="0.2">
      <c r="A125" s="1" t="s">
        <v>209</v>
      </c>
      <c r="B125" s="3"/>
      <c r="C125" s="3">
        <f>IF(A125&lt;&gt;"",VLOOKUP(A125,Runners!A$3:AS$201,C$1,FALSE),0)</f>
        <v>9.5486111111111119E-3</v>
      </c>
      <c r="D125" s="6">
        <f t="shared" si="22"/>
        <v>121</v>
      </c>
      <c r="E125" s="2"/>
      <c r="F125" s="2">
        <f t="shared" si="23"/>
        <v>0</v>
      </c>
      <c r="J125" s="1" t="str">
        <f t="shared" si="24"/>
        <v>Vicky Richardson</v>
      </c>
      <c r="M125" s="8" t="str">
        <f>IF(D125&lt;=L$4,SMALL(E$4:E$202,D125),"")</f>
        <v/>
      </c>
      <c r="N125" s="8" t="str">
        <f>IF(D125&lt;=L$4,VLOOKUP(M125,E$4:F$202,2,FALSE),"")</f>
        <v/>
      </c>
      <c r="O125" s="1" t="str">
        <f>IF(D125&lt;=L$4,VLOOKUP(M125,E$4:J$202,6,FALSE),"")</f>
        <v/>
      </c>
      <c r="P125" s="40" t="str">
        <f>IF(D125&lt;=L$4,VLOOKUP(O125,A$4:B$202,2,FALSE),"")</f>
        <v/>
      </c>
      <c r="Q125" s="40" t="str">
        <f t="shared" si="25"/>
        <v/>
      </c>
      <c r="R125" s="6">
        <f t="shared" si="26"/>
        <v>0</v>
      </c>
      <c r="S125" s="6">
        <f>IF(AND(D125&lt;=L$4,P125&lt;&gt;"Y"),IF(N125&lt;VLOOKUP(O125,Runners!A$3:CT$201,S$1,FALSE),IF(Y$2="zero",0,Y$2),0),0)</f>
        <v>0</v>
      </c>
      <c r="T125" s="6">
        <f t="shared" si="27"/>
        <v>0</v>
      </c>
      <c r="U125" s="2"/>
      <c r="V125" s="2" t="str">
        <f>IF(O125&lt;&gt;"",VLOOKUP(O125,Runners!CZ$3:DM$201,V$1,FALSE),"")</f>
        <v/>
      </c>
      <c r="W125" s="19" t="str">
        <f t="shared" si="28"/>
        <v/>
      </c>
    </row>
    <row r="126" spans="1:23" x14ac:dyDescent="0.2">
      <c r="A126" s="1" t="s">
        <v>223</v>
      </c>
      <c r="C126" s="3">
        <f>IF(A126&lt;&gt;"",VLOOKUP(A126,Runners!A$3:AS$201,C$1,FALSE),0)</f>
        <v>1.232638888888889E-2</v>
      </c>
      <c r="D126" s="6">
        <f t="shared" si="22"/>
        <v>122</v>
      </c>
      <c r="E126" s="2"/>
      <c r="F126" s="2">
        <f t="shared" si="23"/>
        <v>0</v>
      </c>
      <c r="J126" s="1" t="str">
        <f t="shared" si="24"/>
        <v>Wayne Byrne</v>
      </c>
      <c r="M126" s="8" t="str">
        <f>IF(D126&lt;=L$4,SMALL(E$4:E$202,D126),"")</f>
        <v/>
      </c>
      <c r="N126" s="8" t="str">
        <f>IF(D126&lt;=L$4,VLOOKUP(M126,E$4:F$202,2,FALSE),"")</f>
        <v/>
      </c>
      <c r="O126" s="1" t="str">
        <f>IF(D126&lt;=L$4,VLOOKUP(M126,E$4:J$202,6,FALSE),"")</f>
        <v/>
      </c>
      <c r="P126" s="40" t="str">
        <f>IF(D126&lt;=L$4,VLOOKUP(O126,A$4:B$202,2,FALSE),"")</f>
        <v/>
      </c>
      <c r="Q126" s="40" t="str">
        <f t="shared" si="25"/>
        <v/>
      </c>
      <c r="R126" s="6">
        <f t="shared" si="26"/>
        <v>0</v>
      </c>
      <c r="S126" s="6">
        <f>IF(AND(D126&lt;=L$4,P126&lt;&gt;"Y"),IF(N126&lt;VLOOKUP(O126,Runners!A$3:CT$201,S$1,FALSE),IF(Y$2="zero",0,Y$2),0),0)</f>
        <v>0</v>
      </c>
      <c r="T126" s="6">
        <f t="shared" si="27"/>
        <v>0</v>
      </c>
      <c r="U126" s="2"/>
      <c r="V126" s="2" t="str">
        <f>IF(O126&lt;&gt;"",VLOOKUP(O126,Runners!CZ$3:DM$201,V$1,FALSE),"")</f>
        <v/>
      </c>
      <c r="W126" s="19" t="str">
        <f t="shared" si="28"/>
        <v/>
      </c>
    </row>
    <row r="127" spans="1:23" x14ac:dyDescent="0.2">
      <c r="B127" s="3"/>
      <c r="C127" s="3">
        <f>IF(A127&lt;&gt;"",VLOOKUP(A127,Runners!A$3:AS$201,C$1,FALSE),0)</f>
        <v>0</v>
      </c>
      <c r="D127" s="6">
        <f t="shared" ref="D127:D132" si="29">D126+1</f>
        <v>123</v>
      </c>
      <c r="E127" s="2"/>
      <c r="F127" s="2">
        <f t="shared" ref="F127:F132" si="30">IF(E127&gt;0,E127-C127,0)</f>
        <v>0</v>
      </c>
      <c r="J127" s="1">
        <f t="shared" ref="J127:J132" si="31">A127</f>
        <v>0</v>
      </c>
      <c r="M127" s="8" t="str">
        <f>IF(D127&lt;=L$4,SMALL(E$4:E$202,D127),"")</f>
        <v/>
      </c>
      <c r="N127" s="8" t="str">
        <f>IF(D127&lt;=L$4,VLOOKUP(M127,E$4:F$202,2,FALSE),"")</f>
        <v/>
      </c>
      <c r="O127" s="1" t="str">
        <f>IF(D127&lt;=L$4,VLOOKUP(M127,E$4:J$202,6,FALSE),"")</f>
        <v/>
      </c>
      <c r="P127" s="40" t="str">
        <f>IF(D127&lt;=L$4,VLOOKUP(O127,A$4:B$202,2,FALSE),"")</f>
        <v/>
      </c>
      <c r="Q127" s="40" t="str">
        <f t="shared" ref="Q127:Q132" si="32">IF(D127&lt;=L$4,IF(P127="Y",Q126,Q126-1),"")</f>
        <v/>
      </c>
      <c r="R127" s="6">
        <f t="shared" ref="R127:R132" si="33">IF(Q127=Q126,0,IF(Q127&gt;0,Q127,1))</f>
        <v>0</v>
      </c>
      <c r="S127" s="6">
        <f>IF(AND(D127&lt;=L$4,P127&lt;&gt;"Y"),IF(N127&lt;VLOOKUP(O127,Runners!A$3:CT$201,S$1,FALSE),IF(Y$2="zero",0,Y$2),0),0)</f>
        <v>0</v>
      </c>
      <c r="T127" s="6">
        <f t="shared" ref="T127:T132" si="34">IF(AND(D127&lt;=L$4,P127&lt;&gt;"Y"),S127+R127,0)</f>
        <v>0</v>
      </c>
      <c r="U127" s="2"/>
      <c r="V127" s="2" t="str">
        <f>IF(O127&lt;&gt;"",VLOOKUP(O127,Runners!CZ$3:DM$201,V$1,FALSE),"")</f>
        <v/>
      </c>
      <c r="W127" s="19" t="str">
        <f t="shared" ref="W127:W132" si="35">IF(O127&lt;&gt;"",(V127-N127)/V127,"")</f>
        <v/>
      </c>
    </row>
    <row r="128" spans="1:23" x14ac:dyDescent="0.2">
      <c r="C128" s="3">
        <f>IF(A128&lt;&gt;"",VLOOKUP(A128,Runners!A$3:AS$201,C$1,FALSE),0)</f>
        <v>0</v>
      </c>
      <c r="D128" s="6">
        <f t="shared" si="29"/>
        <v>124</v>
      </c>
      <c r="E128" s="2"/>
      <c r="F128" s="2">
        <f t="shared" si="30"/>
        <v>0</v>
      </c>
      <c r="J128" s="1">
        <f t="shared" si="31"/>
        <v>0</v>
      </c>
      <c r="M128" s="8" t="str">
        <f>IF(D128&lt;=L$4,SMALL(E$4:E$202,D128),"")</f>
        <v/>
      </c>
      <c r="N128" s="8" t="str">
        <f>IF(D128&lt;=L$4,VLOOKUP(M128,E$4:F$202,2,FALSE),"")</f>
        <v/>
      </c>
      <c r="O128" s="1" t="str">
        <f>IF(D128&lt;=L$4,VLOOKUP(M128,E$4:J$202,6,FALSE),"")</f>
        <v/>
      </c>
      <c r="P128" s="40" t="str">
        <f>IF(D128&lt;=L$4,VLOOKUP(O128,A$4:B$202,2,FALSE),"")</f>
        <v/>
      </c>
      <c r="Q128" s="40" t="str">
        <f t="shared" si="32"/>
        <v/>
      </c>
      <c r="R128" s="6">
        <f t="shared" si="33"/>
        <v>0</v>
      </c>
      <c r="S128" s="6">
        <f>IF(AND(D128&lt;=L$4,P128&lt;&gt;"Y"),IF(N128&lt;VLOOKUP(O128,Runners!A$3:CT$201,S$1,FALSE),IF(Y$2="zero",0,Y$2),0),0)</f>
        <v>0</v>
      </c>
      <c r="T128" s="6">
        <f t="shared" si="34"/>
        <v>0</v>
      </c>
      <c r="U128" s="2"/>
      <c r="V128" s="2" t="str">
        <f>IF(O128&lt;&gt;"",VLOOKUP(O128,Runners!CZ$3:DM$201,V$1,FALSE),"")</f>
        <v/>
      </c>
      <c r="W128" s="19" t="str">
        <f t="shared" si="35"/>
        <v/>
      </c>
    </row>
    <row r="129" spans="1:23" x14ac:dyDescent="0.2">
      <c r="C129" s="3">
        <f>IF(A129&lt;&gt;"",VLOOKUP(A129,Runners!A$3:AS$201,C$1,FALSE),0)</f>
        <v>0</v>
      </c>
      <c r="D129" s="6">
        <f t="shared" si="29"/>
        <v>125</v>
      </c>
      <c r="E129" s="2"/>
      <c r="F129" s="2">
        <f t="shared" si="30"/>
        <v>0</v>
      </c>
      <c r="J129" s="1">
        <f t="shared" si="31"/>
        <v>0</v>
      </c>
      <c r="M129" s="8" t="str">
        <f>IF(D129&lt;=L$4,SMALL(E$4:E$202,D129),"")</f>
        <v/>
      </c>
      <c r="N129" s="8" t="str">
        <f>IF(D129&lt;=L$4,VLOOKUP(M129,E$4:F$202,2,FALSE),"")</f>
        <v/>
      </c>
      <c r="O129" s="1" t="str">
        <f>IF(D129&lt;=L$4,VLOOKUP(M129,E$4:J$202,6,FALSE),"")</f>
        <v/>
      </c>
      <c r="P129" s="40" t="str">
        <f>IF(D129&lt;=L$4,VLOOKUP(O129,A$4:B$202,2,FALSE),"")</f>
        <v/>
      </c>
      <c r="Q129" s="40" t="str">
        <f t="shared" si="32"/>
        <v/>
      </c>
      <c r="R129" s="6">
        <f t="shared" si="33"/>
        <v>0</v>
      </c>
      <c r="S129" s="6">
        <f>IF(AND(D129&lt;=L$4,P129&lt;&gt;"Y"),IF(N129&lt;VLOOKUP(O129,Runners!A$3:CT$201,S$1,FALSE),IF(Y$2="zero",0,Y$2),0),0)</f>
        <v>0</v>
      </c>
      <c r="T129" s="6">
        <f t="shared" si="34"/>
        <v>0</v>
      </c>
      <c r="U129" s="2"/>
      <c r="V129" s="2" t="str">
        <f>IF(O129&lt;&gt;"",VLOOKUP(O129,Runners!CZ$3:DM$201,V$1,FALSE),"")</f>
        <v/>
      </c>
      <c r="W129" s="19" t="str">
        <f t="shared" si="35"/>
        <v/>
      </c>
    </row>
    <row r="130" spans="1:23" x14ac:dyDescent="0.2">
      <c r="C130" s="3">
        <f>IF(A130&lt;&gt;"",VLOOKUP(A130,Runners!A$3:AS$201,C$1,FALSE),0)</f>
        <v>0</v>
      </c>
      <c r="D130" s="6">
        <f t="shared" si="29"/>
        <v>126</v>
      </c>
      <c r="E130" s="2"/>
      <c r="F130" s="2">
        <f t="shared" si="30"/>
        <v>0</v>
      </c>
      <c r="J130" s="1">
        <f t="shared" si="31"/>
        <v>0</v>
      </c>
      <c r="M130" s="8" t="str">
        <f>IF(D130&lt;=L$4,SMALL(E$4:E$202,D130),"")</f>
        <v/>
      </c>
      <c r="N130" s="8" t="str">
        <f>IF(D130&lt;=L$4,VLOOKUP(M130,E$4:F$202,2,FALSE),"")</f>
        <v/>
      </c>
      <c r="O130" s="1" t="str">
        <f>IF(D130&lt;=L$4,VLOOKUP(M130,E$4:J$202,6,FALSE),"")</f>
        <v/>
      </c>
      <c r="P130" s="40" t="str">
        <f>IF(D130&lt;=L$4,VLOOKUP(O130,A$4:B$202,2,FALSE),"")</f>
        <v/>
      </c>
      <c r="Q130" s="40" t="str">
        <f t="shared" si="32"/>
        <v/>
      </c>
      <c r="R130" s="6">
        <f t="shared" si="33"/>
        <v>0</v>
      </c>
      <c r="S130" s="6">
        <f>IF(AND(D130&lt;=L$4,P130&lt;&gt;"Y"),IF(N130&lt;VLOOKUP(O130,Runners!A$3:CT$201,S$1,FALSE),IF(Y$2="zero",0,Y$2),0),0)</f>
        <v>0</v>
      </c>
      <c r="T130" s="6">
        <f t="shared" si="34"/>
        <v>0</v>
      </c>
      <c r="U130" s="2"/>
      <c r="V130" s="2" t="str">
        <f>IF(O130&lt;&gt;"",VLOOKUP(O130,Runners!CZ$3:DM$201,V$1,FALSE),"")</f>
        <v/>
      </c>
      <c r="W130" s="19" t="str">
        <f t="shared" si="35"/>
        <v/>
      </c>
    </row>
    <row r="131" spans="1:23" x14ac:dyDescent="0.2">
      <c r="C131" s="3">
        <f>IF(A131&lt;&gt;"",VLOOKUP(A131,Runners!A$3:AS$201,C$1,FALSE),0)</f>
        <v>0</v>
      </c>
      <c r="D131" s="6">
        <f t="shared" si="29"/>
        <v>127</v>
      </c>
      <c r="E131" s="2"/>
      <c r="F131" s="2">
        <f t="shared" si="30"/>
        <v>0</v>
      </c>
      <c r="J131" s="1">
        <f t="shared" si="31"/>
        <v>0</v>
      </c>
      <c r="M131" s="8" t="str">
        <f>IF(D131&lt;=L$4,SMALL(E$4:E$202,D131),"")</f>
        <v/>
      </c>
      <c r="N131" s="8" t="str">
        <f>IF(D131&lt;=L$4,VLOOKUP(M131,E$4:F$202,2,FALSE),"")</f>
        <v/>
      </c>
      <c r="O131" s="1" t="str">
        <f>IF(D131&lt;=L$4,VLOOKUP(M131,E$4:J$202,6,FALSE),"")</f>
        <v/>
      </c>
      <c r="P131" s="40" t="str">
        <f>IF(D131&lt;=L$4,VLOOKUP(O131,A$4:B$202,2,FALSE),"")</f>
        <v/>
      </c>
      <c r="Q131" s="40" t="str">
        <f t="shared" si="32"/>
        <v/>
      </c>
      <c r="R131" s="6">
        <f t="shared" si="33"/>
        <v>0</v>
      </c>
      <c r="S131" s="6">
        <f>IF(AND(D131&lt;=L$4,P131&lt;&gt;"Y"),IF(N131&lt;VLOOKUP(O131,Runners!A$3:CT$201,S$1,FALSE),IF(Y$2="zero",0,Y$2),0),0)</f>
        <v>0</v>
      </c>
      <c r="T131" s="6">
        <f t="shared" si="34"/>
        <v>0</v>
      </c>
      <c r="U131" s="2"/>
      <c r="V131" s="2" t="str">
        <f>IF(O131&lt;&gt;"",VLOOKUP(O131,Runners!CZ$3:DM$201,V$1,FALSE),"")</f>
        <v/>
      </c>
      <c r="W131" s="19" t="str">
        <f t="shared" si="35"/>
        <v/>
      </c>
    </row>
    <row r="132" spans="1:23" x14ac:dyDescent="0.2">
      <c r="C132" s="3">
        <f>IF(A132&lt;&gt;"",VLOOKUP(A132,Runners!A$3:AS$201,C$1,FALSE),0)</f>
        <v>0</v>
      </c>
      <c r="D132" s="6">
        <f t="shared" si="29"/>
        <v>128</v>
      </c>
      <c r="E132" s="2"/>
      <c r="F132" s="2">
        <f t="shared" si="30"/>
        <v>0</v>
      </c>
      <c r="J132" s="1">
        <f t="shared" si="31"/>
        <v>0</v>
      </c>
      <c r="M132" s="8" t="str">
        <f>IF(D132&lt;=L$4,SMALL(E$4:E$202,D132),"")</f>
        <v/>
      </c>
      <c r="N132" s="8" t="str">
        <f>IF(D132&lt;=L$4,VLOOKUP(M132,E$4:F$202,2,FALSE),"")</f>
        <v/>
      </c>
      <c r="O132" s="1" t="str">
        <f>IF(D132&lt;=L$4,VLOOKUP(M132,E$4:J$202,6,FALSE),"")</f>
        <v/>
      </c>
      <c r="P132" s="40" t="str">
        <f>IF(D132&lt;=L$4,VLOOKUP(O132,A$4:B$202,2,FALSE),"")</f>
        <v/>
      </c>
      <c r="Q132" s="40" t="str">
        <f t="shared" si="32"/>
        <v/>
      </c>
      <c r="R132" s="6">
        <f t="shared" si="33"/>
        <v>0</v>
      </c>
      <c r="S132" s="6">
        <f>IF(AND(D132&lt;=L$4,P132&lt;&gt;"Y"),IF(N132&lt;VLOOKUP(O132,Runners!A$3:CT$201,S$1,FALSE),IF(Y$2="zero",0,Y$2),0),0)</f>
        <v>0</v>
      </c>
      <c r="T132" s="6">
        <f t="shared" si="34"/>
        <v>0</v>
      </c>
      <c r="U132" s="2"/>
      <c r="V132" s="2" t="str">
        <f>IF(O132&lt;&gt;"",VLOOKUP(O132,Runners!CZ$3:DM$201,V$1,FALSE),"")</f>
        <v/>
      </c>
      <c r="W132" s="19" t="str">
        <f t="shared" si="35"/>
        <v/>
      </c>
    </row>
    <row r="133" spans="1:23" x14ac:dyDescent="0.2">
      <c r="C133" s="3">
        <f>IF(A133&lt;&gt;"",VLOOKUP(A133,Runners!A$3:AS$201,C$1,FALSE),0)</f>
        <v>0</v>
      </c>
      <c r="D133" s="6">
        <f t="shared" ref="D133:D141" si="36">D132+1</f>
        <v>129</v>
      </c>
      <c r="E133" s="2"/>
      <c r="F133" s="2">
        <f t="shared" ref="F133:F141" si="37">IF(E133&gt;0,E133-C133,0)</f>
        <v>0</v>
      </c>
      <c r="J133" s="1">
        <f t="shared" ref="J133:J141" si="38">A133</f>
        <v>0</v>
      </c>
      <c r="M133" s="8" t="str">
        <f>IF(D133&lt;=L$4,SMALL(E$4:E$202,D133),"")</f>
        <v/>
      </c>
      <c r="N133" s="8" t="str">
        <f>IF(D133&lt;=L$4,VLOOKUP(M133,E$4:F$202,2,FALSE),"")</f>
        <v/>
      </c>
      <c r="O133" s="1" t="str">
        <f>IF(D133&lt;=L$4,VLOOKUP(M133,E$4:J$202,6,FALSE),"")</f>
        <v/>
      </c>
      <c r="P133" s="40" t="str">
        <f>IF(D133&lt;=L$4,VLOOKUP(O133,A$4:B$202,2,FALSE),"")</f>
        <v/>
      </c>
      <c r="Q133" s="40" t="str">
        <f t="shared" ref="Q133:Q141" si="39">IF(D133&lt;=L$4,IF(P133="Y",Q132,Q132-1),"")</f>
        <v/>
      </c>
      <c r="R133" s="6">
        <f t="shared" ref="R133:R141" si="40">IF(Q133=Q132,0,IF(Q133&gt;0,Q133,1))</f>
        <v>0</v>
      </c>
      <c r="S133" s="6">
        <f>IF(AND(D133&lt;=L$4,P133&lt;&gt;"Y"),IF(N133&lt;VLOOKUP(O133,Runners!A$3:CT$201,S$1,FALSE),IF(Y$2="zero",0,Y$2),0),0)</f>
        <v>0</v>
      </c>
      <c r="T133" s="6">
        <f t="shared" ref="T133:T141" si="41">IF(AND(D133&lt;=L$4,P133&lt;&gt;"Y"),S133+R133,0)</f>
        <v>0</v>
      </c>
      <c r="U133" s="2"/>
      <c r="V133" s="2" t="str">
        <f>IF(O133&lt;&gt;"",VLOOKUP(O133,Runners!CZ$3:DM$201,V$1,FALSE),"")</f>
        <v/>
      </c>
      <c r="W133" s="19" t="str">
        <f t="shared" ref="W133:W141" si="42">IF(O133&lt;&gt;"",(V133-N133)/V133,"")</f>
        <v/>
      </c>
    </row>
    <row r="134" spans="1:23" x14ac:dyDescent="0.2">
      <c r="A134" s="41"/>
      <c r="C134" s="3">
        <f>IF(A134&lt;&gt;"",VLOOKUP(A134,Runners!A$3:AS$201,C$1,FALSE),0)</f>
        <v>0</v>
      </c>
      <c r="D134" s="6">
        <f t="shared" si="36"/>
        <v>130</v>
      </c>
      <c r="E134" s="2"/>
      <c r="F134" s="2">
        <f t="shared" si="37"/>
        <v>0</v>
      </c>
      <c r="J134" s="1">
        <f t="shared" si="38"/>
        <v>0</v>
      </c>
      <c r="M134" s="8" t="str">
        <f>IF(D134&lt;=L$4,SMALL(E$4:E$202,D134),"")</f>
        <v/>
      </c>
      <c r="N134" s="8" t="str">
        <f>IF(D134&lt;=L$4,VLOOKUP(M134,E$4:F$202,2,FALSE),"")</f>
        <v/>
      </c>
      <c r="O134" s="1" t="str">
        <f>IF(D134&lt;=L$4,VLOOKUP(M134,E$4:J$202,6,FALSE),"")</f>
        <v/>
      </c>
      <c r="P134" s="40" t="str">
        <f>IF(D134&lt;=L$4,VLOOKUP(O134,A$4:B$202,2,FALSE),"")</f>
        <v/>
      </c>
      <c r="Q134" s="40" t="str">
        <f t="shared" si="39"/>
        <v/>
      </c>
      <c r="R134" s="6">
        <f t="shared" si="40"/>
        <v>0</v>
      </c>
      <c r="S134" s="6">
        <f>IF(AND(D134&lt;=L$4,P134&lt;&gt;"Y"),IF(N134&lt;VLOOKUP(O134,Runners!A$3:CT$201,S$1,FALSE),IF(Y$2="zero",0,Y$2),0),0)</f>
        <v>0</v>
      </c>
      <c r="T134" s="6">
        <f t="shared" si="41"/>
        <v>0</v>
      </c>
      <c r="U134" s="2"/>
      <c r="V134" s="2" t="str">
        <f>IF(O134&lt;&gt;"",VLOOKUP(O134,Runners!CZ$3:DM$201,V$1,FALSE),"")</f>
        <v/>
      </c>
      <c r="W134" s="19" t="str">
        <f t="shared" si="42"/>
        <v/>
      </c>
    </row>
    <row r="135" spans="1:23" x14ac:dyDescent="0.2">
      <c r="C135" s="3">
        <f>IF(A135&lt;&gt;"",VLOOKUP(A135,Runners!A$3:AS$201,C$1,FALSE),0)</f>
        <v>0</v>
      </c>
      <c r="D135" s="6">
        <f t="shared" si="36"/>
        <v>131</v>
      </c>
      <c r="E135" s="2"/>
      <c r="F135" s="2">
        <f t="shared" si="37"/>
        <v>0</v>
      </c>
      <c r="J135" s="1">
        <f t="shared" si="38"/>
        <v>0</v>
      </c>
      <c r="M135" s="8" t="str">
        <f>IF(D135&lt;=L$4,SMALL(E$4:E$202,D135),"")</f>
        <v/>
      </c>
      <c r="N135" s="8" t="str">
        <f>IF(D135&lt;=L$4,VLOOKUP(M135,E$4:F$202,2,FALSE),"")</f>
        <v/>
      </c>
      <c r="O135" s="1" t="str">
        <f>IF(D135&lt;=L$4,VLOOKUP(M135,E$4:J$202,6,FALSE),"")</f>
        <v/>
      </c>
      <c r="P135" s="40" t="str">
        <f>IF(D135&lt;=L$4,VLOOKUP(O135,A$4:B$202,2,FALSE),"")</f>
        <v/>
      </c>
      <c r="Q135" s="40" t="str">
        <f t="shared" si="39"/>
        <v/>
      </c>
      <c r="R135" s="6">
        <f t="shared" si="40"/>
        <v>0</v>
      </c>
      <c r="S135" s="6">
        <f>IF(AND(D135&lt;=L$4,P135&lt;&gt;"Y"),IF(N135&lt;VLOOKUP(O135,Runners!A$3:CT$201,S$1,FALSE),IF(Y$2="zero",0,Y$2),0),0)</f>
        <v>0</v>
      </c>
      <c r="T135" s="6">
        <f t="shared" si="41"/>
        <v>0</v>
      </c>
      <c r="U135" s="2"/>
      <c r="V135" s="2" t="str">
        <f>IF(O135&lt;&gt;"",VLOOKUP(O135,Runners!CZ$3:DM$201,V$1,FALSE),"")</f>
        <v/>
      </c>
      <c r="W135" s="19" t="str">
        <f t="shared" si="42"/>
        <v/>
      </c>
    </row>
    <row r="136" spans="1:23" x14ac:dyDescent="0.2">
      <c r="C136" s="3">
        <f>IF(A136&lt;&gt;"",VLOOKUP(A136,Runners!A$3:AS$201,C$1,FALSE),0)</f>
        <v>0</v>
      </c>
      <c r="D136" s="6">
        <f t="shared" si="36"/>
        <v>132</v>
      </c>
      <c r="E136" s="2"/>
      <c r="F136" s="2">
        <f t="shared" si="37"/>
        <v>0</v>
      </c>
      <c r="J136" s="1">
        <f t="shared" si="38"/>
        <v>0</v>
      </c>
      <c r="M136" s="8" t="str">
        <f>IF(D136&lt;=L$4,SMALL(E$4:E$202,D136),"")</f>
        <v/>
      </c>
      <c r="N136" s="8" t="str">
        <f>IF(D136&lt;=L$4,VLOOKUP(M136,E$4:F$202,2,FALSE),"")</f>
        <v/>
      </c>
      <c r="O136" s="1" t="str">
        <f>IF(D136&lt;=L$4,VLOOKUP(M136,E$4:J$202,6,FALSE),"")</f>
        <v/>
      </c>
      <c r="P136" s="40" t="str">
        <f>IF(D136&lt;=L$4,VLOOKUP(O136,A$4:B$202,2,FALSE),"")</f>
        <v/>
      </c>
      <c r="Q136" s="40" t="str">
        <f t="shared" si="39"/>
        <v/>
      </c>
      <c r="R136" s="6">
        <f t="shared" si="40"/>
        <v>0</v>
      </c>
      <c r="S136" s="6">
        <f>IF(AND(D136&lt;=L$4,P136&lt;&gt;"Y"),IF(N136&lt;VLOOKUP(O136,Runners!A$3:CT$201,S$1,FALSE),IF(Y$2="zero",0,Y$2),0),0)</f>
        <v>0</v>
      </c>
      <c r="T136" s="6">
        <f t="shared" si="41"/>
        <v>0</v>
      </c>
      <c r="U136" s="2"/>
      <c r="V136" s="2" t="str">
        <f>IF(O136&lt;&gt;"",VLOOKUP(O136,Runners!CZ$3:DM$201,V$1,FALSE),"")</f>
        <v/>
      </c>
      <c r="W136" s="19" t="str">
        <f t="shared" si="42"/>
        <v/>
      </c>
    </row>
    <row r="137" spans="1:23" x14ac:dyDescent="0.2">
      <c r="C137" s="3">
        <f>IF(A137&lt;&gt;"",VLOOKUP(A137,Runners!A$3:AS$201,C$1,FALSE),0)</f>
        <v>0</v>
      </c>
      <c r="D137" s="6">
        <f t="shared" si="36"/>
        <v>133</v>
      </c>
      <c r="E137" s="2"/>
      <c r="F137" s="2">
        <f t="shared" si="37"/>
        <v>0</v>
      </c>
      <c r="J137" s="1">
        <f t="shared" si="38"/>
        <v>0</v>
      </c>
      <c r="M137" s="8" t="str">
        <f>IF(D137&lt;=L$4,SMALL(E$4:E$202,D137),"")</f>
        <v/>
      </c>
      <c r="N137" s="8" t="str">
        <f>IF(D137&lt;=L$4,VLOOKUP(M137,E$4:F$202,2,FALSE),"")</f>
        <v/>
      </c>
      <c r="O137" s="1" t="str">
        <f>IF(D137&lt;=L$4,VLOOKUP(M137,E$4:J$202,6,FALSE),"")</f>
        <v/>
      </c>
      <c r="P137" s="40" t="str">
        <f>IF(D137&lt;=L$4,VLOOKUP(O137,A$4:B$202,2,FALSE),"")</f>
        <v/>
      </c>
      <c r="Q137" s="40" t="str">
        <f t="shared" si="39"/>
        <v/>
      </c>
      <c r="R137" s="6">
        <f t="shared" si="40"/>
        <v>0</v>
      </c>
      <c r="S137" s="6">
        <f>IF(AND(D137&lt;=L$4,P137&lt;&gt;"Y"),IF(N137&lt;VLOOKUP(O137,Runners!A$3:CT$201,S$1,FALSE),IF(Y$2="zero",0,Y$2),0),0)</f>
        <v>0</v>
      </c>
      <c r="T137" s="6">
        <f t="shared" si="41"/>
        <v>0</v>
      </c>
      <c r="U137" s="2"/>
      <c r="V137" s="2" t="str">
        <f>IF(O137&lt;&gt;"",VLOOKUP(O137,Runners!CZ$3:DM$201,V$1,FALSE),"")</f>
        <v/>
      </c>
      <c r="W137" s="19" t="str">
        <f t="shared" si="42"/>
        <v/>
      </c>
    </row>
    <row r="138" spans="1:23" x14ac:dyDescent="0.2">
      <c r="B138" s="3"/>
      <c r="C138" s="3">
        <f>IF(A138&lt;&gt;"",VLOOKUP(A138,Runners!A$3:AS$201,C$1,FALSE),0)</f>
        <v>0</v>
      </c>
      <c r="D138" s="6">
        <f t="shared" si="36"/>
        <v>134</v>
      </c>
      <c r="E138" s="2"/>
      <c r="F138" s="2">
        <f t="shared" si="37"/>
        <v>0</v>
      </c>
      <c r="J138" s="1">
        <f t="shared" si="38"/>
        <v>0</v>
      </c>
      <c r="M138" s="8" t="str">
        <f>IF(D138&lt;=L$4,SMALL(E$4:E$202,D138),"")</f>
        <v/>
      </c>
      <c r="N138" s="8" t="str">
        <f>IF(D138&lt;=L$4,VLOOKUP(M138,E$4:F$202,2,FALSE),"")</f>
        <v/>
      </c>
      <c r="O138" s="1" t="str">
        <f>IF(D138&lt;=L$4,VLOOKUP(M138,E$4:J$202,6,FALSE),"")</f>
        <v/>
      </c>
      <c r="P138" s="40" t="str">
        <f>IF(D138&lt;=L$4,VLOOKUP(O138,A$4:B$202,2,FALSE),"")</f>
        <v/>
      </c>
      <c r="Q138" s="40" t="str">
        <f t="shared" si="39"/>
        <v/>
      </c>
      <c r="R138" s="6">
        <f t="shared" si="40"/>
        <v>0</v>
      </c>
      <c r="S138" s="6">
        <f>IF(AND(D138&lt;=L$4,P138&lt;&gt;"Y"),IF(N138&lt;VLOOKUP(O138,Runners!A$3:CT$201,S$1,FALSE),IF(Y$2="zero",0,Y$2),0),0)</f>
        <v>0</v>
      </c>
      <c r="T138" s="6">
        <f t="shared" si="41"/>
        <v>0</v>
      </c>
      <c r="U138" s="2"/>
      <c r="V138" s="2" t="str">
        <f>IF(O138&lt;&gt;"",VLOOKUP(O138,Runners!CZ$3:DM$201,V$1,FALSE),"")</f>
        <v/>
      </c>
      <c r="W138" s="19" t="str">
        <f t="shared" si="42"/>
        <v/>
      </c>
    </row>
    <row r="139" spans="1:23" x14ac:dyDescent="0.2">
      <c r="C139" s="3">
        <f>IF(A139&lt;&gt;"",VLOOKUP(A139,Runners!A$3:AS$201,C$1,FALSE),0)</f>
        <v>0</v>
      </c>
      <c r="D139" s="6">
        <f t="shared" si="36"/>
        <v>135</v>
      </c>
      <c r="E139" s="2"/>
      <c r="F139" s="2">
        <f t="shared" si="37"/>
        <v>0</v>
      </c>
      <c r="J139" s="1">
        <f t="shared" si="38"/>
        <v>0</v>
      </c>
      <c r="M139" s="8" t="str">
        <f>IF(D139&lt;=L$4,SMALL(E$4:E$202,D139),"")</f>
        <v/>
      </c>
      <c r="N139" s="8" t="str">
        <f>IF(D139&lt;=L$4,VLOOKUP(M139,E$4:F$202,2,FALSE),"")</f>
        <v/>
      </c>
      <c r="O139" s="1" t="str">
        <f>IF(D139&lt;=L$4,VLOOKUP(M139,E$4:J$202,6,FALSE),"")</f>
        <v/>
      </c>
      <c r="P139" s="40" t="str">
        <f>IF(D139&lt;=L$4,VLOOKUP(O139,A$4:B$202,2,FALSE),"")</f>
        <v/>
      </c>
      <c r="Q139" s="40" t="str">
        <f t="shared" si="39"/>
        <v/>
      </c>
      <c r="R139" s="6">
        <f t="shared" si="40"/>
        <v>0</v>
      </c>
      <c r="S139" s="6">
        <f>IF(AND(D139&lt;=L$4,P139&lt;&gt;"Y"),IF(N139&lt;VLOOKUP(O139,Runners!A$3:CT$201,S$1,FALSE),IF(Y$2="zero",0,Y$2),0),0)</f>
        <v>0</v>
      </c>
      <c r="T139" s="6">
        <f t="shared" si="41"/>
        <v>0</v>
      </c>
      <c r="U139" s="2"/>
      <c r="V139" s="2" t="str">
        <f>IF(O139&lt;&gt;"",VLOOKUP(O139,Runners!CZ$3:DM$201,V$1,FALSE),"")</f>
        <v/>
      </c>
      <c r="W139" s="19" t="str">
        <f t="shared" si="42"/>
        <v/>
      </c>
    </row>
    <row r="140" spans="1:23" x14ac:dyDescent="0.2">
      <c r="C140" s="3">
        <f>IF(A140&lt;&gt;"",VLOOKUP(A140,Runners!A$3:AS$201,C$1,FALSE),0)</f>
        <v>0</v>
      </c>
      <c r="D140" s="6">
        <f t="shared" si="36"/>
        <v>136</v>
      </c>
      <c r="E140" s="2"/>
      <c r="F140" s="2">
        <f t="shared" si="37"/>
        <v>0</v>
      </c>
      <c r="J140" s="1">
        <f t="shared" si="38"/>
        <v>0</v>
      </c>
      <c r="M140" s="8" t="str">
        <f>IF(D140&lt;=L$4,SMALL(E$4:E$202,D140),"")</f>
        <v/>
      </c>
      <c r="N140" s="8" t="str">
        <f>IF(D140&lt;=L$4,VLOOKUP(M140,E$4:F$202,2,FALSE),"")</f>
        <v/>
      </c>
      <c r="O140" s="1" t="str">
        <f>IF(D140&lt;=L$4,VLOOKUP(M140,E$4:J$202,6,FALSE),"")</f>
        <v/>
      </c>
      <c r="P140" s="40" t="str">
        <f>IF(D140&lt;=L$4,VLOOKUP(O140,A$4:B$202,2,FALSE),"")</f>
        <v/>
      </c>
      <c r="Q140" s="40" t="str">
        <f t="shared" si="39"/>
        <v/>
      </c>
      <c r="R140" s="6">
        <f t="shared" si="40"/>
        <v>0</v>
      </c>
      <c r="S140" s="6">
        <f>IF(AND(D140&lt;=L$4,P140&lt;&gt;"Y"),IF(N140&lt;VLOOKUP(O140,Runners!A$3:CT$201,S$1,FALSE),IF(Y$2="zero",0,Y$2),0),0)</f>
        <v>0</v>
      </c>
      <c r="T140" s="6">
        <f t="shared" si="41"/>
        <v>0</v>
      </c>
      <c r="U140" s="2"/>
      <c r="V140" s="2" t="str">
        <f>IF(O140&lt;&gt;"",VLOOKUP(O140,Runners!CZ$3:DM$201,V$1,FALSE),"")</f>
        <v/>
      </c>
      <c r="W140" s="19" t="str">
        <f t="shared" si="42"/>
        <v/>
      </c>
    </row>
    <row r="141" spans="1:23" x14ac:dyDescent="0.2">
      <c r="C141" s="3">
        <f>IF(A141&lt;&gt;"",VLOOKUP(A141,Runners!A$3:AS$201,C$1,FALSE),0)</f>
        <v>0</v>
      </c>
      <c r="D141" s="6">
        <f t="shared" si="36"/>
        <v>137</v>
      </c>
      <c r="E141" s="2"/>
      <c r="F141" s="2">
        <f t="shared" si="37"/>
        <v>0</v>
      </c>
      <c r="J141" s="1">
        <f t="shared" si="38"/>
        <v>0</v>
      </c>
      <c r="M141" s="8" t="str">
        <f>IF(D141&lt;=L$4,SMALL(E$4:E$202,D141),"")</f>
        <v/>
      </c>
      <c r="N141" s="8" t="str">
        <f>IF(D141&lt;=L$4,VLOOKUP(M141,E$4:F$202,2,FALSE),"")</f>
        <v/>
      </c>
      <c r="O141" s="1" t="str">
        <f>IF(D141&lt;=L$4,VLOOKUP(M141,E$4:J$202,6,FALSE),"")</f>
        <v/>
      </c>
      <c r="P141" s="40" t="str">
        <f>IF(D141&lt;=L$4,VLOOKUP(O141,A$4:B$202,2,FALSE),"")</f>
        <v/>
      </c>
      <c r="Q141" s="40" t="str">
        <f t="shared" si="39"/>
        <v/>
      </c>
      <c r="R141" s="6">
        <f t="shared" si="40"/>
        <v>0</v>
      </c>
      <c r="S141" s="6">
        <f>IF(AND(D141&lt;=L$4,P141&lt;&gt;"Y"),IF(N141&lt;VLOOKUP(O141,Runners!A$3:CT$201,S$1,FALSE),IF(Y$2="zero",0,Y$2),0),0)</f>
        <v>0</v>
      </c>
      <c r="T141" s="6">
        <f t="shared" si="41"/>
        <v>0</v>
      </c>
      <c r="U141" s="2"/>
      <c r="V141" s="2" t="str">
        <f>IF(O141&lt;&gt;"",VLOOKUP(O141,Runners!CZ$3:DM$201,V$1,FALSE),"")</f>
        <v/>
      </c>
      <c r="W141" s="19" t="str">
        <f t="shared" si="42"/>
        <v/>
      </c>
    </row>
    <row r="142" spans="1:23" x14ac:dyDescent="0.2">
      <c r="C142" s="3">
        <f>IF(A142&lt;&gt;"",VLOOKUP(A142,Runners!A$3:AS$201,C$1,FALSE),0)</f>
        <v>0</v>
      </c>
      <c r="D142" s="6">
        <f t="shared" ref="D142:D152" si="43">D141+1</f>
        <v>138</v>
      </c>
      <c r="E142" s="2"/>
      <c r="F142" s="2">
        <f t="shared" ref="F142:F174" si="44">IF(E142&gt;0,E142-C142,0)</f>
        <v>0</v>
      </c>
      <c r="J142" s="1">
        <f t="shared" ref="J142:J152" si="45">A142</f>
        <v>0</v>
      </c>
      <c r="M142" s="8" t="str">
        <f>IF(D142&lt;=L$4,SMALL(E$4:E$202,D142),"")</f>
        <v/>
      </c>
      <c r="N142" s="8" t="str">
        <f>IF(D142&lt;=L$4,VLOOKUP(M142,E$4:F$202,2,FALSE),"")</f>
        <v/>
      </c>
      <c r="O142" s="1" t="str">
        <f>IF(D142&lt;=L$4,VLOOKUP(M142,E$4:J$202,6,FALSE),"")</f>
        <v/>
      </c>
      <c r="P142" s="40" t="str">
        <f>IF(D142&lt;=L$4,VLOOKUP(O142,A$4:B$202,2,FALSE),"")</f>
        <v/>
      </c>
      <c r="Q142" s="40" t="str">
        <f t="shared" ref="Q142:Q152" si="46">IF(D142&lt;=L$4,IF(P142="Y",Q141,Q141-1),"")</f>
        <v/>
      </c>
      <c r="R142" s="6">
        <f t="shared" ref="R142:R197" si="47">IF(Q142=Q141,0,IF(Q142&gt;0,Q142,1))</f>
        <v>0</v>
      </c>
      <c r="S142" s="6">
        <f>IF(AND(D142&lt;=L$4,P142&lt;&gt;"Y"),IF(N142&lt;VLOOKUP(O142,Runners!A$3:CT$201,S$1,FALSE),IF(Y$2="zero",0,Y$2),0),0)</f>
        <v>0</v>
      </c>
      <c r="T142" s="6">
        <f t="shared" ref="T142:T152" si="48">IF(AND(D142&lt;=L$4,P142&lt;&gt;"Y"),S142+R142,0)</f>
        <v>0</v>
      </c>
      <c r="U142" s="2"/>
      <c r="V142" s="2" t="str">
        <f>IF(O142&lt;&gt;"",VLOOKUP(O142,Runners!CZ$3:DM$201,V$1,FALSE),"")</f>
        <v/>
      </c>
      <c r="W142" s="19" t="str">
        <f t="shared" ref="W142:W152" si="49">IF(O142&lt;&gt;"",(V142-N142)/V142,"")</f>
        <v/>
      </c>
    </row>
    <row r="143" spans="1:23" x14ac:dyDescent="0.2">
      <c r="B143" s="3"/>
      <c r="C143" s="3">
        <f>IF(A143&lt;&gt;"",VLOOKUP(A143,Runners!A$3:AS$201,C$1,FALSE),0)</f>
        <v>0</v>
      </c>
      <c r="D143" s="6">
        <f t="shared" si="43"/>
        <v>139</v>
      </c>
      <c r="E143" s="2"/>
      <c r="F143" s="2">
        <f t="shared" si="44"/>
        <v>0</v>
      </c>
      <c r="J143" s="1">
        <f t="shared" si="45"/>
        <v>0</v>
      </c>
      <c r="M143" s="8" t="str">
        <f>IF(D143&lt;=L$4,SMALL(E$4:E$202,D143),"")</f>
        <v/>
      </c>
      <c r="N143" s="8" t="str">
        <f>IF(D143&lt;=L$4,VLOOKUP(M143,E$4:F$202,2,FALSE),"")</f>
        <v/>
      </c>
      <c r="O143" s="1" t="str">
        <f>IF(D143&lt;=L$4,VLOOKUP(M143,E$4:J$202,6,FALSE),"")</f>
        <v/>
      </c>
      <c r="P143" s="40" t="str">
        <f>IF(D143&lt;=L$4,VLOOKUP(O143,A$4:B$202,2,FALSE),"")</f>
        <v/>
      </c>
      <c r="Q143" s="40" t="str">
        <f t="shared" si="46"/>
        <v/>
      </c>
      <c r="R143" s="6">
        <f t="shared" si="47"/>
        <v>0</v>
      </c>
      <c r="S143" s="6">
        <f>IF(AND(D143&lt;=L$4,P143&lt;&gt;"Y"),IF(N143&lt;VLOOKUP(O143,Runners!A$3:CT$201,S$1,FALSE),IF(Y$2="zero",0,Y$2),0),0)</f>
        <v>0</v>
      </c>
      <c r="T143" s="6">
        <f t="shared" si="48"/>
        <v>0</v>
      </c>
      <c r="U143" s="2"/>
      <c r="V143" s="2" t="str">
        <f>IF(O143&lt;&gt;"",VLOOKUP(O143,Runners!CZ$3:DM$201,V$1,FALSE),"")</f>
        <v/>
      </c>
      <c r="W143" s="19" t="str">
        <f t="shared" si="49"/>
        <v/>
      </c>
    </row>
    <row r="144" spans="1:23" x14ac:dyDescent="0.2">
      <c r="C144" s="3">
        <f>IF(A144&lt;&gt;"",VLOOKUP(A144,Runners!A$3:AS$201,C$1,FALSE),0)</f>
        <v>0</v>
      </c>
      <c r="D144" s="6">
        <f t="shared" si="43"/>
        <v>140</v>
      </c>
      <c r="E144" s="2"/>
      <c r="F144" s="2">
        <f t="shared" si="44"/>
        <v>0</v>
      </c>
      <c r="J144" s="1">
        <f t="shared" si="45"/>
        <v>0</v>
      </c>
      <c r="M144" s="8" t="str">
        <f>IF(D144&lt;=L$4,SMALL(E$4:E$202,D144),"")</f>
        <v/>
      </c>
      <c r="N144" s="8" t="str">
        <f>IF(D144&lt;=L$4,VLOOKUP(M144,E$4:F$202,2,FALSE),"")</f>
        <v/>
      </c>
      <c r="O144" s="1" t="str">
        <f>IF(D144&lt;=L$4,VLOOKUP(M144,E$4:J$202,6,FALSE),"")</f>
        <v/>
      </c>
      <c r="P144" s="40" t="str">
        <f>IF(D144&lt;=L$4,VLOOKUP(O144,A$4:B$202,2,FALSE),"")</f>
        <v/>
      </c>
      <c r="Q144" s="40" t="str">
        <f t="shared" si="46"/>
        <v/>
      </c>
      <c r="R144" s="6">
        <f t="shared" si="47"/>
        <v>0</v>
      </c>
      <c r="S144" s="6">
        <f>IF(AND(D144&lt;=L$4,P144&lt;&gt;"Y"),IF(N144&lt;VLOOKUP(O144,Runners!A$3:CT$201,S$1,FALSE),IF(Y$2="zero",0,Y$2),0),0)</f>
        <v>0</v>
      </c>
      <c r="T144" s="6">
        <f t="shared" si="48"/>
        <v>0</v>
      </c>
      <c r="U144" s="2"/>
      <c r="V144" s="2" t="str">
        <f>IF(O144&lt;&gt;"",VLOOKUP(O144,Runners!CZ$3:DM$201,V$1,FALSE),"")</f>
        <v/>
      </c>
      <c r="W144" s="19" t="str">
        <f t="shared" si="49"/>
        <v/>
      </c>
    </row>
    <row r="145" spans="3:23" x14ac:dyDescent="0.2">
      <c r="C145" s="3">
        <f>IF(A145&lt;&gt;"",VLOOKUP(A145,Runners!A$3:AS$201,C$1,FALSE),0)</f>
        <v>0</v>
      </c>
      <c r="D145" s="6">
        <f t="shared" si="43"/>
        <v>141</v>
      </c>
      <c r="E145" s="2"/>
      <c r="F145" s="2">
        <f t="shared" si="44"/>
        <v>0</v>
      </c>
      <c r="J145" s="1">
        <f t="shared" si="45"/>
        <v>0</v>
      </c>
      <c r="M145" s="8" t="str">
        <f>IF(D145&lt;=L$4,SMALL(E$4:E$202,D145),"")</f>
        <v/>
      </c>
      <c r="N145" s="8" t="str">
        <f>IF(D145&lt;=L$4,VLOOKUP(M145,E$4:F$202,2,FALSE),"")</f>
        <v/>
      </c>
      <c r="O145" s="1" t="str">
        <f>IF(D145&lt;=L$4,VLOOKUP(M145,E$4:J$202,6,FALSE),"")</f>
        <v/>
      </c>
      <c r="P145" s="40" t="str">
        <f>IF(D145&lt;=L$4,VLOOKUP(O145,A$4:B$202,2,FALSE),"")</f>
        <v/>
      </c>
      <c r="Q145" s="40" t="str">
        <f t="shared" si="46"/>
        <v/>
      </c>
      <c r="R145" s="6">
        <f t="shared" si="47"/>
        <v>0</v>
      </c>
      <c r="S145" s="6">
        <f>IF(AND(D145&lt;=L$4,P145&lt;&gt;"Y"),IF(N145&lt;VLOOKUP(O145,Runners!A$3:CT$201,S$1,FALSE),IF(Y$2="zero",0,Y$2),0),0)</f>
        <v>0</v>
      </c>
      <c r="T145" s="6">
        <f t="shared" si="48"/>
        <v>0</v>
      </c>
      <c r="U145" s="2"/>
      <c r="V145" s="2" t="str">
        <f>IF(O145&lt;&gt;"",VLOOKUP(O145,Runners!CZ$3:DM$201,V$1,FALSE),"")</f>
        <v/>
      </c>
      <c r="W145" s="19" t="str">
        <f t="shared" si="49"/>
        <v/>
      </c>
    </row>
    <row r="146" spans="3:23" x14ac:dyDescent="0.2">
      <c r="C146" s="3">
        <f>IF(A146&lt;&gt;"",VLOOKUP(A146,Runners!A$3:AS$201,C$1,FALSE),0)</f>
        <v>0</v>
      </c>
      <c r="D146" s="6">
        <f t="shared" si="43"/>
        <v>142</v>
      </c>
      <c r="E146" s="2"/>
      <c r="F146" s="2">
        <f t="shared" si="44"/>
        <v>0</v>
      </c>
      <c r="J146" s="1">
        <f t="shared" si="45"/>
        <v>0</v>
      </c>
      <c r="M146" s="8" t="str">
        <f>IF(D146&lt;=L$4,SMALL(E$4:E$202,D146),"")</f>
        <v/>
      </c>
      <c r="N146" s="8" t="str">
        <f>IF(D146&lt;=L$4,VLOOKUP(M146,E$4:F$202,2,FALSE),"")</f>
        <v/>
      </c>
      <c r="O146" s="1" t="str">
        <f>IF(D146&lt;=L$4,VLOOKUP(M146,E$4:J$202,6,FALSE),"")</f>
        <v/>
      </c>
      <c r="P146" s="40" t="str">
        <f>IF(D146&lt;=L$4,VLOOKUP(O146,A$4:B$202,2,FALSE),"")</f>
        <v/>
      </c>
      <c r="Q146" s="40" t="str">
        <f t="shared" si="46"/>
        <v/>
      </c>
      <c r="R146" s="6">
        <f t="shared" si="47"/>
        <v>0</v>
      </c>
      <c r="S146" s="6">
        <f>IF(AND(D146&lt;=L$4,P146&lt;&gt;"Y"),IF(N146&lt;VLOOKUP(O146,Runners!A$3:CT$201,S$1,FALSE),IF(Y$2="zero",0,Y$2),0),0)</f>
        <v>0</v>
      </c>
      <c r="T146" s="6">
        <f t="shared" si="48"/>
        <v>0</v>
      </c>
      <c r="U146" s="2"/>
      <c r="V146" s="2" t="str">
        <f>IF(O146&lt;&gt;"",VLOOKUP(O146,Runners!CZ$3:DM$201,V$1,FALSE),"")</f>
        <v/>
      </c>
      <c r="W146" s="19" t="str">
        <f t="shared" si="49"/>
        <v/>
      </c>
    </row>
    <row r="147" spans="3:23" x14ac:dyDescent="0.2">
      <c r="C147" s="3">
        <f>IF(A147&lt;&gt;"",VLOOKUP(A147,Runners!A$3:AS$201,C$1,FALSE),0)</f>
        <v>0</v>
      </c>
      <c r="D147" s="6">
        <f t="shared" si="43"/>
        <v>143</v>
      </c>
      <c r="E147" s="2"/>
      <c r="F147" s="2">
        <f t="shared" si="44"/>
        <v>0</v>
      </c>
      <c r="J147" s="1">
        <f t="shared" si="45"/>
        <v>0</v>
      </c>
      <c r="M147" s="8" t="str">
        <f>IF(D147&lt;=L$4,SMALL(E$4:E$202,D147),"")</f>
        <v/>
      </c>
      <c r="N147" s="8" t="str">
        <f>IF(D147&lt;=L$4,VLOOKUP(M147,E$4:F$202,2,FALSE),"")</f>
        <v/>
      </c>
      <c r="O147" s="1" t="str">
        <f>IF(D147&lt;=L$4,VLOOKUP(M147,E$4:J$202,6,FALSE),"")</f>
        <v/>
      </c>
      <c r="P147" s="40" t="str">
        <f>IF(D147&lt;=L$4,VLOOKUP(O147,A$4:B$202,2,FALSE),"")</f>
        <v/>
      </c>
      <c r="Q147" s="40" t="str">
        <f t="shared" si="46"/>
        <v/>
      </c>
      <c r="R147" s="6">
        <f t="shared" si="47"/>
        <v>0</v>
      </c>
      <c r="S147" s="6">
        <f>IF(AND(D147&lt;=L$4,P147&lt;&gt;"Y"),IF(N147&lt;VLOOKUP(O147,Runners!A$3:CT$201,S$1,FALSE),IF(Y$2="zero",0,Y$2),0),0)</f>
        <v>0</v>
      </c>
      <c r="T147" s="6">
        <f t="shared" si="48"/>
        <v>0</v>
      </c>
      <c r="U147" s="2"/>
      <c r="V147" s="2" t="str">
        <f>IF(O147&lt;&gt;"",VLOOKUP(O147,Runners!CZ$3:DM$201,V$1,FALSE),"")</f>
        <v/>
      </c>
      <c r="W147" s="19" t="str">
        <f t="shared" si="49"/>
        <v/>
      </c>
    </row>
    <row r="148" spans="3:23" x14ac:dyDescent="0.2">
      <c r="C148" s="3">
        <f>IF(A148&lt;&gt;"",VLOOKUP(A148,Runners!A$3:AS$201,C$1,FALSE),0)</f>
        <v>0</v>
      </c>
      <c r="D148" s="6">
        <f t="shared" si="43"/>
        <v>144</v>
      </c>
      <c r="E148" s="2"/>
      <c r="F148" s="2">
        <f t="shared" si="44"/>
        <v>0</v>
      </c>
      <c r="J148" s="1">
        <f t="shared" si="45"/>
        <v>0</v>
      </c>
      <c r="M148" s="8" t="str">
        <f>IF(D148&lt;=L$4,SMALL(E$4:E$202,D148),"")</f>
        <v/>
      </c>
      <c r="N148" s="8" t="str">
        <f>IF(D148&lt;=L$4,VLOOKUP(M148,E$4:F$202,2,FALSE),"")</f>
        <v/>
      </c>
      <c r="O148" s="1" t="str">
        <f>IF(D148&lt;=L$4,VLOOKUP(M148,E$4:J$202,6,FALSE),"")</f>
        <v/>
      </c>
      <c r="P148" s="40" t="str">
        <f>IF(D148&lt;=L$4,VLOOKUP(O148,A$4:B$202,2,FALSE),"")</f>
        <v/>
      </c>
      <c r="Q148" s="40" t="str">
        <f t="shared" si="46"/>
        <v/>
      </c>
      <c r="R148" s="6">
        <f t="shared" si="47"/>
        <v>0</v>
      </c>
      <c r="S148" s="6">
        <f>IF(AND(D148&lt;=L$4,P148&lt;&gt;"Y"),IF(N148&lt;VLOOKUP(O148,Runners!A$3:CT$201,S$1,FALSE),IF(Y$2="zero",0,Y$2),0),0)</f>
        <v>0</v>
      </c>
      <c r="T148" s="6">
        <f t="shared" si="48"/>
        <v>0</v>
      </c>
      <c r="U148" s="2"/>
      <c r="V148" s="2" t="str">
        <f>IF(O148&lt;&gt;"",VLOOKUP(O148,Runners!CZ$3:DM$201,V$1,FALSE),"")</f>
        <v/>
      </c>
      <c r="W148" s="19" t="str">
        <f t="shared" si="49"/>
        <v/>
      </c>
    </row>
    <row r="149" spans="3:23" x14ac:dyDescent="0.2">
      <c r="C149" s="3">
        <f>IF(A149&lt;&gt;"",VLOOKUP(A149,Runners!A$3:AS$201,C$1,FALSE),0)</f>
        <v>0</v>
      </c>
      <c r="D149" s="6">
        <f t="shared" si="43"/>
        <v>145</v>
      </c>
      <c r="E149" s="2"/>
      <c r="F149" s="2">
        <f t="shared" si="44"/>
        <v>0</v>
      </c>
      <c r="J149" s="1">
        <f t="shared" si="45"/>
        <v>0</v>
      </c>
      <c r="M149" s="8" t="str">
        <f>IF(D149&lt;=L$4,SMALL(E$4:E$202,D149),"")</f>
        <v/>
      </c>
      <c r="N149" s="8" t="str">
        <f>IF(D149&lt;=L$4,VLOOKUP(M149,E$4:F$202,2,FALSE),"")</f>
        <v/>
      </c>
      <c r="O149" s="1" t="str">
        <f>IF(D149&lt;=L$4,VLOOKUP(M149,E$4:J$202,6,FALSE),"")</f>
        <v/>
      </c>
      <c r="P149" s="40" t="str">
        <f>IF(D149&lt;=L$4,VLOOKUP(O149,A$4:B$202,2,FALSE),"")</f>
        <v/>
      </c>
      <c r="Q149" s="40" t="str">
        <f t="shared" si="46"/>
        <v/>
      </c>
      <c r="R149" s="6">
        <f t="shared" si="47"/>
        <v>0</v>
      </c>
      <c r="S149" s="6">
        <f>IF(AND(D149&lt;=L$4,P149&lt;&gt;"Y"),IF(N149&lt;VLOOKUP(O149,Runners!A$3:CT$201,S$1,FALSE),IF(Y$2="zero",0,Y$2),0),0)</f>
        <v>0</v>
      </c>
      <c r="T149" s="6">
        <f t="shared" si="48"/>
        <v>0</v>
      </c>
      <c r="U149" s="2"/>
      <c r="V149" s="2" t="str">
        <f>IF(O149&lt;&gt;"",VLOOKUP(O149,Runners!CZ$3:DM$201,V$1,FALSE),"")</f>
        <v/>
      </c>
      <c r="W149" s="19" t="str">
        <f t="shared" si="49"/>
        <v/>
      </c>
    </row>
    <row r="150" spans="3:23" x14ac:dyDescent="0.2">
      <c r="C150" s="3">
        <f>IF(A150&lt;&gt;"",VLOOKUP(A150,Runners!A$3:AS$201,C$1,FALSE),0)</f>
        <v>0</v>
      </c>
      <c r="D150" s="6">
        <f t="shared" si="43"/>
        <v>146</v>
      </c>
      <c r="E150" s="2"/>
      <c r="F150" s="2">
        <f t="shared" si="44"/>
        <v>0</v>
      </c>
      <c r="J150" s="1">
        <f t="shared" si="45"/>
        <v>0</v>
      </c>
      <c r="M150" s="8" t="str">
        <f>IF(D150&lt;=L$4,SMALL(E$4:E$202,D150),"")</f>
        <v/>
      </c>
      <c r="N150" s="8" t="str">
        <f>IF(D150&lt;=L$4,VLOOKUP(M150,E$4:F$202,2,FALSE),"")</f>
        <v/>
      </c>
      <c r="O150" s="1" t="str">
        <f>IF(D150&lt;=L$4,VLOOKUP(M150,E$4:J$202,6,FALSE),"")</f>
        <v/>
      </c>
      <c r="P150" s="40" t="str">
        <f>IF(D150&lt;=L$4,VLOOKUP(O150,A$4:B$202,2,FALSE),"")</f>
        <v/>
      </c>
      <c r="Q150" s="40" t="str">
        <f t="shared" si="46"/>
        <v/>
      </c>
      <c r="R150" s="6">
        <f t="shared" si="47"/>
        <v>0</v>
      </c>
      <c r="S150" s="6">
        <f>IF(AND(D150&lt;=L$4,P150&lt;&gt;"Y"),IF(N150&lt;VLOOKUP(O150,Runners!A$3:CT$201,S$1,FALSE),IF(Y$2="zero",0,Y$2),0),0)</f>
        <v>0</v>
      </c>
      <c r="T150" s="6">
        <f t="shared" si="48"/>
        <v>0</v>
      </c>
      <c r="U150" s="2"/>
      <c r="V150" s="2" t="str">
        <f>IF(O150&lt;&gt;"",VLOOKUP(O150,Runners!CZ$3:DM$201,V$1,FALSE),"")</f>
        <v/>
      </c>
      <c r="W150" s="19" t="str">
        <f t="shared" si="49"/>
        <v/>
      </c>
    </row>
    <row r="151" spans="3:23" x14ac:dyDescent="0.2">
      <c r="C151" s="3">
        <f>IF(A151&lt;&gt;"",VLOOKUP(A151,Runners!A$3:AS$201,C$1,FALSE),0)</f>
        <v>0</v>
      </c>
      <c r="D151" s="6">
        <f t="shared" si="43"/>
        <v>147</v>
      </c>
      <c r="E151" s="2"/>
      <c r="F151" s="2">
        <f t="shared" si="44"/>
        <v>0</v>
      </c>
      <c r="J151" s="1">
        <f t="shared" si="45"/>
        <v>0</v>
      </c>
      <c r="M151" s="8" t="str">
        <f>IF(D151&lt;=L$4,SMALL(E$4:E$202,D151),"")</f>
        <v/>
      </c>
      <c r="N151" s="8" t="str">
        <f>IF(D151&lt;=L$4,VLOOKUP(M151,E$4:F$202,2,FALSE),"")</f>
        <v/>
      </c>
      <c r="O151" s="1" t="str">
        <f>IF(D151&lt;=L$4,VLOOKUP(M151,E$4:J$202,6,FALSE),"")</f>
        <v/>
      </c>
      <c r="P151" s="40" t="str">
        <f>IF(D151&lt;=L$4,VLOOKUP(O151,A$4:B$202,2,FALSE),"")</f>
        <v/>
      </c>
      <c r="Q151" s="40" t="str">
        <f t="shared" si="46"/>
        <v/>
      </c>
      <c r="R151" s="6">
        <f t="shared" si="47"/>
        <v>0</v>
      </c>
      <c r="S151" s="6">
        <f>IF(AND(D151&lt;=L$4,P151&lt;&gt;"Y"),IF(N151&lt;VLOOKUP(O151,Runners!A$3:CT$201,S$1,FALSE),IF(Y$2="zero",0,Y$2),0),0)</f>
        <v>0</v>
      </c>
      <c r="T151" s="6">
        <f t="shared" si="48"/>
        <v>0</v>
      </c>
      <c r="U151" s="2"/>
      <c r="V151" s="2" t="str">
        <f>IF(O151&lt;&gt;"",VLOOKUP(O151,Runners!CZ$3:DM$201,V$1,FALSE),"")</f>
        <v/>
      </c>
      <c r="W151" s="19" t="str">
        <f t="shared" si="49"/>
        <v/>
      </c>
    </row>
    <row r="152" spans="3:23" x14ac:dyDescent="0.2">
      <c r="C152" s="3">
        <f>IF(A152&lt;&gt;"",VLOOKUP(A152,Runners!A$3:AS$201,C$1,FALSE),0)</f>
        <v>0</v>
      </c>
      <c r="D152" s="6">
        <f t="shared" si="43"/>
        <v>148</v>
      </c>
      <c r="E152" s="2"/>
      <c r="F152" s="2">
        <f t="shared" si="44"/>
        <v>0</v>
      </c>
      <c r="J152" s="1">
        <f t="shared" si="45"/>
        <v>0</v>
      </c>
      <c r="M152" s="8" t="str">
        <f>IF(D152&lt;=L$4,SMALL(E$4:E$202,D152),"")</f>
        <v/>
      </c>
      <c r="N152" s="8" t="str">
        <f>IF(D152&lt;=L$4,VLOOKUP(M152,E$4:F$202,2,FALSE),"")</f>
        <v/>
      </c>
      <c r="O152" s="1" t="str">
        <f>IF(D152&lt;=L$4,VLOOKUP(M152,E$4:J$202,6,FALSE),"")</f>
        <v/>
      </c>
      <c r="P152" s="40" t="str">
        <f>IF(D152&lt;=L$4,VLOOKUP(O152,A$4:B$202,2,FALSE),"")</f>
        <v/>
      </c>
      <c r="Q152" s="40" t="str">
        <f t="shared" si="46"/>
        <v/>
      </c>
      <c r="R152" s="6">
        <f t="shared" si="47"/>
        <v>0</v>
      </c>
      <c r="S152" s="6">
        <f>IF(AND(D152&lt;=L$4,P152&lt;&gt;"Y"),IF(N152&lt;VLOOKUP(O152,Runners!A$3:CT$201,S$1,FALSE),IF(Y$2="zero",0,Y$2),0),0)</f>
        <v>0</v>
      </c>
      <c r="T152" s="6">
        <f t="shared" si="48"/>
        <v>0</v>
      </c>
      <c r="U152" s="2"/>
      <c r="V152" s="2" t="str">
        <f>IF(O152&lt;&gt;"",VLOOKUP(O152,Runners!CZ$3:DM$201,V$1,FALSE),"")</f>
        <v/>
      </c>
      <c r="W152" s="19" t="str">
        <f t="shared" si="49"/>
        <v/>
      </c>
    </row>
    <row r="153" spans="3:23" x14ac:dyDescent="0.2">
      <c r="C153" s="3">
        <f>IF(A153&lt;&gt;"",VLOOKUP(A153,Runners!A$3:AS$201,C$1,FALSE),0)</f>
        <v>0</v>
      </c>
      <c r="D153" s="6">
        <f t="shared" ref="D153:D201" si="50">D152+1</f>
        <v>149</v>
      </c>
      <c r="E153" s="2"/>
      <c r="F153" s="2">
        <f t="shared" si="44"/>
        <v>0</v>
      </c>
      <c r="J153" s="1">
        <f t="shared" ref="J153:J198" si="51">A153</f>
        <v>0</v>
      </c>
      <c r="M153" s="8" t="str">
        <f>IF(D153&lt;=L$4,SMALL(E$4:E$202,D153),"")</f>
        <v/>
      </c>
      <c r="N153" s="8" t="str">
        <f>IF(D153&lt;=L$4,VLOOKUP(M153,E$4:F$202,2,FALSE),"")</f>
        <v/>
      </c>
      <c r="O153" s="1" t="str">
        <f>IF(D153&lt;=L$4,VLOOKUP(M153,E$4:J$202,6,FALSE),"")</f>
        <v/>
      </c>
      <c r="P153" s="40" t="str">
        <f>IF(D153&lt;=L$4,VLOOKUP(O153,A$4:B$202,2,FALSE),"")</f>
        <v/>
      </c>
      <c r="Q153" s="40" t="str">
        <f t="shared" ref="Q153:Q197" si="52">IF(D153&lt;=L$4,IF(P153="Y",Q152,Q152-1),"")</f>
        <v/>
      </c>
      <c r="R153" s="6">
        <f t="shared" si="47"/>
        <v>0</v>
      </c>
      <c r="S153" s="6">
        <f>IF(AND(D153&lt;=L$4,P153&lt;&gt;"Y"),IF(N153&lt;VLOOKUP(O153,Runners!A$3:CT$201,S$1,FALSE),IF(Y$2="zero",0,Y$2),0),0)</f>
        <v>0</v>
      </c>
      <c r="T153" s="6">
        <f t="shared" ref="T153:T197" si="53">IF(AND(D153&lt;=L$4,P153&lt;&gt;"Y"),S153+R153,0)</f>
        <v>0</v>
      </c>
      <c r="U153" s="2"/>
      <c r="V153" s="2" t="str">
        <f>IF(O153&lt;&gt;"",VLOOKUP(O153,Runners!CZ$3:DM$201,V$1,FALSE),"")</f>
        <v/>
      </c>
      <c r="W153" s="19" t="str">
        <f t="shared" ref="W153:W197" si="54">IF(O153&lt;&gt;"",(V153-N153)/V153,"")</f>
        <v/>
      </c>
    </row>
    <row r="154" spans="3:23" x14ac:dyDescent="0.2">
      <c r="C154" s="3">
        <f>IF(A154&lt;&gt;"",VLOOKUP(A154,Runners!A$3:AS$201,C$1,FALSE),0)</f>
        <v>0</v>
      </c>
      <c r="D154" s="6">
        <f t="shared" si="50"/>
        <v>150</v>
      </c>
      <c r="E154" s="2"/>
      <c r="F154" s="2">
        <f t="shared" si="44"/>
        <v>0</v>
      </c>
      <c r="J154" s="1">
        <f t="shared" si="51"/>
        <v>0</v>
      </c>
      <c r="M154" s="8" t="str">
        <f>IF(D154&lt;=L$4,SMALL(E$4:E$202,D154),"")</f>
        <v/>
      </c>
      <c r="N154" s="8" t="str">
        <f>IF(D154&lt;=L$4,VLOOKUP(M154,E$4:F$202,2,FALSE),"")</f>
        <v/>
      </c>
      <c r="O154" s="1" t="str">
        <f>IF(D154&lt;=L$4,VLOOKUP(M154,E$4:J$202,6,FALSE),"")</f>
        <v/>
      </c>
      <c r="P154" s="40" t="str">
        <f>IF(D154&lt;=L$4,VLOOKUP(O154,A$4:B$202,2,FALSE),"")</f>
        <v/>
      </c>
      <c r="Q154" s="40" t="str">
        <f t="shared" si="52"/>
        <v/>
      </c>
      <c r="R154" s="6">
        <f t="shared" si="47"/>
        <v>0</v>
      </c>
      <c r="S154" s="6">
        <f>IF(AND(D154&lt;=L$4,P154&lt;&gt;"Y"),IF(N154&lt;VLOOKUP(O154,Runners!A$3:CT$201,S$1,FALSE),IF(Y$2="zero",0,Y$2),0),0)</f>
        <v>0</v>
      </c>
      <c r="T154" s="6">
        <f t="shared" si="53"/>
        <v>0</v>
      </c>
      <c r="U154" s="2"/>
      <c r="V154" s="2" t="str">
        <f>IF(O154&lt;&gt;"",VLOOKUP(O154,Runners!CZ$3:DM$201,V$1,FALSE),"")</f>
        <v/>
      </c>
      <c r="W154" s="19" t="str">
        <f t="shared" si="54"/>
        <v/>
      </c>
    </row>
    <row r="155" spans="3:23" x14ac:dyDescent="0.2">
      <c r="C155" s="3">
        <f>IF(A155&lt;&gt;"",VLOOKUP(A155,Runners!A$3:AS$201,C$1,FALSE),0)</f>
        <v>0</v>
      </c>
      <c r="D155" s="6">
        <f t="shared" si="50"/>
        <v>151</v>
      </c>
      <c r="E155" s="2"/>
      <c r="F155" s="2">
        <f t="shared" si="44"/>
        <v>0</v>
      </c>
      <c r="J155" s="1">
        <f t="shared" si="51"/>
        <v>0</v>
      </c>
      <c r="M155" s="8" t="str">
        <f>IF(D155&lt;=L$4,SMALL(E$4:E$202,D155),"")</f>
        <v/>
      </c>
      <c r="N155" s="8" t="str">
        <f>IF(D155&lt;=L$4,VLOOKUP(M155,E$4:F$202,2,FALSE),"")</f>
        <v/>
      </c>
      <c r="O155" s="1" t="str">
        <f>IF(D155&lt;=L$4,VLOOKUP(M155,E$4:J$202,6,FALSE),"")</f>
        <v/>
      </c>
      <c r="P155" s="40" t="str">
        <f>IF(D155&lt;=L$4,VLOOKUP(O155,A$4:B$202,2,FALSE),"")</f>
        <v/>
      </c>
      <c r="Q155" s="40" t="str">
        <f t="shared" si="52"/>
        <v/>
      </c>
      <c r="R155" s="6">
        <f t="shared" si="47"/>
        <v>0</v>
      </c>
      <c r="S155" s="6">
        <f>IF(AND(D155&lt;=L$4,P155&lt;&gt;"Y"),IF(N155&lt;VLOOKUP(O155,Runners!A$3:CT$201,S$1,FALSE),IF(Y$2="zero",0,Y$2),0),0)</f>
        <v>0</v>
      </c>
      <c r="T155" s="6">
        <f t="shared" si="53"/>
        <v>0</v>
      </c>
      <c r="U155" s="2"/>
      <c r="V155" s="2" t="str">
        <f>IF(O155&lt;&gt;"",VLOOKUP(O155,Runners!CZ$3:DM$201,V$1,FALSE),"")</f>
        <v/>
      </c>
      <c r="W155" s="19" t="str">
        <f t="shared" si="54"/>
        <v/>
      </c>
    </row>
    <row r="156" spans="3:23" x14ac:dyDescent="0.2">
      <c r="C156" s="3">
        <f>IF(A156&lt;&gt;"",VLOOKUP(A156,Runners!A$3:AS$201,C$1,FALSE),0)</f>
        <v>0</v>
      </c>
      <c r="D156" s="6">
        <f t="shared" si="50"/>
        <v>152</v>
      </c>
      <c r="E156" s="2"/>
      <c r="F156" s="2">
        <f t="shared" si="44"/>
        <v>0</v>
      </c>
      <c r="J156" s="1">
        <f t="shared" si="51"/>
        <v>0</v>
      </c>
      <c r="M156" s="8" t="str">
        <f>IF(D156&lt;=L$4,SMALL(E$4:E$202,D156),"")</f>
        <v/>
      </c>
      <c r="N156" s="8" t="str">
        <f>IF(D156&lt;=L$4,VLOOKUP(M156,E$4:F$202,2,FALSE),"")</f>
        <v/>
      </c>
      <c r="O156" s="1" t="str">
        <f>IF(D156&lt;=L$4,VLOOKUP(M156,E$4:J$202,6,FALSE),"")</f>
        <v/>
      </c>
      <c r="P156" s="40" t="str">
        <f>IF(D156&lt;=L$4,VLOOKUP(O156,A$4:B$202,2,FALSE),"")</f>
        <v/>
      </c>
      <c r="Q156" s="40" t="str">
        <f t="shared" si="52"/>
        <v/>
      </c>
      <c r="R156" s="6">
        <f t="shared" si="47"/>
        <v>0</v>
      </c>
      <c r="S156" s="6">
        <f>IF(AND(D156&lt;=L$4,P156&lt;&gt;"Y"),IF(N156&lt;VLOOKUP(O156,Runners!A$3:CT$201,S$1,FALSE),IF(Y$2="zero",0,Y$2),0),0)</f>
        <v>0</v>
      </c>
      <c r="T156" s="6">
        <f t="shared" si="53"/>
        <v>0</v>
      </c>
      <c r="U156" s="2"/>
      <c r="V156" s="2" t="str">
        <f>IF(O156&lt;&gt;"",VLOOKUP(O156,Runners!CZ$3:DM$201,V$1,FALSE),"")</f>
        <v/>
      </c>
      <c r="W156" s="19" t="str">
        <f t="shared" si="54"/>
        <v/>
      </c>
    </row>
    <row r="157" spans="3:23" x14ac:dyDescent="0.2">
      <c r="C157" s="3">
        <f>IF(A157&lt;&gt;"",VLOOKUP(A157,Runners!A$3:AS$201,C$1,FALSE),0)</f>
        <v>0</v>
      </c>
      <c r="D157" s="6">
        <f t="shared" si="50"/>
        <v>153</v>
      </c>
      <c r="E157" s="2"/>
      <c r="F157" s="2">
        <f t="shared" si="44"/>
        <v>0</v>
      </c>
      <c r="J157" s="1">
        <f t="shared" si="51"/>
        <v>0</v>
      </c>
      <c r="M157" s="8" t="str">
        <f>IF(D157&lt;=L$4,SMALL(E$4:E$202,D157),"")</f>
        <v/>
      </c>
      <c r="N157" s="8" t="str">
        <f>IF(D157&lt;=L$4,VLOOKUP(M157,E$4:F$202,2,FALSE),"")</f>
        <v/>
      </c>
      <c r="O157" s="1" t="str">
        <f>IF(D157&lt;=L$4,VLOOKUP(M157,E$4:J$202,6,FALSE),"")</f>
        <v/>
      </c>
      <c r="P157" s="40" t="str">
        <f>IF(D157&lt;=L$4,VLOOKUP(O157,A$4:B$202,2,FALSE),"")</f>
        <v/>
      </c>
      <c r="Q157" s="40" t="str">
        <f t="shared" si="52"/>
        <v/>
      </c>
      <c r="R157" s="6">
        <f t="shared" si="47"/>
        <v>0</v>
      </c>
      <c r="S157" s="6">
        <f>IF(AND(D157&lt;=L$4,P157&lt;&gt;"Y"),IF(N157&lt;VLOOKUP(O157,Runners!A$3:CT$201,S$1,FALSE),IF(Y$2="zero",0,Y$2),0),0)</f>
        <v>0</v>
      </c>
      <c r="T157" s="6">
        <f t="shared" si="53"/>
        <v>0</v>
      </c>
      <c r="U157" s="2"/>
      <c r="V157" s="2" t="str">
        <f>IF(O157&lt;&gt;"",VLOOKUP(O157,Runners!CZ$3:DM$201,V$1,FALSE),"")</f>
        <v/>
      </c>
      <c r="W157" s="19" t="str">
        <f t="shared" si="54"/>
        <v/>
      </c>
    </row>
    <row r="158" spans="3:23" x14ac:dyDescent="0.2">
      <c r="C158" s="3">
        <f>IF(A158&lt;&gt;"",VLOOKUP(A158,Runners!A$3:AS$201,C$1,FALSE),0)</f>
        <v>0</v>
      </c>
      <c r="D158" s="6">
        <f t="shared" si="50"/>
        <v>154</v>
      </c>
      <c r="E158" s="2"/>
      <c r="F158" s="2">
        <f t="shared" si="44"/>
        <v>0</v>
      </c>
      <c r="J158" s="1">
        <f t="shared" si="51"/>
        <v>0</v>
      </c>
      <c r="M158" s="8" t="str">
        <f>IF(D158&lt;=L$4,SMALL(E$4:E$202,D158),"")</f>
        <v/>
      </c>
      <c r="N158" s="8" t="str">
        <f>IF(D158&lt;=L$4,VLOOKUP(M158,E$4:F$202,2,FALSE),"")</f>
        <v/>
      </c>
      <c r="O158" s="1" t="str">
        <f>IF(D158&lt;=L$4,VLOOKUP(M158,E$4:J$202,6,FALSE),"")</f>
        <v/>
      </c>
      <c r="P158" s="40" t="str">
        <f>IF(D158&lt;=L$4,VLOOKUP(O158,A$4:B$202,2,FALSE),"")</f>
        <v/>
      </c>
      <c r="Q158" s="40" t="str">
        <f t="shared" si="52"/>
        <v/>
      </c>
      <c r="R158" s="6">
        <f t="shared" si="47"/>
        <v>0</v>
      </c>
      <c r="S158" s="6">
        <f>IF(AND(D158&lt;=L$4,P158&lt;&gt;"Y"),IF(N158&lt;VLOOKUP(O158,Runners!A$3:CT$201,S$1,FALSE),IF(Y$2="zero",0,Y$2),0),0)</f>
        <v>0</v>
      </c>
      <c r="T158" s="6">
        <f t="shared" si="53"/>
        <v>0</v>
      </c>
      <c r="U158" s="2"/>
      <c r="V158" s="2" t="str">
        <f>IF(O158&lt;&gt;"",VLOOKUP(O158,Runners!CZ$3:DM$201,V$1,FALSE),"")</f>
        <v/>
      </c>
      <c r="W158" s="19" t="str">
        <f t="shared" si="54"/>
        <v/>
      </c>
    </row>
    <row r="159" spans="3:23" x14ac:dyDescent="0.2">
      <c r="C159" s="3">
        <f>IF(A159&lt;&gt;"",VLOOKUP(A159,Runners!A$3:AS$201,C$1,FALSE),0)</f>
        <v>0</v>
      </c>
      <c r="D159" s="6">
        <f t="shared" si="50"/>
        <v>155</v>
      </c>
      <c r="E159" s="2"/>
      <c r="F159" s="2">
        <f t="shared" si="44"/>
        <v>0</v>
      </c>
      <c r="J159" s="1">
        <f t="shared" si="51"/>
        <v>0</v>
      </c>
      <c r="M159" s="8" t="str">
        <f>IF(D159&lt;=L$4,SMALL(E$4:E$202,D159),"")</f>
        <v/>
      </c>
      <c r="N159" s="8" t="str">
        <f>IF(D159&lt;=L$4,VLOOKUP(M159,E$4:F$202,2,FALSE),"")</f>
        <v/>
      </c>
      <c r="O159" s="1" t="str">
        <f>IF(D159&lt;=L$4,VLOOKUP(M159,E$4:J$202,6,FALSE),"")</f>
        <v/>
      </c>
      <c r="P159" s="40" t="str">
        <f>IF(D159&lt;=L$4,VLOOKUP(O159,A$4:B$202,2,FALSE),"")</f>
        <v/>
      </c>
      <c r="Q159" s="40" t="str">
        <f t="shared" si="52"/>
        <v/>
      </c>
      <c r="R159" s="6">
        <f t="shared" si="47"/>
        <v>0</v>
      </c>
      <c r="S159" s="6">
        <f>IF(AND(D159&lt;=L$4,P159&lt;&gt;"Y"),IF(N159&lt;VLOOKUP(O159,Runners!A$3:CT$201,S$1,FALSE),IF(Y$2="zero",0,Y$2),0),0)</f>
        <v>0</v>
      </c>
      <c r="T159" s="6">
        <f t="shared" si="53"/>
        <v>0</v>
      </c>
      <c r="U159" s="2"/>
      <c r="V159" s="2" t="str">
        <f>IF(O159&lt;&gt;"",VLOOKUP(O159,Runners!CZ$3:DM$201,V$1,FALSE),"")</f>
        <v/>
      </c>
      <c r="W159" s="19" t="str">
        <f t="shared" si="54"/>
        <v/>
      </c>
    </row>
    <row r="160" spans="3:23" x14ac:dyDescent="0.2">
      <c r="C160" s="3">
        <f>IF(A160&lt;&gt;"",VLOOKUP(A160,Runners!A$3:AS$201,C$1,FALSE),0)</f>
        <v>0</v>
      </c>
      <c r="D160" s="6">
        <f t="shared" si="50"/>
        <v>156</v>
      </c>
      <c r="E160" s="2"/>
      <c r="F160" s="2">
        <f t="shared" si="44"/>
        <v>0</v>
      </c>
      <c r="J160" s="1">
        <f t="shared" si="51"/>
        <v>0</v>
      </c>
      <c r="M160" s="8" t="str">
        <f>IF(D160&lt;=L$4,SMALL(E$4:E$202,D160),"")</f>
        <v/>
      </c>
      <c r="N160" s="8" t="str">
        <f>IF(D160&lt;=L$4,VLOOKUP(M160,E$4:F$202,2,FALSE),"")</f>
        <v/>
      </c>
      <c r="O160" s="1" t="str">
        <f>IF(D160&lt;=L$4,VLOOKUP(M160,E$4:J$202,6,FALSE),"")</f>
        <v/>
      </c>
      <c r="P160" s="40" t="str">
        <f>IF(D160&lt;=L$4,VLOOKUP(O160,A$4:B$202,2,FALSE),"")</f>
        <v/>
      </c>
      <c r="Q160" s="40" t="str">
        <f t="shared" si="52"/>
        <v/>
      </c>
      <c r="R160" s="6">
        <f t="shared" si="47"/>
        <v>0</v>
      </c>
      <c r="S160" s="6">
        <f>IF(AND(D160&lt;=L$4,P160&lt;&gt;"Y"),IF(N160&lt;VLOOKUP(O160,Runners!A$3:CT$201,S$1,FALSE),IF(Y$2="zero",0,Y$2),0),0)</f>
        <v>0</v>
      </c>
      <c r="T160" s="6">
        <f t="shared" si="53"/>
        <v>0</v>
      </c>
      <c r="U160" s="2"/>
      <c r="V160" s="2" t="str">
        <f>IF(O160&lt;&gt;"",VLOOKUP(O160,Runners!CZ$3:DM$201,V$1,FALSE),"")</f>
        <v/>
      </c>
      <c r="W160" s="19" t="str">
        <f t="shared" si="54"/>
        <v/>
      </c>
    </row>
    <row r="161" spans="3:23" x14ac:dyDescent="0.2">
      <c r="C161" s="3">
        <f>IF(A161&lt;&gt;"",VLOOKUP(A161,Runners!A$3:AS$201,C$1,FALSE),0)</f>
        <v>0</v>
      </c>
      <c r="D161" s="6">
        <f t="shared" si="50"/>
        <v>157</v>
      </c>
      <c r="E161" s="2"/>
      <c r="F161" s="2">
        <f t="shared" si="44"/>
        <v>0</v>
      </c>
      <c r="J161" s="1">
        <f t="shared" si="51"/>
        <v>0</v>
      </c>
      <c r="M161" s="8" t="str">
        <f>IF(D161&lt;=L$4,SMALL(E$4:E$202,D161),"")</f>
        <v/>
      </c>
      <c r="N161" s="8" t="str">
        <f>IF(D161&lt;=L$4,VLOOKUP(M161,E$4:F$202,2,FALSE),"")</f>
        <v/>
      </c>
      <c r="O161" s="1" t="str">
        <f>IF(D161&lt;=L$4,VLOOKUP(M161,E$4:J$202,6,FALSE),"")</f>
        <v/>
      </c>
      <c r="P161" s="40" t="str">
        <f>IF(D161&lt;=L$4,VLOOKUP(O161,A$4:B$202,2,FALSE),"")</f>
        <v/>
      </c>
      <c r="Q161" s="40" t="str">
        <f t="shared" si="52"/>
        <v/>
      </c>
      <c r="R161" s="6">
        <f t="shared" si="47"/>
        <v>0</v>
      </c>
      <c r="S161" s="6">
        <f>IF(AND(D161&lt;=L$4,P161&lt;&gt;"Y"),IF(N161&lt;VLOOKUP(O161,Runners!A$3:CT$201,S$1,FALSE),IF(Y$2="zero",0,Y$2),0),0)</f>
        <v>0</v>
      </c>
      <c r="T161" s="6">
        <f t="shared" si="53"/>
        <v>0</v>
      </c>
      <c r="U161" s="2"/>
      <c r="V161" s="2" t="str">
        <f>IF(O161&lt;&gt;"",VLOOKUP(O161,Runners!CZ$3:DM$201,V$1,FALSE),"")</f>
        <v/>
      </c>
      <c r="W161" s="19" t="str">
        <f t="shared" si="54"/>
        <v/>
      </c>
    </row>
    <row r="162" spans="3:23" x14ac:dyDescent="0.2">
      <c r="C162" s="3">
        <f>IF(A162&lt;&gt;"",VLOOKUP(A162,Runners!A$3:AS$201,C$1,FALSE),0)</f>
        <v>0</v>
      </c>
      <c r="D162" s="6">
        <f t="shared" si="50"/>
        <v>158</v>
      </c>
      <c r="E162" s="2"/>
      <c r="F162" s="2">
        <f t="shared" si="44"/>
        <v>0</v>
      </c>
      <c r="J162" s="1">
        <f t="shared" si="51"/>
        <v>0</v>
      </c>
      <c r="M162" s="8" t="str">
        <f>IF(D162&lt;=L$4,SMALL(E$4:E$202,D162),"")</f>
        <v/>
      </c>
      <c r="N162" s="8" t="str">
        <f>IF(D162&lt;=L$4,VLOOKUP(M162,E$4:F$202,2,FALSE),"")</f>
        <v/>
      </c>
      <c r="O162" s="1" t="str">
        <f>IF(D162&lt;=L$4,VLOOKUP(M162,E$4:J$202,6,FALSE),"")</f>
        <v/>
      </c>
      <c r="P162" s="40" t="str">
        <f>IF(D162&lt;=L$4,VLOOKUP(O162,A$4:B$202,2,FALSE),"")</f>
        <v/>
      </c>
      <c r="Q162" s="40" t="str">
        <f t="shared" si="52"/>
        <v/>
      </c>
      <c r="R162" s="6">
        <f t="shared" si="47"/>
        <v>0</v>
      </c>
      <c r="S162" s="6">
        <f>IF(AND(D162&lt;=L$4,P162&lt;&gt;"Y"),IF(N162&lt;VLOOKUP(O162,Runners!A$3:CT$201,S$1,FALSE),IF(Y$2="zero",0,Y$2),0),0)</f>
        <v>0</v>
      </c>
      <c r="T162" s="6">
        <f t="shared" si="53"/>
        <v>0</v>
      </c>
      <c r="U162" s="2"/>
      <c r="V162" s="2" t="str">
        <f>IF(O162&lt;&gt;"",VLOOKUP(O162,Runners!CZ$3:DM$201,V$1,FALSE),"")</f>
        <v/>
      </c>
      <c r="W162" s="19" t="str">
        <f t="shared" si="54"/>
        <v/>
      </c>
    </row>
    <row r="163" spans="3:23" x14ac:dyDescent="0.2">
      <c r="C163" s="3">
        <f>IF(A163&lt;&gt;"",VLOOKUP(A163,Runners!A$3:AS$201,C$1,FALSE),0)</f>
        <v>0</v>
      </c>
      <c r="D163" s="6">
        <f t="shared" si="50"/>
        <v>159</v>
      </c>
      <c r="E163" s="2"/>
      <c r="F163" s="2">
        <f t="shared" si="44"/>
        <v>0</v>
      </c>
      <c r="J163" s="1">
        <f t="shared" si="51"/>
        <v>0</v>
      </c>
      <c r="M163" s="8" t="str">
        <f>IF(D163&lt;=L$4,SMALL(E$4:E$202,D163),"")</f>
        <v/>
      </c>
      <c r="N163" s="8" t="str">
        <f>IF(D163&lt;=L$4,VLOOKUP(M163,E$4:F$202,2,FALSE),"")</f>
        <v/>
      </c>
      <c r="O163" s="1" t="str">
        <f>IF(D163&lt;=L$4,VLOOKUP(M163,E$4:J$202,6,FALSE),"")</f>
        <v/>
      </c>
      <c r="P163" s="40" t="str">
        <f>IF(D163&lt;=L$4,VLOOKUP(O163,A$4:B$202,2,FALSE),"")</f>
        <v/>
      </c>
      <c r="Q163" s="40" t="str">
        <f t="shared" si="52"/>
        <v/>
      </c>
      <c r="R163" s="6">
        <f t="shared" si="47"/>
        <v>0</v>
      </c>
      <c r="S163" s="6">
        <f>IF(AND(D163&lt;=L$4,P163&lt;&gt;"Y"),IF(N163&lt;VLOOKUP(O163,Runners!A$3:CT$201,S$1,FALSE),IF(Y$2="zero",0,Y$2),0),0)</f>
        <v>0</v>
      </c>
      <c r="T163" s="6">
        <f t="shared" si="53"/>
        <v>0</v>
      </c>
      <c r="U163" s="2"/>
      <c r="V163" s="2" t="str">
        <f>IF(O163&lt;&gt;"",VLOOKUP(O163,Runners!CZ$3:DM$201,V$1,FALSE),"")</f>
        <v/>
      </c>
      <c r="W163" s="19" t="str">
        <f t="shared" si="54"/>
        <v/>
      </c>
    </row>
    <row r="164" spans="3:23" x14ac:dyDescent="0.2">
      <c r="C164" s="3">
        <f>IF(A164&lt;&gt;"",VLOOKUP(A164,Runners!A$3:AS$201,C$1,FALSE),0)</f>
        <v>0</v>
      </c>
      <c r="D164" s="6">
        <f t="shared" si="50"/>
        <v>160</v>
      </c>
      <c r="E164" s="2"/>
      <c r="F164" s="2">
        <f t="shared" si="44"/>
        <v>0</v>
      </c>
      <c r="J164" s="1">
        <f t="shared" si="51"/>
        <v>0</v>
      </c>
      <c r="M164" s="8" t="str">
        <f>IF(D164&lt;=L$4,SMALL(E$4:E$202,D164),"")</f>
        <v/>
      </c>
      <c r="N164" s="8" t="str">
        <f>IF(D164&lt;=L$4,VLOOKUP(M164,E$4:F$202,2,FALSE),"")</f>
        <v/>
      </c>
      <c r="O164" s="1" t="str">
        <f>IF(D164&lt;=L$4,VLOOKUP(M164,E$4:J$202,6,FALSE),"")</f>
        <v/>
      </c>
      <c r="P164" s="40" t="str">
        <f>IF(D164&lt;=L$4,VLOOKUP(O164,A$4:B$202,2,FALSE),"")</f>
        <v/>
      </c>
      <c r="Q164" s="40" t="str">
        <f t="shared" si="52"/>
        <v/>
      </c>
      <c r="R164" s="6">
        <f t="shared" si="47"/>
        <v>0</v>
      </c>
      <c r="S164" s="6">
        <f>IF(AND(D164&lt;=L$4,P164&lt;&gt;"Y"),IF(N164&lt;VLOOKUP(O164,Runners!A$3:CT$201,S$1,FALSE),IF(Y$2="zero",0,Y$2),0),0)</f>
        <v>0</v>
      </c>
      <c r="T164" s="6">
        <f t="shared" si="53"/>
        <v>0</v>
      </c>
      <c r="U164" s="2"/>
      <c r="V164" s="2" t="str">
        <f>IF(O164&lt;&gt;"",VLOOKUP(O164,Runners!CZ$3:DM$201,V$1,FALSE),"")</f>
        <v/>
      </c>
      <c r="W164" s="19" t="str">
        <f t="shared" si="54"/>
        <v/>
      </c>
    </row>
    <row r="165" spans="3:23" x14ac:dyDescent="0.2">
      <c r="C165" s="3">
        <f>IF(A165&lt;&gt;"",VLOOKUP(A165,Runners!A$3:AS$201,C$1,FALSE),0)</f>
        <v>0</v>
      </c>
      <c r="D165" s="6">
        <f t="shared" si="50"/>
        <v>161</v>
      </c>
      <c r="E165" s="2"/>
      <c r="F165" s="2">
        <f t="shared" si="44"/>
        <v>0</v>
      </c>
      <c r="J165" s="1">
        <f t="shared" si="51"/>
        <v>0</v>
      </c>
      <c r="M165" s="8" t="str">
        <f>IF(D165&lt;=L$4,SMALL(E$4:E$202,D165),"")</f>
        <v/>
      </c>
      <c r="N165" s="8" t="str">
        <f>IF(D165&lt;=L$4,VLOOKUP(M165,E$4:F$202,2,FALSE),"")</f>
        <v/>
      </c>
      <c r="O165" s="1" t="str">
        <f>IF(D165&lt;=L$4,VLOOKUP(M165,E$4:J$202,6,FALSE),"")</f>
        <v/>
      </c>
      <c r="P165" s="40" t="str">
        <f>IF(D165&lt;=L$4,VLOOKUP(O165,A$4:B$202,2,FALSE),"")</f>
        <v/>
      </c>
      <c r="Q165" s="40" t="str">
        <f t="shared" si="52"/>
        <v/>
      </c>
      <c r="R165" s="6">
        <f t="shared" si="47"/>
        <v>0</v>
      </c>
      <c r="S165" s="6">
        <f>IF(AND(D165&lt;=L$4,P165&lt;&gt;"Y"),IF(N165&lt;VLOOKUP(O165,Runners!A$3:CT$201,S$1,FALSE),IF(Y$2="zero",0,Y$2),0),0)</f>
        <v>0</v>
      </c>
      <c r="T165" s="6">
        <f t="shared" si="53"/>
        <v>0</v>
      </c>
      <c r="U165" s="2"/>
      <c r="V165" s="2" t="str">
        <f>IF(O165&lt;&gt;"",VLOOKUP(O165,Runners!CZ$3:DM$201,V$1,FALSE),"")</f>
        <v/>
      </c>
      <c r="W165" s="19" t="str">
        <f t="shared" si="54"/>
        <v/>
      </c>
    </row>
    <row r="166" spans="3:23" x14ac:dyDescent="0.2">
      <c r="C166" s="3">
        <f>IF(A166&lt;&gt;"",VLOOKUP(A166,Runners!A$3:AS$201,C$1,FALSE),0)</f>
        <v>0</v>
      </c>
      <c r="D166" s="6">
        <f t="shared" si="50"/>
        <v>162</v>
      </c>
      <c r="E166" s="2"/>
      <c r="F166" s="2">
        <f t="shared" si="44"/>
        <v>0</v>
      </c>
      <c r="J166" s="1">
        <f t="shared" si="51"/>
        <v>0</v>
      </c>
      <c r="M166" s="8" t="str">
        <f>IF(D166&lt;=L$4,SMALL(E$4:E$202,D166),"")</f>
        <v/>
      </c>
      <c r="N166" s="8" t="str">
        <f>IF(D166&lt;=L$4,VLOOKUP(M166,E$4:F$202,2,FALSE),"")</f>
        <v/>
      </c>
      <c r="O166" s="1" t="str">
        <f>IF(D166&lt;=L$4,VLOOKUP(M166,E$4:J$202,6,FALSE),"")</f>
        <v/>
      </c>
      <c r="P166" s="40" t="str">
        <f>IF(D166&lt;=L$4,VLOOKUP(O166,A$4:B$202,2,FALSE),"")</f>
        <v/>
      </c>
      <c r="Q166" s="40" t="str">
        <f t="shared" si="52"/>
        <v/>
      </c>
      <c r="R166" s="6">
        <f t="shared" si="47"/>
        <v>0</v>
      </c>
      <c r="S166" s="6">
        <f>IF(AND(D166&lt;=L$4,P166&lt;&gt;"Y"),IF(N166&lt;VLOOKUP(O166,Runners!A$3:CT$201,S$1,FALSE),IF(Y$2="zero",0,Y$2),0),0)</f>
        <v>0</v>
      </c>
      <c r="T166" s="6">
        <f t="shared" si="53"/>
        <v>0</v>
      </c>
      <c r="U166" s="2"/>
      <c r="V166" s="2" t="str">
        <f>IF(O166&lt;&gt;"",VLOOKUP(O166,Runners!CZ$3:DM$201,V$1,FALSE),"")</f>
        <v/>
      </c>
      <c r="W166" s="19" t="str">
        <f t="shared" si="54"/>
        <v/>
      </c>
    </row>
    <row r="167" spans="3:23" x14ac:dyDescent="0.2">
      <c r="C167" s="3">
        <f>IF(A167&lt;&gt;"",VLOOKUP(A167,Runners!A$3:AS$201,C$1,FALSE),0)</f>
        <v>0</v>
      </c>
      <c r="D167" s="6">
        <f t="shared" si="50"/>
        <v>163</v>
      </c>
      <c r="E167" s="2"/>
      <c r="F167" s="2">
        <f t="shared" si="44"/>
        <v>0</v>
      </c>
      <c r="J167" s="1">
        <f t="shared" si="51"/>
        <v>0</v>
      </c>
      <c r="M167" s="8" t="str">
        <f>IF(D167&lt;=L$4,SMALL(E$4:E$202,D167),"")</f>
        <v/>
      </c>
      <c r="N167" s="8" t="str">
        <f>IF(D167&lt;=L$4,VLOOKUP(M167,E$4:F$202,2,FALSE),"")</f>
        <v/>
      </c>
      <c r="O167" s="1" t="str">
        <f>IF(D167&lt;=L$4,VLOOKUP(M167,E$4:J$202,6,FALSE),"")</f>
        <v/>
      </c>
      <c r="P167" s="40" t="str">
        <f>IF(D167&lt;=L$4,VLOOKUP(O167,A$4:B$202,2,FALSE),"")</f>
        <v/>
      </c>
      <c r="Q167" s="40" t="str">
        <f t="shared" si="52"/>
        <v/>
      </c>
      <c r="R167" s="6">
        <f t="shared" si="47"/>
        <v>0</v>
      </c>
      <c r="S167" s="6">
        <f>IF(AND(D167&lt;=L$4,P167&lt;&gt;"Y"),IF(N167&lt;VLOOKUP(O167,Runners!A$3:CT$201,S$1,FALSE),IF(Y$2="zero",0,Y$2),0),0)</f>
        <v>0</v>
      </c>
      <c r="T167" s="6">
        <f t="shared" si="53"/>
        <v>0</v>
      </c>
      <c r="U167" s="2"/>
      <c r="V167" s="2" t="str">
        <f>IF(O167&lt;&gt;"",VLOOKUP(O167,Runners!CZ$3:DM$201,V$1,FALSE),"")</f>
        <v/>
      </c>
      <c r="W167" s="19" t="str">
        <f t="shared" si="54"/>
        <v/>
      </c>
    </row>
    <row r="168" spans="3:23" x14ac:dyDescent="0.2">
      <c r="C168" s="3">
        <f>IF(A168&lt;&gt;"",VLOOKUP(A168,Runners!A$3:AS$201,C$1,FALSE),0)</f>
        <v>0</v>
      </c>
      <c r="D168" s="6">
        <f t="shared" si="50"/>
        <v>164</v>
      </c>
      <c r="E168" s="2"/>
      <c r="F168" s="2">
        <f t="shared" si="44"/>
        <v>0</v>
      </c>
      <c r="J168" s="1">
        <f t="shared" si="51"/>
        <v>0</v>
      </c>
      <c r="M168" s="8" t="str">
        <f>IF(D168&lt;=L$4,SMALL(E$4:E$202,D168),"")</f>
        <v/>
      </c>
      <c r="N168" s="8" t="str">
        <f>IF(D168&lt;=L$4,VLOOKUP(M168,E$4:F$202,2,FALSE),"")</f>
        <v/>
      </c>
      <c r="O168" s="1" t="str">
        <f>IF(D168&lt;=L$4,VLOOKUP(M168,E$4:J$202,6,FALSE),"")</f>
        <v/>
      </c>
      <c r="P168" s="40" t="str">
        <f>IF(D168&lt;=L$4,VLOOKUP(O168,A$4:B$202,2,FALSE),"")</f>
        <v/>
      </c>
      <c r="Q168" s="40" t="str">
        <f t="shared" si="52"/>
        <v/>
      </c>
      <c r="R168" s="6">
        <f t="shared" si="47"/>
        <v>0</v>
      </c>
      <c r="S168" s="6">
        <f>IF(AND(D168&lt;=L$4,P168&lt;&gt;"Y"),IF(N168&lt;VLOOKUP(O168,Runners!A$3:CT$201,S$1,FALSE),IF(Y$2="zero",0,Y$2),0),0)</f>
        <v>0</v>
      </c>
      <c r="T168" s="6">
        <f t="shared" si="53"/>
        <v>0</v>
      </c>
      <c r="U168" s="2"/>
      <c r="V168" s="2" t="str">
        <f>IF(O168&lt;&gt;"",VLOOKUP(O168,Runners!CZ$3:DM$201,V$1,FALSE),"")</f>
        <v/>
      </c>
      <c r="W168" s="19" t="str">
        <f t="shared" si="54"/>
        <v/>
      </c>
    </row>
    <row r="169" spans="3:23" x14ac:dyDescent="0.2">
      <c r="C169" s="3">
        <f>IF(A169&lt;&gt;"",VLOOKUP(A169,Runners!A$3:AS$201,C$1,FALSE),0)</f>
        <v>0</v>
      </c>
      <c r="D169" s="6">
        <f t="shared" si="50"/>
        <v>165</v>
      </c>
      <c r="E169" s="2"/>
      <c r="F169" s="2">
        <f t="shared" si="44"/>
        <v>0</v>
      </c>
      <c r="J169" s="1">
        <f t="shared" si="51"/>
        <v>0</v>
      </c>
      <c r="M169" s="8" t="str">
        <f>IF(D169&lt;=L$4,SMALL(E$4:E$202,D169),"")</f>
        <v/>
      </c>
      <c r="N169" s="8" t="str">
        <f>IF(D169&lt;=L$4,VLOOKUP(M169,E$4:F$202,2,FALSE),"")</f>
        <v/>
      </c>
      <c r="O169" s="1" t="str">
        <f>IF(D169&lt;=L$4,VLOOKUP(M169,E$4:J$202,6,FALSE),"")</f>
        <v/>
      </c>
      <c r="P169" s="40" t="str">
        <f>IF(D169&lt;=L$4,VLOOKUP(O169,A$4:B$202,2,FALSE),"")</f>
        <v/>
      </c>
      <c r="Q169" s="40" t="str">
        <f t="shared" si="52"/>
        <v/>
      </c>
      <c r="R169" s="6">
        <f t="shared" si="47"/>
        <v>0</v>
      </c>
      <c r="S169" s="6">
        <f>IF(AND(D169&lt;=L$4,P169&lt;&gt;"Y"),IF(N169&lt;VLOOKUP(O169,Runners!A$3:CT$201,S$1,FALSE),IF(Y$2="zero",0,Y$2),0),0)</f>
        <v>0</v>
      </c>
      <c r="T169" s="6">
        <f t="shared" si="53"/>
        <v>0</v>
      </c>
      <c r="U169" s="2"/>
      <c r="V169" s="2" t="str">
        <f>IF(O169&lt;&gt;"",VLOOKUP(O169,Runners!CZ$3:DM$201,V$1,FALSE),"")</f>
        <v/>
      </c>
      <c r="W169" s="19" t="str">
        <f t="shared" si="54"/>
        <v/>
      </c>
    </row>
    <row r="170" spans="3:23" x14ac:dyDescent="0.2">
      <c r="C170" s="3">
        <f>IF(A170&lt;&gt;"",VLOOKUP(A170,Runners!A$3:AS$201,C$1,FALSE),0)</f>
        <v>0</v>
      </c>
      <c r="D170" s="6">
        <f t="shared" si="50"/>
        <v>166</v>
      </c>
      <c r="E170" s="2"/>
      <c r="F170" s="2">
        <f t="shared" si="44"/>
        <v>0</v>
      </c>
      <c r="J170" s="1">
        <f t="shared" si="51"/>
        <v>0</v>
      </c>
      <c r="M170" s="8" t="str">
        <f>IF(D170&lt;=L$4,SMALL(E$4:E$202,D170),"")</f>
        <v/>
      </c>
      <c r="N170" s="8" t="str">
        <f>IF(D170&lt;=L$4,VLOOKUP(M170,E$4:F$202,2,FALSE),"")</f>
        <v/>
      </c>
      <c r="O170" s="1" t="str">
        <f>IF(D170&lt;=L$4,VLOOKUP(M170,E$4:J$202,6,FALSE),"")</f>
        <v/>
      </c>
      <c r="P170" s="40" t="str">
        <f>IF(D170&lt;=L$4,VLOOKUP(O170,A$4:B$202,2,FALSE),"")</f>
        <v/>
      </c>
      <c r="Q170" s="40" t="str">
        <f t="shared" si="52"/>
        <v/>
      </c>
      <c r="R170" s="6">
        <f t="shared" si="47"/>
        <v>0</v>
      </c>
      <c r="S170" s="6">
        <f>IF(AND(D170&lt;=L$4,P170&lt;&gt;"Y"),IF(N170&lt;VLOOKUP(O170,Runners!A$3:CT$201,S$1,FALSE),IF(Y$2="zero",0,Y$2),0),0)</f>
        <v>0</v>
      </c>
      <c r="T170" s="6">
        <f t="shared" si="53"/>
        <v>0</v>
      </c>
      <c r="U170" s="2"/>
      <c r="V170" s="2" t="str">
        <f>IF(O170&lt;&gt;"",VLOOKUP(O170,Runners!CZ$3:DM$201,V$1,FALSE),"")</f>
        <v/>
      </c>
      <c r="W170" s="19" t="str">
        <f t="shared" si="54"/>
        <v/>
      </c>
    </row>
    <row r="171" spans="3:23" x14ac:dyDescent="0.2">
      <c r="C171" s="3">
        <f>IF(A171&lt;&gt;"",VLOOKUP(A171,Runners!A$3:AS$201,C$1,FALSE),0)</f>
        <v>0</v>
      </c>
      <c r="D171" s="6">
        <f t="shared" si="50"/>
        <v>167</v>
      </c>
      <c r="E171" s="2"/>
      <c r="F171" s="2">
        <f t="shared" si="44"/>
        <v>0</v>
      </c>
      <c r="J171" s="1">
        <f t="shared" si="51"/>
        <v>0</v>
      </c>
      <c r="M171" s="8" t="str">
        <f>IF(D171&lt;=L$4,SMALL(E$4:E$202,D171),"")</f>
        <v/>
      </c>
      <c r="N171" s="8" t="str">
        <f>IF(D171&lt;=L$4,VLOOKUP(M171,E$4:F$202,2,FALSE),"")</f>
        <v/>
      </c>
      <c r="O171" s="1" t="str">
        <f>IF(D171&lt;=L$4,VLOOKUP(M171,E$4:J$202,6,FALSE),"")</f>
        <v/>
      </c>
      <c r="P171" s="40" t="str">
        <f>IF(D171&lt;=L$4,VLOOKUP(O171,A$4:B$202,2,FALSE),"")</f>
        <v/>
      </c>
      <c r="Q171" s="40" t="str">
        <f t="shared" si="52"/>
        <v/>
      </c>
      <c r="R171" s="6">
        <f t="shared" si="47"/>
        <v>0</v>
      </c>
      <c r="S171" s="6">
        <f>IF(AND(D171&lt;=L$4,P171&lt;&gt;"Y"),IF(N171&lt;VLOOKUP(O171,Runners!A$3:CT$201,S$1,FALSE),IF(Y$2="zero",0,Y$2),0),0)</f>
        <v>0</v>
      </c>
      <c r="T171" s="6">
        <f t="shared" si="53"/>
        <v>0</v>
      </c>
      <c r="U171" s="2"/>
      <c r="V171" s="2" t="str">
        <f>IF(O171&lt;&gt;"",VLOOKUP(O171,Runners!CZ$3:DM$201,V$1,FALSE),"")</f>
        <v/>
      </c>
      <c r="W171" s="19" t="str">
        <f t="shared" si="54"/>
        <v/>
      </c>
    </row>
    <row r="172" spans="3:23" x14ac:dyDescent="0.2">
      <c r="C172" s="3">
        <f>IF(A172&lt;&gt;"",VLOOKUP(A172,Runners!A$3:AS$201,C$1,FALSE),0)</f>
        <v>0</v>
      </c>
      <c r="D172" s="6">
        <f t="shared" si="50"/>
        <v>168</v>
      </c>
      <c r="E172" s="2"/>
      <c r="F172" s="2">
        <f t="shared" si="44"/>
        <v>0</v>
      </c>
      <c r="J172" s="1">
        <f t="shared" si="51"/>
        <v>0</v>
      </c>
      <c r="M172" s="8" t="str">
        <f>IF(D172&lt;=L$4,SMALL(E$4:E$202,D172),"")</f>
        <v/>
      </c>
      <c r="N172" s="8" t="str">
        <f>IF(D172&lt;=L$4,VLOOKUP(M172,E$4:F$202,2,FALSE),"")</f>
        <v/>
      </c>
      <c r="O172" s="1" t="str">
        <f>IF(D172&lt;=L$4,VLOOKUP(M172,E$4:J$202,6,FALSE),"")</f>
        <v/>
      </c>
      <c r="P172" s="40" t="str">
        <f>IF(D172&lt;=L$4,VLOOKUP(O172,A$4:B$202,2,FALSE),"")</f>
        <v/>
      </c>
      <c r="Q172" s="40" t="str">
        <f t="shared" si="52"/>
        <v/>
      </c>
      <c r="R172" s="6">
        <f t="shared" si="47"/>
        <v>0</v>
      </c>
      <c r="S172" s="6">
        <f>IF(AND(D172&lt;=L$4,P172&lt;&gt;"Y"),IF(N172&lt;VLOOKUP(O172,Runners!A$3:CT$201,S$1,FALSE),IF(Y$2="zero",0,Y$2),0),0)</f>
        <v>0</v>
      </c>
      <c r="T172" s="6">
        <f t="shared" si="53"/>
        <v>0</v>
      </c>
      <c r="U172" s="2"/>
      <c r="V172" s="2" t="str">
        <f>IF(O172&lt;&gt;"",VLOOKUP(O172,Runners!CZ$3:DM$201,V$1,FALSE),"")</f>
        <v/>
      </c>
      <c r="W172" s="19" t="str">
        <f t="shared" si="54"/>
        <v/>
      </c>
    </row>
    <row r="173" spans="3:23" x14ac:dyDescent="0.2">
      <c r="C173" s="3">
        <f>IF(A173&lt;&gt;"",VLOOKUP(A173,Runners!A$3:AS$201,C$1,FALSE),0)</f>
        <v>0</v>
      </c>
      <c r="D173" s="6">
        <f t="shared" si="50"/>
        <v>169</v>
      </c>
      <c r="E173" s="2"/>
      <c r="F173" s="2">
        <f t="shared" si="44"/>
        <v>0</v>
      </c>
      <c r="J173" s="1">
        <f t="shared" si="51"/>
        <v>0</v>
      </c>
      <c r="M173" s="8" t="str">
        <f>IF(D173&lt;=L$4,SMALL(E$4:E$202,D173),"")</f>
        <v/>
      </c>
      <c r="N173" s="8" t="str">
        <f>IF(D173&lt;=L$4,VLOOKUP(M173,E$4:F$202,2,FALSE),"")</f>
        <v/>
      </c>
      <c r="O173" s="1" t="str">
        <f>IF(D173&lt;=L$4,VLOOKUP(M173,E$4:J$202,6,FALSE),"")</f>
        <v/>
      </c>
      <c r="P173" s="40" t="str">
        <f>IF(D173&lt;=L$4,VLOOKUP(O173,A$4:B$202,2,FALSE),"")</f>
        <v/>
      </c>
      <c r="Q173" s="40" t="str">
        <f t="shared" si="52"/>
        <v/>
      </c>
      <c r="R173" s="6">
        <f t="shared" si="47"/>
        <v>0</v>
      </c>
      <c r="S173" s="6">
        <f>IF(AND(D173&lt;=L$4,P173&lt;&gt;"Y"),IF(N173&lt;VLOOKUP(O173,Runners!A$3:CT$201,S$1,FALSE),IF(Y$2="zero",0,Y$2),0),0)</f>
        <v>0</v>
      </c>
      <c r="T173" s="6">
        <f t="shared" si="53"/>
        <v>0</v>
      </c>
      <c r="U173" s="2"/>
      <c r="V173" s="2" t="str">
        <f>IF(O173&lt;&gt;"",VLOOKUP(O173,Runners!CZ$3:DM$201,V$1,FALSE),"")</f>
        <v/>
      </c>
      <c r="W173" s="19" t="str">
        <f t="shared" si="54"/>
        <v/>
      </c>
    </row>
    <row r="174" spans="3:23" x14ac:dyDescent="0.2">
      <c r="C174" s="3">
        <f>IF(A174&lt;&gt;"",VLOOKUP(A174,Runners!A$3:AS$201,C$1,FALSE),0)</f>
        <v>0</v>
      </c>
      <c r="D174" s="6">
        <f t="shared" si="50"/>
        <v>170</v>
      </c>
      <c r="E174" s="2"/>
      <c r="F174" s="2">
        <f t="shared" si="44"/>
        <v>0</v>
      </c>
      <c r="J174" s="1">
        <f t="shared" si="51"/>
        <v>0</v>
      </c>
      <c r="M174" s="8" t="str">
        <f>IF(D174&lt;=L$4,SMALL(E$4:E$202,D174),"")</f>
        <v/>
      </c>
      <c r="N174" s="8" t="str">
        <f>IF(D174&lt;=L$4,VLOOKUP(M174,E$4:F$202,2,FALSE),"")</f>
        <v/>
      </c>
      <c r="O174" s="1" t="str">
        <f>IF(D174&lt;=L$4,VLOOKUP(M174,E$4:J$202,6,FALSE),"")</f>
        <v/>
      </c>
      <c r="P174" s="40" t="str">
        <f>IF(D174&lt;=L$4,VLOOKUP(O174,A$4:B$202,2,FALSE),"")</f>
        <v/>
      </c>
      <c r="Q174" s="40" t="str">
        <f t="shared" si="52"/>
        <v/>
      </c>
      <c r="R174" s="6">
        <f t="shared" si="47"/>
        <v>0</v>
      </c>
      <c r="S174" s="6">
        <f>IF(AND(D174&lt;=L$4,P174&lt;&gt;"Y"),IF(N174&lt;VLOOKUP(O174,Runners!A$3:CT$201,S$1,FALSE),IF(Y$2="zero",0,Y$2),0),0)</f>
        <v>0</v>
      </c>
      <c r="T174" s="6">
        <f t="shared" si="53"/>
        <v>0</v>
      </c>
      <c r="U174" s="2"/>
      <c r="V174" s="2" t="str">
        <f>IF(O174&lt;&gt;"",VLOOKUP(O174,Runners!CZ$3:DM$201,V$1,FALSE),"")</f>
        <v/>
      </c>
      <c r="W174" s="19" t="str">
        <f t="shared" si="54"/>
        <v/>
      </c>
    </row>
    <row r="175" spans="3:23" x14ac:dyDescent="0.2">
      <c r="C175" s="3">
        <f>IF(A175&lt;&gt;"",VLOOKUP(A175,Runners!A$3:AS$201,C$1,FALSE),0)</f>
        <v>0</v>
      </c>
      <c r="D175" s="6">
        <f t="shared" si="50"/>
        <v>171</v>
      </c>
      <c r="E175" s="2"/>
      <c r="F175" s="2"/>
      <c r="J175" s="1">
        <f t="shared" si="51"/>
        <v>0</v>
      </c>
      <c r="M175" s="8" t="str">
        <f>IF(D175&lt;=L$4,SMALL(E$4:E$202,D175),"")</f>
        <v/>
      </c>
      <c r="N175" s="8" t="str">
        <f>IF(D175&lt;=L$4,VLOOKUP(M175,E$4:F$202,2,FALSE),"")</f>
        <v/>
      </c>
      <c r="O175" s="1" t="str">
        <f>IF(D175&lt;=L$4,VLOOKUP(M175,E$4:J$202,6,FALSE),"")</f>
        <v/>
      </c>
      <c r="P175" s="40" t="str">
        <f>IF(D175&lt;=L$4,VLOOKUP(O175,A$4:B$202,2,FALSE),"")</f>
        <v/>
      </c>
      <c r="Q175" s="40" t="str">
        <f t="shared" si="52"/>
        <v/>
      </c>
      <c r="R175" s="6">
        <f t="shared" si="47"/>
        <v>0</v>
      </c>
      <c r="S175" s="6">
        <f>IF(AND(D175&lt;=L$4,P175&lt;&gt;"Y"),IF(N175&lt;VLOOKUP(O175,Runners!A$3:CT$201,S$1,FALSE),IF(Y$2="zero",0,Y$2),0),0)</f>
        <v>0</v>
      </c>
      <c r="T175" s="6">
        <f t="shared" si="53"/>
        <v>0</v>
      </c>
      <c r="U175" s="2"/>
      <c r="V175" s="2" t="str">
        <f>IF(O175&lt;&gt;"",VLOOKUP(O175,Runners!CZ$3:DM$201,V$1,FALSE),"")</f>
        <v/>
      </c>
      <c r="W175" s="19" t="str">
        <f t="shared" si="54"/>
        <v/>
      </c>
    </row>
    <row r="176" spans="3:23" x14ac:dyDescent="0.2">
      <c r="C176" s="3">
        <f>IF(A176&lt;&gt;"",VLOOKUP(A176,Runners!A$3:AS$201,C$1,FALSE),0)</f>
        <v>0</v>
      </c>
      <c r="D176" s="6">
        <f t="shared" si="50"/>
        <v>172</v>
      </c>
      <c r="E176" s="2"/>
      <c r="F176" s="2"/>
      <c r="J176" s="1">
        <f t="shared" si="51"/>
        <v>0</v>
      </c>
      <c r="M176" s="8" t="str">
        <f>IF(D176&lt;=L$4,SMALL(E$4:E$202,D176),"")</f>
        <v/>
      </c>
      <c r="N176" s="8" t="str">
        <f>IF(D176&lt;=L$4,VLOOKUP(M176,E$4:F$202,2,FALSE),"")</f>
        <v/>
      </c>
      <c r="O176" s="1" t="str">
        <f>IF(D176&lt;=L$4,VLOOKUP(M176,E$4:J$202,6,FALSE),"")</f>
        <v/>
      </c>
      <c r="P176" s="40" t="str">
        <f>IF(D176&lt;=L$4,VLOOKUP(O176,A$4:B$202,2,FALSE),"")</f>
        <v/>
      </c>
      <c r="Q176" s="40" t="str">
        <f t="shared" si="52"/>
        <v/>
      </c>
      <c r="R176" s="6">
        <f t="shared" si="47"/>
        <v>0</v>
      </c>
      <c r="S176" s="6">
        <f>IF(AND(D176&lt;=L$4,P176&lt;&gt;"Y"),IF(N176&lt;VLOOKUP(O176,Runners!A$3:CT$201,S$1,FALSE),IF(Y$2="zero",0,Y$2),0),0)</f>
        <v>0</v>
      </c>
      <c r="T176" s="6">
        <f t="shared" si="53"/>
        <v>0</v>
      </c>
      <c r="U176" s="2"/>
      <c r="V176" s="2" t="str">
        <f>IF(O176&lt;&gt;"",VLOOKUP(O176,Runners!CZ$3:DM$201,V$1,FALSE),"")</f>
        <v/>
      </c>
      <c r="W176" s="19" t="str">
        <f t="shared" si="54"/>
        <v/>
      </c>
    </row>
    <row r="177" spans="3:23" x14ac:dyDescent="0.2">
      <c r="C177" s="3">
        <f>IF(A177&lt;&gt;"",VLOOKUP(A177,Runners!A$3:AS$201,C$1,FALSE),0)</f>
        <v>0</v>
      </c>
      <c r="D177" s="6">
        <f t="shared" si="50"/>
        <v>173</v>
      </c>
      <c r="E177" s="2"/>
      <c r="F177" s="2"/>
      <c r="J177" s="1">
        <f t="shared" si="51"/>
        <v>0</v>
      </c>
      <c r="M177" s="8" t="str">
        <f>IF(D177&lt;=L$4,SMALL(E$4:E$202,D177),"")</f>
        <v/>
      </c>
      <c r="N177" s="8" t="str">
        <f>IF(D177&lt;=L$4,VLOOKUP(M177,E$4:F$202,2,FALSE),"")</f>
        <v/>
      </c>
      <c r="O177" s="1" t="str">
        <f>IF(D177&lt;=L$4,VLOOKUP(M177,E$4:J$202,6,FALSE),"")</f>
        <v/>
      </c>
      <c r="P177" s="40" t="str">
        <f>IF(D177&lt;=L$4,VLOOKUP(O177,A$4:B$202,2,FALSE),"")</f>
        <v/>
      </c>
      <c r="Q177" s="40" t="str">
        <f t="shared" si="52"/>
        <v/>
      </c>
      <c r="R177" s="6">
        <f t="shared" si="47"/>
        <v>0</v>
      </c>
      <c r="S177" s="6">
        <f>IF(AND(D177&lt;=L$4,P177&lt;&gt;"Y"),IF(N177&lt;VLOOKUP(O177,Runners!A$3:CT$201,S$1,FALSE),IF(Y$2="zero",0,Y$2),0),0)</f>
        <v>0</v>
      </c>
      <c r="T177" s="6">
        <f t="shared" si="53"/>
        <v>0</v>
      </c>
      <c r="U177" s="2"/>
      <c r="V177" s="2" t="str">
        <f>IF(O177&lt;&gt;"",VLOOKUP(O177,Runners!CZ$3:DM$201,V$1,FALSE),"")</f>
        <v/>
      </c>
      <c r="W177" s="19" t="str">
        <f t="shared" si="54"/>
        <v/>
      </c>
    </row>
    <row r="178" spans="3:23" x14ac:dyDescent="0.2">
      <c r="C178" s="3">
        <f>IF(A178&lt;&gt;"",VLOOKUP(A178,Runners!A$3:AS$201,C$1,FALSE),0)</f>
        <v>0</v>
      </c>
      <c r="D178" s="6">
        <f t="shared" si="50"/>
        <v>174</v>
      </c>
      <c r="E178" s="2"/>
      <c r="F178" s="2"/>
      <c r="J178" s="1">
        <f t="shared" si="51"/>
        <v>0</v>
      </c>
      <c r="M178" s="8" t="str">
        <f>IF(D178&lt;=L$4,SMALL(E$4:E$202,D178),"")</f>
        <v/>
      </c>
      <c r="N178" s="8" t="str">
        <f>IF(D178&lt;=L$4,VLOOKUP(M178,E$4:F$202,2,FALSE),"")</f>
        <v/>
      </c>
      <c r="O178" s="1" t="str">
        <f>IF(D178&lt;=L$4,VLOOKUP(M178,E$4:J$202,6,FALSE),"")</f>
        <v/>
      </c>
      <c r="P178" s="40" t="str">
        <f>IF(D178&lt;=L$4,VLOOKUP(O178,A$4:B$202,2,FALSE),"")</f>
        <v/>
      </c>
      <c r="Q178" s="40" t="str">
        <f t="shared" si="52"/>
        <v/>
      </c>
      <c r="R178" s="6">
        <f t="shared" si="47"/>
        <v>0</v>
      </c>
      <c r="S178" s="6">
        <f>IF(AND(D178&lt;=L$4,P178&lt;&gt;"Y"),IF(N178&lt;VLOOKUP(O178,Runners!A$3:CT$201,S$1,FALSE),IF(Y$2="zero",0,Y$2),0),0)</f>
        <v>0</v>
      </c>
      <c r="T178" s="6">
        <f t="shared" si="53"/>
        <v>0</v>
      </c>
      <c r="U178" s="2"/>
      <c r="V178" s="2" t="str">
        <f>IF(O178&lt;&gt;"",VLOOKUP(O178,Runners!CZ$3:DM$201,V$1,FALSE),"")</f>
        <v/>
      </c>
      <c r="W178" s="19" t="str">
        <f t="shared" si="54"/>
        <v/>
      </c>
    </row>
    <row r="179" spans="3:23" x14ac:dyDescent="0.2">
      <c r="C179" s="3">
        <f>IF(A179&lt;&gt;"",VLOOKUP(A179,Runners!A$3:AS$201,C$1,FALSE),0)</f>
        <v>0</v>
      </c>
      <c r="D179" s="6">
        <f t="shared" si="50"/>
        <v>175</v>
      </c>
      <c r="E179" s="2"/>
      <c r="F179" s="2"/>
      <c r="J179" s="1">
        <f t="shared" si="51"/>
        <v>0</v>
      </c>
      <c r="M179" s="8" t="str">
        <f>IF(D179&lt;=L$4,SMALL(E$4:E$202,D179),"")</f>
        <v/>
      </c>
      <c r="N179" s="8" t="str">
        <f>IF(D179&lt;=L$4,VLOOKUP(M179,E$4:F$202,2,FALSE),"")</f>
        <v/>
      </c>
      <c r="O179" s="1" t="str">
        <f>IF(D179&lt;=L$4,VLOOKUP(M179,E$4:J$202,6,FALSE),"")</f>
        <v/>
      </c>
      <c r="P179" s="40" t="str">
        <f>IF(D179&lt;=L$4,VLOOKUP(O179,A$4:B$202,2,FALSE),"")</f>
        <v/>
      </c>
      <c r="Q179" s="40" t="str">
        <f t="shared" si="52"/>
        <v/>
      </c>
      <c r="R179" s="6">
        <f t="shared" si="47"/>
        <v>0</v>
      </c>
      <c r="S179" s="6">
        <f>IF(AND(D179&lt;=L$4,P179&lt;&gt;"Y"),IF(N179&lt;VLOOKUP(O179,Runners!A$3:CT$201,S$1,FALSE),IF(Y$2="zero",0,Y$2),0),0)</f>
        <v>0</v>
      </c>
      <c r="T179" s="6">
        <f t="shared" si="53"/>
        <v>0</v>
      </c>
      <c r="U179" s="2"/>
      <c r="V179" s="2" t="str">
        <f>IF(O179&lt;&gt;"",VLOOKUP(O179,Runners!CZ$3:DM$201,V$1,FALSE),"")</f>
        <v/>
      </c>
      <c r="W179" s="19" t="str">
        <f t="shared" si="54"/>
        <v/>
      </c>
    </row>
    <row r="180" spans="3:23" x14ac:dyDescent="0.2">
      <c r="C180" s="3">
        <f>IF(A180&lt;&gt;"",VLOOKUP(A180,Runners!A$3:AS$201,C$1,FALSE),0)</f>
        <v>0</v>
      </c>
      <c r="D180" s="6">
        <f t="shared" si="50"/>
        <v>176</v>
      </c>
      <c r="E180" s="2"/>
      <c r="F180" s="2"/>
      <c r="J180" s="1">
        <f t="shared" si="51"/>
        <v>0</v>
      </c>
      <c r="M180" s="8" t="str">
        <f>IF(D180&lt;=L$4,SMALL(E$4:E$202,D180),"")</f>
        <v/>
      </c>
      <c r="N180" s="8" t="str">
        <f>IF(D180&lt;=L$4,VLOOKUP(M180,E$4:F$202,2,FALSE),"")</f>
        <v/>
      </c>
      <c r="O180" s="1" t="str">
        <f>IF(D180&lt;=L$4,VLOOKUP(M180,E$4:J$202,6,FALSE),"")</f>
        <v/>
      </c>
      <c r="P180" s="40" t="str">
        <f>IF(D180&lt;=L$4,VLOOKUP(O180,A$4:B$202,2,FALSE),"")</f>
        <v/>
      </c>
      <c r="Q180" s="40" t="str">
        <f t="shared" si="52"/>
        <v/>
      </c>
      <c r="R180" s="6">
        <f t="shared" si="47"/>
        <v>0</v>
      </c>
      <c r="S180" s="6">
        <f>IF(AND(D180&lt;=L$4,P180&lt;&gt;"Y"),IF(N180&lt;VLOOKUP(O180,Runners!A$3:CT$201,S$1,FALSE),IF(Y$2="zero",0,Y$2),0),0)</f>
        <v>0</v>
      </c>
      <c r="T180" s="6">
        <f t="shared" si="53"/>
        <v>0</v>
      </c>
      <c r="U180" s="2"/>
      <c r="V180" s="2" t="str">
        <f>IF(O180&lt;&gt;"",VLOOKUP(O180,Runners!CZ$3:DM$201,V$1,FALSE),"")</f>
        <v/>
      </c>
      <c r="W180" s="19" t="str">
        <f t="shared" si="54"/>
        <v/>
      </c>
    </row>
    <row r="181" spans="3:23" x14ac:dyDescent="0.2">
      <c r="C181" s="3">
        <f>IF(A181&lt;&gt;"",VLOOKUP(A181,Runners!A$3:AS$201,C$1,FALSE),0)</f>
        <v>0</v>
      </c>
      <c r="D181" s="6">
        <f t="shared" si="50"/>
        <v>177</v>
      </c>
      <c r="E181" s="2"/>
      <c r="F181" s="2"/>
      <c r="J181" s="1">
        <f t="shared" si="51"/>
        <v>0</v>
      </c>
      <c r="M181" s="8" t="str">
        <f>IF(D181&lt;=L$4,SMALL(E$4:E$202,D181),"")</f>
        <v/>
      </c>
      <c r="N181" s="8" t="str">
        <f>IF(D181&lt;=L$4,VLOOKUP(M181,E$4:F$202,2,FALSE),"")</f>
        <v/>
      </c>
      <c r="O181" s="1" t="str">
        <f>IF(D181&lt;=L$4,VLOOKUP(M181,E$4:J$202,6,FALSE),"")</f>
        <v/>
      </c>
      <c r="P181" s="40" t="str">
        <f>IF(D181&lt;=L$4,VLOOKUP(O181,A$4:B$202,2,FALSE),"")</f>
        <v/>
      </c>
      <c r="Q181" s="40" t="str">
        <f t="shared" si="52"/>
        <v/>
      </c>
      <c r="R181" s="6">
        <f t="shared" si="47"/>
        <v>0</v>
      </c>
      <c r="S181" s="6">
        <f>IF(AND(D181&lt;=L$4,P181&lt;&gt;"Y"),IF(N181&lt;VLOOKUP(O181,Runners!A$3:CT$201,S$1,FALSE),IF(Y$2="zero",0,Y$2),0),0)</f>
        <v>0</v>
      </c>
      <c r="T181" s="6">
        <f t="shared" si="53"/>
        <v>0</v>
      </c>
      <c r="U181" s="2"/>
      <c r="V181" s="2" t="str">
        <f>IF(O181&lt;&gt;"",VLOOKUP(O181,Runners!CZ$3:DM$201,V$1,FALSE),"")</f>
        <v/>
      </c>
      <c r="W181" s="19" t="str">
        <f t="shared" si="54"/>
        <v/>
      </c>
    </row>
    <row r="182" spans="3:23" x14ac:dyDescent="0.2">
      <c r="C182" s="3">
        <f>IF(A182&lt;&gt;"",VLOOKUP(A182,Runners!A$3:AS$201,C$1,FALSE),0)</f>
        <v>0</v>
      </c>
      <c r="D182" s="6">
        <f t="shared" si="50"/>
        <v>178</v>
      </c>
      <c r="E182" s="2"/>
      <c r="F182" s="2"/>
      <c r="J182" s="1">
        <f t="shared" si="51"/>
        <v>0</v>
      </c>
      <c r="M182" s="8" t="str">
        <f>IF(D182&lt;=L$4,SMALL(E$4:E$202,D182),"")</f>
        <v/>
      </c>
      <c r="N182" s="8" t="str">
        <f>IF(D182&lt;=L$4,VLOOKUP(M182,E$4:F$202,2,FALSE),"")</f>
        <v/>
      </c>
      <c r="O182" s="1" t="str">
        <f>IF(D182&lt;=L$4,VLOOKUP(M182,E$4:J$202,6,FALSE),"")</f>
        <v/>
      </c>
      <c r="P182" s="40" t="str">
        <f>IF(D182&lt;=L$4,VLOOKUP(O182,A$4:B$202,2,FALSE),"")</f>
        <v/>
      </c>
      <c r="Q182" s="40" t="str">
        <f t="shared" si="52"/>
        <v/>
      </c>
      <c r="R182" s="6">
        <f t="shared" si="47"/>
        <v>0</v>
      </c>
      <c r="S182" s="6">
        <f>IF(AND(D182&lt;=L$4,P182&lt;&gt;"Y"),IF(N182&lt;VLOOKUP(O182,Runners!A$3:CT$201,S$1,FALSE),IF(Y$2="zero",0,Y$2),0),0)</f>
        <v>0</v>
      </c>
      <c r="T182" s="6">
        <f t="shared" si="53"/>
        <v>0</v>
      </c>
      <c r="U182" s="2"/>
      <c r="V182" s="2" t="str">
        <f>IF(O182&lt;&gt;"",VLOOKUP(O182,Runners!CZ$3:DM$201,V$1,FALSE),"")</f>
        <v/>
      </c>
      <c r="W182" s="19" t="str">
        <f t="shared" si="54"/>
        <v/>
      </c>
    </row>
    <row r="183" spans="3:23" x14ac:dyDescent="0.2">
      <c r="C183" s="3">
        <f>IF(A183&lt;&gt;"",VLOOKUP(A183,Runners!A$3:AS$201,C$1,FALSE),0)</f>
        <v>0</v>
      </c>
      <c r="D183" s="6">
        <f t="shared" si="50"/>
        <v>179</v>
      </c>
      <c r="E183" s="2"/>
      <c r="F183" s="2"/>
      <c r="J183" s="1">
        <f t="shared" si="51"/>
        <v>0</v>
      </c>
      <c r="M183" s="8" t="str">
        <f>IF(D183&lt;=L$4,SMALL(E$4:E$202,D183),"")</f>
        <v/>
      </c>
      <c r="N183" s="8" t="str">
        <f>IF(D183&lt;=L$4,VLOOKUP(M183,E$4:F$202,2,FALSE),"")</f>
        <v/>
      </c>
      <c r="O183" s="1" t="str">
        <f>IF(D183&lt;=L$4,VLOOKUP(M183,E$4:J$202,6,FALSE),"")</f>
        <v/>
      </c>
      <c r="P183" s="40" t="str">
        <f>IF(D183&lt;=L$4,VLOOKUP(O183,A$4:B$202,2,FALSE),"")</f>
        <v/>
      </c>
      <c r="Q183" s="40" t="str">
        <f t="shared" si="52"/>
        <v/>
      </c>
      <c r="R183" s="6">
        <f t="shared" si="47"/>
        <v>0</v>
      </c>
      <c r="S183" s="6">
        <f>IF(AND(D183&lt;=L$4,P183&lt;&gt;"Y"),IF(N183&lt;VLOOKUP(O183,Runners!A$3:CT$201,S$1,FALSE),IF(Y$2="zero",0,Y$2),0),0)</f>
        <v>0</v>
      </c>
      <c r="T183" s="6">
        <f t="shared" si="53"/>
        <v>0</v>
      </c>
      <c r="U183" s="2"/>
      <c r="V183" s="2" t="str">
        <f>IF(O183&lt;&gt;"",VLOOKUP(O183,Runners!CZ$3:DM$201,V$1,FALSE),"")</f>
        <v/>
      </c>
      <c r="W183" s="19" t="str">
        <f t="shared" si="54"/>
        <v/>
      </c>
    </row>
    <row r="184" spans="3:23" x14ac:dyDescent="0.2">
      <c r="C184" s="3">
        <f>IF(A184&lt;&gt;"",VLOOKUP(A184,Runners!A$3:AS$201,C$1,FALSE),0)</f>
        <v>0</v>
      </c>
      <c r="D184" s="6">
        <f t="shared" si="50"/>
        <v>180</v>
      </c>
      <c r="E184" s="2"/>
      <c r="F184" s="2"/>
      <c r="J184" s="1">
        <f t="shared" si="51"/>
        <v>0</v>
      </c>
      <c r="M184" s="8" t="str">
        <f>IF(D184&lt;=L$4,SMALL(E$4:E$202,D184),"")</f>
        <v/>
      </c>
      <c r="N184" s="8" t="str">
        <f>IF(D184&lt;=L$4,VLOOKUP(M184,E$4:F$202,2,FALSE),"")</f>
        <v/>
      </c>
      <c r="O184" s="1" t="str">
        <f>IF(D184&lt;=L$4,VLOOKUP(M184,E$4:J$202,6,FALSE),"")</f>
        <v/>
      </c>
      <c r="P184" s="40" t="str">
        <f>IF(D184&lt;=L$4,VLOOKUP(O184,A$4:B$202,2,FALSE),"")</f>
        <v/>
      </c>
      <c r="Q184" s="40" t="str">
        <f t="shared" si="52"/>
        <v/>
      </c>
      <c r="R184" s="6">
        <f t="shared" si="47"/>
        <v>0</v>
      </c>
      <c r="S184" s="6">
        <f>IF(AND(D184&lt;=L$4,P184&lt;&gt;"Y"),IF(N184&lt;VLOOKUP(O184,Runners!A$3:CT$201,S$1,FALSE),IF(Y$2="zero",0,Y$2),0),0)</f>
        <v>0</v>
      </c>
      <c r="T184" s="6">
        <f t="shared" si="53"/>
        <v>0</v>
      </c>
      <c r="U184" s="2"/>
      <c r="V184" s="2" t="str">
        <f>IF(O184&lt;&gt;"",VLOOKUP(O184,Runners!CZ$3:DM$201,V$1,FALSE),"")</f>
        <v/>
      </c>
      <c r="W184" s="19" t="str">
        <f t="shared" si="54"/>
        <v/>
      </c>
    </row>
    <row r="185" spans="3:23" x14ac:dyDescent="0.2">
      <c r="C185" s="3">
        <f>IF(A185&lt;&gt;"",VLOOKUP(A185,Runners!A$3:AS$201,C$1,FALSE),0)</f>
        <v>0</v>
      </c>
      <c r="D185" s="6">
        <f t="shared" si="50"/>
        <v>181</v>
      </c>
      <c r="E185" s="2"/>
      <c r="F185" s="2"/>
      <c r="J185" s="1">
        <f t="shared" si="51"/>
        <v>0</v>
      </c>
      <c r="M185" s="8" t="str">
        <f>IF(D185&lt;=L$4,SMALL(E$4:E$202,D185),"")</f>
        <v/>
      </c>
      <c r="N185" s="8" t="str">
        <f>IF(D185&lt;=L$4,VLOOKUP(M185,E$4:F$202,2,FALSE),"")</f>
        <v/>
      </c>
      <c r="O185" s="1" t="str">
        <f>IF(D185&lt;=L$4,VLOOKUP(M185,E$4:J$202,6,FALSE),"")</f>
        <v/>
      </c>
      <c r="P185" s="40" t="str">
        <f>IF(D185&lt;=L$4,VLOOKUP(O185,A$4:B$202,2,FALSE),"")</f>
        <v/>
      </c>
      <c r="Q185" s="40" t="str">
        <f t="shared" si="52"/>
        <v/>
      </c>
      <c r="R185" s="6">
        <f t="shared" si="47"/>
        <v>0</v>
      </c>
      <c r="S185" s="6">
        <f>IF(AND(D185&lt;=L$4,P185&lt;&gt;"Y"),IF(N185&lt;VLOOKUP(O185,Runners!A$3:CT$201,S$1,FALSE),IF(Y$2="zero",0,Y$2),0),0)</f>
        <v>0</v>
      </c>
      <c r="T185" s="6">
        <f t="shared" si="53"/>
        <v>0</v>
      </c>
      <c r="U185" s="2"/>
      <c r="V185" s="2" t="str">
        <f>IF(O185&lt;&gt;"",VLOOKUP(O185,Runners!CZ$3:DM$201,V$1,FALSE),"")</f>
        <v/>
      </c>
      <c r="W185" s="19" t="str">
        <f t="shared" si="54"/>
        <v/>
      </c>
    </row>
    <row r="186" spans="3:23" x14ac:dyDescent="0.2">
      <c r="C186" s="3">
        <f>IF(A186&lt;&gt;"",VLOOKUP(A186,Runners!A$3:AS$201,C$1,FALSE),0)</f>
        <v>0</v>
      </c>
      <c r="D186" s="6">
        <f t="shared" si="50"/>
        <v>182</v>
      </c>
      <c r="E186" s="2"/>
      <c r="F186" s="2"/>
      <c r="J186" s="1">
        <f t="shared" si="51"/>
        <v>0</v>
      </c>
      <c r="M186" s="8" t="str">
        <f>IF(D186&lt;=L$4,SMALL(E$4:E$202,D186),"")</f>
        <v/>
      </c>
      <c r="N186" s="8" t="str">
        <f>IF(D186&lt;=L$4,VLOOKUP(M186,E$4:F$202,2,FALSE),"")</f>
        <v/>
      </c>
      <c r="O186" s="1" t="str">
        <f>IF(D186&lt;=L$4,VLOOKUP(M186,E$4:J$202,6,FALSE),"")</f>
        <v/>
      </c>
      <c r="P186" s="40" t="str">
        <f>IF(D186&lt;=L$4,VLOOKUP(O186,A$4:B$202,2,FALSE),"")</f>
        <v/>
      </c>
      <c r="Q186" s="40" t="str">
        <f t="shared" si="52"/>
        <v/>
      </c>
      <c r="R186" s="6">
        <f t="shared" si="47"/>
        <v>0</v>
      </c>
      <c r="S186" s="6">
        <f>IF(AND(D186&lt;=L$4,P186&lt;&gt;"Y"),IF(N186&lt;VLOOKUP(O186,Runners!A$3:CT$201,S$1,FALSE),IF(Y$2="zero",0,Y$2),0),0)</f>
        <v>0</v>
      </c>
      <c r="T186" s="6">
        <f t="shared" si="53"/>
        <v>0</v>
      </c>
      <c r="U186" s="2"/>
      <c r="V186" s="2" t="str">
        <f>IF(O186&lt;&gt;"",VLOOKUP(O186,Runners!CZ$3:DM$201,V$1,FALSE),"")</f>
        <v/>
      </c>
      <c r="W186" s="19" t="str">
        <f t="shared" si="54"/>
        <v/>
      </c>
    </row>
    <row r="187" spans="3:23" x14ac:dyDescent="0.2">
      <c r="C187" s="3">
        <f>IF(A187&lt;&gt;"",VLOOKUP(A187,Runners!A$3:AS$201,C$1,FALSE),0)</f>
        <v>0</v>
      </c>
      <c r="D187" s="6">
        <f t="shared" si="50"/>
        <v>183</v>
      </c>
      <c r="E187" s="2"/>
      <c r="F187" s="2"/>
      <c r="J187" s="1">
        <f t="shared" si="51"/>
        <v>0</v>
      </c>
      <c r="M187" s="8" t="str">
        <f>IF(D187&lt;=L$4,SMALL(E$4:E$202,D187),"")</f>
        <v/>
      </c>
      <c r="N187" s="8" t="str">
        <f>IF(D187&lt;=L$4,VLOOKUP(M187,E$4:F$202,2,FALSE),"")</f>
        <v/>
      </c>
      <c r="O187" s="1" t="str">
        <f>IF(D187&lt;=L$4,VLOOKUP(M187,E$4:J$202,6,FALSE),"")</f>
        <v/>
      </c>
      <c r="P187" s="40" t="str">
        <f>IF(D187&lt;=L$4,VLOOKUP(O187,A$4:B$202,2,FALSE),"")</f>
        <v/>
      </c>
      <c r="Q187" s="40" t="str">
        <f t="shared" si="52"/>
        <v/>
      </c>
      <c r="R187" s="6">
        <f t="shared" si="47"/>
        <v>0</v>
      </c>
      <c r="S187" s="6">
        <f>IF(AND(D187&lt;=L$4,P187&lt;&gt;"Y"),IF(N187&lt;VLOOKUP(O187,Runners!A$3:CT$201,S$1,FALSE),IF(Y$2="zero",0,Y$2),0),0)</f>
        <v>0</v>
      </c>
      <c r="T187" s="6">
        <f t="shared" si="53"/>
        <v>0</v>
      </c>
      <c r="U187" s="2"/>
      <c r="V187" s="2" t="str">
        <f>IF(O187&lt;&gt;"",VLOOKUP(O187,Runners!CZ$3:DM$201,V$1,FALSE),"")</f>
        <v/>
      </c>
      <c r="W187" s="19" t="str">
        <f t="shared" si="54"/>
        <v/>
      </c>
    </row>
    <row r="188" spans="3:23" x14ac:dyDescent="0.2">
      <c r="C188" s="3">
        <f>IF(A188&lt;&gt;"",VLOOKUP(A188,Runners!A$3:AS$201,C$1,FALSE),0)</f>
        <v>0</v>
      </c>
      <c r="D188" s="6">
        <f t="shared" si="50"/>
        <v>184</v>
      </c>
      <c r="E188" s="2"/>
      <c r="F188" s="2"/>
      <c r="J188" s="1">
        <f t="shared" si="51"/>
        <v>0</v>
      </c>
      <c r="M188" s="8" t="str">
        <f>IF(D188&lt;=L$4,SMALL(E$4:E$202,D188),"")</f>
        <v/>
      </c>
      <c r="N188" s="8" t="str">
        <f>IF(D188&lt;=L$4,VLOOKUP(M188,E$4:F$202,2,FALSE),"")</f>
        <v/>
      </c>
      <c r="O188" s="1" t="str">
        <f>IF(D188&lt;=L$4,VLOOKUP(M188,E$4:J$202,6,FALSE),"")</f>
        <v/>
      </c>
      <c r="P188" s="40" t="str">
        <f>IF(D188&lt;=L$4,VLOOKUP(O188,A$4:B$202,2,FALSE),"")</f>
        <v/>
      </c>
      <c r="Q188" s="40" t="str">
        <f t="shared" si="52"/>
        <v/>
      </c>
      <c r="R188" s="6">
        <f t="shared" si="47"/>
        <v>0</v>
      </c>
      <c r="S188" s="6">
        <f>IF(AND(D188&lt;=L$4,P188&lt;&gt;"Y"),IF(N188&lt;VLOOKUP(O188,Runners!A$3:CT$201,S$1,FALSE),IF(Y$2="zero",0,Y$2),0),0)</f>
        <v>0</v>
      </c>
      <c r="T188" s="6">
        <f t="shared" si="53"/>
        <v>0</v>
      </c>
      <c r="U188" s="2"/>
      <c r="V188" s="2" t="str">
        <f>IF(O188&lt;&gt;"",VLOOKUP(O188,Runners!CZ$3:DM$201,V$1,FALSE),"")</f>
        <v/>
      </c>
      <c r="W188" s="19" t="str">
        <f t="shared" si="54"/>
        <v/>
      </c>
    </row>
    <row r="189" spans="3:23" x14ac:dyDescent="0.2">
      <c r="C189" s="3">
        <f>IF(A189&lt;&gt;"",VLOOKUP(A189,Runners!A$3:AS$201,C$1,FALSE),0)</f>
        <v>0</v>
      </c>
      <c r="D189" s="6">
        <f t="shared" si="50"/>
        <v>185</v>
      </c>
      <c r="E189" s="2"/>
      <c r="F189" s="2"/>
      <c r="J189" s="1">
        <f t="shared" si="51"/>
        <v>0</v>
      </c>
      <c r="M189" s="8" t="str">
        <f>IF(D189&lt;=L$4,SMALL(E$4:E$202,D189),"")</f>
        <v/>
      </c>
      <c r="N189" s="8" t="str">
        <f>IF(D189&lt;=L$4,VLOOKUP(M189,E$4:F$202,2,FALSE),"")</f>
        <v/>
      </c>
      <c r="O189" s="1" t="str">
        <f>IF(D189&lt;=L$4,VLOOKUP(M189,E$4:J$202,6,FALSE),"")</f>
        <v/>
      </c>
      <c r="P189" s="40" t="str">
        <f>IF(D189&lt;=L$4,VLOOKUP(O189,A$4:B$202,2,FALSE),"")</f>
        <v/>
      </c>
      <c r="Q189" s="40" t="str">
        <f t="shared" si="52"/>
        <v/>
      </c>
      <c r="R189" s="6">
        <f t="shared" si="47"/>
        <v>0</v>
      </c>
      <c r="S189" s="6">
        <f>IF(AND(D189&lt;=L$4,P189&lt;&gt;"Y"),IF(N189&lt;VLOOKUP(O189,Runners!A$3:CT$201,S$1,FALSE),IF(Y$2="zero",0,Y$2),0),0)</f>
        <v>0</v>
      </c>
      <c r="T189" s="6">
        <f t="shared" si="53"/>
        <v>0</v>
      </c>
      <c r="U189" s="2"/>
      <c r="V189" s="2" t="str">
        <f>IF(O189&lt;&gt;"",VLOOKUP(O189,Runners!CZ$3:DM$201,V$1,FALSE),"")</f>
        <v/>
      </c>
      <c r="W189" s="19" t="str">
        <f t="shared" si="54"/>
        <v/>
      </c>
    </row>
    <row r="190" spans="3:23" x14ac:dyDescent="0.2">
      <c r="C190" s="3">
        <f>IF(A190&lt;&gt;"",VLOOKUP(A190,Runners!A$3:AS$201,C$1,FALSE),0)</f>
        <v>0</v>
      </c>
      <c r="D190" s="6">
        <f t="shared" si="50"/>
        <v>186</v>
      </c>
      <c r="E190" s="2"/>
      <c r="F190" s="2"/>
      <c r="J190" s="1">
        <f t="shared" si="51"/>
        <v>0</v>
      </c>
      <c r="M190" s="8" t="str">
        <f>IF(D190&lt;=L$4,SMALL(E$4:E$202,D190),"")</f>
        <v/>
      </c>
      <c r="N190" s="8" t="str">
        <f>IF(D190&lt;=L$4,VLOOKUP(M190,E$4:F$202,2,FALSE),"")</f>
        <v/>
      </c>
      <c r="O190" s="1" t="str">
        <f>IF(D190&lt;=L$4,VLOOKUP(M190,E$4:J$202,6,FALSE),"")</f>
        <v/>
      </c>
      <c r="P190" s="40" t="str">
        <f>IF(D190&lt;=L$4,VLOOKUP(O190,A$4:B$202,2,FALSE),"")</f>
        <v/>
      </c>
      <c r="Q190" s="40" t="str">
        <f t="shared" si="52"/>
        <v/>
      </c>
      <c r="R190" s="6">
        <f t="shared" si="47"/>
        <v>0</v>
      </c>
      <c r="S190" s="6">
        <f>IF(AND(D190&lt;=L$4,P190&lt;&gt;"Y"),IF(N190&lt;VLOOKUP(O190,Runners!A$3:CT$201,S$1,FALSE),IF(Y$2="zero",0,Y$2),0),0)</f>
        <v>0</v>
      </c>
      <c r="T190" s="6">
        <f t="shared" si="53"/>
        <v>0</v>
      </c>
      <c r="U190" s="2"/>
      <c r="V190" s="2" t="str">
        <f>IF(O190&lt;&gt;"",VLOOKUP(O190,Runners!CZ$3:DM$201,V$1,FALSE),"")</f>
        <v/>
      </c>
      <c r="W190" s="19" t="str">
        <f t="shared" si="54"/>
        <v/>
      </c>
    </row>
    <row r="191" spans="3:23" x14ac:dyDescent="0.2">
      <c r="C191" s="3">
        <f>IF(A191&lt;&gt;"",VLOOKUP(A191,Runners!A$3:AS$201,C$1,FALSE),0)</f>
        <v>0</v>
      </c>
      <c r="D191" s="6">
        <f t="shared" si="50"/>
        <v>187</v>
      </c>
      <c r="E191" s="2"/>
      <c r="F191" s="2"/>
      <c r="J191" s="1">
        <f t="shared" si="51"/>
        <v>0</v>
      </c>
      <c r="M191" s="8" t="str">
        <f>IF(D191&lt;=L$4,SMALL(E$4:E$202,D191),"")</f>
        <v/>
      </c>
      <c r="N191" s="8" t="str">
        <f>IF(D191&lt;=L$4,VLOOKUP(M191,E$4:F$202,2,FALSE),"")</f>
        <v/>
      </c>
      <c r="O191" s="1" t="str">
        <f>IF(D191&lt;=L$4,VLOOKUP(M191,E$4:J$202,6,FALSE),"")</f>
        <v/>
      </c>
      <c r="P191" s="40" t="str">
        <f>IF(D191&lt;=L$4,VLOOKUP(O191,A$4:B$202,2,FALSE),"")</f>
        <v/>
      </c>
      <c r="Q191" s="40" t="str">
        <f t="shared" si="52"/>
        <v/>
      </c>
      <c r="R191" s="6">
        <f t="shared" si="47"/>
        <v>0</v>
      </c>
      <c r="S191" s="6">
        <f>IF(AND(D191&lt;=L$4,P191&lt;&gt;"Y"),IF(N191&lt;VLOOKUP(O191,Runners!A$3:CT$201,S$1,FALSE),IF(Y$2="zero",0,Y$2),0),0)</f>
        <v>0</v>
      </c>
      <c r="T191" s="6">
        <f t="shared" si="53"/>
        <v>0</v>
      </c>
      <c r="U191" s="2"/>
      <c r="V191" s="2" t="str">
        <f>IF(O191&lt;&gt;"",VLOOKUP(O191,Runners!CZ$3:DM$201,V$1,FALSE),"")</f>
        <v/>
      </c>
      <c r="W191" s="19" t="str">
        <f t="shared" si="54"/>
        <v/>
      </c>
    </row>
    <row r="192" spans="3:23" x14ac:dyDescent="0.2">
      <c r="C192" s="3">
        <f>IF(A192&lt;&gt;"",VLOOKUP(A192,Runners!A$3:AS$201,C$1,FALSE),0)</f>
        <v>0</v>
      </c>
      <c r="D192" s="6">
        <f t="shared" si="50"/>
        <v>188</v>
      </c>
      <c r="E192" s="2"/>
      <c r="F192" s="2"/>
      <c r="J192" s="1">
        <f t="shared" si="51"/>
        <v>0</v>
      </c>
      <c r="M192" s="8" t="str">
        <f>IF(D192&lt;=L$4,SMALL(E$4:E$202,D192),"")</f>
        <v/>
      </c>
      <c r="N192" s="8" t="str">
        <f>IF(D192&lt;=L$4,VLOOKUP(M192,E$4:F$202,2,FALSE),"")</f>
        <v/>
      </c>
      <c r="O192" s="1" t="str">
        <f>IF(D192&lt;=L$4,VLOOKUP(M192,E$4:J$202,6,FALSE),"")</f>
        <v/>
      </c>
      <c r="P192" s="40" t="str">
        <f>IF(D192&lt;=L$4,VLOOKUP(O192,A$4:B$202,2,FALSE),"")</f>
        <v/>
      </c>
      <c r="Q192" s="40" t="str">
        <f t="shared" si="52"/>
        <v/>
      </c>
      <c r="R192" s="6">
        <f t="shared" si="47"/>
        <v>0</v>
      </c>
      <c r="S192" s="6">
        <f>IF(AND(D192&lt;=L$4,P192&lt;&gt;"Y"),IF(N192&lt;VLOOKUP(O192,Runners!A$3:CT$201,S$1,FALSE),IF(Y$2="zero",0,Y$2),0),0)</f>
        <v>0</v>
      </c>
      <c r="T192" s="6">
        <f t="shared" si="53"/>
        <v>0</v>
      </c>
      <c r="U192" s="2"/>
      <c r="V192" s="2" t="str">
        <f>IF(O192&lt;&gt;"",VLOOKUP(O192,Runners!CZ$3:DM$201,V$1,FALSE),"")</f>
        <v/>
      </c>
      <c r="W192" s="19" t="str">
        <f t="shared" si="54"/>
        <v/>
      </c>
    </row>
    <row r="193" spans="3:23" x14ac:dyDescent="0.2">
      <c r="C193" s="3">
        <f>IF(A193&lt;&gt;"",VLOOKUP(A193,Runners!A$3:AS$201,C$1,FALSE),0)</f>
        <v>0</v>
      </c>
      <c r="D193" s="6">
        <f t="shared" si="50"/>
        <v>189</v>
      </c>
      <c r="E193" s="2"/>
      <c r="F193" s="2"/>
      <c r="J193" s="1">
        <f t="shared" si="51"/>
        <v>0</v>
      </c>
      <c r="M193" s="8" t="str">
        <f>IF(D193&lt;=L$4,SMALL(E$4:E$202,D193),"")</f>
        <v/>
      </c>
      <c r="N193" s="8" t="str">
        <f>IF(D193&lt;=L$4,VLOOKUP(M193,E$4:F$202,2,FALSE),"")</f>
        <v/>
      </c>
      <c r="O193" s="1" t="str">
        <f>IF(D193&lt;=L$4,VLOOKUP(M193,E$4:J$202,6,FALSE),"")</f>
        <v/>
      </c>
      <c r="P193" s="40" t="str">
        <f>IF(D193&lt;=L$4,VLOOKUP(O193,A$4:B$202,2,FALSE),"")</f>
        <v/>
      </c>
      <c r="Q193" s="40" t="str">
        <f t="shared" si="52"/>
        <v/>
      </c>
      <c r="R193" s="6">
        <f t="shared" si="47"/>
        <v>0</v>
      </c>
      <c r="S193" s="6">
        <f>IF(AND(D193&lt;=L$4,P193&lt;&gt;"Y"),IF(N193&lt;VLOOKUP(O193,Runners!A$3:CT$201,S$1,FALSE),IF(Y$2="zero",0,Y$2),0),0)</f>
        <v>0</v>
      </c>
      <c r="T193" s="6">
        <f t="shared" si="53"/>
        <v>0</v>
      </c>
      <c r="U193" s="2"/>
      <c r="V193" s="2" t="str">
        <f>IF(O193&lt;&gt;"",VLOOKUP(O193,Runners!CZ$3:DM$201,V$1,FALSE),"")</f>
        <v/>
      </c>
      <c r="W193" s="19" t="str">
        <f t="shared" si="54"/>
        <v/>
      </c>
    </row>
    <row r="194" spans="3:23" x14ac:dyDescent="0.2">
      <c r="C194" s="3">
        <f>IF(A194&lt;&gt;"",VLOOKUP(A194,Runners!A$3:AS$201,C$1,FALSE),0)</f>
        <v>0</v>
      </c>
      <c r="D194" s="6">
        <f t="shared" si="50"/>
        <v>190</v>
      </c>
      <c r="E194" s="2"/>
      <c r="F194" s="2"/>
      <c r="J194" s="1">
        <f t="shared" si="51"/>
        <v>0</v>
      </c>
      <c r="M194" s="8" t="str">
        <f>IF(D194&lt;=L$4,SMALL(E$4:E$202,D194),"")</f>
        <v/>
      </c>
      <c r="N194" s="8" t="str">
        <f>IF(D194&lt;=L$4,VLOOKUP(M194,E$4:F$202,2,FALSE),"")</f>
        <v/>
      </c>
      <c r="O194" s="1" t="str">
        <f>IF(D194&lt;=L$4,VLOOKUP(M194,E$4:J$202,6,FALSE),"")</f>
        <v/>
      </c>
      <c r="P194" s="40" t="str">
        <f>IF(D194&lt;=L$4,VLOOKUP(O194,A$4:B$202,2,FALSE),"")</f>
        <v/>
      </c>
      <c r="Q194" s="40" t="str">
        <f t="shared" si="52"/>
        <v/>
      </c>
      <c r="R194" s="6">
        <f t="shared" si="47"/>
        <v>0</v>
      </c>
      <c r="S194" s="6">
        <f>IF(AND(D194&lt;=L$4,P194&lt;&gt;"Y"),IF(N194&lt;VLOOKUP(O194,Runners!A$3:CT$201,S$1,FALSE),IF(Y$2="zero",0,Y$2),0),0)</f>
        <v>0</v>
      </c>
      <c r="T194" s="6">
        <f t="shared" si="53"/>
        <v>0</v>
      </c>
      <c r="U194" s="2"/>
      <c r="V194" s="2" t="str">
        <f>IF(O194&lt;&gt;"",VLOOKUP(O194,Runners!CZ$3:DM$201,V$1,FALSE),"")</f>
        <v/>
      </c>
      <c r="W194" s="19" t="str">
        <f t="shared" si="54"/>
        <v/>
      </c>
    </row>
    <row r="195" spans="3:23" x14ac:dyDescent="0.2">
      <c r="C195" s="3">
        <f>IF(A195&lt;&gt;"",VLOOKUP(A195,Runners!A$3:AS$201,C$1,FALSE),0)</f>
        <v>0</v>
      </c>
      <c r="D195" s="6">
        <f t="shared" si="50"/>
        <v>191</v>
      </c>
      <c r="E195" s="2"/>
      <c r="F195" s="2"/>
      <c r="J195" s="1">
        <f t="shared" si="51"/>
        <v>0</v>
      </c>
      <c r="M195" s="8" t="str">
        <f>IF(D195&lt;=L$4,SMALL(E$4:E$202,D195),"")</f>
        <v/>
      </c>
      <c r="N195" s="8" t="str">
        <f>IF(D195&lt;=L$4,VLOOKUP(M195,E$4:F$202,2,FALSE),"")</f>
        <v/>
      </c>
      <c r="O195" s="1" t="str">
        <f>IF(D195&lt;=L$4,VLOOKUP(M195,E$4:J$202,6,FALSE),"")</f>
        <v/>
      </c>
      <c r="P195" s="40" t="str">
        <f>IF(D195&lt;=L$4,VLOOKUP(O195,A$4:B$202,2,FALSE),"")</f>
        <v/>
      </c>
      <c r="Q195" s="40" t="str">
        <f t="shared" si="52"/>
        <v/>
      </c>
      <c r="R195" s="6">
        <f t="shared" si="47"/>
        <v>0</v>
      </c>
      <c r="S195" s="6">
        <f>IF(AND(D195&lt;=L$4,P195&lt;&gt;"Y"),IF(N195&lt;VLOOKUP(O195,Runners!A$3:CT$201,S$1,FALSE),IF(Y$2="zero",0,Y$2),0),0)</f>
        <v>0</v>
      </c>
      <c r="T195" s="6">
        <f t="shared" si="53"/>
        <v>0</v>
      </c>
      <c r="U195" s="2"/>
      <c r="V195" s="2" t="str">
        <f>IF(O195&lt;&gt;"",VLOOKUP(O195,Runners!CZ$3:DM$201,V$1,FALSE),"")</f>
        <v/>
      </c>
      <c r="W195" s="19" t="str">
        <f t="shared" si="54"/>
        <v/>
      </c>
    </row>
    <row r="196" spans="3:23" x14ac:dyDescent="0.2">
      <c r="C196" s="3">
        <f>IF(A196&lt;&gt;"",VLOOKUP(A196,Runners!A$3:AS$201,C$1,FALSE),0)</f>
        <v>0</v>
      </c>
      <c r="D196" s="6">
        <f t="shared" si="50"/>
        <v>192</v>
      </c>
      <c r="E196" s="2"/>
      <c r="F196" s="2"/>
      <c r="J196" s="1">
        <f t="shared" si="51"/>
        <v>0</v>
      </c>
      <c r="M196" s="8" t="str">
        <f>IF(D196&lt;=L$4,SMALL(E$4:E$202,D196),"")</f>
        <v/>
      </c>
      <c r="N196" s="8" t="str">
        <f>IF(D196&lt;=L$4,VLOOKUP(M196,E$4:F$202,2,FALSE),"")</f>
        <v/>
      </c>
      <c r="O196" s="1" t="str">
        <f>IF(D196&lt;=L$4,VLOOKUP(M196,E$4:J$202,6,FALSE),"")</f>
        <v/>
      </c>
      <c r="P196" s="40" t="str">
        <f>IF(D196&lt;=L$4,VLOOKUP(O196,A$4:B$202,2,FALSE),"")</f>
        <v/>
      </c>
      <c r="Q196" s="40" t="str">
        <f t="shared" si="52"/>
        <v/>
      </c>
      <c r="R196" s="6">
        <f t="shared" si="47"/>
        <v>0</v>
      </c>
      <c r="S196" s="6">
        <f>IF(AND(D196&lt;=L$4,P196&lt;&gt;"Y"),IF(N196&lt;VLOOKUP(O196,Runners!A$3:CT$201,S$1,FALSE),IF(Y$2="zero",0,Y$2),0),0)</f>
        <v>0</v>
      </c>
      <c r="T196" s="6">
        <f t="shared" si="53"/>
        <v>0</v>
      </c>
      <c r="U196" s="2"/>
      <c r="V196" s="2" t="str">
        <f>IF(O196&lt;&gt;"",VLOOKUP(O196,Runners!CZ$3:DM$201,V$1,FALSE),"")</f>
        <v/>
      </c>
      <c r="W196" s="19" t="str">
        <f t="shared" si="54"/>
        <v/>
      </c>
    </row>
    <row r="197" spans="3:23" x14ac:dyDescent="0.2">
      <c r="C197" s="3">
        <f>IF(A197&lt;&gt;"",VLOOKUP(A197,Runners!A$3:AS$201,C$1,FALSE),0)</f>
        <v>0</v>
      </c>
      <c r="D197" s="6">
        <f t="shared" si="50"/>
        <v>193</v>
      </c>
      <c r="E197" s="2"/>
      <c r="F197" s="2"/>
      <c r="J197" s="1">
        <f t="shared" si="51"/>
        <v>0</v>
      </c>
      <c r="M197" s="8" t="str">
        <f>IF(D197&lt;=L$4,SMALL(E$4:E$202,D197),"")</f>
        <v/>
      </c>
      <c r="N197" s="8" t="str">
        <f>IF(D197&lt;=L$4,VLOOKUP(M197,E$4:F$202,2,FALSE),"")</f>
        <v/>
      </c>
      <c r="O197" s="1" t="str">
        <f>IF(D197&lt;=L$4,VLOOKUP(M197,E$4:J$202,6,FALSE),"")</f>
        <v/>
      </c>
      <c r="P197" s="40" t="str">
        <f>IF(D197&lt;=L$4,VLOOKUP(O197,A$4:B$202,2,FALSE),"")</f>
        <v/>
      </c>
      <c r="Q197" s="40" t="str">
        <f t="shared" si="52"/>
        <v/>
      </c>
      <c r="R197" s="6">
        <f t="shared" si="47"/>
        <v>0</v>
      </c>
      <c r="S197" s="6">
        <f>IF(AND(D197&lt;=L$4,P197&lt;&gt;"Y"),IF(N197&lt;VLOOKUP(O197,Runners!A$3:CT$201,S$1,FALSE),IF(Y$2="zero",0,Y$2),0),0)</f>
        <v>0</v>
      </c>
      <c r="T197" s="6">
        <f t="shared" si="53"/>
        <v>0</v>
      </c>
      <c r="U197" s="2"/>
      <c r="V197" s="2" t="str">
        <f>IF(O197&lt;&gt;"",VLOOKUP(O197,Runners!CZ$3:DM$201,V$1,FALSE),"")</f>
        <v/>
      </c>
      <c r="W197" s="19" t="str">
        <f t="shared" si="54"/>
        <v/>
      </c>
    </row>
    <row r="198" spans="3:23" x14ac:dyDescent="0.2">
      <c r="C198" s="3">
        <f>IF(A198&lt;&gt;"",VLOOKUP(A198,Runners!A$3:AS$201,C$1,FALSE),0)</f>
        <v>0</v>
      </c>
      <c r="D198" s="6">
        <f t="shared" si="50"/>
        <v>194</v>
      </c>
      <c r="E198" s="2"/>
      <c r="F198" s="2"/>
      <c r="J198" s="1">
        <f t="shared" si="51"/>
        <v>0</v>
      </c>
      <c r="M198" s="8" t="str">
        <f>IF(D198&lt;=L$4,SMALL(E$4:E$202,D198),"")</f>
        <v/>
      </c>
      <c r="N198" s="8" t="str">
        <f>IF(D198&lt;=L$4,VLOOKUP(M198,E$4:F$202,2,FALSE),"")</f>
        <v/>
      </c>
      <c r="O198" s="1" t="str">
        <f>IF(D198&lt;=L$4,VLOOKUP(M198,E$4:J$202,6,FALSE),"")</f>
        <v/>
      </c>
      <c r="P198" s="40" t="str">
        <f>IF(D198&lt;=L$4,VLOOKUP(O198,A$4:B$202,2,FALSE),"")</f>
        <v/>
      </c>
      <c r="Q198" s="40" t="str">
        <f t="shared" ref="Q198:Q201" si="55">IF(D198&lt;=L$4,IF(P198="Y",Q197,Q197-1),"")</f>
        <v/>
      </c>
      <c r="R198" s="6">
        <f t="shared" ref="R198:R201" si="56">IF(Q198=Q197,0,IF(Q198&gt;0,Q198,1))</f>
        <v>0</v>
      </c>
      <c r="S198" s="6">
        <f>IF(AND(D198&lt;=L$4,P198&lt;&gt;"Y"),IF(N198&lt;VLOOKUP(O198,Runners!A$3:CT$201,S$1,FALSE),IF(Y$2="zero",0,Y$2),0),0)</f>
        <v>0</v>
      </c>
      <c r="T198" s="6">
        <f t="shared" ref="T198:T201" si="57">IF(AND(D198&lt;=L$4,P198&lt;&gt;"Y"),S198+R198,0)</f>
        <v>0</v>
      </c>
      <c r="U198" s="2"/>
      <c r="V198" s="2" t="str">
        <f>IF(O198&lt;&gt;"",VLOOKUP(O198,Runners!CZ$3:DM$201,V$1,FALSE),"")</f>
        <v/>
      </c>
      <c r="W198" s="19" t="str">
        <f t="shared" ref="W198:W201" si="58">IF(O198&lt;&gt;"",(V198-N198)/V198,"")</f>
        <v/>
      </c>
    </row>
    <row r="199" spans="3:23" x14ac:dyDescent="0.2">
      <c r="C199" s="3">
        <f>IF(A199&lt;&gt;"",VLOOKUP(A199,Runners!A$3:AS$201,C$1,FALSE),0)</f>
        <v>0</v>
      </c>
      <c r="D199" s="6">
        <f t="shared" si="50"/>
        <v>195</v>
      </c>
      <c r="E199" s="2"/>
      <c r="F199" s="2"/>
      <c r="J199" s="1">
        <f t="shared" ref="J199:J201" si="59">A199</f>
        <v>0</v>
      </c>
      <c r="M199" s="8" t="str">
        <f>IF(D199&lt;=L$4,SMALL(E$4:E$202,D199),"")</f>
        <v/>
      </c>
      <c r="N199" s="8" t="str">
        <f>IF(D199&lt;=L$4,VLOOKUP(M199,E$4:F$202,2,FALSE),"")</f>
        <v/>
      </c>
      <c r="O199" s="1" t="str">
        <f>IF(D199&lt;=L$4,VLOOKUP(M199,E$4:J$202,6,FALSE),"")</f>
        <v/>
      </c>
      <c r="P199" s="40" t="str">
        <f>IF(D199&lt;=L$4,VLOOKUP(O199,A$4:B$202,2,FALSE),"")</f>
        <v/>
      </c>
      <c r="Q199" s="40" t="str">
        <f t="shared" si="55"/>
        <v/>
      </c>
      <c r="R199" s="6">
        <f t="shared" si="56"/>
        <v>0</v>
      </c>
      <c r="S199" s="6">
        <f>IF(AND(D199&lt;=L$4,P199&lt;&gt;"Y"),IF(N199&lt;VLOOKUP(O199,Runners!A$3:CT$201,S$1,FALSE),IF(Y$2="zero",0,Y$2),0),0)</f>
        <v>0</v>
      </c>
      <c r="T199" s="6">
        <f t="shared" si="57"/>
        <v>0</v>
      </c>
      <c r="U199" s="2"/>
      <c r="V199" s="2" t="str">
        <f>IF(O199&lt;&gt;"",VLOOKUP(O199,Runners!CZ$3:DM$201,V$1,FALSE),"")</f>
        <v/>
      </c>
      <c r="W199" s="19" t="str">
        <f t="shared" si="58"/>
        <v/>
      </c>
    </row>
    <row r="200" spans="3:23" x14ac:dyDescent="0.2">
      <c r="C200" s="3">
        <f>IF(A200&lt;&gt;"",VLOOKUP(A200,Runners!A$3:AS$201,C$1,FALSE),0)</f>
        <v>0</v>
      </c>
      <c r="D200" s="6">
        <f t="shared" si="50"/>
        <v>196</v>
      </c>
      <c r="E200" s="2"/>
      <c r="F200" s="2"/>
      <c r="J200" s="1">
        <f t="shared" si="59"/>
        <v>0</v>
      </c>
      <c r="M200" s="8" t="str">
        <f>IF(D200&lt;=L$4,SMALL(E$4:E$202,D200),"")</f>
        <v/>
      </c>
      <c r="N200" s="8" t="str">
        <f>IF(D200&lt;=L$4,VLOOKUP(M200,E$4:F$202,2,FALSE),"")</f>
        <v/>
      </c>
      <c r="O200" s="1" t="str">
        <f>IF(D200&lt;=L$4,VLOOKUP(M200,E$4:J$202,6,FALSE),"")</f>
        <v/>
      </c>
      <c r="P200" s="40" t="str">
        <f>IF(D200&lt;=L$4,VLOOKUP(O200,A$4:B$202,2,FALSE),"")</f>
        <v/>
      </c>
      <c r="Q200" s="40" t="str">
        <f t="shared" si="55"/>
        <v/>
      </c>
      <c r="R200" s="6">
        <f t="shared" si="56"/>
        <v>0</v>
      </c>
      <c r="S200" s="6">
        <f>IF(AND(D200&lt;=L$4,P200&lt;&gt;"Y"),IF(N200&lt;VLOOKUP(O200,Runners!A$3:CT$201,S$1,FALSE),IF(Y$2="zero",0,Y$2),0),0)</f>
        <v>0</v>
      </c>
      <c r="T200" s="6">
        <f t="shared" si="57"/>
        <v>0</v>
      </c>
      <c r="U200" s="2"/>
      <c r="V200" s="2" t="str">
        <f>IF(O200&lt;&gt;"",VLOOKUP(O200,Runners!CZ$3:DM$201,V$1,FALSE),"")</f>
        <v/>
      </c>
      <c r="W200" s="19" t="str">
        <f t="shared" si="58"/>
        <v/>
      </c>
    </row>
    <row r="201" spans="3:23" x14ac:dyDescent="0.2">
      <c r="C201" s="3">
        <f>IF(A201&lt;&gt;"",VLOOKUP(A201,Runners!A$3:AS$201,C$1,FALSE),0)</f>
        <v>0</v>
      </c>
      <c r="D201" s="6">
        <f t="shared" si="50"/>
        <v>197</v>
      </c>
      <c r="E201" s="2"/>
      <c r="F201" s="2"/>
      <c r="J201" s="1">
        <f t="shared" si="59"/>
        <v>0</v>
      </c>
      <c r="M201" s="8" t="str">
        <f>IF(D201&lt;=L$4,SMALL(E$4:E$202,D201),"")</f>
        <v/>
      </c>
      <c r="N201" s="8" t="str">
        <f>IF(D201&lt;=L$4,VLOOKUP(M201,E$4:F$202,2,FALSE),"")</f>
        <v/>
      </c>
      <c r="O201" s="1" t="str">
        <f>IF(D201&lt;=L$4,VLOOKUP(M201,E$4:J$202,6,FALSE),"")</f>
        <v/>
      </c>
      <c r="P201" s="40" t="str">
        <f>IF(D201&lt;=L$4,VLOOKUP(O201,A$4:B$202,2,FALSE),"")</f>
        <v/>
      </c>
      <c r="Q201" s="40" t="str">
        <f t="shared" si="55"/>
        <v/>
      </c>
      <c r="R201" s="6">
        <f t="shared" si="56"/>
        <v>0</v>
      </c>
      <c r="S201" s="6">
        <f>IF(AND(D201&lt;=L$4,P201&lt;&gt;"Y"),IF(N201&lt;VLOOKUP(O201,Runners!A$3:CT$201,S$1,FALSE),IF(Y$2="zero",0,Y$2),0),0)</f>
        <v>0</v>
      </c>
      <c r="T201" s="6">
        <f t="shared" si="57"/>
        <v>0</v>
      </c>
      <c r="U201" s="2"/>
      <c r="V201" s="2" t="str">
        <f>IF(O201&lt;&gt;"",VLOOKUP(O201,Runners!CZ$3:DM$201,V$1,FALSE),"")</f>
        <v/>
      </c>
      <c r="W201" s="19" t="str">
        <f t="shared" si="58"/>
        <v/>
      </c>
    </row>
    <row r="202" spans="3:23" x14ac:dyDescent="0.2">
      <c r="S202" s="6" t="e">
        <f>IF(D202&lt;=L$4,IF(N202&lt;VLOOKUP(O202,Runners!A$3:CT$201,S$1,FALSE),2,0),0)</f>
        <v>#N/A</v>
      </c>
    </row>
  </sheetData>
  <sortState xmlns:xlrd2="http://schemas.microsoft.com/office/spreadsheetml/2017/richdata2" ref="A4:CE126">
    <sortCondition ref="A126"/>
  </sortState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/>
  <dimension ref="A1:CE202"/>
  <sheetViews>
    <sheetView showZeros="0" workbookViewId="0">
      <pane xSplit="4" ySplit="2" topLeftCell="E102" activePane="bottomRight" state="frozen"/>
      <selection pane="topRight" activeCell="E1" sqref="E1"/>
      <selection pane="bottomLeft" activeCell="A3" sqref="A3"/>
      <selection pane="bottomRight" activeCell="E127" sqref="E127"/>
    </sheetView>
  </sheetViews>
  <sheetFormatPr defaultColWidth="8.85546875" defaultRowHeight="12" x14ac:dyDescent="0.2"/>
  <cols>
    <col min="1" max="1" width="16.28515625" style="1" customWidth="1"/>
    <col min="2" max="2" width="5.5703125" style="1" customWidth="1"/>
    <col min="3" max="3" width="7.28515625" style="1" customWidth="1"/>
    <col min="4" max="4" width="3.85546875" style="6" hidden="1" customWidth="1"/>
    <col min="5" max="5" width="7.7109375" style="1" customWidth="1"/>
    <col min="6" max="6" width="8.7109375" style="1" customWidth="1"/>
    <col min="7" max="7" width="8.7109375" style="6" customWidth="1"/>
    <col min="8" max="8" width="8.7109375" style="6" hidden="1" customWidth="1"/>
    <col min="9" max="9" width="8.140625" style="1" hidden="1" customWidth="1"/>
    <col min="10" max="10" width="5.7109375" style="1" hidden="1" customWidth="1"/>
    <col min="11" max="11" width="8.7109375" style="8" hidden="1" customWidth="1"/>
    <col min="12" max="12" width="11.140625" style="1" customWidth="1"/>
    <col min="13" max="13" width="8.85546875" style="1" customWidth="1"/>
    <col min="14" max="14" width="8.85546875" style="8" customWidth="1"/>
    <col min="15" max="15" width="16.7109375" style="1" customWidth="1"/>
    <col min="16" max="16" width="5.28515625" style="6" customWidth="1"/>
    <col min="17" max="17" width="5.5703125" style="6" hidden="1" customWidth="1"/>
    <col min="18" max="19" width="5.5703125" style="6" customWidth="1"/>
    <col min="20" max="21" width="5.5703125" style="1" customWidth="1"/>
    <col min="22" max="22" width="8.85546875" style="1" hidden="1" customWidth="1"/>
    <col min="23" max="23" width="6.140625" style="1" customWidth="1"/>
    <col min="24" max="24" width="10.28515625" style="1" customWidth="1"/>
    <col min="25" max="16384" width="8.85546875" style="1"/>
  </cols>
  <sheetData>
    <row r="1" spans="1:83" s="7" customFormat="1" ht="25.9" hidden="1" customHeight="1" x14ac:dyDescent="0.25">
      <c r="C1" s="7">
        <v>45</v>
      </c>
      <c r="D1" s="5"/>
      <c r="E1" s="4"/>
      <c r="F1" s="4"/>
      <c r="G1" s="5"/>
      <c r="H1" s="5"/>
      <c r="K1" s="10"/>
      <c r="N1" s="10"/>
      <c r="P1" s="5"/>
      <c r="Q1" s="5">
        <v>98</v>
      </c>
      <c r="R1" s="5"/>
      <c r="S1" s="5">
        <v>98</v>
      </c>
      <c r="T1" s="7">
        <v>3</v>
      </c>
      <c r="V1" s="7">
        <v>14</v>
      </c>
    </row>
    <row r="2" spans="1:83" s="7" customFormat="1" ht="12" customHeight="1" x14ac:dyDescent="0.25">
      <c r="A2" s="7" t="s">
        <v>22</v>
      </c>
      <c r="B2" s="7" t="s">
        <v>65</v>
      </c>
      <c r="C2" s="7" t="s">
        <v>59</v>
      </c>
      <c r="D2" s="5">
        <v>0</v>
      </c>
      <c r="E2" s="4"/>
      <c r="F2" s="4"/>
      <c r="G2" s="5"/>
      <c r="H2" s="5"/>
      <c r="K2" s="10"/>
      <c r="L2" s="14" t="s">
        <v>138</v>
      </c>
      <c r="M2" s="14" t="s">
        <v>139</v>
      </c>
      <c r="N2" s="24" t="s">
        <v>140</v>
      </c>
      <c r="P2" s="39" t="s">
        <v>65</v>
      </c>
      <c r="Q2" s="39"/>
      <c r="R2" s="5" t="s">
        <v>34</v>
      </c>
      <c r="S2" s="5" t="s">
        <v>119</v>
      </c>
      <c r="T2" s="5" t="s">
        <v>124</v>
      </c>
      <c r="X2" s="12" t="s">
        <v>206</v>
      </c>
      <c r="Y2" s="51">
        <v>2</v>
      </c>
    </row>
    <row r="3" spans="1:83" s="7" customFormat="1" ht="16.149999999999999" hidden="1" customHeight="1" x14ac:dyDescent="0.25">
      <c r="D3" s="5">
        <v>0</v>
      </c>
      <c r="E3" s="4"/>
      <c r="F3" s="4"/>
      <c r="G3" s="5"/>
      <c r="H3" s="5"/>
      <c r="K3" s="10"/>
      <c r="L3" s="14"/>
      <c r="M3" s="14"/>
      <c r="N3" s="24"/>
      <c r="P3" s="39"/>
      <c r="Q3" s="39">
        <v>41</v>
      </c>
      <c r="R3" s="5">
        <v>41</v>
      </c>
      <c r="S3" s="5"/>
      <c r="T3" s="5"/>
    </row>
    <row r="4" spans="1:83" ht="12" customHeight="1" x14ac:dyDescent="0.2">
      <c r="A4" s="1" t="s">
        <v>199</v>
      </c>
      <c r="C4" s="3">
        <f>IF(A4&lt;&gt;"",VLOOKUP(A4,Runners!A$3:AS$201,C$1,FALSE),0)</f>
        <v>9.5486111111111119E-3</v>
      </c>
      <c r="D4" s="6">
        <f t="shared" ref="D4:D35" si="0">D3+1</f>
        <v>1</v>
      </c>
      <c r="E4" s="2"/>
      <c r="F4" s="2">
        <f t="shared" ref="F4:F35" si="1">IF(E4&gt;0,E4-C4,0)</f>
        <v>0</v>
      </c>
      <c r="J4" s="1" t="str">
        <f t="shared" ref="J4:J35" si="2">A4</f>
        <v>Aaron Kirkby</v>
      </c>
      <c r="L4" s="7">
        <f>COUNT(E4:E202)</f>
        <v>11</v>
      </c>
      <c r="M4" s="8">
        <f t="shared" ref="M4:M35" si="3">IF(D4&lt;=L$4,SMALL(E$4:E$202,D4),"")</f>
        <v>3.1886574074074074E-2</v>
      </c>
      <c r="N4" s="8">
        <f t="shared" ref="N4:N35" si="4">IF(D4&lt;=L$4,VLOOKUP(M4,E$4:F$202,2,FALSE),"")</f>
        <v>1.9039351851851852E-2</v>
      </c>
      <c r="O4" s="1" t="str">
        <f t="shared" ref="O4:O35" si="5">IF(D4&lt;=L$4,VLOOKUP(M4,E$4:J$202,6,FALSE),"")</f>
        <v>Chris Cottam</v>
      </c>
      <c r="P4" s="40">
        <f t="shared" ref="P4:P35" si="6">IF(D4&lt;=L$4,VLOOKUP(O4,A$4:B$202,2,FALSE),"")</f>
        <v>0</v>
      </c>
      <c r="Q4" s="40">
        <f t="shared" ref="Q4:Q35" si="7">IF(D4&lt;=L$4,IF(P4="Y",Q3,Q3-1),"")</f>
        <v>40</v>
      </c>
      <c r="R4" s="6">
        <f t="shared" ref="R4:R35" si="8">IF(Q4=Q3,0,IF(Q4&gt;0,Q4,1))</f>
        <v>40</v>
      </c>
      <c r="S4" s="6">
        <f>IF(AND(D4&lt;=L$4,P4&lt;&gt;"Y"),IF(N4&lt;VLOOKUP(O4,Runners!A$3:CT$201,S$1,FALSE),IF(Y$2="zero",0,Y$2),0),0)</f>
        <v>0</v>
      </c>
      <c r="T4" s="6">
        <f t="shared" ref="T4:T35" si="9">IF(AND(D4&lt;=L$4,P4&lt;&gt;"Y"),S4+R4,0)</f>
        <v>40</v>
      </c>
      <c r="U4" s="2"/>
      <c r="V4" s="2">
        <f>IF(O4&lt;&gt;"",VLOOKUP(O4,Runners!CZ$3:DM$201,V$1,FALSE),"")</f>
        <v>2.0313657407407405E-2</v>
      </c>
      <c r="W4" s="19">
        <f t="shared" ref="W4:W35" si="10">IF(O4&lt;&gt;"",(V4-N4)/V4,"")</f>
        <v>6.2731468292404863E-2</v>
      </c>
    </row>
    <row r="5" spans="1:83" x14ac:dyDescent="0.2">
      <c r="A5" s="1" t="s">
        <v>5</v>
      </c>
      <c r="C5" s="3">
        <f>IF(A5&lt;&gt;"",VLOOKUP(A5,Runners!A$3:AS$201,C$1,FALSE),0)</f>
        <v>1.2847222222222223E-2</v>
      </c>
      <c r="D5" s="6">
        <f t="shared" si="0"/>
        <v>2</v>
      </c>
      <c r="E5" s="2"/>
      <c r="F5" s="2">
        <f t="shared" si="1"/>
        <v>0</v>
      </c>
      <c r="J5" s="1" t="str">
        <f t="shared" si="2"/>
        <v>Alan Elstone</v>
      </c>
      <c r="L5" s="7"/>
      <c r="M5" s="8">
        <f t="shared" si="3"/>
        <v>3.2546296296296295E-2</v>
      </c>
      <c r="N5" s="8">
        <f t="shared" si="4"/>
        <v>2.0046296296296295E-2</v>
      </c>
      <c r="O5" s="1" t="str">
        <f t="shared" si="5"/>
        <v>Dan Gregson</v>
      </c>
      <c r="P5" s="40">
        <f t="shared" si="6"/>
        <v>0</v>
      </c>
      <c r="Q5" s="40">
        <f t="shared" si="7"/>
        <v>39</v>
      </c>
      <c r="R5" s="6">
        <f t="shared" si="8"/>
        <v>39</v>
      </c>
      <c r="S5" s="6">
        <f>IF(AND(D5&lt;=L$4,P5&lt;&gt;"Y"),IF(N5&lt;VLOOKUP(O5,Runners!A$3:CT$201,S$1,FALSE),IF(Y$2="zero",0,Y$2),0),0)</f>
        <v>0</v>
      </c>
      <c r="T5" s="6">
        <f t="shared" si="9"/>
        <v>39</v>
      </c>
      <c r="U5" s="2"/>
      <c r="V5" s="2">
        <f>IF(O5&lt;&gt;"",VLOOKUP(O5,Runners!CZ$3:DM$201,V$1,FALSE),"")</f>
        <v>2.0046296296296295E-2</v>
      </c>
      <c r="W5" s="19">
        <f t="shared" si="10"/>
        <v>0</v>
      </c>
      <c r="X5" s="2" t="s">
        <v>135</v>
      </c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</row>
    <row r="6" spans="1:83" x14ac:dyDescent="0.2">
      <c r="A6" s="1" t="s">
        <v>214</v>
      </c>
      <c r="B6" s="3"/>
      <c r="C6" s="3">
        <f>IF(A6&lt;&gt;"",VLOOKUP(A6,Runners!A$3:AS$201,C$1,FALSE),0)</f>
        <v>1.7013888888888891E-2</v>
      </c>
      <c r="D6" s="6">
        <f t="shared" si="0"/>
        <v>3</v>
      </c>
      <c r="E6" s="2"/>
      <c r="F6" s="2">
        <f t="shared" si="1"/>
        <v>0</v>
      </c>
      <c r="J6" s="1" t="str">
        <f t="shared" si="2"/>
        <v>Alex Fraser</v>
      </c>
      <c r="M6" s="8">
        <f t="shared" si="3"/>
        <v>3.2581018518518516E-2</v>
      </c>
      <c r="N6" s="8">
        <f t="shared" si="4"/>
        <v>2.0254629629629629E-2</v>
      </c>
      <c r="O6" s="1" t="str">
        <f t="shared" si="5"/>
        <v>Graham Webster</v>
      </c>
      <c r="P6" s="40">
        <f t="shared" si="6"/>
        <v>0</v>
      </c>
      <c r="Q6" s="40">
        <f t="shared" si="7"/>
        <v>38</v>
      </c>
      <c r="R6" s="6">
        <f t="shared" si="8"/>
        <v>38</v>
      </c>
      <c r="S6" s="6">
        <f>IF(AND(D6&lt;=L$4,P6&lt;&gt;"Y"),IF(N6&lt;VLOOKUP(O6,Runners!A$3:CT$201,S$1,FALSE),IF(Y$2="zero",0,Y$2),0),0)</f>
        <v>0</v>
      </c>
      <c r="T6" s="6">
        <f t="shared" si="9"/>
        <v>38</v>
      </c>
      <c r="U6" s="2"/>
      <c r="V6" s="2">
        <f>IF(O6&lt;&gt;"",VLOOKUP(O6,Runners!CZ$3:DM$201,V$1,FALSE),"")</f>
        <v>2.0081018518518519E-2</v>
      </c>
      <c r="W6" s="19">
        <f t="shared" si="10"/>
        <v>-8.6455331412103441E-3</v>
      </c>
    </row>
    <row r="7" spans="1:83" x14ac:dyDescent="0.2">
      <c r="A7" s="1" t="s">
        <v>1</v>
      </c>
      <c r="C7" s="3">
        <f>IF(A7&lt;&gt;"",VLOOKUP(A7,Runners!A$3:AS$201,C$1,FALSE),0)</f>
        <v>1.6840277777777777E-2</v>
      </c>
      <c r="D7" s="6">
        <f t="shared" si="0"/>
        <v>4</v>
      </c>
      <c r="E7" s="2"/>
      <c r="F7" s="2">
        <f t="shared" si="1"/>
        <v>0</v>
      </c>
      <c r="J7" s="1" t="str">
        <f t="shared" si="2"/>
        <v>Alex Tate</v>
      </c>
      <c r="M7" s="8">
        <f t="shared" si="3"/>
        <v>3.2638888888888891E-2</v>
      </c>
      <c r="N7" s="8">
        <f t="shared" si="4"/>
        <v>1.8923611111111113E-2</v>
      </c>
      <c r="O7" s="1" t="str">
        <f t="shared" si="5"/>
        <v>Oliver Thomson</v>
      </c>
      <c r="P7" s="40">
        <f t="shared" si="6"/>
        <v>0</v>
      </c>
      <c r="Q7" s="40">
        <f t="shared" si="7"/>
        <v>37</v>
      </c>
      <c r="R7" s="6">
        <f t="shared" si="8"/>
        <v>37</v>
      </c>
      <c r="S7" s="6">
        <f>IF(AND(D7&lt;=L$4,P7&lt;&gt;"Y"),IF(N7&lt;VLOOKUP(O7,Runners!A$3:CT$201,S$1,FALSE),IF(Y$2="zero",0,Y$2),0),0)</f>
        <v>0</v>
      </c>
      <c r="T7" s="6">
        <f t="shared" si="9"/>
        <v>37</v>
      </c>
      <c r="U7" s="2"/>
      <c r="V7" s="2">
        <f>IF(O7&lt;&gt;"",VLOOKUP(O7,Runners!CZ$3:DM$201,V$1,FALSE),"")</f>
        <v>1.8599537037037039E-2</v>
      </c>
      <c r="W7" s="19">
        <f t="shared" si="10"/>
        <v>-1.7423771001866817E-2</v>
      </c>
    </row>
    <row r="8" spans="1:83" x14ac:dyDescent="0.2">
      <c r="A8" s="1" t="s">
        <v>228</v>
      </c>
      <c r="C8" s="3">
        <f>IF(A8&lt;&gt;"",VLOOKUP(A8,Runners!A$3:AS$201,C$1,FALSE),0)</f>
        <v>9.5486111111111119E-3</v>
      </c>
      <c r="D8" s="6">
        <f t="shared" si="0"/>
        <v>5</v>
      </c>
      <c r="E8" s="2"/>
      <c r="F8" s="2">
        <f t="shared" si="1"/>
        <v>0</v>
      </c>
      <c r="J8" s="1" t="str">
        <f t="shared" si="2"/>
        <v>Alex Wiggins</v>
      </c>
      <c r="M8" s="8">
        <f t="shared" si="3"/>
        <v>3.2777777777777781E-2</v>
      </c>
      <c r="N8" s="8">
        <f t="shared" si="4"/>
        <v>2.2187500000000002E-2</v>
      </c>
      <c r="O8" s="1" t="str">
        <f t="shared" si="5"/>
        <v>Claire Markham</v>
      </c>
      <c r="P8" s="40">
        <f t="shared" si="6"/>
        <v>0</v>
      </c>
      <c r="Q8" s="40">
        <f t="shared" si="7"/>
        <v>36</v>
      </c>
      <c r="R8" s="6">
        <f t="shared" si="8"/>
        <v>36</v>
      </c>
      <c r="S8" s="6">
        <f>IF(AND(D8&lt;=L$4,P8&lt;&gt;"Y"),IF(N8&lt;VLOOKUP(O8,Runners!A$3:CT$201,S$1,FALSE),IF(Y$2="zero",0,Y$2),0),0)</f>
        <v>0</v>
      </c>
      <c r="T8" s="6">
        <f t="shared" si="9"/>
        <v>36</v>
      </c>
      <c r="U8" s="2"/>
      <c r="V8" s="2">
        <f>IF(O8&lt;&gt;"",VLOOKUP(O8,Runners!CZ$3:DM$201,V$1,FALSE),"")</f>
        <v>0.11572916666666666</v>
      </c>
      <c r="W8" s="19">
        <f t="shared" si="10"/>
        <v>0.80828082808280832</v>
      </c>
    </row>
    <row r="9" spans="1:83" x14ac:dyDescent="0.2">
      <c r="A9" s="1" t="s">
        <v>216</v>
      </c>
      <c r="C9" s="3">
        <f>IF(A9&lt;&gt;"",VLOOKUP(A9,Runners!A$3:AS$201,C$1,FALSE),0)</f>
        <v>1.8229166666666668E-2</v>
      </c>
      <c r="D9" s="6">
        <f t="shared" si="0"/>
        <v>6</v>
      </c>
      <c r="E9" s="2"/>
      <c r="F9" s="2">
        <f t="shared" si="1"/>
        <v>0</v>
      </c>
      <c r="J9" s="1" t="str">
        <f t="shared" si="2"/>
        <v>Alistair Leivers</v>
      </c>
      <c r="M9" s="8">
        <f t="shared" si="3"/>
        <v>3.290509259259259E-2</v>
      </c>
      <c r="N9" s="8">
        <f t="shared" si="4"/>
        <v>2.4398148148148148E-2</v>
      </c>
      <c r="O9" s="1" t="str">
        <f t="shared" si="5"/>
        <v>Peter Thomson</v>
      </c>
      <c r="P9" s="40">
        <f t="shared" si="6"/>
        <v>0</v>
      </c>
      <c r="Q9" s="40">
        <f t="shared" si="7"/>
        <v>35</v>
      </c>
      <c r="R9" s="6">
        <f t="shared" si="8"/>
        <v>35</v>
      </c>
      <c r="S9" s="6">
        <f>IF(AND(D9&lt;=L$4,P9&lt;&gt;"Y"),IF(N9&lt;VLOOKUP(O9,Runners!A$3:CT$201,S$1,FALSE),IF(Y$2="zero",0,Y$2),0),0)</f>
        <v>0</v>
      </c>
      <c r="T9" s="6">
        <f t="shared" si="9"/>
        <v>35</v>
      </c>
      <c r="U9" s="2"/>
      <c r="V9" s="2">
        <f>IF(O9&lt;&gt;"",VLOOKUP(O9,Runners!CZ$3:DM$201,V$1,FALSE),"")</f>
        <v>2.4467592592592596E-2</v>
      </c>
      <c r="W9" s="19">
        <f t="shared" si="10"/>
        <v>2.8382213812678985E-3</v>
      </c>
    </row>
    <row r="10" spans="1:83" x14ac:dyDescent="0.2">
      <c r="A10" s="1" t="s">
        <v>48</v>
      </c>
      <c r="B10" s="3"/>
      <c r="C10" s="3">
        <f>IF(A10&lt;&gt;"",VLOOKUP(A10,Runners!A$3:AS$201,C$1,FALSE),0)</f>
        <v>1.7013888888888891E-2</v>
      </c>
      <c r="D10" s="6">
        <f t="shared" si="0"/>
        <v>7</v>
      </c>
      <c r="E10" s="2"/>
      <c r="F10" s="2">
        <f t="shared" si="1"/>
        <v>0</v>
      </c>
      <c r="J10" s="1" t="str">
        <f t="shared" si="2"/>
        <v>Andy Draper</v>
      </c>
      <c r="M10" s="8">
        <f t="shared" si="3"/>
        <v>3.3055555555555553E-2</v>
      </c>
      <c r="N10" s="8">
        <f t="shared" si="4"/>
        <v>2.0729166666666663E-2</v>
      </c>
      <c r="O10" s="1" t="str">
        <f t="shared" si="5"/>
        <v>Lewis McAfee</v>
      </c>
      <c r="P10" s="40">
        <f t="shared" si="6"/>
        <v>0</v>
      </c>
      <c r="Q10" s="40">
        <f t="shared" si="7"/>
        <v>34</v>
      </c>
      <c r="R10" s="6">
        <f t="shared" si="8"/>
        <v>34</v>
      </c>
      <c r="S10" s="6">
        <f>IF(AND(D10&lt;=L$4,P10&lt;&gt;"Y"),IF(N10&lt;VLOOKUP(O10,Runners!A$3:CT$201,S$1,FALSE),IF(Y$2="zero",0,Y$2),0),0)</f>
        <v>2</v>
      </c>
      <c r="T10" s="6">
        <f t="shared" si="9"/>
        <v>36</v>
      </c>
      <c r="U10" s="2"/>
      <c r="V10" s="2">
        <f>IF(O10&lt;&gt;"",VLOOKUP(O10,Runners!CZ$3:DM$201,V$1,FALSE),"")</f>
        <v>2.1273148148148152E-2</v>
      </c>
      <c r="W10" s="19">
        <f t="shared" si="10"/>
        <v>2.5571273122960089E-2</v>
      </c>
    </row>
    <row r="11" spans="1:83" x14ac:dyDescent="0.2">
      <c r="A11" s="1" t="s">
        <v>27</v>
      </c>
      <c r="C11" s="3">
        <f>IF(A11&lt;&gt;"",VLOOKUP(A11,Runners!A$3:AS$201,C$1,FALSE),0)</f>
        <v>1.6493055555555556E-2</v>
      </c>
      <c r="D11" s="6">
        <f t="shared" si="0"/>
        <v>8</v>
      </c>
      <c r="E11" s="2"/>
      <c r="F11" s="2">
        <f t="shared" si="1"/>
        <v>0</v>
      </c>
      <c r="J11" s="1" t="str">
        <f t="shared" si="2"/>
        <v>Andy Unsworth</v>
      </c>
      <c r="M11" s="8">
        <f t="shared" si="3"/>
        <v>3.3101851851851848E-2</v>
      </c>
      <c r="N11" s="8">
        <f t="shared" si="4"/>
        <v>1.9039351851851849E-2</v>
      </c>
      <c r="O11" s="1" t="str">
        <f t="shared" si="5"/>
        <v>James Whittle</v>
      </c>
      <c r="P11" s="40">
        <f t="shared" si="6"/>
        <v>0</v>
      </c>
      <c r="Q11" s="40">
        <f t="shared" si="7"/>
        <v>33</v>
      </c>
      <c r="R11" s="6">
        <f t="shared" si="8"/>
        <v>33</v>
      </c>
      <c r="S11" s="6">
        <f>IF(AND(D11&lt;=L$4,P11&lt;&gt;"Y"),IF(N11&lt;VLOOKUP(O11,Runners!A$3:CT$201,S$1,FALSE),IF(Y$2="zero",0,Y$2),0),0)</f>
        <v>0</v>
      </c>
      <c r="T11" s="6">
        <f t="shared" si="9"/>
        <v>33</v>
      </c>
      <c r="U11" s="2"/>
      <c r="V11" s="2">
        <f>IF(O11&lt;&gt;"",VLOOKUP(O11,Runners!CZ$3:DM$201,V$1,FALSE),"")</f>
        <v>0.11572916666666666</v>
      </c>
      <c r="W11" s="19">
        <f t="shared" si="10"/>
        <v>0.83548354835483551</v>
      </c>
    </row>
    <row r="12" spans="1:83" x14ac:dyDescent="0.2">
      <c r="A12" s="1" t="s">
        <v>190</v>
      </c>
      <c r="C12" s="3">
        <f>IF(A12&lt;&gt;"",VLOOKUP(A12,Runners!A$3:AS$201,C$1,FALSE),0)</f>
        <v>7.2916666666666668E-3</v>
      </c>
      <c r="D12" s="6">
        <f t="shared" si="0"/>
        <v>9</v>
      </c>
      <c r="E12" s="2"/>
      <c r="F12" s="2">
        <f t="shared" si="1"/>
        <v>0</v>
      </c>
      <c r="J12" s="1" t="str">
        <f t="shared" si="2"/>
        <v>Angela Bremner</v>
      </c>
      <c r="M12" s="8">
        <f t="shared" si="3"/>
        <v>3.4305555555555554E-2</v>
      </c>
      <c r="N12" s="8">
        <f t="shared" si="4"/>
        <v>1.8854166666666665E-2</v>
      </c>
      <c r="O12" s="1" t="str">
        <f t="shared" si="5"/>
        <v>Dom Kirby</v>
      </c>
      <c r="P12" s="40">
        <f t="shared" si="6"/>
        <v>0</v>
      </c>
      <c r="Q12" s="40">
        <f t="shared" si="7"/>
        <v>32</v>
      </c>
      <c r="R12" s="6">
        <f t="shared" si="8"/>
        <v>32</v>
      </c>
      <c r="S12" s="6">
        <f>IF(AND(D12&lt;=L$4,P12&lt;&gt;"Y"),IF(N12&lt;VLOOKUP(O12,Runners!A$3:CT$201,S$1,FALSE),IF(Y$2="zero",0,Y$2),0),0)</f>
        <v>0</v>
      </c>
      <c r="T12" s="6">
        <f t="shared" si="9"/>
        <v>32</v>
      </c>
      <c r="U12" s="2"/>
      <c r="V12" s="2">
        <f>IF(O12&lt;&gt;"",VLOOKUP(O12,Runners!CZ$3:DM$201,V$1,FALSE),"")</f>
        <v>1.7708333333333333E-2</v>
      </c>
      <c r="W12" s="19">
        <f t="shared" si="10"/>
        <v>-6.4705882352941099E-2</v>
      </c>
    </row>
    <row r="13" spans="1:83" x14ac:dyDescent="0.2">
      <c r="A13" s="1" t="s">
        <v>21</v>
      </c>
      <c r="C13" s="3">
        <f>IF(A13&lt;&gt;"",VLOOKUP(A13,Runners!A$3:AS$201,C$1,FALSE),0)</f>
        <v>1.2847222222222223E-2</v>
      </c>
      <c r="D13" s="6">
        <f t="shared" si="0"/>
        <v>10</v>
      </c>
      <c r="E13" s="2"/>
      <c r="F13" s="2">
        <f t="shared" si="1"/>
        <v>0</v>
      </c>
      <c r="J13" s="1" t="str">
        <f t="shared" si="2"/>
        <v>Barbara Holmes</v>
      </c>
      <c r="M13" s="8">
        <f t="shared" si="3"/>
        <v>3.4525462962962966E-2</v>
      </c>
      <c r="N13" s="8">
        <f t="shared" si="4"/>
        <v>2.2199074074074076E-2</v>
      </c>
      <c r="O13" s="1" t="str">
        <f t="shared" si="5"/>
        <v>Steve Wise</v>
      </c>
      <c r="P13" s="40">
        <f t="shared" si="6"/>
        <v>0</v>
      </c>
      <c r="Q13" s="40">
        <f t="shared" si="7"/>
        <v>31</v>
      </c>
      <c r="R13" s="6">
        <f t="shared" si="8"/>
        <v>31</v>
      </c>
      <c r="S13" s="6">
        <f>IF(AND(D13&lt;=L$4,P13&lt;&gt;"Y"),IF(N13&lt;VLOOKUP(O13,Runners!A$3:CT$201,S$1,FALSE),IF(Y$2="zero",0,Y$2),0),0)</f>
        <v>0</v>
      </c>
      <c r="T13" s="6">
        <f t="shared" si="9"/>
        <v>31</v>
      </c>
      <c r="U13" s="2"/>
      <c r="V13" s="2">
        <f>IF(O13&lt;&gt;"",VLOOKUP(O13,Runners!CZ$3:DM$201,V$1,FALSE),"")</f>
        <v>0.11572916666666666</v>
      </c>
      <c r="W13" s="19">
        <f t="shared" si="10"/>
        <v>0.80818081808180808</v>
      </c>
    </row>
    <row r="14" spans="1:83" x14ac:dyDescent="0.2">
      <c r="A14" s="1" t="s">
        <v>208</v>
      </c>
      <c r="C14" s="3">
        <f>IF(A14&lt;&gt;"",VLOOKUP(A14,Runners!A$3:AS$201,C$1,FALSE),0)</f>
        <v>7.8125E-3</v>
      </c>
      <c r="D14" s="6">
        <f t="shared" si="0"/>
        <v>11</v>
      </c>
      <c r="E14" s="2"/>
      <c r="F14" s="2">
        <f t="shared" si="1"/>
        <v>0</v>
      </c>
      <c r="J14" s="1" t="str">
        <f t="shared" si="2"/>
        <v>Barry Broughton</v>
      </c>
      <c r="M14" s="8">
        <f t="shared" si="3"/>
        <v>3.6909722222222226E-2</v>
      </c>
      <c r="N14" s="8">
        <f t="shared" si="4"/>
        <v>2.510416666666667E-2</v>
      </c>
      <c r="O14" s="1" t="str">
        <f t="shared" si="5"/>
        <v>Maddy Markham</v>
      </c>
      <c r="P14" s="40">
        <f t="shared" si="6"/>
        <v>0</v>
      </c>
      <c r="Q14" s="40">
        <f t="shared" si="7"/>
        <v>30</v>
      </c>
      <c r="R14" s="6">
        <f t="shared" si="8"/>
        <v>30</v>
      </c>
      <c r="S14" s="6">
        <f>IF(AND(D14&lt;=L$4,P14&lt;&gt;"Y"),IF(N14&lt;VLOOKUP(O14,Runners!A$3:CT$201,S$1,FALSE),IF(Y$2="zero",0,Y$2),0),0)</f>
        <v>0</v>
      </c>
      <c r="T14" s="6">
        <f t="shared" si="9"/>
        <v>30</v>
      </c>
      <c r="U14" s="2"/>
      <c r="V14" s="2">
        <f>IF(O14&lt;&gt;"",VLOOKUP(O14,Runners!CZ$3:DM$201,V$1,FALSE),"")</f>
        <v>2.1874999999999999E-2</v>
      </c>
      <c r="W14" s="19">
        <f t="shared" si="10"/>
        <v>-0.14761904761904787</v>
      </c>
    </row>
    <row r="15" spans="1:83" x14ac:dyDescent="0.2">
      <c r="A15" s="1" t="s">
        <v>32</v>
      </c>
      <c r="C15" s="3">
        <f>IF(A15&lt;&gt;"",VLOOKUP(A15,Runners!A$3:AS$201,C$1,FALSE),0)</f>
        <v>9.2013888888888892E-3</v>
      </c>
      <c r="D15" s="6">
        <f t="shared" si="0"/>
        <v>12</v>
      </c>
      <c r="E15" s="2"/>
      <c r="F15" s="2">
        <f t="shared" si="1"/>
        <v>0</v>
      </c>
      <c r="J15" s="1" t="str">
        <f t="shared" si="2"/>
        <v>Bec Willetts</v>
      </c>
      <c r="M15" s="8" t="str">
        <f t="shared" si="3"/>
        <v/>
      </c>
      <c r="N15" s="8" t="str">
        <f t="shared" si="4"/>
        <v/>
      </c>
      <c r="O15" s="1" t="str">
        <f t="shared" si="5"/>
        <v/>
      </c>
      <c r="P15" s="40" t="str">
        <f t="shared" si="6"/>
        <v/>
      </c>
      <c r="Q15" s="40" t="str">
        <f t="shared" si="7"/>
        <v/>
      </c>
      <c r="R15" s="6" t="str">
        <f t="shared" si="8"/>
        <v/>
      </c>
      <c r="S15" s="6">
        <f>IF(AND(D15&lt;=L$4,P15&lt;&gt;"Y"),IF(N15&lt;VLOOKUP(O15,Runners!A$3:CT$201,S$1,FALSE),IF(Y$2="zero",0,Y$2),0),0)</f>
        <v>0</v>
      </c>
      <c r="T15" s="6">
        <f t="shared" si="9"/>
        <v>0</v>
      </c>
      <c r="U15" s="2"/>
      <c r="V15" s="2" t="str">
        <f>IF(O15&lt;&gt;"",VLOOKUP(O15,Runners!CZ$3:DM$201,V$1,FALSE),"")</f>
        <v/>
      </c>
      <c r="W15" s="19" t="str">
        <f t="shared" si="10"/>
        <v/>
      </c>
    </row>
    <row r="16" spans="1:83" x14ac:dyDescent="0.2">
      <c r="A16" s="1" t="s">
        <v>156</v>
      </c>
      <c r="C16" s="3">
        <f>IF(A16&lt;&gt;"",VLOOKUP(A16,Runners!A$3:AS$201,C$1,FALSE),0)</f>
        <v>1.1979166666666667E-2</v>
      </c>
      <c r="D16" s="6">
        <f t="shared" si="0"/>
        <v>13</v>
      </c>
      <c r="E16" s="2"/>
      <c r="F16" s="2">
        <f t="shared" si="1"/>
        <v>0</v>
      </c>
      <c r="J16" s="1" t="str">
        <f t="shared" si="2"/>
        <v>Ben McCabe</v>
      </c>
      <c r="M16" s="8" t="str">
        <f t="shared" si="3"/>
        <v/>
      </c>
      <c r="N16" s="8" t="str">
        <f t="shared" si="4"/>
        <v/>
      </c>
      <c r="O16" s="1" t="str">
        <f t="shared" si="5"/>
        <v/>
      </c>
      <c r="P16" s="40" t="str">
        <f t="shared" si="6"/>
        <v/>
      </c>
      <c r="Q16" s="40" t="str">
        <f t="shared" si="7"/>
        <v/>
      </c>
      <c r="R16" s="6">
        <f t="shared" si="8"/>
        <v>0</v>
      </c>
      <c r="S16" s="6">
        <f>IF(AND(D16&lt;=L$4,P16&lt;&gt;"Y"),IF(N16&lt;VLOOKUP(O16,Runners!A$3:CT$201,S$1,FALSE),IF(Y$2="zero",0,Y$2),0),0)</f>
        <v>0</v>
      </c>
      <c r="T16" s="6">
        <f t="shared" si="9"/>
        <v>0</v>
      </c>
      <c r="U16" s="2"/>
      <c r="V16" s="2" t="str">
        <f>IF(O16&lt;&gt;"",VLOOKUP(O16,Runners!CZ$3:DM$201,V$1,FALSE),"")</f>
        <v/>
      </c>
      <c r="W16" s="19" t="str">
        <f t="shared" si="10"/>
        <v/>
      </c>
    </row>
    <row r="17" spans="1:23" x14ac:dyDescent="0.2">
      <c r="A17" s="1" t="s">
        <v>20</v>
      </c>
      <c r="C17" s="3">
        <f>IF(A17&lt;&gt;"",VLOOKUP(A17,Runners!A$3:AS$201,C$1,FALSE),0)</f>
        <v>6.5972222222222222E-3</v>
      </c>
      <c r="D17" s="6">
        <f t="shared" si="0"/>
        <v>14</v>
      </c>
      <c r="E17" s="2"/>
      <c r="F17" s="2">
        <f t="shared" si="1"/>
        <v>0</v>
      </c>
      <c r="J17" s="1" t="str">
        <f t="shared" si="2"/>
        <v>Bob Clough</v>
      </c>
      <c r="M17" s="8" t="str">
        <f t="shared" si="3"/>
        <v/>
      </c>
      <c r="N17" s="8" t="str">
        <f t="shared" si="4"/>
        <v/>
      </c>
      <c r="O17" s="1" t="str">
        <f t="shared" si="5"/>
        <v/>
      </c>
      <c r="P17" s="40" t="str">
        <f t="shared" si="6"/>
        <v/>
      </c>
      <c r="Q17" s="40" t="str">
        <f t="shared" si="7"/>
        <v/>
      </c>
      <c r="R17" s="6">
        <f t="shared" si="8"/>
        <v>0</v>
      </c>
      <c r="S17" s="6">
        <f>IF(AND(D17&lt;=L$4,P17&lt;&gt;"Y"),IF(N17&lt;VLOOKUP(O17,Runners!A$3:CT$201,S$1,FALSE),IF(Y$2="zero",0,Y$2),0),0)</f>
        <v>0</v>
      </c>
      <c r="T17" s="6">
        <f t="shared" si="9"/>
        <v>0</v>
      </c>
      <c r="U17" s="2"/>
      <c r="V17" s="2" t="str">
        <f>IF(O17&lt;&gt;"",VLOOKUP(O17,Runners!CZ$3:DM$201,V$1,FALSE),"")</f>
        <v/>
      </c>
      <c r="W17" s="19" t="str">
        <f t="shared" si="10"/>
        <v/>
      </c>
    </row>
    <row r="18" spans="1:23" x14ac:dyDescent="0.2">
      <c r="A18" s="1" t="s">
        <v>193</v>
      </c>
      <c r="C18" s="3">
        <f>IF(A18&lt;&gt;"",VLOOKUP(A18,Runners!A$3:AS$201,C$1,FALSE),0)</f>
        <v>8.6805555555555559E-3</v>
      </c>
      <c r="D18" s="6">
        <f t="shared" si="0"/>
        <v>15</v>
      </c>
      <c r="E18" s="2"/>
      <c r="F18" s="2">
        <f t="shared" si="1"/>
        <v>0</v>
      </c>
      <c r="J18" s="1" t="str">
        <f t="shared" si="2"/>
        <v>Carolyn Melvyn</v>
      </c>
      <c r="M18" s="8" t="str">
        <f t="shared" si="3"/>
        <v/>
      </c>
      <c r="N18" s="8" t="str">
        <f t="shared" si="4"/>
        <v/>
      </c>
      <c r="O18" s="1" t="str">
        <f t="shared" si="5"/>
        <v/>
      </c>
      <c r="P18" s="40" t="str">
        <f t="shared" si="6"/>
        <v/>
      </c>
      <c r="Q18" s="40" t="str">
        <f t="shared" si="7"/>
        <v/>
      </c>
      <c r="R18" s="6">
        <f t="shared" si="8"/>
        <v>0</v>
      </c>
      <c r="S18" s="6">
        <f>IF(AND(D18&lt;=L$4,P18&lt;&gt;"Y"),IF(N18&lt;VLOOKUP(O18,Runners!A$3:CT$201,S$1,FALSE),IF(Y$2="zero",0,Y$2),0),0)</f>
        <v>0</v>
      </c>
      <c r="T18" s="6">
        <f t="shared" si="9"/>
        <v>0</v>
      </c>
      <c r="U18" s="2"/>
      <c r="V18" s="2" t="str">
        <f>IF(O18&lt;&gt;"",VLOOKUP(O18,Runners!CZ$3:DM$201,V$1,FALSE),"")</f>
        <v/>
      </c>
      <c r="W18" s="19" t="str">
        <f t="shared" si="10"/>
        <v/>
      </c>
    </row>
    <row r="19" spans="1:23" x14ac:dyDescent="0.2">
      <c r="A19" s="1" t="s">
        <v>134</v>
      </c>
      <c r="C19" s="3">
        <f>IF(A19&lt;&gt;"",VLOOKUP(A19,Runners!A$3:AS$201,C$1,FALSE),0)</f>
        <v>1.545138888888889E-2</v>
      </c>
      <c r="D19" s="6">
        <f t="shared" si="0"/>
        <v>16</v>
      </c>
      <c r="E19" s="2"/>
      <c r="F19" s="2">
        <f t="shared" si="1"/>
        <v>0</v>
      </c>
      <c r="J19" s="1" t="str">
        <f t="shared" si="2"/>
        <v>Catherine Carrdus</v>
      </c>
      <c r="M19" s="8" t="str">
        <f t="shared" si="3"/>
        <v/>
      </c>
      <c r="N19" s="8" t="str">
        <f t="shared" si="4"/>
        <v/>
      </c>
      <c r="O19" s="1" t="str">
        <f t="shared" si="5"/>
        <v/>
      </c>
      <c r="P19" s="40" t="str">
        <f t="shared" si="6"/>
        <v/>
      </c>
      <c r="Q19" s="40" t="str">
        <f t="shared" si="7"/>
        <v/>
      </c>
      <c r="R19" s="6">
        <f t="shared" si="8"/>
        <v>0</v>
      </c>
      <c r="S19" s="6">
        <f>IF(AND(D19&lt;=L$4,P19&lt;&gt;"Y"),IF(N19&lt;VLOOKUP(O19,Runners!A$3:CT$201,S$1,FALSE),IF(Y$2="zero",0,Y$2),0),0)</f>
        <v>0</v>
      </c>
      <c r="T19" s="6">
        <f t="shared" si="9"/>
        <v>0</v>
      </c>
      <c r="U19" s="2"/>
      <c r="V19" s="2" t="str">
        <f>IF(O19&lt;&gt;"",VLOOKUP(O19,Runners!CZ$3:DM$201,V$1,FALSE),"")</f>
        <v/>
      </c>
      <c r="W19" s="19" t="str">
        <f t="shared" si="10"/>
        <v/>
      </c>
    </row>
    <row r="20" spans="1:23" x14ac:dyDescent="0.2">
      <c r="A20" s="1" t="s">
        <v>184</v>
      </c>
      <c r="C20" s="3">
        <f>IF(A20&lt;&gt;"",VLOOKUP(A20,Runners!A$3:AS$201,C$1,FALSE),0)</f>
        <v>6.4236111111111117E-3</v>
      </c>
      <c r="D20" s="6">
        <f t="shared" si="0"/>
        <v>17</v>
      </c>
      <c r="E20" s="2"/>
      <c r="F20" s="2">
        <f t="shared" si="1"/>
        <v>0</v>
      </c>
      <c r="J20" s="1" t="str">
        <f t="shared" si="2"/>
        <v>Catherine MacLachlan</v>
      </c>
      <c r="M20" s="8" t="str">
        <f t="shared" si="3"/>
        <v/>
      </c>
      <c r="N20" s="8" t="str">
        <f t="shared" si="4"/>
        <v/>
      </c>
      <c r="O20" s="1" t="str">
        <f t="shared" si="5"/>
        <v/>
      </c>
      <c r="P20" s="40" t="str">
        <f t="shared" si="6"/>
        <v/>
      </c>
      <c r="Q20" s="40" t="str">
        <f t="shared" si="7"/>
        <v/>
      </c>
      <c r="R20" s="6">
        <f t="shared" si="8"/>
        <v>0</v>
      </c>
      <c r="S20" s="6">
        <f>IF(AND(D20&lt;=L$4,P20&lt;&gt;"Y"),IF(N20&lt;VLOOKUP(O20,Runners!A$3:CT$201,S$1,FALSE),IF(Y$2="zero",0,Y$2),0),0)</f>
        <v>0</v>
      </c>
      <c r="T20" s="6">
        <f t="shared" si="9"/>
        <v>0</v>
      </c>
      <c r="U20" s="2"/>
      <c r="V20" s="2" t="str">
        <f>IF(O20&lt;&gt;"",VLOOKUP(O20,Runners!CZ$3:DM$201,V$1,FALSE),"")</f>
        <v/>
      </c>
      <c r="W20" s="19" t="str">
        <f t="shared" si="10"/>
        <v/>
      </c>
    </row>
    <row r="21" spans="1:23" x14ac:dyDescent="0.2">
      <c r="A21" s="1" t="s">
        <v>146</v>
      </c>
      <c r="C21" s="3">
        <f>IF(A21&lt;&gt;"",VLOOKUP(A21,Runners!A$3:AS$201,C$1,FALSE),0)</f>
        <v>1.4583333333333334E-2</v>
      </c>
      <c r="D21" s="6">
        <f t="shared" si="0"/>
        <v>18</v>
      </c>
      <c r="E21" s="2"/>
      <c r="F21" s="2">
        <f t="shared" si="1"/>
        <v>0</v>
      </c>
      <c r="J21" s="1" t="str">
        <f t="shared" si="2"/>
        <v>Chris Bowker</v>
      </c>
      <c r="M21" s="8" t="str">
        <f t="shared" si="3"/>
        <v/>
      </c>
      <c r="N21" s="8" t="str">
        <f t="shared" si="4"/>
        <v/>
      </c>
      <c r="O21" s="1" t="str">
        <f t="shared" si="5"/>
        <v/>
      </c>
      <c r="P21" s="40" t="str">
        <f t="shared" si="6"/>
        <v/>
      </c>
      <c r="Q21" s="40" t="str">
        <f t="shared" si="7"/>
        <v/>
      </c>
      <c r="R21" s="6">
        <f t="shared" si="8"/>
        <v>0</v>
      </c>
      <c r="S21" s="6">
        <f>IF(AND(D21&lt;=L$4,P21&lt;&gt;"Y"),IF(N21&lt;VLOOKUP(O21,Runners!A$3:CT$201,S$1,FALSE),IF(Y$2="zero",0,Y$2),0),0)</f>
        <v>0</v>
      </c>
      <c r="T21" s="6">
        <f t="shared" si="9"/>
        <v>0</v>
      </c>
      <c r="U21" s="2"/>
      <c r="V21" s="2" t="str">
        <f>IF(O21&lt;&gt;"",VLOOKUP(O21,Runners!CZ$3:DM$201,V$1,FALSE),"")</f>
        <v/>
      </c>
      <c r="W21" s="19" t="str">
        <f t="shared" si="10"/>
        <v/>
      </c>
    </row>
    <row r="22" spans="1:23" x14ac:dyDescent="0.2">
      <c r="A22" s="1" t="s">
        <v>207</v>
      </c>
      <c r="C22" s="3">
        <f>IF(A22&lt;&gt;"",VLOOKUP(A22,Runners!A$3:AS$201,C$1,FALSE),0)</f>
        <v>1.2847222222222222E-2</v>
      </c>
      <c r="D22" s="6">
        <f t="shared" si="0"/>
        <v>19</v>
      </c>
      <c r="E22" s="2">
        <v>3.1886574074074074E-2</v>
      </c>
      <c r="F22" s="2">
        <f t="shared" si="1"/>
        <v>1.9039351851851852E-2</v>
      </c>
      <c r="J22" s="1" t="str">
        <f t="shared" si="2"/>
        <v>Chris Cottam</v>
      </c>
      <c r="M22" s="8" t="str">
        <f t="shared" si="3"/>
        <v/>
      </c>
      <c r="N22" s="8" t="str">
        <f t="shared" si="4"/>
        <v/>
      </c>
      <c r="O22" s="1" t="str">
        <f t="shared" si="5"/>
        <v/>
      </c>
      <c r="P22" s="40" t="str">
        <f t="shared" si="6"/>
        <v/>
      </c>
      <c r="Q22" s="40" t="str">
        <f t="shared" si="7"/>
        <v/>
      </c>
      <c r="R22" s="6">
        <f t="shared" si="8"/>
        <v>0</v>
      </c>
      <c r="S22" s="6">
        <f>IF(AND(D22&lt;=L$4,P22&lt;&gt;"Y"),IF(N22&lt;VLOOKUP(O22,Runners!A$3:CT$201,S$1,FALSE),IF(Y$2="zero",0,Y$2),0),0)</f>
        <v>0</v>
      </c>
      <c r="T22" s="6">
        <f t="shared" si="9"/>
        <v>0</v>
      </c>
      <c r="U22" s="2"/>
      <c r="V22" s="2" t="str">
        <f>IF(O22&lt;&gt;"",VLOOKUP(O22,Runners!CZ$3:DM$201,V$1,FALSE),"")</f>
        <v/>
      </c>
      <c r="W22" s="19" t="str">
        <f t="shared" si="10"/>
        <v/>
      </c>
    </row>
    <row r="23" spans="1:23" x14ac:dyDescent="0.2">
      <c r="A23" s="1" t="s">
        <v>194</v>
      </c>
      <c r="B23" s="3"/>
      <c r="C23" s="3">
        <f>IF(A23&lt;&gt;"",VLOOKUP(A23,Runners!A$3:AS$201,C$1,FALSE),0)</f>
        <v>9.0277777777777787E-3</v>
      </c>
      <c r="D23" s="6">
        <f t="shared" si="0"/>
        <v>20</v>
      </c>
      <c r="E23" s="2"/>
      <c r="F23" s="2">
        <f t="shared" si="1"/>
        <v>0</v>
      </c>
      <c r="J23" s="1" t="str">
        <f t="shared" si="2"/>
        <v>Christine Rouse</v>
      </c>
      <c r="M23" s="8" t="str">
        <f t="shared" si="3"/>
        <v/>
      </c>
      <c r="N23" s="8" t="str">
        <f t="shared" si="4"/>
        <v/>
      </c>
      <c r="O23" s="1" t="str">
        <f t="shared" si="5"/>
        <v/>
      </c>
      <c r="P23" s="40" t="str">
        <f t="shared" si="6"/>
        <v/>
      </c>
      <c r="Q23" s="40" t="str">
        <f t="shared" si="7"/>
        <v/>
      </c>
      <c r="R23" s="6">
        <f t="shared" si="8"/>
        <v>0</v>
      </c>
      <c r="S23" s="6">
        <f>IF(AND(D23&lt;=L$4,P23&lt;&gt;"Y"),IF(N23&lt;VLOOKUP(O23,Runners!A$3:CT$201,S$1,FALSE),IF(Y$2="zero",0,Y$2),0),0)</f>
        <v>0</v>
      </c>
      <c r="T23" s="6">
        <f t="shared" si="9"/>
        <v>0</v>
      </c>
      <c r="U23" s="2"/>
      <c r="V23" s="2" t="str">
        <f>IF(O23&lt;&gt;"",VLOOKUP(O23,Runners!CZ$3:DM$201,V$1,FALSE),"")</f>
        <v/>
      </c>
      <c r="W23" s="19" t="str">
        <f t="shared" si="10"/>
        <v/>
      </c>
    </row>
    <row r="24" spans="1:23" x14ac:dyDescent="0.2">
      <c r="A24" s="1" t="s">
        <v>170</v>
      </c>
      <c r="C24" s="3">
        <f>IF(A24&lt;&gt;"",VLOOKUP(A24,Runners!A$3:AS$201,C$1,FALSE),0)</f>
        <v>1.0590277777777778E-2</v>
      </c>
      <c r="D24" s="6">
        <f t="shared" si="0"/>
        <v>21</v>
      </c>
      <c r="E24" s="2">
        <v>3.2777777777777781E-2</v>
      </c>
      <c r="F24" s="2">
        <f t="shared" si="1"/>
        <v>2.2187500000000002E-2</v>
      </c>
      <c r="J24" s="1" t="str">
        <f t="shared" si="2"/>
        <v>Claire Markham</v>
      </c>
      <c r="M24" s="8" t="str">
        <f t="shared" si="3"/>
        <v/>
      </c>
      <c r="N24" s="8" t="str">
        <f t="shared" si="4"/>
        <v/>
      </c>
      <c r="O24" s="1" t="str">
        <f t="shared" si="5"/>
        <v/>
      </c>
      <c r="P24" s="40" t="str">
        <f t="shared" si="6"/>
        <v/>
      </c>
      <c r="Q24" s="40" t="str">
        <f t="shared" si="7"/>
        <v/>
      </c>
      <c r="R24" s="6">
        <f t="shared" si="8"/>
        <v>0</v>
      </c>
      <c r="S24" s="6">
        <f>IF(AND(D24&lt;=L$4,P24&lt;&gt;"Y"),IF(N24&lt;VLOOKUP(O24,Runners!A$3:CT$201,S$1,FALSE),IF(Y$2="zero",0,Y$2),0),0)</f>
        <v>0</v>
      </c>
      <c r="T24" s="6">
        <f t="shared" si="9"/>
        <v>0</v>
      </c>
      <c r="U24" s="2"/>
      <c r="V24" s="2" t="str">
        <f>IF(O24&lt;&gt;"",VLOOKUP(O24,Runners!CZ$3:DM$201,V$1,FALSE),"")</f>
        <v/>
      </c>
      <c r="W24" s="19" t="str">
        <f t="shared" si="10"/>
        <v/>
      </c>
    </row>
    <row r="25" spans="1:23" x14ac:dyDescent="0.2">
      <c r="A25" s="1" t="s">
        <v>213</v>
      </c>
      <c r="C25" s="3">
        <f>IF(A25&lt;&gt;"",VLOOKUP(A25,Runners!A$3:AS$201,C$1,FALSE),0)</f>
        <v>1.3020833333333334E-2</v>
      </c>
      <c r="D25" s="6">
        <f t="shared" si="0"/>
        <v>22</v>
      </c>
      <c r="E25" s="2"/>
      <c r="F25" s="2">
        <f t="shared" si="1"/>
        <v>0</v>
      </c>
      <c r="J25" s="1" t="str">
        <f t="shared" si="2"/>
        <v>Clare Taylor</v>
      </c>
      <c r="M25" s="8" t="str">
        <f t="shared" si="3"/>
        <v/>
      </c>
      <c r="N25" s="8" t="str">
        <f t="shared" si="4"/>
        <v/>
      </c>
      <c r="O25" s="1" t="str">
        <f t="shared" si="5"/>
        <v/>
      </c>
      <c r="P25" s="40" t="str">
        <f t="shared" si="6"/>
        <v/>
      </c>
      <c r="Q25" s="40" t="str">
        <f t="shared" si="7"/>
        <v/>
      </c>
      <c r="R25" s="6">
        <f t="shared" si="8"/>
        <v>0</v>
      </c>
      <c r="S25" s="6">
        <f>IF(AND(D25&lt;=L$4,P25&lt;&gt;"Y"),IF(N25&lt;VLOOKUP(O25,Runners!A$3:CT$201,S$1,FALSE),IF(Y$2="zero",0,Y$2),0),0)</f>
        <v>0</v>
      </c>
      <c r="T25" s="6">
        <f t="shared" si="9"/>
        <v>0</v>
      </c>
      <c r="U25" s="2"/>
      <c r="V25" s="2" t="str">
        <f>IF(O25&lt;&gt;"",VLOOKUP(O25,Runners!CZ$3:DM$201,V$1,FALSE),"")</f>
        <v/>
      </c>
      <c r="W25" s="19" t="str">
        <f t="shared" si="10"/>
        <v/>
      </c>
    </row>
    <row r="26" spans="1:23" x14ac:dyDescent="0.2">
      <c r="A26" s="1" t="s">
        <v>173</v>
      </c>
      <c r="C26" s="3">
        <f>IF(A26&lt;&gt;"",VLOOKUP(A26,Runners!A$3:AS$201,C$1,FALSE),0)</f>
        <v>1.2500000000000001E-2</v>
      </c>
      <c r="D26" s="6">
        <f t="shared" si="0"/>
        <v>23</v>
      </c>
      <c r="E26" s="2">
        <v>3.2546296296296295E-2</v>
      </c>
      <c r="F26" s="2">
        <f t="shared" si="1"/>
        <v>2.0046296296296295E-2</v>
      </c>
      <c r="J26" s="1" t="str">
        <f t="shared" si="2"/>
        <v>Dan Gregson</v>
      </c>
      <c r="M26" s="8" t="str">
        <f t="shared" si="3"/>
        <v/>
      </c>
      <c r="N26" s="8" t="str">
        <f t="shared" si="4"/>
        <v/>
      </c>
      <c r="O26" s="1" t="str">
        <f t="shared" si="5"/>
        <v/>
      </c>
      <c r="P26" s="40" t="str">
        <f t="shared" si="6"/>
        <v/>
      </c>
      <c r="Q26" s="40" t="str">
        <f t="shared" si="7"/>
        <v/>
      </c>
      <c r="R26" s="6">
        <f t="shared" si="8"/>
        <v>0</v>
      </c>
      <c r="S26" s="6">
        <f>IF(AND(D26&lt;=L$4,P26&lt;&gt;"Y"),IF(N26&lt;VLOOKUP(O26,Runners!A$3:CT$201,S$1,FALSE),IF(Y$2="zero",0,Y$2),0),0)</f>
        <v>0</v>
      </c>
      <c r="T26" s="6">
        <f t="shared" si="9"/>
        <v>0</v>
      </c>
      <c r="U26" s="2"/>
      <c r="V26" s="2" t="str">
        <f>IF(O26&lt;&gt;"",VLOOKUP(O26,Runners!CZ$3:DM$201,V$1,FALSE),"")</f>
        <v/>
      </c>
      <c r="W26" s="19" t="str">
        <f t="shared" si="10"/>
        <v/>
      </c>
    </row>
    <row r="27" spans="1:23" x14ac:dyDescent="0.2">
      <c r="A27" s="1" t="s">
        <v>144</v>
      </c>
      <c r="B27" s="3"/>
      <c r="C27" s="3">
        <f>IF(A27&lt;&gt;"",VLOOKUP(A27,Runners!A$3:AS$201,C$1,FALSE),0)</f>
        <v>1.3715277777777778E-2</v>
      </c>
      <c r="D27" s="6">
        <f t="shared" si="0"/>
        <v>24</v>
      </c>
      <c r="E27" s="2"/>
      <c r="F27" s="2">
        <f t="shared" si="1"/>
        <v>0</v>
      </c>
      <c r="J27" s="1" t="str">
        <f t="shared" si="2"/>
        <v>Darran Ames</v>
      </c>
      <c r="M27" s="8" t="str">
        <f t="shared" si="3"/>
        <v/>
      </c>
      <c r="N27" s="8" t="str">
        <f t="shared" si="4"/>
        <v/>
      </c>
      <c r="O27" s="1" t="str">
        <f t="shared" si="5"/>
        <v/>
      </c>
      <c r="P27" s="40" t="str">
        <f t="shared" si="6"/>
        <v/>
      </c>
      <c r="Q27" s="40" t="str">
        <f t="shared" si="7"/>
        <v/>
      </c>
      <c r="R27" s="6">
        <f t="shared" si="8"/>
        <v>0</v>
      </c>
      <c r="S27" s="6">
        <f>IF(AND(D27&lt;=L$4,P27&lt;&gt;"Y"),IF(N27&lt;VLOOKUP(O27,Runners!A$3:CT$201,S$1,FALSE),IF(Y$2="zero",0,Y$2),0),0)</f>
        <v>0</v>
      </c>
      <c r="T27" s="6">
        <f t="shared" si="9"/>
        <v>0</v>
      </c>
      <c r="U27" s="2"/>
      <c r="V27" s="2" t="str">
        <f>IF(O27&lt;&gt;"",VLOOKUP(O27,Runners!CZ$3:DM$201,V$1,FALSE),"")</f>
        <v/>
      </c>
      <c r="W27" s="19" t="str">
        <f t="shared" si="10"/>
        <v/>
      </c>
    </row>
    <row r="28" spans="1:23" x14ac:dyDescent="0.2">
      <c r="A28" s="1" t="s">
        <v>172</v>
      </c>
      <c r="C28" s="3">
        <f>IF(A28&lt;&gt;"",VLOOKUP(A28,Runners!A$3:AS$201,C$1,FALSE),0)</f>
        <v>1.40625E-2</v>
      </c>
      <c r="D28" s="6">
        <f t="shared" si="0"/>
        <v>25</v>
      </c>
      <c r="E28" s="2"/>
      <c r="F28" s="2">
        <f t="shared" si="1"/>
        <v>0</v>
      </c>
      <c r="J28" s="1" t="str">
        <f t="shared" si="2"/>
        <v>Daryl Bentley</v>
      </c>
      <c r="M28" s="8" t="str">
        <f t="shared" si="3"/>
        <v/>
      </c>
      <c r="N28" s="8" t="str">
        <f t="shared" si="4"/>
        <v/>
      </c>
      <c r="O28" s="1" t="str">
        <f t="shared" si="5"/>
        <v/>
      </c>
      <c r="P28" s="40" t="str">
        <f t="shared" si="6"/>
        <v/>
      </c>
      <c r="Q28" s="40" t="str">
        <f t="shared" si="7"/>
        <v/>
      </c>
      <c r="R28" s="6">
        <f t="shared" si="8"/>
        <v>0</v>
      </c>
      <c r="S28" s="6">
        <f>IF(AND(D28&lt;=L$4,P28&lt;&gt;"Y"),IF(N28&lt;VLOOKUP(O28,Runners!A$3:CT$201,S$1,FALSE),IF(Y$2="zero",0,Y$2),0),0)</f>
        <v>0</v>
      </c>
      <c r="T28" s="6">
        <f t="shared" si="9"/>
        <v>0</v>
      </c>
      <c r="U28" s="2"/>
      <c r="V28" s="2" t="str">
        <f>IF(O28&lt;&gt;"",VLOOKUP(O28,Runners!CZ$3:DM$201,V$1,FALSE),"")</f>
        <v/>
      </c>
      <c r="W28" s="19" t="str">
        <f t="shared" si="10"/>
        <v/>
      </c>
    </row>
    <row r="29" spans="1:23" x14ac:dyDescent="0.2">
      <c r="A29" s="1" t="s">
        <v>182</v>
      </c>
      <c r="C29" s="3">
        <f>IF(A29&lt;&gt;"",VLOOKUP(A29,Runners!A$3:AS$201,C$1,FALSE),0)</f>
        <v>1.4409722222222223E-2</v>
      </c>
      <c r="D29" s="6">
        <f t="shared" si="0"/>
        <v>26</v>
      </c>
      <c r="E29" s="2"/>
      <c r="F29" s="2">
        <f t="shared" si="1"/>
        <v>0</v>
      </c>
      <c r="J29" s="1" t="str">
        <f t="shared" si="2"/>
        <v>David Butler</v>
      </c>
      <c r="M29" s="8" t="str">
        <f t="shared" si="3"/>
        <v/>
      </c>
      <c r="N29" s="8" t="str">
        <f t="shared" si="4"/>
        <v/>
      </c>
      <c r="O29" s="1" t="str">
        <f t="shared" si="5"/>
        <v/>
      </c>
      <c r="P29" s="40" t="str">
        <f t="shared" si="6"/>
        <v/>
      </c>
      <c r="Q29" s="40" t="str">
        <f t="shared" si="7"/>
        <v/>
      </c>
      <c r="R29" s="6">
        <f t="shared" si="8"/>
        <v>0</v>
      </c>
      <c r="S29" s="6">
        <f>IF(AND(D29&lt;=L$4,P29&lt;&gt;"Y"),IF(N29&lt;VLOOKUP(O29,Runners!A$3:CT$201,S$1,FALSE),IF(Y$2="zero",0,Y$2),0),0)</f>
        <v>0</v>
      </c>
      <c r="T29" s="6">
        <f t="shared" si="9"/>
        <v>0</v>
      </c>
      <c r="U29" s="2"/>
      <c r="V29" s="2" t="str">
        <f>IF(O29&lt;&gt;"",VLOOKUP(O29,Runners!CZ$3:DM$201,V$1,FALSE),"")</f>
        <v/>
      </c>
      <c r="W29" s="19" t="str">
        <f t="shared" si="10"/>
        <v/>
      </c>
    </row>
    <row r="30" spans="1:23" x14ac:dyDescent="0.2">
      <c r="A30" s="1" t="s">
        <v>10</v>
      </c>
      <c r="C30" s="3">
        <f>IF(A30&lt;&gt;"",VLOOKUP(A30,Runners!A$3:AS$201,C$1,FALSE),0)</f>
        <v>1.1111111111111112E-2</v>
      </c>
      <c r="D30" s="6">
        <f t="shared" si="0"/>
        <v>27</v>
      </c>
      <c r="E30" s="2"/>
      <c r="F30" s="2">
        <f t="shared" si="1"/>
        <v>0</v>
      </c>
      <c r="J30" s="1" t="str">
        <f t="shared" si="2"/>
        <v>Debbie Cooper</v>
      </c>
      <c r="M30" s="8" t="str">
        <f t="shared" si="3"/>
        <v/>
      </c>
      <c r="N30" s="8" t="str">
        <f t="shared" si="4"/>
        <v/>
      </c>
      <c r="O30" s="1" t="str">
        <f t="shared" si="5"/>
        <v/>
      </c>
      <c r="P30" s="40" t="str">
        <f t="shared" si="6"/>
        <v/>
      </c>
      <c r="Q30" s="40" t="str">
        <f t="shared" si="7"/>
        <v/>
      </c>
      <c r="R30" s="6">
        <f t="shared" si="8"/>
        <v>0</v>
      </c>
      <c r="S30" s="6">
        <f>IF(AND(D30&lt;=L$4,P30&lt;&gt;"Y"),IF(N30&lt;VLOOKUP(O30,Runners!A$3:CT$201,S$1,FALSE),IF(Y$2="zero",0,Y$2),0),0)</f>
        <v>0</v>
      </c>
      <c r="T30" s="6">
        <f t="shared" si="9"/>
        <v>0</v>
      </c>
      <c r="U30" s="2"/>
      <c r="V30" s="2" t="str">
        <f>IF(O30&lt;&gt;"",VLOOKUP(O30,Runners!CZ$3:DM$201,V$1,FALSE),"")</f>
        <v/>
      </c>
      <c r="W30" s="19" t="str">
        <f t="shared" si="10"/>
        <v/>
      </c>
    </row>
    <row r="31" spans="1:23" x14ac:dyDescent="0.2">
      <c r="A31" s="1" t="s">
        <v>179</v>
      </c>
      <c r="C31" s="3">
        <f>IF(A31&lt;&gt;"",VLOOKUP(A31,Runners!A$3:AS$201,C$1,FALSE),0)</f>
        <v>5.3819444444444444E-3</v>
      </c>
      <c r="D31" s="6">
        <f t="shared" si="0"/>
        <v>28</v>
      </c>
      <c r="E31" s="2"/>
      <c r="F31" s="2">
        <f t="shared" si="1"/>
        <v>0</v>
      </c>
      <c r="J31" s="1" t="str">
        <f t="shared" si="2"/>
        <v>Debbie Francis</v>
      </c>
      <c r="M31" s="8" t="str">
        <f t="shared" si="3"/>
        <v/>
      </c>
      <c r="N31" s="8" t="str">
        <f t="shared" si="4"/>
        <v/>
      </c>
      <c r="O31" s="1" t="str">
        <f t="shared" si="5"/>
        <v/>
      </c>
      <c r="P31" s="40" t="str">
        <f t="shared" si="6"/>
        <v/>
      </c>
      <c r="Q31" s="40" t="str">
        <f t="shared" si="7"/>
        <v/>
      </c>
      <c r="R31" s="6">
        <f t="shared" si="8"/>
        <v>0</v>
      </c>
      <c r="S31" s="6">
        <f>IF(AND(D31&lt;=L$4,P31&lt;&gt;"Y"),IF(N31&lt;VLOOKUP(O31,Runners!A$3:CT$201,S$1,FALSE),IF(Y$2="zero",0,Y$2),0),0)</f>
        <v>0</v>
      </c>
      <c r="T31" s="6">
        <f t="shared" si="9"/>
        <v>0</v>
      </c>
      <c r="U31" s="2"/>
      <c r="V31" s="2" t="str">
        <f>IF(O31&lt;&gt;"",VLOOKUP(O31,Runners!CZ$3:DM$201,V$1,FALSE),"")</f>
        <v/>
      </c>
      <c r="W31" s="19" t="str">
        <f t="shared" si="10"/>
        <v/>
      </c>
    </row>
    <row r="32" spans="1:23" x14ac:dyDescent="0.2">
      <c r="A32" s="1" t="s">
        <v>166</v>
      </c>
      <c r="C32" s="3">
        <f>IF(A32&lt;&gt;"",VLOOKUP(A32,Runners!A$3:AS$201,C$1,FALSE),0)</f>
        <v>1.3715277777777778E-2</v>
      </c>
      <c r="D32" s="6">
        <f t="shared" si="0"/>
        <v>29</v>
      </c>
      <c r="E32" s="2"/>
      <c r="F32" s="2">
        <f t="shared" si="1"/>
        <v>0</v>
      </c>
      <c r="J32" s="1" t="str">
        <f t="shared" si="2"/>
        <v>Dez Appleton</v>
      </c>
      <c r="M32" s="8" t="str">
        <f t="shared" si="3"/>
        <v/>
      </c>
      <c r="N32" s="8" t="str">
        <f t="shared" si="4"/>
        <v/>
      </c>
      <c r="O32" s="1" t="str">
        <f t="shared" si="5"/>
        <v/>
      </c>
      <c r="P32" s="40" t="str">
        <f t="shared" si="6"/>
        <v/>
      </c>
      <c r="Q32" s="40" t="str">
        <f t="shared" si="7"/>
        <v/>
      </c>
      <c r="R32" s="6">
        <f t="shared" si="8"/>
        <v>0</v>
      </c>
      <c r="S32" s="6">
        <f>IF(AND(D32&lt;=L$4,P32&lt;&gt;"Y"),IF(N32&lt;VLOOKUP(O32,Runners!A$3:CT$201,S$1,FALSE),IF(Y$2="zero",0,Y$2),0),0)</f>
        <v>0</v>
      </c>
      <c r="T32" s="6">
        <f t="shared" si="9"/>
        <v>0</v>
      </c>
      <c r="U32" s="2"/>
      <c r="V32" s="2" t="str">
        <f>IF(O32&lt;&gt;"",VLOOKUP(O32,Runners!CZ$3:DM$201,V$1,FALSE),"")</f>
        <v/>
      </c>
      <c r="W32" s="19" t="str">
        <f t="shared" si="10"/>
        <v/>
      </c>
    </row>
    <row r="33" spans="1:23" x14ac:dyDescent="0.2">
      <c r="A33" s="1" t="s">
        <v>229</v>
      </c>
      <c r="B33" s="3"/>
      <c r="C33" s="3">
        <f>IF(A33&lt;&gt;"",VLOOKUP(A33,Runners!A$3:AS$201,C$1,FALSE),0)</f>
        <v>1.545138888888889E-2</v>
      </c>
      <c r="D33" s="6">
        <f t="shared" si="0"/>
        <v>30</v>
      </c>
      <c r="E33" s="2">
        <v>3.4305555555555554E-2</v>
      </c>
      <c r="F33" s="2">
        <f t="shared" si="1"/>
        <v>1.8854166666666665E-2</v>
      </c>
      <c r="J33" s="1" t="str">
        <f t="shared" si="2"/>
        <v>Dom Kirby</v>
      </c>
      <c r="M33" s="8" t="str">
        <f t="shared" si="3"/>
        <v/>
      </c>
      <c r="N33" s="8" t="str">
        <f t="shared" si="4"/>
        <v/>
      </c>
      <c r="O33" s="1" t="str">
        <f t="shared" si="5"/>
        <v/>
      </c>
      <c r="P33" s="40" t="str">
        <f t="shared" si="6"/>
        <v/>
      </c>
      <c r="Q33" s="40" t="str">
        <f t="shared" si="7"/>
        <v/>
      </c>
      <c r="R33" s="6">
        <f t="shared" si="8"/>
        <v>0</v>
      </c>
      <c r="S33" s="6">
        <f>IF(AND(D33&lt;=L$4,P33&lt;&gt;"Y"),IF(N33&lt;VLOOKUP(O33,Runners!A$3:CT$201,S$1,FALSE),IF(Y$2="zero",0,Y$2),0),0)</f>
        <v>0</v>
      </c>
      <c r="T33" s="6">
        <f t="shared" si="9"/>
        <v>0</v>
      </c>
      <c r="U33" s="2"/>
      <c r="V33" s="2" t="str">
        <f>IF(O33&lt;&gt;"",VLOOKUP(O33,Runners!CZ$3:DM$201,V$1,FALSE),"")</f>
        <v/>
      </c>
      <c r="W33" s="19" t="str">
        <f t="shared" si="10"/>
        <v/>
      </c>
    </row>
    <row r="34" spans="1:23" x14ac:dyDescent="0.2">
      <c r="A34" s="1" t="s">
        <v>171</v>
      </c>
      <c r="C34" s="3">
        <f>IF(A34&lt;&gt;"",VLOOKUP(A34,Runners!A$3:AS$201,C$1,FALSE),0)</f>
        <v>1.579861111111111E-2</v>
      </c>
      <c r="D34" s="6">
        <f t="shared" si="0"/>
        <v>31</v>
      </c>
      <c r="E34" s="2"/>
      <c r="F34" s="2">
        <f t="shared" si="1"/>
        <v>0</v>
      </c>
      <c r="J34" s="1" t="str">
        <f t="shared" si="2"/>
        <v>Dominic Garrett</v>
      </c>
      <c r="M34" s="8" t="str">
        <f t="shared" si="3"/>
        <v/>
      </c>
      <c r="N34" s="8" t="str">
        <f t="shared" si="4"/>
        <v/>
      </c>
      <c r="O34" s="1" t="str">
        <f t="shared" si="5"/>
        <v/>
      </c>
      <c r="P34" s="40" t="str">
        <f t="shared" si="6"/>
        <v/>
      </c>
      <c r="Q34" s="40" t="str">
        <f t="shared" si="7"/>
        <v/>
      </c>
      <c r="R34" s="6">
        <f t="shared" si="8"/>
        <v>0</v>
      </c>
      <c r="S34" s="6">
        <f>IF(AND(D34&lt;=L$4,P34&lt;&gt;"Y"),IF(N34&lt;VLOOKUP(O34,Runners!A$3:CT$201,S$1,FALSE),IF(Y$2="zero",0,Y$2),0),0)</f>
        <v>0</v>
      </c>
      <c r="T34" s="6">
        <f t="shared" si="9"/>
        <v>0</v>
      </c>
      <c r="U34" s="2"/>
      <c r="V34" s="2" t="str">
        <f>IF(O34&lt;&gt;"",VLOOKUP(O34,Runners!CZ$3:DM$201,V$1,FALSE),"")</f>
        <v/>
      </c>
      <c r="W34" s="19" t="str">
        <f t="shared" si="10"/>
        <v/>
      </c>
    </row>
    <row r="35" spans="1:23" x14ac:dyDescent="0.2">
      <c r="A35" s="1" t="s">
        <v>189</v>
      </c>
      <c r="C35" s="3">
        <f>IF(A35&lt;&gt;"",VLOOKUP(A35,Runners!A$3:AS$201,C$1,FALSE),0)</f>
        <v>7.6388888888888895E-3</v>
      </c>
      <c r="D35" s="6">
        <f t="shared" si="0"/>
        <v>32</v>
      </c>
      <c r="E35" s="2"/>
      <c r="F35" s="2">
        <f t="shared" si="1"/>
        <v>0</v>
      </c>
      <c r="J35" s="1" t="str">
        <f t="shared" si="2"/>
        <v>Emma Johnston</v>
      </c>
      <c r="M35" s="8" t="str">
        <f t="shared" si="3"/>
        <v/>
      </c>
      <c r="N35" s="8" t="str">
        <f t="shared" si="4"/>
        <v/>
      </c>
      <c r="O35" s="1" t="str">
        <f t="shared" si="5"/>
        <v/>
      </c>
      <c r="P35" s="40" t="str">
        <f t="shared" si="6"/>
        <v/>
      </c>
      <c r="Q35" s="40" t="str">
        <f t="shared" si="7"/>
        <v/>
      </c>
      <c r="R35" s="6">
        <f t="shared" si="8"/>
        <v>0</v>
      </c>
      <c r="S35" s="6">
        <f>IF(AND(D35&lt;=L$4,P35&lt;&gt;"Y"),IF(N35&lt;VLOOKUP(O35,Runners!A$3:CT$201,S$1,FALSE),IF(Y$2="zero",0,Y$2),0),0)</f>
        <v>0</v>
      </c>
      <c r="T35" s="6">
        <f t="shared" si="9"/>
        <v>0</v>
      </c>
      <c r="U35" s="2"/>
      <c r="V35" s="2" t="str">
        <f>IF(O35&lt;&gt;"",VLOOKUP(O35,Runners!CZ$3:DM$201,V$1,FALSE),"")</f>
        <v/>
      </c>
      <c r="W35" s="19" t="str">
        <f t="shared" si="10"/>
        <v/>
      </c>
    </row>
    <row r="36" spans="1:23" x14ac:dyDescent="0.2">
      <c r="A36" s="1" t="s">
        <v>226</v>
      </c>
      <c r="B36" s="3"/>
      <c r="C36" s="3">
        <f>IF(A36&lt;&gt;"",VLOOKUP(A36,Runners!A$3:AS$201,C$1,FALSE),0)</f>
        <v>1.5972222222222224E-2</v>
      </c>
      <c r="D36" s="6">
        <f t="shared" ref="D36:D68" si="11">D35+1</f>
        <v>33</v>
      </c>
      <c r="E36" s="2"/>
      <c r="F36" s="2">
        <f t="shared" ref="F36:F68" si="12">IF(E36&gt;0,E36-C36,0)</f>
        <v>0</v>
      </c>
      <c r="J36" s="1" t="str">
        <f t="shared" ref="J36:J68" si="13">A36</f>
        <v>Ethan McAvoy</v>
      </c>
      <c r="M36" s="8" t="str">
        <f t="shared" ref="M36:M67" si="14">IF(D36&lt;=L$4,SMALL(E$4:E$202,D36),"")</f>
        <v/>
      </c>
      <c r="N36" s="8" t="str">
        <f t="shared" ref="N36:N67" si="15">IF(D36&lt;=L$4,VLOOKUP(M36,E$4:F$202,2,FALSE),"")</f>
        <v/>
      </c>
      <c r="O36" s="1" t="str">
        <f t="shared" ref="O36:O67" si="16">IF(D36&lt;=L$4,VLOOKUP(M36,E$4:J$202,6,FALSE),"")</f>
        <v/>
      </c>
      <c r="P36" s="40" t="str">
        <f t="shared" ref="P36:P67" si="17">IF(D36&lt;=L$4,VLOOKUP(O36,A$4:B$202,2,FALSE),"")</f>
        <v/>
      </c>
      <c r="Q36" s="40" t="str">
        <f t="shared" ref="Q36:Q68" si="18">IF(D36&lt;=L$4,IF(P36="Y",Q35,Q35-1),"")</f>
        <v/>
      </c>
      <c r="R36" s="6">
        <f t="shared" ref="R36:R68" si="19">IF(Q36=Q35,0,IF(Q36&gt;0,Q36,1))</f>
        <v>0</v>
      </c>
      <c r="S36" s="6">
        <f>IF(AND(D36&lt;=L$4,P36&lt;&gt;"Y"),IF(N36&lt;VLOOKUP(O36,Runners!A$3:CT$201,S$1,FALSE),IF(Y$2="zero",0,Y$2),0),0)</f>
        <v>0</v>
      </c>
      <c r="T36" s="6">
        <f t="shared" ref="T36:T68" si="20">IF(AND(D36&lt;=L$4,P36&lt;&gt;"Y"),S36+R36,0)</f>
        <v>0</v>
      </c>
      <c r="U36" s="2"/>
      <c r="V36" s="2" t="str">
        <f>IF(O36&lt;&gt;"",VLOOKUP(O36,Runners!CZ$3:DM$201,V$1,FALSE),"")</f>
        <v/>
      </c>
      <c r="W36" s="19" t="str">
        <f t="shared" ref="W36:W68" si="21">IF(O36&lt;&gt;"",(V36-N36)/V36,"")</f>
        <v/>
      </c>
    </row>
    <row r="37" spans="1:23" x14ac:dyDescent="0.2">
      <c r="A37" s="1" t="s">
        <v>200</v>
      </c>
      <c r="C37" s="3">
        <f>IF(A37&lt;&gt;"",VLOOKUP(A37,Runners!A$3:AS$201,C$1,FALSE),0)</f>
        <v>1.4409722222222223E-2</v>
      </c>
      <c r="D37" s="6">
        <f t="shared" si="11"/>
        <v>34</v>
      </c>
      <c r="E37" s="2"/>
      <c r="F37" s="2">
        <f t="shared" si="12"/>
        <v>0</v>
      </c>
      <c r="J37" s="1" t="str">
        <f t="shared" si="13"/>
        <v>George Thomson</v>
      </c>
      <c r="M37" s="8" t="str">
        <f t="shared" si="14"/>
        <v/>
      </c>
      <c r="N37" s="8" t="str">
        <f t="shared" si="15"/>
        <v/>
      </c>
      <c r="O37" s="1" t="str">
        <f t="shared" si="16"/>
        <v/>
      </c>
      <c r="P37" s="40" t="str">
        <f t="shared" si="17"/>
        <v/>
      </c>
      <c r="Q37" s="40" t="str">
        <f t="shared" si="18"/>
        <v/>
      </c>
      <c r="R37" s="6">
        <f t="shared" si="19"/>
        <v>0</v>
      </c>
      <c r="S37" s="6">
        <f>IF(AND(D37&lt;=L$4,P37&lt;&gt;"Y"),IF(N37&lt;VLOOKUP(O37,Runners!A$3:CT$201,S$1,FALSE),IF(Y$2="zero",0,Y$2),0),0)</f>
        <v>0</v>
      </c>
      <c r="T37" s="6">
        <f t="shared" si="20"/>
        <v>0</v>
      </c>
      <c r="U37" s="2"/>
      <c r="V37" s="2" t="str">
        <f>IF(O37&lt;&gt;"",VLOOKUP(O37,Runners!CZ$3:DM$201,V$1,FALSE),"")</f>
        <v/>
      </c>
      <c r="W37" s="19" t="str">
        <f t="shared" si="21"/>
        <v/>
      </c>
    </row>
    <row r="38" spans="1:23" x14ac:dyDescent="0.2">
      <c r="A38" s="1" t="s">
        <v>205</v>
      </c>
      <c r="C38" s="3">
        <f>IF(A38&lt;&gt;"",VLOOKUP(A38,Runners!A$3:AS$201,C$1,FALSE),0)</f>
        <v>1.0243055555555556E-2</v>
      </c>
      <c r="D38" s="6">
        <f t="shared" si="11"/>
        <v>35</v>
      </c>
      <c r="E38" s="2"/>
      <c r="F38" s="2">
        <f t="shared" si="12"/>
        <v>0</v>
      </c>
      <c r="J38" s="1" t="str">
        <f t="shared" si="13"/>
        <v>Georgina Read</v>
      </c>
      <c r="M38" s="8" t="str">
        <f t="shared" si="14"/>
        <v/>
      </c>
      <c r="N38" s="8" t="str">
        <f t="shared" si="15"/>
        <v/>
      </c>
      <c r="O38" s="1" t="str">
        <f t="shared" si="16"/>
        <v/>
      </c>
      <c r="P38" s="40" t="str">
        <f t="shared" si="17"/>
        <v/>
      </c>
      <c r="Q38" s="40" t="str">
        <f t="shared" si="18"/>
        <v/>
      </c>
      <c r="R38" s="6">
        <f t="shared" si="19"/>
        <v>0</v>
      </c>
      <c r="S38" s="6">
        <f>IF(AND(D38&lt;=L$4,P38&lt;&gt;"Y"),IF(N38&lt;VLOOKUP(O38,Runners!A$3:CT$201,S$1,FALSE),IF(Y$2="zero",0,Y$2),0),0)</f>
        <v>0</v>
      </c>
      <c r="T38" s="6">
        <f t="shared" si="20"/>
        <v>0</v>
      </c>
      <c r="U38" s="2"/>
      <c r="V38" s="2" t="str">
        <f>IF(O38&lt;&gt;"",VLOOKUP(O38,Runners!CZ$3:DM$201,V$1,FALSE),"")</f>
        <v/>
      </c>
      <c r="W38" s="19" t="str">
        <f t="shared" si="21"/>
        <v/>
      </c>
    </row>
    <row r="39" spans="1:23" x14ac:dyDescent="0.2">
      <c r="A39" s="1" t="s">
        <v>54</v>
      </c>
      <c r="C39" s="3">
        <f>IF(A39&lt;&gt;"",VLOOKUP(A39,Runners!A$3:AS$201,C$1,FALSE),0)</f>
        <v>1.5625E-2</v>
      </c>
      <c r="D39" s="6">
        <f t="shared" si="11"/>
        <v>36</v>
      </c>
      <c r="E39" s="2"/>
      <c r="F39" s="2">
        <f t="shared" si="12"/>
        <v>0</v>
      </c>
      <c r="J39" s="1" t="str">
        <f t="shared" si="13"/>
        <v>Gill Draper</v>
      </c>
      <c r="M39" s="8" t="str">
        <f t="shared" si="14"/>
        <v/>
      </c>
      <c r="N39" s="8" t="str">
        <f t="shared" si="15"/>
        <v/>
      </c>
      <c r="O39" s="1" t="str">
        <f t="shared" si="16"/>
        <v/>
      </c>
      <c r="P39" s="40" t="str">
        <f t="shared" si="17"/>
        <v/>
      </c>
      <c r="Q39" s="40" t="str">
        <f t="shared" si="18"/>
        <v/>
      </c>
      <c r="R39" s="6">
        <f t="shared" si="19"/>
        <v>0</v>
      </c>
      <c r="S39" s="6">
        <f>IF(AND(D39&lt;=L$4,P39&lt;&gt;"Y"),IF(N39&lt;VLOOKUP(O39,Runners!A$3:CT$201,S$1,FALSE),IF(Y$2="zero",0,Y$2),0),0)</f>
        <v>0</v>
      </c>
      <c r="T39" s="6">
        <f t="shared" si="20"/>
        <v>0</v>
      </c>
      <c r="U39" s="2"/>
      <c r="V39" s="2" t="str">
        <f>IF(O39&lt;&gt;"",VLOOKUP(O39,Runners!CZ$3:DM$201,V$1,FALSE),"")</f>
        <v/>
      </c>
      <c r="W39" s="19" t="str">
        <f t="shared" si="21"/>
        <v/>
      </c>
    </row>
    <row r="40" spans="1:23" x14ac:dyDescent="0.2">
      <c r="A40" s="1" t="s">
        <v>3</v>
      </c>
      <c r="C40" s="3">
        <f>IF(A40&lt;&gt;"",VLOOKUP(A40,Runners!A$3:AS$201,C$1,FALSE),0)</f>
        <v>1.2326388888888888E-2</v>
      </c>
      <c r="D40" s="6">
        <f t="shared" si="11"/>
        <v>37</v>
      </c>
      <c r="E40" s="2">
        <v>3.2581018518518516E-2</v>
      </c>
      <c r="F40" s="2">
        <f t="shared" si="12"/>
        <v>2.0254629629629629E-2</v>
      </c>
      <c r="J40" s="1" t="str">
        <f t="shared" si="13"/>
        <v>Graham Webster</v>
      </c>
      <c r="M40" s="8" t="str">
        <f t="shared" si="14"/>
        <v/>
      </c>
      <c r="N40" s="8" t="str">
        <f t="shared" si="15"/>
        <v/>
      </c>
      <c r="O40" s="1" t="str">
        <f t="shared" si="16"/>
        <v/>
      </c>
      <c r="P40" s="40" t="str">
        <f t="shared" si="17"/>
        <v/>
      </c>
      <c r="Q40" s="40" t="str">
        <f t="shared" si="18"/>
        <v/>
      </c>
      <c r="R40" s="6">
        <f t="shared" si="19"/>
        <v>0</v>
      </c>
      <c r="S40" s="6">
        <f>IF(AND(D40&lt;=L$4,P40&lt;&gt;"Y"),IF(N40&lt;VLOOKUP(O40,Runners!A$3:CT$201,S$1,FALSE),IF(Y$2="zero",0,Y$2),0),0)</f>
        <v>0</v>
      </c>
      <c r="T40" s="6">
        <f t="shared" si="20"/>
        <v>0</v>
      </c>
      <c r="U40" s="2"/>
      <c r="V40" s="2" t="str">
        <f>IF(O40&lt;&gt;"",VLOOKUP(O40,Runners!CZ$3:DM$201,V$1,FALSE),"")</f>
        <v/>
      </c>
      <c r="W40" s="19" t="str">
        <f t="shared" si="21"/>
        <v/>
      </c>
    </row>
    <row r="41" spans="1:23" x14ac:dyDescent="0.2">
      <c r="A41" s="1" t="s">
        <v>175</v>
      </c>
      <c r="C41" s="3">
        <f>IF(A41&lt;&gt;"",VLOOKUP(A41,Runners!A$3:AS$201,C$1,FALSE),0)</f>
        <v>5.9027777777777776E-3</v>
      </c>
      <c r="D41" s="6">
        <f t="shared" si="11"/>
        <v>38</v>
      </c>
      <c r="E41" s="2"/>
      <c r="F41" s="2">
        <f t="shared" si="12"/>
        <v>0</v>
      </c>
      <c r="J41" s="1" t="str">
        <f t="shared" si="13"/>
        <v>Graham Young</v>
      </c>
      <c r="M41" s="8" t="str">
        <f t="shared" si="14"/>
        <v/>
      </c>
      <c r="N41" s="8" t="str">
        <f t="shared" si="15"/>
        <v/>
      </c>
      <c r="O41" s="1" t="str">
        <f t="shared" si="16"/>
        <v/>
      </c>
      <c r="P41" s="40" t="str">
        <f t="shared" si="17"/>
        <v/>
      </c>
      <c r="Q41" s="40" t="str">
        <f t="shared" si="18"/>
        <v/>
      </c>
      <c r="R41" s="6">
        <f t="shared" si="19"/>
        <v>0</v>
      </c>
      <c r="S41" s="6">
        <f>IF(AND(D41&lt;=L$4,P41&lt;&gt;"Y"),IF(N41&lt;VLOOKUP(O41,Runners!A$3:CT$201,S$1,FALSE),IF(Y$2="zero",0,Y$2),0),0)</f>
        <v>0</v>
      </c>
      <c r="T41" s="6">
        <f t="shared" si="20"/>
        <v>0</v>
      </c>
      <c r="U41" s="2"/>
      <c r="V41" s="2" t="str">
        <f>IF(O41&lt;&gt;"",VLOOKUP(O41,Runners!CZ$3:DM$201,V$1,FALSE),"")</f>
        <v/>
      </c>
      <c r="W41" s="19" t="str">
        <f t="shared" si="21"/>
        <v/>
      </c>
    </row>
    <row r="42" spans="1:23" x14ac:dyDescent="0.2">
      <c r="A42" s="1" t="s">
        <v>7</v>
      </c>
      <c r="C42" s="3">
        <f>IF(A42&lt;&gt;"",VLOOKUP(A42,Runners!A$3:AS$201,C$1,FALSE),0)</f>
        <v>1.0243055555555556E-2</v>
      </c>
      <c r="D42" s="6">
        <f t="shared" si="11"/>
        <v>39</v>
      </c>
      <c r="E42" s="2"/>
      <c r="F42" s="2">
        <f t="shared" si="12"/>
        <v>0</v>
      </c>
      <c r="J42" s="1" t="str">
        <f t="shared" si="13"/>
        <v>Greg Oulton</v>
      </c>
      <c r="M42" s="8" t="str">
        <f t="shared" si="14"/>
        <v/>
      </c>
      <c r="N42" s="8" t="str">
        <f t="shared" si="15"/>
        <v/>
      </c>
      <c r="O42" s="1" t="str">
        <f t="shared" si="16"/>
        <v/>
      </c>
      <c r="P42" s="40" t="str">
        <f t="shared" si="17"/>
        <v/>
      </c>
      <c r="Q42" s="40" t="str">
        <f t="shared" si="18"/>
        <v/>
      </c>
      <c r="R42" s="6">
        <f t="shared" si="19"/>
        <v>0</v>
      </c>
      <c r="S42" s="6">
        <f>IF(AND(D42&lt;=L$4,P42&lt;&gt;"Y"),IF(N42&lt;VLOOKUP(O42,Runners!A$3:CT$201,S$1,FALSE),IF(Y$2="zero",0,Y$2),0),0)</f>
        <v>0</v>
      </c>
      <c r="T42" s="6">
        <f t="shared" si="20"/>
        <v>0</v>
      </c>
      <c r="U42" s="2"/>
      <c r="V42" s="2" t="str">
        <f>IF(O42&lt;&gt;"",VLOOKUP(O42,Runners!CZ$3:DM$201,V$1,FALSE),"")</f>
        <v/>
      </c>
      <c r="W42" s="19" t="str">
        <f t="shared" si="21"/>
        <v/>
      </c>
    </row>
    <row r="43" spans="1:23" x14ac:dyDescent="0.2">
      <c r="A43" s="1" t="s">
        <v>177</v>
      </c>
      <c r="B43" s="3"/>
      <c r="C43" s="3">
        <f>IF(A43&lt;&gt;"",VLOOKUP(A43,Runners!A$3:AS$201,C$1,FALSE),0)</f>
        <v>1.8055555555555557E-2</v>
      </c>
      <c r="D43" s="6">
        <f t="shared" si="11"/>
        <v>40</v>
      </c>
      <c r="E43" s="2"/>
      <c r="F43" s="2">
        <f t="shared" si="12"/>
        <v>0</v>
      </c>
      <c r="J43" s="1" t="str">
        <f t="shared" si="13"/>
        <v>Guest 35:00</v>
      </c>
      <c r="M43" s="8" t="str">
        <f t="shared" si="14"/>
        <v/>
      </c>
      <c r="N43" s="8" t="str">
        <f t="shared" si="15"/>
        <v/>
      </c>
      <c r="O43" s="1" t="str">
        <f t="shared" si="16"/>
        <v/>
      </c>
      <c r="P43" s="40" t="str">
        <f t="shared" si="17"/>
        <v/>
      </c>
      <c r="Q43" s="40" t="str">
        <f t="shared" si="18"/>
        <v/>
      </c>
      <c r="R43" s="6">
        <f t="shared" si="19"/>
        <v>0</v>
      </c>
      <c r="S43" s="6">
        <f>IF(AND(D43&lt;=L$4,P43&lt;&gt;"Y"),IF(N43&lt;VLOOKUP(O43,Runners!A$3:CT$201,S$1,FALSE),IF(Y$2="zero",0,Y$2),0),0)</f>
        <v>0</v>
      </c>
      <c r="T43" s="6">
        <f t="shared" si="20"/>
        <v>0</v>
      </c>
      <c r="U43" s="2"/>
      <c r="V43" s="2" t="str">
        <f>IF(O43&lt;&gt;"",VLOOKUP(O43,Runners!CZ$3:DM$201,V$1,FALSE),"")</f>
        <v/>
      </c>
      <c r="W43" s="19" t="str">
        <f t="shared" si="21"/>
        <v/>
      </c>
    </row>
    <row r="44" spans="1:23" x14ac:dyDescent="0.2">
      <c r="A44" s="1" t="s">
        <v>176</v>
      </c>
      <c r="B44" s="3"/>
      <c r="C44" s="3">
        <f>IF(A44&lt;&gt;"",VLOOKUP(A44,Runners!A$3:AS$201,C$1,FALSE),0)</f>
        <v>1.7013888888888891E-2</v>
      </c>
      <c r="D44" s="6">
        <f t="shared" si="11"/>
        <v>41</v>
      </c>
      <c r="E44" s="2"/>
      <c r="F44" s="2">
        <f t="shared" si="12"/>
        <v>0</v>
      </c>
      <c r="J44" s="1" t="str">
        <f t="shared" si="13"/>
        <v>Guest 37:30</v>
      </c>
      <c r="M44" s="8" t="str">
        <f t="shared" si="14"/>
        <v/>
      </c>
      <c r="N44" s="8" t="str">
        <f t="shared" si="15"/>
        <v/>
      </c>
      <c r="O44" s="1" t="str">
        <f t="shared" si="16"/>
        <v/>
      </c>
      <c r="P44" s="40" t="str">
        <f t="shared" si="17"/>
        <v/>
      </c>
      <c r="Q44" s="40" t="str">
        <f t="shared" si="18"/>
        <v/>
      </c>
      <c r="R44" s="6">
        <f t="shared" si="19"/>
        <v>0</v>
      </c>
      <c r="S44" s="6">
        <f>IF(AND(D44&lt;=L$4,P44&lt;&gt;"Y"),IF(N44&lt;VLOOKUP(O44,Runners!A$3:CT$201,S$1,FALSE),IF(Y$2="zero",0,Y$2),0),0)</f>
        <v>0</v>
      </c>
      <c r="T44" s="6">
        <f t="shared" si="20"/>
        <v>0</v>
      </c>
      <c r="U44" s="2"/>
      <c r="V44" s="2" t="str">
        <f>IF(O44&lt;&gt;"",VLOOKUP(O44,Runners!CZ$3:DM$201,V$1,FALSE),"")</f>
        <v/>
      </c>
      <c r="W44" s="19" t="str">
        <f t="shared" si="21"/>
        <v/>
      </c>
    </row>
    <row r="45" spans="1:23" x14ac:dyDescent="0.2">
      <c r="A45" s="1" t="s">
        <v>158</v>
      </c>
      <c r="C45" s="3">
        <f>IF(A45&lt;&gt;"",VLOOKUP(A45,Runners!A$3:AS$201,C$1,FALSE),0)</f>
        <v>1.5972222222222224E-2</v>
      </c>
      <c r="D45" s="6">
        <f t="shared" si="11"/>
        <v>42</v>
      </c>
      <c r="E45" s="2"/>
      <c r="F45" s="2">
        <f t="shared" si="12"/>
        <v>0</v>
      </c>
      <c r="J45" s="1" t="str">
        <f t="shared" si="13"/>
        <v>Guest 40</v>
      </c>
      <c r="M45" s="8" t="str">
        <f t="shared" si="14"/>
        <v/>
      </c>
      <c r="N45" s="8" t="str">
        <f t="shared" si="15"/>
        <v/>
      </c>
      <c r="O45" s="1" t="str">
        <f t="shared" si="16"/>
        <v/>
      </c>
      <c r="P45" s="40" t="str">
        <f t="shared" si="17"/>
        <v/>
      </c>
      <c r="Q45" s="40" t="str">
        <f t="shared" si="18"/>
        <v/>
      </c>
      <c r="R45" s="6">
        <f t="shared" si="19"/>
        <v>0</v>
      </c>
      <c r="S45" s="6">
        <f>IF(AND(D45&lt;=L$4,P45&lt;&gt;"Y"),IF(N45&lt;VLOOKUP(O45,Runners!A$3:CT$201,S$1,FALSE),IF(Y$2="zero",0,Y$2),0),0)</f>
        <v>0</v>
      </c>
      <c r="T45" s="6">
        <f t="shared" si="20"/>
        <v>0</v>
      </c>
      <c r="U45" s="2"/>
      <c r="V45" s="2" t="str">
        <f>IF(O45&lt;&gt;"",VLOOKUP(O45,Runners!CZ$3:DM$201,V$1,FALSE),"")</f>
        <v/>
      </c>
      <c r="W45" s="19" t="str">
        <f t="shared" si="21"/>
        <v/>
      </c>
    </row>
    <row r="46" spans="1:23" x14ac:dyDescent="0.2">
      <c r="A46" s="1" t="s">
        <v>159</v>
      </c>
      <c r="C46" s="3">
        <f>IF(A46&lt;&gt;"",VLOOKUP(A46,Runners!A$3:AS$201,C$1,FALSE),0)</f>
        <v>1.4930555555555556E-2</v>
      </c>
      <c r="D46" s="6">
        <f t="shared" si="11"/>
        <v>43</v>
      </c>
      <c r="E46" s="2"/>
      <c r="F46" s="2">
        <f t="shared" si="12"/>
        <v>0</v>
      </c>
      <c r="J46" s="1" t="str">
        <f t="shared" si="13"/>
        <v>Guest 42:30</v>
      </c>
      <c r="M46" s="8" t="str">
        <f t="shared" si="14"/>
        <v/>
      </c>
      <c r="N46" s="8" t="str">
        <f t="shared" si="15"/>
        <v/>
      </c>
      <c r="O46" s="1" t="str">
        <f t="shared" si="16"/>
        <v/>
      </c>
      <c r="P46" s="40" t="str">
        <f t="shared" si="17"/>
        <v/>
      </c>
      <c r="Q46" s="40" t="str">
        <f t="shared" si="18"/>
        <v/>
      </c>
      <c r="R46" s="6">
        <f t="shared" si="19"/>
        <v>0</v>
      </c>
      <c r="S46" s="6">
        <f>IF(AND(D46&lt;=L$4,P46&lt;&gt;"Y"),IF(N46&lt;VLOOKUP(O46,Runners!A$3:CT$201,S$1,FALSE),IF(Y$2="zero",0,Y$2),0),0)</f>
        <v>0</v>
      </c>
      <c r="T46" s="6">
        <f t="shared" si="20"/>
        <v>0</v>
      </c>
      <c r="U46" s="2"/>
      <c r="V46" s="2" t="str">
        <f>IF(O46&lt;&gt;"",VLOOKUP(O46,Runners!CZ$3:DM$201,V$1,FALSE),"")</f>
        <v/>
      </c>
      <c r="W46" s="19" t="str">
        <f t="shared" si="21"/>
        <v/>
      </c>
    </row>
    <row r="47" spans="1:23" x14ac:dyDescent="0.2">
      <c r="A47" s="1" t="s">
        <v>160</v>
      </c>
      <c r="C47" s="3">
        <f>IF(A47&lt;&gt;"",VLOOKUP(A47,Runners!A$3:AS$201,C$1,FALSE),0)</f>
        <v>1.3715277777777778E-2</v>
      </c>
      <c r="D47" s="6">
        <f t="shared" si="11"/>
        <v>44</v>
      </c>
      <c r="E47" s="2"/>
      <c r="F47" s="2">
        <f t="shared" si="12"/>
        <v>0</v>
      </c>
      <c r="J47" s="1" t="str">
        <f t="shared" si="13"/>
        <v>Guest 45</v>
      </c>
      <c r="M47" s="8" t="str">
        <f t="shared" si="14"/>
        <v/>
      </c>
      <c r="N47" s="8" t="str">
        <f t="shared" si="15"/>
        <v/>
      </c>
      <c r="O47" s="1" t="str">
        <f t="shared" si="16"/>
        <v/>
      </c>
      <c r="P47" s="40" t="str">
        <f t="shared" si="17"/>
        <v/>
      </c>
      <c r="Q47" s="40" t="str">
        <f t="shared" si="18"/>
        <v/>
      </c>
      <c r="R47" s="6">
        <f t="shared" si="19"/>
        <v>0</v>
      </c>
      <c r="S47" s="6">
        <f>IF(AND(D47&lt;=L$4,P47&lt;&gt;"Y"),IF(N47&lt;VLOOKUP(O47,Runners!A$3:CT$201,S$1,FALSE),IF(Y$2="zero",0,Y$2),0),0)</f>
        <v>0</v>
      </c>
      <c r="T47" s="6">
        <f t="shared" si="20"/>
        <v>0</v>
      </c>
      <c r="U47" s="2"/>
      <c r="V47" s="2" t="str">
        <f>IF(O47&lt;&gt;"",VLOOKUP(O47,Runners!CZ$3:DM$201,V$1,FALSE),"")</f>
        <v/>
      </c>
      <c r="W47" s="19" t="str">
        <f t="shared" si="21"/>
        <v/>
      </c>
    </row>
    <row r="48" spans="1:23" x14ac:dyDescent="0.2">
      <c r="A48" s="1" t="s">
        <v>161</v>
      </c>
      <c r="C48" s="3">
        <f>IF(A48&lt;&gt;"",VLOOKUP(A48,Runners!A$3:AS$201,C$1,FALSE),0)</f>
        <v>1.2673611111111111E-2</v>
      </c>
      <c r="D48" s="6">
        <f t="shared" si="11"/>
        <v>45</v>
      </c>
      <c r="E48" s="2"/>
      <c r="F48" s="2">
        <f t="shared" si="12"/>
        <v>0</v>
      </c>
      <c r="J48" s="1" t="str">
        <f t="shared" si="13"/>
        <v>Guest 47:30</v>
      </c>
      <c r="M48" s="8" t="str">
        <f t="shared" si="14"/>
        <v/>
      </c>
      <c r="N48" s="8" t="str">
        <f t="shared" si="15"/>
        <v/>
      </c>
      <c r="O48" s="1" t="str">
        <f t="shared" si="16"/>
        <v/>
      </c>
      <c r="P48" s="40" t="str">
        <f t="shared" si="17"/>
        <v/>
      </c>
      <c r="Q48" s="40" t="str">
        <f t="shared" si="18"/>
        <v/>
      </c>
      <c r="R48" s="6">
        <f t="shared" si="19"/>
        <v>0</v>
      </c>
      <c r="S48" s="6">
        <f>IF(AND(D48&lt;=L$4,P48&lt;&gt;"Y"),IF(N48&lt;VLOOKUP(O48,Runners!A$3:CT$201,S$1,FALSE),IF(Y$2="zero",0,Y$2),0),0)</f>
        <v>0</v>
      </c>
      <c r="T48" s="6">
        <f t="shared" si="20"/>
        <v>0</v>
      </c>
      <c r="U48" s="2"/>
      <c r="V48" s="2" t="str">
        <f>IF(O48&lt;&gt;"",VLOOKUP(O48,Runners!CZ$3:DM$201,V$1,FALSE),"")</f>
        <v/>
      </c>
      <c r="W48" s="19" t="str">
        <f t="shared" si="21"/>
        <v/>
      </c>
    </row>
    <row r="49" spans="1:23" x14ac:dyDescent="0.2">
      <c r="A49" s="1" t="s">
        <v>162</v>
      </c>
      <c r="C49" s="3">
        <f>IF(A49&lt;&gt;"",VLOOKUP(A49,Runners!A$3:AS$201,C$1,FALSE),0)</f>
        <v>1.1631944444444445E-2</v>
      </c>
      <c r="D49" s="6">
        <f t="shared" si="11"/>
        <v>46</v>
      </c>
      <c r="E49" s="2"/>
      <c r="F49" s="2">
        <f t="shared" si="12"/>
        <v>0</v>
      </c>
      <c r="J49" s="1" t="str">
        <f t="shared" si="13"/>
        <v>Guest 50</v>
      </c>
      <c r="M49" s="8" t="str">
        <f t="shared" si="14"/>
        <v/>
      </c>
      <c r="N49" s="8" t="str">
        <f t="shared" si="15"/>
        <v/>
      </c>
      <c r="O49" s="1" t="str">
        <f t="shared" si="16"/>
        <v/>
      </c>
      <c r="P49" s="40" t="str">
        <f t="shared" si="17"/>
        <v/>
      </c>
      <c r="Q49" s="40" t="str">
        <f t="shared" si="18"/>
        <v/>
      </c>
      <c r="R49" s="6">
        <f t="shared" si="19"/>
        <v>0</v>
      </c>
      <c r="S49" s="6">
        <f>IF(AND(D49&lt;=L$4,P49&lt;&gt;"Y"),IF(N49&lt;VLOOKUP(O49,Runners!A$3:CT$201,S$1,FALSE),IF(Y$2="zero",0,Y$2),0),0)</f>
        <v>0</v>
      </c>
      <c r="T49" s="6">
        <f t="shared" si="20"/>
        <v>0</v>
      </c>
      <c r="U49" s="2"/>
      <c r="V49" s="2" t="str">
        <f>IF(O49&lt;&gt;"",VLOOKUP(O49,Runners!CZ$3:DM$201,V$1,FALSE),"")</f>
        <v/>
      </c>
      <c r="W49" s="19" t="str">
        <f t="shared" si="21"/>
        <v/>
      </c>
    </row>
    <row r="50" spans="1:23" x14ac:dyDescent="0.2">
      <c r="A50" s="1" t="s">
        <v>163</v>
      </c>
      <c r="C50" s="3">
        <f>IF(A50&lt;&gt;"",VLOOKUP(A50,Runners!A$3:AS$201,C$1,FALSE),0)</f>
        <v>9.5486111111111119E-3</v>
      </c>
      <c r="D50" s="6">
        <f t="shared" si="11"/>
        <v>47</v>
      </c>
      <c r="E50" s="2"/>
      <c r="F50" s="2">
        <f t="shared" si="12"/>
        <v>0</v>
      </c>
      <c r="J50" s="1" t="str">
        <f t="shared" si="13"/>
        <v>Guest 55</v>
      </c>
      <c r="M50" s="8" t="str">
        <f t="shared" si="14"/>
        <v/>
      </c>
      <c r="N50" s="8" t="str">
        <f t="shared" si="15"/>
        <v/>
      </c>
      <c r="O50" s="1" t="str">
        <f t="shared" si="16"/>
        <v/>
      </c>
      <c r="P50" s="40" t="str">
        <f t="shared" si="17"/>
        <v/>
      </c>
      <c r="Q50" s="40" t="str">
        <f t="shared" si="18"/>
        <v/>
      </c>
      <c r="R50" s="6">
        <f t="shared" si="19"/>
        <v>0</v>
      </c>
      <c r="S50" s="6">
        <f>IF(AND(D50&lt;=L$4,P50&lt;&gt;"Y"),IF(N50&lt;VLOOKUP(O50,Runners!A$3:CT$201,S$1,FALSE),IF(Y$2="zero",0,Y$2),0),0)</f>
        <v>0</v>
      </c>
      <c r="T50" s="6">
        <f t="shared" si="20"/>
        <v>0</v>
      </c>
      <c r="U50" s="2"/>
      <c r="V50" s="2" t="str">
        <f>IF(O50&lt;&gt;"",VLOOKUP(O50,Runners!CZ$3:DM$201,V$1,FALSE),"")</f>
        <v/>
      </c>
      <c r="W50" s="19" t="str">
        <f t="shared" si="21"/>
        <v/>
      </c>
    </row>
    <row r="51" spans="1:23" x14ac:dyDescent="0.2">
      <c r="A51" s="1" t="s">
        <v>164</v>
      </c>
      <c r="C51" s="3">
        <f>IF(A51&lt;&gt;"",VLOOKUP(A51,Runners!A$3:AS$201,C$1,FALSE),0)</f>
        <v>7.2916666666666668E-3</v>
      </c>
      <c r="D51" s="6">
        <f t="shared" si="11"/>
        <v>48</v>
      </c>
      <c r="E51" s="2"/>
      <c r="F51" s="2">
        <f t="shared" si="12"/>
        <v>0</v>
      </c>
      <c r="J51" s="1" t="str">
        <f t="shared" si="13"/>
        <v>Guest 60</v>
      </c>
      <c r="M51" s="8" t="str">
        <f t="shared" si="14"/>
        <v/>
      </c>
      <c r="N51" s="8" t="str">
        <f t="shared" si="15"/>
        <v/>
      </c>
      <c r="O51" s="1" t="str">
        <f t="shared" si="16"/>
        <v/>
      </c>
      <c r="P51" s="40" t="str">
        <f t="shared" si="17"/>
        <v/>
      </c>
      <c r="Q51" s="40" t="str">
        <f t="shared" si="18"/>
        <v/>
      </c>
      <c r="R51" s="6">
        <f t="shared" si="19"/>
        <v>0</v>
      </c>
      <c r="S51" s="6">
        <f>IF(AND(D51&lt;=L$4,P51&lt;&gt;"Y"),IF(N51&lt;VLOOKUP(O51,Runners!A$3:CT$201,S$1,FALSE),IF(Y$2="zero",0,Y$2),0),0)</f>
        <v>0</v>
      </c>
      <c r="T51" s="6">
        <f t="shared" si="20"/>
        <v>0</v>
      </c>
      <c r="U51" s="2"/>
      <c r="V51" s="2" t="str">
        <f>IF(O51&lt;&gt;"",VLOOKUP(O51,Runners!CZ$3:DM$201,V$1,FALSE),"")</f>
        <v/>
      </c>
      <c r="W51" s="19" t="str">
        <f t="shared" si="21"/>
        <v/>
      </c>
    </row>
    <row r="52" spans="1:23" x14ac:dyDescent="0.2">
      <c r="A52" s="1" t="s">
        <v>149</v>
      </c>
      <c r="C52" s="3">
        <f>IF(A52&lt;&gt;"",VLOOKUP(A52,Runners!A$3:AS$201,C$1,FALSE),0)</f>
        <v>1.388888888888889E-2</v>
      </c>
      <c r="D52" s="6">
        <f t="shared" si="11"/>
        <v>49</v>
      </c>
      <c r="E52" s="2"/>
      <c r="F52" s="2">
        <f t="shared" si="12"/>
        <v>0</v>
      </c>
      <c r="J52" s="1" t="str">
        <f t="shared" si="13"/>
        <v>Ian Tate</v>
      </c>
      <c r="M52" s="8" t="str">
        <f t="shared" si="14"/>
        <v/>
      </c>
      <c r="N52" s="8" t="str">
        <f t="shared" si="15"/>
        <v/>
      </c>
      <c r="O52" s="1" t="str">
        <f t="shared" si="16"/>
        <v/>
      </c>
      <c r="P52" s="40" t="str">
        <f t="shared" si="17"/>
        <v/>
      </c>
      <c r="Q52" s="40" t="str">
        <f t="shared" si="18"/>
        <v/>
      </c>
      <c r="R52" s="6">
        <f t="shared" si="19"/>
        <v>0</v>
      </c>
      <c r="S52" s="6">
        <f>IF(AND(D52&lt;=L$4,P52&lt;&gt;"Y"),IF(N52&lt;VLOOKUP(O52,Runners!A$3:CT$201,S$1,FALSE),IF(Y$2="zero",0,Y$2),0),0)</f>
        <v>0</v>
      </c>
      <c r="T52" s="6">
        <f t="shared" si="20"/>
        <v>0</v>
      </c>
      <c r="U52" s="2"/>
      <c r="V52" s="2" t="str">
        <f>IF(O52&lt;&gt;"",VLOOKUP(O52,Runners!CZ$3:DM$201,V$1,FALSE),"")</f>
        <v/>
      </c>
      <c r="W52" s="19" t="str">
        <f t="shared" si="21"/>
        <v/>
      </c>
    </row>
    <row r="53" spans="1:23" x14ac:dyDescent="0.2">
      <c r="A53" s="1" t="s">
        <v>203</v>
      </c>
      <c r="C53" s="3">
        <f>IF(A53&lt;&gt;"",VLOOKUP(A53,Runners!A$3:AS$201,C$1,FALSE),0)</f>
        <v>6.5972222222222222E-3</v>
      </c>
      <c r="D53" s="6">
        <f t="shared" si="11"/>
        <v>50</v>
      </c>
      <c r="E53" s="2"/>
      <c r="F53" s="2">
        <f t="shared" si="12"/>
        <v>0</v>
      </c>
      <c r="J53" s="1" t="str">
        <f t="shared" si="13"/>
        <v>Jackie Carruthers</v>
      </c>
      <c r="M53" s="8" t="str">
        <f t="shared" si="14"/>
        <v/>
      </c>
      <c r="N53" s="8" t="str">
        <f t="shared" si="15"/>
        <v/>
      </c>
      <c r="O53" s="1" t="str">
        <f t="shared" si="16"/>
        <v/>
      </c>
      <c r="P53" s="40" t="str">
        <f t="shared" si="17"/>
        <v/>
      </c>
      <c r="Q53" s="40" t="str">
        <f t="shared" si="18"/>
        <v/>
      </c>
      <c r="R53" s="6">
        <f t="shared" si="19"/>
        <v>0</v>
      </c>
      <c r="S53" s="6">
        <f>IF(AND(D53&lt;=L$4,P53&lt;&gt;"Y"),IF(N53&lt;VLOOKUP(O53,Runners!A$3:CT$201,S$1,FALSE),IF(Y$2="zero",0,Y$2),0),0)</f>
        <v>0</v>
      </c>
      <c r="T53" s="6">
        <f t="shared" si="20"/>
        <v>0</v>
      </c>
      <c r="U53" s="2"/>
      <c r="V53" s="2" t="str">
        <f>IF(O53&lt;&gt;"",VLOOKUP(O53,Runners!CZ$3:DM$201,V$1,FALSE),"")</f>
        <v/>
      </c>
      <c r="W53" s="19" t="str">
        <f t="shared" si="21"/>
        <v/>
      </c>
    </row>
    <row r="54" spans="1:23" x14ac:dyDescent="0.2">
      <c r="A54" s="1" t="s">
        <v>8</v>
      </c>
      <c r="C54" s="3">
        <f>IF(A54&lt;&gt;"",VLOOKUP(A54,Runners!A$3:AS$201,C$1,FALSE),0)</f>
        <v>6.076388888888889E-3</v>
      </c>
      <c r="D54" s="6">
        <f t="shared" si="11"/>
        <v>51</v>
      </c>
      <c r="E54" s="2"/>
      <c r="F54" s="2">
        <f t="shared" si="12"/>
        <v>0</v>
      </c>
      <c r="J54" s="1" t="str">
        <f t="shared" si="13"/>
        <v>Jacqui Murray</v>
      </c>
      <c r="M54" s="8" t="str">
        <f t="shared" si="14"/>
        <v/>
      </c>
      <c r="N54" s="8" t="str">
        <f t="shared" si="15"/>
        <v/>
      </c>
      <c r="O54" s="1" t="str">
        <f t="shared" si="16"/>
        <v/>
      </c>
      <c r="P54" s="40" t="str">
        <f t="shared" si="17"/>
        <v/>
      </c>
      <c r="Q54" s="40" t="str">
        <f t="shared" si="18"/>
        <v/>
      </c>
      <c r="R54" s="6">
        <f t="shared" si="19"/>
        <v>0</v>
      </c>
      <c r="S54" s="6">
        <f>IF(AND(D54&lt;=L$4,P54&lt;&gt;"Y"),IF(N54&lt;VLOOKUP(O54,Runners!A$3:CT$201,S$1,FALSE),IF(Y$2="zero",0,Y$2),0),0)</f>
        <v>0</v>
      </c>
      <c r="T54" s="6">
        <f t="shared" si="20"/>
        <v>0</v>
      </c>
      <c r="U54" s="2"/>
      <c r="V54" s="2" t="str">
        <f>IF(O54&lt;&gt;"",VLOOKUP(O54,Runners!CZ$3:DM$201,V$1,FALSE),"")</f>
        <v/>
      </c>
      <c r="W54" s="19" t="str">
        <f t="shared" si="21"/>
        <v/>
      </c>
    </row>
    <row r="55" spans="1:23" x14ac:dyDescent="0.2">
      <c r="A55" s="1" t="s">
        <v>230</v>
      </c>
      <c r="C55" s="3">
        <f>IF(A55&lt;&gt;"",VLOOKUP(A55,Runners!A$3:AS$201,C$1,FALSE),0)</f>
        <v>1.40625E-2</v>
      </c>
      <c r="D55" s="6">
        <f>D53+1</f>
        <v>51</v>
      </c>
      <c r="E55" s="2">
        <v>3.3101851851851848E-2</v>
      </c>
      <c r="F55" s="2">
        <f t="shared" ref="F55" si="22">IF(E55&gt;0,E55-C55,0)</f>
        <v>1.9039351851851849E-2</v>
      </c>
      <c r="J55" s="1" t="str">
        <f t="shared" ref="J55" si="23">A55</f>
        <v>James Whittle</v>
      </c>
      <c r="M55" s="8" t="str">
        <f t="shared" si="14"/>
        <v/>
      </c>
      <c r="N55" s="8" t="str">
        <f t="shared" si="15"/>
        <v/>
      </c>
      <c r="O55" s="1" t="str">
        <f t="shared" si="16"/>
        <v/>
      </c>
      <c r="P55" s="40" t="str">
        <f t="shared" si="17"/>
        <v/>
      </c>
      <c r="Q55" s="40" t="str">
        <f>IF(D55&lt;=L$4,IF(P55="Y",Q53,Q53-1),"")</f>
        <v/>
      </c>
      <c r="R55" s="6">
        <f>IF(Q55=Q53,0,IF(Q55&gt;0,Q55,1))</f>
        <v>0</v>
      </c>
      <c r="S55" s="6">
        <f>IF(AND(D55&lt;=L$4,P55&lt;&gt;"Y"),IF(N55&lt;VLOOKUP(O55,Runners!A$3:CT$201,S$1,FALSE),IF(Y$2="zero",0,Y$2),0),0)</f>
        <v>0</v>
      </c>
      <c r="T55" s="6">
        <f t="shared" ref="T55" si="24">IF(AND(D55&lt;=L$4,P55&lt;&gt;"Y"),S55+R55,0)</f>
        <v>0</v>
      </c>
      <c r="U55" s="2"/>
      <c r="V55" s="2" t="str">
        <f>IF(O55&lt;&gt;"",VLOOKUP(O55,Runners!CZ$3:DM$201,V$1,FALSE),"")</f>
        <v/>
      </c>
      <c r="W55" s="19" t="str">
        <f t="shared" ref="W55" si="25">IF(O55&lt;&gt;"",(V55-N55)/V55,"")</f>
        <v/>
      </c>
    </row>
    <row r="56" spans="1:23" x14ac:dyDescent="0.2">
      <c r="A56" s="1" t="s">
        <v>153</v>
      </c>
      <c r="C56" s="3">
        <f>IF(A56&lt;&gt;"",VLOOKUP(A56,Runners!A$3:AS$201,C$1,FALSE),0)</f>
        <v>1.0590277777777778E-2</v>
      </c>
      <c r="D56" s="6">
        <f>D54+1</f>
        <v>52</v>
      </c>
      <c r="E56" s="2"/>
      <c r="F56" s="2">
        <f t="shared" si="12"/>
        <v>0</v>
      </c>
      <c r="J56" s="1" t="str">
        <f t="shared" si="13"/>
        <v>Jason Sheridan</v>
      </c>
      <c r="M56" s="8" t="str">
        <f t="shared" si="14"/>
        <v/>
      </c>
      <c r="N56" s="8" t="str">
        <f t="shared" si="15"/>
        <v/>
      </c>
      <c r="O56" s="1" t="str">
        <f t="shared" si="16"/>
        <v/>
      </c>
      <c r="P56" s="40" t="str">
        <f t="shared" si="17"/>
        <v/>
      </c>
      <c r="Q56" s="40" t="str">
        <f>IF(D56&lt;=L$4,IF(P56="Y",Q54,Q54-1),"")</f>
        <v/>
      </c>
      <c r="R56" s="6">
        <f>IF(Q56=Q54,0,IF(Q56&gt;0,Q56,1))</f>
        <v>0</v>
      </c>
      <c r="S56" s="6">
        <f>IF(AND(D56&lt;=L$4,P56&lt;&gt;"Y"),IF(N56&lt;VLOOKUP(O56,Runners!A$3:CT$201,S$1,FALSE),IF(Y$2="zero",0,Y$2),0),0)</f>
        <v>0</v>
      </c>
      <c r="T56" s="6">
        <f t="shared" si="20"/>
        <v>0</v>
      </c>
      <c r="U56" s="2"/>
      <c r="V56" s="2" t="str">
        <f>IF(O56&lt;&gt;"",VLOOKUP(O56,Runners!CZ$3:DM$201,V$1,FALSE),"")</f>
        <v/>
      </c>
      <c r="W56" s="19" t="str">
        <f t="shared" si="21"/>
        <v/>
      </c>
    </row>
    <row r="57" spans="1:23" x14ac:dyDescent="0.2">
      <c r="A57" s="1" t="s">
        <v>180</v>
      </c>
      <c r="B57" s="3"/>
      <c r="C57" s="3">
        <f>IF(A57&lt;&gt;"",VLOOKUP(A57,Runners!A$3:AS$201,C$1,FALSE),0)</f>
        <v>6.9444444444444449E-3</v>
      </c>
      <c r="D57" s="6">
        <f t="shared" si="11"/>
        <v>53</v>
      </c>
      <c r="E57" s="2"/>
      <c r="F57" s="2">
        <f t="shared" si="12"/>
        <v>0</v>
      </c>
      <c r="J57" s="1" t="str">
        <f t="shared" si="13"/>
        <v>Jen Trohear</v>
      </c>
      <c r="M57" s="8" t="str">
        <f t="shared" si="14"/>
        <v/>
      </c>
      <c r="N57" s="8" t="str">
        <f t="shared" si="15"/>
        <v/>
      </c>
      <c r="O57" s="1" t="str">
        <f t="shared" si="16"/>
        <v/>
      </c>
      <c r="P57" s="40" t="str">
        <f t="shared" si="17"/>
        <v/>
      </c>
      <c r="Q57" s="40" t="str">
        <f t="shared" si="18"/>
        <v/>
      </c>
      <c r="R57" s="6">
        <f t="shared" si="19"/>
        <v>0</v>
      </c>
      <c r="S57" s="6">
        <f>IF(AND(D57&lt;=L$4,P57&lt;&gt;"Y"),IF(N57&lt;VLOOKUP(O57,Runners!A$3:CT$201,S$1,FALSE),IF(Y$2="zero",0,Y$2),0),0)</f>
        <v>0</v>
      </c>
      <c r="T57" s="6">
        <f t="shared" si="20"/>
        <v>0</v>
      </c>
      <c r="U57" s="2"/>
      <c r="V57" s="2" t="str">
        <f>IF(O57&lt;&gt;"",VLOOKUP(O57,Runners!CZ$3:DM$201,V$1,FALSE),"")</f>
        <v/>
      </c>
      <c r="W57" s="19" t="str">
        <f t="shared" si="21"/>
        <v/>
      </c>
    </row>
    <row r="58" spans="1:23" x14ac:dyDescent="0.2">
      <c r="A58" s="1" t="s">
        <v>212</v>
      </c>
      <c r="C58" s="3">
        <f>IF(A58&lt;&gt;"",VLOOKUP(A58,Runners!A$3:AS$201,C$1,FALSE),0)</f>
        <v>1.3368055555555557E-2</v>
      </c>
      <c r="D58" s="6">
        <f t="shared" si="11"/>
        <v>54</v>
      </c>
      <c r="E58" s="2"/>
      <c r="F58" s="2">
        <f t="shared" si="12"/>
        <v>0</v>
      </c>
      <c r="J58" s="1" t="str">
        <f t="shared" si="13"/>
        <v>Jennifer Hill</v>
      </c>
      <c r="M58" s="8" t="str">
        <f t="shared" si="14"/>
        <v/>
      </c>
      <c r="N58" s="8" t="str">
        <f t="shared" si="15"/>
        <v/>
      </c>
      <c r="O58" s="1" t="str">
        <f t="shared" si="16"/>
        <v/>
      </c>
      <c r="P58" s="40" t="str">
        <f t="shared" si="17"/>
        <v/>
      </c>
      <c r="Q58" s="40" t="str">
        <f t="shared" si="18"/>
        <v/>
      </c>
      <c r="R58" s="6">
        <f t="shared" si="19"/>
        <v>0</v>
      </c>
      <c r="S58" s="6">
        <f>IF(AND(D58&lt;=L$4,P58&lt;&gt;"Y"),IF(N58&lt;VLOOKUP(O58,Runners!A$3:CT$201,S$1,FALSE),IF(Y$2="zero",0,Y$2),0),0)</f>
        <v>0</v>
      </c>
      <c r="T58" s="6">
        <f t="shared" si="20"/>
        <v>0</v>
      </c>
      <c r="U58" s="2"/>
      <c r="V58" s="2" t="str">
        <f>IF(O58&lt;&gt;"",VLOOKUP(O58,Runners!CZ$3:DM$201,V$1,FALSE),"")</f>
        <v/>
      </c>
      <c r="W58" s="19" t="str">
        <f t="shared" si="21"/>
        <v/>
      </c>
    </row>
    <row r="59" spans="1:23" x14ac:dyDescent="0.2">
      <c r="A59" s="1" t="s">
        <v>6</v>
      </c>
      <c r="C59" s="3">
        <f>IF(A59&lt;&gt;"",VLOOKUP(A59,Runners!A$3:AS$201,C$1,FALSE),0)</f>
        <v>1.9097222222222224E-3</v>
      </c>
      <c r="D59" s="6">
        <f t="shared" si="11"/>
        <v>55</v>
      </c>
      <c r="E59" s="2"/>
      <c r="F59" s="2">
        <f t="shared" si="12"/>
        <v>0</v>
      </c>
      <c r="J59" s="1" t="str">
        <f t="shared" si="13"/>
        <v>Jeremy McCandless</v>
      </c>
      <c r="M59" s="8" t="str">
        <f t="shared" si="14"/>
        <v/>
      </c>
      <c r="N59" s="8" t="str">
        <f t="shared" si="15"/>
        <v/>
      </c>
      <c r="O59" s="1" t="str">
        <f t="shared" si="16"/>
        <v/>
      </c>
      <c r="P59" s="40" t="str">
        <f t="shared" si="17"/>
        <v/>
      </c>
      <c r="Q59" s="40" t="str">
        <f t="shared" si="18"/>
        <v/>
      </c>
      <c r="R59" s="6">
        <f t="shared" si="19"/>
        <v>0</v>
      </c>
      <c r="S59" s="6">
        <f>IF(AND(D59&lt;=L$4,P59&lt;&gt;"Y"),IF(N59&lt;VLOOKUP(O59,Runners!A$3:CT$201,S$1,FALSE),IF(Y$2="zero",0,Y$2),0),0)</f>
        <v>0</v>
      </c>
      <c r="T59" s="6">
        <f t="shared" si="20"/>
        <v>0</v>
      </c>
      <c r="U59" s="2"/>
      <c r="V59" s="2" t="str">
        <f>IF(O59&lt;&gt;"",VLOOKUP(O59,Runners!CZ$3:DM$201,V$1,FALSE),"")</f>
        <v/>
      </c>
      <c r="W59" s="19" t="str">
        <f t="shared" si="21"/>
        <v/>
      </c>
    </row>
    <row r="60" spans="1:23" x14ac:dyDescent="0.2">
      <c r="A60" s="1" t="s">
        <v>19</v>
      </c>
      <c r="C60" s="3">
        <f>IF(A60&lt;&gt;"",VLOOKUP(A60,Runners!A$3:AS$201,C$1,FALSE),0)</f>
        <v>1.5972222222222221E-2</v>
      </c>
      <c r="D60" s="6">
        <f t="shared" si="11"/>
        <v>56</v>
      </c>
      <c r="E60" s="2"/>
      <c r="F60" s="2">
        <f t="shared" si="12"/>
        <v>0</v>
      </c>
      <c r="J60" s="1" t="str">
        <f t="shared" si="13"/>
        <v>Joe Greenwood</v>
      </c>
      <c r="M60" s="8" t="str">
        <f t="shared" si="14"/>
        <v/>
      </c>
      <c r="N60" s="8" t="str">
        <f t="shared" si="15"/>
        <v/>
      </c>
      <c r="O60" s="1" t="str">
        <f t="shared" si="16"/>
        <v/>
      </c>
      <c r="P60" s="40" t="str">
        <f t="shared" si="17"/>
        <v/>
      </c>
      <c r="Q60" s="40" t="str">
        <f t="shared" si="18"/>
        <v/>
      </c>
      <c r="R60" s="6">
        <f t="shared" si="19"/>
        <v>0</v>
      </c>
      <c r="S60" s="6">
        <f>IF(AND(D60&lt;=L$4,P60&lt;&gt;"Y"),IF(N60&lt;VLOOKUP(O60,Runners!A$3:CT$201,S$1,FALSE),IF(Y$2="zero",0,Y$2),0),0)</f>
        <v>0</v>
      </c>
      <c r="T60" s="6">
        <f t="shared" si="20"/>
        <v>0</v>
      </c>
      <c r="U60" s="2"/>
      <c r="V60" s="2" t="str">
        <f>IF(O60&lt;&gt;"",VLOOKUP(O60,Runners!CZ$3:DM$201,V$1,FALSE),"")</f>
        <v/>
      </c>
      <c r="W60" s="19" t="str">
        <f t="shared" si="21"/>
        <v/>
      </c>
    </row>
    <row r="61" spans="1:23" x14ac:dyDescent="0.2">
      <c r="A61" s="1" t="s">
        <v>133</v>
      </c>
      <c r="B61" s="3"/>
      <c r="C61" s="3">
        <f>IF(A61&lt;&gt;"",VLOOKUP(A61,Runners!A$3:AS$201,C$1,FALSE),0)</f>
        <v>1.3020833333333334E-2</v>
      </c>
      <c r="D61" s="6">
        <f t="shared" si="11"/>
        <v>57</v>
      </c>
      <c r="E61" s="2"/>
      <c r="F61" s="2">
        <f t="shared" si="12"/>
        <v>0</v>
      </c>
      <c r="J61" s="1" t="str">
        <f t="shared" si="13"/>
        <v>John Bertenshaw</v>
      </c>
      <c r="M61" s="8" t="str">
        <f t="shared" si="14"/>
        <v/>
      </c>
      <c r="N61" s="8" t="str">
        <f t="shared" si="15"/>
        <v/>
      </c>
      <c r="O61" s="1" t="str">
        <f t="shared" si="16"/>
        <v/>
      </c>
      <c r="P61" s="40" t="str">
        <f t="shared" si="17"/>
        <v/>
      </c>
      <c r="Q61" s="40" t="str">
        <f t="shared" si="18"/>
        <v/>
      </c>
      <c r="R61" s="6">
        <f t="shared" si="19"/>
        <v>0</v>
      </c>
      <c r="S61" s="6">
        <f>IF(AND(D61&lt;=L$4,P61&lt;&gt;"Y"),IF(N61&lt;VLOOKUP(O61,Runners!A$3:CT$201,S$1,FALSE),IF(Y$2="zero",0,Y$2),0),0)</f>
        <v>0</v>
      </c>
      <c r="T61" s="6">
        <f t="shared" si="20"/>
        <v>0</v>
      </c>
      <c r="U61" s="2"/>
      <c r="V61" s="2" t="str">
        <f>IF(O61&lt;&gt;"",VLOOKUP(O61,Runners!CZ$3:DM$201,V$1,FALSE),"")</f>
        <v/>
      </c>
      <c r="W61" s="19" t="str">
        <f t="shared" si="21"/>
        <v/>
      </c>
    </row>
    <row r="62" spans="1:23" x14ac:dyDescent="0.2">
      <c r="A62" s="1" t="s">
        <v>152</v>
      </c>
      <c r="B62" s="3"/>
      <c r="C62" s="3">
        <f>IF(A62&lt;&gt;"",VLOOKUP(A62,Runners!A$3:AS$201,C$1,FALSE),0)</f>
        <v>1.6493055555555556E-2</v>
      </c>
      <c r="D62" s="6">
        <f t="shared" si="11"/>
        <v>58</v>
      </c>
      <c r="E62" s="2"/>
      <c r="F62" s="2">
        <f t="shared" si="12"/>
        <v>0</v>
      </c>
      <c r="J62" s="1" t="str">
        <f t="shared" si="13"/>
        <v>Jonathan Tuck</v>
      </c>
      <c r="M62" s="8" t="str">
        <f t="shared" si="14"/>
        <v/>
      </c>
      <c r="N62" s="8" t="str">
        <f t="shared" si="15"/>
        <v/>
      </c>
      <c r="O62" s="1" t="str">
        <f t="shared" si="16"/>
        <v/>
      </c>
      <c r="P62" s="40" t="str">
        <f t="shared" si="17"/>
        <v/>
      </c>
      <c r="Q62" s="40" t="str">
        <f t="shared" si="18"/>
        <v/>
      </c>
      <c r="R62" s="6">
        <f t="shared" si="19"/>
        <v>0</v>
      </c>
      <c r="S62" s="6">
        <f>IF(AND(D62&lt;=L$4,P62&lt;&gt;"Y"),IF(N62&lt;VLOOKUP(O62,Runners!A$3:CT$201,S$1,FALSE),IF(Y$2="zero",0,Y$2),0),0)</f>
        <v>0</v>
      </c>
      <c r="T62" s="6">
        <f t="shared" si="20"/>
        <v>0</v>
      </c>
      <c r="U62" s="2"/>
      <c r="V62" s="2" t="str">
        <f>IF(O62&lt;&gt;"",VLOOKUP(O62,Runners!CZ$3:DM$201,V$1,FALSE),"")</f>
        <v/>
      </c>
      <c r="W62" s="19" t="str">
        <f t="shared" si="21"/>
        <v/>
      </c>
    </row>
    <row r="63" spans="1:23" x14ac:dyDescent="0.2">
      <c r="A63" s="1" t="s">
        <v>17</v>
      </c>
      <c r="C63" s="3">
        <f>IF(A63&lt;&gt;"",VLOOKUP(A63,Runners!A$3:AS$201,C$1,FALSE),0)</f>
        <v>8.6805555555555559E-3</v>
      </c>
      <c r="D63" s="6">
        <f t="shared" si="11"/>
        <v>59</v>
      </c>
      <c r="E63" s="2"/>
      <c r="F63" s="2">
        <f t="shared" si="12"/>
        <v>0</v>
      </c>
      <c r="J63" s="1" t="str">
        <f t="shared" si="13"/>
        <v>Julia Rolfe</v>
      </c>
      <c r="M63" s="8" t="str">
        <f t="shared" si="14"/>
        <v/>
      </c>
      <c r="N63" s="8" t="str">
        <f t="shared" si="15"/>
        <v/>
      </c>
      <c r="O63" s="1" t="str">
        <f t="shared" si="16"/>
        <v/>
      </c>
      <c r="P63" s="40" t="str">
        <f t="shared" si="17"/>
        <v/>
      </c>
      <c r="Q63" s="40" t="str">
        <f t="shared" si="18"/>
        <v/>
      </c>
      <c r="R63" s="6">
        <f t="shared" si="19"/>
        <v>0</v>
      </c>
      <c r="S63" s="6">
        <f>IF(AND(D63&lt;=L$4,P63&lt;&gt;"Y"),IF(N63&lt;VLOOKUP(O63,Runners!A$3:CT$201,S$1,FALSE),IF(Y$2="zero",0,Y$2),0),0)</f>
        <v>0</v>
      </c>
      <c r="T63" s="6">
        <f t="shared" si="20"/>
        <v>0</v>
      </c>
      <c r="U63" s="2"/>
      <c r="V63" s="2" t="str">
        <f>IF(O63&lt;&gt;"",VLOOKUP(O63,Runners!CZ$3:DM$201,V$1,FALSE),"")</f>
        <v/>
      </c>
      <c r="W63" s="19" t="str">
        <f t="shared" si="21"/>
        <v/>
      </c>
    </row>
    <row r="64" spans="1:23" x14ac:dyDescent="0.2">
      <c r="A64" s="1" t="s">
        <v>202</v>
      </c>
      <c r="C64" s="3">
        <f>IF(A64&lt;&gt;"",VLOOKUP(A64,Runners!A$3:AS$201,C$1,FALSE),0)</f>
        <v>3.1250000000000002E-3</v>
      </c>
      <c r="D64" s="6">
        <f t="shared" si="11"/>
        <v>60</v>
      </c>
      <c r="E64" s="2"/>
      <c r="F64" s="2">
        <f t="shared" si="12"/>
        <v>0</v>
      </c>
      <c r="J64" s="1" t="str">
        <f t="shared" si="13"/>
        <v>Julie Brayne</v>
      </c>
      <c r="M64" s="8" t="str">
        <f t="shared" si="14"/>
        <v/>
      </c>
      <c r="N64" s="8" t="str">
        <f t="shared" si="15"/>
        <v/>
      </c>
      <c r="O64" s="1" t="str">
        <f t="shared" si="16"/>
        <v/>
      </c>
      <c r="P64" s="40" t="str">
        <f t="shared" si="17"/>
        <v/>
      </c>
      <c r="Q64" s="40" t="str">
        <f t="shared" si="18"/>
        <v/>
      </c>
      <c r="R64" s="6">
        <f t="shared" si="19"/>
        <v>0</v>
      </c>
      <c r="S64" s="6">
        <f>IF(AND(D64&lt;=L$4,P64&lt;&gt;"Y"),IF(N64&lt;VLOOKUP(O64,Runners!A$3:CT$201,S$1,FALSE),IF(Y$2="zero",0,Y$2),0),0)</f>
        <v>0</v>
      </c>
      <c r="T64" s="6">
        <f t="shared" si="20"/>
        <v>0</v>
      </c>
      <c r="U64" s="2"/>
      <c r="V64" s="2" t="str">
        <f>IF(O64&lt;&gt;"",VLOOKUP(O64,Runners!CZ$3:DM$201,V$1,FALSE),"")</f>
        <v/>
      </c>
      <c r="W64" s="19" t="str">
        <f t="shared" si="21"/>
        <v/>
      </c>
    </row>
    <row r="65" spans="1:23" x14ac:dyDescent="0.2">
      <c r="A65" s="1" t="s">
        <v>150</v>
      </c>
      <c r="B65" s="3"/>
      <c r="C65" s="3">
        <f>IF(A65&lt;&gt;"",VLOOKUP(A65,Runners!A$3:AS$201,C$1,FALSE),0)</f>
        <v>3.2986111111111111E-3</v>
      </c>
      <c r="D65" s="6">
        <f t="shared" si="11"/>
        <v>61</v>
      </c>
      <c r="E65" s="2"/>
      <c r="F65" s="2">
        <f t="shared" si="12"/>
        <v>0</v>
      </c>
      <c r="J65" s="1" t="str">
        <f t="shared" si="13"/>
        <v>Julie Wiseman</v>
      </c>
      <c r="M65" s="8" t="str">
        <f t="shared" si="14"/>
        <v/>
      </c>
      <c r="N65" s="8" t="str">
        <f t="shared" si="15"/>
        <v/>
      </c>
      <c r="O65" s="1" t="str">
        <f t="shared" si="16"/>
        <v/>
      </c>
      <c r="P65" s="40" t="str">
        <f t="shared" si="17"/>
        <v/>
      </c>
      <c r="Q65" s="40" t="str">
        <f t="shared" si="18"/>
        <v/>
      </c>
      <c r="R65" s="6">
        <f t="shared" si="19"/>
        <v>0</v>
      </c>
      <c r="S65" s="6">
        <f>IF(AND(D65&lt;=L$4,P65&lt;&gt;"Y"),IF(N65&lt;VLOOKUP(O65,Runners!A$3:CT$201,S$1,FALSE),IF(Y$2="zero",0,Y$2),0),0)</f>
        <v>0</v>
      </c>
      <c r="T65" s="6">
        <f t="shared" si="20"/>
        <v>0</v>
      </c>
      <c r="U65" s="2"/>
      <c r="V65" s="2" t="str">
        <f>IF(O65&lt;&gt;"",VLOOKUP(O65,Runners!CZ$3:DM$201,V$1,FALSE),"")</f>
        <v/>
      </c>
      <c r="W65" s="19" t="str">
        <f t="shared" si="21"/>
        <v/>
      </c>
    </row>
    <row r="66" spans="1:23" x14ac:dyDescent="0.2">
      <c r="A66" s="1" t="s">
        <v>218</v>
      </c>
      <c r="C66" s="3">
        <f>IF(A66&lt;&gt;"",VLOOKUP(A66,Runners!A$3:AS$201,C$1,FALSE),0)</f>
        <v>1.2847222222222223E-2</v>
      </c>
      <c r="D66" s="6">
        <f t="shared" si="11"/>
        <v>62</v>
      </c>
      <c r="E66" s="2"/>
      <c r="F66" s="2">
        <f t="shared" si="12"/>
        <v>0</v>
      </c>
      <c r="J66" s="1" t="str">
        <f t="shared" si="13"/>
        <v>Kate Edwards</v>
      </c>
      <c r="M66" s="8" t="str">
        <f t="shared" si="14"/>
        <v/>
      </c>
      <c r="N66" s="8" t="str">
        <f t="shared" si="15"/>
        <v/>
      </c>
      <c r="O66" s="1" t="str">
        <f t="shared" si="16"/>
        <v/>
      </c>
      <c r="P66" s="40" t="str">
        <f t="shared" si="17"/>
        <v/>
      </c>
      <c r="Q66" s="40" t="str">
        <f t="shared" si="18"/>
        <v/>
      </c>
      <c r="R66" s="6">
        <f t="shared" si="19"/>
        <v>0</v>
      </c>
      <c r="S66" s="6">
        <f>IF(AND(D66&lt;=L$4,P66&lt;&gt;"Y"),IF(N66&lt;VLOOKUP(O66,Runners!A$3:CT$201,S$1,FALSE),IF(Y$2="zero",0,Y$2),0),0)</f>
        <v>0</v>
      </c>
      <c r="T66" s="6">
        <f t="shared" si="20"/>
        <v>0</v>
      </c>
      <c r="U66" s="2"/>
      <c r="V66" s="2" t="str">
        <f>IF(O66&lt;&gt;"",VLOOKUP(O66,Runners!CZ$3:DM$201,V$1,FALSE),"")</f>
        <v/>
      </c>
      <c r="W66" s="19" t="str">
        <f t="shared" si="21"/>
        <v/>
      </c>
    </row>
    <row r="67" spans="1:23" x14ac:dyDescent="0.2">
      <c r="A67" s="1" t="s">
        <v>16</v>
      </c>
      <c r="C67" s="3">
        <f>IF(A67&lt;&gt;"",VLOOKUP(A67,Runners!A$3:AS$201,C$1,FALSE),0)</f>
        <v>1.1631944444444445E-2</v>
      </c>
      <c r="D67" s="6">
        <f t="shared" si="11"/>
        <v>63</v>
      </c>
      <c r="E67" s="2"/>
      <c r="F67" s="2">
        <f t="shared" si="12"/>
        <v>0</v>
      </c>
      <c r="J67" s="1" t="str">
        <f t="shared" si="13"/>
        <v>Kathy Gaunt</v>
      </c>
      <c r="M67" s="8" t="str">
        <f t="shared" si="14"/>
        <v/>
      </c>
      <c r="N67" s="8" t="str">
        <f t="shared" si="15"/>
        <v/>
      </c>
      <c r="O67" s="1" t="str">
        <f t="shared" si="16"/>
        <v/>
      </c>
      <c r="P67" s="40" t="str">
        <f t="shared" si="17"/>
        <v/>
      </c>
      <c r="Q67" s="40" t="str">
        <f t="shared" si="18"/>
        <v/>
      </c>
      <c r="R67" s="6">
        <f t="shared" si="19"/>
        <v>0</v>
      </c>
      <c r="S67" s="6">
        <f>IF(AND(D67&lt;=L$4,P67&lt;&gt;"Y"),IF(N67&lt;VLOOKUP(O67,Runners!A$3:CT$201,S$1,FALSE),IF(Y$2="zero",0,Y$2),0),0)</f>
        <v>0</v>
      </c>
      <c r="T67" s="6">
        <f t="shared" si="20"/>
        <v>0</v>
      </c>
      <c r="U67" s="2"/>
      <c r="V67" s="2" t="str">
        <f>IF(O67&lt;&gt;"",VLOOKUP(O67,Runners!CZ$3:DM$201,V$1,FALSE),"")</f>
        <v/>
      </c>
      <c r="W67" s="19" t="str">
        <f t="shared" si="21"/>
        <v/>
      </c>
    </row>
    <row r="68" spans="1:23" x14ac:dyDescent="0.2">
      <c r="A68" s="1" t="s">
        <v>181</v>
      </c>
      <c r="C68" s="3">
        <f>IF(A68&lt;&gt;"",VLOOKUP(A68,Runners!A$3:AS$201,C$1,FALSE),0)</f>
        <v>1.0763888888888889E-2</v>
      </c>
      <c r="D68" s="6">
        <f t="shared" si="11"/>
        <v>64</v>
      </c>
      <c r="E68" s="2"/>
      <c r="F68" s="2">
        <f t="shared" si="12"/>
        <v>0</v>
      </c>
      <c r="J68" s="1" t="str">
        <f t="shared" si="13"/>
        <v>Katy McIntyre</v>
      </c>
      <c r="M68" s="8" t="str">
        <f t="shared" ref="M68:M99" si="26">IF(D68&lt;=L$4,SMALL(E$4:E$202,D68),"")</f>
        <v/>
      </c>
      <c r="N68" s="8" t="str">
        <f t="shared" ref="N68:N99" si="27">IF(D68&lt;=L$4,VLOOKUP(M68,E$4:F$202,2,FALSE),"")</f>
        <v/>
      </c>
      <c r="O68" s="1" t="str">
        <f t="shared" ref="O68:O99" si="28">IF(D68&lt;=L$4,VLOOKUP(M68,E$4:J$202,6,FALSE),"")</f>
        <v/>
      </c>
      <c r="P68" s="40" t="str">
        <f t="shared" ref="P68:P99" si="29">IF(D68&lt;=L$4,VLOOKUP(O68,A$4:B$202,2,FALSE),"")</f>
        <v/>
      </c>
      <c r="Q68" s="40" t="str">
        <f t="shared" si="18"/>
        <v/>
      </c>
      <c r="R68" s="6">
        <f t="shared" si="19"/>
        <v>0</v>
      </c>
      <c r="S68" s="6">
        <f>IF(AND(D68&lt;=L$4,P68&lt;&gt;"Y"),IF(N68&lt;VLOOKUP(O68,Runners!A$3:CT$201,S$1,FALSE),IF(Y$2="zero",0,Y$2),0),0)</f>
        <v>0</v>
      </c>
      <c r="T68" s="6">
        <f t="shared" si="20"/>
        <v>0</v>
      </c>
      <c r="U68" s="2"/>
      <c r="V68" s="2" t="str">
        <f>IF(O68&lt;&gt;"",VLOOKUP(O68,Runners!CZ$3:DM$201,V$1,FALSE),"")</f>
        <v/>
      </c>
      <c r="W68" s="19" t="str">
        <f t="shared" si="21"/>
        <v/>
      </c>
    </row>
    <row r="69" spans="1:23" x14ac:dyDescent="0.2">
      <c r="A69" s="1" t="s">
        <v>151</v>
      </c>
      <c r="C69" s="3">
        <f>IF(A69&lt;&gt;"",VLOOKUP(A69,Runners!A$3:AS$201,C$1,FALSE),0)</f>
        <v>1.1458333333333334E-2</v>
      </c>
      <c r="D69" s="6">
        <f t="shared" ref="D69:D100" si="30">D68+1</f>
        <v>65</v>
      </c>
      <c r="E69" s="2"/>
      <c r="F69" s="2">
        <f t="shared" ref="F69:F100" si="31">IF(E69&gt;0,E69-C69,0)</f>
        <v>0</v>
      </c>
      <c r="J69" s="1" t="str">
        <f t="shared" ref="J69:J100" si="32">A69</f>
        <v>Kevin Murray</v>
      </c>
      <c r="M69" s="8" t="str">
        <f t="shared" si="26"/>
        <v/>
      </c>
      <c r="N69" s="8" t="str">
        <f t="shared" si="27"/>
        <v/>
      </c>
      <c r="O69" s="1" t="str">
        <f t="shared" si="28"/>
        <v/>
      </c>
      <c r="P69" s="40" t="str">
        <f t="shared" si="29"/>
        <v/>
      </c>
      <c r="Q69" s="40" t="str">
        <f t="shared" ref="Q69:Q100" si="33">IF(D69&lt;=L$4,IF(P69="Y",Q68,Q68-1),"")</f>
        <v/>
      </c>
      <c r="R69" s="6">
        <f t="shared" ref="R69:R100" si="34">IF(Q69=Q68,0,IF(Q69&gt;0,Q69,1))</f>
        <v>0</v>
      </c>
      <c r="S69" s="6">
        <f>IF(AND(D69&lt;=L$4,P69&lt;&gt;"Y"),IF(N69&lt;VLOOKUP(O69,Runners!A$3:CT$201,S$1,FALSE),IF(Y$2="zero",0,Y$2),0),0)</f>
        <v>0</v>
      </c>
      <c r="T69" s="6">
        <f t="shared" ref="T69:T100" si="35">IF(AND(D69&lt;=L$4,P69&lt;&gt;"Y"),S69+R69,0)</f>
        <v>0</v>
      </c>
      <c r="U69" s="2"/>
      <c r="V69" s="2" t="str">
        <f>IF(O69&lt;&gt;"",VLOOKUP(O69,Runners!CZ$3:DM$201,V$1,FALSE),"")</f>
        <v/>
      </c>
      <c r="W69" s="19" t="str">
        <f t="shared" ref="W69:W100" si="36">IF(O69&lt;&gt;"",(V69-N69)/V69,"")</f>
        <v/>
      </c>
    </row>
    <row r="70" spans="1:23" x14ac:dyDescent="0.2">
      <c r="A70" s="1" t="s">
        <v>13</v>
      </c>
      <c r="B70" s="3"/>
      <c r="C70" s="3">
        <f>IF(A70&lt;&gt;"",VLOOKUP(A70,Runners!A$3:AS$201,C$1,FALSE),0)</f>
        <v>1.0069444444444445E-2</v>
      </c>
      <c r="D70" s="6">
        <f t="shared" si="30"/>
        <v>66</v>
      </c>
      <c r="E70" s="2"/>
      <c r="F70" s="2">
        <f t="shared" si="31"/>
        <v>0</v>
      </c>
      <c r="J70" s="1" t="str">
        <f t="shared" si="32"/>
        <v>Kirsten Burnett</v>
      </c>
      <c r="M70" s="8" t="str">
        <f t="shared" si="26"/>
        <v/>
      </c>
      <c r="N70" s="8" t="str">
        <f t="shared" si="27"/>
        <v/>
      </c>
      <c r="O70" s="1" t="str">
        <f t="shared" si="28"/>
        <v/>
      </c>
      <c r="P70" s="40" t="str">
        <f t="shared" si="29"/>
        <v/>
      </c>
      <c r="Q70" s="40" t="str">
        <f t="shared" si="33"/>
        <v/>
      </c>
      <c r="R70" s="6">
        <f t="shared" si="34"/>
        <v>0</v>
      </c>
      <c r="S70" s="6">
        <f>IF(AND(D70&lt;=L$4,P70&lt;&gt;"Y"),IF(N70&lt;VLOOKUP(O70,Runners!A$3:CT$201,S$1,FALSE),IF(Y$2="zero",0,Y$2),0),0)</f>
        <v>0</v>
      </c>
      <c r="T70" s="6">
        <f t="shared" si="35"/>
        <v>0</v>
      </c>
      <c r="U70" s="2"/>
      <c r="V70" s="2" t="str">
        <f>IF(O70&lt;&gt;"",VLOOKUP(O70,Runners!CZ$3:DM$201,V$1,FALSE),"")</f>
        <v/>
      </c>
      <c r="W70" s="19" t="str">
        <f t="shared" si="36"/>
        <v/>
      </c>
    </row>
    <row r="71" spans="1:23" x14ac:dyDescent="0.2">
      <c r="A71" s="1" t="s">
        <v>197</v>
      </c>
      <c r="C71" s="3">
        <f>IF(A71&lt;&gt;"",VLOOKUP(A71,Runners!A$3:AS$201,C$1,FALSE),0)</f>
        <v>1.3541666666666667E-2</v>
      </c>
      <c r="D71" s="6">
        <f t="shared" si="30"/>
        <v>67</v>
      </c>
      <c r="E71" s="2"/>
      <c r="F71" s="2">
        <f t="shared" si="31"/>
        <v>0</v>
      </c>
      <c r="J71" s="1" t="str">
        <f t="shared" si="32"/>
        <v>Laura Bremner</v>
      </c>
      <c r="M71" s="8" t="str">
        <f t="shared" si="26"/>
        <v/>
      </c>
      <c r="N71" s="8" t="str">
        <f t="shared" si="27"/>
        <v/>
      </c>
      <c r="O71" s="1" t="str">
        <f t="shared" si="28"/>
        <v/>
      </c>
      <c r="P71" s="40" t="str">
        <f t="shared" si="29"/>
        <v/>
      </c>
      <c r="Q71" s="40" t="str">
        <f t="shared" si="33"/>
        <v/>
      </c>
      <c r="R71" s="6">
        <f t="shared" si="34"/>
        <v>0</v>
      </c>
      <c r="S71" s="6">
        <f>IF(AND(D71&lt;=L$4,P71&lt;&gt;"Y"),IF(N71&lt;VLOOKUP(O71,Runners!A$3:CT$201,S$1,FALSE),IF(Y$2="zero",0,Y$2),0),0)</f>
        <v>0</v>
      </c>
      <c r="T71" s="6">
        <f t="shared" si="35"/>
        <v>0</v>
      </c>
      <c r="U71" s="2"/>
      <c r="V71" s="2" t="str">
        <f>IF(O71&lt;&gt;"",VLOOKUP(O71,Runners!CZ$3:DM$201,V$1,FALSE),"")</f>
        <v/>
      </c>
      <c r="W71" s="19" t="str">
        <f t="shared" si="36"/>
        <v/>
      </c>
    </row>
    <row r="72" spans="1:23" x14ac:dyDescent="0.2">
      <c r="A72" s="1" t="s">
        <v>11</v>
      </c>
      <c r="B72" s="3"/>
      <c r="C72" s="3">
        <f>IF(A72&lt;&gt;"",VLOOKUP(A72,Runners!A$3:AS$201,C$1,FALSE),0)</f>
        <v>9.0277777777777787E-3</v>
      </c>
      <c r="D72" s="6">
        <f t="shared" si="30"/>
        <v>68</v>
      </c>
      <c r="E72" s="2"/>
      <c r="F72" s="2">
        <f t="shared" si="31"/>
        <v>0</v>
      </c>
      <c r="J72" s="1" t="str">
        <f t="shared" si="32"/>
        <v>Laura Byrne</v>
      </c>
      <c r="M72" s="8" t="str">
        <f t="shared" si="26"/>
        <v/>
      </c>
      <c r="N72" s="8" t="str">
        <f t="shared" si="27"/>
        <v/>
      </c>
      <c r="O72" s="1" t="str">
        <f t="shared" si="28"/>
        <v/>
      </c>
      <c r="P72" s="40" t="str">
        <f t="shared" si="29"/>
        <v/>
      </c>
      <c r="Q72" s="40" t="str">
        <f t="shared" si="33"/>
        <v/>
      </c>
      <c r="R72" s="6">
        <f t="shared" si="34"/>
        <v>0</v>
      </c>
      <c r="S72" s="6">
        <f>IF(AND(D72&lt;=L$4,P72&lt;&gt;"Y"),IF(N72&lt;VLOOKUP(O72,Runners!A$3:CT$201,S$1,FALSE),IF(Y$2="zero",0,Y$2),0),0)</f>
        <v>0</v>
      </c>
      <c r="T72" s="6">
        <f t="shared" si="35"/>
        <v>0</v>
      </c>
      <c r="U72" s="2"/>
      <c r="V72" s="2" t="str">
        <f>IF(O72&lt;&gt;"",VLOOKUP(O72,Runners!CZ$3:DM$201,V$1,FALSE),"")</f>
        <v/>
      </c>
      <c r="W72" s="19" t="str">
        <f t="shared" si="36"/>
        <v/>
      </c>
    </row>
    <row r="73" spans="1:23" x14ac:dyDescent="0.2">
      <c r="A73" s="1" t="s">
        <v>222</v>
      </c>
      <c r="B73" s="1" t="s">
        <v>219</v>
      </c>
      <c r="C73" s="3">
        <f>IF(A73&lt;&gt;"",VLOOKUP(A73,Runners!A$3:AS$201,C$1,FALSE),0)</f>
        <v>1.2673611111111111E-2</v>
      </c>
      <c r="D73" s="6">
        <f t="shared" si="30"/>
        <v>69</v>
      </c>
      <c r="E73" s="2"/>
      <c r="F73" s="2">
        <f t="shared" si="31"/>
        <v>0</v>
      </c>
      <c r="J73" s="1" t="str">
        <f t="shared" si="32"/>
        <v>Lee Ramsden</v>
      </c>
      <c r="M73" s="8" t="str">
        <f t="shared" si="26"/>
        <v/>
      </c>
      <c r="N73" s="8" t="str">
        <f t="shared" si="27"/>
        <v/>
      </c>
      <c r="O73" s="1" t="str">
        <f t="shared" si="28"/>
        <v/>
      </c>
      <c r="P73" s="40" t="str">
        <f t="shared" si="29"/>
        <v/>
      </c>
      <c r="Q73" s="40" t="str">
        <f t="shared" si="33"/>
        <v/>
      </c>
      <c r="R73" s="6">
        <f t="shared" si="34"/>
        <v>0</v>
      </c>
      <c r="S73" s="6">
        <f>IF(AND(D73&lt;=L$4,P73&lt;&gt;"Y"),IF(N73&lt;VLOOKUP(O73,Runners!A$3:CT$201,S$1,FALSE),IF(Y$2="zero",0,Y$2),0),0)</f>
        <v>0</v>
      </c>
      <c r="T73" s="6">
        <f t="shared" si="35"/>
        <v>0</v>
      </c>
      <c r="U73" s="2"/>
      <c r="V73" s="2" t="str">
        <f>IF(O73&lt;&gt;"",VLOOKUP(O73,Runners!CZ$3:DM$201,V$1,FALSE),"")</f>
        <v/>
      </c>
      <c r="W73" s="19" t="str">
        <f t="shared" si="36"/>
        <v/>
      </c>
    </row>
    <row r="74" spans="1:23" x14ac:dyDescent="0.2">
      <c r="A74" s="1" t="s">
        <v>169</v>
      </c>
      <c r="C74" s="3">
        <f>IF(A74&lt;&gt;"",VLOOKUP(A74,Runners!A$3:AS$201,C$1,FALSE),0)</f>
        <v>1.4930555555555556E-2</v>
      </c>
      <c r="D74" s="6">
        <f t="shared" si="30"/>
        <v>70</v>
      </c>
      <c r="E74" s="2"/>
      <c r="F74" s="2">
        <f t="shared" si="31"/>
        <v>0</v>
      </c>
      <c r="J74" s="1" t="str">
        <f t="shared" si="32"/>
        <v>Lee Vaudrey</v>
      </c>
      <c r="M74" s="8" t="str">
        <f t="shared" si="26"/>
        <v/>
      </c>
      <c r="N74" s="8" t="str">
        <f t="shared" si="27"/>
        <v/>
      </c>
      <c r="O74" s="1" t="str">
        <f t="shared" si="28"/>
        <v/>
      </c>
      <c r="P74" s="40" t="str">
        <f t="shared" si="29"/>
        <v/>
      </c>
      <c r="Q74" s="40" t="str">
        <f t="shared" si="33"/>
        <v/>
      </c>
      <c r="R74" s="6">
        <f t="shared" si="34"/>
        <v>0</v>
      </c>
      <c r="S74" s="6">
        <f>IF(AND(D74&lt;=L$4,P74&lt;&gt;"Y"),IF(N74&lt;VLOOKUP(O74,Runners!A$3:CT$201,S$1,FALSE),IF(Y$2="zero",0,Y$2),0),0)</f>
        <v>0</v>
      </c>
      <c r="T74" s="6">
        <f t="shared" si="35"/>
        <v>0</v>
      </c>
      <c r="U74" s="2"/>
      <c r="V74" s="2" t="str">
        <f>IF(O74&lt;&gt;"",VLOOKUP(O74,Runners!CZ$3:DM$201,V$1,FALSE),"")</f>
        <v/>
      </c>
      <c r="W74" s="19" t="str">
        <f t="shared" si="36"/>
        <v/>
      </c>
    </row>
    <row r="75" spans="1:23" x14ac:dyDescent="0.2">
      <c r="A75" s="1" t="s">
        <v>167</v>
      </c>
      <c r="C75" s="3">
        <f>IF(A75&lt;&gt;"",VLOOKUP(A75,Runners!A$3:AS$201,C$1,FALSE),0)</f>
        <v>1.232638888888889E-2</v>
      </c>
      <c r="D75" s="6">
        <f t="shared" si="30"/>
        <v>71</v>
      </c>
      <c r="E75" s="2">
        <v>3.3055555555555553E-2</v>
      </c>
      <c r="F75" s="2">
        <f t="shared" si="31"/>
        <v>2.0729166666666663E-2</v>
      </c>
      <c r="J75" s="1" t="str">
        <f t="shared" si="32"/>
        <v>Lewis McAfee</v>
      </c>
      <c r="M75" s="8" t="str">
        <f t="shared" si="26"/>
        <v/>
      </c>
      <c r="N75" s="8" t="str">
        <f t="shared" si="27"/>
        <v/>
      </c>
      <c r="O75" s="1" t="str">
        <f t="shared" si="28"/>
        <v/>
      </c>
      <c r="P75" s="40" t="str">
        <f t="shared" si="29"/>
        <v/>
      </c>
      <c r="Q75" s="40" t="str">
        <f t="shared" si="33"/>
        <v/>
      </c>
      <c r="R75" s="6">
        <f t="shared" si="34"/>
        <v>0</v>
      </c>
      <c r="S75" s="6">
        <f>IF(AND(D75&lt;=L$4,P75&lt;&gt;"Y"),IF(N75&lt;VLOOKUP(O75,Runners!A$3:CT$201,S$1,FALSE),IF(Y$2="zero",0,Y$2),0),0)</f>
        <v>0</v>
      </c>
      <c r="T75" s="6">
        <f t="shared" si="35"/>
        <v>0</v>
      </c>
      <c r="U75" s="2"/>
      <c r="V75" s="2" t="str">
        <f>IF(O75&lt;&gt;"",VLOOKUP(O75,Runners!CZ$3:DM$201,V$1,FALSE),"")</f>
        <v/>
      </c>
      <c r="W75" s="19" t="str">
        <f t="shared" si="36"/>
        <v/>
      </c>
    </row>
    <row r="76" spans="1:23" x14ac:dyDescent="0.2">
      <c r="A76" s="1" t="s">
        <v>195</v>
      </c>
      <c r="C76" s="3">
        <f>IF(A76&lt;&gt;"",VLOOKUP(A76,Runners!A$3:AS$201,C$1,FALSE),0)</f>
        <v>9.2013888888888892E-3</v>
      </c>
      <c r="D76" s="6">
        <f t="shared" si="30"/>
        <v>72</v>
      </c>
      <c r="E76" s="2"/>
      <c r="F76" s="2">
        <f t="shared" si="31"/>
        <v>0</v>
      </c>
      <c r="J76" s="1" t="str">
        <f t="shared" si="32"/>
        <v>Linda Chadderton</v>
      </c>
      <c r="M76" s="8" t="str">
        <f t="shared" si="26"/>
        <v/>
      </c>
      <c r="N76" s="8" t="str">
        <f t="shared" si="27"/>
        <v/>
      </c>
      <c r="O76" s="1" t="str">
        <f t="shared" si="28"/>
        <v/>
      </c>
      <c r="P76" s="40" t="str">
        <f t="shared" si="29"/>
        <v/>
      </c>
      <c r="Q76" s="40" t="str">
        <f t="shared" si="33"/>
        <v/>
      </c>
      <c r="R76" s="6">
        <f t="shared" si="34"/>
        <v>0</v>
      </c>
      <c r="S76" s="6">
        <f>IF(AND(D76&lt;=L$4,P76&lt;&gt;"Y"),IF(N76&lt;VLOOKUP(O76,Runners!A$3:CT$201,S$1,FALSE),IF(Y$2="zero",0,Y$2),0),0)</f>
        <v>0</v>
      </c>
      <c r="T76" s="6">
        <f t="shared" si="35"/>
        <v>0</v>
      </c>
      <c r="U76" s="2"/>
      <c r="V76" s="2" t="str">
        <f>IF(O76&lt;&gt;"",VLOOKUP(O76,Runners!CZ$3:DM$201,V$1,FALSE),"")</f>
        <v/>
      </c>
      <c r="W76" s="19" t="str">
        <f t="shared" si="36"/>
        <v/>
      </c>
    </row>
    <row r="77" spans="1:23" x14ac:dyDescent="0.2">
      <c r="A77" s="1" t="s">
        <v>165</v>
      </c>
      <c r="C77" s="3">
        <f>IF(A77&lt;&gt;"",VLOOKUP(A77,Runners!A$3:AS$201,C$1,FALSE),0)</f>
        <v>1.6145833333333335E-2</v>
      </c>
      <c r="D77" s="6">
        <f t="shared" si="30"/>
        <v>73</v>
      </c>
      <c r="E77" s="2"/>
      <c r="F77" s="2">
        <f t="shared" si="31"/>
        <v>0</v>
      </c>
      <c r="J77" s="1" t="str">
        <f t="shared" si="32"/>
        <v>Liz Abbott</v>
      </c>
      <c r="M77" s="8" t="str">
        <f t="shared" si="26"/>
        <v/>
      </c>
      <c r="N77" s="8" t="str">
        <f t="shared" si="27"/>
        <v/>
      </c>
      <c r="O77" s="1" t="str">
        <f t="shared" si="28"/>
        <v/>
      </c>
      <c r="P77" s="40" t="str">
        <f t="shared" si="29"/>
        <v/>
      </c>
      <c r="Q77" s="40" t="str">
        <f t="shared" si="33"/>
        <v/>
      </c>
      <c r="R77" s="6">
        <f t="shared" si="34"/>
        <v>0</v>
      </c>
      <c r="S77" s="6">
        <f>IF(AND(D77&lt;=L$4,P77&lt;&gt;"Y"),IF(N77&lt;VLOOKUP(O77,Runners!A$3:CT$201,S$1,FALSE),IF(Y$2="zero",0,Y$2),0),0)</f>
        <v>0</v>
      </c>
      <c r="T77" s="6">
        <f t="shared" si="35"/>
        <v>0</v>
      </c>
      <c r="U77" s="2"/>
      <c r="V77" s="2" t="str">
        <f>IF(O77&lt;&gt;"",VLOOKUP(O77,Runners!CZ$3:DM$201,V$1,FALSE),"")</f>
        <v/>
      </c>
      <c r="W77" s="19" t="str">
        <f t="shared" si="36"/>
        <v/>
      </c>
    </row>
    <row r="78" spans="1:23" x14ac:dyDescent="0.2">
      <c r="A78" s="1" t="s">
        <v>221</v>
      </c>
      <c r="B78" s="1" t="s">
        <v>219</v>
      </c>
      <c r="C78" s="3">
        <f>IF(A78&lt;&gt;"",VLOOKUP(A78,Runners!A$3:AS$201,C$1,FALSE),0)</f>
        <v>3.1250000000000002E-3</v>
      </c>
      <c r="D78" s="6">
        <f t="shared" si="30"/>
        <v>74</v>
      </c>
      <c r="E78" s="2"/>
      <c r="F78" s="2">
        <f t="shared" si="31"/>
        <v>0</v>
      </c>
      <c r="J78" s="1" t="str">
        <f t="shared" si="32"/>
        <v>Liz Boon</v>
      </c>
      <c r="M78" s="8" t="str">
        <f t="shared" si="26"/>
        <v/>
      </c>
      <c r="N78" s="8" t="str">
        <f t="shared" si="27"/>
        <v/>
      </c>
      <c r="O78" s="1" t="str">
        <f t="shared" si="28"/>
        <v/>
      </c>
      <c r="P78" s="40" t="str">
        <f t="shared" si="29"/>
        <v/>
      </c>
      <c r="Q78" s="40" t="str">
        <f t="shared" si="33"/>
        <v/>
      </c>
      <c r="R78" s="6">
        <f t="shared" si="34"/>
        <v>0</v>
      </c>
      <c r="S78" s="6">
        <f>IF(AND(D78&lt;=L$4,P78&lt;&gt;"Y"),IF(N78&lt;VLOOKUP(O78,Runners!A$3:CT$201,S$1,FALSE),IF(Y$2="zero",0,Y$2),0),0)</f>
        <v>0</v>
      </c>
      <c r="T78" s="6">
        <f t="shared" si="35"/>
        <v>0</v>
      </c>
      <c r="U78" s="2"/>
      <c r="V78" s="2" t="str">
        <f>IF(O78&lt;&gt;"",VLOOKUP(O78,Runners!CZ$3:DM$201,V$1,FALSE),"")</f>
        <v/>
      </c>
      <c r="W78" s="19" t="str">
        <f t="shared" si="36"/>
        <v/>
      </c>
    </row>
    <row r="79" spans="1:23" x14ac:dyDescent="0.2">
      <c r="A79" s="1" t="s">
        <v>157</v>
      </c>
      <c r="B79" s="3"/>
      <c r="C79" s="3">
        <f>IF(A79&lt;&gt;"",VLOOKUP(A79,Runners!A$3:AS$201,C$1,FALSE),0)</f>
        <v>9.2013888888888892E-3</v>
      </c>
      <c r="D79" s="6">
        <f t="shared" si="30"/>
        <v>75</v>
      </c>
      <c r="E79" s="2"/>
      <c r="F79" s="2">
        <f t="shared" si="31"/>
        <v>0</v>
      </c>
      <c r="J79" s="1" t="str">
        <f t="shared" si="32"/>
        <v>Liz Canavan</v>
      </c>
      <c r="M79" s="8" t="str">
        <f t="shared" si="26"/>
        <v/>
      </c>
      <c r="N79" s="8" t="str">
        <f t="shared" si="27"/>
        <v/>
      </c>
      <c r="O79" s="1" t="str">
        <f t="shared" si="28"/>
        <v/>
      </c>
      <c r="P79" s="40" t="str">
        <f t="shared" si="29"/>
        <v/>
      </c>
      <c r="Q79" s="40" t="str">
        <f t="shared" si="33"/>
        <v/>
      </c>
      <c r="R79" s="6">
        <f t="shared" si="34"/>
        <v>0</v>
      </c>
      <c r="S79" s="6">
        <f>IF(AND(D79&lt;=L$4,P79&lt;&gt;"Y"),IF(N79&lt;VLOOKUP(O79,Runners!A$3:CT$201,S$1,FALSE),IF(Y$2="zero",0,Y$2),0),0)</f>
        <v>0</v>
      </c>
      <c r="T79" s="6">
        <f t="shared" si="35"/>
        <v>0</v>
      </c>
      <c r="U79" s="2"/>
      <c r="V79" s="2" t="str">
        <f>IF(O79&lt;&gt;"",VLOOKUP(O79,Runners!CZ$3:DM$201,V$1,FALSE),"")</f>
        <v/>
      </c>
      <c r="W79" s="19" t="str">
        <f t="shared" si="36"/>
        <v/>
      </c>
    </row>
    <row r="80" spans="1:23" x14ac:dyDescent="0.2">
      <c r="A80" s="1" t="s">
        <v>183</v>
      </c>
      <c r="C80" s="3">
        <f>IF(A80&lt;&gt;"",VLOOKUP(A80,Runners!A$3:AS$201,C$1,FALSE),0)</f>
        <v>1.3715277777777778E-2</v>
      </c>
      <c r="D80" s="6">
        <f t="shared" si="30"/>
        <v>76</v>
      </c>
      <c r="E80" s="2"/>
      <c r="F80" s="2">
        <f t="shared" si="31"/>
        <v>0</v>
      </c>
      <c r="J80" s="1" t="str">
        <f t="shared" si="32"/>
        <v>Louise Cox</v>
      </c>
      <c r="M80" s="8" t="str">
        <f t="shared" si="26"/>
        <v/>
      </c>
      <c r="N80" s="8" t="str">
        <f t="shared" si="27"/>
        <v/>
      </c>
      <c r="O80" s="1" t="str">
        <f t="shared" si="28"/>
        <v/>
      </c>
      <c r="P80" s="40" t="str">
        <f t="shared" si="29"/>
        <v/>
      </c>
      <c r="Q80" s="40" t="str">
        <f t="shared" si="33"/>
        <v/>
      </c>
      <c r="R80" s="6">
        <f t="shared" si="34"/>
        <v>0</v>
      </c>
      <c r="S80" s="6">
        <f>IF(AND(D80&lt;=L$4,P80&lt;&gt;"Y"),IF(N80&lt;VLOOKUP(O80,Runners!A$3:CT$201,S$1,FALSE),IF(Y$2="zero",0,Y$2),0),0)</f>
        <v>0</v>
      </c>
      <c r="T80" s="6">
        <f t="shared" si="35"/>
        <v>0</v>
      </c>
      <c r="U80" s="2"/>
      <c r="V80" s="2" t="str">
        <f>IF(O80&lt;&gt;"",VLOOKUP(O80,Runners!CZ$3:DM$201,V$1,FALSE),"")</f>
        <v/>
      </c>
      <c r="W80" s="19" t="str">
        <f t="shared" si="36"/>
        <v/>
      </c>
    </row>
    <row r="81" spans="1:23" x14ac:dyDescent="0.2">
      <c r="A81" s="41" t="s">
        <v>185</v>
      </c>
      <c r="C81" s="3">
        <f>IF(A81&lt;&gt;"",VLOOKUP(A81,Runners!A$3:AS$201,C$1,FALSE),0)</f>
        <v>1.1805555555555555E-2</v>
      </c>
      <c r="D81" s="6">
        <f t="shared" si="30"/>
        <v>77</v>
      </c>
      <c r="E81" s="2">
        <v>3.6909722222222226E-2</v>
      </c>
      <c r="F81" s="2">
        <f t="shared" si="31"/>
        <v>2.510416666666667E-2</v>
      </c>
      <c r="J81" s="1" t="str">
        <f t="shared" si="32"/>
        <v>Maddy Markham</v>
      </c>
      <c r="M81" s="8" t="str">
        <f t="shared" si="26"/>
        <v/>
      </c>
      <c r="N81" s="8" t="str">
        <f t="shared" si="27"/>
        <v/>
      </c>
      <c r="O81" s="1" t="str">
        <f t="shared" si="28"/>
        <v/>
      </c>
      <c r="P81" s="40" t="str">
        <f t="shared" si="29"/>
        <v/>
      </c>
      <c r="Q81" s="40" t="str">
        <f t="shared" si="33"/>
        <v/>
      </c>
      <c r="R81" s="6">
        <f t="shared" si="34"/>
        <v>0</v>
      </c>
      <c r="S81" s="6">
        <f>IF(AND(D81&lt;=L$4,P81&lt;&gt;"Y"),IF(N81&lt;VLOOKUP(O81,Runners!A$3:CT$201,S$1,FALSE),IF(Y$2="zero",0,Y$2),0),0)</f>
        <v>0</v>
      </c>
      <c r="T81" s="6">
        <f t="shared" si="35"/>
        <v>0</v>
      </c>
      <c r="U81" s="2"/>
      <c r="V81" s="2" t="str">
        <f>IF(O81&lt;&gt;"",VLOOKUP(O81,Runners!CZ$3:DM$201,V$1,FALSE),"")</f>
        <v/>
      </c>
      <c r="W81" s="19" t="str">
        <f t="shared" si="36"/>
        <v/>
      </c>
    </row>
    <row r="82" spans="1:23" x14ac:dyDescent="0.2">
      <c r="A82" s="1" t="s">
        <v>145</v>
      </c>
      <c r="C82" s="3">
        <f>IF(A82&lt;&gt;"",VLOOKUP(A82,Runners!A$3:AS$201,C$1,FALSE),0)</f>
        <v>1.4756944444444446E-2</v>
      </c>
      <c r="D82" s="6">
        <f t="shared" si="30"/>
        <v>78</v>
      </c>
      <c r="E82" s="2"/>
      <c r="F82" s="2">
        <f t="shared" si="31"/>
        <v>0</v>
      </c>
      <c r="J82" s="1" t="str">
        <f t="shared" si="32"/>
        <v>Mark Hughes</v>
      </c>
      <c r="M82" s="8" t="str">
        <f t="shared" si="26"/>
        <v/>
      </c>
      <c r="N82" s="8" t="str">
        <f t="shared" si="27"/>
        <v/>
      </c>
      <c r="O82" s="1" t="str">
        <f t="shared" si="28"/>
        <v/>
      </c>
      <c r="P82" s="40" t="str">
        <f t="shared" si="29"/>
        <v/>
      </c>
      <c r="Q82" s="40" t="str">
        <f t="shared" si="33"/>
        <v/>
      </c>
      <c r="R82" s="6">
        <f t="shared" si="34"/>
        <v>0</v>
      </c>
      <c r="S82" s="6">
        <f>IF(AND(D82&lt;=L$4,P82&lt;&gt;"Y"),IF(N82&lt;VLOOKUP(O82,Runners!A$3:CT$201,S$1,FALSE),IF(Y$2="zero",0,Y$2),0),0)</f>
        <v>0</v>
      </c>
      <c r="T82" s="6">
        <f t="shared" si="35"/>
        <v>0</v>
      </c>
      <c r="U82" s="2"/>
      <c r="V82" s="2" t="str">
        <f>IF(O82&lt;&gt;"",VLOOKUP(O82,Runners!CZ$3:DM$201,V$1,FALSE),"")</f>
        <v/>
      </c>
      <c r="W82" s="19" t="str">
        <f t="shared" si="36"/>
        <v/>
      </c>
    </row>
    <row r="83" spans="1:23" x14ac:dyDescent="0.2">
      <c r="A83" s="1" t="s">
        <v>210</v>
      </c>
      <c r="C83" s="3">
        <f>IF(A83&lt;&gt;"",VLOOKUP(A83,Runners!A$3:AS$201,C$1,FALSE),0)</f>
        <v>1.2673611111111111E-2</v>
      </c>
      <c r="D83" s="6">
        <f t="shared" si="30"/>
        <v>79</v>
      </c>
      <c r="E83" s="2"/>
      <c r="F83" s="2">
        <f t="shared" si="31"/>
        <v>0</v>
      </c>
      <c r="J83" s="1" t="str">
        <f t="shared" si="32"/>
        <v>Mark Johnston</v>
      </c>
      <c r="M83" s="8" t="str">
        <f t="shared" si="26"/>
        <v/>
      </c>
      <c r="N83" s="8" t="str">
        <f t="shared" si="27"/>
        <v/>
      </c>
      <c r="O83" s="1" t="str">
        <f t="shared" si="28"/>
        <v/>
      </c>
      <c r="P83" s="40" t="str">
        <f t="shared" si="29"/>
        <v/>
      </c>
      <c r="Q83" s="40" t="str">
        <f t="shared" si="33"/>
        <v/>
      </c>
      <c r="R83" s="6">
        <f t="shared" si="34"/>
        <v>0</v>
      </c>
      <c r="S83" s="6">
        <f>IF(AND(D83&lt;=L$4,P83&lt;&gt;"Y"),IF(N83&lt;VLOOKUP(O83,Runners!A$3:CT$201,S$1,FALSE),IF(Y$2="zero",0,Y$2),0),0)</f>
        <v>0</v>
      </c>
      <c r="T83" s="6">
        <f t="shared" si="35"/>
        <v>0</v>
      </c>
      <c r="U83" s="2"/>
      <c r="V83" s="2" t="str">
        <f>IF(O83&lt;&gt;"",VLOOKUP(O83,Runners!CZ$3:DM$201,V$1,FALSE),"")</f>
        <v/>
      </c>
      <c r="W83" s="19" t="str">
        <f t="shared" si="36"/>
        <v/>
      </c>
    </row>
    <row r="84" spans="1:23" x14ac:dyDescent="0.2">
      <c r="A84" s="1" t="s">
        <v>26</v>
      </c>
      <c r="C84" s="3">
        <f>IF(A84&lt;&gt;"",VLOOKUP(A84,Runners!A$3:AS$201,C$1,FALSE),0)</f>
        <v>1.4756944444444446E-2</v>
      </c>
      <c r="D84" s="6">
        <f t="shared" si="30"/>
        <v>80</v>
      </c>
      <c r="E84" s="2"/>
      <c r="F84" s="2">
        <f t="shared" si="31"/>
        <v>0</v>
      </c>
      <c r="J84" s="1" t="str">
        <f t="shared" si="32"/>
        <v>Mark Selby</v>
      </c>
      <c r="M84" s="8" t="str">
        <f t="shared" si="26"/>
        <v/>
      </c>
      <c r="N84" s="8" t="str">
        <f t="shared" si="27"/>
        <v/>
      </c>
      <c r="O84" s="1" t="str">
        <f t="shared" si="28"/>
        <v/>
      </c>
      <c r="P84" s="40" t="str">
        <f t="shared" si="29"/>
        <v/>
      </c>
      <c r="Q84" s="40" t="str">
        <f t="shared" si="33"/>
        <v/>
      </c>
      <c r="R84" s="6">
        <f t="shared" si="34"/>
        <v>0</v>
      </c>
      <c r="S84" s="6">
        <f>IF(AND(D84&lt;=L$4,P84&lt;&gt;"Y"),IF(N84&lt;VLOOKUP(O84,Runners!A$3:CT$201,S$1,FALSE),IF(Y$2="zero",0,Y$2),0),0)</f>
        <v>0</v>
      </c>
      <c r="T84" s="6">
        <f t="shared" si="35"/>
        <v>0</v>
      </c>
      <c r="U84" s="2"/>
      <c r="V84" s="2" t="str">
        <f>IF(O84&lt;&gt;"",VLOOKUP(O84,Runners!CZ$3:DM$201,V$1,FALSE),"")</f>
        <v/>
      </c>
      <c r="W84" s="19" t="str">
        <f t="shared" si="36"/>
        <v/>
      </c>
    </row>
    <row r="85" spans="1:23" x14ac:dyDescent="0.2">
      <c r="A85" s="1" t="s">
        <v>224</v>
      </c>
      <c r="B85" s="3"/>
      <c r="C85" s="3">
        <f>IF(A85&lt;&gt;"",VLOOKUP(A85,Runners!A$3:AS$201,C$1,FALSE),0)</f>
        <v>1.2500000000000001E-2</v>
      </c>
      <c r="D85" s="6">
        <f t="shared" si="30"/>
        <v>81</v>
      </c>
      <c r="E85" s="2"/>
      <c r="F85" s="2">
        <f t="shared" si="31"/>
        <v>0</v>
      </c>
      <c r="J85" s="1" t="str">
        <f t="shared" si="32"/>
        <v>Matt Ames</v>
      </c>
      <c r="M85" s="8" t="str">
        <f t="shared" si="26"/>
        <v/>
      </c>
      <c r="N85" s="8" t="str">
        <f t="shared" si="27"/>
        <v/>
      </c>
      <c r="O85" s="1" t="str">
        <f t="shared" si="28"/>
        <v/>
      </c>
      <c r="P85" s="40" t="str">
        <f t="shared" si="29"/>
        <v/>
      </c>
      <c r="Q85" s="40" t="str">
        <f t="shared" si="33"/>
        <v/>
      </c>
      <c r="R85" s="6">
        <f t="shared" si="34"/>
        <v>0</v>
      </c>
      <c r="S85" s="6">
        <f>IF(AND(D85&lt;=L$4,P85&lt;&gt;"Y"),IF(N85&lt;VLOOKUP(O85,Runners!A$3:CT$201,S$1,FALSE),IF(Y$2="zero",0,Y$2),0),0)</f>
        <v>0</v>
      </c>
      <c r="T85" s="6">
        <f t="shared" si="35"/>
        <v>0</v>
      </c>
      <c r="U85" s="2"/>
      <c r="V85" s="2" t="str">
        <f>IF(O85&lt;&gt;"",VLOOKUP(O85,Runners!CZ$3:DM$201,V$1,FALSE),"")</f>
        <v/>
      </c>
      <c r="W85" s="19" t="str">
        <f t="shared" si="36"/>
        <v/>
      </c>
    </row>
    <row r="86" spans="1:23" x14ac:dyDescent="0.2">
      <c r="A86" s="1" t="s">
        <v>196</v>
      </c>
      <c r="C86" s="3">
        <f>IF(A86&lt;&gt;"",VLOOKUP(A86,Runners!A$3:AS$201,C$1,FALSE),0)</f>
        <v>1.6840277777777777E-2</v>
      </c>
      <c r="D86" s="6">
        <f t="shared" si="30"/>
        <v>82</v>
      </c>
      <c r="E86" s="2"/>
      <c r="F86" s="2">
        <f t="shared" si="31"/>
        <v>0</v>
      </c>
      <c r="J86" s="1" t="str">
        <f t="shared" si="32"/>
        <v>Matthew Holton</v>
      </c>
      <c r="M86" s="8" t="str">
        <f t="shared" si="26"/>
        <v/>
      </c>
      <c r="N86" s="8" t="str">
        <f t="shared" si="27"/>
        <v/>
      </c>
      <c r="O86" s="1" t="str">
        <f t="shared" si="28"/>
        <v/>
      </c>
      <c r="P86" s="40" t="str">
        <f t="shared" si="29"/>
        <v/>
      </c>
      <c r="Q86" s="40" t="str">
        <f t="shared" si="33"/>
        <v/>
      </c>
      <c r="R86" s="6">
        <f t="shared" si="34"/>
        <v>0</v>
      </c>
      <c r="S86" s="6">
        <f>IF(AND(D86&lt;=L$4,P86&lt;&gt;"Y"),IF(N86&lt;VLOOKUP(O86,Runners!A$3:CT$201,S$1,FALSE),IF(Y$2="zero",0,Y$2),0),0)</f>
        <v>0</v>
      </c>
      <c r="T86" s="6">
        <f t="shared" si="35"/>
        <v>0</v>
      </c>
      <c r="U86" s="2"/>
      <c r="V86" s="2" t="str">
        <f>IF(O86&lt;&gt;"",VLOOKUP(O86,Runners!CZ$3:DM$201,V$1,FALSE),"")</f>
        <v/>
      </c>
      <c r="W86" s="19" t="str">
        <f t="shared" si="36"/>
        <v/>
      </c>
    </row>
    <row r="87" spans="1:23" x14ac:dyDescent="0.2">
      <c r="A87" s="1" t="s">
        <v>204</v>
      </c>
      <c r="B87" s="3"/>
      <c r="C87" s="3">
        <f>IF(A87&lt;&gt;"",VLOOKUP(A87,Runners!A$3:AS$201,C$1,FALSE),0)</f>
        <v>1.579861111111111E-2</v>
      </c>
      <c r="D87" s="6">
        <f t="shared" si="30"/>
        <v>83</v>
      </c>
      <c r="E87" s="2"/>
      <c r="F87" s="2">
        <f t="shared" si="31"/>
        <v>0</v>
      </c>
      <c r="J87" s="1" t="str">
        <f t="shared" si="32"/>
        <v>Mel Koth</v>
      </c>
      <c r="M87" s="8" t="str">
        <f t="shared" si="26"/>
        <v/>
      </c>
      <c r="N87" s="8" t="str">
        <f t="shared" si="27"/>
        <v/>
      </c>
      <c r="O87" s="1" t="str">
        <f t="shared" si="28"/>
        <v/>
      </c>
      <c r="P87" s="40" t="str">
        <f t="shared" si="29"/>
        <v/>
      </c>
      <c r="Q87" s="40" t="str">
        <f t="shared" si="33"/>
        <v/>
      </c>
      <c r="R87" s="6">
        <f t="shared" si="34"/>
        <v>0</v>
      </c>
      <c r="S87" s="6">
        <f>IF(AND(D87&lt;=L$4,P87&lt;&gt;"Y"),IF(N87&lt;VLOOKUP(O87,Runners!A$3:CT$201,S$1,FALSE),IF(Y$2="zero",0,Y$2),0),0)</f>
        <v>0</v>
      </c>
      <c r="T87" s="6">
        <f t="shared" si="35"/>
        <v>0</v>
      </c>
      <c r="U87" s="2"/>
      <c r="V87" s="2" t="str">
        <f>IF(O87&lt;&gt;"",VLOOKUP(O87,Runners!CZ$3:DM$201,V$1,FALSE),"")</f>
        <v/>
      </c>
      <c r="W87" s="19" t="str">
        <f t="shared" si="36"/>
        <v/>
      </c>
    </row>
    <row r="88" spans="1:23" x14ac:dyDescent="0.2">
      <c r="A88" s="1" t="s">
        <v>187</v>
      </c>
      <c r="B88" s="3"/>
      <c r="C88" s="3">
        <f>IF(A88&lt;&gt;"",VLOOKUP(A88,Runners!A$3:AS$201,C$1,FALSE),0)</f>
        <v>1.5104166666666667E-2</v>
      </c>
      <c r="D88" s="6">
        <f t="shared" si="30"/>
        <v>84</v>
      </c>
      <c r="E88" s="2"/>
      <c r="F88" s="2">
        <f t="shared" si="31"/>
        <v>0</v>
      </c>
      <c r="J88" s="1" t="str">
        <f t="shared" si="32"/>
        <v>Michael Hall</v>
      </c>
      <c r="M88" s="8" t="str">
        <f t="shared" si="26"/>
        <v/>
      </c>
      <c r="N88" s="8" t="str">
        <f t="shared" si="27"/>
        <v/>
      </c>
      <c r="O88" s="1" t="str">
        <f t="shared" si="28"/>
        <v/>
      </c>
      <c r="P88" s="40" t="str">
        <f t="shared" si="29"/>
        <v/>
      </c>
      <c r="Q88" s="40" t="str">
        <f t="shared" si="33"/>
        <v/>
      </c>
      <c r="R88" s="6">
        <f t="shared" si="34"/>
        <v>0</v>
      </c>
      <c r="S88" s="6">
        <f>IF(AND(D88&lt;=L$4,P88&lt;&gt;"Y"),IF(N88&lt;VLOOKUP(O88,Runners!A$3:CT$201,S$1,FALSE),IF(Y$2="zero",0,Y$2),0),0)</f>
        <v>0</v>
      </c>
      <c r="T88" s="6">
        <f t="shared" si="35"/>
        <v>0</v>
      </c>
      <c r="U88" s="2"/>
      <c r="V88" s="2" t="str">
        <f>IF(O88&lt;&gt;"",VLOOKUP(O88,Runners!CZ$3:DM$201,V$1,FALSE),"")</f>
        <v/>
      </c>
      <c r="W88" s="19" t="str">
        <f t="shared" si="36"/>
        <v/>
      </c>
    </row>
    <row r="89" spans="1:23" x14ac:dyDescent="0.2">
      <c r="A89" s="1" t="s">
        <v>227</v>
      </c>
      <c r="B89" s="3"/>
      <c r="C89" s="3">
        <f>IF(A89&lt;&gt;"",VLOOKUP(A89,Runners!A$3:AS$201,C$1,FALSE),0)</f>
        <v>1.3715277777777778E-2</v>
      </c>
      <c r="D89" s="6">
        <f t="shared" si="30"/>
        <v>85</v>
      </c>
      <c r="E89" s="2"/>
      <c r="F89" s="2">
        <f t="shared" si="31"/>
        <v>0</v>
      </c>
      <c r="J89" s="1" t="str">
        <f t="shared" si="32"/>
        <v>Michelle Chadwick</v>
      </c>
      <c r="M89" s="8" t="str">
        <f t="shared" si="26"/>
        <v/>
      </c>
      <c r="N89" s="8" t="str">
        <f t="shared" si="27"/>
        <v/>
      </c>
      <c r="O89" s="1" t="str">
        <f t="shared" si="28"/>
        <v/>
      </c>
      <c r="P89" s="40" t="str">
        <f t="shared" si="29"/>
        <v/>
      </c>
      <c r="Q89" s="40" t="str">
        <f t="shared" si="33"/>
        <v/>
      </c>
      <c r="R89" s="6">
        <f t="shared" si="34"/>
        <v>0</v>
      </c>
      <c r="S89" s="6">
        <f>IF(AND(D89&lt;=L$4,P89&lt;&gt;"Y"),IF(N89&lt;VLOOKUP(O89,Runners!A$3:CT$201,S$1,FALSE),IF(Y$2="zero",0,Y$2),0),0)</f>
        <v>0</v>
      </c>
      <c r="T89" s="6">
        <f t="shared" si="35"/>
        <v>0</v>
      </c>
      <c r="U89" s="2"/>
      <c r="V89" s="2" t="str">
        <f>IF(O89&lt;&gt;"",VLOOKUP(O89,Runners!CZ$3:DM$201,V$1,FALSE),"")</f>
        <v/>
      </c>
      <c r="W89" s="19" t="str">
        <f t="shared" si="36"/>
        <v/>
      </c>
    </row>
    <row r="90" spans="1:23" x14ac:dyDescent="0.2">
      <c r="A90" s="1" t="s">
        <v>15</v>
      </c>
      <c r="B90" s="3"/>
      <c r="C90" s="3">
        <f>IF(A90&lt;&gt;"",VLOOKUP(A90,Runners!A$3:AS$201,C$1,FALSE),0)</f>
        <v>2.4305555555555556E-3</v>
      </c>
      <c r="D90" s="6">
        <f t="shared" si="30"/>
        <v>86</v>
      </c>
      <c r="E90" s="2"/>
      <c r="F90" s="2">
        <f t="shared" si="31"/>
        <v>0</v>
      </c>
      <c r="J90" s="1" t="str">
        <f t="shared" si="32"/>
        <v>Michelle Sheridan</v>
      </c>
      <c r="M90" s="8" t="str">
        <f t="shared" si="26"/>
        <v/>
      </c>
      <c r="N90" s="8" t="str">
        <f t="shared" si="27"/>
        <v/>
      </c>
      <c r="O90" s="1" t="str">
        <f t="shared" si="28"/>
        <v/>
      </c>
      <c r="P90" s="40" t="str">
        <f t="shared" si="29"/>
        <v/>
      </c>
      <c r="Q90" s="40" t="str">
        <f t="shared" si="33"/>
        <v/>
      </c>
      <c r="R90" s="6">
        <f t="shared" si="34"/>
        <v>0</v>
      </c>
      <c r="S90" s="6">
        <f>IF(AND(D90&lt;=L$4,P90&lt;&gt;"Y"),IF(N90&lt;VLOOKUP(O90,Runners!A$3:CT$201,S$1,FALSE),IF(Y$2="zero",0,Y$2),0),0)</f>
        <v>0</v>
      </c>
      <c r="T90" s="6">
        <f t="shared" si="35"/>
        <v>0</v>
      </c>
      <c r="U90" s="2"/>
      <c r="V90" s="2" t="str">
        <f>IF(O90&lt;&gt;"",VLOOKUP(O90,Runners!CZ$3:DM$201,V$1,FALSE),"")</f>
        <v/>
      </c>
      <c r="W90" s="19" t="str">
        <f t="shared" si="36"/>
        <v/>
      </c>
    </row>
    <row r="91" spans="1:23" x14ac:dyDescent="0.2">
      <c r="A91" s="41" t="s">
        <v>186</v>
      </c>
      <c r="C91" s="3">
        <f>IF(A91&lt;&gt;"",VLOOKUP(A91,Runners!A$3:AS$201,C$1,FALSE),0)</f>
        <v>1.0763888888888889E-2</v>
      </c>
      <c r="D91" s="6">
        <f t="shared" si="30"/>
        <v>87</v>
      </c>
      <c r="E91" s="2"/>
      <c r="F91" s="2">
        <f t="shared" si="31"/>
        <v>0</v>
      </c>
      <c r="J91" s="1" t="str">
        <f t="shared" si="32"/>
        <v>Mick Widdup</v>
      </c>
      <c r="M91" s="8" t="str">
        <f t="shared" si="26"/>
        <v/>
      </c>
      <c r="N91" s="8" t="str">
        <f t="shared" si="27"/>
        <v/>
      </c>
      <c r="O91" s="1" t="str">
        <f t="shared" si="28"/>
        <v/>
      </c>
      <c r="P91" s="40" t="str">
        <f t="shared" si="29"/>
        <v/>
      </c>
      <c r="Q91" s="40" t="str">
        <f t="shared" si="33"/>
        <v/>
      </c>
      <c r="R91" s="6">
        <f t="shared" si="34"/>
        <v>0</v>
      </c>
      <c r="S91" s="6">
        <f>IF(AND(D91&lt;=L$4,P91&lt;&gt;"Y"),IF(N91&lt;VLOOKUP(O91,Runners!A$3:CT$201,S$1,FALSE),IF(Y$2="zero",0,Y$2),0),0)</f>
        <v>0</v>
      </c>
      <c r="T91" s="6">
        <f t="shared" si="35"/>
        <v>0</v>
      </c>
      <c r="U91" s="2"/>
      <c r="V91" s="2" t="str">
        <f>IF(O91&lt;&gt;"",VLOOKUP(O91,Runners!CZ$3:DM$201,V$1,FALSE),"")</f>
        <v/>
      </c>
      <c r="W91" s="19" t="str">
        <f t="shared" si="36"/>
        <v/>
      </c>
    </row>
    <row r="92" spans="1:23" x14ac:dyDescent="0.2">
      <c r="A92" s="1" t="s">
        <v>53</v>
      </c>
      <c r="C92" s="3">
        <f>IF(A92&lt;&gt;"",VLOOKUP(A92,Runners!A$3:AS$201,C$1,FALSE),0)</f>
        <v>1.8923611111111113E-2</v>
      </c>
      <c r="D92" s="6">
        <f t="shared" si="30"/>
        <v>88</v>
      </c>
      <c r="E92" s="2"/>
      <c r="F92" s="2">
        <f t="shared" si="31"/>
        <v>0</v>
      </c>
      <c r="J92" s="1" t="str">
        <f t="shared" si="32"/>
        <v>Mike Toft</v>
      </c>
      <c r="M92" s="8" t="str">
        <f t="shared" si="26"/>
        <v/>
      </c>
      <c r="N92" s="8" t="str">
        <f t="shared" si="27"/>
        <v/>
      </c>
      <c r="O92" s="1" t="str">
        <f t="shared" si="28"/>
        <v/>
      </c>
      <c r="P92" s="40" t="str">
        <f t="shared" si="29"/>
        <v/>
      </c>
      <c r="Q92" s="40" t="str">
        <f t="shared" si="33"/>
        <v/>
      </c>
      <c r="R92" s="6">
        <f t="shared" si="34"/>
        <v>0</v>
      </c>
      <c r="S92" s="6">
        <f>IF(AND(D92&lt;=L$4,P92&lt;&gt;"Y"),IF(N92&lt;VLOOKUP(O92,Runners!A$3:CT$201,S$1,FALSE),IF(Y$2="zero",0,Y$2),0),0)</f>
        <v>0</v>
      </c>
      <c r="T92" s="6">
        <f t="shared" si="35"/>
        <v>0</v>
      </c>
      <c r="U92" s="2"/>
      <c r="V92" s="2" t="str">
        <f>IF(O92&lt;&gt;"",VLOOKUP(O92,Runners!CZ$3:DM$201,V$1,FALSE),"")</f>
        <v/>
      </c>
      <c r="W92" s="19" t="str">
        <f t="shared" si="36"/>
        <v/>
      </c>
    </row>
    <row r="93" spans="1:23" x14ac:dyDescent="0.2">
      <c r="A93" s="1" t="s">
        <v>225</v>
      </c>
      <c r="C93" s="3">
        <f>IF(A93&lt;&gt;"",VLOOKUP(A93,Runners!A$3:AS$201,C$1,FALSE),0)</f>
        <v>1.3888888888888888E-2</v>
      </c>
      <c r="D93" s="6">
        <f t="shared" si="30"/>
        <v>89</v>
      </c>
      <c r="E93" s="2"/>
      <c r="F93" s="2">
        <f t="shared" si="31"/>
        <v>0</v>
      </c>
      <c r="J93" s="1" t="str">
        <f t="shared" si="32"/>
        <v>Morgan Pritchard</v>
      </c>
      <c r="M93" s="8" t="str">
        <f t="shared" si="26"/>
        <v/>
      </c>
      <c r="N93" s="8" t="str">
        <f t="shared" si="27"/>
        <v/>
      </c>
      <c r="O93" s="1" t="str">
        <f t="shared" si="28"/>
        <v/>
      </c>
      <c r="P93" s="40" t="str">
        <f t="shared" si="29"/>
        <v/>
      </c>
      <c r="Q93" s="40" t="str">
        <f t="shared" si="33"/>
        <v/>
      </c>
      <c r="R93" s="6">
        <f t="shared" si="34"/>
        <v>0</v>
      </c>
      <c r="S93" s="6">
        <f>IF(AND(D93&lt;=L$4,P93&lt;&gt;"Y"),IF(N93&lt;VLOOKUP(O93,Runners!A$3:CT$201,S$1,FALSE),IF(Y$2="zero",0,Y$2),0),0)</f>
        <v>0</v>
      </c>
      <c r="T93" s="6">
        <f t="shared" si="35"/>
        <v>0</v>
      </c>
      <c r="U93" s="2"/>
      <c r="V93" s="2" t="str">
        <f>IF(O93&lt;&gt;"",VLOOKUP(O93,Runners!CZ$3:DM$201,V$1,FALSE),"")</f>
        <v/>
      </c>
      <c r="W93" s="19" t="str">
        <f t="shared" si="36"/>
        <v/>
      </c>
    </row>
    <row r="94" spans="1:23" x14ac:dyDescent="0.2">
      <c r="A94" s="1" t="s">
        <v>66</v>
      </c>
      <c r="C94" s="3">
        <f>IF(A94&lt;&gt;"",VLOOKUP(A94,Runners!A$3:AS$201,C$1,FALSE),0)</f>
        <v>5.9027777777777776E-3</v>
      </c>
      <c r="D94" s="6">
        <f t="shared" si="30"/>
        <v>90</v>
      </c>
      <c r="E94" s="2"/>
      <c r="F94" s="2">
        <f t="shared" si="31"/>
        <v>0</v>
      </c>
      <c r="J94" s="1" t="str">
        <f t="shared" si="32"/>
        <v>Natalie Toft</v>
      </c>
      <c r="M94" s="8" t="str">
        <f t="shared" si="26"/>
        <v/>
      </c>
      <c r="N94" s="8" t="str">
        <f t="shared" si="27"/>
        <v/>
      </c>
      <c r="O94" s="1" t="str">
        <f t="shared" si="28"/>
        <v/>
      </c>
      <c r="P94" s="40" t="str">
        <f t="shared" si="29"/>
        <v/>
      </c>
      <c r="Q94" s="40" t="str">
        <f t="shared" si="33"/>
        <v/>
      </c>
      <c r="R94" s="6">
        <f t="shared" si="34"/>
        <v>0</v>
      </c>
      <c r="S94" s="6">
        <f>IF(AND(D94&lt;=L$4,P94&lt;&gt;"Y"),IF(N94&lt;VLOOKUP(O94,Runners!A$3:CT$201,S$1,FALSE),IF(Y$2="zero",0,Y$2),0),0)</f>
        <v>0</v>
      </c>
      <c r="T94" s="6">
        <f t="shared" si="35"/>
        <v>0</v>
      </c>
      <c r="U94" s="2"/>
      <c r="V94" s="2" t="str">
        <f>IF(O94&lt;&gt;"",VLOOKUP(O94,Runners!CZ$3:DM$201,V$1,FALSE),"")</f>
        <v/>
      </c>
      <c r="W94" s="19" t="str">
        <f t="shared" si="36"/>
        <v/>
      </c>
    </row>
    <row r="95" spans="1:23" x14ac:dyDescent="0.2">
      <c r="A95" s="1" t="s">
        <v>155</v>
      </c>
      <c r="C95" s="3">
        <f>IF(A95&lt;&gt;"",VLOOKUP(A95,Runners!A$3:AS$201,C$1,FALSE),0)</f>
        <v>1.4756944444444446E-2</v>
      </c>
      <c r="D95" s="6">
        <f t="shared" si="30"/>
        <v>91</v>
      </c>
      <c r="E95" s="2"/>
      <c r="F95" s="2">
        <f t="shared" si="31"/>
        <v>0</v>
      </c>
      <c r="J95" s="1" t="str">
        <f t="shared" si="32"/>
        <v>Neil Bayton-Roberts</v>
      </c>
      <c r="M95" s="8" t="str">
        <f t="shared" si="26"/>
        <v/>
      </c>
      <c r="N95" s="8" t="str">
        <f t="shared" si="27"/>
        <v/>
      </c>
      <c r="O95" s="1" t="str">
        <f t="shared" si="28"/>
        <v/>
      </c>
      <c r="P95" s="40" t="str">
        <f t="shared" si="29"/>
        <v/>
      </c>
      <c r="Q95" s="40" t="str">
        <f t="shared" si="33"/>
        <v/>
      </c>
      <c r="R95" s="6">
        <f t="shared" si="34"/>
        <v>0</v>
      </c>
      <c r="S95" s="6">
        <f>IF(AND(D95&lt;=L$4,P95&lt;&gt;"Y"),IF(N95&lt;VLOOKUP(O95,Runners!A$3:CT$201,S$1,FALSE),IF(Y$2="zero",0,Y$2),0),0)</f>
        <v>0</v>
      </c>
      <c r="T95" s="6">
        <f t="shared" si="35"/>
        <v>0</v>
      </c>
      <c r="U95" s="2"/>
      <c r="V95" s="2" t="str">
        <f>IF(O95&lt;&gt;"",VLOOKUP(O95,Runners!CZ$3:DM$201,V$1,FALSE),"")</f>
        <v/>
      </c>
      <c r="W95" s="19" t="str">
        <f t="shared" si="36"/>
        <v/>
      </c>
    </row>
    <row r="96" spans="1:23" x14ac:dyDescent="0.2">
      <c r="A96" s="1" t="s">
        <v>9</v>
      </c>
      <c r="C96" s="3">
        <f>IF(A96&lt;&gt;"",VLOOKUP(A96,Runners!A$3:AS$201,C$1,FALSE),0)</f>
        <v>1.4930555555555556E-2</v>
      </c>
      <c r="D96" s="6">
        <f t="shared" si="30"/>
        <v>92</v>
      </c>
      <c r="E96" s="2"/>
      <c r="F96" s="2">
        <f t="shared" si="31"/>
        <v>0</v>
      </c>
      <c r="J96" s="1" t="str">
        <f t="shared" si="32"/>
        <v>Neil Tate</v>
      </c>
      <c r="M96" s="8" t="str">
        <f t="shared" si="26"/>
        <v/>
      </c>
      <c r="N96" s="8" t="str">
        <f t="shared" si="27"/>
        <v/>
      </c>
      <c r="O96" s="1" t="str">
        <f t="shared" si="28"/>
        <v/>
      </c>
      <c r="P96" s="40" t="str">
        <f t="shared" si="29"/>
        <v/>
      </c>
      <c r="Q96" s="40" t="str">
        <f t="shared" si="33"/>
        <v/>
      </c>
      <c r="R96" s="6">
        <f t="shared" si="34"/>
        <v>0</v>
      </c>
      <c r="S96" s="6">
        <f>IF(AND(D96&lt;=L$4,P96&lt;&gt;"Y"),IF(N96&lt;VLOOKUP(O96,Runners!A$3:CT$201,S$1,FALSE),IF(Y$2="zero",0,Y$2),0),0)</f>
        <v>0</v>
      </c>
      <c r="T96" s="6">
        <f t="shared" si="35"/>
        <v>0</v>
      </c>
      <c r="U96" s="2"/>
      <c r="V96" s="2" t="str">
        <f>IF(O96&lt;&gt;"",VLOOKUP(O96,Runners!CZ$3:DM$201,V$1,FALSE),"")</f>
        <v/>
      </c>
      <c r="W96" s="19" t="str">
        <f t="shared" si="36"/>
        <v/>
      </c>
    </row>
    <row r="97" spans="1:23" x14ac:dyDescent="0.2">
      <c r="A97" s="1" t="s">
        <v>33</v>
      </c>
      <c r="C97" s="3">
        <f>IF(A97&lt;&gt;"",VLOOKUP(A97,Runners!A$3:AS$201,C$1,FALSE),0)</f>
        <v>1.1979166666666667E-2</v>
      </c>
      <c r="D97" s="6">
        <f t="shared" si="30"/>
        <v>93</v>
      </c>
      <c r="E97" s="2"/>
      <c r="F97" s="2">
        <f t="shared" si="31"/>
        <v>0</v>
      </c>
      <c r="J97" s="1" t="str">
        <f t="shared" si="32"/>
        <v>Nigel Simpkin</v>
      </c>
      <c r="M97" s="8" t="str">
        <f t="shared" si="26"/>
        <v/>
      </c>
      <c r="N97" s="8" t="str">
        <f t="shared" si="27"/>
        <v/>
      </c>
      <c r="O97" s="1" t="str">
        <f t="shared" si="28"/>
        <v/>
      </c>
      <c r="P97" s="40" t="str">
        <f t="shared" si="29"/>
        <v/>
      </c>
      <c r="Q97" s="40" t="str">
        <f t="shared" si="33"/>
        <v/>
      </c>
      <c r="R97" s="6">
        <f t="shared" si="34"/>
        <v>0</v>
      </c>
      <c r="S97" s="6">
        <f>IF(AND(D97&lt;=L$4,P97&lt;&gt;"Y"),IF(N97&lt;VLOOKUP(O97,Runners!A$3:CT$201,S$1,FALSE),IF(Y$2="zero",0,Y$2),0),0)</f>
        <v>0</v>
      </c>
      <c r="T97" s="6">
        <f t="shared" si="35"/>
        <v>0</v>
      </c>
      <c r="U97" s="2"/>
      <c r="V97" s="2" t="str">
        <f>IF(O97&lt;&gt;"",VLOOKUP(O97,Runners!CZ$3:DM$201,V$1,FALSE),"")</f>
        <v/>
      </c>
      <c r="W97" s="19" t="str">
        <f t="shared" si="36"/>
        <v/>
      </c>
    </row>
    <row r="98" spans="1:23" x14ac:dyDescent="0.2">
      <c r="A98" s="1" t="s">
        <v>192</v>
      </c>
      <c r="C98" s="3">
        <f>IF(A98&lt;&gt;"",VLOOKUP(A98,Runners!A$3:AS$201,C$1,FALSE),0)</f>
        <v>1.3715277777777778E-2</v>
      </c>
      <c r="D98" s="6">
        <f t="shared" si="30"/>
        <v>94</v>
      </c>
      <c r="E98" s="2">
        <v>3.2638888888888891E-2</v>
      </c>
      <c r="F98" s="2">
        <f t="shared" si="31"/>
        <v>1.8923611111111113E-2</v>
      </c>
      <c r="J98" s="1" t="str">
        <f t="shared" si="32"/>
        <v>Oliver Thomson</v>
      </c>
      <c r="M98" s="8" t="str">
        <f t="shared" si="26"/>
        <v/>
      </c>
      <c r="N98" s="8" t="str">
        <f t="shared" si="27"/>
        <v/>
      </c>
      <c r="O98" s="1" t="str">
        <f t="shared" si="28"/>
        <v/>
      </c>
      <c r="P98" s="40" t="str">
        <f t="shared" si="29"/>
        <v/>
      </c>
      <c r="Q98" s="40" t="str">
        <f t="shared" si="33"/>
        <v/>
      </c>
      <c r="R98" s="6">
        <f t="shared" si="34"/>
        <v>0</v>
      </c>
      <c r="S98" s="6">
        <f>IF(AND(D98&lt;=L$4,P98&lt;&gt;"Y"),IF(N98&lt;VLOOKUP(O98,Runners!A$3:CT$201,S$1,FALSE),IF(Y$2="zero",0,Y$2),0),0)</f>
        <v>0</v>
      </c>
      <c r="T98" s="6">
        <f t="shared" si="35"/>
        <v>0</v>
      </c>
      <c r="U98" s="2"/>
      <c r="V98" s="2" t="str">
        <f>IF(O98&lt;&gt;"",VLOOKUP(O98,Runners!CZ$3:DM$201,V$1,FALSE),"")</f>
        <v/>
      </c>
      <c r="W98" s="19" t="str">
        <f t="shared" si="36"/>
        <v/>
      </c>
    </row>
    <row r="99" spans="1:23" x14ac:dyDescent="0.2">
      <c r="A99" s="1" t="s">
        <v>14</v>
      </c>
      <c r="C99" s="3">
        <f>IF(A99&lt;&gt;"",VLOOKUP(A99,Runners!A$3:AS$201,C$1,FALSE),0)</f>
        <v>4.5138888888888893E-3</v>
      </c>
      <c r="D99" s="6">
        <f t="shared" si="30"/>
        <v>95</v>
      </c>
      <c r="E99" s="2"/>
      <c r="F99" s="2">
        <f t="shared" si="31"/>
        <v>0</v>
      </c>
      <c r="J99" s="1" t="str">
        <f t="shared" si="32"/>
        <v>Pam Binns</v>
      </c>
      <c r="M99" s="8" t="str">
        <f t="shared" si="26"/>
        <v/>
      </c>
      <c r="N99" s="8" t="str">
        <f t="shared" si="27"/>
        <v/>
      </c>
      <c r="O99" s="1" t="str">
        <f t="shared" si="28"/>
        <v/>
      </c>
      <c r="P99" s="40" t="str">
        <f t="shared" si="29"/>
        <v/>
      </c>
      <c r="Q99" s="40" t="str">
        <f t="shared" si="33"/>
        <v/>
      </c>
      <c r="R99" s="6">
        <f t="shared" si="34"/>
        <v>0</v>
      </c>
      <c r="S99" s="6">
        <f>IF(AND(D99&lt;=L$4,P99&lt;&gt;"Y"),IF(N99&lt;VLOOKUP(O99,Runners!A$3:CT$201,S$1,FALSE),IF(Y$2="zero",0,Y$2),0),0)</f>
        <v>0</v>
      </c>
      <c r="T99" s="6">
        <f t="shared" si="35"/>
        <v>0</v>
      </c>
      <c r="U99" s="2"/>
      <c r="V99" s="2" t="str">
        <f>IF(O99&lt;&gt;"",VLOOKUP(O99,Runners!CZ$3:DM$201,V$1,FALSE),"")</f>
        <v/>
      </c>
      <c r="W99" s="19" t="str">
        <f t="shared" si="36"/>
        <v/>
      </c>
    </row>
    <row r="100" spans="1:23" x14ac:dyDescent="0.2">
      <c r="A100" s="1" t="s">
        <v>29</v>
      </c>
      <c r="C100" s="3">
        <f>IF(A100&lt;&gt;"",VLOOKUP(A100,Runners!A$3:AS$201,C$1,FALSE),0)</f>
        <v>1.0763888888888889E-2</v>
      </c>
      <c r="D100" s="6">
        <f t="shared" si="30"/>
        <v>96</v>
      </c>
      <c r="E100" s="2"/>
      <c r="F100" s="2">
        <f t="shared" si="31"/>
        <v>0</v>
      </c>
      <c r="J100" s="1" t="str">
        <f t="shared" si="32"/>
        <v>Pam Hardman</v>
      </c>
      <c r="M100" s="8" t="str">
        <f t="shared" ref="M100:M131" si="37">IF(D100&lt;=L$4,SMALL(E$4:E$202,D100),"")</f>
        <v/>
      </c>
      <c r="N100" s="8" t="str">
        <f t="shared" ref="N100:N131" si="38">IF(D100&lt;=L$4,VLOOKUP(M100,E$4:F$202,2,FALSE),"")</f>
        <v/>
      </c>
      <c r="O100" s="1" t="str">
        <f t="shared" ref="O100:O131" si="39">IF(D100&lt;=L$4,VLOOKUP(M100,E$4:J$202,6,FALSE),"")</f>
        <v/>
      </c>
      <c r="P100" s="40" t="str">
        <f t="shared" ref="P100:P131" si="40">IF(D100&lt;=L$4,VLOOKUP(O100,A$4:B$202,2,FALSE),"")</f>
        <v/>
      </c>
      <c r="Q100" s="40" t="str">
        <f t="shared" si="33"/>
        <v/>
      </c>
      <c r="R100" s="6">
        <f t="shared" si="34"/>
        <v>0</v>
      </c>
      <c r="S100" s="6">
        <f>IF(AND(D100&lt;=L$4,P100&lt;&gt;"Y"),IF(N100&lt;VLOOKUP(O100,Runners!A$3:CT$201,S$1,FALSE),IF(Y$2="zero",0,Y$2),0),0)</f>
        <v>0</v>
      </c>
      <c r="T100" s="6">
        <f t="shared" si="35"/>
        <v>0</v>
      </c>
      <c r="U100" s="2"/>
      <c r="V100" s="2" t="str">
        <f>IF(O100&lt;&gt;"",VLOOKUP(O100,Runners!CZ$3:DM$201,V$1,FALSE),"")</f>
        <v/>
      </c>
      <c r="W100" s="19" t="str">
        <f t="shared" si="36"/>
        <v/>
      </c>
    </row>
    <row r="101" spans="1:23" x14ac:dyDescent="0.2">
      <c r="A101" s="1" t="s">
        <v>50</v>
      </c>
      <c r="C101" s="3">
        <f>IF(A101&lt;&gt;"",VLOOKUP(A101,Runners!A$3:AS$201,C$1,FALSE),0)</f>
        <v>1.5972222222222224E-2</v>
      </c>
      <c r="D101" s="6">
        <f t="shared" ref="D101:D126" si="41">D100+1</f>
        <v>97</v>
      </c>
      <c r="E101" s="2"/>
      <c r="F101" s="2">
        <f t="shared" ref="F101:F126" si="42">IF(E101&gt;0,E101-C101,0)</f>
        <v>0</v>
      </c>
      <c r="J101" s="1" t="str">
        <f t="shared" ref="J101:J126" si="43">A101</f>
        <v>Paul Veevers</v>
      </c>
      <c r="M101" s="8" t="str">
        <f t="shared" si="37"/>
        <v/>
      </c>
      <c r="N101" s="8" t="str">
        <f t="shared" si="38"/>
        <v/>
      </c>
      <c r="O101" s="1" t="str">
        <f t="shared" si="39"/>
        <v/>
      </c>
      <c r="P101" s="40" t="str">
        <f t="shared" si="40"/>
        <v/>
      </c>
      <c r="Q101" s="40" t="str">
        <f t="shared" ref="Q101:Q126" si="44">IF(D101&lt;=L$4,IF(P101="Y",Q100,Q100-1),"")</f>
        <v/>
      </c>
      <c r="R101" s="6">
        <f t="shared" ref="R101:R126" si="45">IF(Q101=Q100,0,IF(Q101&gt;0,Q101,1))</f>
        <v>0</v>
      </c>
      <c r="S101" s="6">
        <f>IF(AND(D101&lt;=L$4,P101&lt;&gt;"Y"),IF(N101&lt;VLOOKUP(O101,Runners!A$3:CT$201,S$1,FALSE),IF(Y$2="zero",0,Y$2),0),0)</f>
        <v>0</v>
      </c>
      <c r="T101" s="6">
        <f t="shared" ref="T101:T126" si="46">IF(AND(D101&lt;=L$4,P101&lt;&gt;"Y"),S101+R101,0)</f>
        <v>0</v>
      </c>
      <c r="U101" s="2"/>
      <c r="V101" s="2" t="str">
        <f>IF(O101&lt;&gt;"",VLOOKUP(O101,Runners!CZ$3:DM$201,V$1,FALSE),"")</f>
        <v/>
      </c>
      <c r="W101" s="19" t="str">
        <f t="shared" ref="W101:W126" si="47">IF(O101&lt;&gt;"",(V101-N101)/V101,"")</f>
        <v/>
      </c>
    </row>
    <row r="102" spans="1:23" x14ac:dyDescent="0.2">
      <c r="A102" s="41" t="s">
        <v>23</v>
      </c>
      <c r="C102" s="3">
        <f>IF(A102&lt;&gt;"",VLOOKUP(A102,Runners!A$3:AS$201,C$1,FALSE),0)</f>
        <v>6.4236111111111117E-3</v>
      </c>
      <c r="D102" s="6">
        <f t="shared" si="41"/>
        <v>98</v>
      </c>
      <c r="E102" s="2"/>
      <c r="F102" s="2">
        <f t="shared" si="42"/>
        <v>0</v>
      </c>
      <c r="J102" s="1" t="str">
        <f t="shared" si="43"/>
        <v>Paula McCandless</v>
      </c>
      <c r="M102" s="8" t="str">
        <f t="shared" si="37"/>
        <v/>
      </c>
      <c r="N102" s="8" t="str">
        <f t="shared" si="38"/>
        <v/>
      </c>
      <c r="O102" s="1" t="str">
        <f t="shared" si="39"/>
        <v/>
      </c>
      <c r="P102" s="40" t="str">
        <f t="shared" si="40"/>
        <v/>
      </c>
      <c r="Q102" s="40" t="str">
        <f t="shared" si="44"/>
        <v/>
      </c>
      <c r="R102" s="6">
        <f t="shared" si="45"/>
        <v>0</v>
      </c>
      <c r="S102" s="6">
        <f>IF(AND(D102&lt;=L$4,P102&lt;&gt;"Y"),IF(N102&lt;VLOOKUP(O102,Runners!A$3:CT$201,S$1,FALSE),IF(Y$2="zero",0,Y$2),0),0)</f>
        <v>0</v>
      </c>
      <c r="T102" s="6">
        <f t="shared" si="46"/>
        <v>0</v>
      </c>
      <c r="U102" s="2"/>
      <c r="V102" s="2" t="str">
        <f>IF(O102&lt;&gt;"",VLOOKUP(O102,Runners!CZ$3:DM$201,V$1,FALSE),"")</f>
        <v/>
      </c>
      <c r="W102" s="19" t="str">
        <f t="shared" si="47"/>
        <v/>
      </c>
    </row>
    <row r="103" spans="1:23" x14ac:dyDescent="0.2">
      <c r="A103" s="1" t="s">
        <v>2</v>
      </c>
      <c r="B103" s="3"/>
      <c r="C103" s="3">
        <f>IF(A103&lt;&gt;"",VLOOKUP(A103,Runners!A$3:AS$201,C$1,FALSE),0)</f>
        <v>1.0243055555555556E-2</v>
      </c>
      <c r="D103" s="6">
        <f t="shared" si="41"/>
        <v>99</v>
      </c>
      <c r="E103" s="2"/>
      <c r="F103" s="2">
        <f t="shared" si="42"/>
        <v>0</v>
      </c>
      <c r="J103" s="1" t="str">
        <f t="shared" si="43"/>
        <v>Peter Reid</v>
      </c>
      <c r="M103" s="8" t="str">
        <f t="shared" si="37"/>
        <v/>
      </c>
      <c r="N103" s="8" t="str">
        <f t="shared" si="38"/>
        <v/>
      </c>
      <c r="O103" s="1" t="str">
        <f t="shared" si="39"/>
        <v/>
      </c>
      <c r="P103" s="40" t="str">
        <f t="shared" si="40"/>
        <v/>
      </c>
      <c r="Q103" s="40" t="str">
        <f t="shared" si="44"/>
        <v/>
      </c>
      <c r="R103" s="6">
        <f t="shared" si="45"/>
        <v>0</v>
      </c>
      <c r="S103" s="6">
        <f>IF(AND(D103&lt;=L$4,P103&lt;&gt;"Y"),IF(N103&lt;VLOOKUP(O103,Runners!A$3:CT$201,S$1,FALSE),IF(Y$2="zero",0,Y$2),0),0)</f>
        <v>0</v>
      </c>
      <c r="T103" s="6">
        <f t="shared" si="46"/>
        <v>0</v>
      </c>
      <c r="U103" s="2"/>
      <c r="V103" s="2" t="str">
        <f>IF(O103&lt;&gt;"",VLOOKUP(O103,Runners!CZ$3:DM$201,V$1,FALSE),"")</f>
        <v/>
      </c>
      <c r="W103" s="19" t="str">
        <f t="shared" si="47"/>
        <v/>
      </c>
    </row>
    <row r="104" spans="1:23" x14ac:dyDescent="0.2">
      <c r="A104" s="1" t="s">
        <v>178</v>
      </c>
      <c r="C104" s="3">
        <f>IF(A104&lt;&gt;"",VLOOKUP(A104,Runners!A$3:AS$201,C$1,FALSE),0)</f>
        <v>8.5069444444444437E-3</v>
      </c>
      <c r="D104" s="6">
        <f t="shared" si="41"/>
        <v>100</v>
      </c>
      <c r="E104" s="2">
        <v>3.290509259259259E-2</v>
      </c>
      <c r="F104" s="2">
        <f t="shared" si="42"/>
        <v>2.4398148148148148E-2</v>
      </c>
      <c r="J104" s="1" t="str">
        <f t="shared" si="43"/>
        <v>Peter Thomson</v>
      </c>
      <c r="M104" s="8" t="str">
        <f t="shared" si="37"/>
        <v/>
      </c>
      <c r="N104" s="8" t="str">
        <f t="shared" si="38"/>
        <v/>
      </c>
      <c r="O104" s="1" t="str">
        <f t="shared" si="39"/>
        <v/>
      </c>
      <c r="P104" s="40" t="str">
        <f t="shared" si="40"/>
        <v/>
      </c>
      <c r="Q104" s="40" t="str">
        <f t="shared" si="44"/>
        <v/>
      </c>
      <c r="R104" s="6">
        <f t="shared" si="45"/>
        <v>0</v>
      </c>
      <c r="S104" s="6">
        <f>IF(AND(D104&lt;=L$4,P104&lt;&gt;"Y"),IF(N104&lt;VLOOKUP(O104,Runners!A$3:CT$201,S$1,FALSE),IF(Y$2="zero",0,Y$2),0),0)</f>
        <v>0</v>
      </c>
      <c r="T104" s="6">
        <f t="shared" si="46"/>
        <v>0</v>
      </c>
      <c r="U104" s="2"/>
      <c r="V104" s="2" t="str">
        <f>IF(O104&lt;&gt;"",VLOOKUP(O104,Runners!CZ$3:DM$201,V$1,FALSE),"")</f>
        <v/>
      </c>
      <c r="W104" s="19" t="str">
        <f t="shared" si="47"/>
        <v/>
      </c>
    </row>
    <row r="105" spans="1:23" x14ac:dyDescent="0.2">
      <c r="A105" s="1" t="s">
        <v>215</v>
      </c>
      <c r="C105" s="3">
        <f>IF(A105&lt;&gt;"",VLOOKUP(A105,Runners!A$3:AS$201,C$1,FALSE),0)</f>
        <v>8.1597222222222227E-3</v>
      </c>
      <c r="D105" s="6">
        <f t="shared" si="41"/>
        <v>101</v>
      </c>
      <c r="E105" s="2"/>
      <c r="F105" s="2">
        <f t="shared" si="42"/>
        <v>0</v>
      </c>
      <c r="J105" s="1" t="str">
        <f t="shared" si="43"/>
        <v>Philip Gower</v>
      </c>
      <c r="M105" s="8" t="str">
        <f t="shared" si="37"/>
        <v/>
      </c>
      <c r="N105" s="8" t="str">
        <f t="shared" si="38"/>
        <v/>
      </c>
      <c r="O105" s="1" t="str">
        <f t="shared" si="39"/>
        <v/>
      </c>
      <c r="P105" s="40" t="str">
        <f t="shared" si="40"/>
        <v/>
      </c>
      <c r="Q105" s="40" t="str">
        <f t="shared" si="44"/>
        <v/>
      </c>
      <c r="R105" s="6">
        <f t="shared" si="45"/>
        <v>0</v>
      </c>
      <c r="S105" s="6">
        <f>IF(AND(D105&lt;=L$4,P105&lt;&gt;"Y"),IF(N105&lt;VLOOKUP(O105,Runners!A$3:CT$201,S$1,FALSE),IF(Y$2="zero",0,Y$2),0),0)</f>
        <v>0</v>
      </c>
      <c r="T105" s="6">
        <f t="shared" si="46"/>
        <v>0</v>
      </c>
      <c r="U105" s="2"/>
      <c r="V105" s="2" t="str">
        <f>IF(O105&lt;&gt;"",VLOOKUP(O105,Runners!CZ$3:DM$201,V$1,FALSE),"")</f>
        <v/>
      </c>
      <c r="W105" s="19" t="str">
        <f t="shared" si="47"/>
        <v/>
      </c>
    </row>
    <row r="106" spans="1:23" x14ac:dyDescent="0.2">
      <c r="A106" s="1" t="s">
        <v>217</v>
      </c>
      <c r="C106" s="3">
        <f>IF(A106&lt;&gt;"",VLOOKUP(A106,Runners!A$3:AS$201,C$1,FALSE),0)</f>
        <v>1.1631944444444445E-2</v>
      </c>
      <c r="D106" s="6">
        <f t="shared" si="41"/>
        <v>102</v>
      </c>
      <c r="E106" s="2"/>
      <c r="F106" s="2">
        <f t="shared" si="42"/>
        <v>0</v>
      </c>
      <c r="J106" s="1" t="str">
        <f t="shared" si="43"/>
        <v>Richard Needham</v>
      </c>
      <c r="M106" s="8" t="str">
        <f t="shared" si="37"/>
        <v/>
      </c>
      <c r="N106" s="8" t="str">
        <f t="shared" si="38"/>
        <v/>
      </c>
      <c r="O106" s="1" t="str">
        <f t="shared" si="39"/>
        <v/>
      </c>
      <c r="P106" s="40" t="str">
        <f t="shared" si="40"/>
        <v/>
      </c>
      <c r="Q106" s="40" t="str">
        <f t="shared" si="44"/>
        <v/>
      </c>
      <c r="R106" s="6">
        <f t="shared" si="45"/>
        <v>0</v>
      </c>
      <c r="S106" s="6">
        <f>IF(AND(D106&lt;=L$4,P106&lt;&gt;"Y"),IF(N106&lt;VLOOKUP(O106,Runners!A$3:CT$201,S$1,FALSE),IF(Y$2="zero",0,Y$2),0),0)</f>
        <v>0</v>
      </c>
      <c r="T106" s="6">
        <f t="shared" si="46"/>
        <v>0</v>
      </c>
      <c r="U106" s="2"/>
      <c r="V106" s="2" t="str">
        <f>IF(O106&lt;&gt;"",VLOOKUP(O106,Runners!CZ$3:DM$201,V$1,FALSE),"")</f>
        <v/>
      </c>
      <c r="W106" s="19" t="str">
        <f t="shared" si="47"/>
        <v/>
      </c>
    </row>
    <row r="107" spans="1:23" x14ac:dyDescent="0.2">
      <c r="A107" s="1" t="s">
        <v>25</v>
      </c>
      <c r="C107" s="3">
        <f>IF(A107&lt;&gt;"",VLOOKUP(A107,Runners!A$3:AS$201,C$1,FALSE),0)</f>
        <v>1.1111111111111112E-2</v>
      </c>
      <c r="D107" s="6">
        <f t="shared" si="41"/>
        <v>103</v>
      </c>
      <c r="E107" s="2"/>
      <c r="F107" s="2">
        <f t="shared" si="42"/>
        <v>0</v>
      </c>
      <c r="J107" s="1" t="str">
        <f t="shared" si="43"/>
        <v>Richard Storey</v>
      </c>
      <c r="M107" s="8" t="str">
        <f t="shared" si="37"/>
        <v/>
      </c>
      <c r="N107" s="8" t="str">
        <f t="shared" si="38"/>
        <v/>
      </c>
      <c r="O107" s="1" t="str">
        <f t="shared" si="39"/>
        <v/>
      </c>
      <c r="P107" s="40" t="str">
        <f t="shared" si="40"/>
        <v/>
      </c>
      <c r="Q107" s="40" t="str">
        <f t="shared" si="44"/>
        <v/>
      </c>
      <c r="R107" s="6">
        <f t="shared" si="45"/>
        <v>0</v>
      </c>
      <c r="S107" s="6">
        <f>IF(AND(D107&lt;=L$4,P107&lt;&gt;"Y"),IF(N107&lt;VLOOKUP(O107,Runners!A$3:CT$201,S$1,FALSE),IF(Y$2="zero",0,Y$2),0),0)</f>
        <v>0</v>
      </c>
      <c r="T107" s="6">
        <f t="shared" si="46"/>
        <v>0</v>
      </c>
      <c r="U107" s="2"/>
      <c r="V107" s="2" t="str">
        <f>IF(O107&lt;&gt;"",VLOOKUP(O107,Runners!CZ$3:DM$201,V$1,FALSE),"")</f>
        <v/>
      </c>
      <c r="W107" s="19" t="str">
        <f t="shared" si="47"/>
        <v/>
      </c>
    </row>
    <row r="108" spans="1:23" x14ac:dyDescent="0.2">
      <c r="A108" s="1" t="s">
        <v>52</v>
      </c>
      <c r="C108" s="3">
        <f>IF(A108&lt;&gt;"",VLOOKUP(A108,Runners!A$3:AS$201,C$1,FALSE),0)</f>
        <v>1.0590277777777778E-2</v>
      </c>
      <c r="D108" s="6">
        <f t="shared" si="41"/>
        <v>104</v>
      </c>
      <c r="E108" s="2"/>
      <c r="F108" s="2">
        <f t="shared" si="42"/>
        <v>0</v>
      </c>
      <c r="J108" s="1" t="str">
        <f t="shared" si="43"/>
        <v>Robert Parker</v>
      </c>
      <c r="M108" s="8" t="str">
        <f t="shared" si="37"/>
        <v/>
      </c>
      <c r="N108" s="8" t="str">
        <f t="shared" si="38"/>
        <v/>
      </c>
      <c r="O108" s="1" t="str">
        <f t="shared" si="39"/>
        <v/>
      </c>
      <c r="P108" s="40" t="str">
        <f t="shared" si="40"/>
        <v/>
      </c>
      <c r="Q108" s="40" t="str">
        <f t="shared" si="44"/>
        <v/>
      </c>
      <c r="R108" s="6">
        <f t="shared" si="45"/>
        <v>0</v>
      </c>
      <c r="S108" s="6">
        <f>IF(AND(D108&lt;=L$4,P108&lt;&gt;"Y"),IF(N108&lt;VLOOKUP(O108,Runners!A$3:CT$201,S$1,FALSE),IF(Y$2="zero",0,Y$2),0),0)</f>
        <v>0</v>
      </c>
      <c r="T108" s="6">
        <f t="shared" si="46"/>
        <v>0</v>
      </c>
      <c r="U108" s="2"/>
      <c r="V108" s="2" t="str">
        <f>IF(O108&lt;&gt;"",VLOOKUP(O108,Runners!CZ$3:DM$201,V$1,FALSE),"")</f>
        <v/>
      </c>
      <c r="W108" s="19" t="str">
        <f t="shared" si="47"/>
        <v/>
      </c>
    </row>
    <row r="109" spans="1:23" x14ac:dyDescent="0.2">
      <c r="A109" s="1" t="s">
        <v>18</v>
      </c>
      <c r="C109" s="3">
        <f>IF(A109&lt;&gt;"",VLOOKUP(A109,Runners!A$3:AS$201,C$1,FALSE),0)</f>
        <v>1.8749999999999999E-2</v>
      </c>
      <c r="D109" s="6">
        <f t="shared" si="41"/>
        <v>105</v>
      </c>
      <c r="E109" s="2"/>
      <c r="F109" s="2">
        <f t="shared" si="42"/>
        <v>0</v>
      </c>
      <c r="J109" s="1" t="str">
        <f t="shared" si="43"/>
        <v>Ross McKelvie</v>
      </c>
      <c r="M109" s="8" t="str">
        <f t="shared" si="37"/>
        <v/>
      </c>
      <c r="N109" s="8" t="str">
        <f t="shared" si="38"/>
        <v/>
      </c>
      <c r="O109" s="1" t="str">
        <f t="shared" si="39"/>
        <v/>
      </c>
      <c r="P109" s="40" t="str">
        <f t="shared" si="40"/>
        <v/>
      </c>
      <c r="Q109" s="40" t="str">
        <f t="shared" si="44"/>
        <v/>
      </c>
      <c r="R109" s="6">
        <f t="shared" si="45"/>
        <v>0</v>
      </c>
      <c r="S109" s="6">
        <f>IF(AND(D109&lt;=L$4,P109&lt;&gt;"Y"),IF(N109&lt;VLOOKUP(O109,Runners!A$3:CT$201,S$1,FALSE),IF(Y$2="zero",0,Y$2),0),0)</f>
        <v>0</v>
      </c>
      <c r="T109" s="6">
        <f t="shared" si="46"/>
        <v>0</v>
      </c>
      <c r="U109" s="2"/>
      <c r="V109" s="2" t="str">
        <f>IF(O109&lt;&gt;"",VLOOKUP(O109,Runners!CZ$3:DM$201,V$1,FALSE),"")</f>
        <v/>
      </c>
      <c r="W109" s="19" t="str">
        <f t="shared" si="47"/>
        <v/>
      </c>
    </row>
    <row r="110" spans="1:23" x14ac:dyDescent="0.2">
      <c r="A110" s="1" t="s">
        <v>28</v>
      </c>
      <c r="C110" s="3">
        <f>IF(A110&lt;&gt;"",VLOOKUP(A110,Runners!A$3:AS$201,C$1,FALSE),0)</f>
        <v>1.0416666666666668E-2</v>
      </c>
      <c r="D110" s="6">
        <f t="shared" si="41"/>
        <v>106</v>
      </c>
      <c r="E110" s="2"/>
      <c r="F110" s="2">
        <f t="shared" si="42"/>
        <v>0</v>
      </c>
      <c r="J110" s="1" t="str">
        <f t="shared" si="43"/>
        <v>Roy Stevens</v>
      </c>
      <c r="M110" s="8" t="str">
        <f t="shared" si="37"/>
        <v/>
      </c>
      <c r="N110" s="8" t="str">
        <f t="shared" si="38"/>
        <v/>
      </c>
      <c r="O110" s="1" t="str">
        <f t="shared" si="39"/>
        <v/>
      </c>
      <c r="P110" s="40" t="str">
        <f t="shared" si="40"/>
        <v/>
      </c>
      <c r="Q110" s="40" t="str">
        <f t="shared" si="44"/>
        <v/>
      </c>
      <c r="R110" s="6">
        <f t="shared" si="45"/>
        <v>0</v>
      </c>
      <c r="S110" s="6">
        <f>IF(AND(D110&lt;=L$4,P110&lt;&gt;"Y"),IF(N110&lt;VLOOKUP(O110,Runners!A$3:CT$201,S$1,FALSE),IF(Y$2="zero",0,Y$2),0),0)</f>
        <v>0</v>
      </c>
      <c r="T110" s="6">
        <f t="shared" si="46"/>
        <v>0</v>
      </c>
      <c r="U110" s="2"/>
      <c r="V110" s="2" t="str">
        <f>IF(O110&lt;&gt;"",VLOOKUP(O110,Runners!CZ$3:DM$201,V$1,FALSE),"")</f>
        <v/>
      </c>
      <c r="W110" s="19" t="str">
        <f t="shared" si="47"/>
        <v/>
      </c>
    </row>
    <row r="111" spans="1:23" x14ac:dyDescent="0.2">
      <c r="A111" s="1" t="s">
        <v>51</v>
      </c>
      <c r="C111" s="3">
        <f>IF(A111&lt;&gt;"",VLOOKUP(A111,Runners!A$3:AS$201,C$1,FALSE),0)</f>
        <v>7.6388888888888895E-3</v>
      </c>
      <c r="D111" s="6">
        <f t="shared" si="41"/>
        <v>107</v>
      </c>
      <c r="E111" s="2"/>
      <c r="F111" s="2">
        <f t="shared" si="42"/>
        <v>0</v>
      </c>
      <c r="J111" s="1" t="str">
        <f t="shared" si="43"/>
        <v>Ruth Bye</v>
      </c>
      <c r="M111" s="8" t="str">
        <f t="shared" si="37"/>
        <v/>
      </c>
      <c r="N111" s="8" t="str">
        <f t="shared" si="38"/>
        <v/>
      </c>
      <c r="O111" s="1" t="str">
        <f t="shared" si="39"/>
        <v/>
      </c>
      <c r="P111" s="40" t="str">
        <f t="shared" si="40"/>
        <v/>
      </c>
      <c r="Q111" s="40" t="str">
        <f t="shared" si="44"/>
        <v/>
      </c>
      <c r="R111" s="6">
        <f t="shared" si="45"/>
        <v>0</v>
      </c>
      <c r="S111" s="6">
        <f>IF(AND(D111&lt;=L$4,P111&lt;&gt;"Y"),IF(N111&lt;VLOOKUP(O111,Runners!A$3:CT$201,S$1,FALSE),IF(Y$2="zero",0,Y$2),0),0)</f>
        <v>0</v>
      </c>
      <c r="T111" s="6">
        <f t="shared" si="46"/>
        <v>0</v>
      </c>
      <c r="U111" s="2"/>
      <c r="V111" s="2" t="str">
        <f>IF(O111&lt;&gt;"",VLOOKUP(O111,Runners!CZ$3:DM$201,V$1,FALSE),"")</f>
        <v/>
      </c>
      <c r="W111" s="19" t="str">
        <f t="shared" si="47"/>
        <v/>
      </c>
    </row>
    <row r="112" spans="1:23" x14ac:dyDescent="0.2">
      <c r="A112" s="1" t="s">
        <v>49</v>
      </c>
      <c r="B112" s="3"/>
      <c r="C112" s="3">
        <f>IF(A112&lt;&gt;"",VLOOKUP(A112,Runners!A$3:AS$201,C$1,FALSE),0)</f>
        <v>1.0416666666666668E-2</v>
      </c>
      <c r="D112" s="6">
        <f t="shared" si="41"/>
        <v>108</v>
      </c>
      <c r="E112" s="2"/>
      <c r="F112" s="2">
        <f t="shared" si="42"/>
        <v>0</v>
      </c>
      <c r="J112" s="1" t="str">
        <f t="shared" si="43"/>
        <v>Ruth Wheatley</v>
      </c>
      <c r="M112" s="8" t="str">
        <f t="shared" si="37"/>
        <v/>
      </c>
      <c r="N112" s="8" t="str">
        <f t="shared" si="38"/>
        <v/>
      </c>
      <c r="O112" s="1" t="str">
        <f t="shared" si="39"/>
        <v/>
      </c>
      <c r="P112" s="40" t="str">
        <f t="shared" si="40"/>
        <v/>
      </c>
      <c r="Q112" s="40" t="str">
        <f t="shared" si="44"/>
        <v/>
      </c>
      <c r="R112" s="6">
        <f t="shared" si="45"/>
        <v>0</v>
      </c>
      <c r="S112" s="6">
        <f>IF(AND(D112&lt;=L$4,P112&lt;&gt;"Y"),IF(N112&lt;VLOOKUP(O112,Runners!A$3:CT$201,S$1,FALSE),IF(Y$2="zero",0,Y$2),0),0)</f>
        <v>0</v>
      </c>
      <c r="T112" s="6">
        <f t="shared" si="46"/>
        <v>0</v>
      </c>
      <c r="U112" s="2"/>
      <c r="V112" s="2" t="str">
        <f>IF(O112&lt;&gt;"",VLOOKUP(O112,Runners!CZ$3:DM$201,V$1,FALSE),"")</f>
        <v/>
      </c>
      <c r="W112" s="19" t="str">
        <f t="shared" si="47"/>
        <v/>
      </c>
    </row>
    <row r="113" spans="1:23" x14ac:dyDescent="0.2">
      <c r="A113" s="1" t="s">
        <v>201</v>
      </c>
      <c r="C113" s="3">
        <f>IF(A113&lt;&gt;"",VLOOKUP(A113,Runners!A$3:AS$201,C$1,FALSE),0)</f>
        <v>5.5555555555555558E-3</v>
      </c>
      <c r="D113" s="6">
        <f t="shared" si="41"/>
        <v>109</v>
      </c>
      <c r="E113" s="2"/>
      <c r="F113" s="2">
        <f t="shared" si="42"/>
        <v>0</v>
      </c>
      <c r="J113" s="1" t="str">
        <f t="shared" si="43"/>
        <v>Sarah Cook</v>
      </c>
      <c r="M113" s="8" t="str">
        <f t="shared" si="37"/>
        <v/>
      </c>
      <c r="N113" s="8" t="str">
        <f t="shared" si="38"/>
        <v/>
      </c>
      <c r="O113" s="1" t="str">
        <f t="shared" si="39"/>
        <v/>
      </c>
      <c r="P113" s="40" t="str">
        <f t="shared" si="40"/>
        <v/>
      </c>
      <c r="Q113" s="40" t="str">
        <f t="shared" si="44"/>
        <v/>
      </c>
      <c r="R113" s="6">
        <f t="shared" si="45"/>
        <v>0</v>
      </c>
      <c r="S113" s="6">
        <f>IF(AND(D113&lt;=L$4,P113&lt;&gt;"Y"),IF(N113&lt;VLOOKUP(O113,Runners!A$3:CT$201,S$1,FALSE),IF(Y$2="zero",0,Y$2),0),0)</f>
        <v>0</v>
      </c>
      <c r="T113" s="6">
        <f t="shared" si="46"/>
        <v>0</v>
      </c>
      <c r="U113" s="2"/>
      <c r="V113" s="2" t="str">
        <f>IF(O113&lt;&gt;"",VLOOKUP(O113,Runners!CZ$3:DM$201,V$1,FALSE),"")</f>
        <v/>
      </c>
      <c r="W113" s="19" t="str">
        <f t="shared" si="47"/>
        <v/>
      </c>
    </row>
    <row r="114" spans="1:23" x14ac:dyDescent="0.2">
      <c r="A114" s="1" t="s">
        <v>188</v>
      </c>
      <c r="C114" s="3">
        <f>IF(A114&lt;&gt;"",VLOOKUP(A114,Runners!A$3:AS$201,C$1,FALSE),0)</f>
        <v>8.5069444444444454E-3</v>
      </c>
      <c r="D114" s="6">
        <f t="shared" si="41"/>
        <v>110</v>
      </c>
      <c r="E114" s="2"/>
      <c r="F114" s="2">
        <f t="shared" si="42"/>
        <v>0</v>
      </c>
      <c r="J114" s="1" t="str">
        <f t="shared" si="43"/>
        <v>Simon Smith</v>
      </c>
      <c r="M114" s="8" t="str">
        <f t="shared" si="37"/>
        <v/>
      </c>
      <c r="N114" s="8" t="str">
        <f t="shared" si="38"/>
        <v/>
      </c>
      <c r="O114" s="1" t="str">
        <f t="shared" si="39"/>
        <v/>
      </c>
      <c r="P114" s="40" t="str">
        <f t="shared" si="40"/>
        <v/>
      </c>
      <c r="Q114" s="40" t="str">
        <f t="shared" si="44"/>
        <v/>
      </c>
      <c r="R114" s="6">
        <f t="shared" si="45"/>
        <v>0</v>
      </c>
      <c r="S114" s="6">
        <f>IF(AND(D114&lt;=L$4,P114&lt;&gt;"Y"),IF(N114&lt;VLOOKUP(O114,Runners!A$3:CT$201,S$1,FALSE),IF(Y$2="zero",0,Y$2),0),0)</f>
        <v>0</v>
      </c>
      <c r="T114" s="6">
        <f t="shared" si="46"/>
        <v>0</v>
      </c>
      <c r="U114" s="2"/>
      <c r="V114" s="2" t="str">
        <f>IF(O114&lt;&gt;"",VLOOKUP(O114,Runners!CZ$3:DM$201,V$1,FALSE),"")</f>
        <v/>
      </c>
      <c r="W114" s="19" t="str">
        <f t="shared" si="47"/>
        <v/>
      </c>
    </row>
    <row r="115" spans="1:23" x14ac:dyDescent="0.2">
      <c r="A115" s="1" t="s">
        <v>191</v>
      </c>
      <c r="C115" s="3">
        <f>IF(A115&lt;&gt;"",VLOOKUP(A115,Runners!A$3:AS$201,C$1,FALSE),0)</f>
        <v>1.3715277777777778E-2</v>
      </c>
      <c r="D115" s="6">
        <f t="shared" si="41"/>
        <v>111</v>
      </c>
      <c r="E115" s="2"/>
      <c r="F115" s="2">
        <f t="shared" si="42"/>
        <v>0</v>
      </c>
      <c r="J115" s="1" t="str">
        <f t="shared" si="43"/>
        <v>Sophie Bohannon</v>
      </c>
      <c r="M115" s="8" t="str">
        <f t="shared" si="37"/>
        <v/>
      </c>
      <c r="N115" s="8" t="str">
        <f t="shared" si="38"/>
        <v/>
      </c>
      <c r="O115" s="1" t="str">
        <f t="shared" si="39"/>
        <v/>
      </c>
      <c r="P115" s="40" t="str">
        <f t="shared" si="40"/>
        <v/>
      </c>
      <c r="Q115" s="40" t="str">
        <f t="shared" si="44"/>
        <v/>
      </c>
      <c r="R115" s="6">
        <f t="shared" si="45"/>
        <v>0</v>
      </c>
      <c r="S115" s="6">
        <f>IF(AND(D115&lt;=L$4,P115&lt;&gt;"Y"),IF(N115&lt;VLOOKUP(O115,Runners!A$3:CT$201,S$1,FALSE),IF(Y$2="zero",0,Y$2),0),0)</f>
        <v>0</v>
      </c>
      <c r="T115" s="6">
        <f t="shared" si="46"/>
        <v>0</v>
      </c>
      <c r="U115" s="2"/>
      <c r="V115" s="2" t="str">
        <f>IF(O115&lt;&gt;"",VLOOKUP(O115,Runners!CZ$3:DM$201,V$1,FALSE),"")</f>
        <v/>
      </c>
      <c r="W115" s="19" t="str">
        <f t="shared" si="47"/>
        <v/>
      </c>
    </row>
    <row r="116" spans="1:23" x14ac:dyDescent="0.2">
      <c r="A116" s="1" t="s">
        <v>12</v>
      </c>
      <c r="C116" s="3">
        <f>IF(A116&lt;&gt;"",VLOOKUP(A116,Runners!A$3:AS$201,C$1,FALSE),0)</f>
        <v>6.076388888888889E-3</v>
      </c>
      <c r="D116" s="6">
        <f t="shared" si="41"/>
        <v>112</v>
      </c>
      <c r="E116" s="2"/>
      <c r="F116" s="2">
        <f t="shared" si="42"/>
        <v>0</v>
      </c>
      <c r="J116" s="1" t="str">
        <f t="shared" si="43"/>
        <v>Steve Tate</v>
      </c>
      <c r="M116" s="8" t="str">
        <f t="shared" si="37"/>
        <v/>
      </c>
      <c r="N116" s="8" t="str">
        <f t="shared" si="38"/>
        <v/>
      </c>
      <c r="O116" s="1" t="str">
        <f t="shared" si="39"/>
        <v/>
      </c>
      <c r="P116" s="40" t="str">
        <f t="shared" si="40"/>
        <v/>
      </c>
      <c r="Q116" s="40" t="str">
        <f t="shared" si="44"/>
        <v/>
      </c>
      <c r="R116" s="6">
        <f t="shared" si="45"/>
        <v>0</v>
      </c>
      <c r="S116" s="6">
        <f>IF(AND(D116&lt;=L$4,P116&lt;&gt;"Y"),IF(N116&lt;VLOOKUP(O116,Runners!A$3:CT$201,S$1,FALSE),IF(Y$2="zero",0,Y$2),0),0)</f>
        <v>0</v>
      </c>
      <c r="T116" s="6">
        <f t="shared" si="46"/>
        <v>0</v>
      </c>
      <c r="U116" s="2"/>
      <c r="V116" s="2" t="str">
        <f>IF(O116&lt;&gt;"",VLOOKUP(O116,Runners!CZ$3:DM$201,V$1,FALSE),"")</f>
        <v/>
      </c>
      <c r="W116" s="19" t="str">
        <f t="shared" si="47"/>
        <v/>
      </c>
    </row>
    <row r="117" spans="1:23" x14ac:dyDescent="0.2">
      <c r="A117" s="1" t="s">
        <v>198</v>
      </c>
      <c r="C117" s="3">
        <f>IF(A117&lt;&gt;"",VLOOKUP(A117,Runners!A$3:AS$201,C$1,FALSE),0)</f>
        <v>1.232638888888889E-2</v>
      </c>
      <c r="D117" s="6">
        <f t="shared" si="41"/>
        <v>113</v>
      </c>
      <c r="E117" s="2">
        <v>3.4525462962962966E-2</v>
      </c>
      <c r="F117" s="2">
        <f t="shared" si="42"/>
        <v>2.2199074074074076E-2</v>
      </c>
      <c r="J117" s="1" t="str">
        <f t="shared" si="43"/>
        <v>Steve Wise</v>
      </c>
      <c r="M117" s="8" t="str">
        <f t="shared" si="37"/>
        <v/>
      </c>
      <c r="N117" s="8" t="str">
        <f t="shared" si="38"/>
        <v/>
      </c>
      <c r="O117" s="1" t="str">
        <f t="shared" si="39"/>
        <v/>
      </c>
      <c r="P117" s="40" t="str">
        <f t="shared" si="40"/>
        <v/>
      </c>
      <c r="Q117" s="40" t="str">
        <f t="shared" si="44"/>
        <v/>
      </c>
      <c r="R117" s="6">
        <f t="shared" si="45"/>
        <v>0</v>
      </c>
      <c r="S117" s="6">
        <f>IF(AND(D117&lt;=L$4,P117&lt;&gt;"Y"),IF(N117&lt;VLOOKUP(O117,Runners!A$3:CT$201,S$1,FALSE),IF(Y$2="zero",0,Y$2),0),0)</f>
        <v>0</v>
      </c>
      <c r="T117" s="6">
        <f t="shared" si="46"/>
        <v>0</v>
      </c>
      <c r="U117" s="2"/>
      <c r="V117" s="2" t="str">
        <f>IF(O117&lt;&gt;"",VLOOKUP(O117,Runners!CZ$3:DM$201,V$1,FALSE),"")</f>
        <v/>
      </c>
      <c r="W117" s="19" t="str">
        <f t="shared" si="47"/>
        <v/>
      </c>
    </row>
    <row r="118" spans="1:23" x14ac:dyDescent="0.2">
      <c r="A118" s="1" t="s">
        <v>4</v>
      </c>
      <c r="C118" s="3">
        <f>IF(A118&lt;&gt;"",VLOOKUP(A118,Runners!A$3:AS$201,C$1,FALSE),0)</f>
        <v>9.7222222222222224E-3</v>
      </c>
      <c r="D118" s="6">
        <f t="shared" si="41"/>
        <v>114</v>
      </c>
      <c r="E118" s="2"/>
      <c r="F118" s="2">
        <f t="shared" si="42"/>
        <v>0</v>
      </c>
      <c r="J118" s="1" t="str">
        <f t="shared" si="43"/>
        <v>Sue Hawitt</v>
      </c>
      <c r="M118" s="8" t="str">
        <f t="shared" si="37"/>
        <v/>
      </c>
      <c r="N118" s="8" t="str">
        <f t="shared" si="38"/>
        <v/>
      </c>
      <c r="O118" s="1" t="str">
        <f t="shared" si="39"/>
        <v/>
      </c>
      <c r="P118" s="40" t="str">
        <f t="shared" si="40"/>
        <v/>
      </c>
      <c r="Q118" s="40" t="str">
        <f t="shared" si="44"/>
        <v/>
      </c>
      <c r="R118" s="6">
        <f t="shared" si="45"/>
        <v>0</v>
      </c>
      <c r="S118" s="6">
        <f>IF(AND(D118&lt;=L$4,P118&lt;&gt;"Y"),IF(N118&lt;VLOOKUP(O118,Runners!A$3:CT$201,S$1,FALSE),IF(Y$2="zero",0,Y$2),0),0)</f>
        <v>0</v>
      </c>
      <c r="T118" s="6">
        <f t="shared" si="46"/>
        <v>0</v>
      </c>
      <c r="U118" s="2"/>
      <c r="V118" s="2" t="str">
        <f>IF(O118&lt;&gt;"",VLOOKUP(O118,Runners!CZ$3:DM$201,V$1,FALSE),"")</f>
        <v/>
      </c>
      <c r="W118" s="19" t="str">
        <f t="shared" si="47"/>
        <v/>
      </c>
    </row>
    <row r="119" spans="1:23" x14ac:dyDescent="0.2">
      <c r="A119" s="1" t="s">
        <v>174</v>
      </c>
      <c r="C119" s="3">
        <f>IF(A119&lt;&gt;"",VLOOKUP(A119,Runners!A$3:AS$201,C$1,FALSE),0)</f>
        <v>4.5138888888888893E-3</v>
      </c>
      <c r="D119" s="6">
        <f t="shared" si="41"/>
        <v>115</v>
      </c>
      <c r="E119" s="2"/>
      <c r="F119" s="2">
        <f t="shared" si="42"/>
        <v>0</v>
      </c>
      <c r="J119" s="1" t="str">
        <f t="shared" si="43"/>
        <v>Sue Henry</v>
      </c>
      <c r="M119" s="8" t="str">
        <f t="shared" si="37"/>
        <v/>
      </c>
      <c r="N119" s="8" t="str">
        <f t="shared" si="38"/>
        <v/>
      </c>
      <c r="O119" s="1" t="str">
        <f t="shared" si="39"/>
        <v/>
      </c>
      <c r="P119" s="40" t="str">
        <f t="shared" si="40"/>
        <v/>
      </c>
      <c r="Q119" s="40" t="str">
        <f t="shared" si="44"/>
        <v/>
      </c>
      <c r="R119" s="6">
        <f t="shared" si="45"/>
        <v>0</v>
      </c>
      <c r="S119" s="6">
        <f>IF(AND(D119&lt;=L$4,P119&lt;&gt;"Y"),IF(N119&lt;VLOOKUP(O119,Runners!A$3:CT$201,S$1,FALSE),IF(Y$2="zero",0,Y$2),0),0)</f>
        <v>0</v>
      </c>
      <c r="T119" s="6">
        <f t="shared" si="46"/>
        <v>0</v>
      </c>
      <c r="U119" s="2"/>
      <c r="V119" s="2" t="str">
        <f>IF(O119&lt;&gt;"",VLOOKUP(O119,Runners!CZ$3:DM$201,V$1,FALSE),"")</f>
        <v/>
      </c>
      <c r="W119" s="19" t="str">
        <f t="shared" si="47"/>
        <v/>
      </c>
    </row>
    <row r="120" spans="1:23" x14ac:dyDescent="0.2">
      <c r="A120" s="1" t="s">
        <v>24</v>
      </c>
      <c r="C120" s="3">
        <f>IF(A120&lt;&gt;"",VLOOKUP(A120,Runners!A$3:AS$201,C$1,FALSE),0)</f>
        <v>5.9027777777777776E-3</v>
      </c>
      <c r="D120" s="6">
        <f t="shared" si="41"/>
        <v>116</v>
      </c>
      <c r="E120" s="2"/>
      <c r="F120" s="2">
        <f t="shared" si="42"/>
        <v>0</v>
      </c>
      <c r="J120" s="1" t="str">
        <f t="shared" si="43"/>
        <v>Sylvia Gittins</v>
      </c>
      <c r="M120" s="8" t="str">
        <f t="shared" si="37"/>
        <v/>
      </c>
      <c r="N120" s="8" t="str">
        <f t="shared" si="38"/>
        <v/>
      </c>
      <c r="O120" s="1" t="str">
        <f t="shared" si="39"/>
        <v/>
      </c>
      <c r="P120" s="40" t="str">
        <f t="shared" si="40"/>
        <v/>
      </c>
      <c r="Q120" s="40" t="str">
        <f t="shared" si="44"/>
        <v/>
      </c>
      <c r="R120" s="6">
        <f t="shared" si="45"/>
        <v>0</v>
      </c>
      <c r="S120" s="6">
        <f>IF(AND(D120&lt;=L$4,P120&lt;&gt;"Y"),IF(N120&lt;VLOOKUP(O120,Runners!A$3:CT$201,S$1,FALSE),IF(Y$2="zero",0,Y$2),0),0)</f>
        <v>0</v>
      </c>
      <c r="T120" s="6">
        <f t="shared" si="46"/>
        <v>0</v>
      </c>
      <c r="U120" s="2"/>
      <c r="V120" s="2" t="str">
        <f>IF(O120&lt;&gt;"",VLOOKUP(O120,Runners!CZ$3:DM$201,V$1,FALSE),"")</f>
        <v/>
      </c>
      <c r="W120" s="19" t="str">
        <f t="shared" si="47"/>
        <v/>
      </c>
    </row>
    <row r="121" spans="1:23" x14ac:dyDescent="0.2">
      <c r="A121" s="1" t="s">
        <v>211</v>
      </c>
      <c r="B121" s="3"/>
      <c r="C121" s="3">
        <f>IF(A121&lt;&gt;"",VLOOKUP(A121,Runners!A$3:AS$201,C$1,FALSE),0)</f>
        <v>1.0763888888888889E-2</v>
      </c>
      <c r="D121" s="6">
        <f t="shared" si="41"/>
        <v>117</v>
      </c>
      <c r="E121" s="2"/>
      <c r="F121" s="2">
        <f t="shared" si="42"/>
        <v>0</v>
      </c>
      <c r="J121" s="1" t="str">
        <f t="shared" si="43"/>
        <v>Terri Eccles</v>
      </c>
      <c r="M121" s="8" t="str">
        <f t="shared" si="37"/>
        <v/>
      </c>
      <c r="N121" s="8" t="str">
        <f t="shared" si="38"/>
        <v/>
      </c>
      <c r="O121" s="1" t="str">
        <f t="shared" si="39"/>
        <v/>
      </c>
      <c r="P121" s="40" t="str">
        <f t="shared" si="40"/>
        <v/>
      </c>
      <c r="Q121" s="40" t="str">
        <f t="shared" si="44"/>
        <v/>
      </c>
      <c r="R121" s="6">
        <f t="shared" si="45"/>
        <v>0</v>
      </c>
      <c r="S121" s="6">
        <f>IF(AND(D121&lt;=L$4,P121&lt;&gt;"Y"),IF(N121&lt;VLOOKUP(O121,Runners!A$3:CT$201,S$1,FALSE),IF(Y$2="zero",0,Y$2),0),0)</f>
        <v>0</v>
      </c>
      <c r="T121" s="6">
        <f t="shared" si="46"/>
        <v>0</v>
      </c>
      <c r="U121" s="2"/>
      <c r="V121" s="2" t="str">
        <f>IF(O121&lt;&gt;"",VLOOKUP(O121,Runners!CZ$3:DM$201,V$1,FALSE),"")</f>
        <v/>
      </c>
      <c r="W121" s="19" t="str">
        <f t="shared" si="47"/>
        <v/>
      </c>
    </row>
    <row r="122" spans="1:23" x14ac:dyDescent="0.2">
      <c r="A122" s="1" t="s">
        <v>220</v>
      </c>
      <c r="B122" s="3"/>
      <c r="C122" s="3">
        <f>IF(A122&lt;&gt;"",VLOOKUP(A122,Runners!A$3:AS$201,C$1,FALSE),0)</f>
        <v>1.2847222222222223E-2</v>
      </c>
      <c r="D122" s="6">
        <f t="shared" si="41"/>
        <v>118</v>
      </c>
      <c r="E122" s="2"/>
      <c r="F122" s="2">
        <f t="shared" si="42"/>
        <v>0</v>
      </c>
      <c r="J122" s="1" t="str">
        <f t="shared" si="43"/>
        <v>Tim Jefferson</v>
      </c>
      <c r="M122" s="8" t="str">
        <f t="shared" si="37"/>
        <v/>
      </c>
      <c r="N122" s="8" t="str">
        <f t="shared" si="38"/>
        <v/>
      </c>
      <c r="O122" s="1" t="str">
        <f t="shared" si="39"/>
        <v/>
      </c>
      <c r="P122" s="40" t="str">
        <f t="shared" si="40"/>
        <v/>
      </c>
      <c r="Q122" s="40" t="str">
        <f t="shared" si="44"/>
        <v/>
      </c>
      <c r="R122" s="6">
        <f t="shared" si="45"/>
        <v>0</v>
      </c>
      <c r="S122" s="6">
        <f>IF(AND(D122&lt;=L$4,P122&lt;&gt;"Y"),IF(N122&lt;VLOOKUP(O122,Runners!A$3:CT$201,S$1,FALSE),IF(Y$2="zero",0,Y$2),0),0)</f>
        <v>0</v>
      </c>
      <c r="T122" s="6">
        <f t="shared" si="46"/>
        <v>0</v>
      </c>
      <c r="U122" s="2"/>
      <c r="V122" s="2" t="str">
        <f>IF(O122&lt;&gt;"",VLOOKUP(O122,Runners!CZ$3:DM$201,V$1,FALSE),"")</f>
        <v/>
      </c>
      <c r="W122" s="19" t="str">
        <f t="shared" si="47"/>
        <v/>
      </c>
    </row>
    <row r="123" spans="1:23" x14ac:dyDescent="0.2">
      <c r="A123" s="1" t="s">
        <v>0</v>
      </c>
      <c r="C123" s="3">
        <f>IF(A123&lt;&gt;"",VLOOKUP(A123,Runners!A$3:AS$201,C$1,FALSE),0)</f>
        <v>1.7013888888888891E-2</v>
      </c>
      <c r="D123" s="6">
        <f t="shared" si="41"/>
        <v>119</v>
      </c>
      <c r="E123" s="2"/>
      <c r="F123" s="2">
        <f t="shared" si="42"/>
        <v>0</v>
      </c>
      <c r="J123" s="1" t="str">
        <f t="shared" si="43"/>
        <v>Tom Howarth</v>
      </c>
      <c r="M123" s="8" t="str">
        <f t="shared" si="37"/>
        <v/>
      </c>
      <c r="N123" s="8" t="str">
        <f t="shared" si="38"/>
        <v/>
      </c>
      <c r="O123" s="1" t="str">
        <f t="shared" si="39"/>
        <v/>
      </c>
      <c r="P123" s="40" t="str">
        <f t="shared" si="40"/>
        <v/>
      </c>
      <c r="Q123" s="40" t="str">
        <f t="shared" si="44"/>
        <v/>
      </c>
      <c r="R123" s="6">
        <f t="shared" si="45"/>
        <v>0</v>
      </c>
      <c r="S123" s="6">
        <f>IF(AND(D123&lt;=L$4,P123&lt;&gt;"Y"),IF(N123&lt;VLOOKUP(O123,Runners!A$3:CT$201,S$1,FALSE),IF(Y$2="zero",0,Y$2),0),0)</f>
        <v>0</v>
      </c>
      <c r="T123" s="6">
        <f t="shared" si="46"/>
        <v>0</v>
      </c>
      <c r="U123" s="2"/>
      <c r="V123" s="2" t="str">
        <f>IF(O123&lt;&gt;"",VLOOKUP(O123,Runners!CZ$3:DM$201,V$1,FALSE),"")</f>
        <v/>
      </c>
      <c r="W123" s="19" t="str">
        <f t="shared" si="47"/>
        <v/>
      </c>
    </row>
    <row r="124" spans="1:23" x14ac:dyDescent="0.2">
      <c r="A124" s="1" t="s">
        <v>168</v>
      </c>
      <c r="C124" s="3">
        <f>IF(A124&lt;&gt;"",VLOOKUP(A124,Runners!A$3:AS$201,C$1,FALSE),0)</f>
        <v>7.2916666666666668E-3</v>
      </c>
      <c r="D124" s="6">
        <f t="shared" si="41"/>
        <v>120</v>
      </c>
      <c r="E124" s="2"/>
      <c r="F124" s="2">
        <f t="shared" si="42"/>
        <v>0</v>
      </c>
      <c r="J124" s="1" t="str">
        <f t="shared" si="43"/>
        <v>Trevor Roberts</v>
      </c>
      <c r="M124" s="8" t="str">
        <f t="shared" si="37"/>
        <v/>
      </c>
      <c r="N124" s="8" t="str">
        <f t="shared" si="38"/>
        <v/>
      </c>
      <c r="O124" s="1" t="str">
        <f t="shared" si="39"/>
        <v/>
      </c>
      <c r="P124" s="40" t="str">
        <f t="shared" si="40"/>
        <v/>
      </c>
      <c r="Q124" s="40" t="str">
        <f t="shared" si="44"/>
        <v/>
      </c>
      <c r="R124" s="6">
        <f t="shared" si="45"/>
        <v>0</v>
      </c>
      <c r="S124" s="6">
        <f>IF(AND(D124&lt;=L$4,P124&lt;&gt;"Y"),IF(N124&lt;VLOOKUP(O124,Runners!A$3:CT$201,S$1,FALSE),IF(Y$2="zero",0,Y$2),0),0)</f>
        <v>0</v>
      </c>
      <c r="T124" s="6">
        <f t="shared" si="46"/>
        <v>0</v>
      </c>
      <c r="U124" s="2"/>
      <c r="V124" s="2" t="str">
        <f>IF(O124&lt;&gt;"",VLOOKUP(O124,Runners!CZ$3:DM$201,V$1,FALSE),"")</f>
        <v/>
      </c>
      <c r="W124" s="19" t="str">
        <f t="shared" si="47"/>
        <v/>
      </c>
    </row>
    <row r="125" spans="1:23" x14ac:dyDescent="0.2">
      <c r="A125" s="1" t="s">
        <v>209</v>
      </c>
      <c r="B125" s="3"/>
      <c r="C125" s="3">
        <f>IF(A125&lt;&gt;"",VLOOKUP(A125,Runners!A$3:AS$201,C$1,FALSE),0)</f>
        <v>9.5486111111111119E-3</v>
      </c>
      <c r="D125" s="6">
        <f t="shared" si="41"/>
        <v>121</v>
      </c>
      <c r="E125" s="2"/>
      <c r="F125" s="2">
        <f t="shared" si="42"/>
        <v>0</v>
      </c>
      <c r="J125" s="1" t="str">
        <f t="shared" si="43"/>
        <v>Vicky Richardson</v>
      </c>
      <c r="M125" s="8" t="str">
        <f t="shared" si="37"/>
        <v/>
      </c>
      <c r="N125" s="8" t="str">
        <f t="shared" si="38"/>
        <v/>
      </c>
      <c r="O125" s="1" t="str">
        <f t="shared" si="39"/>
        <v/>
      </c>
      <c r="P125" s="40" t="str">
        <f t="shared" si="40"/>
        <v/>
      </c>
      <c r="Q125" s="40" t="str">
        <f t="shared" si="44"/>
        <v/>
      </c>
      <c r="R125" s="6">
        <f t="shared" si="45"/>
        <v>0</v>
      </c>
      <c r="S125" s="6">
        <f>IF(AND(D125&lt;=L$4,P125&lt;&gt;"Y"),IF(N125&lt;VLOOKUP(O125,Runners!A$3:CT$201,S$1,FALSE),IF(Y$2="zero",0,Y$2),0),0)</f>
        <v>0</v>
      </c>
      <c r="T125" s="6">
        <f t="shared" si="46"/>
        <v>0</v>
      </c>
      <c r="U125" s="2"/>
      <c r="V125" s="2" t="str">
        <f>IF(O125&lt;&gt;"",VLOOKUP(O125,Runners!CZ$3:DM$201,V$1,FALSE),"")</f>
        <v/>
      </c>
      <c r="W125" s="19" t="str">
        <f t="shared" si="47"/>
        <v/>
      </c>
    </row>
    <row r="126" spans="1:23" x14ac:dyDescent="0.2">
      <c r="A126" s="1" t="s">
        <v>223</v>
      </c>
      <c r="C126" s="3">
        <f>IF(A126&lt;&gt;"",VLOOKUP(A126,Runners!A$3:AS$201,C$1,FALSE),0)</f>
        <v>1.232638888888889E-2</v>
      </c>
      <c r="D126" s="6">
        <f t="shared" si="41"/>
        <v>122</v>
      </c>
      <c r="E126" s="2"/>
      <c r="F126" s="2">
        <f t="shared" si="42"/>
        <v>0</v>
      </c>
      <c r="J126" s="1" t="str">
        <f t="shared" si="43"/>
        <v>Wayne Byrne</v>
      </c>
      <c r="M126" s="8" t="str">
        <f t="shared" si="37"/>
        <v/>
      </c>
      <c r="N126" s="8" t="str">
        <f t="shared" si="38"/>
        <v/>
      </c>
      <c r="O126" s="1" t="str">
        <f t="shared" si="39"/>
        <v/>
      </c>
      <c r="P126" s="40" t="str">
        <f t="shared" si="40"/>
        <v/>
      </c>
      <c r="Q126" s="40" t="str">
        <f t="shared" si="44"/>
        <v/>
      </c>
      <c r="R126" s="6">
        <f t="shared" si="45"/>
        <v>0</v>
      </c>
      <c r="S126" s="6">
        <f>IF(AND(D126&lt;=L$4,P126&lt;&gt;"Y"),IF(N126&lt;VLOOKUP(O126,Runners!A$3:CT$201,S$1,FALSE),IF(Y$2="zero",0,Y$2),0),0)</f>
        <v>0</v>
      </c>
      <c r="T126" s="6">
        <f t="shared" si="46"/>
        <v>0</v>
      </c>
      <c r="U126" s="2"/>
      <c r="V126" s="2" t="str">
        <f>IF(O126&lt;&gt;"",VLOOKUP(O126,Runners!CZ$3:DM$201,V$1,FALSE),"")</f>
        <v/>
      </c>
      <c r="W126" s="19" t="str">
        <f t="shared" si="47"/>
        <v/>
      </c>
    </row>
    <row r="127" spans="1:23" x14ac:dyDescent="0.2">
      <c r="B127" s="3"/>
      <c r="C127" s="3">
        <f>IF(A127&lt;&gt;"",VLOOKUP(A127,Runners!A$3:AS$201,C$1,FALSE),0)</f>
        <v>0</v>
      </c>
      <c r="D127" s="6">
        <f t="shared" ref="D127:D132" si="48">D126+1</f>
        <v>123</v>
      </c>
      <c r="E127" s="2"/>
      <c r="F127" s="2">
        <f t="shared" ref="F127:F132" si="49">IF(E127&gt;0,E127-C127,0)</f>
        <v>0</v>
      </c>
      <c r="J127" s="1">
        <f t="shared" ref="J127:J132" si="50">A127</f>
        <v>0</v>
      </c>
      <c r="M127" s="8" t="str">
        <f t="shared" si="37"/>
        <v/>
      </c>
      <c r="N127" s="8" t="str">
        <f t="shared" si="38"/>
        <v/>
      </c>
      <c r="O127" s="1" t="str">
        <f t="shared" si="39"/>
        <v/>
      </c>
      <c r="P127" s="40" t="str">
        <f t="shared" si="40"/>
        <v/>
      </c>
      <c r="Q127" s="40" t="str">
        <f t="shared" ref="Q127:Q132" si="51">IF(D127&lt;=L$4,IF(P127="Y",Q126,Q126-1),"")</f>
        <v/>
      </c>
      <c r="R127" s="6">
        <f t="shared" ref="R127:R132" si="52">IF(Q127=Q126,0,IF(Q127&gt;0,Q127,1))</f>
        <v>0</v>
      </c>
      <c r="S127" s="6">
        <f>IF(AND(D127&lt;=L$4,P127&lt;&gt;"Y"),IF(N127&lt;VLOOKUP(O127,Runners!A$3:CT$201,S$1,FALSE),IF(Y$2="zero",0,Y$2),0),0)</f>
        <v>0</v>
      </c>
      <c r="T127" s="6">
        <f t="shared" ref="T127:T132" si="53">IF(AND(D127&lt;=L$4,P127&lt;&gt;"Y"),S127+R127,0)</f>
        <v>0</v>
      </c>
      <c r="U127" s="2"/>
      <c r="V127" s="2" t="str">
        <f>IF(O127&lt;&gt;"",VLOOKUP(O127,Runners!CZ$3:DM$201,V$1,FALSE),"")</f>
        <v/>
      </c>
      <c r="W127" s="19" t="str">
        <f t="shared" ref="W127:W132" si="54">IF(O127&lt;&gt;"",(V127-N127)/V127,"")</f>
        <v/>
      </c>
    </row>
    <row r="128" spans="1:23" x14ac:dyDescent="0.2">
      <c r="C128" s="3">
        <f>IF(A128&lt;&gt;"",VLOOKUP(A128,Runners!A$3:AS$201,C$1,FALSE),0)</f>
        <v>0</v>
      </c>
      <c r="D128" s="6">
        <f t="shared" si="48"/>
        <v>124</v>
      </c>
      <c r="E128" s="2"/>
      <c r="F128" s="2">
        <f t="shared" si="49"/>
        <v>0</v>
      </c>
      <c r="J128" s="1">
        <f t="shared" si="50"/>
        <v>0</v>
      </c>
      <c r="M128" s="8" t="str">
        <f t="shared" si="37"/>
        <v/>
      </c>
      <c r="N128" s="8" t="str">
        <f t="shared" si="38"/>
        <v/>
      </c>
      <c r="O128" s="1" t="str">
        <f t="shared" si="39"/>
        <v/>
      </c>
      <c r="P128" s="40" t="str">
        <f t="shared" si="40"/>
        <v/>
      </c>
      <c r="Q128" s="40" t="str">
        <f t="shared" si="51"/>
        <v/>
      </c>
      <c r="R128" s="6">
        <f t="shared" si="52"/>
        <v>0</v>
      </c>
      <c r="S128" s="6">
        <f>IF(AND(D128&lt;=L$4,P128&lt;&gt;"Y"),IF(N128&lt;VLOOKUP(O128,Runners!A$3:CT$201,S$1,FALSE),IF(Y$2="zero",0,Y$2),0),0)</f>
        <v>0</v>
      </c>
      <c r="T128" s="6">
        <f t="shared" si="53"/>
        <v>0</v>
      </c>
      <c r="U128" s="2"/>
      <c r="V128" s="2" t="str">
        <f>IF(O128&lt;&gt;"",VLOOKUP(O128,Runners!CZ$3:DM$201,V$1,FALSE),"")</f>
        <v/>
      </c>
      <c r="W128" s="19" t="str">
        <f t="shared" si="54"/>
        <v/>
      </c>
    </row>
    <row r="129" spans="1:23" x14ac:dyDescent="0.2">
      <c r="C129" s="3">
        <f>IF(A129&lt;&gt;"",VLOOKUP(A129,Runners!A$3:AS$201,C$1,FALSE),0)</f>
        <v>0</v>
      </c>
      <c r="D129" s="6">
        <f t="shared" si="48"/>
        <v>125</v>
      </c>
      <c r="E129" s="2"/>
      <c r="F129" s="2">
        <f t="shared" si="49"/>
        <v>0</v>
      </c>
      <c r="J129" s="1">
        <f t="shared" si="50"/>
        <v>0</v>
      </c>
      <c r="M129" s="8" t="str">
        <f t="shared" si="37"/>
        <v/>
      </c>
      <c r="N129" s="8" t="str">
        <f t="shared" si="38"/>
        <v/>
      </c>
      <c r="O129" s="1" t="str">
        <f t="shared" si="39"/>
        <v/>
      </c>
      <c r="P129" s="40" t="str">
        <f t="shared" si="40"/>
        <v/>
      </c>
      <c r="Q129" s="40" t="str">
        <f t="shared" si="51"/>
        <v/>
      </c>
      <c r="R129" s="6">
        <f t="shared" si="52"/>
        <v>0</v>
      </c>
      <c r="S129" s="6">
        <f>IF(AND(D129&lt;=L$4,P129&lt;&gt;"Y"),IF(N129&lt;VLOOKUP(O129,Runners!A$3:CT$201,S$1,FALSE),IF(Y$2="zero",0,Y$2),0),0)</f>
        <v>0</v>
      </c>
      <c r="T129" s="6">
        <f t="shared" si="53"/>
        <v>0</v>
      </c>
      <c r="U129" s="2"/>
      <c r="V129" s="2" t="str">
        <f>IF(O129&lt;&gt;"",VLOOKUP(O129,Runners!CZ$3:DM$201,V$1,FALSE),"")</f>
        <v/>
      </c>
      <c r="W129" s="19" t="str">
        <f t="shared" si="54"/>
        <v/>
      </c>
    </row>
    <row r="130" spans="1:23" x14ac:dyDescent="0.2">
      <c r="C130" s="3">
        <f>IF(A130&lt;&gt;"",VLOOKUP(A130,Runners!A$3:AS$201,C$1,FALSE),0)</f>
        <v>0</v>
      </c>
      <c r="D130" s="6">
        <f t="shared" si="48"/>
        <v>126</v>
      </c>
      <c r="E130" s="2"/>
      <c r="F130" s="2">
        <f t="shared" si="49"/>
        <v>0</v>
      </c>
      <c r="J130" s="1">
        <f t="shared" si="50"/>
        <v>0</v>
      </c>
      <c r="M130" s="8" t="str">
        <f t="shared" si="37"/>
        <v/>
      </c>
      <c r="N130" s="8" t="str">
        <f t="shared" si="38"/>
        <v/>
      </c>
      <c r="O130" s="1" t="str">
        <f t="shared" si="39"/>
        <v/>
      </c>
      <c r="P130" s="40" t="str">
        <f t="shared" si="40"/>
        <v/>
      </c>
      <c r="Q130" s="40" t="str">
        <f t="shared" si="51"/>
        <v/>
      </c>
      <c r="R130" s="6">
        <f t="shared" si="52"/>
        <v>0</v>
      </c>
      <c r="S130" s="6">
        <f>IF(AND(D130&lt;=L$4,P130&lt;&gt;"Y"),IF(N130&lt;VLOOKUP(O130,Runners!A$3:CT$201,S$1,FALSE),IF(Y$2="zero",0,Y$2),0),0)</f>
        <v>0</v>
      </c>
      <c r="T130" s="6">
        <f t="shared" si="53"/>
        <v>0</v>
      </c>
      <c r="U130" s="2"/>
      <c r="V130" s="2" t="str">
        <f>IF(O130&lt;&gt;"",VLOOKUP(O130,Runners!CZ$3:DM$201,V$1,FALSE),"")</f>
        <v/>
      </c>
      <c r="W130" s="19" t="str">
        <f t="shared" si="54"/>
        <v/>
      </c>
    </row>
    <row r="131" spans="1:23" x14ac:dyDescent="0.2">
      <c r="C131" s="3">
        <f>IF(A131&lt;&gt;"",VLOOKUP(A131,Runners!A$3:AS$201,C$1,FALSE),0)</f>
        <v>0</v>
      </c>
      <c r="D131" s="6">
        <f t="shared" si="48"/>
        <v>127</v>
      </c>
      <c r="E131" s="2"/>
      <c r="F131" s="2">
        <f t="shared" si="49"/>
        <v>0</v>
      </c>
      <c r="J131" s="1">
        <f t="shared" si="50"/>
        <v>0</v>
      </c>
      <c r="M131" s="8" t="str">
        <f t="shared" si="37"/>
        <v/>
      </c>
      <c r="N131" s="8" t="str">
        <f t="shared" si="38"/>
        <v/>
      </c>
      <c r="O131" s="1" t="str">
        <f t="shared" si="39"/>
        <v/>
      </c>
      <c r="P131" s="40" t="str">
        <f t="shared" si="40"/>
        <v/>
      </c>
      <c r="Q131" s="40" t="str">
        <f t="shared" si="51"/>
        <v/>
      </c>
      <c r="R131" s="6">
        <f t="shared" si="52"/>
        <v>0</v>
      </c>
      <c r="S131" s="6">
        <f>IF(AND(D131&lt;=L$4,P131&lt;&gt;"Y"),IF(N131&lt;VLOOKUP(O131,Runners!A$3:CT$201,S$1,FALSE),IF(Y$2="zero",0,Y$2),0),0)</f>
        <v>0</v>
      </c>
      <c r="T131" s="6">
        <f t="shared" si="53"/>
        <v>0</v>
      </c>
      <c r="U131" s="2"/>
      <c r="V131" s="2" t="str">
        <f>IF(O131&lt;&gt;"",VLOOKUP(O131,Runners!CZ$3:DM$201,V$1,FALSE),"")</f>
        <v/>
      </c>
      <c r="W131" s="19" t="str">
        <f t="shared" si="54"/>
        <v/>
      </c>
    </row>
    <row r="132" spans="1:23" x14ac:dyDescent="0.2">
      <c r="C132" s="3">
        <f>IF(A132&lt;&gt;"",VLOOKUP(A132,Runners!A$3:AS$201,C$1,FALSE),0)</f>
        <v>0</v>
      </c>
      <c r="D132" s="6">
        <f t="shared" si="48"/>
        <v>128</v>
      </c>
      <c r="E132" s="2"/>
      <c r="F132" s="2">
        <f t="shared" si="49"/>
        <v>0</v>
      </c>
      <c r="J132" s="1">
        <f t="shared" si="50"/>
        <v>0</v>
      </c>
      <c r="M132" s="8" t="str">
        <f t="shared" ref="M132:M163" si="55">IF(D132&lt;=L$4,SMALL(E$4:E$202,D132),"")</f>
        <v/>
      </c>
      <c r="N132" s="8" t="str">
        <f t="shared" ref="N132:N163" si="56">IF(D132&lt;=L$4,VLOOKUP(M132,E$4:F$202,2,FALSE),"")</f>
        <v/>
      </c>
      <c r="O132" s="1" t="str">
        <f t="shared" ref="O132:O163" si="57">IF(D132&lt;=L$4,VLOOKUP(M132,E$4:J$202,6,FALSE),"")</f>
        <v/>
      </c>
      <c r="P132" s="40" t="str">
        <f t="shared" ref="P132:P163" si="58">IF(D132&lt;=L$4,VLOOKUP(O132,A$4:B$202,2,FALSE),"")</f>
        <v/>
      </c>
      <c r="Q132" s="40" t="str">
        <f t="shared" si="51"/>
        <v/>
      </c>
      <c r="R132" s="6">
        <f t="shared" si="52"/>
        <v>0</v>
      </c>
      <c r="S132" s="6">
        <f>IF(AND(D132&lt;=L$4,P132&lt;&gt;"Y"),IF(N132&lt;VLOOKUP(O132,Runners!A$3:CT$201,S$1,FALSE),IF(Y$2="zero",0,Y$2),0),0)</f>
        <v>0</v>
      </c>
      <c r="T132" s="6">
        <f t="shared" si="53"/>
        <v>0</v>
      </c>
      <c r="U132" s="2"/>
      <c r="V132" s="2" t="str">
        <f>IF(O132&lt;&gt;"",VLOOKUP(O132,Runners!CZ$3:DM$201,V$1,FALSE),"")</f>
        <v/>
      </c>
      <c r="W132" s="19" t="str">
        <f t="shared" si="54"/>
        <v/>
      </c>
    </row>
    <row r="133" spans="1:23" x14ac:dyDescent="0.2">
      <c r="C133" s="3">
        <f>IF(A133&lt;&gt;"",VLOOKUP(A133,Runners!A$3:AS$201,C$1,FALSE),0)</f>
        <v>0</v>
      </c>
      <c r="D133" s="6">
        <f t="shared" ref="D133:D164" si="59">D132+1</f>
        <v>129</v>
      </c>
      <c r="E133" s="2"/>
      <c r="F133" s="2">
        <f t="shared" ref="F133:F141" si="60">IF(E133&gt;0,E133-C133,0)</f>
        <v>0</v>
      </c>
      <c r="J133" s="1">
        <f t="shared" ref="J133:J141" si="61">A133</f>
        <v>0</v>
      </c>
      <c r="M133" s="8" t="str">
        <f t="shared" si="55"/>
        <v/>
      </c>
      <c r="N133" s="8" t="str">
        <f t="shared" si="56"/>
        <v/>
      </c>
      <c r="O133" s="1" t="str">
        <f t="shared" si="57"/>
        <v/>
      </c>
      <c r="P133" s="40" t="str">
        <f t="shared" si="58"/>
        <v/>
      </c>
      <c r="Q133" s="40" t="str">
        <f t="shared" ref="Q133:Q141" si="62">IF(D133&lt;=L$4,IF(P133="Y",Q132,Q132-1),"")</f>
        <v/>
      </c>
      <c r="R133" s="6">
        <f t="shared" ref="R133:R141" si="63">IF(Q133=Q132,0,IF(Q133&gt;0,Q133,1))</f>
        <v>0</v>
      </c>
      <c r="S133" s="6">
        <f>IF(AND(D133&lt;=L$4,P133&lt;&gt;"Y"),IF(N133&lt;VLOOKUP(O133,Runners!A$3:CT$201,S$1,FALSE),IF(Y$2="zero",0,Y$2),0),0)</f>
        <v>0</v>
      </c>
      <c r="T133" s="6">
        <f t="shared" ref="T133:T141" si="64">IF(AND(D133&lt;=L$4,P133&lt;&gt;"Y"),S133+R133,0)</f>
        <v>0</v>
      </c>
      <c r="U133" s="2"/>
      <c r="V133" s="2" t="str">
        <f>IF(O133&lt;&gt;"",VLOOKUP(O133,Runners!CZ$3:DM$201,V$1,FALSE),"")</f>
        <v/>
      </c>
      <c r="W133" s="19" t="str">
        <f t="shared" ref="W133:W141" si="65">IF(O133&lt;&gt;"",(V133-N133)/V133,"")</f>
        <v/>
      </c>
    </row>
    <row r="134" spans="1:23" x14ac:dyDescent="0.2">
      <c r="A134" s="41"/>
      <c r="C134" s="3">
        <f>IF(A134&lt;&gt;"",VLOOKUP(A134,Runners!A$3:AS$201,C$1,FALSE),0)</f>
        <v>0</v>
      </c>
      <c r="D134" s="6">
        <f t="shared" si="59"/>
        <v>130</v>
      </c>
      <c r="E134" s="2"/>
      <c r="F134" s="2">
        <f t="shared" si="60"/>
        <v>0</v>
      </c>
      <c r="J134" s="1">
        <f t="shared" si="61"/>
        <v>0</v>
      </c>
      <c r="M134" s="8" t="str">
        <f t="shared" si="55"/>
        <v/>
      </c>
      <c r="N134" s="8" t="str">
        <f t="shared" si="56"/>
        <v/>
      </c>
      <c r="O134" s="1" t="str">
        <f t="shared" si="57"/>
        <v/>
      </c>
      <c r="P134" s="40" t="str">
        <f t="shared" si="58"/>
        <v/>
      </c>
      <c r="Q134" s="40" t="str">
        <f t="shared" si="62"/>
        <v/>
      </c>
      <c r="R134" s="6">
        <f t="shared" si="63"/>
        <v>0</v>
      </c>
      <c r="S134" s="6">
        <f>IF(AND(D134&lt;=L$4,P134&lt;&gt;"Y"),IF(N134&lt;VLOOKUP(O134,Runners!A$3:CT$201,S$1,FALSE),IF(Y$2="zero",0,Y$2),0),0)</f>
        <v>0</v>
      </c>
      <c r="T134" s="6">
        <f t="shared" si="64"/>
        <v>0</v>
      </c>
      <c r="U134" s="2"/>
      <c r="V134" s="2" t="str">
        <f>IF(O134&lt;&gt;"",VLOOKUP(O134,Runners!CZ$3:DM$201,V$1,FALSE),"")</f>
        <v/>
      </c>
      <c r="W134" s="19" t="str">
        <f t="shared" si="65"/>
        <v/>
      </c>
    </row>
    <row r="135" spans="1:23" x14ac:dyDescent="0.2">
      <c r="C135" s="3">
        <f>IF(A135&lt;&gt;"",VLOOKUP(A135,Runners!A$3:AS$201,C$1,FALSE),0)</f>
        <v>0</v>
      </c>
      <c r="D135" s="6">
        <f t="shared" si="59"/>
        <v>131</v>
      </c>
      <c r="E135" s="2"/>
      <c r="F135" s="2">
        <f t="shared" si="60"/>
        <v>0</v>
      </c>
      <c r="J135" s="1">
        <f t="shared" si="61"/>
        <v>0</v>
      </c>
      <c r="M135" s="8" t="str">
        <f t="shared" si="55"/>
        <v/>
      </c>
      <c r="N135" s="8" t="str">
        <f t="shared" si="56"/>
        <v/>
      </c>
      <c r="O135" s="1" t="str">
        <f t="shared" si="57"/>
        <v/>
      </c>
      <c r="P135" s="40" t="str">
        <f t="shared" si="58"/>
        <v/>
      </c>
      <c r="Q135" s="40" t="str">
        <f t="shared" si="62"/>
        <v/>
      </c>
      <c r="R135" s="6">
        <f t="shared" si="63"/>
        <v>0</v>
      </c>
      <c r="S135" s="6">
        <f>IF(AND(D135&lt;=L$4,P135&lt;&gt;"Y"),IF(N135&lt;VLOOKUP(O135,Runners!A$3:CT$201,S$1,FALSE),IF(Y$2="zero",0,Y$2),0),0)</f>
        <v>0</v>
      </c>
      <c r="T135" s="6">
        <f t="shared" si="64"/>
        <v>0</v>
      </c>
      <c r="U135" s="2"/>
      <c r="V135" s="2" t="str">
        <f>IF(O135&lt;&gt;"",VLOOKUP(O135,Runners!CZ$3:DM$201,V$1,FALSE),"")</f>
        <v/>
      </c>
      <c r="W135" s="19" t="str">
        <f t="shared" si="65"/>
        <v/>
      </c>
    </row>
    <row r="136" spans="1:23" x14ac:dyDescent="0.2">
      <c r="C136" s="3">
        <f>IF(A136&lt;&gt;"",VLOOKUP(A136,Runners!A$3:AS$201,C$1,FALSE),0)</f>
        <v>0</v>
      </c>
      <c r="D136" s="6">
        <f t="shared" si="59"/>
        <v>132</v>
      </c>
      <c r="E136" s="2"/>
      <c r="F136" s="2">
        <f t="shared" si="60"/>
        <v>0</v>
      </c>
      <c r="J136" s="1">
        <f t="shared" si="61"/>
        <v>0</v>
      </c>
      <c r="M136" s="8" t="str">
        <f t="shared" si="55"/>
        <v/>
      </c>
      <c r="N136" s="8" t="str">
        <f t="shared" si="56"/>
        <v/>
      </c>
      <c r="O136" s="1" t="str">
        <f t="shared" si="57"/>
        <v/>
      </c>
      <c r="P136" s="40" t="str">
        <f t="shared" si="58"/>
        <v/>
      </c>
      <c r="Q136" s="40" t="str">
        <f t="shared" si="62"/>
        <v/>
      </c>
      <c r="R136" s="6">
        <f t="shared" si="63"/>
        <v>0</v>
      </c>
      <c r="S136" s="6">
        <f>IF(AND(D136&lt;=L$4,P136&lt;&gt;"Y"),IF(N136&lt;VLOOKUP(O136,Runners!A$3:CT$201,S$1,FALSE),IF(Y$2="zero",0,Y$2),0),0)</f>
        <v>0</v>
      </c>
      <c r="T136" s="6">
        <f t="shared" si="64"/>
        <v>0</v>
      </c>
      <c r="U136" s="2"/>
      <c r="V136" s="2" t="str">
        <f>IF(O136&lt;&gt;"",VLOOKUP(O136,Runners!CZ$3:DM$201,V$1,FALSE),"")</f>
        <v/>
      </c>
      <c r="W136" s="19" t="str">
        <f t="shared" si="65"/>
        <v/>
      </c>
    </row>
    <row r="137" spans="1:23" x14ac:dyDescent="0.2">
      <c r="C137" s="3">
        <f>IF(A137&lt;&gt;"",VLOOKUP(A137,Runners!A$3:AS$201,C$1,FALSE),0)</f>
        <v>0</v>
      </c>
      <c r="D137" s="6">
        <f t="shared" si="59"/>
        <v>133</v>
      </c>
      <c r="E137" s="2"/>
      <c r="F137" s="2">
        <f t="shared" si="60"/>
        <v>0</v>
      </c>
      <c r="J137" s="1">
        <f t="shared" si="61"/>
        <v>0</v>
      </c>
      <c r="M137" s="8" t="str">
        <f t="shared" si="55"/>
        <v/>
      </c>
      <c r="N137" s="8" t="str">
        <f t="shared" si="56"/>
        <v/>
      </c>
      <c r="O137" s="1" t="str">
        <f t="shared" si="57"/>
        <v/>
      </c>
      <c r="P137" s="40" t="str">
        <f t="shared" si="58"/>
        <v/>
      </c>
      <c r="Q137" s="40" t="str">
        <f t="shared" si="62"/>
        <v/>
      </c>
      <c r="R137" s="6">
        <f t="shared" si="63"/>
        <v>0</v>
      </c>
      <c r="S137" s="6">
        <f>IF(AND(D137&lt;=L$4,P137&lt;&gt;"Y"),IF(N137&lt;VLOOKUP(O137,Runners!A$3:CT$201,S$1,FALSE),IF(Y$2="zero",0,Y$2),0),0)</f>
        <v>0</v>
      </c>
      <c r="T137" s="6">
        <f t="shared" si="64"/>
        <v>0</v>
      </c>
      <c r="U137" s="2"/>
      <c r="V137" s="2" t="str">
        <f>IF(O137&lt;&gt;"",VLOOKUP(O137,Runners!CZ$3:DM$201,V$1,FALSE),"")</f>
        <v/>
      </c>
      <c r="W137" s="19" t="str">
        <f t="shared" si="65"/>
        <v/>
      </c>
    </row>
    <row r="138" spans="1:23" x14ac:dyDescent="0.2">
      <c r="B138" s="3"/>
      <c r="C138" s="3">
        <f>IF(A138&lt;&gt;"",VLOOKUP(A138,Runners!A$3:AS$201,C$1,FALSE),0)</f>
        <v>0</v>
      </c>
      <c r="D138" s="6">
        <f t="shared" si="59"/>
        <v>134</v>
      </c>
      <c r="E138" s="2"/>
      <c r="F138" s="2">
        <f t="shared" si="60"/>
        <v>0</v>
      </c>
      <c r="J138" s="1">
        <f t="shared" si="61"/>
        <v>0</v>
      </c>
      <c r="M138" s="8" t="str">
        <f t="shared" si="55"/>
        <v/>
      </c>
      <c r="N138" s="8" t="str">
        <f t="shared" si="56"/>
        <v/>
      </c>
      <c r="O138" s="1" t="str">
        <f t="shared" si="57"/>
        <v/>
      </c>
      <c r="P138" s="40" t="str">
        <f t="shared" si="58"/>
        <v/>
      </c>
      <c r="Q138" s="40" t="str">
        <f t="shared" si="62"/>
        <v/>
      </c>
      <c r="R138" s="6">
        <f t="shared" si="63"/>
        <v>0</v>
      </c>
      <c r="S138" s="6">
        <f>IF(AND(D138&lt;=L$4,P138&lt;&gt;"Y"),IF(N138&lt;VLOOKUP(O138,Runners!A$3:CT$201,S$1,FALSE),IF(Y$2="zero",0,Y$2),0),0)</f>
        <v>0</v>
      </c>
      <c r="T138" s="6">
        <f t="shared" si="64"/>
        <v>0</v>
      </c>
      <c r="U138" s="2"/>
      <c r="V138" s="2" t="str">
        <f>IF(O138&lt;&gt;"",VLOOKUP(O138,Runners!CZ$3:DM$201,V$1,FALSE),"")</f>
        <v/>
      </c>
      <c r="W138" s="19" t="str">
        <f t="shared" si="65"/>
        <v/>
      </c>
    </row>
    <row r="139" spans="1:23" x14ac:dyDescent="0.2">
      <c r="C139" s="3">
        <f>IF(A139&lt;&gt;"",VLOOKUP(A139,Runners!A$3:AS$201,C$1,FALSE),0)</f>
        <v>0</v>
      </c>
      <c r="D139" s="6">
        <f t="shared" si="59"/>
        <v>135</v>
      </c>
      <c r="E139" s="2"/>
      <c r="F139" s="2">
        <f t="shared" si="60"/>
        <v>0</v>
      </c>
      <c r="J139" s="1">
        <f t="shared" si="61"/>
        <v>0</v>
      </c>
      <c r="M139" s="8" t="str">
        <f t="shared" si="55"/>
        <v/>
      </c>
      <c r="N139" s="8" t="str">
        <f t="shared" si="56"/>
        <v/>
      </c>
      <c r="O139" s="1" t="str">
        <f t="shared" si="57"/>
        <v/>
      </c>
      <c r="P139" s="40" t="str">
        <f t="shared" si="58"/>
        <v/>
      </c>
      <c r="Q139" s="40" t="str">
        <f t="shared" si="62"/>
        <v/>
      </c>
      <c r="R139" s="6">
        <f t="shared" si="63"/>
        <v>0</v>
      </c>
      <c r="S139" s="6">
        <f>IF(AND(D139&lt;=L$4,P139&lt;&gt;"Y"),IF(N139&lt;VLOOKUP(O139,Runners!A$3:CT$201,S$1,FALSE),IF(Y$2="zero",0,Y$2),0),0)</f>
        <v>0</v>
      </c>
      <c r="T139" s="6">
        <f t="shared" si="64"/>
        <v>0</v>
      </c>
      <c r="U139" s="2"/>
      <c r="V139" s="2" t="str">
        <f>IF(O139&lt;&gt;"",VLOOKUP(O139,Runners!CZ$3:DM$201,V$1,FALSE),"")</f>
        <v/>
      </c>
      <c r="W139" s="19" t="str">
        <f t="shared" si="65"/>
        <v/>
      </c>
    </row>
    <row r="140" spans="1:23" x14ac:dyDescent="0.2">
      <c r="C140" s="3">
        <f>IF(A140&lt;&gt;"",VLOOKUP(A140,Runners!A$3:AS$201,C$1,FALSE),0)</f>
        <v>0</v>
      </c>
      <c r="D140" s="6">
        <f t="shared" si="59"/>
        <v>136</v>
      </c>
      <c r="E140" s="2"/>
      <c r="F140" s="2">
        <f t="shared" si="60"/>
        <v>0</v>
      </c>
      <c r="J140" s="1">
        <f t="shared" si="61"/>
        <v>0</v>
      </c>
      <c r="M140" s="8" t="str">
        <f t="shared" si="55"/>
        <v/>
      </c>
      <c r="N140" s="8" t="str">
        <f t="shared" si="56"/>
        <v/>
      </c>
      <c r="O140" s="1" t="str">
        <f t="shared" si="57"/>
        <v/>
      </c>
      <c r="P140" s="40" t="str">
        <f t="shared" si="58"/>
        <v/>
      </c>
      <c r="Q140" s="40" t="str">
        <f t="shared" si="62"/>
        <v/>
      </c>
      <c r="R140" s="6">
        <f t="shared" si="63"/>
        <v>0</v>
      </c>
      <c r="S140" s="6">
        <f>IF(AND(D140&lt;=L$4,P140&lt;&gt;"Y"),IF(N140&lt;VLOOKUP(O140,Runners!A$3:CT$201,S$1,FALSE),IF(Y$2="zero",0,Y$2),0),0)</f>
        <v>0</v>
      </c>
      <c r="T140" s="6">
        <f t="shared" si="64"/>
        <v>0</v>
      </c>
      <c r="U140" s="2"/>
      <c r="V140" s="2" t="str">
        <f>IF(O140&lt;&gt;"",VLOOKUP(O140,Runners!CZ$3:DM$201,V$1,FALSE),"")</f>
        <v/>
      </c>
      <c r="W140" s="19" t="str">
        <f t="shared" si="65"/>
        <v/>
      </c>
    </row>
    <row r="141" spans="1:23" x14ac:dyDescent="0.2">
      <c r="C141" s="3">
        <f>IF(A141&lt;&gt;"",VLOOKUP(A141,Runners!A$3:AS$201,C$1,FALSE),0)</f>
        <v>0</v>
      </c>
      <c r="D141" s="6">
        <f t="shared" si="59"/>
        <v>137</v>
      </c>
      <c r="E141" s="2"/>
      <c r="F141" s="2">
        <f t="shared" si="60"/>
        <v>0</v>
      </c>
      <c r="J141" s="1">
        <f t="shared" si="61"/>
        <v>0</v>
      </c>
      <c r="M141" s="8" t="str">
        <f t="shared" si="55"/>
        <v/>
      </c>
      <c r="N141" s="8" t="str">
        <f t="shared" si="56"/>
        <v/>
      </c>
      <c r="O141" s="1" t="str">
        <f t="shared" si="57"/>
        <v/>
      </c>
      <c r="P141" s="40" t="str">
        <f t="shared" si="58"/>
        <v/>
      </c>
      <c r="Q141" s="40" t="str">
        <f t="shared" si="62"/>
        <v/>
      </c>
      <c r="R141" s="6">
        <f t="shared" si="63"/>
        <v>0</v>
      </c>
      <c r="S141" s="6">
        <f>IF(AND(D141&lt;=L$4,P141&lt;&gt;"Y"),IF(N141&lt;VLOOKUP(O141,Runners!A$3:CT$201,S$1,FALSE),IF(Y$2="zero",0,Y$2),0),0)</f>
        <v>0</v>
      </c>
      <c r="T141" s="6">
        <f t="shared" si="64"/>
        <v>0</v>
      </c>
      <c r="U141" s="2"/>
      <c r="V141" s="2" t="str">
        <f>IF(O141&lt;&gt;"",VLOOKUP(O141,Runners!CZ$3:DM$201,V$1,FALSE),"")</f>
        <v/>
      </c>
      <c r="W141" s="19" t="str">
        <f t="shared" si="65"/>
        <v/>
      </c>
    </row>
    <row r="142" spans="1:23" x14ac:dyDescent="0.2">
      <c r="C142" s="3">
        <f>IF(A142&lt;&gt;"",VLOOKUP(A142,Runners!A$3:AS$201,C$1,FALSE),0)</f>
        <v>0</v>
      </c>
      <c r="D142" s="6">
        <f t="shared" si="59"/>
        <v>138</v>
      </c>
      <c r="E142" s="2"/>
      <c r="F142" s="2">
        <f t="shared" ref="F142:F174" si="66">IF(E142&gt;0,E142-C142,0)</f>
        <v>0</v>
      </c>
      <c r="J142" s="1">
        <f t="shared" ref="J142:J198" si="67">A142</f>
        <v>0</v>
      </c>
      <c r="M142" s="8" t="str">
        <f t="shared" si="55"/>
        <v/>
      </c>
      <c r="N142" s="8" t="str">
        <f t="shared" si="56"/>
        <v/>
      </c>
      <c r="O142" s="1" t="str">
        <f t="shared" si="57"/>
        <v/>
      </c>
      <c r="P142" s="40" t="str">
        <f t="shared" si="58"/>
        <v/>
      </c>
      <c r="Q142" s="40" t="str">
        <f t="shared" ref="Q142:Q197" si="68">IF(D142&lt;=L$4,IF(P142="Y",Q141,Q141-1),"")</f>
        <v/>
      </c>
      <c r="R142" s="6">
        <f t="shared" ref="R142:R197" si="69">IF(Q142=Q141,0,IF(Q142&gt;0,Q142,1))</f>
        <v>0</v>
      </c>
      <c r="S142" s="6">
        <f>IF(AND(D142&lt;=L$4,P142&lt;&gt;"Y"),IF(N142&lt;VLOOKUP(O142,Runners!A$3:CT$201,S$1,FALSE),IF(Y$2="zero",0,Y$2),0),0)</f>
        <v>0</v>
      </c>
      <c r="T142" s="6">
        <f t="shared" ref="T142:T197" si="70">IF(AND(D142&lt;=L$4,P142&lt;&gt;"Y"),S142+R142,0)</f>
        <v>0</v>
      </c>
      <c r="U142" s="2"/>
      <c r="V142" s="2" t="str">
        <f>IF(O142&lt;&gt;"",VLOOKUP(O142,Runners!CZ$3:DM$201,V$1,FALSE),"")</f>
        <v/>
      </c>
      <c r="W142" s="19" t="str">
        <f t="shared" ref="W142:W197" si="71">IF(O142&lt;&gt;"",(V142-N142)/V142,"")</f>
        <v/>
      </c>
    </row>
    <row r="143" spans="1:23" x14ac:dyDescent="0.2">
      <c r="B143" s="3"/>
      <c r="C143" s="3">
        <f>IF(A143&lt;&gt;"",VLOOKUP(A143,Runners!A$3:AS$201,C$1,FALSE),0)</f>
        <v>0</v>
      </c>
      <c r="D143" s="6">
        <f t="shared" si="59"/>
        <v>139</v>
      </c>
      <c r="E143" s="2"/>
      <c r="F143" s="2">
        <f t="shared" si="66"/>
        <v>0</v>
      </c>
      <c r="J143" s="1">
        <f t="shared" si="67"/>
        <v>0</v>
      </c>
      <c r="M143" s="8" t="str">
        <f t="shared" si="55"/>
        <v/>
      </c>
      <c r="N143" s="8" t="str">
        <f t="shared" si="56"/>
        <v/>
      </c>
      <c r="O143" s="1" t="str">
        <f t="shared" si="57"/>
        <v/>
      </c>
      <c r="P143" s="40" t="str">
        <f t="shared" si="58"/>
        <v/>
      </c>
      <c r="Q143" s="40" t="str">
        <f t="shared" si="68"/>
        <v/>
      </c>
      <c r="R143" s="6">
        <f t="shared" si="69"/>
        <v>0</v>
      </c>
      <c r="S143" s="6">
        <f>IF(AND(D143&lt;=L$4,P143&lt;&gt;"Y"),IF(N143&lt;VLOOKUP(O143,Runners!A$3:CT$201,S$1,FALSE),IF(Y$2="zero",0,Y$2),0),0)</f>
        <v>0</v>
      </c>
      <c r="T143" s="6">
        <f t="shared" si="70"/>
        <v>0</v>
      </c>
      <c r="U143" s="2"/>
      <c r="V143" s="2" t="str">
        <f>IF(O143&lt;&gt;"",VLOOKUP(O143,Runners!CZ$3:DM$201,V$1,FALSE),"")</f>
        <v/>
      </c>
      <c r="W143" s="19" t="str">
        <f t="shared" si="71"/>
        <v/>
      </c>
    </row>
    <row r="144" spans="1:23" x14ac:dyDescent="0.2">
      <c r="C144" s="3">
        <f>IF(A144&lt;&gt;"",VLOOKUP(A144,Runners!A$3:AS$201,C$1,FALSE),0)</f>
        <v>0</v>
      </c>
      <c r="D144" s="6">
        <f t="shared" si="59"/>
        <v>140</v>
      </c>
      <c r="E144" s="2"/>
      <c r="F144" s="2">
        <f t="shared" si="66"/>
        <v>0</v>
      </c>
      <c r="J144" s="1">
        <f t="shared" si="67"/>
        <v>0</v>
      </c>
      <c r="M144" s="8" t="str">
        <f t="shared" si="55"/>
        <v/>
      </c>
      <c r="N144" s="8" t="str">
        <f t="shared" si="56"/>
        <v/>
      </c>
      <c r="O144" s="1" t="str">
        <f t="shared" si="57"/>
        <v/>
      </c>
      <c r="P144" s="40" t="str">
        <f t="shared" si="58"/>
        <v/>
      </c>
      <c r="Q144" s="40" t="str">
        <f t="shared" si="68"/>
        <v/>
      </c>
      <c r="R144" s="6">
        <f t="shared" si="69"/>
        <v>0</v>
      </c>
      <c r="S144" s="6">
        <f>IF(AND(D144&lt;=L$4,P144&lt;&gt;"Y"),IF(N144&lt;VLOOKUP(O144,Runners!A$3:CT$201,S$1,FALSE),IF(Y$2="zero",0,Y$2),0),0)</f>
        <v>0</v>
      </c>
      <c r="T144" s="6">
        <f t="shared" si="70"/>
        <v>0</v>
      </c>
      <c r="U144" s="2"/>
      <c r="V144" s="2" t="str">
        <f>IF(O144&lt;&gt;"",VLOOKUP(O144,Runners!CZ$3:DM$201,V$1,FALSE),"")</f>
        <v/>
      </c>
      <c r="W144" s="19" t="str">
        <f t="shared" si="71"/>
        <v/>
      </c>
    </row>
    <row r="145" spans="3:23" x14ac:dyDescent="0.2">
      <c r="C145" s="3">
        <f>IF(A145&lt;&gt;"",VLOOKUP(A145,Runners!A$3:AS$201,C$1,FALSE),0)</f>
        <v>0</v>
      </c>
      <c r="D145" s="6">
        <f t="shared" si="59"/>
        <v>141</v>
      </c>
      <c r="E145" s="2"/>
      <c r="F145" s="2">
        <f t="shared" si="66"/>
        <v>0</v>
      </c>
      <c r="J145" s="1">
        <f t="shared" si="67"/>
        <v>0</v>
      </c>
      <c r="M145" s="8" t="str">
        <f t="shared" si="55"/>
        <v/>
      </c>
      <c r="N145" s="8" t="str">
        <f t="shared" si="56"/>
        <v/>
      </c>
      <c r="O145" s="1" t="str">
        <f t="shared" si="57"/>
        <v/>
      </c>
      <c r="P145" s="40" t="str">
        <f t="shared" si="58"/>
        <v/>
      </c>
      <c r="Q145" s="40" t="str">
        <f t="shared" si="68"/>
        <v/>
      </c>
      <c r="R145" s="6">
        <f t="shared" si="69"/>
        <v>0</v>
      </c>
      <c r="S145" s="6">
        <f>IF(AND(D145&lt;=L$4,P145&lt;&gt;"Y"),IF(N145&lt;VLOOKUP(O145,Runners!A$3:CT$201,S$1,FALSE),IF(Y$2="zero",0,Y$2),0),0)</f>
        <v>0</v>
      </c>
      <c r="T145" s="6">
        <f t="shared" si="70"/>
        <v>0</v>
      </c>
      <c r="U145" s="2"/>
      <c r="V145" s="2" t="str">
        <f>IF(O145&lt;&gt;"",VLOOKUP(O145,Runners!CZ$3:DM$201,V$1,FALSE),"")</f>
        <v/>
      </c>
      <c r="W145" s="19" t="str">
        <f t="shared" si="71"/>
        <v/>
      </c>
    </row>
    <row r="146" spans="3:23" x14ac:dyDescent="0.2">
      <c r="C146" s="3">
        <f>IF(A146&lt;&gt;"",VLOOKUP(A146,Runners!A$3:AS$201,C$1,FALSE),0)</f>
        <v>0</v>
      </c>
      <c r="D146" s="6">
        <f t="shared" si="59"/>
        <v>142</v>
      </c>
      <c r="E146" s="2"/>
      <c r="F146" s="2">
        <f t="shared" si="66"/>
        <v>0</v>
      </c>
      <c r="J146" s="1">
        <f t="shared" si="67"/>
        <v>0</v>
      </c>
      <c r="M146" s="8" t="str">
        <f t="shared" si="55"/>
        <v/>
      </c>
      <c r="N146" s="8" t="str">
        <f t="shared" si="56"/>
        <v/>
      </c>
      <c r="O146" s="1" t="str">
        <f t="shared" si="57"/>
        <v/>
      </c>
      <c r="P146" s="40" t="str">
        <f t="shared" si="58"/>
        <v/>
      </c>
      <c r="Q146" s="40" t="str">
        <f t="shared" si="68"/>
        <v/>
      </c>
      <c r="R146" s="6">
        <f t="shared" si="69"/>
        <v>0</v>
      </c>
      <c r="S146" s="6">
        <f>IF(AND(D146&lt;=L$4,P146&lt;&gt;"Y"),IF(N146&lt;VLOOKUP(O146,Runners!A$3:CT$201,S$1,FALSE),IF(Y$2="zero",0,Y$2),0),0)</f>
        <v>0</v>
      </c>
      <c r="T146" s="6">
        <f t="shared" si="70"/>
        <v>0</v>
      </c>
      <c r="U146" s="2"/>
      <c r="V146" s="2" t="str">
        <f>IF(O146&lt;&gt;"",VLOOKUP(O146,Runners!CZ$3:DM$201,V$1,FALSE),"")</f>
        <v/>
      </c>
      <c r="W146" s="19" t="str">
        <f t="shared" si="71"/>
        <v/>
      </c>
    </row>
    <row r="147" spans="3:23" x14ac:dyDescent="0.2">
      <c r="C147" s="3">
        <f>IF(A147&lt;&gt;"",VLOOKUP(A147,Runners!A$3:AS$201,C$1,FALSE),0)</f>
        <v>0</v>
      </c>
      <c r="D147" s="6">
        <f t="shared" si="59"/>
        <v>143</v>
      </c>
      <c r="E147" s="2"/>
      <c r="F147" s="2">
        <f t="shared" si="66"/>
        <v>0</v>
      </c>
      <c r="J147" s="1">
        <f t="shared" si="67"/>
        <v>0</v>
      </c>
      <c r="M147" s="8" t="str">
        <f t="shared" si="55"/>
        <v/>
      </c>
      <c r="N147" s="8" t="str">
        <f t="shared" si="56"/>
        <v/>
      </c>
      <c r="O147" s="1" t="str">
        <f t="shared" si="57"/>
        <v/>
      </c>
      <c r="P147" s="40" t="str">
        <f t="shared" si="58"/>
        <v/>
      </c>
      <c r="Q147" s="40" t="str">
        <f t="shared" si="68"/>
        <v/>
      </c>
      <c r="R147" s="6">
        <f t="shared" si="69"/>
        <v>0</v>
      </c>
      <c r="S147" s="6">
        <f>IF(AND(D147&lt;=L$4,P147&lt;&gt;"Y"),IF(N147&lt;VLOOKUP(O147,Runners!A$3:CT$201,S$1,FALSE),IF(Y$2="zero",0,Y$2),0),0)</f>
        <v>0</v>
      </c>
      <c r="T147" s="6">
        <f t="shared" si="70"/>
        <v>0</v>
      </c>
      <c r="U147" s="2"/>
      <c r="V147" s="2" t="str">
        <f>IF(O147&lt;&gt;"",VLOOKUP(O147,Runners!CZ$3:DM$201,V$1,FALSE),"")</f>
        <v/>
      </c>
      <c r="W147" s="19" t="str">
        <f t="shared" si="71"/>
        <v/>
      </c>
    </row>
    <row r="148" spans="3:23" x14ac:dyDescent="0.2">
      <c r="C148" s="3">
        <f>IF(A148&lt;&gt;"",VLOOKUP(A148,Runners!A$3:AS$201,C$1,FALSE),0)</f>
        <v>0</v>
      </c>
      <c r="D148" s="6">
        <f t="shared" si="59"/>
        <v>144</v>
      </c>
      <c r="E148" s="2"/>
      <c r="F148" s="2">
        <f t="shared" si="66"/>
        <v>0</v>
      </c>
      <c r="J148" s="1">
        <f t="shared" si="67"/>
        <v>0</v>
      </c>
      <c r="M148" s="8" t="str">
        <f t="shared" si="55"/>
        <v/>
      </c>
      <c r="N148" s="8" t="str">
        <f t="shared" si="56"/>
        <v/>
      </c>
      <c r="O148" s="1" t="str">
        <f t="shared" si="57"/>
        <v/>
      </c>
      <c r="P148" s="40" t="str">
        <f t="shared" si="58"/>
        <v/>
      </c>
      <c r="Q148" s="40" t="str">
        <f t="shared" si="68"/>
        <v/>
      </c>
      <c r="R148" s="6">
        <f t="shared" si="69"/>
        <v>0</v>
      </c>
      <c r="S148" s="6">
        <f>IF(AND(D148&lt;=L$4,P148&lt;&gt;"Y"),IF(N148&lt;VLOOKUP(O148,Runners!A$3:CT$201,S$1,FALSE),IF(Y$2="zero",0,Y$2),0),0)</f>
        <v>0</v>
      </c>
      <c r="T148" s="6">
        <f t="shared" si="70"/>
        <v>0</v>
      </c>
      <c r="U148" s="2"/>
      <c r="V148" s="2" t="str">
        <f>IF(O148&lt;&gt;"",VLOOKUP(O148,Runners!CZ$3:DM$201,V$1,FALSE),"")</f>
        <v/>
      </c>
      <c r="W148" s="19" t="str">
        <f t="shared" si="71"/>
        <v/>
      </c>
    </row>
    <row r="149" spans="3:23" x14ac:dyDescent="0.2">
      <c r="C149" s="3">
        <f>IF(A149&lt;&gt;"",VLOOKUP(A149,Runners!A$3:AS$201,C$1,FALSE),0)</f>
        <v>0</v>
      </c>
      <c r="D149" s="6">
        <f t="shared" si="59"/>
        <v>145</v>
      </c>
      <c r="E149" s="2"/>
      <c r="F149" s="2">
        <f t="shared" si="66"/>
        <v>0</v>
      </c>
      <c r="J149" s="1">
        <f t="shared" si="67"/>
        <v>0</v>
      </c>
      <c r="M149" s="8" t="str">
        <f t="shared" si="55"/>
        <v/>
      </c>
      <c r="N149" s="8" t="str">
        <f t="shared" si="56"/>
        <v/>
      </c>
      <c r="O149" s="1" t="str">
        <f t="shared" si="57"/>
        <v/>
      </c>
      <c r="P149" s="40" t="str">
        <f t="shared" si="58"/>
        <v/>
      </c>
      <c r="Q149" s="40" t="str">
        <f t="shared" si="68"/>
        <v/>
      </c>
      <c r="R149" s="6">
        <f t="shared" si="69"/>
        <v>0</v>
      </c>
      <c r="S149" s="6">
        <f>IF(AND(D149&lt;=L$4,P149&lt;&gt;"Y"),IF(N149&lt;VLOOKUP(O149,Runners!A$3:CT$201,S$1,FALSE),IF(Y$2="zero",0,Y$2),0),0)</f>
        <v>0</v>
      </c>
      <c r="T149" s="6">
        <f t="shared" si="70"/>
        <v>0</v>
      </c>
      <c r="U149" s="2"/>
      <c r="V149" s="2" t="str">
        <f>IF(O149&lt;&gt;"",VLOOKUP(O149,Runners!CZ$3:DM$201,V$1,FALSE),"")</f>
        <v/>
      </c>
      <c r="W149" s="19" t="str">
        <f t="shared" si="71"/>
        <v/>
      </c>
    </row>
    <row r="150" spans="3:23" x14ac:dyDescent="0.2">
      <c r="C150" s="3">
        <f>IF(A150&lt;&gt;"",VLOOKUP(A150,Runners!A$3:AS$201,C$1,FALSE),0)</f>
        <v>0</v>
      </c>
      <c r="D150" s="6">
        <f t="shared" si="59"/>
        <v>146</v>
      </c>
      <c r="E150" s="2"/>
      <c r="F150" s="2">
        <f t="shared" si="66"/>
        <v>0</v>
      </c>
      <c r="J150" s="1">
        <f t="shared" si="67"/>
        <v>0</v>
      </c>
      <c r="M150" s="8" t="str">
        <f t="shared" si="55"/>
        <v/>
      </c>
      <c r="N150" s="8" t="str">
        <f t="shared" si="56"/>
        <v/>
      </c>
      <c r="O150" s="1" t="str">
        <f t="shared" si="57"/>
        <v/>
      </c>
      <c r="P150" s="40" t="str">
        <f t="shared" si="58"/>
        <v/>
      </c>
      <c r="Q150" s="40" t="str">
        <f t="shared" si="68"/>
        <v/>
      </c>
      <c r="R150" s="6">
        <f t="shared" si="69"/>
        <v>0</v>
      </c>
      <c r="S150" s="6">
        <f>IF(AND(D150&lt;=L$4,P150&lt;&gt;"Y"),IF(N150&lt;VLOOKUP(O150,Runners!A$3:CT$201,S$1,FALSE),IF(Y$2="zero",0,Y$2),0),0)</f>
        <v>0</v>
      </c>
      <c r="T150" s="6">
        <f t="shared" si="70"/>
        <v>0</v>
      </c>
      <c r="U150" s="2"/>
      <c r="V150" s="2" t="str">
        <f>IF(O150&lt;&gt;"",VLOOKUP(O150,Runners!CZ$3:DM$201,V$1,FALSE),"")</f>
        <v/>
      </c>
      <c r="W150" s="19" t="str">
        <f t="shared" si="71"/>
        <v/>
      </c>
    </row>
    <row r="151" spans="3:23" x14ac:dyDescent="0.2">
      <c r="C151" s="3">
        <f>IF(A151&lt;&gt;"",VLOOKUP(A151,Runners!A$3:AS$201,C$1,FALSE),0)</f>
        <v>0</v>
      </c>
      <c r="D151" s="6">
        <f t="shared" si="59"/>
        <v>147</v>
      </c>
      <c r="E151" s="2"/>
      <c r="F151" s="2">
        <f t="shared" si="66"/>
        <v>0</v>
      </c>
      <c r="J151" s="1">
        <f t="shared" si="67"/>
        <v>0</v>
      </c>
      <c r="M151" s="8" t="str">
        <f t="shared" si="55"/>
        <v/>
      </c>
      <c r="N151" s="8" t="str">
        <f t="shared" si="56"/>
        <v/>
      </c>
      <c r="O151" s="1" t="str">
        <f t="shared" si="57"/>
        <v/>
      </c>
      <c r="P151" s="40" t="str">
        <f t="shared" si="58"/>
        <v/>
      </c>
      <c r="Q151" s="40" t="str">
        <f t="shared" si="68"/>
        <v/>
      </c>
      <c r="R151" s="6">
        <f t="shared" si="69"/>
        <v>0</v>
      </c>
      <c r="S151" s="6">
        <f>IF(AND(D151&lt;=L$4,P151&lt;&gt;"Y"),IF(N151&lt;VLOOKUP(O151,Runners!A$3:CT$201,S$1,FALSE),IF(Y$2="zero",0,Y$2),0),0)</f>
        <v>0</v>
      </c>
      <c r="T151" s="6">
        <f t="shared" si="70"/>
        <v>0</v>
      </c>
      <c r="U151" s="2"/>
      <c r="V151" s="2" t="str">
        <f>IF(O151&lt;&gt;"",VLOOKUP(O151,Runners!CZ$3:DM$201,V$1,FALSE),"")</f>
        <v/>
      </c>
      <c r="W151" s="19" t="str">
        <f t="shared" si="71"/>
        <v/>
      </c>
    </row>
    <row r="152" spans="3:23" x14ac:dyDescent="0.2">
      <c r="C152" s="3">
        <f>IF(A152&lt;&gt;"",VLOOKUP(A152,Runners!A$3:AS$201,C$1,FALSE),0)</f>
        <v>0</v>
      </c>
      <c r="D152" s="6">
        <f t="shared" si="59"/>
        <v>148</v>
      </c>
      <c r="E152" s="2"/>
      <c r="F152" s="2">
        <f t="shared" si="66"/>
        <v>0</v>
      </c>
      <c r="J152" s="1">
        <f t="shared" si="67"/>
        <v>0</v>
      </c>
      <c r="M152" s="8" t="str">
        <f t="shared" si="55"/>
        <v/>
      </c>
      <c r="N152" s="8" t="str">
        <f t="shared" si="56"/>
        <v/>
      </c>
      <c r="O152" s="1" t="str">
        <f t="shared" si="57"/>
        <v/>
      </c>
      <c r="P152" s="40" t="str">
        <f t="shared" si="58"/>
        <v/>
      </c>
      <c r="Q152" s="40" t="str">
        <f t="shared" si="68"/>
        <v/>
      </c>
      <c r="R152" s="6">
        <f t="shared" si="69"/>
        <v>0</v>
      </c>
      <c r="S152" s="6">
        <f>IF(AND(D152&lt;=L$4,P152&lt;&gt;"Y"),IF(N152&lt;VLOOKUP(O152,Runners!A$3:CT$201,S$1,FALSE),IF(Y$2="zero",0,Y$2),0),0)</f>
        <v>0</v>
      </c>
      <c r="T152" s="6">
        <f t="shared" si="70"/>
        <v>0</v>
      </c>
      <c r="U152" s="2"/>
      <c r="V152" s="2" t="str">
        <f>IF(O152&lt;&gt;"",VLOOKUP(O152,Runners!CZ$3:DM$201,V$1,FALSE),"")</f>
        <v/>
      </c>
      <c r="W152" s="19" t="str">
        <f t="shared" si="71"/>
        <v/>
      </c>
    </row>
    <row r="153" spans="3:23" x14ac:dyDescent="0.2">
      <c r="C153" s="3">
        <f>IF(A153&lt;&gt;"",VLOOKUP(A153,Runners!A$3:AS$201,C$1,FALSE),0)</f>
        <v>0</v>
      </c>
      <c r="D153" s="6">
        <f t="shared" si="59"/>
        <v>149</v>
      </c>
      <c r="E153" s="2"/>
      <c r="F153" s="2">
        <f t="shared" si="66"/>
        <v>0</v>
      </c>
      <c r="J153" s="1">
        <f t="shared" si="67"/>
        <v>0</v>
      </c>
      <c r="M153" s="8" t="str">
        <f t="shared" si="55"/>
        <v/>
      </c>
      <c r="N153" s="8" t="str">
        <f t="shared" si="56"/>
        <v/>
      </c>
      <c r="O153" s="1" t="str">
        <f t="shared" si="57"/>
        <v/>
      </c>
      <c r="P153" s="40" t="str">
        <f t="shared" si="58"/>
        <v/>
      </c>
      <c r="Q153" s="40" t="str">
        <f t="shared" si="68"/>
        <v/>
      </c>
      <c r="R153" s="6">
        <f t="shared" si="69"/>
        <v>0</v>
      </c>
      <c r="S153" s="6">
        <f>IF(AND(D153&lt;=L$4,P153&lt;&gt;"Y"),IF(N153&lt;VLOOKUP(O153,Runners!A$3:CT$201,S$1,FALSE),IF(Y$2="zero",0,Y$2),0),0)</f>
        <v>0</v>
      </c>
      <c r="T153" s="6">
        <f t="shared" si="70"/>
        <v>0</v>
      </c>
      <c r="U153" s="2"/>
      <c r="V153" s="2" t="str">
        <f>IF(O153&lt;&gt;"",VLOOKUP(O153,Runners!CZ$3:DM$201,V$1,FALSE),"")</f>
        <v/>
      </c>
      <c r="W153" s="19" t="str">
        <f t="shared" si="71"/>
        <v/>
      </c>
    </row>
    <row r="154" spans="3:23" x14ac:dyDescent="0.2">
      <c r="C154" s="3">
        <f>IF(A154&lt;&gt;"",VLOOKUP(A154,Runners!A$3:AS$201,C$1,FALSE),0)</f>
        <v>0</v>
      </c>
      <c r="D154" s="6">
        <f t="shared" si="59"/>
        <v>150</v>
      </c>
      <c r="E154" s="2"/>
      <c r="F154" s="2">
        <f t="shared" si="66"/>
        <v>0</v>
      </c>
      <c r="J154" s="1">
        <f t="shared" si="67"/>
        <v>0</v>
      </c>
      <c r="M154" s="8" t="str">
        <f t="shared" si="55"/>
        <v/>
      </c>
      <c r="N154" s="8" t="str">
        <f t="shared" si="56"/>
        <v/>
      </c>
      <c r="O154" s="1" t="str">
        <f t="shared" si="57"/>
        <v/>
      </c>
      <c r="P154" s="40" t="str">
        <f t="shared" si="58"/>
        <v/>
      </c>
      <c r="Q154" s="40" t="str">
        <f t="shared" si="68"/>
        <v/>
      </c>
      <c r="R154" s="6">
        <f t="shared" si="69"/>
        <v>0</v>
      </c>
      <c r="S154" s="6">
        <f>IF(AND(D154&lt;=L$4,P154&lt;&gt;"Y"),IF(N154&lt;VLOOKUP(O154,Runners!A$3:CT$201,S$1,FALSE),IF(Y$2="zero",0,Y$2),0),0)</f>
        <v>0</v>
      </c>
      <c r="T154" s="6">
        <f t="shared" si="70"/>
        <v>0</v>
      </c>
      <c r="U154" s="2"/>
      <c r="V154" s="2" t="str">
        <f>IF(O154&lt;&gt;"",VLOOKUP(O154,Runners!CZ$3:DM$201,V$1,FALSE),"")</f>
        <v/>
      </c>
      <c r="W154" s="19" t="str">
        <f t="shared" si="71"/>
        <v/>
      </c>
    </row>
    <row r="155" spans="3:23" x14ac:dyDescent="0.2">
      <c r="C155" s="3">
        <f>IF(A155&lt;&gt;"",VLOOKUP(A155,Runners!A$3:AS$201,C$1,FALSE),0)</f>
        <v>0</v>
      </c>
      <c r="D155" s="6">
        <f t="shared" si="59"/>
        <v>151</v>
      </c>
      <c r="E155" s="2"/>
      <c r="F155" s="2">
        <f t="shared" si="66"/>
        <v>0</v>
      </c>
      <c r="J155" s="1">
        <f t="shared" si="67"/>
        <v>0</v>
      </c>
      <c r="M155" s="8" t="str">
        <f t="shared" si="55"/>
        <v/>
      </c>
      <c r="N155" s="8" t="str">
        <f t="shared" si="56"/>
        <v/>
      </c>
      <c r="O155" s="1" t="str">
        <f t="shared" si="57"/>
        <v/>
      </c>
      <c r="P155" s="40" t="str">
        <f t="shared" si="58"/>
        <v/>
      </c>
      <c r="Q155" s="40" t="str">
        <f t="shared" si="68"/>
        <v/>
      </c>
      <c r="R155" s="6">
        <f t="shared" si="69"/>
        <v>0</v>
      </c>
      <c r="S155" s="6">
        <f>IF(AND(D155&lt;=L$4,P155&lt;&gt;"Y"),IF(N155&lt;VLOOKUP(O155,Runners!A$3:CT$201,S$1,FALSE),IF(Y$2="zero",0,Y$2),0),0)</f>
        <v>0</v>
      </c>
      <c r="T155" s="6">
        <f t="shared" si="70"/>
        <v>0</v>
      </c>
      <c r="U155" s="2"/>
      <c r="V155" s="2" t="str">
        <f>IF(O155&lt;&gt;"",VLOOKUP(O155,Runners!CZ$3:DM$201,V$1,FALSE),"")</f>
        <v/>
      </c>
      <c r="W155" s="19" t="str">
        <f t="shared" si="71"/>
        <v/>
      </c>
    </row>
    <row r="156" spans="3:23" x14ac:dyDescent="0.2">
      <c r="C156" s="3">
        <f>IF(A156&lt;&gt;"",VLOOKUP(A156,Runners!A$3:AS$201,C$1,FALSE),0)</f>
        <v>0</v>
      </c>
      <c r="D156" s="6">
        <f t="shared" si="59"/>
        <v>152</v>
      </c>
      <c r="E156" s="2"/>
      <c r="F156" s="2">
        <f t="shared" si="66"/>
        <v>0</v>
      </c>
      <c r="J156" s="1">
        <f t="shared" si="67"/>
        <v>0</v>
      </c>
      <c r="M156" s="8" t="str">
        <f t="shared" si="55"/>
        <v/>
      </c>
      <c r="N156" s="8" t="str">
        <f t="shared" si="56"/>
        <v/>
      </c>
      <c r="O156" s="1" t="str">
        <f t="shared" si="57"/>
        <v/>
      </c>
      <c r="P156" s="40" t="str">
        <f t="shared" si="58"/>
        <v/>
      </c>
      <c r="Q156" s="40" t="str">
        <f t="shared" si="68"/>
        <v/>
      </c>
      <c r="R156" s="6">
        <f t="shared" si="69"/>
        <v>0</v>
      </c>
      <c r="S156" s="6">
        <f>IF(AND(D156&lt;=L$4,P156&lt;&gt;"Y"),IF(N156&lt;VLOOKUP(O156,Runners!A$3:CT$201,S$1,FALSE),IF(Y$2="zero",0,Y$2),0),0)</f>
        <v>0</v>
      </c>
      <c r="T156" s="6">
        <f t="shared" si="70"/>
        <v>0</v>
      </c>
      <c r="U156" s="2"/>
      <c r="V156" s="2" t="str">
        <f>IF(O156&lt;&gt;"",VLOOKUP(O156,Runners!CZ$3:DM$201,V$1,FALSE),"")</f>
        <v/>
      </c>
      <c r="W156" s="19" t="str">
        <f t="shared" si="71"/>
        <v/>
      </c>
    </row>
    <row r="157" spans="3:23" x14ac:dyDescent="0.2">
      <c r="C157" s="3">
        <f>IF(A157&lt;&gt;"",VLOOKUP(A157,Runners!A$3:AS$201,C$1,FALSE),0)</f>
        <v>0</v>
      </c>
      <c r="D157" s="6">
        <f t="shared" si="59"/>
        <v>153</v>
      </c>
      <c r="E157" s="2"/>
      <c r="F157" s="2">
        <f t="shared" si="66"/>
        <v>0</v>
      </c>
      <c r="J157" s="1">
        <f t="shared" si="67"/>
        <v>0</v>
      </c>
      <c r="M157" s="8" t="str">
        <f t="shared" si="55"/>
        <v/>
      </c>
      <c r="N157" s="8" t="str">
        <f t="shared" si="56"/>
        <v/>
      </c>
      <c r="O157" s="1" t="str">
        <f t="shared" si="57"/>
        <v/>
      </c>
      <c r="P157" s="40" t="str">
        <f t="shared" si="58"/>
        <v/>
      </c>
      <c r="Q157" s="40" t="str">
        <f t="shared" si="68"/>
        <v/>
      </c>
      <c r="R157" s="6">
        <f t="shared" si="69"/>
        <v>0</v>
      </c>
      <c r="S157" s="6">
        <f>IF(AND(D157&lt;=L$4,P157&lt;&gt;"Y"),IF(N157&lt;VLOOKUP(O157,Runners!A$3:CT$201,S$1,FALSE),IF(Y$2="zero",0,Y$2),0),0)</f>
        <v>0</v>
      </c>
      <c r="T157" s="6">
        <f t="shared" si="70"/>
        <v>0</v>
      </c>
      <c r="U157" s="2"/>
      <c r="V157" s="2" t="str">
        <f>IF(O157&lt;&gt;"",VLOOKUP(O157,Runners!CZ$3:DM$201,V$1,FALSE),"")</f>
        <v/>
      </c>
      <c r="W157" s="19" t="str">
        <f t="shared" si="71"/>
        <v/>
      </c>
    </row>
    <row r="158" spans="3:23" x14ac:dyDescent="0.2">
      <c r="C158" s="3">
        <f>IF(A158&lt;&gt;"",VLOOKUP(A158,Runners!A$3:AS$201,C$1,FALSE),0)</f>
        <v>0</v>
      </c>
      <c r="D158" s="6">
        <f t="shared" si="59"/>
        <v>154</v>
      </c>
      <c r="E158" s="2"/>
      <c r="F158" s="2">
        <f t="shared" si="66"/>
        <v>0</v>
      </c>
      <c r="J158" s="1">
        <f t="shared" si="67"/>
        <v>0</v>
      </c>
      <c r="M158" s="8" t="str">
        <f t="shared" si="55"/>
        <v/>
      </c>
      <c r="N158" s="8" t="str">
        <f t="shared" si="56"/>
        <v/>
      </c>
      <c r="O158" s="1" t="str">
        <f t="shared" si="57"/>
        <v/>
      </c>
      <c r="P158" s="40" t="str">
        <f t="shared" si="58"/>
        <v/>
      </c>
      <c r="Q158" s="40" t="str">
        <f t="shared" si="68"/>
        <v/>
      </c>
      <c r="R158" s="6">
        <f t="shared" si="69"/>
        <v>0</v>
      </c>
      <c r="S158" s="6">
        <f>IF(AND(D158&lt;=L$4,P158&lt;&gt;"Y"),IF(N158&lt;VLOOKUP(O158,Runners!A$3:CT$201,S$1,FALSE),IF(Y$2="zero",0,Y$2),0),0)</f>
        <v>0</v>
      </c>
      <c r="T158" s="6">
        <f t="shared" si="70"/>
        <v>0</v>
      </c>
      <c r="U158" s="2"/>
      <c r="V158" s="2" t="str">
        <f>IF(O158&lt;&gt;"",VLOOKUP(O158,Runners!CZ$3:DM$201,V$1,FALSE),"")</f>
        <v/>
      </c>
      <c r="W158" s="19" t="str">
        <f t="shared" si="71"/>
        <v/>
      </c>
    </row>
    <row r="159" spans="3:23" x14ac:dyDescent="0.2">
      <c r="C159" s="3">
        <f>IF(A159&lt;&gt;"",VLOOKUP(A159,Runners!A$3:AS$201,C$1,FALSE),0)</f>
        <v>0</v>
      </c>
      <c r="D159" s="6">
        <f t="shared" si="59"/>
        <v>155</v>
      </c>
      <c r="E159" s="2"/>
      <c r="F159" s="2">
        <f t="shared" si="66"/>
        <v>0</v>
      </c>
      <c r="J159" s="1">
        <f t="shared" si="67"/>
        <v>0</v>
      </c>
      <c r="M159" s="8" t="str">
        <f t="shared" si="55"/>
        <v/>
      </c>
      <c r="N159" s="8" t="str">
        <f t="shared" si="56"/>
        <v/>
      </c>
      <c r="O159" s="1" t="str">
        <f t="shared" si="57"/>
        <v/>
      </c>
      <c r="P159" s="40" t="str">
        <f t="shared" si="58"/>
        <v/>
      </c>
      <c r="Q159" s="40" t="str">
        <f t="shared" si="68"/>
        <v/>
      </c>
      <c r="R159" s="6">
        <f t="shared" si="69"/>
        <v>0</v>
      </c>
      <c r="S159" s="6">
        <f>IF(AND(D159&lt;=L$4,P159&lt;&gt;"Y"),IF(N159&lt;VLOOKUP(O159,Runners!A$3:CT$201,S$1,FALSE),IF(Y$2="zero",0,Y$2),0),0)</f>
        <v>0</v>
      </c>
      <c r="T159" s="6">
        <f t="shared" si="70"/>
        <v>0</v>
      </c>
      <c r="U159" s="2"/>
      <c r="V159" s="2" t="str">
        <f>IF(O159&lt;&gt;"",VLOOKUP(O159,Runners!CZ$3:DM$201,V$1,FALSE),"")</f>
        <v/>
      </c>
      <c r="W159" s="19" t="str">
        <f t="shared" si="71"/>
        <v/>
      </c>
    </row>
    <row r="160" spans="3:23" x14ac:dyDescent="0.2">
      <c r="C160" s="3">
        <f>IF(A160&lt;&gt;"",VLOOKUP(A160,Runners!A$3:AS$201,C$1,FALSE),0)</f>
        <v>0</v>
      </c>
      <c r="D160" s="6">
        <f t="shared" si="59"/>
        <v>156</v>
      </c>
      <c r="E160" s="2"/>
      <c r="F160" s="2">
        <f t="shared" si="66"/>
        <v>0</v>
      </c>
      <c r="J160" s="1">
        <f t="shared" si="67"/>
        <v>0</v>
      </c>
      <c r="M160" s="8" t="str">
        <f t="shared" si="55"/>
        <v/>
      </c>
      <c r="N160" s="8" t="str">
        <f t="shared" si="56"/>
        <v/>
      </c>
      <c r="O160" s="1" t="str">
        <f t="shared" si="57"/>
        <v/>
      </c>
      <c r="P160" s="40" t="str">
        <f t="shared" si="58"/>
        <v/>
      </c>
      <c r="Q160" s="40" t="str">
        <f t="shared" si="68"/>
        <v/>
      </c>
      <c r="R160" s="6">
        <f t="shared" si="69"/>
        <v>0</v>
      </c>
      <c r="S160" s="6">
        <f>IF(AND(D160&lt;=L$4,P160&lt;&gt;"Y"),IF(N160&lt;VLOOKUP(O160,Runners!A$3:CT$201,S$1,FALSE),IF(Y$2="zero",0,Y$2),0),0)</f>
        <v>0</v>
      </c>
      <c r="T160" s="6">
        <f t="shared" si="70"/>
        <v>0</v>
      </c>
      <c r="U160" s="2"/>
      <c r="V160" s="2" t="str">
        <f>IF(O160&lt;&gt;"",VLOOKUP(O160,Runners!CZ$3:DM$201,V$1,FALSE),"")</f>
        <v/>
      </c>
      <c r="W160" s="19" t="str">
        <f t="shared" si="71"/>
        <v/>
      </c>
    </row>
    <row r="161" spans="3:23" x14ac:dyDescent="0.2">
      <c r="C161" s="3">
        <f>IF(A161&lt;&gt;"",VLOOKUP(A161,Runners!A$3:AS$201,C$1,FALSE),0)</f>
        <v>0</v>
      </c>
      <c r="D161" s="6">
        <f t="shared" si="59"/>
        <v>157</v>
      </c>
      <c r="E161" s="2"/>
      <c r="F161" s="2">
        <f t="shared" si="66"/>
        <v>0</v>
      </c>
      <c r="J161" s="1">
        <f t="shared" si="67"/>
        <v>0</v>
      </c>
      <c r="M161" s="8" t="str">
        <f t="shared" si="55"/>
        <v/>
      </c>
      <c r="N161" s="8" t="str">
        <f t="shared" si="56"/>
        <v/>
      </c>
      <c r="O161" s="1" t="str">
        <f t="shared" si="57"/>
        <v/>
      </c>
      <c r="P161" s="40" t="str">
        <f t="shared" si="58"/>
        <v/>
      </c>
      <c r="Q161" s="40" t="str">
        <f t="shared" si="68"/>
        <v/>
      </c>
      <c r="R161" s="6">
        <f t="shared" si="69"/>
        <v>0</v>
      </c>
      <c r="S161" s="6">
        <f>IF(AND(D161&lt;=L$4,P161&lt;&gt;"Y"),IF(N161&lt;VLOOKUP(O161,Runners!A$3:CT$201,S$1,FALSE),IF(Y$2="zero",0,Y$2),0),0)</f>
        <v>0</v>
      </c>
      <c r="T161" s="6">
        <f t="shared" si="70"/>
        <v>0</v>
      </c>
      <c r="U161" s="2"/>
      <c r="V161" s="2" t="str">
        <f>IF(O161&lt;&gt;"",VLOOKUP(O161,Runners!CZ$3:DM$201,V$1,FALSE),"")</f>
        <v/>
      </c>
      <c r="W161" s="19" t="str">
        <f t="shared" si="71"/>
        <v/>
      </c>
    </row>
    <row r="162" spans="3:23" x14ac:dyDescent="0.2">
      <c r="C162" s="3">
        <f>IF(A162&lt;&gt;"",VLOOKUP(A162,Runners!A$3:AS$201,C$1,FALSE),0)</f>
        <v>0</v>
      </c>
      <c r="D162" s="6">
        <f t="shared" si="59"/>
        <v>158</v>
      </c>
      <c r="E162" s="2"/>
      <c r="F162" s="2">
        <f t="shared" si="66"/>
        <v>0</v>
      </c>
      <c r="J162" s="1">
        <f t="shared" si="67"/>
        <v>0</v>
      </c>
      <c r="M162" s="8" t="str">
        <f t="shared" si="55"/>
        <v/>
      </c>
      <c r="N162" s="8" t="str">
        <f t="shared" si="56"/>
        <v/>
      </c>
      <c r="O162" s="1" t="str">
        <f t="shared" si="57"/>
        <v/>
      </c>
      <c r="P162" s="40" t="str">
        <f t="shared" si="58"/>
        <v/>
      </c>
      <c r="Q162" s="40" t="str">
        <f t="shared" si="68"/>
        <v/>
      </c>
      <c r="R162" s="6">
        <f t="shared" si="69"/>
        <v>0</v>
      </c>
      <c r="S162" s="6">
        <f>IF(AND(D162&lt;=L$4,P162&lt;&gt;"Y"),IF(N162&lt;VLOOKUP(O162,Runners!A$3:CT$201,S$1,FALSE),IF(Y$2="zero",0,Y$2),0),0)</f>
        <v>0</v>
      </c>
      <c r="T162" s="6">
        <f t="shared" si="70"/>
        <v>0</v>
      </c>
      <c r="U162" s="2"/>
      <c r="V162" s="2" t="str">
        <f>IF(O162&lt;&gt;"",VLOOKUP(O162,Runners!CZ$3:DM$201,V$1,FALSE),"")</f>
        <v/>
      </c>
      <c r="W162" s="19" t="str">
        <f t="shared" si="71"/>
        <v/>
      </c>
    </row>
    <row r="163" spans="3:23" x14ac:dyDescent="0.2">
      <c r="C163" s="3">
        <f>IF(A163&lt;&gt;"",VLOOKUP(A163,Runners!A$3:AS$201,C$1,FALSE),0)</f>
        <v>0</v>
      </c>
      <c r="D163" s="6">
        <f t="shared" si="59"/>
        <v>159</v>
      </c>
      <c r="E163" s="2"/>
      <c r="F163" s="2">
        <f t="shared" si="66"/>
        <v>0</v>
      </c>
      <c r="J163" s="1">
        <f t="shared" si="67"/>
        <v>0</v>
      </c>
      <c r="M163" s="8" t="str">
        <f t="shared" si="55"/>
        <v/>
      </c>
      <c r="N163" s="8" t="str">
        <f t="shared" si="56"/>
        <v/>
      </c>
      <c r="O163" s="1" t="str">
        <f t="shared" si="57"/>
        <v/>
      </c>
      <c r="P163" s="40" t="str">
        <f t="shared" si="58"/>
        <v/>
      </c>
      <c r="Q163" s="40" t="str">
        <f t="shared" si="68"/>
        <v/>
      </c>
      <c r="R163" s="6">
        <f t="shared" si="69"/>
        <v>0</v>
      </c>
      <c r="S163" s="6">
        <f>IF(AND(D163&lt;=L$4,P163&lt;&gt;"Y"),IF(N163&lt;VLOOKUP(O163,Runners!A$3:CT$201,S$1,FALSE),IF(Y$2="zero",0,Y$2),0),0)</f>
        <v>0</v>
      </c>
      <c r="T163" s="6">
        <f t="shared" si="70"/>
        <v>0</v>
      </c>
      <c r="U163" s="2"/>
      <c r="V163" s="2" t="str">
        <f>IF(O163&lt;&gt;"",VLOOKUP(O163,Runners!CZ$3:DM$201,V$1,FALSE),"")</f>
        <v/>
      </c>
      <c r="W163" s="19" t="str">
        <f t="shared" si="71"/>
        <v/>
      </c>
    </row>
    <row r="164" spans="3:23" x14ac:dyDescent="0.2">
      <c r="C164" s="3">
        <f>IF(A164&lt;&gt;"",VLOOKUP(A164,Runners!A$3:AS$201,C$1,FALSE),0)</f>
        <v>0</v>
      </c>
      <c r="D164" s="6">
        <f t="shared" si="59"/>
        <v>160</v>
      </c>
      <c r="E164" s="2"/>
      <c r="F164" s="2">
        <f t="shared" si="66"/>
        <v>0</v>
      </c>
      <c r="J164" s="1">
        <f t="shared" si="67"/>
        <v>0</v>
      </c>
      <c r="M164" s="8" t="str">
        <f t="shared" ref="M164:M195" si="72">IF(D164&lt;=L$4,SMALL(E$4:E$202,D164),"")</f>
        <v/>
      </c>
      <c r="N164" s="8" t="str">
        <f t="shared" ref="N164:N195" si="73">IF(D164&lt;=L$4,VLOOKUP(M164,E$4:F$202,2,FALSE),"")</f>
        <v/>
      </c>
      <c r="O164" s="1" t="str">
        <f t="shared" ref="O164:O195" si="74">IF(D164&lt;=L$4,VLOOKUP(M164,E$4:J$202,6,FALSE),"")</f>
        <v/>
      </c>
      <c r="P164" s="40" t="str">
        <f t="shared" ref="P164:P195" si="75">IF(D164&lt;=L$4,VLOOKUP(O164,A$4:B$202,2,FALSE),"")</f>
        <v/>
      </c>
      <c r="Q164" s="40" t="str">
        <f t="shared" si="68"/>
        <v/>
      </c>
      <c r="R164" s="6">
        <f t="shared" si="69"/>
        <v>0</v>
      </c>
      <c r="S164" s="6">
        <f>IF(AND(D164&lt;=L$4,P164&lt;&gt;"Y"),IF(N164&lt;VLOOKUP(O164,Runners!A$3:CT$201,S$1,FALSE),IF(Y$2="zero",0,Y$2),0),0)</f>
        <v>0</v>
      </c>
      <c r="T164" s="6">
        <f t="shared" si="70"/>
        <v>0</v>
      </c>
      <c r="U164" s="2"/>
      <c r="V164" s="2" t="str">
        <f>IF(O164&lt;&gt;"",VLOOKUP(O164,Runners!CZ$3:DM$201,V$1,FALSE),"")</f>
        <v/>
      </c>
      <c r="W164" s="19" t="str">
        <f t="shared" si="71"/>
        <v/>
      </c>
    </row>
    <row r="165" spans="3:23" x14ac:dyDescent="0.2">
      <c r="C165" s="3">
        <f>IF(A165&lt;&gt;"",VLOOKUP(A165,Runners!A$3:AS$201,C$1,FALSE),0)</f>
        <v>0</v>
      </c>
      <c r="D165" s="6">
        <f t="shared" ref="D165:D201" si="76">D164+1</f>
        <v>161</v>
      </c>
      <c r="E165" s="2"/>
      <c r="F165" s="2">
        <f t="shared" si="66"/>
        <v>0</v>
      </c>
      <c r="J165" s="1">
        <f t="shared" si="67"/>
        <v>0</v>
      </c>
      <c r="M165" s="8" t="str">
        <f t="shared" si="72"/>
        <v/>
      </c>
      <c r="N165" s="8" t="str">
        <f t="shared" si="73"/>
        <v/>
      </c>
      <c r="O165" s="1" t="str">
        <f t="shared" si="74"/>
        <v/>
      </c>
      <c r="P165" s="40" t="str">
        <f t="shared" si="75"/>
        <v/>
      </c>
      <c r="Q165" s="40" t="str">
        <f t="shared" si="68"/>
        <v/>
      </c>
      <c r="R165" s="6">
        <f t="shared" si="69"/>
        <v>0</v>
      </c>
      <c r="S165" s="6">
        <f>IF(AND(D165&lt;=L$4,P165&lt;&gt;"Y"),IF(N165&lt;VLOOKUP(O165,Runners!A$3:CT$201,S$1,FALSE),IF(Y$2="zero",0,Y$2),0),0)</f>
        <v>0</v>
      </c>
      <c r="T165" s="6">
        <f t="shared" si="70"/>
        <v>0</v>
      </c>
      <c r="U165" s="2"/>
      <c r="V165" s="2" t="str">
        <f>IF(O165&lt;&gt;"",VLOOKUP(O165,Runners!CZ$3:DM$201,V$1,FALSE),"")</f>
        <v/>
      </c>
      <c r="W165" s="19" t="str">
        <f t="shared" si="71"/>
        <v/>
      </c>
    </row>
    <row r="166" spans="3:23" x14ac:dyDescent="0.2">
      <c r="C166" s="3">
        <f>IF(A166&lt;&gt;"",VLOOKUP(A166,Runners!A$3:AS$201,C$1,FALSE),0)</f>
        <v>0</v>
      </c>
      <c r="D166" s="6">
        <f t="shared" si="76"/>
        <v>162</v>
      </c>
      <c r="E166" s="2"/>
      <c r="F166" s="2">
        <f t="shared" si="66"/>
        <v>0</v>
      </c>
      <c r="J166" s="1">
        <f t="shared" si="67"/>
        <v>0</v>
      </c>
      <c r="M166" s="8" t="str">
        <f t="shared" si="72"/>
        <v/>
      </c>
      <c r="N166" s="8" t="str">
        <f t="shared" si="73"/>
        <v/>
      </c>
      <c r="O166" s="1" t="str">
        <f t="shared" si="74"/>
        <v/>
      </c>
      <c r="P166" s="40" t="str">
        <f t="shared" si="75"/>
        <v/>
      </c>
      <c r="Q166" s="40" t="str">
        <f t="shared" si="68"/>
        <v/>
      </c>
      <c r="R166" s="6">
        <f t="shared" si="69"/>
        <v>0</v>
      </c>
      <c r="S166" s="6">
        <f>IF(AND(D166&lt;=L$4,P166&lt;&gt;"Y"),IF(N166&lt;VLOOKUP(O166,Runners!A$3:CT$201,S$1,FALSE),IF(Y$2="zero",0,Y$2),0),0)</f>
        <v>0</v>
      </c>
      <c r="T166" s="6">
        <f t="shared" si="70"/>
        <v>0</v>
      </c>
      <c r="U166" s="2"/>
      <c r="V166" s="2" t="str">
        <f>IF(O166&lt;&gt;"",VLOOKUP(O166,Runners!CZ$3:DM$201,V$1,FALSE),"")</f>
        <v/>
      </c>
      <c r="W166" s="19" t="str">
        <f t="shared" si="71"/>
        <v/>
      </c>
    </row>
    <row r="167" spans="3:23" x14ac:dyDescent="0.2">
      <c r="C167" s="3">
        <f>IF(A167&lt;&gt;"",VLOOKUP(A167,Runners!A$3:AS$201,C$1,FALSE),0)</f>
        <v>0</v>
      </c>
      <c r="D167" s="6">
        <f t="shared" si="76"/>
        <v>163</v>
      </c>
      <c r="E167" s="2"/>
      <c r="F167" s="2">
        <f t="shared" si="66"/>
        <v>0</v>
      </c>
      <c r="J167" s="1">
        <f t="shared" si="67"/>
        <v>0</v>
      </c>
      <c r="M167" s="8" t="str">
        <f t="shared" si="72"/>
        <v/>
      </c>
      <c r="N167" s="8" t="str">
        <f t="shared" si="73"/>
        <v/>
      </c>
      <c r="O167" s="1" t="str">
        <f t="shared" si="74"/>
        <v/>
      </c>
      <c r="P167" s="40" t="str">
        <f t="shared" si="75"/>
        <v/>
      </c>
      <c r="Q167" s="40" t="str">
        <f t="shared" si="68"/>
        <v/>
      </c>
      <c r="R167" s="6">
        <f t="shared" si="69"/>
        <v>0</v>
      </c>
      <c r="S167" s="6">
        <f>IF(AND(D167&lt;=L$4,P167&lt;&gt;"Y"),IF(N167&lt;VLOOKUP(O167,Runners!A$3:CT$201,S$1,FALSE),IF(Y$2="zero",0,Y$2),0),0)</f>
        <v>0</v>
      </c>
      <c r="T167" s="6">
        <f t="shared" si="70"/>
        <v>0</v>
      </c>
      <c r="U167" s="2"/>
      <c r="V167" s="2" t="str">
        <f>IF(O167&lt;&gt;"",VLOOKUP(O167,Runners!CZ$3:DM$201,V$1,FALSE),"")</f>
        <v/>
      </c>
      <c r="W167" s="19" t="str">
        <f t="shared" si="71"/>
        <v/>
      </c>
    </row>
    <row r="168" spans="3:23" x14ac:dyDescent="0.2">
      <c r="C168" s="3">
        <f>IF(A168&lt;&gt;"",VLOOKUP(A168,Runners!A$3:AS$201,C$1,FALSE),0)</f>
        <v>0</v>
      </c>
      <c r="D168" s="6">
        <f t="shared" si="76"/>
        <v>164</v>
      </c>
      <c r="E168" s="2"/>
      <c r="F168" s="2">
        <f t="shared" si="66"/>
        <v>0</v>
      </c>
      <c r="J168" s="1">
        <f t="shared" si="67"/>
        <v>0</v>
      </c>
      <c r="M168" s="8" t="str">
        <f t="shared" si="72"/>
        <v/>
      </c>
      <c r="N168" s="8" t="str">
        <f t="shared" si="73"/>
        <v/>
      </c>
      <c r="O168" s="1" t="str">
        <f t="shared" si="74"/>
        <v/>
      </c>
      <c r="P168" s="40" t="str">
        <f t="shared" si="75"/>
        <v/>
      </c>
      <c r="Q168" s="40" t="str">
        <f t="shared" si="68"/>
        <v/>
      </c>
      <c r="R168" s="6">
        <f t="shared" si="69"/>
        <v>0</v>
      </c>
      <c r="S168" s="6">
        <f>IF(AND(D168&lt;=L$4,P168&lt;&gt;"Y"),IF(N168&lt;VLOOKUP(O168,Runners!A$3:CT$201,S$1,FALSE),IF(Y$2="zero",0,Y$2),0),0)</f>
        <v>0</v>
      </c>
      <c r="T168" s="6">
        <f t="shared" si="70"/>
        <v>0</v>
      </c>
      <c r="U168" s="2"/>
      <c r="V168" s="2" t="str">
        <f>IF(O168&lt;&gt;"",VLOOKUP(O168,Runners!CZ$3:DM$201,V$1,FALSE),"")</f>
        <v/>
      </c>
      <c r="W168" s="19" t="str">
        <f t="shared" si="71"/>
        <v/>
      </c>
    </row>
    <row r="169" spans="3:23" x14ac:dyDescent="0.2">
      <c r="C169" s="3">
        <f>IF(A169&lt;&gt;"",VLOOKUP(A169,Runners!A$3:AS$201,C$1,FALSE),0)</f>
        <v>0</v>
      </c>
      <c r="D169" s="6">
        <f t="shared" si="76"/>
        <v>165</v>
      </c>
      <c r="E169" s="2"/>
      <c r="F169" s="2">
        <f t="shared" si="66"/>
        <v>0</v>
      </c>
      <c r="J169" s="1">
        <f t="shared" si="67"/>
        <v>0</v>
      </c>
      <c r="M169" s="8" t="str">
        <f t="shared" si="72"/>
        <v/>
      </c>
      <c r="N169" s="8" t="str">
        <f t="shared" si="73"/>
        <v/>
      </c>
      <c r="O169" s="1" t="str">
        <f t="shared" si="74"/>
        <v/>
      </c>
      <c r="P169" s="40" t="str">
        <f t="shared" si="75"/>
        <v/>
      </c>
      <c r="Q169" s="40" t="str">
        <f t="shared" si="68"/>
        <v/>
      </c>
      <c r="R169" s="6">
        <f t="shared" si="69"/>
        <v>0</v>
      </c>
      <c r="S169" s="6">
        <f>IF(AND(D169&lt;=L$4,P169&lt;&gt;"Y"),IF(N169&lt;VLOOKUP(O169,Runners!A$3:CT$201,S$1,FALSE),IF(Y$2="zero",0,Y$2),0),0)</f>
        <v>0</v>
      </c>
      <c r="T169" s="6">
        <f t="shared" si="70"/>
        <v>0</v>
      </c>
      <c r="U169" s="2"/>
      <c r="V169" s="2" t="str">
        <f>IF(O169&lt;&gt;"",VLOOKUP(O169,Runners!CZ$3:DM$201,V$1,FALSE),"")</f>
        <v/>
      </c>
      <c r="W169" s="19" t="str">
        <f t="shared" si="71"/>
        <v/>
      </c>
    </row>
    <row r="170" spans="3:23" x14ac:dyDescent="0.2">
      <c r="C170" s="3">
        <f>IF(A170&lt;&gt;"",VLOOKUP(A170,Runners!A$3:AS$201,C$1,FALSE),0)</f>
        <v>0</v>
      </c>
      <c r="D170" s="6">
        <f t="shared" si="76"/>
        <v>166</v>
      </c>
      <c r="E170" s="2"/>
      <c r="F170" s="2">
        <f t="shared" si="66"/>
        <v>0</v>
      </c>
      <c r="J170" s="1">
        <f t="shared" si="67"/>
        <v>0</v>
      </c>
      <c r="M170" s="8" t="str">
        <f t="shared" si="72"/>
        <v/>
      </c>
      <c r="N170" s="8" t="str">
        <f t="shared" si="73"/>
        <v/>
      </c>
      <c r="O170" s="1" t="str">
        <f t="shared" si="74"/>
        <v/>
      </c>
      <c r="P170" s="40" t="str">
        <f t="shared" si="75"/>
        <v/>
      </c>
      <c r="Q170" s="40" t="str">
        <f t="shared" si="68"/>
        <v/>
      </c>
      <c r="R170" s="6">
        <f t="shared" si="69"/>
        <v>0</v>
      </c>
      <c r="S170" s="6">
        <f>IF(AND(D170&lt;=L$4,P170&lt;&gt;"Y"),IF(N170&lt;VLOOKUP(O170,Runners!A$3:CT$201,S$1,FALSE),IF(Y$2="zero",0,Y$2),0),0)</f>
        <v>0</v>
      </c>
      <c r="T170" s="6">
        <f t="shared" si="70"/>
        <v>0</v>
      </c>
      <c r="U170" s="2"/>
      <c r="V170" s="2" t="str">
        <f>IF(O170&lt;&gt;"",VLOOKUP(O170,Runners!CZ$3:DM$201,V$1,FALSE),"")</f>
        <v/>
      </c>
      <c r="W170" s="19" t="str">
        <f t="shared" si="71"/>
        <v/>
      </c>
    </row>
    <row r="171" spans="3:23" x14ac:dyDescent="0.2">
      <c r="C171" s="3">
        <f>IF(A171&lt;&gt;"",VLOOKUP(A171,Runners!A$3:AS$201,C$1,FALSE),0)</f>
        <v>0</v>
      </c>
      <c r="D171" s="6">
        <f t="shared" si="76"/>
        <v>167</v>
      </c>
      <c r="E171" s="2"/>
      <c r="F171" s="2">
        <f t="shared" si="66"/>
        <v>0</v>
      </c>
      <c r="J171" s="1">
        <f t="shared" si="67"/>
        <v>0</v>
      </c>
      <c r="M171" s="8" t="str">
        <f t="shared" si="72"/>
        <v/>
      </c>
      <c r="N171" s="8" t="str">
        <f t="shared" si="73"/>
        <v/>
      </c>
      <c r="O171" s="1" t="str">
        <f t="shared" si="74"/>
        <v/>
      </c>
      <c r="P171" s="40" t="str">
        <f t="shared" si="75"/>
        <v/>
      </c>
      <c r="Q171" s="40" t="str">
        <f t="shared" si="68"/>
        <v/>
      </c>
      <c r="R171" s="6">
        <f t="shared" si="69"/>
        <v>0</v>
      </c>
      <c r="S171" s="6">
        <f>IF(AND(D171&lt;=L$4,P171&lt;&gt;"Y"),IF(N171&lt;VLOOKUP(O171,Runners!A$3:CT$201,S$1,FALSE),IF(Y$2="zero",0,Y$2),0),0)</f>
        <v>0</v>
      </c>
      <c r="T171" s="6">
        <f t="shared" si="70"/>
        <v>0</v>
      </c>
      <c r="U171" s="2"/>
      <c r="V171" s="2" t="str">
        <f>IF(O171&lt;&gt;"",VLOOKUP(O171,Runners!CZ$3:DM$201,V$1,FALSE),"")</f>
        <v/>
      </c>
      <c r="W171" s="19" t="str">
        <f t="shared" si="71"/>
        <v/>
      </c>
    </row>
    <row r="172" spans="3:23" x14ac:dyDescent="0.2">
      <c r="C172" s="3">
        <f>IF(A172&lt;&gt;"",VLOOKUP(A172,Runners!A$3:AS$201,C$1,FALSE),0)</f>
        <v>0</v>
      </c>
      <c r="D172" s="6">
        <f t="shared" si="76"/>
        <v>168</v>
      </c>
      <c r="E172" s="2"/>
      <c r="F172" s="2">
        <f t="shared" si="66"/>
        <v>0</v>
      </c>
      <c r="J172" s="1">
        <f t="shared" si="67"/>
        <v>0</v>
      </c>
      <c r="M172" s="8" t="str">
        <f t="shared" si="72"/>
        <v/>
      </c>
      <c r="N172" s="8" t="str">
        <f t="shared" si="73"/>
        <v/>
      </c>
      <c r="O172" s="1" t="str">
        <f t="shared" si="74"/>
        <v/>
      </c>
      <c r="P172" s="40" t="str">
        <f t="shared" si="75"/>
        <v/>
      </c>
      <c r="Q172" s="40" t="str">
        <f t="shared" si="68"/>
        <v/>
      </c>
      <c r="R172" s="6">
        <f t="shared" si="69"/>
        <v>0</v>
      </c>
      <c r="S172" s="6">
        <f>IF(AND(D172&lt;=L$4,P172&lt;&gt;"Y"),IF(N172&lt;VLOOKUP(O172,Runners!A$3:CT$201,S$1,FALSE),IF(Y$2="zero",0,Y$2),0),0)</f>
        <v>0</v>
      </c>
      <c r="T172" s="6">
        <f t="shared" si="70"/>
        <v>0</v>
      </c>
      <c r="U172" s="2"/>
      <c r="V172" s="2" t="str">
        <f>IF(O172&lt;&gt;"",VLOOKUP(O172,Runners!CZ$3:DM$201,V$1,FALSE),"")</f>
        <v/>
      </c>
      <c r="W172" s="19" t="str">
        <f t="shared" si="71"/>
        <v/>
      </c>
    </row>
    <row r="173" spans="3:23" x14ac:dyDescent="0.2">
      <c r="C173" s="3">
        <f>IF(A173&lt;&gt;"",VLOOKUP(A173,Runners!A$3:AS$201,C$1,FALSE),0)</f>
        <v>0</v>
      </c>
      <c r="D173" s="6">
        <f t="shared" si="76"/>
        <v>169</v>
      </c>
      <c r="E173" s="2"/>
      <c r="F173" s="2">
        <f t="shared" si="66"/>
        <v>0</v>
      </c>
      <c r="J173" s="1">
        <f t="shared" si="67"/>
        <v>0</v>
      </c>
      <c r="M173" s="8" t="str">
        <f t="shared" si="72"/>
        <v/>
      </c>
      <c r="N173" s="8" t="str">
        <f t="shared" si="73"/>
        <v/>
      </c>
      <c r="O173" s="1" t="str">
        <f t="shared" si="74"/>
        <v/>
      </c>
      <c r="P173" s="40" t="str">
        <f t="shared" si="75"/>
        <v/>
      </c>
      <c r="Q173" s="40" t="str">
        <f t="shared" si="68"/>
        <v/>
      </c>
      <c r="R173" s="6">
        <f t="shared" si="69"/>
        <v>0</v>
      </c>
      <c r="S173" s="6">
        <f>IF(AND(D173&lt;=L$4,P173&lt;&gt;"Y"),IF(N173&lt;VLOOKUP(O173,Runners!A$3:CT$201,S$1,FALSE),IF(Y$2="zero",0,Y$2),0),0)</f>
        <v>0</v>
      </c>
      <c r="T173" s="6">
        <f t="shared" si="70"/>
        <v>0</v>
      </c>
      <c r="U173" s="2"/>
      <c r="V173" s="2" t="str">
        <f>IF(O173&lt;&gt;"",VLOOKUP(O173,Runners!CZ$3:DM$201,V$1,FALSE),"")</f>
        <v/>
      </c>
      <c r="W173" s="19" t="str">
        <f t="shared" si="71"/>
        <v/>
      </c>
    </row>
    <row r="174" spans="3:23" x14ac:dyDescent="0.2">
      <c r="C174" s="3">
        <f>IF(A174&lt;&gt;"",VLOOKUP(A174,Runners!A$3:AS$201,C$1,FALSE),0)</f>
        <v>0</v>
      </c>
      <c r="D174" s="6">
        <f t="shared" si="76"/>
        <v>170</v>
      </c>
      <c r="E174" s="2"/>
      <c r="F174" s="2">
        <f t="shared" si="66"/>
        <v>0</v>
      </c>
      <c r="J174" s="1">
        <f t="shared" si="67"/>
        <v>0</v>
      </c>
      <c r="M174" s="8" t="str">
        <f t="shared" si="72"/>
        <v/>
      </c>
      <c r="N174" s="8" t="str">
        <f t="shared" si="73"/>
        <v/>
      </c>
      <c r="O174" s="1" t="str">
        <f t="shared" si="74"/>
        <v/>
      </c>
      <c r="P174" s="40" t="str">
        <f t="shared" si="75"/>
        <v/>
      </c>
      <c r="Q174" s="40" t="str">
        <f t="shared" si="68"/>
        <v/>
      </c>
      <c r="R174" s="6">
        <f t="shared" si="69"/>
        <v>0</v>
      </c>
      <c r="S174" s="6">
        <f>IF(AND(D174&lt;=L$4,P174&lt;&gt;"Y"),IF(N174&lt;VLOOKUP(O174,Runners!A$3:CT$201,S$1,FALSE),IF(Y$2="zero",0,Y$2),0),0)</f>
        <v>0</v>
      </c>
      <c r="T174" s="6">
        <f t="shared" si="70"/>
        <v>0</v>
      </c>
      <c r="U174" s="2"/>
      <c r="V174" s="2" t="str">
        <f>IF(O174&lt;&gt;"",VLOOKUP(O174,Runners!CZ$3:DM$201,V$1,FALSE),"")</f>
        <v/>
      </c>
      <c r="W174" s="19" t="str">
        <f t="shared" si="71"/>
        <v/>
      </c>
    </row>
    <row r="175" spans="3:23" x14ac:dyDescent="0.2">
      <c r="C175" s="3">
        <f>IF(A175&lt;&gt;"",VLOOKUP(A175,Runners!A$3:AS$201,C$1,FALSE),0)</f>
        <v>0</v>
      </c>
      <c r="D175" s="6">
        <f t="shared" si="76"/>
        <v>171</v>
      </c>
      <c r="E175" s="2"/>
      <c r="F175" s="2"/>
      <c r="J175" s="1">
        <f t="shared" si="67"/>
        <v>0</v>
      </c>
      <c r="M175" s="8" t="str">
        <f t="shared" si="72"/>
        <v/>
      </c>
      <c r="N175" s="8" t="str">
        <f t="shared" si="73"/>
        <v/>
      </c>
      <c r="O175" s="1" t="str">
        <f t="shared" si="74"/>
        <v/>
      </c>
      <c r="P175" s="40" t="str">
        <f t="shared" si="75"/>
        <v/>
      </c>
      <c r="Q175" s="40" t="str">
        <f t="shared" si="68"/>
        <v/>
      </c>
      <c r="R175" s="6">
        <f t="shared" si="69"/>
        <v>0</v>
      </c>
      <c r="S175" s="6">
        <f>IF(AND(D175&lt;=L$4,P175&lt;&gt;"Y"),IF(N175&lt;VLOOKUP(O175,Runners!A$3:CT$201,S$1,FALSE),IF(Y$2="zero",0,Y$2),0),0)</f>
        <v>0</v>
      </c>
      <c r="T175" s="6">
        <f t="shared" si="70"/>
        <v>0</v>
      </c>
      <c r="U175" s="2"/>
      <c r="V175" s="2" t="str">
        <f>IF(O175&lt;&gt;"",VLOOKUP(O175,Runners!CZ$3:DM$201,V$1,FALSE),"")</f>
        <v/>
      </c>
      <c r="W175" s="19" t="str">
        <f t="shared" si="71"/>
        <v/>
      </c>
    </row>
    <row r="176" spans="3:23" x14ac:dyDescent="0.2">
      <c r="C176" s="3">
        <f>IF(A176&lt;&gt;"",VLOOKUP(A176,Runners!A$3:AS$201,C$1,FALSE),0)</f>
        <v>0</v>
      </c>
      <c r="D176" s="6">
        <f t="shared" si="76"/>
        <v>172</v>
      </c>
      <c r="E176" s="2"/>
      <c r="F176" s="2"/>
      <c r="J176" s="1">
        <f t="shared" si="67"/>
        <v>0</v>
      </c>
      <c r="M176" s="8" t="str">
        <f t="shared" si="72"/>
        <v/>
      </c>
      <c r="N176" s="8" t="str">
        <f t="shared" si="73"/>
        <v/>
      </c>
      <c r="O176" s="1" t="str">
        <f t="shared" si="74"/>
        <v/>
      </c>
      <c r="P176" s="40" t="str">
        <f t="shared" si="75"/>
        <v/>
      </c>
      <c r="Q176" s="40" t="str">
        <f t="shared" si="68"/>
        <v/>
      </c>
      <c r="R176" s="6">
        <f t="shared" si="69"/>
        <v>0</v>
      </c>
      <c r="S176" s="6">
        <f>IF(AND(D176&lt;=L$4,P176&lt;&gt;"Y"),IF(N176&lt;VLOOKUP(O176,Runners!A$3:CT$201,S$1,FALSE),IF(Y$2="zero",0,Y$2),0),0)</f>
        <v>0</v>
      </c>
      <c r="T176" s="6">
        <f t="shared" si="70"/>
        <v>0</v>
      </c>
      <c r="U176" s="2"/>
      <c r="V176" s="2" t="str">
        <f>IF(O176&lt;&gt;"",VLOOKUP(O176,Runners!CZ$3:DM$201,V$1,FALSE),"")</f>
        <v/>
      </c>
      <c r="W176" s="19" t="str">
        <f t="shared" si="71"/>
        <v/>
      </c>
    </row>
    <row r="177" spans="3:23" x14ac:dyDescent="0.2">
      <c r="C177" s="3">
        <f>IF(A177&lt;&gt;"",VLOOKUP(A177,Runners!A$3:AS$201,C$1,FALSE),0)</f>
        <v>0</v>
      </c>
      <c r="D177" s="6">
        <f t="shared" si="76"/>
        <v>173</v>
      </c>
      <c r="E177" s="2"/>
      <c r="F177" s="2"/>
      <c r="J177" s="1">
        <f t="shared" si="67"/>
        <v>0</v>
      </c>
      <c r="M177" s="8" t="str">
        <f t="shared" si="72"/>
        <v/>
      </c>
      <c r="N177" s="8" t="str">
        <f t="shared" si="73"/>
        <v/>
      </c>
      <c r="O177" s="1" t="str">
        <f t="shared" si="74"/>
        <v/>
      </c>
      <c r="P177" s="40" t="str">
        <f t="shared" si="75"/>
        <v/>
      </c>
      <c r="Q177" s="40" t="str">
        <f t="shared" si="68"/>
        <v/>
      </c>
      <c r="R177" s="6">
        <f t="shared" si="69"/>
        <v>0</v>
      </c>
      <c r="S177" s="6">
        <f>IF(AND(D177&lt;=L$4,P177&lt;&gt;"Y"),IF(N177&lt;VLOOKUP(O177,Runners!A$3:CT$201,S$1,FALSE),IF(Y$2="zero",0,Y$2),0),0)</f>
        <v>0</v>
      </c>
      <c r="T177" s="6">
        <f t="shared" si="70"/>
        <v>0</v>
      </c>
      <c r="U177" s="2"/>
      <c r="V177" s="2" t="str">
        <f>IF(O177&lt;&gt;"",VLOOKUP(O177,Runners!CZ$3:DM$201,V$1,FALSE),"")</f>
        <v/>
      </c>
      <c r="W177" s="19" t="str">
        <f t="shared" si="71"/>
        <v/>
      </c>
    </row>
    <row r="178" spans="3:23" x14ac:dyDescent="0.2">
      <c r="C178" s="3">
        <f>IF(A178&lt;&gt;"",VLOOKUP(A178,Runners!A$3:AS$201,C$1,FALSE),0)</f>
        <v>0</v>
      </c>
      <c r="D178" s="6">
        <f t="shared" si="76"/>
        <v>174</v>
      </c>
      <c r="E178" s="2"/>
      <c r="F178" s="2"/>
      <c r="J178" s="1">
        <f t="shared" si="67"/>
        <v>0</v>
      </c>
      <c r="M178" s="8" t="str">
        <f t="shared" si="72"/>
        <v/>
      </c>
      <c r="N178" s="8" t="str">
        <f t="shared" si="73"/>
        <v/>
      </c>
      <c r="O178" s="1" t="str">
        <f t="shared" si="74"/>
        <v/>
      </c>
      <c r="P178" s="40" t="str">
        <f t="shared" si="75"/>
        <v/>
      </c>
      <c r="Q178" s="40" t="str">
        <f t="shared" si="68"/>
        <v/>
      </c>
      <c r="R178" s="6">
        <f t="shared" si="69"/>
        <v>0</v>
      </c>
      <c r="S178" s="6">
        <f>IF(AND(D178&lt;=L$4,P178&lt;&gt;"Y"),IF(N178&lt;VLOOKUP(O178,Runners!A$3:CT$201,S$1,FALSE),IF(Y$2="zero",0,Y$2),0),0)</f>
        <v>0</v>
      </c>
      <c r="T178" s="6">
        <f t="shared" si="70"/>
        <v>0</v>
      </c>
      <c r="U178" s="2"/>
      <c r="V178" s="2" t="str">
        <f>IF(O178&lt;&gt;"",VLOOKUP(O178,Runners!CZ$3:DM$201,V$1,FALSE),"")</f>
        <v/>
      </c>
      <c r="W178" s="19" t="str">
        <f t="shared" si="71"/>
        <v/>
      </c>
    </row>
    <row r="179" spans="3:23" x14ac:dyDescent="0.2">
      <c r="C179" s="3">
        <f>IF(A179&lt;&gt;"",VLOOKUP(A179,Runners!A$3:AS$201,C$1,FALSE),0)</f>
        <v>0</v>
      </c>
      <c r="D179" s="6">
        <f t="shared" si="76"/>
        <v>175</v>
      </c>
      <c r="E179" s="2"/>
      <c r="F179" s="2"/>
      <c r="J179" s="1">
        <f t="shared" si="67"/>
        <v>0</v>
      </c>
      <c r="M179" s="8" t="str">
        <f t="shared" si="72"/>
        <v/>
      </c>
      <c r="N179" s="8" t="str">
        <f t="shared" si="73"/>
        <v/>
      </c>
      <c r="O179" s="1" t="str">
        <f t="shared" si="74"/>
        <v/>
      </c>
      <c r="P179" s="40" t="str">
        <f t="shared" si="75"/>
        <v/>
      </c>
      <c r="Q179" s="40" t="str">
        <f t="shared" si="68"/>
        <v/>
      </c>
      <c r="R179" s="6">
        <f t="shared" si="69"/>
        <v>0</v>
      </c>
      <c r="S179" s="6">
        <f>IF(AND(D179&lt;=L$4,P179&lt;&gt;"Y"),IF(N179&lt;VLOOKUP(O179,Runners!A$3:CT$201,S$1,FALSE),IF(Y$2="zero",0,Y$2),0),0)</f>
        <v>0</v>
      </c>
      <c r="T179" s="6">
        <f t="shared" si="70"/>
        <v>0</v>
      </c>
      <c r="U179" s="2"/>
      <c r="V179" s="2" t="str">
        <f>IF(O179&lt;&gt;"",VLOOKUP(O179,Runners!CZ$3:DM$201,V$1,FALSE),"")</f>
        <v/>
      </c>
      <c r="W179" s="19" t="str">
        <f t="shared" si="71"/>
        <v/>
      </c>
    </row>
    <row r="180" spans="3:23" x14ac:dyDescent="0.2">
      <c r="C180" s="3">
        <f>IF(A180&lt;&gt;"",VLOOKUP(A180,Runners!A$3:AS$201,C$1,FALSE),0)</f>
        <v>0</v>
      </c>
      <c r="D180" s="6">
        <f t="shared" si="76"/>
        <v>176</v>
      </c>
      <c r="E180" s="2"/>
      <c r="F180" s="2"/>
      <c r="J180" s="1">
        <f t="shared" si="67"/>
        <v>0</v>
      </c>
      <c r="M180" s="8" t="str">
        <f t="shared" si="72"/>
        <v/>
      </c>
      <c r="N180" s="8" t="str">
        <f t="shared" si="73"/>
        <v/>
      </c>
      <c r="O180" s="1" t="str">
        <f t="shared" si="74"/>
        <v/>
      </c>
      <c r="P180" s="40" t="str">
        <f t="shared" si="75"/>
        <v/>
      </c>
      <c r="Q180" s="40" t="str">
        <f t="shared" si="68"/>
        <v/>
      </c>
      <c r="R180" s="6">
        <f t="shared" si="69"/>
        <v>0</v>
      </c>
      <c r="S180" s="6">
        <f>IF(AND(D180&lt;=L$4,P180&lt;&gt;"Y"),IF(N180&lt;VLOOKUP(O180,Runners!A$3:CT$201,S$1,FALSE),IF(Y$2="zero",0,Y$2),0),0)</f>
        <v>0</v>
      </c>
      <c r="T180" s="6">
        <f t="shared" si="70"/>
        <v>0</v>
      </c>
      <c r="U180" s="2"/>
      <c r="V180" s="2" t="str">
        <f>IF(O180&lt;&gt;"",VLOOKUP(O180,Runners!CZ$3:DM$201,V$1,FALSE),"")</f>
        <v/>
      </c>
      <c r="W180" s="19" t="str">
        <f t="shared" si="71"/>
        <v/>
      </c>
    </row>
    <row r="181" spans="3:23" x14ac:dyDescent="0.2">
      <c r="C181" s="3">
        <f>IF(A181&lt;&gt;"",VLOOKUP(A181,Runners!A$3:AS$201,C$1,FALSE),0)</f>
        <v>0</v>
      </c>
      <c r="D181" s="6">
        <f t="shared" si="76"/>
        <v>177</v>
      </c>
      <c r="E181" s="2"/>
      <c r="F181" s="2"/>
      <c r="J181" s="1">
        <f t="shared" si="67"/>
        <v>0</v>
      </c>
      <c r="M181" s="8" t="str">
        <f t="shared" si="72"/>
        <v/>
      </c>
      <c r="N181" s="8" t="str">
        <f t="shared" si="73"/>
        <v/>
      </c>
      <c r="O181" s="1" t="str">
        <f t="shared" si="74"/>
        <v/>
      </c>
      <c r="P181" s="40" t="str">
        <f t="shared" si="75"/>
        <v/>
      </c>
      <c r="Q181" s="40" t="str">
        <f t="shared" si="68"/>
        <v/>
      </c>
      <c r="R181" s="6">
        <f t="shared" si="69"/>
        <v>0</v>
      </c>
      <c r="S181" s="6">
        <f>IF(AND(D181&lt;=L$4,P181&lt;&gt;"Y"),IF(N181&lt;VLOOKUP(O181,Runners!A$3:CT$201,S$1,FALSE),IF(Y$2="zero",0,Y$2),0),0)</f>
        <v>0</v>
      </c>
      <c r="T181" s="6">
        <f t="shared" si="70"/>
        <v>0</v>
      </c>
      <c r="U181" s="2"/>
      <c r="V181" s="2" t="str">
        <f>IF(O181&lt;&gt;"",VLOOKUP(O181,Runners!CZ$3:DM$201,V$1,FALSE),"")</f>
        <v/>
      </c>
      <c r="W181" s="19" t="str">
        <f t="shared" si="71"/>
        <v/>
      </c>
    </row>
    <row r="182" spans="3:23" x14ac:dyDescent="0.2">
      <c r="C182" s="3">
        <f>IF(A182&lt;&gt;"",VLOOKUP(A182,Runners!A$3:AS$201,C$1,FALSE),0)</f>
        <v>0</v>
      </c>
      <c r="D182" s="6">
        <f t="shared" si="76"/>
        <v>178</v>
      </c>
      <c r="E182" s="2"/>
      <c r="F182" s="2"/>
      <c r="J182" s="1">
        <f t="shared" si="67"/>
        <v>0</v>
      </c>
      <c r="M182" s="8" t="str">
        <f t="shared" si="72"/>
        <v/>
      </c>
      <c r="N182" s="8" t="str">
        <f t="shared" si="73"/>
        <v/>
      </c>
      <c r="O182" s="1" t="str">
        <f t="shared" si="74"/>
        <v/>
      </c>
      <c r="P182" s="40" t="str">
        <f t="shared" si="75"/>
        <v/>
      </c>
      <c r="Q182" s="40" t="str">
        <f t="shared" si="68"/>
        <v/>
      </c>
      <c r="R182" s="6">
        <f t="shared" si="69"/>
        <v>0</v>
      </c>
      <c r="S182" s="6">
        <f>IF(AND(D182&lt;=L$4,P182&lt;&gt;"Y"),IF(N182&lt;VLOOKUP(O182,Runners!A$3:CT$201,S$1,FALSE),IF(Y$2="zero",0,Y$2),0),0)</f>
        <v>0</v>
      </c>
      <c r="T182" s="6">
        <f t="shared" si="70"/>
        <v>0</v>
      </c>
      <c r="U182" s="2"/>
      <c r="V182" s="2" t="str">
        <f>IF(O182&lt;&gt;"",VLOOKUP(O182,Runners!CZ$3:DM$201,V$1,FALSE),"")</f>
        <v/>
      </c>
      <c r="W182" s="19" t="str">
        <f t="shared" si="71"/>
        <v/>
      </c>
    </row>
    <row r="183" spans="3:23" x14ac:dyDescent="0.2">
      <c r="C183" s="3">
        <f>IF(A183&lt;&gt;"",VLOOKUP(A183,Runners!A$3:AS$201,C$1,FALSE),0)</f>
        <v>0</v>
      </c>
      <c r="D183" s="6">
        <f t="shared" si="76"/>
        <v>179</v>
      </c>
      <c r="E183" s="2"/>
      <c r="F183" s="2"/>
      <c r="J183" s="1">
        <f t="shared" si="67"/>
        <v>0</v>
      </c>
      <c r="M183" s="8" t="str">
        <f t="shared" si="72"/>
        <v/>
      </c>
      <c r="N183" s="8" t="str">
        <f t="shared" si="73"/>
        <v/>
      </c>
      <c r="O183" s="1" t="str">
        <f t="shared" si="74"/>
        <v/>
      </c>
      <c r="P183" s="40" t="str">
        <f t="shared" si="75"/>
        <v/>
      </c>
      <c r="Q183" s="40" t="str">
        <f t="shared" si="68"/>
        <v/>
      </c>
      <c r="R183" s="6">
        <f t="shared" si="69"/>
        <v>0</v>
      </c>
      <c r="S183" s="6">
        <f>IF(AND(D183&lt;=L$4,P183&lt;&gt;"Y"),IF(N183&lt;VLOOKUP(O183,Runners!A$3:CT$201,S$1,FALSE),IF(Y$2="zero",0,Y$2),0),0)</f>
        <v>0</v>
      </c>
      <c r="T183" s="6">
        <f t="shared" si="70"/>
        <v>0</v>
      </c>
      <c r="U183" s="2"/>
      <c r="V183" s="2" t="str">
        <f>IF(O183&lt;&gt;"",VLOOKUP(O183,Runners!CZ$3:DM$201,V$1,FALSE),"")</f>
        <v/>
      </c>
      <c r="W183" s="19" t="str">
        <f t="shared" si="71"/>
        <v/>
      </c>
    </row>
    <row r="184" spans="3:23" x14ac:dyDescent="0.2">
      <c r="C184" s="3">
        <f>IF(A184&lt;&gt;"",VLOOKUP(A184,Runners!A$3:AS$201,C$1,FALSE),0)</f>
        <v>0</v>
      </c>
      <c r="D184" s="6">
        <f t="shared" si="76"/>
        <v>180</v>
      </c>
      <c r="E184" s="2"/>
      <c r="F184" s="2"/>
      <c r="J184" s="1">
        <f t="shared" si="67"/>
        <v>0</v>
      </c>
      <c r="M184" s="8" t="str">
        <f t="shared" si="72"/>
        <v/>
      </c>
      <c r="N184" s="8" t="str">
        <f t="shared" si="73"/>
        <v/>
      </c>
      <c r="O184" s="1" t="str">
        <f t="shared" si="74"/>
        <v/>
      </c>
      <c r="P184" s="40" t="str">
        <f t="shared" si="75"/>
        <v/>
      </c>
      <c r="Q184" s="40" t="str">
        <f t="shared" si="68"/>
        <v/>
      </c>
      <c r="R184" s="6">
        <f t="shared" si="69"/>
        <v>0</v>
      </c>
      <c r="S184" s="6">
        <f>IF(AND(D184&lt;=L$4,P184&lt;&gt;"Y"),IF(N184&lt;VLOOKUP(O184,Runners!A$3:CT$201,S$1,FALSE),IF(Y$2="zero",0,Y$2),0),0)</f>
        <v>0</v>
      </c>
      <c r="T184" s="6">
        <f t="shared" si="70"/>
        <v>0</v>
      </c>
      <c r="U184" s="2"/>
      <c r="V184" s="2" t="str">
        <f>IF(O184&lt;&gt;"",VLOOKUP(O184,Runners!CZ$3:DM$201,V$1,FALSE),"")</f>
        <v/>
      </c>
      <c r="W184" s="19" t="str">
        <f t="shared" si="71"/>
        <v/>
      </c>
    </row>
    <row r="185" spans="3:23" x14ac:dyDescent="0.2">
      <c r="C185" s="3">
        <f>IF(A185&lt;&gt;"",VLOOKUP(A185,Runners!A$3:AS$201,C$1,FALSE),0)</f>
        <v>0</v>
      </c>
      <c r="D185" s="6">
        <f t="shared" si="76"/>
        <v>181</v>
      </c>
      <c r="E185" s="2"/>
      <c r="F185" s="2"/>
      <c r="J185" s="1">
        <f t="shared" si="67"/>
        <v>0</v>
      </c>
      <c r="M185" s="8" t="str">
        <f t="shared" si="72"/>
        <v/>
      </c>
      <c r="N185" s="8" t="str">
        <f t="shared" si="73"/>
        <v/>
      </c>
      <c r="O185" s="1" t="str">
        <f t="shared" si="74"/>
        <v/>
      </c>
      <c r="P185" s="40" t="str">
        <f t="shared" si="75"/>
        <v/>
      </c>
      <c r="Q185" s="40" t="str">
        <f t="shared" si="68"/>
        <v/>
      </c>
      <c r="R185" s="6">
        <f t="shared" si="69"/>
        <v>0</v>
      </c>
      <c r="S185" s="6">
        <f>IF(AND(D185&lt;=L$4,P185&lt;&gt;"Y"),IF(N185&lt;VLOOKUP(O185,Runners!A$3:CT$201,S$1,FALSE),IF(Y$2="zero",0,Y$2),0),0)</f>
        <v>0</v>
      </c>
      <c r="T185" s="6">
        <f t="shared" si="70"/>
        <v>0</v>
      </c>
      <c r="U185" s="2"/>
      <c r="V185" s="2" t="str">
        <f>IF(O185&lt;&gt;"",VLOOKUP(O185,Runners!CZ$3:DM$201,V$1,FALSE),"")</f>
        <v/>
      </c>
      <c r="W185" s="19" t="str">
        <f t="shared" si="71"/>
        <v/>
      </c>
    </row>
    <row r="186" spans="3:23" x14ac:dyDescent="0.2">
      <c r="C186" s="3">
        <f>IF(A186&lt;&gt;"",VLOOKUP(A186,Runners!A$3:AS$201,C$1,FALSE),0)</f>
        <v>0</v>
      </c>
      <c r="D186" s="6">
        <f t="shared" si="76"/>
        <v>182</v>
      </c>
      <c r="E186" s="2"/>
      <c r="F186" s="2"/>
      <c r="J186" s="1">
        <f t="shared" si="67"/>
        <v>0</v>
      </c>
      <c r="M186" s="8" t="str">
        <f t="shared" si="72"/>
        <v/>
      </c>
      <c r="N186" s="8" t="str">
        <f t="shared" si="73"/>
        <v/>
      </c>
      <c r="O186" s="1" t="str">
        <f t="shared" si="74"/>
        <v/>
      </c>
      <c r="P186" s="40" t="str">
        <f t="shared" si="75"/>
        <v/>
      </c>
      <c r="Q186" s="40" t="str">
        <f t="shared" si="68"/>
        <v/>
      </c>
      <c r="R186" s="6">
        <f t="shared" si="69"/>
        <v>0</v>
      </c>
      <c r="S186" s="6">
        <f>IF(AND(D186&lt;=L$4,P186&lt;&gt;"Y"),IF(N186&lt;VLOOKUP(O186,Runners!A$3:CT$201,S$1,FALSE),IF(Y$2="zero",0,Y$2),0),0)</f>
        <v>0</v>
      </c>
      <c r="T186" s="6">
        <f t="shared" si="70"/>
        <v>0</v>
      </c>
      <c r="U186" s="2"/>
      <c r="V186" s="2" t="str">
        <f>IF(O186&lt;&gt;"",VLOOKUP(O186,Runners!CZ$3:DM$201,V$1,FALSE),"")</f>
        <v/>
      </c>
      <c r="W186" s="19" t="str">
        <f t="shared" si="71"/>
        <v/>
      </c>
    </row>
    <row r="187" spans="3:23" x14ac:dyDescent="0.2">
      <c r="C187" s="3">
        <f>IF(A187&lt;&gt;"",VLOOKUP(A187,Runners!A$3:AS$201,C$1,FALSE),0)</f>
        <v>0</v>
      </c>
      <c r="D187" s="6">
        <f t="shared" si="76"/>
        <v>183</v>
      </c>
      <c r="E187" s="2"/>
      <c r="F187" s="2"/>
      <c r="J187" s="1">
        <f t="shared" si="67"/>
        <v>0</v>
      </c>
      <c r="M187" s="8" t="str">
        <f t="shared" si="72"/>
        <v/>
      </c>
      <c r="N187" s="8" t="str">
        <f t="shared" si="73"/>
        <v/>
      </c>
      <c r="O187" s="1" t="str">
        <f t="shared" si="74"/>
        <v/>
      </c>
      <c r="P187" s="40" t="str">
        <f t="shared" si="75"/>
        <v/>
      </c>
      <c r="Q187" s="40" t="str">
        <f t="shared" si="68"/>
        <v/>
      </c>
      <c r="R187" s="6">
        <f t="shared" si="69"/>
        <v>0</v>
      </c>
      <c r="S187" s="6">
        <f>IF(AND(D187&lt;=L$4,P187&lt;&gt;"Y"),IF(N187&lt;VLOOKUP(O187,Runners!A$3:CT$201,S$1,FALSE),IF(Y$2="zero",0,Y$2),0),0)</f>
        <v>0</v>
      </c>
      <c r="T187" s="6">
        <f t="shared" si="70"/>
        <v>0</v>
      </c>
      <c r="U187" s="2"/>
      <c r="V187" s="2" t="str">
        <f>IF(O187&lt;&gt;"",VLOOKUP(O187,Runners!CZ$3:DM$201,V$1,FALSE),"")</f>
        <v/>
      </c>
      <c r="W187" s="19" t="str">
        <f t="shared" si="71"/>
        <v/>
      </c>
    </row>
    <row r="188" spans="3:23" x14ac:dyDescent="0.2">
      <c r="C188" s="3">
        <f>IF(A188&lt;&gt;"",VLOOKUP(A188,Runners!A$3:AS$201,C$1,FALSE),0)</f>
        <v>0</v>
      </c>
      <c r="D188" s="6">
        <f t="shared" si="76"/>
        <v>184</v>
      </c>
      <c r="E188" s="2"/>
      <c r="F188" s="2"/>
      <c r="J188" s="1">
        <f t="shared" si="67"/>
        <v>0</v>
      </c>
      <c r="M188" s="8" t="str">
        <f t="shared" si="72"/>
        <v/>
      </c>
      <c r="N188" s="8" t="str">
        <f t="shared" si="73"/>
        <v/>
      </c>
      <c r="O188" s="1" t="str">
        <f t="shared" si="74"/>
        <v/>
      </c>
      <c r="P188" s="40" t="str">
        <f t="shared" si="75"/>
        <v/>
      </c>
      <c r="Q188" s="40" t="str">
        <f t="shared" si="68"/>
        <v/>
      </c>
      <c r="R188" s="6">
        <f t="shared" si="69"/>
        <v>0</v>
      </c>
      <c r="S188" s="6">
        <f>IF(AND(D188&lt;=L$4,P188&lt;&gt;"Y"),IF(N188&lt;VLOOKUP(O188,Runners!A$3:CT$201,S$1,FALSE),IF(Y$2="zero",0,Y$2),0),0)</f>
        <v>0</v>
      </c>
      <c r="T188" s="6">
        <f t="shared" si="70"/>
        <v>0</v>
      </c>
      <c r="U188" s="2"/>
      <c r="V188" s="2" t="str">
        <f>IF(O188&lt;&gt;"",VLOOKUP(O188,Runners!CZ$3:DM$201,V$1,FALSE),"")</f>
        <v/>
      </c>
      <c r="W188" s="19" t="str">
        <f t="shared" si="71"/>
        <v/>
      </c>
    </row>
    <row r="189" spans="3:23" x14ac:dyDescent="0.2">
      <c r="C189" s="3">
        <f>IF(A189&lt;&gt;"",VLOOKUP(A189,Runners!A$3:AS$201,C$1,FALSE),0)</f>
        <v>0</v>
      </c>
      <c r="D189" s="6">
        <f t="shared" si="76"/>
        <v>185</v>
      </c>
      <c r="E189" s="2"/>
      <c r="F189" s="2"/>
      <c r="J189" s="1">
        <f t="shared" si="67"/>
        <v>0</v>
      </c>
      <c r="M189" s="8" t="str">
        <f t="shared" si="72"/>
        <v/>
      </c>
      <c r="N189" s="8" t="str">
        <f t="shared" si="73"/>
        <v/>
      </c>
      <c r="O189" s="1" t="str">
        <f t="shared" si="74"/>
        <v/>
      </c>
      <c r="P189" s="40" t="str">
        <f t="shared" si="75"/>
        <v/>
      </c>
      <c r="Q189" s="40" t="str">
        <f t="shared" si="68"/>
        <v/>
      </c>
      <c r="R189" s="6">
        <f t="shared" si="69"/>
        <v>0</v>
      </c>
      <c r="S189" s="6">
        <f>IF(AND(D189&lt;=L$4,P189&lt;&gt;"Y"),IF(N189&lt;VLOOKUP(O189,Runners!A$3:CT$201,S$1,FALSE),IF(Y$2="zero",0,Y$2),0),0)</f>
        <v>0</v>
      </c>
      <c r="T189" s="6">
        <f t="shared" si="70"/>
        <v>0</v>
      </c>
      <c r="U189" s="2"/>
      <c r="V189" s="2" t="str">
        <f>IF(O189&lt;&gt;"",VLOOKUP(O189,Runners!CZ$3:DM$201,V$1,FALSE),"")</f>
        <v/>
      </c>
      <c r="W189" s="19" t="str">
        <f t="shared" si="71"/>
        <v/>
      </c>
    </row>
    <row r="190" spans="3:23" x14ac:dyDescent="0.2">
      <c r="C190" s="3">
        <f>IF(A190&lt;&gt;"",VLOOKUP(A190,Runners!A$3:AS$201,C$1,FALSE),0)</f>
        <v>0</v>
      </c>
      <c r="D190" s="6">
        <f t="shared" si="76"/>
        <v>186</v>
      </c>
      <c r="E190" s="2"/>
      <c r="F190" s="2"/>
      <c r="J190" s="1">
        <f t="shared" si="67"/>
        <v>0</v>
      </c>
      <c r="M190" s="8" t="str">
        <f t="shared" si="72"/>
        <v/>
      </c>
      <c r="N190" s="8" t="str">
        <f t="shared" si="73"/>
        <v/>
      </c>
      <c r="O190" s="1" t="str">
        <f t="shared" si="74"/>
        <v/>
      </c>
      <c r="P190" s="40" t="str">
        <f t="shared" si="75"/>
        <v/>
      </c>
      <c r="Q190" s="40" t="str">
        <f t="shared" si="68"/>
        <v/>
      </c>
      <c r="R190" s="6">
        <f t="shared" si="69"/>
        <v>0</v>
      </c>
      <c r="S190" s="6">
        <f>IF(AND(D190&lt;=L$4,P190&lt;&gt;"Y"),IF(N190&lt;VLOOKUP(O190,Runners!A$3:CT$201,S$1,FALSE),IF(Y$2="zero",0,Y$2),0),0)</f>
        <v>0</v>
      </c>
      <c r="T190" s="6">
        <f t="shared" si="70"/>
        <v>0</v>
      </c>
      <c r="U190" s="2"/>
      <c r="V190" s="2" t="str">
        <f>IF(O190&lt;&gt;"",VLOOKUP(O190,Runners!CZ$3:DM$201,V$1,FALSE),"")</f>
        <v/>
      </c>
      <c r="W190" s="19" t="str">
        <f t="shared" si="71"/>
        <v/>
      </c>
    </row>
    <row r="191" spans="3:23" x14ac:dyDescent="0.2">
      <c r="C191" s="3">
        <f>IF(A191&lt;&gt;"",VLOOKUP(A191,Runners!A$3:AS$201,C$1,FALSE),0)</f>
        <v>0</v>
      </c>
      <c r="D191" s="6">
        <f t="shared" si="76"/>
        <v>187</v>
      </c>
      <c r="E191" s="2"/>
      <c r="F191" s="2"/>
      <c r="J191" s="1">
        <f t="shared" si="67"/>
        <v>0</v>
      </c>
      <c r="M191" s="8" t="str">
        <f t="shared" si="72"/>
        <v/>
      </c>
      <c r="N191" s="8" t="str">
        <f t="shared" si="73"/>
        <v/>
      </c>
      <c r="O191" s="1" t="str">
        <f t="shared" si="74"/>
        <v/>
      </c>
      <c r="P191" s="40" t="str">
        <f t="shared" si="75"/>
        <v/>
      </c>
      <c r="Q191" s="40" t="str">
        <f t="shared" si="68"/>
        <v/>
      </c>
      <c r="R191" s="6">
        <f t="shared" si="69"/>
        <v>0</v>
      </c>
      <c r="S191" s="6">
        <f>IF(AND(D191&lt;=L$4,P191&lt;&gt;"Y"),IF(N191&lt;VLOOKUP(O191,Runners!A$3:CT$201,S$1,FALSE),IF(Y$2="zero",0,Y$2),0),0)</f>
        <v>0</v>
      </c>
      <c r="T191" s="6">
        <f t="shared" si="70"/>
        <v>0</v>
      </c>
      <c r="U191" s="2"/>
      <c r="V191" s="2" t="str">
        <f>IF(O191&lt;&gt;"",VLOOKUP(O191,Runners!CZ$3:DM$201,V$1,FALSE),"")</f>
        <v/>
      </c>
      <c r="W191" s="19" t="str">
        <f t="shared" si="71"/>
        <v/>
      </c>
    </row>
    <row r="192" spans="3:23" x14ac:dyDescent="0.2">
      <c r="C192" s="3">
        <f>IF(A192&lt;&gt;"",VLOOKUP(A192,Runners!A$3:AS$201,C$1,FALSE),0)</f>
        <v>0</v>
      </c>
      <c r="D192" s="6">
        <f t="shared" si="76"/>
        <v>188</v>
      </c>
      <c r="E192" s="2"/>
      <c r="F192" s="2"/>
      <c r="J192" s="1">
        <f t="shared" si="67"/>
        <v>0</v>
      </c>
      <c r="M192" s="8" t="str">
        <f t="shared" si="72"/>
        <v/>
      </c>
      <c r="N192" s="8" t="str">
        <f t="shared" si="73"/>
        <v/>
      </c>
      <c r="O192" s="1" t="str">
        <f t="shared" si="74"/>
        <v/>
      </c>
      <c r="P192" s="40" t="str">
        <f t="shared" si="75"/>
        <v/>
      </c>
      <c r="Q192" s="40" t="str">
        <f t="shared" si="68"/>
        <v/>
      </c>
      <c r="R192" s="6">
        <f t="shared" si="69"/>
        <v>0</v>
      </c>
      <c r="S192" s="6">
        <f>IF(AND(D192&lt;=L$4,P192&lt;&gt;"Y"),IF(N192&lt;VLOOKUP(O192,Runners!A$3:CT$201,S$1,FALSE),IF(Y$2="zero",0,Y$2),0),0)</f>
        <v>0</v>
      </c>
      <c r="T192" s="6">
        <f t="shared" si="70"/>
        <v>0</v>
      </c>
      <c r="U192" s="2"/>
      <c r="V192" s="2" t="str">
        <f>IF(O192&lt;&gt;"",VLOOKUP(O192,Runners!CZ$3:DM$201,V$1,FALSE),"")</f>
        <v/>
      </c>
      <c r="W192" s="19" t="str">
        <f t="shared" si="71"/>
        <v/>
      </c>
    </row>
    <row r="193" spans="3:23" x14ac:dyDescent="0.2">
      <c r="C193" s="3">
        <f>IF(A193&lt;&gt;"",VLOOKUP(A193,Runners!A$3:AS$201,C$1,FALSE),0)</f>
        <v>0</v>
      </c>
      <c r="D193" s="6">
        <f t="shared" si="76"/>
        <v>189</v>
      </c>
      <c r="E193" s="2"/>
      <c r="F193" s="2"/>
      <c r="J193" s="1">
        <f t="shared" si="67"/>
        <v>0</v>
      </c>
      <c r="M193" s="8" t="str">
        <f t="shared" si="72"/>
        <v/>
      </c>
      <c r="N193" s="8" t="str">
        <f t="shared" si="73"/>
        <v/>
      </c>
      <c r="O193" s="1" t="str">
        <f t="shared" si="74"/>
        <v/>
      </c>
      <c r="P193" s="40" t="str">
        <f t="shared" si="75"/>
        <v/>
      </c>
      <c r="Q193" s="40" t="str">
        <f t="shared" si="68"/>
        <v/>
      </c>
      <c r="R193" s="6">
        <f t="shared" si="69"/>
        <v>0</v>
      </c>
      <c r="S193" s="6">
        <f>IF(AND(D193&lt;=L$4,P193&lt;&gt;"Y"),IF(N193&lt;VLOOKUP(O193,Runners!A$3:CT$201,S$1,FALSE),IF(Y$2="zero",0,Y$2),0),0)</f>
        <v>0</v>
      </c>
      <c r="T193" s="6">
        <f t="shared" si="70"/>
        <v>0</v>
      </c>
      <c r="U193" s="2"/>
      <c r="V193" s="2" t="str">
        <f>IF(O193&lt;&gt;"",VLOOKUP(O193,Runners!CZ$3:DM$201,V$1,FALSE),"")</f>
        <v/>
      </c>
      <c r="W193" s="19" t="str">
        <f t="shared" si="71"/>
        <v/>
      </c>
    </row>
    <row r="194" spans="3:23" x14ac:dyDescent="0.2">
      <c r="C194" s="3">
        <f>IF(A194&lt;&gt;"",VLOOKUP(A194,Runners!A$3:AS$201,C$1,FALSE),0)</f>
        <v>0</v>
      </c>
      <c r="D194" s="6">
        <f t="shared" si="76"/>
        <v>190</v>
      </c>
      <c r="E194" s="2"/>
      <c r="F194" s="2"/>
      <c r="J194" s="1">
        <f t="shared" si="67"/>
        <v>0</v>
      </c>
      <c r="M194" s="8" t="str">
        <f t="shared" si="72"/>
        <v/>
      </c>
      <c r="N194" s="8" t="str">
        <f t="shared" si="73"/>
        <v/>
      </c>
      <c r="O194" s="1" t="str">
        <f t="shared" si="74"/>
        <v/>
      </c>
      <c r="P194" s="40" t="str">
        <f t="shared" si="75"/>
        <v/>
      </c>
      <c r="Q194" s="40" t="str">
        <f t="shared" si="68"/>
        <v/>
      </c>
      <c r="R194" s="6">
        <f t="shared" si="69"/>
        <v>0</v>
      </c>
      <c r="S194" s="6">
        <f>IF(AND(D194&lt;=L$4,P194&lt;&gt;"Y"),IF(N194&lt;VLOOKUP(O194,Runners!A$3:CT$201,S$1,FALSE),IF(Y$2="zero",0,Y$2),0),0)</f>
        <v>0</v>
      </c>
      <c r="T194" s="6">
        <f t="shared" si="70"/>
        <v>0</v>
      </c>
      <c r="U194" s="2"/>
      <c r="V194" s="2" t="str">
        <f>IF(O194&lt;&gt;"",VLOOKUP(O194,Runners!CZ$3:DM$201,V$1,FALSE),"")</f>
        <v/>
      </c>
      <c r="W194" s="19" t="str">
        <f t="shared" si="71"/>
        <v/>
      </c>
    </row>
    <row r="195" spans="3:23" x14ac:dyDescent="0.2">
      <c r="C195" s="3">
        <f>IF(A195&lt;&gt;"",VLOOKUP(A195,Runners!A$3:AS$201,C$1,FALSE),0)</f>
        <v>0</v>
      </c>
      <c r="D195" s="6">
        <f t="shared" si="76"/>
        <v>191</v>
      </c>
      <c r="E195" s="2"/>
      <c r="F195" s="2"/>
      <c r="J195" s="1">
        <f t="shared" si="67"/>
        <v>0</v>
      </c>
      <c r="M195" s="8" t="str">
        <f t="shared" si="72"/>
        <v/>
      </c>
      <c r="N195" s="8" t="str">
        <f t="shared" si="73"/>
        <v/>
      </c>
      <c r="O195" s="1" t="str">
        <f t="shared" si="74"/>
        <v/>
      </c>
      <c r="P195" s="40" t="str">
        <f t="shared" si="75"/>
        <v/>
      </c>
      <c r="Q195" s="40" t="str">
        <f t="shared" si="68"/>
        <v/>
      </c>
      <c r="R195" s="6">
        <f t="shared" si="69"/>
        <v>0</v>
      </c>
      <c r="S195" s="6">
        <f>IF(AND(D195&lt;=L$4,P195&lt;&gt;"Y"),IF(N195&lt;VLOOKUP(O195,Runners!A$3:CT$201,S$1,FALSE),IF(Y$2="zero",0,Y$2),0),0)</f>
        <v>0</v>
      </c>
      <c r="T195" s="6">
        <f t="shared" si="70"/>
        <v>0</v>
      </c>
      <c r="U195" s="2"/>
      <c r="V195" s="2" t="str">
        <f>IF(O195&lt;&gt;"",VLOOKUP(O195,Runners!CZ$3:DM$201,V$1,FALSE),"")</f>
        <v/>
      </c>
      <c r="W195" s="19" t="str">
        <f t="shared" si="71"/>
        <v/>
      </c>
    </row>
    <row r="196" spans="3:23" x14ac:dyDescent="0.2">
      <c r="C196" s="3">
        <f>IF(A196&lt;&gt;"",VLOOKUP(A196,Runners!A$3:AS$201,C$1,FALSE),0)</f>
        <v>0</v>
      </c>
      <c r="D196" s="6">
        <f t="shared" si="76"/>
        <v>192</v>
      </c>
      <c r="E196" s="2"/>
      <c r="F196" s="2"/>
      <c r="J196" s="1">
        <f t="shared" si="67"/>
        <v>0</v>
      </c>
      <c r="M196" s="8" t="str">
        <f t="shared" ref="M196:M227" si="77">IF(D196&lt;=L$4,SMALL(E$4:E$202,D196),"")</f>
        <v/>
      </c>
      <c r="N196" s="8" t="str">
        <f t="shared" ref="N196:N227" si="78">IF(D196&lt;=L$4,VLOOKUP(M196,E$4:F$202,2,FALSE),"")</f>
        <v/>
      </c>
      <c r="O196" s="1" t="str">
        <f t="shared" ref="O196:O201" si="79">IF(D196&lt;=L$4,VLOOKUP(M196,E$4:J$202,6,FALSE),"")</f>
        <v/>
      </c>
      <c r="P196" s="40" t="str">
        <f t="shared" ref="P196:P227" si="80">IF(D196&lt;=L$4,VLOOKUP(O196,A$4:B$202,2,FALSE),"")</f>
        <v/>
      </c>
      <c r="Q196" s="40" t="str">
        <f t="shared" si="68"/>
        <v/>
      </c>
      <c r="R196" s="6">
        <f t="shared" si="69"/>
        <v>0</v>
      </c>
      <c r="S196" s="6">
        <f>IF(AND(D196&lt;=L$4,P196&lt;&gt;"Y"),IF(N196&lt;VLOOKUP(O196,Runners!A$3:CT$201,S$1,FALSE),IF(Y$2="zero",0,Y$2),0),0)</f>
        <v>0</v>
      </c>
      <c r="T196" s="6">
        <f t="shared" si="70"/>
        <v>0</v>
      </c>
      <c r="U196" s="2"/>
      <c r="V196" s="2" t="str">
        <f>IF(O196&lt;&gt;"",VLOOKUP(O196,Runners!CZ$3:DM$201,V$1,FALSE),"")</f>
        <v/>
      </c>
      <c r="W196" s="19" t="str">
        <f t="shared" si="71"/>
        <v/>
      </c>
    </row>
    <row r="197" spans="3:23" x14ac:dyDescent="0.2">
      <c r="C197" s="3">
        <f>IF(A197&lt;&gt;"",VLOOKUP(A197,Runners!A$3:AS$201,C$1,FALSE),0)</f>
        <v>0</v>
      </c>
      <c r="D197" s="6">
        <f t="shared" si="76"/>
        <v>193</v>
      </c>
      <c r="E197" s="2"/>
      <c r="F197" s="2"/>
      <c r="J197" s="1">
        <f t="shared" si="67"/>
        <v>0</v>
      </c>
      <c r="M197" s="8" t="str">
        <f t="shared" si="77"/>
        <v/>
      </c>
      <c r="N197" s="8" t="str">
        <f t="shared" si="78"/>
        <v/>
      </c>
      <c r="O197" s="1" t="str">
        <f t="shared" si="79"/>
        <v/>
      </c>
      <c r="P197" s="40" t="str">
        <f t="shared" si="80"/>
        <v/>
      </c>
      <c r="Q197" s="40" t="str">
        <f t="shared" si="68"/>
        <v/>
      </c>
      <c r="R197" s="6">
        <f t="shared" si="69"/>
        <v>0</v>
      </c>
      <c r="S197" s="6">
        <f>IF(AND(D197&lt;=L$4,P197&lt;&gt;"Y"),IF(N197&lt;VLOOKUP(O197,Runners!A$3:CT$201,S$1,FALSE),IF(Y$2="zero",0,Y$2),0),0)</f>
        <v>0</v>
      </c>
      <c r="T197" s="6">
        <f t="shared" si="70"/>
        <v>0</v>
      </c>
      <c r="U197" s="2"/>
      <c r="V197" s="2" t="str">
        <f>IF(O197&lt;&gt;"",VLOOKUP(O197,Runners!CZ$3:DM$201,V$1,FALSE),"")</f>
        <v/>
      </c>
      <c r="W197" s="19" t="str">
        <f t="shared" si="71"/>
        <v/>
      </c>
    </row>
    <row r="198" spans="3:23" x14ac:dyDescent="0.2">
      <c r="C198" s="3">
        <f>IF(A198&lt;&gt;"",VLOOKUP(A198,Runners!A$3:AS$201,C$1,FALSE),0)</f>
        <v>0</v>
      </c>
      <c r="D198" s="6">
        <f t="shared" si="76"/>
        <v>194</v>
      </c>
      <c r="E198" s="2"/>
      <c r="F198" s="2"/>
      <c r="J198" s="1">
        <f t="shared" si="67"/>
        <v>0</v>
      </c>
      <c r="M198" s="8" t="str">
        <f t="shared" si="77"/>
        <v/>
      </c>
      <c r="N198" s="8" t="str">
        <f t="shared" si="78"/>
        <v/>
      </c>
      <c r="O198" s="1" t="str">
        <f t="shared" si="79"/>
        <v/>
      </c>
      <c r="P198" s="40" t="str">
        <f t="shared" si="80"/>
        <v/>
      </c>
      <c r="Q198" s="40" t="str">
        <f t="shared" ref="Q198:Q201" si="81">IF(D198&lt;=L$4,IF(P198="Y",Q197,Q197-1),"")</f>
        <v/>
      </c>
      <c r="R198" s="6">
        <f t="shared" ref="R198:R201" si="82">IF(Q198=Q197,0,IF(Q198&gt;0,Q198,1))</f>
        <v>0</v>
      </c>
      <c r="S198" s="6">
        <f>IF(AND(D198&lt;=L$4,P198&lt;&gt;"Y"),IF(N198&lt;VLOOKUP(O198,Runners!A$3:CT$201,S$1,FALSE),IF(Y$2="zero",0,Y$2),0),0)</f>
        <v>0</v>
      </c>
      <c r="T198" s="6">
        <f t="shared" ref="T198:T201" si="83">IF(AND(D198&lt;=L$4,P198&lt;&gt;"Y"),S198+R198,0)</f>
        <v>0</v>
      </c>
      <c r="U198" s="2"/>
      <c r="V198" s="2" t="str">
        <f>IF(O198&lt;&gt;"",VLOOKUP(O198,Runners!CZ$3:DM$201,V$1,FALSE),"")</f>
        <v/>
      </c>
      <c r="W198" s="19" t="str">
        <f t="shared" ref="W198:W201" si="84">IF(O198&lt;&gt;"",(V198-N198)/V198,"")</f>
        <v/>
      </c>
    </row>
    <row r="199" spans="3:23" x14ac:dyDescent="0.2">
      <c r="C199" s="3">
        <f>IF(A199&lt;&gt;"",VLOOKUP(A199,Runners!A$3:AS$201,C$1,FALSE),0)</f>
        <v>0</v>
      </c>
      <c r="D199" s="6">
        <f t="shared" si="76"/>
        <v>195</v>
      </c>
      <c r="E199" s="2"/>
      <c r="F199" s="2"/>
      <c r="J199" s="1">
        <f t="shared" ref="J199:J201" si="85">A199</f>
        <v>0</v>
      </c>
      <c r="M199" s="8" t="str">
        <f t="shared" si="77"/>
        <v/>
      </c>
      <c r="N199" s="8" t="str">
        <f t="shared" si="78"/>
        <v/>
      </c>
      <c r="O199" s="1" t="str">
        <f t="shared" si="79"/>
        <v/>
      </c>
      <c r="P199" s="40" t="str">
        <f t="shared" si="80"/>
        <v/>
      </c>
      <c r="Q199" s="40" t="str">
        <f t="shared" si="81"/>
        <v/>
      </c>
      <c r="R199" s="6">
        <f t="shared" si="82"/>
        <v>0</v>
      </c>
      <c r="S199" s="6">
        <f>IF(AND(D199&lt;=L$4,P199&lt;&gt;"Y"),IF(N199&lt;VLOOKUP(O199,Runners!A$3:CT$201,S$1,FALSE),IF(Y$2="zero",0,Y$2),0),0)</f>
        <v>0</v>
      </c>
      <c r="T199" s="6">
        <f t="shared" si="83"/>
        <v>0</v>
      </c>
      <c r="U199" s="2"/>
      <c r="V199" s="2" t="str">
        <f>IF(O199&lt;&gt;"",VLOOKUP(O199,Runners!CZ$3:DM$201,V$1,FALSE),"")</f>
        <v/>
      </c>
      <c r="W199" s="19" t="str">
        <f t="shared" si="84"/>
        <v/>
      </c>
    </row>
    <row r="200" spans="3:23" x14ac:dyDescent="0.2">
      <c r="C200" s="3">
        <f>IF(A200&lt;&gt;"",VLOOKUP(A200,Runners!A$3:AS$201,C$1,FALSE),0)</f>
        <v>0</v>
      </c>
      <c r="D200" s="6">
        <f t="shared" si="76"/>
        <v>196</v>
      </c>
      <c r="E200" s="2"/>
      <c r="F200" s="2"/>
      <c r="J200" s="1">
        <f t="shared" si="85"/>
        <v>0</v>
      </c>
      <c r="M200" s="8" t="str">
        <f t="shared" si="77"/>
        <v/>
      </c>
      <c r="N200" s="8" t="str">
        <f t="shared" si="78"/>
        <v/>
      </c>
      <c r="O200" s="1" t="str">
        <f t="shared" si="79"/>
        <v/>
      </c>
      <c r="P200" s="40" t="str">
        <f t="shared" si="80"/>
        <v/>
      </c>
      <c r="Q200" s="40" t="str">
        <f t="shared" si="81"/>
        <v/>
      </c>
      <c r="R200" s="6">
        <f t="shared" si="82"/>
        <v>0</v>
      </c>
      <c r="S200" s="6">
        <f>IF(AND(D200&lt;=L$4,P200&lt;&gt;"Y"),IF(N200&lt;VLOOKUP(O200,Runners!A$3:CT$201,S$1,FALSE),IF(Y$2="zero",0,Y$2),0),0)</f>
        <v>0</v>
      </c>
      <c r="T200" s="6">
        <f t="shared" si="83"/>
        <v>0</v>
      </c>
      <c r="U200" s="2"/>
      <c r="V200" s="2" t="str">
        <f>IF(O200&lt;&gt;"",VLOOKUP(O200,Runners!CZ$3:DM$201,V$1,FALSE),"")</f>
        <v/>
      </c>
      <c r="W200" s="19" t="str">
        <f t="shared" si="84"/>
        <v/>
      </c>
    </row>
    <row r="201" spans="3:23" x14ac:dyDescent="0.2">
      <c r="C201" s="3">
        <f>IF(A201&lt;&gt;"",VLOOKUP(A201,Runners!A$3:AS$201,C$1,FALSE),0)</f>
        <v>0</v>
      </c>
      <c r="D201" s="6">
        <f t="shared" si="76"/>
        <v>197</v>
      </c>
      <c r="E201" s="2"/>
      <c r="F201" s="2"/>
      <c r="J201" s="1">
        <f t="shared" si="85"/>
        <v>0</v>
      </c>
      <c r="M201" s="8" t="str">
        <f t="shared" si="77"/>
        <v/>
      </c>
      <c r="N201" s="8" t="str">
        <f t="shared" si="78"/>
        <v/>
      </c>
      <c r="O201" s="1" t="str">
        <f t="shared" si="79"/>
        <v/>
      </c>
      <c r="P201" s="40" t="str">
        <f t="shared" si="80"/>
        <v/>
      </c>
      <c r="Q201" s="40" t="str">
        <f t="shared" si="81"/>
        <v/>
      </c>
      <c r="R201" s="6">
        <f t="shared" si="82"/>
        <v>0</v>
      </c>
      <c r="S201" s="6">
        <f>IF(AND(D201&lt;=L$4,P201&lt;&gt;"Y"),IF(N201&lt;VLOOKUP(O201,Runners!A$3:CT$201,S$1,FALSE),IF(Y$2="zero",0,Y$2),0),0)</f>
        <v>0</v>
      </c>
      <c r="T201" s="6">
        <f t="shared" si="83"/>
        <v>0</v>
      </c>
      <c r="U201" s="2"/>
      <c r="V201" s="2" t="str">
        <f>IF(O201&lt;&gt;"",VLOOKUP(O201,Runners!CZ$3:DM$201,V$1,FALSE),"")</f>
        <v/>
      </c>
      <c r="W201" s="19" t="str">
        <f t="shared" si="84"/>
        <v/>
      </c>
    </row>
    <row r="202" spans="3:23" x14ac:dyDescent="0.2">
      <c r="S202" s="6" t="e">
        <f>IF(D202&lt;=L$4,IF(N202&lt;VLOOKUP(O202,Runners!A$3:CT$201,S$1,FALSE),2,0),0)</f>
        <v>#N/A</v>
      </c>
    </row>
  </sheetData>
  <sortState xmlns:xlrd2="http://schemas.microsoft.com/office/spreadsheetml/2017/richdata2" ref="A4:CE126">
    <sortCondition ref="A126"/>
  </sortState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/>
  <dimension ref="A1:BO201"/>
  <sheetViews>
    <sheetView showZeros="0" tabSelected="1" workbookViewId="0">
      <pane ySplit="1" topLeftCell="A2" activePane="bottomLeft" state="frozen"/>
      <selection pane="bottomLeft"/>
    </sheetView>
  </sheetViews>
  <sheetFormatPr defaultColWidth="8.85546875" defaultRowHeight="15" x14ac:dyDescent="0.25"/>
  <cols>
    <col min="1" max="1" width="16.28515625" style="1" customWidth="1"/>
    <col min="2" max="3" width="4.85546875" style="1" customWidth="1"/>
    <col min="4" max="4" width="4.85546875" style="17" customWidth="1"/>
    <col min="5" max="6" width="4.85546875" style="1" customWidth="1"/>
    <col min="7" max="7" width="4.85546875" style="17" customWidth="1"/>
    <col min="8" max="9" width="4.85546875" style="1" customWidth="1"/>
    <col min="10" max="10" width="4.85546875" style="17" customWidth="1"/>
    <col min="11" max="12" width="4.85546875" style="1" customWidth="1"/>
    <col min="13" max="13" width="4.85546875" style="17" customWidth="1"/>
    <col min="14" max="15" width="4.85546875" style="1" customWidth="1"/>
    <col min="16" max="16" width="4.85546875" style="17" customWidth="1"/>
    <col min="17" max="18" width="4.85546875" style="1" customWidth="1"/>
    <col min="19" max="19" width="4.85546875" style="17" customWidth="1"/>
    <col min="20" max="21" width="4.85546875" style="1" customWidth="1"/>
    <col min="22" max="22" width="4.85546875" style="17" customWidth="1"/>
    <col min="23" max="24" width="4.85546875" style="1" customWidth="1"/>
    <col min="25" max="25" width="4.85546875" style="17" customWidth="1"/>
    <col min="26" max="27" width="4.85546875" style="1" customWidth="1"/>
    <col min="28" max="28" width="4.85546875" style="17" customWidth="1"/>
    <col min="29" max="30" width="4.85546875" style="1" customWidth="1"/>
    <col min="31" max="31" width="4.85546875" style="17" customWidth="1"/>
    <col min="32" max="33" width="4.85546875" style="1" customWidth="1"/>
    <col min="34" max="34" width="4.85546875" style="17" customWidth="1"/>
    <col min="35" max="36" width="4.85546875" style="1" customWidth="1"/>
    <col min="37" max="37" width="4.85546875" style="17" customWidth="1"/>
    <col min="38" max="39" width="2.5703125" style="1" customWidth="1"/>
    <col min="40" max="40" width="8.85546875" style="16"/>
    <col min="41" max="41" width="8.85546875" style="1"/>
    <col min="42" max="42" width="9.42578125" style="1" customWidth="1"/>
    <col min="43" max="67" width="9.42578125" style="1" hidden="1" customWidth="1"/>
    <col min="68" max="83" width="9.42578125" style="1" customWidth="1"/>
    <col min="84" max="16384" width="8.85546875" style="1"/>
  </cols>
  <sheetData>
    <row r="1" spans="1:65" s="12" customFormat="1" ht="40.15" customHeight="1" x14ac:dyDescent="0.25">
      <c r="A1" s="38" t="s">
        <v>143</v>
      </c>
      <c r="B1" s="12" t="s">
        <v>40</v>
      </c>
      <c r="C1" s="12" t="s">
        <v>119</v>
      </c>
      <c r="D1" s="15" t="s">
        <v>120</v>
      </c>
      <c r="E1" s="12" t="s">
        <v>36</v>
      </c>
      <c r="F1" s="12" t="s">
        <v>119</v>
      </c>
      <c r="G1" s="15" t="s">
        <v>120</v>
      </c>
      <c r="H1" s="12" t="s">
        <v>39</v>
      </c>
      <c r="I1" s="12" t="s">
        <v>119</v>
      </c>
      <c r="J1" s="15" t="s">
        <v>120</v>
      </c>
      <c r="K1" s="12" t="s">
        <v>38</v>
      </c>
      <c r="L1" s="12" t="s">
        <v>119</v>
      </c>
      <c r="M1" s="15" t="s">
        <v>120</v>
      </c>
      <c r="N1" s="12" t="s">
        <v>37</v>
      </c>
      <c r="O1" s="12" t="s">
        <v>119</v>
      </c>
      <c r="P1" s="15" t="s">
        <v>120</v>
      </c>
      <c r="Q1" s="12" t="s">
        <v>41</v>
      </c>
      <c r="R1" s="12" t="s">
        <v>119</v>
      </c>
      <c r="S1" s="15" t="s">
        <v>120</v>
      </c>
      <c r="T1" s="12" t="s">
        <v>42</v>
      </c>
      <c r="U1" s="12" t="s">
        <v>119</v>
      </c>
      <c r="V1" s="15" t="s">
        <v>120</v>
      </c>
      <c r="W1" s="12" t="s">
        <v>43</v>
      </c>
      <c r="X1" s="12" t="s">
        <v>119</v>
      </c>
      <c r="Y1" s="15" t="s">
        <v>120</v>
      </c>
      <c r="Z1" s="12" t="s">
        <v>44</v>
      </c>
      <c r="AA1" s="12" t="s">
        <v>119</v>
      </c>
      <c r="AB1" s="15" t="s">
        <v>120</v>
      </c>
      <c r="AC1" s="12" t="s">
        <v>45</v>
      </c>
      <c r="AD1" s="12" t="s">
        <v>119</v>
      </c>
      <c r="AE1" s="15" t="s">
        <v>120</v>
      </c>
      <c r="AF1" s="12" t="s">
        <v>46</v>
      </c>
      <c r="AG1" s="12" t="s">
        <v>119</v>
      </c>
      <c r="AH1" s="15" t="s">
        <v>120</v>
      </c>
      <c r="AI1" s="12" t="s">
        <v>47</v>
      </c>
      <c r="AJ1" s="12" t="s">
        <v>119</v>
      </c>
      <c r="AK1" s="15" t="s">
        <v>120</v>
      </c>
      <c r="AN1" s="18" t="s">
        <v>121</v>
      </c>
      <c r="AR1" s="12" t="s">
        <v>123</v>
      </c>
      <c r="AS1" s="12" t="s">
        <v>36</v>
      </c>
      <c r="AT1" s="12" t="s">
        <v>39</v>
      </c>
      <c r="AU1" s="12" t="s">
        <v>38</v>
      </c>
      <c r="AV1" s="12" t="s">
        <v>37</v>
      </c>
      <c r="AW1" s="12" t="s">
        <v>41</v>
      </c>
      <c r="AX1" s="12" t="s">
        <v>42</v>
      </c>
      <c r="AY1" s="12" t="s">
        <v>43</v>
      </c>
      <c r="AZ1" s="12" t="s">
        <v>44</v>
      </c>
      <c r="BA1" s="12" t="s">
        <v>45</v>
      </c>
      <c r="BB1" s="12" t="s">
        <v>46</v>
      </c>
      <c r="BC1" s="12" t="s">
        <v>47</v>
      </c>
      <c r="BE1" s="12" t="s">
        <v>122</v>
      </c>
      <c r="BF1" s="12">
        <v>8</v>
      </c>
      <c r="BG1" s="12">
        <v>7</v>
      </c>
      <c r="BH1" s="12">
        <v>6</v>
      </c>
      <c r="BI1" s="12">
        <v>5</v>
      </c>
      <c r="BJ1" s="12">
        <v>4</v>
      </c>
      <c r="BK1" s="12">
        <v>3</v>
      </c>
      <c r="BL1" s="12">
        <v>2</v>
      </c>
      <c r="BM1" s="12">
        <v>1</v>
      </c>
    </row>
    <row r="2" spans="1:65" x14ac:dyDescent="0.25">
      <c r="A2" s="1" t="s">
        <v>199</v>
      </c>
      <c r="B2" s="6">
        <f>IF(Apr!$E4&gt;0,VLOOKUP($A2,Apr!$O$4:$T$202,4,FALSE),0)</f>
        <v>0</v>
      </c>
      <c r="C2" s="6">
        <f>IF(Apr!$E4&gt;0,VLOOKUP($A2,Apr!$O$4:$T$202,5,FALSE)+Apr!L$4/1000,0)</f>
        <v>0</v>
      </c>
      <c r="D2" s="16">
        <f t="shared" ref="D2:D33" si="0">B2+B2/1000+C2</f>
        <v>0</v>
      </c>
      <c r="E2" s="6">
        <f>IF(May!$E4&gt;0,VLOOKUP($A2,May!$O$4:$T$202,4,FALSE),0)</f>
        <v>0</v>
      </c>
      <c r="F2" s="6">
        <f>IF(May!$E4&gt;0,VLOOKUP($A2,May!$O$4:$T$202,5,FALSE)+May!L$4/1000,0)</f>
        <v>0</v>
      </c>
      <c r="G2" s="16">
        <f t="shared" ref="G2:G33" si="1">E2+E2/1000+F2</f>
        <v>0</v>
      </c>
      <c r="H2" s="6">
        <f>IF(Jun!$E4&gt;0,VLOOKUP($A2,Jun!$O$4:$R$202,4,FALSE),0)</f>
        <v>24</v>
      </c>
      <c r="I2" s="6">
        <f>IF(Jun!$E4&gt;0,VLOOKUP($A2,Jun!$O$4:$T$202,5,FALSE)+Jun!L$4/1000,0)</f>
        <v>1.7999999999999999E-2</v>
      </c>
      <c r="J2" s="16">
        <f t="shared" ref="J2:J33" si="2">H2+H2/1000+I2</f>
        <v>24.042000000000002</v>
      </c>
      <c r="K2" s="6">
        <f>IF(Jul!$E4&gt;0,VLOOKUP($A2,Jul!$O$4:$R$202,4,FALSE),0)</f>
        <v>0</v>
      </c>
      <c r="L2" s="6">
        <f>IF(Jul!$E4&gt;0,VLOOKUP($A2,Jul!$O$4:$T$202,5,FALSE)+Jul!$L$4/1000,0)</f>
        <v>0</v>
      </c>
      <c r="M2" s="16">
        <f t="shared" ref="M2:M33" si="3">K2+K2/1000+L2</f>
        <v>0</v>
      </c>
      <c r="N2" s="6">
        <f>IF(Aug!$E4&gt;0,VLOOKUP($A2,Aug!$O$4:$R$202,4,FALSE),0)</f>
        <v>0</v>
      </c>
      <c r="O2" s="6">
        <f>IF(Aug!$E4&gt;0,VLOOKUP($A2,Aug!$O$4:$T$202,5,FALSE)+Aug!L$4/1000,0)</f>
        <v>0</v>
      </c>
      <c r="P2" s="16">
        <f t="shared" ref="P2:P33" si="4">N2+N2/1000+O2</f>
        <v>0</v>
      </c>
      <c r="Q2" s="6">
        <f>IF(Sep!$E4&gt;0,VLOOKUP($A2,Sep!$O$4:$R$202,4,FALSE),0)</f>
        <v>0</v>
      </c>
      <c r="R2" s="6">
        <f>IF(Sep!$E4&gt;0,VLOOKUP($A2,Sep!$O$4:$T$202,5,FALSE)+Sep!L$4/1000,0)</f>
        <v>0</v>
      </c>
      <c r="S2" s="16">
        <f t="shared" ref="S2:S33" si="5">Q2+Q2/1000+R2</f>
        <v>0</v>
      </c>
      <c r="T2" s="6">
        <f>IF(Oct!$E4&gt;0,VLOOKUP($A2,Oct!$O$4:$R$202,4,FALSE),0)</f>
        <v>0</v>
      </c>
      <c r="U2" s="6">
        <f>IF(Oct!$E4&gt;0,VLOOKUP($A2,Oct!$O$4:$T$202,5,FALSE)+Oct!L$4/1000,0)</f>
        <v>0</v>
      </c>
      <c r="V2" s="16">
        <f t="shared" ref="V2:V33" si="6">T2+T2/1000+U2</f>
        <v>0</v>
      </c>
      <c r="W2" s="6">
        <f>IF(Nov!$E4&gt;0,VLOOKUP($A2,Nov!$O$4:$R$202,4,FALSE),0)</f>
        <v>0</v>
      </c>
      <c r="X2" s="6">
        <f>IF(Nov!$E4&gt;0,VLOOKUP($A2,Nov!$O$4:$T$202,5,FALSE)+Nov!L$4/1000,0)</f>
        <v>0</v>
      </c>
      <c r="Y2" s="16">
        <f t="shared" ref="Y2:Y33" si="7">W2+W2/1000+X2</f>
        <v>0</v>
      </c>
      <c r="Z2" s="6">
        <f>IF(Dec!$E4&gt;0,VLOOKUP($A2,Dec!$O$4:$R$202,4,FALSE),0)</f>
        <v>0</v>
      </c>
      <c r="AA2" s="6">
        <f>IF(Dec!$E4&gt;0,VLOOKUP($A2,Dec!$O$4:$T$202,5,FALSE)+Dec!L$4/1000,0)</f>
        <v>0</v>
      </c>
      <c r="AB2" s="16">
        <f t="shared" ref="AB2:AB33" si="8">Z2+Z2/1000+AA2</f>
        <v>0</v>
      </c>
      <c r="AC2" s="6">
        <f>IF(Jan!$E4&gt;0,VLOOKUP($A2,Jan!$O$4:$R$202,4,FALSE),0)</f>
        <v>0</v>
      </c>
      <c r="AD2" s="6">
        <f>IF(Jan!$E4&gt;0,VLOOKUP($A2,Jan!$O$4:$T$202,5,FALSE)+Jan!L$4/1000,0)</f>
        <v>0</v>
      </c>
      <c r="AE2" s="16">
        <f t="shared" ref="AE2:AE33" si="9">AC2+AC2/1000+AD2</f>
        <v>0</v>
      </c>
      <c r="AF2" s="6">
        <f>IF(Feb!$E4&gt;0,VLOOKUP($A2,Feb!$O$4:$R$202,4,FALSE),0)</f>
        <v>0</v>
      </c>
      <c r="AG2" s="6">
        <f>IF(Feb!$E4&gt;0,VLOOKUP($A2,Feb!$O$4:$T$202,5,FALSE)+Feb!L$4/1000,0)</f>
        <v>0</v>
      </c>
      <c r="AH2" s="16">
        <f t="shared" ref="AH2:AH33" si="10">AF2+AF2/1000+AG2</f>
        <v>0</v>
      </c>
      <c r="AI2" s="6">
        <f>IF(Mar!$E4&gt;0,VLOOKUP($A2,Mar!$O$4:$R$202,4,FALSE),0)</f>
        <v>0</v>
      </c>
      <c r="AJ2" s="6">
        <f>IF(Mar!$E4&gt;0,VLOOKUP($A2,Mar!$O$4:$T$202,5,FALSE)+Mar!L$4/1000,0)</f>
        <v>0</v>
      </c>
      <c r="AK2" s="16">
        <f t="shared" ref="AK2:AK33" si="11">AI2+AI2/1000+AJ2</f>
        <v>0</v>
      </c>
      <c r="AN2" s="16">
        <f>SUM(BE2:BM2)+BE2/1000+BF2/3000+BG2/5000</f>
        <v>24.066042000000003</v>
      </c>
      <c r="AQ2" s="1" t="str">
        <f t="shared" ref="AQ2:AQ33" si="12">A2</f>
        <v>Aaron Kirkby</v>
      </c>
      <c r="AR2" s="6">
        <f t="shared" ref="AR2:AR33" si="13">D2</f>
        <v>0</v>
      </c>
      <c r="AS2" s="6">
        <f t="shared" ref="AS2:AS33" si="14">G2</f>
        <v>0</v>
      </c>
      <c r="AT2" s="6">
        <f t="shared" ref="AT2:AT33" si="15">J2</f>
        <v>24.042000000000002</v>
      </c>
      <c r="AU2" s="6">
        <f t="shared" ref="AU2:AU33" si="16">M2</f>
        <v>0</v>
      </c>
      <c r="AV2" s="6">
        <f t="shared" ref="AV2:AV33" si="17">P2</f>
        <v>0</v>
      </c>
      <c r="AW2" s="6">
        <f t="shared" ref="AW2:AW33" si="18">S2</f>
        <v>0</v>
      </c>
      <c r="AX2" s="6">
        <f t="shared" ref="AX2:AX33" si="19">V2</f>
        <v>0</v>
      </c>
      <c r="AY2" s="6">
        <f t="shared" ref="AY2:AY33" si="20">Y2</f>
        <v>0</v>
      </c>
      <c r="AZ2" s="6">
        <f t="shared" ref="AZ2:AZ33" si="21">AB2</f>
        <v>0</v>
      </c>
      <c r="BA2" s="6">
        <f t="shared" ref="BA2:BA33" si="22">AE2</f>
        <v>0</v>
      </c>
      <c r="BB2" s="6">
        <f t="shared" ref="BB2:BB33" si="23">AH2</f>
        <v>0</v>
      </c>
      <c r="BC2" s="6">
        <f t="shared" ref="BC2:BC33" si="24">AK2</f>
        <v>0</v>
      </c>
      <c r="BE2" s="1">
        <f t="shared" ref="BE2:BE33" si="25">LARGE($AR2:$BC2,1)</f>
        <v>24.042000000000002</v>
      </c>
      <c r="BF2" s="1">
        <f t="shared" ref="BF2:BF33" si="26">LARGE($AR2:$BC2,2)</f>
        <v>0</v>
      </c>
      <c r="BG2" s="1">
        <f t="shared" ref="BG2:BG33" si="27">LARGE($AR2:$BC2,3)</f>
        <v>0</v>
      </c>
      <c r="BH2" s="1">
        <f t="shared" ref="BH2:BH33" si="28">LARGE($AR2:$BC2,4)</f>
        <v>0</v>
      </c>
      <c r="BI2" s="1">
        <f t="shared" ref="BI2:BI33" si="29">LARGE($AR2:$BC2,5)</f>
        <v>0</v>
      </c>
      <c r="BJ2" s="1">
        <f t="shared" ref="BJ2:BJ33" si="30">LARGE($AR2:$BC2,6)</f>
        <v>0</v>
      </c>
      <c r="BK2" s="1">
        <f t="shared" ref="BK2:BK33" si="31">LARGE($AR2:$BC2,7)</f>
        <v>0</v>
      </c>
      <c r="BL2" s="1">
        <f t="shared" ref="BL2:BL33" si="32">LARGE($AR2:$BC2,8)</f>
        <v>0</v>
      </c>
      <c r="BM2" s="1">
        <f t="shared" ref="BM2:BM33" si="33">LARGE($AR2:$BC2,9)</f>
        <v>0</v>
      </c>
    </row>
    <row r="3" spans="1:65" x14ac:dyDescent="0.25">
      <c r="A3" s="1" t="s">
        <v>5</v>
      </c>
      <c r="B3" s="6">
        <f>IF(Apr!$E5&gt;0,VLOOKUP($A3,Apr!$O$4:$T$202,4,FALSE),0)</f>
        <v>0</v>
      </c>
      <c r="C3" s="6">
        <f>IF(Apr!$E5&gt;0,VLOOKUP($A3,Apr!$O$4:$T$202,5,FALSE)+Apr!L$4/1000,0)</f>
        <v>0</v>
      </c>
      <c r="D3" s="16">
        <f t="shared" si="0"/>
        <v>0</v>
      </c>
      <c r="E3" s="6">
        <f>IF(May!$E5&gt;0,VLOOKUP($A3,May!$O$4:$T$202,4,FALSE),0)</f>
        <v>0</v>
      </c>
      <c r="F3" s="6">
        <f>IF(May!$E5&gt;0,VLOOKUP($A3,May!$O$4:$T$202,5,FALSE)+May!L$4/1000,0)</f>
        <v>0</v>
      </c>
      <c r="G3" s="16">
        <f t="shared" si="1"/>
        <v>0</v>
      </c>
      <c r="H3" s="6">
        <f>IF(Jun!$E5&gt;0,VLOOKUP($A3,Jun!$O$4:$R$202,4,FALSE),0)</f>
        <v>0</v>
      </c>
      <c r="I3" s="6">
        <f>IF(Jun!$E5&gt;0,VLOOKUP($A3,Jun!$O$4:$T$202,5,FALSE)+Jun!L$4/1000,0)</f>
        <v>0</v>
      </c>
      <c r="J3" s="16">
        <f t="shared" si="2"/>
        <v>0</v>
      </c>
      <c r="K3" s="6">
        <f>IF(Jul!$E5&gt;0,VLOOKUP($A3,Jul!$O$4:$R$202,4,FALSE),0)</f>
        <v>0</v>
      </c>
      <c r="L3" s="6">
        <f>IF(Jul!$E5&gt;0,VLOOKUP($A3,Jul!$O$4:$T$202,5,FALSE)+Jul!$L$4/1000,0)</f>
        <v>0</v>
      </c>
      <c r="M3" s="16">
        <f t="shared" si="3"/>
        <v>0</v>
      </c>
      <c r="N3" s="6">
        <f>IF(Aug!$E5&gt;0,VLOOKUP($A3,Aug!$O$4:$R$202,4,FALSE),0)</f>
        <v>0</v>
      </c>
      <c r="O3" s="6">
        <f>IF(Aug!$E5&gt;0,VLOOKUP($A3,Aug!$O$4:$T$202,5,FALSE)+Aug!L$4/1000,0)</f>
        <v>0</v>
      </c>
      <c r="P3" s="16">
        <f t="shared" si="4"/>
        <v>0</v>
      </c>
      <c r="Q3" s="6">
        <f>IF(Sep!$E5&gt;0,VLOOKUP($A3,Sep!$O$4:$R$202,4,FALSE),0)</f>
        <v>0</v>
      </c>
      <c r="R3" s="6">
        <f>IF(Sep!$E5&gt;0,VLOOKUP($A3,Sep!$O$4:$T$202,5,FALSE)+Sep!L$4/1000,0)</f>
        <v>0</v>
      </c>
      <c r="S3" s="16">
        <f t="shared" si="5"/>
        <v>0</v>
      </c>
      <c r="T3" s="6">
        <f>IF(Oct!$E5&gt;0,VLOOKUP($A3,Oct!$O$4:$R$202,4,FALSE),0)</f>
        <v>0</v>
      </c>
      <c r="U3" s="6">
        <f>IF(Oct!$E5&gt;0,VLOOKUP($A3,Oct!$O$4:$T$202,5,FALSE)+Oct!L$4/1000,0)</f>
        <v>0</v>
      </c>
      <c r="V3" s="16">
        <f t="shared" si="6"/>
        <v>0</v>
      </c>
      <c r="W3" s="6">
        <f>IF(Nov!$E5&gt;0,VLOOKUP($A3,Nov!$O$4:$R$202,4,FALSE),0)</f>
        <v>0</v>
      </c>
      <c r="X3" s="6">
        <f>IF(Nov!$E5&gt;0,VLOOKUP($A3,Nov!$O$4:$T$202,5,FALSE)+Nov!L$4/1000,0)</f>
        <v>0</v>
      </c>
      <c r="Y3" s="16">
        <f t="shared" si="7"/>
        <v>0</v>
      </c>
      <c r="Z3" s="6">
        <f>IF(Dec!$E5&gt;0,VLOOKUP($A3,Dec!$O$4:$R$202,4,FALSE),0)</f>
        <v>0</v>
      </c>
      <c r="AA3" s="6">
        <f>IF(Dec!$E5&gt;0,VLOOKUP($A3,Dec!$O$4:$T$202,5,FALSE)+Dec!L$4/1000,0)</f>
        <v>0</v>
      </c>
      <c r="AB3" s="16">
        <f t="shared" si="8"/>
        <v>0</v>
      </c>
      <c r="AC3" s="6">
        <f>IF(Jan!$E5&gt;0,VLOOKUP($A3,Jan!$O$4:$R$202,4,FALSE),0)</f>
        <v>0</v>
      </c>
      <c r="AD3" s="6">
        <f>IF(Jan!$E5&gt;0,VLOOKUP($A3,Jan!$O$4:$T$202,5,FALSE)+Jan!L$4/1000,0)</f>
        <v>0</v>
      </c>
      <c r="AE3" s="16">
        <f t="shared" si="9"/>
        <v>0</v>
      </c>
      <c r="AF3" s="6">
        <f>IF(Feb!$E5&gt;0,VLOOKUP($A3,Feb!$O$4:$R$202,4,FALSE),0)</f>
        <v>0</v>
      </c>
      <c r="AG3" s="6">
        <f>IF(Feb!$E5&gt;0,VLOOKUP($A3,Feb!$O$4:$T$202,5,FALSE)+Feb!L$4/1000,0)</f>
        <v>0</v>
      </c>
      <c r="AH3" s="16">
        <f t="shared" si="10"/>
        <v>0</v>
      </c>
      <c r="AI3" s="6">
        <f>IF(Mar!$E5&gt;0,VLOOKUP($A3,Mar!$O$4:$R$202,4,FALSE),0)</f>
        <v>0</v>
      </c>
      <c r="AJ3" s="6">
        <f>IF(Mar!$E5&gt;0,VLOOKUP($A3,Mar!$O$4:$T$202,5,FALSE)+Mar!L$4/1000,0)</f>
        <v>0</v>
      </c>
      <c r="AK3" s="16">
        <f t="shared" si="11"/>
        <v>0</v>
      </c>
      <c r="AN3" s="16">
        <f t="shared" ref="AN3:AN66" si="34">SUM(BE3:BM3)+BE3/1000+BF3/3000+BG3/5000</f>
        <v>0</v>
      </c>
      <c r="AQ3" s="1" t="str">
        <f t="shared" si="12"/>
        <v>Alan Elstone</v>
      </c>
      <c r="AR3" s="6">
        <f t="shared" si="13"/>
        <v>0</v>
      </c>
      <c r="AS3" s="6">
        <f t="shared" si="14"/>
        <v>0</v>
      </c>
      <c r="AT3" s="6">
        <f t="shared" si="15"/>
        <v>0</v>
      </c>
      <c r="AU3" s="6">
        <f t="shared" si="16"/>
        <v>0</v>
      </c>
      <c r="AV3" s="6">
        <f t="shared" si="17"/>
        <v>0</v>
      </c>
      <c r="AW3" s="6">
        <f t="shared" si="18"/>
        <v>0</v>
      </c>
      <c r="AX3" s="6">
        <f t="shared" si="19"/>
        <v>0</v>
      </c>
      <c r="AY3" s="6">
        <f t="shared" si="20"/>
        <v>0</v>
      </c>
      <c r="AZ3" s="6">
        <f t="shared" si="21"/>
        <v>0</v>
      </c>
      <c r="BA3" s="6">
        <f t="shared" si="22"/>
        <v>0</v>
      </c>
      <c r="BB3" s="6">
        <f t="shared" si="23"/>
        <v>0</v>
      </c>
      <c r="BC3" s="6">
        <f t="shared" si="24"/>
        <v>0</v>
      </c>
      <c r="BE3" s="1">
        <f t="shared" si="25"/>
        <v>0</v>
      </c>
      <c r="BF3" s="1">
        <f t="shared" si="26"/>
        <v>0</v>
      </c>
      <c r="BG3" s="1">
        <f t="shared" si="27"/>
        <v>0</v>
      </c>
      <c r="BH3" s="1">
        <f t="shared" si="28"/>
        <v>0</v>
      </c>
      <c r="BI3" s="1">
        <f t="shared" si="29"/>
        <v>0</v>
      </c>
      <c r="BJ3" s="1">
        <f t="shared" si="30"/>
        <v>0</v>
      </c>
      <c r="BK3" s="1">
        <f t="shared" si="31"/>
        <v>0</v>
      </c>
      <c r="BL3" s="1">
        <f t="shared" si="32"/>
        <v>0</v>
      </c>
      <c r="BM3" s="1">
        <f t="shared" si="33"/>
        <v>0</v>
      </c>
    </row>
    <row r="4" spans="1:65" x14ac:dyDescent="0.25">
      <c r="A4" s="1" t="s">
        <v>214</v>
      </c>
      <c r="B4" s="6">
        <f>IF(Apr!$E6&gt;0,VLOOKUP($A4,Apr!$O$4:$T$202,4,FALSE),0)</f>
        <v>23</v>
      </c>
      <c r="C4" s="6">
        <f>IF(Apr!$E6&gt;0,VLOOKUP($A4,Apr!$O$4:$T$202,5,FALSE)+Apr!L$4/1000,0)</f>
        <v>3.3000000000000002E-2</v>
      </c>
      <c r="D4" s="16">
        <f t="shared" si="0"/>
        <v>23.056000000000001</v>
      </c>
      <c r="E4" s="6">
        <f>IF(May!$E6&gt;0,VLOOKUP($A4,May!$O$4:$T$202,4,FALSE),0)</f>
        <v>23</v>
      </c>
      <c r="F4" s="6">
        <f>IF(May!$E6&gt;0,VLOOKUP($A4,May!$O$4:$T$202,5,FALSE)+May!L$4/1000,0)</f>
        <v>2.5000000000000001E-2</v>
      </c>
      <c r="G4" s="16">
        <f t="shared" si="1"/>
        <v>23.047999999999998</v>
      </c>
      <c r="H4" s="6">
        <f>IF(Jun!$E6&gt;0,VLOOKUP($A4,Jun!$O$4:$R$202,4,FALSE),0)</f>
        <v>0</v>
      </c>
      <c r="I4" s="6">
        <f>IF(Jun!$E6&gt;0,VLOOKUP($A4,Jun!$O$4:$T$202,5,FALSE)+Jun!L$4/1000,0)</f>
        <v>0</v>
      </c>
      <c r="J4" s="16">
        <f t="shared" si="2"/>
        <v>0</v>
      </c>
      <c r="K4" s="6">
        <f>IF(Jul!$E6&gt;0,VLOOKUP($A4,Jul!$O$4:$R$202,4,FALSE),0)</f>
        <v>0</v>
      </c>
      <c r="L4" s="6">
        <f>IF(Jul!$E6&gt;0,VLOOKUP($A4,Jul!$O$4:$T$202,5,FALSE)+Jul!$L$4/1000,0)</f>
        <v>0</v>
      </c>
      <c r="M4" s="16">
        <f t="shared" si="3"/>
        <v>0</v>
      </c>
      <c r="N4" s="6">
        <f>IF(Aug!$E6&gt;0,VLOOKUP($A4,Aug!$O$4:$R$202,4,FALSE),0)</f>
        <v>0</v>
      </c>
      <c r="O4" s="6">
        <f>IF(Aug!$E6&gt;0,VLOOKUP($A4,Aug!$O$4:$T$202,5,FALSE)+Aug!L$4/1000,0)</f>
        <v>0</v>
      </c>
      <c r="P4" s="16">
        <f t="shared" si="4"/>
        <v>0</v>
      </c>
      <c r="Q4" s="6">
        <f>IF(Sep!$E6&gt;0,VLOOKUP($A4,Sep!$O$4:$R$202,4,FALSE),0)</f>
        <v>0</v>
      </c>
      <c r="R4" s="6">
        <f>IF(Sep!$E6&gt;0,VLOOKUP($A4,Sep!$O$4:$T$202,5,FALSE)+Sep!L$4/1000,0)</f>
        <v>0</v>
      </c>
      <c r="S4" s="16">
        <f t="shared" si="5"/>
        <v>0</v>
      </c>
      <c r="T4" s="6">
        <f>IF(Oct!$E6&gt;0,VLOOKUP($A4,Oct!$O$4:$R$202,4,FALSE),0)</f>
        <v>0</v>
      </c>
      <c r="U4" s="6">
        <f>IF(Oct!$E6&gt;0,VLOOKUP($A4,Oct!$O$4:$T$202,5,FALSE)+Oct!L$4/1000,0)</f>
        <v>0</v>
      </c>
      <c r="V4" s="16">
        <f t="shared" si="6"/>
        <v>0</v>
      </c>
      <c r="W4" s="6">
        <f>IF(Nov!$E6&gt;0,VLOOKUP($A4,Nov!$O$4:$R$202,4,FALSE),0)</f>
        <v>0</v>
      </c>
      <c r="X4" s="6">
        <f>IF(Nov!$E6&gt;0,VLOOKUP($A4,Nov!$O$4:$T$202,5,FALSE)+Nov!L$4/1000,0)</f>
        <v>0</v>
      </c>
      <c r="Y4" s="16">
        <f t="shared" si="7"/>
        <v>0</v>
      </c>
      <c r="Z4" s="6">
        <f>IF(Dec!$E6&gt;0,VLOOKUP($A4,Dec!$O$4:$R$202,4,FALSE),0)</f>
        <v>29</v>
      </c>
      <c r="AA4" s="6">
        <f>IF(Dec!$E6&gt;0,VLOOKUP($A4,Dec!$O$4:$T$202,5,FALSE)+Dec!L$4/1000,0)</f>
        <v>1.014</v>
      </c>
      <c r="AB4" s="16">
        <f t="shared" si="8"/>
        <v>30.042999999999999</v>
      </c>
      <c r="AC4" s="6">
        <f>IF(Jan!$E6&gt;0,VLOOKUP($A4,Jan!$O$4:$R$202,4,FALSE),0)</f>
        <v>0</v>
      </c>
      <c r="AD4" s="6">
        <f>IF(Jan!$E6&gt;0,VLOOKUP($A4,Jan!$O$4:$T$202,5,FALSE)+Jan!L$4/1000,0)</f>
        <v>0</v>
      </c>
      <c r="AE4" s="16">
        <f t="shared" si="9"/>
        <v>0</v>
      </c>
      <c r="AF4" s="6">
        <f>IF(Feb!$E6&gt;0,VLOOKUP($A4,Feb!$O$4:$R$202,4,FALSE),0)</f>
        <v>0</v>
      </c>
      <c r="AG4" s="6">
        <f>IF(Feb!$E6&gt;0,VLOOKUP($A4,Feb!$O$4:$T$202,5,FALSE)+Feb!L$4/1000,0)</f>
        <v>0</v>
      </c>
      <c r="AH4" s="16">
        <f t="shared" si="10"/>
        <v>0</v>
      </c>
      <c r="AI4" s="6">
        <f>IF(Mar!$E6&gt;0,VLOOKUP($A4,Mar!$O$4:$R$202,4,FALSE),0)</f>
        <v>0</v>
      </c>
      <c r="AJ4" s="6">
        <f>IF(Mar!$E6&gt;0,VLOOKUP($A4,Mar!$O$4:$T$202,5,FALSE)+Mar!L$4/1000,0)</f>
        <v>0</v>
      </c>
      <c r="AK4" s="16">
        <f t="shared" si="11"/>
        <v>0</v>
      </c>
      <c r="AN4" s="16">
        <f t="shared" si="34"/>
        <v>76.189337933333334</v>
      </c>
      <c r="AQ4" s="1" t="str">
        <f t="shared" si="12"/>
        <v>Alex Fraser</v>
      </c>
      <c r="AR4" s="6">
        <f t="shared" si="13"/>
        <v>23.056000000000001</v>
      </c>
      <c r="AS4" s="6">
        <f t="shared" si="14"/>
        <v>23.047999999999998</v>
      </c>
      <c r="AT4" s="6">
        <f t="shared" si="15"/>
        <v>0</v>
      </c>
      <c r="AU4" s="6">
        <f t="shared" si="16"/>
        <v>0</v>
      </c>
      <c r="AV4" s="6">
        <f t="shared" si="17"/>
        <v>0</v>
      </c>
      <c r="AW4" s="6">
        <f t="shared" si="18"/>
        <v>0</v>
      </c>
      <c r="AX4" s="6">
        <f t="shared" si="19"/>
        <v>0</v>
      </c>
      <c r="AY4" s="6">
        <f t="shared" si="20"/>
        <v>0</v>
      </c>
      <c r="AZ4" s="6">
        <f t="shared" si="21"/>
        <v>30.042999999999999</v>
      </c>
      <c r="BA4" s="6">
        <f t="shared" si="22"/>
        <v>0</v>
      </c>
      <c r="BB4" s="6">
        <f t="shared" si="23"/>
        <v>0</v>
      </c>
      <c r="BC4" s="6">
        <f t="shared" si="24"/>
        <v>0</v>
      </c>
      <c r="BE4" s="1">
        <f t="shared" si="25"/>
        <v>30.042999999999999</v>
      </c>
      <c r="BF4" s="1">
        <f t="shared" si="26"/>
        <v>23.056000000000001</v>
      </c>
      <c r="BG4" s="1">
        <f t="shared" si="27"/>
        <v>23.047999999999998</v>
      </c>
      <c r="BH4" s="1">
        <f t="shared" si="28"/>
        <v>0</v>
      </c>
      <c r="BI4" s="1">
        <f t="shared" si="29"/>
        <v>0</v>
      </c>
      <c r="BJ4" s="1">
        <f t="shared" si="30"/>
        <v>0</v>
      </c>
      <c r="BK4" s="1">
        <f t="shared" si="31"/>
        <v>0</v>
      </c>
      <c r="BL4" s="1">
        <f t="shared" si="32"/>
        <v>0</v>
      </c>
      <c r="BM4" s="1">
        <f t="shared" si="33"/>
        <v>0</v>
      </c>
    </row>
    <row r="5" spans="1:65" x14ac:dyDescent="0.25">
      <c r="A5" s="1" t="s">
        <v>1</v>
      </c>
      <c r="B5" s="6">
        <f>IF(Apr!$E7&gt;0,VLOOKUP($A5,Apr!$O$4:$T$202,4,FALSE),0)</f>
        <v>36</v>
      </c>
      <c r="C5" s="6">
        <f>IF(Apr!$E7&gt;0,VLOOKUP($A5,Apr!$O$4:$T$202,5,FALSE)+Apr!L$4/1000,0)</f>
        <v>2.0329999999999999</v>
      </c>
      <c r="D5" s="16">
        <f t="shared" si="0"/>
        <v>38.069000000000003</v>
      </c>
      <c r="E5" s="6">
        <f>IF(May!$E7&gt;0,VLOOKUP($A5,May!$O$4:$T$202,4,FALSE),0)</f>
        <v>19</v>
      </c>
      <c r="F5" s="6">
        <f>IF(May!$E7&gt;0,VLOOKUP($A5,May!$O$4:$T$202,5,FALSE)+May!L$4/1000,0)</f>
        <v>2.5000000000000001E-2</v>
      </c>
      <c r="G5" s="16">
        <f t="shared" si="1"/>
        <v>19.043999999999997</v>
      </c>
      <c r="H5" s="6">
        <f>IF(Jun!$E7&gt;0,VLOOKUP($A5,Jun!$O$4:$R$202,4,FALSE),0)</f>
        <v>0</v>
      </c>
      <c r="I5" s="6">
        <f>IF(Jun!$E7&gt;0,VLOOKUP($A5,Jun!$O$4:$T$202,5,FALSE)+Jun!L$4/1000,0)</f>
        <v>0</v>
      </c>
      <c r="J5" s="16">
        <f t="shared" si="2"/>
        <v>0</v>
      </c>
      <c r="K5" s="6">
        <f>IF(Jul!$E7&gt;0,VLOOKUP($A5,Jul!$O$4:$R$202,4,FALSE),0)</f>
        <v>0</v>
      </c>
      <c r="L5" s="6">
        <f>IF(Jul!$E7&gt;0,VLOOKUP($A5,Jul!$O$4:$T$202,5,FALSE)+Jul!$L$4/1000,0)</f>
        <v>0</v>
      </c>
      <c r="M5" s="16">
        <f t="shared" si="3"/>
        <v>0</v>
      </c>
      <c r="N5" s="6">
        <f>IF(Aug!$E7&gt;0,VLOOKUP($A5,Aug!$O$4:$R$202,4,FALSE),0)</f>
        <v>0</v>
      </c>
      <c r="O5" s="6">
        <f>IF(Aug!$E7&gt;0,VLOOKUP($A5,Aug!$O$4:$T$202,5,FALSE)+Aug!L$4/1000,0)</f>
        <v>0</v>
      </c>
      <c r="P5" s="16">
        <f t="shared" si="4"/>
        <v>0</v>
      </c>
      <c r="Q5" s="6">
        <f>IF(Sep!$E7&gt;0,VLOOKUP($A5,Sep!$O$4:$R$202,4,FALSE),0)</f>
        <v>0</v>
      </c>
      <c r="R5" s="6">
        <f>IF(Sep!$E7&gt;0,VLOOKUP($A5,Sep!$O$4:$T$202,5,FALSE)+Sep!L$4/1000,0)</f>
        <v>0</v>
      </c>
      <c r="S5" s="16">
        <f t="shared" si="5"/>
        <v>0</v>
      </c>
      <c r="T5" s="6">
        <f>IF(Oct!$E7&gt;0,VLOOKUP($A5,Oct!$O$4:$R$202,4,FALSE),0)</f>
        <v>0</v>
      </c>
      <c r="U5" s="6">
        <f>IF(Oct!$E7&gt;0,VLOOKUP($A5,Oct!$O$4:$T$202,5,FALSE)+Oct!L$4/1000,0)</f>
        <v>0</v>
      </c>
      <c r="V5" s="16">
        <f t="shared" si="6"/>
        <v>0</v>
      </c>
      <c r="W5" s="6">
        <f>IF(Nov!$E7&gt;0,VLOOKUP($A5,Nov!$O$4:$R$202,4,FALSE),0)</f>
        <v>0</v>
      </c>
      <c r="X5" s="6">
        <f>IF(Nov!$E7&gt;0,VLOOKUP($A5,Nov!$O$4:$T$202,5,FALSE)+Nov!L$4/1000,0)</f>
        <v>0</v>
      </c>
      <c r="Y5" s="16">
        <f t="shared" si="7"/>
        <v>0</v>
      </c>
      <c r="Z5" s="6">
        <f>IF(Dec!$E7&gt;0,VLOOKUP($A5,Dec!$O$4:$R$202,4,FALSE),0)</f>
        <v>0</v>
      </c>
      <c r="AA5" s="6">
        <f>IF(Dec!$E7&gt;0,VLOOKUP($A5,Dec!$O$4:$T$202,5,FALSE)+Dec!L$4/1000,0)</f>
        <v>0</v>
      </c>
      <c r="AB5" s="16">
        <f t="shared" si="8"/>
        <v>0</v>
      </c>
      <c r="AC5" s="6">
        <f>IF(Jan!$E7&gt;0,VLOOKUP($A5,Jan!$O$4:$R$202,4,FALSE),0)</f>
        <v>0</v>
      </c>
      <c r="AD5" s="6">
        <f>IF(Jan!$E7&gt;0,VLOOKUP($A5,Jan!$O$4:$T$202,5,FALSE)+Jan!L$4/1000,0)</f>
        <v>0</v>
      </c>
      <c r="AE5" s="16">
        <f t="shared" si="9"/>
        <v>0</v>
      </c>
      <c r="AF5" s="6">
        <f>IF(Feb!$E7&gt;0,VLOOKUP($A5,Feb!$O$4:$R$202,4,FALSE),0)</f>
        <v>0</v>
      </c>
      <c r="AG5" s="6">
        <f>IF(Feb!$E7&gt;0,VLOOKUP($A5,Feb!$O$4:$T$202,5,FALSE)+Feb!L$4/1000,0)</f>
        <v>0</v>
      </c>
      <c r="AH5" s="16">
        <f t="shared" si="10"/>
        <v>0</v>
      </c>
      <c r="AI5" s="6">
        <f>IF(Mar!$E7&gt;0,VLOOKUP($A5,Mar!$O$4:$R$202,4,FALSE),0)</f>
        <v>0</v>
      </c>
      <c r="AJ5" s="6">
        <f>IF(Mar!$E7&gt;0,VLOOKUP($A5,Mar!$O$4:$T$202,5,FALSE)+Mar!L$4/1000,0)</f>
        <v>0</v>
      </c>
      <c r="AK5" s="16">
        <f t="shared" si="11"/>
        <v>0</v>
      </c>
      <c r="AN5" s="16">
        <f t="shared" si="34"/>
        <v>57.157417000000002</v>
      </c>
      <c r="AQ5" s="1" t="str">
        <f t="shared" si="12"/>
        <v>Alex Tate</v>
      </c>
      <c r="AR5" s="6">
        <f t="shared" si="13"/>
        <v>38.069000000000003</v>
      </c>
      <c r="AS5" s="6">
        <f t="shared" si="14"/>
        <v>19.043999999999997</v>
      </c>
      <c r="AT5" s="6">
        <f t="shared" si="15"/>
        <v>0</v>
      </c>
      <c r="AU5" s="6">
        <f t="shared" si="16"/>
        <v>0</v>
      </c>
      <c r="AV5" s="6">
        <f t="shared" si="17"/>
        <v>0</v>
      </c>
      <c r="AW5" s="6">
        <f t="shared" si="18"/>
        <v>0</v>
      </c>
      <c r="AX5" s="6">
        <f t="shared" si="19"/>
        <v>0</v>
      </c>
      <c r="AY5" s="6">
        <f t="shared" si="20"/>
        <v>0</v>
      </c>
      <c r="AZ5" s="6">
        <f t="shared" si="21"/>
        <v>0</v>
      </c>
      <c r="BA5" s="6">
        <f t="shared" si="22"/>
        <v>0</v>
      </c>
      <c r="BB5" s="6">
        <f t="shared" si="23"/>
        <v>0</v>
      </c>
      <c r="BC5" s="6">
        <f t="shared" si="24"/>
        <v>0</v>
      </c>
      <c r="BE5" s="1">
        <f t="shared" si="25"/>
        <v>38.069000000000003</v>
      </c>
      <c r="BF5" s="1">
        <f t="shared" si="26"/>
        <v>19.043999999999997</v>
      </c>
      <c r="BG5" s="1">
        <f t="shared" si="27"/>
        <v>0</v>
      </c>
      <c r="BH5" s="1">
        <f t="shared" si="28"/>
        <v>0</v>
      </c>
      <c r="BI5" s="1">
        <f t="shared" si="29"/>
        <v>0</v>
      </c>
      <c r="BJ5" s="1">
        <f t="shared" si="30"/>
        <v>0</v>
      </c>
      <c r="BK5" s="1">
        <f t="shared" si="31"/>
        <v>0</v>
      </c>
      <c r="BL5" s="1">
        <f t="shared" si="32"/>
        <v>0</v>
      </c>
      <c r="BM5" s="1">
        <f t="shared" si="33"/>
        <v>0</v>
      </c>
    </row>
    <row r="6" spans="1:65" x14ac:dyDescent="0.25">
      <c r="A6" s="1" t="s">
        <v>228</v>
      </c>
      <c r="B6" s="6">
        <f>IF(Apr!$E8&gt;0,VLOOKUP($A6,Apr!$O$4:$T$202,4,FALSE),0)</f>
        <v>0</v>
      </c>
      <c r="C6" s="6">
        <f>IF(Apr!$E8&gt;0,VLOOKUP($A6,Apr!$O$4:$T$202,5,FALSE)+Apr!L$4/1000,0)</f>
        <v>0</v>
      </c>
      <c r="D6" s="16">
        <f t="shared" si="0"/>
        <v>0</v>
      </c>
      <c r="E6" s="6">
        <f>IF(May!$E8&gt;0,VLOOKUP($A6,May!$O$4:$T$202,4,FALSE),0)</f>
        <v>0</v>
      </c>
      <c r="F6" s="6">
        <f>IF(May!$E8&gt;0,VLOOKUP($A6,May!$O$4:$T$202,5,FALSE)+May!L$4/1000,0)</f>
        <v>0</v>
      </c>
      <c r="G6" s="16">
        <f t="shared" si="1"/>
        <v>0</v>
      </c>
      <c r="H6" s="6">
        <f>IF(Jun!$E8&gt;0,VLOOKUP($A6,Jun!$O$4:$R$202,4,FALSE),0)</f>
        <v>0</v>
      </c>
      <c r="I6" s="6">
        <f>IF(Jun!$E8&gt;0,VLOOKUP($A6,Jun!$O$4:$T$202,5,FALSE)+Jun!L$4/1000,0)</f>
        <v>0</v>
      </c>
      <c r="J6" s="16">
        <f t="shared" si="2"/>
        <v>0</v>
      </c>
      <c r="K6" s="6">
        <f>IF(Jul!$E8&gt;0,VLOOKUP($A6,Jul!$O$4:$R$202,4,FALSE),0)</f>
        <v>0</v>
      </c>
      <c r="L6" s="6">
        <f>IF(Jul!$E8&gt;0,VLOOKUP($A6,Jul!$O$4:$T$202,5,FALSE)+Jul!$L$4/1000,0)</f>
        <v>0</v>
      </c>
      <c r="M6" s="16">
        <f t="shared" si="3"/>
        <v>0</v>
      </c>
      <c r="N6" s="6">
        <f>IF(Aug!$E8&gt;0,VLOOKUP($A6,Aug!$O$4:$R$202,4,FALSE),0)</f>
        <v>0</v>
      </c>
      <c r="O6" s="6">
        <f>IF(Aug!$E8&gt;0,VLOOKUP($A6,Aug!$O$4:$T$202,5,FALSE)+Aug!L$4/1000,0)</f>
        <v>0</v>
      </c>
      <c r="P6" s="16">
        <f t="shared" si="4"/>
        <v>0</v>
      </c>
      <c r="Q6" s="6">
        <f>IF(Sep!$E8&gt;0,VLOOKUP($A6,Sep!$O$4:$R$202,4,FALSE),0)</f>
        <v>0</v>
      </c>
      <c r="R6" s="6">
        <f>IF(Sep!$E8&gt;0,VLOOKUP($A6,Sep!$O$4:$T$202,5,FALSE)+Sep!L$4/1000,0)</f>
        <v>0</v>
      </c>
      <c r="S6" s="16">
        <f t="shared" si="5"/>
        <v>0</v>
      </c>
      <c r="T6" s="6">
        <f>IF(Oct!$E8&gt;0,VLOOKUP($A6,Oct!$O$4:$R$202,4,FALSE),0)</f>
        <v>0</v>
      </c>
      <c r="U6" s="6">
        <f>IF(Oct!$E8&gt;0,VLOOKUP($A6,Oct!$O$4:$T$202,5,FALSE)+Oct!L$4/1000,0)</f>
        <v>0</v>
      </c>
      <c r="V6" s="16">
        <f t="shared" si="6"/>
        <v>0</v>
      </c>
      <c r="W6" s="6">
        <f>IF(Nov!$E8&gt;0,VLOOKUP($A6,Nov!$O$4:$R$202,4,FALSE),0)</f>
        <v>0</v>
      </c>
      <c r="X6" s="6">
        <f>IF(Nov!$E8&gt;0,VLOOKUP($A6,Nov!$O$4:$T$202,5,FALSE)+Nov!L$4/1000,0)</f>
        <v>0</v>
      </c>
      <c r="Y6" s="16">
        <f t="shared" si="7"/>
        <v>0</v>
      </c>
      <c r="Z6" s="6">
        <f>IF(Dec!$E8&gt;0,VLOOKUP($A6,Dec!$O$4:$R$202,4,FALSE),0)</f>
        <v>28</v>
      </c>
      <c r="AA6" s="6">
        <f>IF(Dec!$E8&gt;0,VLOOKUP($A6,Dec!$O$4:$T$202,5,FALSE)+Dec!L$4/1000,0)</f>
        <v>1.014</v>
      </c>
      <c r="AB6" s="16">
        <f t="shared" si="8"/>
        <v>29.041999999999998</v>
      </c>
      <c r="AC6" s="6">
        <f>IF(Jan!$E8&gt;0,VLOOKUP($A6,Jan!$O$4:$R$202,4,FALSE),0)</f>
        <v>0</v>
      </c>
      <c r="AD6" s="6">
        <f>IF(Jan!$E8&gt;0,VLOOKUP($A6,Jan!$O$4:$T$202,5,FALSE)+Jan!L$4/1000,0)</f>
        <v>0</v>
      </c>
      <c r="AE6" s="16">
        <f t="shared" si="9"/>
        <v>0</v>
      </c>
      <c r="AF6" s="6">
        <f>IF(Feb!$E8&gt;0,VLOOKUP($A6,Feb!$O$4:$R$202,4,FALSE),0)</f>
        <v>0</v>
      </c>
      <c r="AG6" s="6">
        <f>IF(Feb!$E8&gt;0,VLOOKUP($A6,Feb!$O$4:$T$202,5,FALSE)+Feb!L$4/1000,0)</f>
        <v>0</v>
      </c>
      <c r="AH6" s="16">
        <f t="shared" si="10"/>
        <v>0</v>
      </c>
      <c r="AI6" s="6">
        <f>IF(Mar!$E8&gt;0,VLOOKUP($A6,Mar!$O$4:$R$202,4,FALSE),0)</f>
        <v>0</v>
      </c>
      <c r="AJ6" s="6">
        <f>IF(Mar!$E8&gt;0,VLOOKUP($A6,Mar!$O$4:$T$202,5,FALSE)+Mar!L$4/1000,0)</f>
        <v>0</v>
      </c>
      <c r="AK6" s="16">
        <f t="shared" si="11"/>
        <v>0</v>
      </c>
      <c r="AN6" s="16">
        <f t="shared" si="34"/>
        <v>29.071041999999998</v>
      </c>
      <c r="AQ6" s="1" t="str">
        <f t="shared" si="12"/>
        <v>Alex Wiggins</v>
      </c>
      <c r="AR6" s="6">
        <f t="shared" si="13"/>
        <v>0</v>
      </c>
      <c r="AS6" s="6">
        <f t="shared" si="14"/>
        <v>0</v>
      </c>
      <c r="AT6" s="6">
        <f t="shared" si="15"/>
        <v>0</v>
      </c>
      <c r="AU6" s="6">
        <f t="shared" si="16"/>
        <v>0</v>
      </c>
      <c r="AV6" s="6">
        <f t="shared" si="17"/>
        <v>0</v>
      </c>
      <c r="AW6" s="6">
        <f t="shared" si="18"/>
        <v>0</v>
      </c>
      <c r="AX6" s="6">
        <f t="shared" si="19"/>
        <v>0</v>
      </c>
      <c r="AY6" s="6">
        <f t="shared" si="20"/>
        <v>0</v>
      </c>
      <c r="AZ6" s="6">
        <f t="shared" si="21"/>
        <v>29.041999999999998</v>
      </c>
      <c r="BA6" s="6">
        <f t="shared" si="22"/>
        <v>0</v>
      </c>
      <c r="BB6" s="6">
        <f t="shared" si="23"/>
        <v>0</v>
      </c>
      <c r="BC6" s="6">
        <f t="shared" si="24"/>
        <v>0</v>
      </c>
      <c r="BE6" s="1">
        <f t="shared" si="25"/>
        <v>29.041999999999998</v>
      </c>
      <c r="BF6" s="1">
        <f t="shared" si="26"/>
        <v>0</v>
      </c>
      <c r="BG6" s="1">
        <f t="shared" si="27"/>
        <v>0</v>
      </c>
      <c r="BH6" s="1">
        <f t="shared" si="28"/>
        <v>0</v>
      </c>
      <c r="BI6" s="1">
        <f t="shared" si="29"/>
        <v>0</v>
      </c>
      <c r="BJ6" s="1">
        <f t="shared" si="30"/>
        <v>0</v>
      </c>
      <c r="BK6" s="1">
        <f t="shared" si="31"/>
        <v>0</v>
      </c>
      <c r="BL6" s="1">
        <f t="shared" si="32"/>
        <v>0</v>
      </c>
      <c r="BM6" s="1">
        <f t="shared" si="33"/>
        <v>0</v>
      </c>
    </row>
    <row r="7" spans="1:65" x14ac:dyDescent="0.25">
      <c r="A7" s="1" t="s">
        <v>216</v>
      </c>
      <c r="B7" s="6">
        <f>IF(Apr!$E9&gt;0,VLOOKUP($A7,Apr!$O$4:$T$202,4,FALSE),0)</f>
        <v>21</v>
      </c>
      <c r="C7" s="6">
        <f>IF(Apr!$E9&gt;0,VLOOKUP($A7,Apr!$O$4:$T$202,5,FALSE)+Apr!L$4/1000,0)</f>
        <v>2.0329999999999999</v>
      </c>
      <c r="D7" s="16">
        <f t="shared" si="0"/>
        <v>23.054000000000002</v>
      </c>
      <c r="E7" s="6">
        <f>IF(May!$E9&gt;0,VLOOKUP($A7,May!$O$4:$T$202,4,FALSE),0)</f>
        <v>0</v>
      </c>
      <c r="F7" s="6">
        <f>IF(May!$E9&gt;0,VLOOKUP($A7,May!$O$4:$T$202,5,FALSE)+May!L$4/1000,0)</f>
        <v>0</v>
      </c>
      <c r="G7" s="16">
        <f t="shared" si="1"/>
        <v>0</v>
      </c>
      <c r="H7" s="6">
        <f>IF(Jun!$E9&gt;0,VLOOKUP($A7,Jun!$O$4:$R$202,4,FALSE),0)</f>
        <v>0</v>
      </c>
      <c r="I7" s="6">
        <f>IF(Jun!$E9&gt;0,VLOOKUP($A7,Jun!$O$4:$T$202,5,FALSE)+Jun!L$4/1000,0)</f>
        <v>0</v>
      </c>
      <c r="J7" s="16">
        <f t="shared" si="2"/>
        <v>0</v>
      </c>
      <c r="K7" s="6">
        <f>IF(Jul!$E9&gt;0,VLOOKUP($A7,Jul!$O$4:$R$202,4,FALSE),0)</f>
        <v>0</v>
      </c>
      <c r="L7" s="6">
        <f>IF(Jul!$E9&gt;0,VLOOKUP($A7,Jul!$O$4:$T$202,5,FALSE)+Jul!$L$4/1000,0)</f>
        <v>0</v>
      </c>
      <c r="M7" s="16">
        <f t="shared" si="3"/>
        <v>0</v>
      </c>
      <c r="N7" s="6">
        <f>IF(Aug!$E9&gt;0,VLOOKUP($A7,Aug!$O$4:$R$202,4,FALSE),0)</f>
        <v>0</v>
      </c>
      <c r="O7" s="6">
        <f>IF(Aug!$E9&gt;0,VLOOKUP($A7,Aug!$O$4:$T$202,5,FALSE)+Aug!L$4/1000,0)</f>
        <v>0</v>
      </c>
      <c r="P7" s="16">
        <f t="shared" si="4"/>
        <v>0</v>
      </c>
      <c r="Q7" s="6">
        <f>IF(Sep!$E9&gt;0,VLOOKUP($A7,Sep!$O$4:$R$202,4,FALSE),0)</f>
        <v>0</v>
      </c>
      <c r="R7" s="6">
        <f>IF(Sep!$E9&gt;0,VLOOKUP($A7,Sep!$O$4:$T$202,5,FALSE)+Sep!L$4/1000,0)</f>
        <v>0</v>
      </c>
      <c r="S7" s="16">
        <f t="shared" si="5"/>
        <v>0</v>
      </c>
      <c r="T7" s="6">
        <f>IF(Oct!$E9&gt;0,VLOOKUP($A7,Oct!$O$4:$R$202,4,FALSE),0)</f>
        <v>0</v>
      </c>
      <c r="U7" s="6">
        <f>IF(Oct!$E9&gt;0,VLOOKUP($A7,Oct!$O$4:$T$202,5,FALSE)+Oct!L$4/1000,0)</f>
        <v>0</v>
      </c>
      <c r="V7" s="16">
        <f t="shared" si="6"/>
        <v>0</v>
      </c>
      <c r="W7" s="6">
        <f>IF(Nov!$E9&gt;0,VLOOKUP($A7,Nov!$O$4:$R$202,4,FALSE),0)</f>
        <v>0</v>
      </c>
      <c r="X7" s="6">
        <f>IF(Nov!$E9&gt;0,VLOOKUP($A7,Nov!$O$4:$T$202,5,FALSE)+Nov!L$4/1000,0)</f>
        <v>0</v>
      </c>
      <c r="Y7" s="16">
        <f t="shared" si="7"/>
        <v>0</v>
      </c>
      <c r="Z7" s="6">
        <f>IF(Dec!$E9&gt;0,VLOOKUP($A7,Dec!$O$4:$R$202,4,FALSE),0)</f>
        <v>0</v>
      </c>
      <c r="AA7" s="6">
        <f>IF(Dec!$E9&gt;0,VLOOKUP($A7,Dec!$O$4:$T$202,5,FALSE)+Dec!L$4/1000,0)</f>
        <v>0</v>
      </c>
      <c r="AB7" s="16">
        <f t="shared" si="8"/>
        <v>0</v>
      </c>
      <c r="AC7" s="6">
        <f>IF(Jan!$E9&gt;0,VLOOKUP($A7,Jan!$O$4:$R$202,4,FALSE),0)</f>
        <v>0</v>
      </c>
      <c r="AD7" s="6">
        <f>IF(Jan!$E9&gt;0,VLOOKUP($A7,Jan!$O$4:$T$202,5,FALSE)+Jan!L$4/1000,0)</f>
        <v>0</v>
      </c>
      <c r="AE7" s="16">
        <f t="shared" si="9"/>
        <v>0</v>
      </c>
      <c r="AF7" s="6">
        <f>IF(Feb!$E9&gt;0,VLOOKUP($A7,Feb!$O$4:$R$202,4,FALSE),0)</f>
        <v>0</v>
      </c>
      <c r="AG7" s="6">
        <f>IF(Feb!$E9&gt;0,VLOOKUP($A7,Feb!$O$4:$T$202,5,FALSE)+Feb!L$4/1000,0)</f>
        <v>0</v>
      </c>
      <c r="AH7" s="16">
        <f t="shared" si="10"/>
        <v>0</v>
      </c>
      <c r="AI7" s="6">
        <f>IF(Mar!$E9&gt;0,VLOOKUP($A7,Mar!$O$4:$R$202,4,FALSE),0)</f>
        <v>0</v>
      </c>
      <c r="AJ7" s="6">
        <f>IF(Mar!$E9&gt;0,VLOOKUP($A7,Mar!$O$4:$T$202,5,FALSE)+Mar!L$4/1000,0)</f>
        <v>0</v>
      </c>
      <c r="AK7" s="16">
        <f t="shared" si="11"/>
        <v>0</v>
      </c>
      <c r="AN7" s="16">
        <f t="shared" si="34"/>
        <v>23.077054</v>
      </c>
      <c r="AQ7" s="1" t="str">
        <f t="shared" si="12"/>
        <v>Alistair Leivers</v>
      </c>
      <c r="AR7" s="6">
        <f t="shared" si="13"/>
        <v>23.054000000000002</v>
      </c>
      <c r="AS7" s="6">
        <f t="shared" si="14"/>
        <v>0</v>
      </c>
      <c r="AT7" s="6">
        <f t="shared" si="15"/>
        <v>0</v>
      </c>
      <c r="AU7" s="6">
        <f t="shared" si="16"/>
        <v>0</v>
      </c>
      <c r="AV7" s="6">
        <f t="shared" si="17"/>
        <v>0</v>
      </c>
      <c r="AW7" s="6">
        <f t="shared" si="18"/>
        <v>0</v>
      </c>
      <c r="AX7" s="6">
        <f t="shared" si="19"/>
        <v>0</v>
      </c>
      <c r="AY7" s="6">
        <f t="shared" si="20"/>
        <v>0</v>
      </c>
      <c r="AZ7" s="6">
        <f t="shared" si="21"/>
        <v>0</v>
      </c>
      <c r="BA7" s="6">
        <f t="shared" si="22"/>
        <v>0</v>
      </c>
      <c r="BB7" s="6">
        <f t="shared" si="23"/>
        <v>0</v>
      </c>
      <c r="BC7" s="6">
        <f t="shared" si="24"/>
        <v>0</v>
      </c>
      <c r="BE7" s="1">
        <f t="shared" si="25"/>
        <v>23.054000000000002</v>
      </c>
      <c r="BF7" s="1">
        <f t="shared" si="26"/>
        <v>0</v>
      </c>
      <c r="BG7" s="1">
        <f t="shared" si="27"/>
        <v>0</v>
      </c>
      <c r="BH7" s="1">
        <f t="shared" si="28"/>
        <v>0</v>
      </c>
      <c r="BI7" s="1">
        <f t="shared" si="29"/>
        <v>0</v>
      </c>
      <c r="BJ7" s="1">
        <f t="shared" si="30"/>
        <v>0</v>
      </c>
      <c r="BK7" s="1">
        <f t="shared" si="31"/>
        <v>0</v>
      </c>
      <c r="BL7" s="1">
        <f t="shared" si="32"/>
        <v>0</v>
      </c>
      <c r="BM7" s="1">
        <f t="shared" si="33"/>
        <v>0</v>
      </c>
    </row>
    <row r="8" spans="1:65" x14ac:dyDescent="0.25">
      <c r="A8" s="1" t="s">
        <v>48</v>
      </c>
      <c r="B8" s="6">
        <f>IF(Apr!$E10&gt;0,VLOOKUP($A8,Apr!$O$4:$T$202,4,FALSE),0)</f>
        <v>0</v>
      </c>
      <c r="C8" s="6">
        <f>IF(Apr!$E10&gt;0,VLOOKUP($A8,Apr!$O$4:$T$202,5,FALSE)+Apr!L$4/1000,0)</f>
        <v>0</v>
      </c>
      <c r="D8" s="16">
        <f t="shared" si="0"/>
        <v>0</v>
      </c>
      <c r="E8" s="6">
        <f>IF(May!$E10&gt;0,VLOOKUP($A8,May!$O$4:$T$202,4,FALSE),0)</f>
        <v>0</v>
      </c>
      <c r="F8" s="6">
        <f>IF(May!$E10&gt;0,VLOOKUP($A8,May!$O$4:$T$202,5,FALSE)+May!L$4/1000,0)</f>
        <v>0</v>
      </c>
      <c r="G8" s="16">
        <f t="shared" si="1"/>
        <v>0</v>
      </c>
      <c r="H8" s="6">
        <f>IF(Jun!$E10&gt;0,VLOOKUP($A8,Jun!$O$4:$R$202,4,FALSE),0)</f>
        <v>0</v>
      </c>
      <c r="I8" s="6">
        <f>IF(Jun!$E10&gt;0,VLOOKUP($A8,Jun!$O$4:$T$202,5,FALSE)+Jun!L$4/1000,0)</f>
        <v>0</v>
      </c>
      <c r="J8" s="16">
        <f t="shared" si="2"/>
        <v>0</v>
      </c>
      <c r="K8" s="6">
        <f>IF(Jul!$E10&gt;0,VLOOKUP($A8,Jul!$O$4:$R$202,4,FALSE),0)</f>
        <v>0</v>
      </c>
      <c r="L8" s="6">
        <f>IF(Jul!$E10&gt;0,VLOOKUP($A8,Jul!$O$4:$T$202,5,FALSE)+Jul!$L$4/1000,0)</f>
        <v>0</v>
      </c>
      <c r="M8" s="16">
        <f t="shared" si="3"/>
        <v>0</v>
      </c>
      <c r="N8" s="6">
        <f>IF(Aug!$E10&gt;0,VLOOKUP($A8,Aug!$O$4:$R$202,4,FALSE),0)</f>
        <v>0</v>
      </c>
      <c r="O8" s="6">
        <f>IF(Aug!$E10&gt;0,VLOOKUP($A8,Aug!$O$4:$T$202,5,FALSE)+Aug!L$4/1000,0)</f>
        <v>0</v>
      </c>
      <c r="P8" s="16">
        <f t="shared" si="4"/>
        <v>0</v>
      </c>
      <c r="Q8" s="6">
        <f>IF(Sep!$E10&gt;0,VLOOKUP($A8,Sep!$O$4:$R$202,4,FALSE),0)</f>
        <v>0</v>
      </c>
      <c r="R8" s="6">
        <f>IF(Sep!$E10&gt;0,VLOOKUP($A8,Sep!$O$4:$T$202,5,FALSE)+Sep!L$4/1000,0)</f>
        <v>0</v>
      </c>
      <c r="S8" s="16">
        <f t="shared" si="5"/>
        <v>0</v>
      </c>
      <c r="T8" s="6">
        <f>IF(Oct!$E10&gt;0,VLOOKUP($A8,Oct!$O$4:$R$202,4,FALSE),0)</f>
        <v>0</v>
      </c>
      <c r="U8" s="6">
        <f>IF(Oct!$E10&gt;0,VLOOKUP($A8,Oct!$O$4:$T$202,5,FALSE)+Oct!L$4/1000,0)</f>
        <v>0</v>
      </c>
      <c r="V8" s="16">
        <f t="shared" si="6"/>
        <v>0</v>
      </c>
      <c r="W8" s="6">
        <f>IF(Nov!$E10&gt;0,VLOOKUP($A8,Nov!$O$4:$R$202,4,FALSE),0)</f>
        <v>0</v>
      </c>
      <c r="X8" s="6">
        <f>IF(Nov!$E10&gt;0,VLOOKUP($A8,Nov!$O$4:$T$202,5,FALSE)+Nov!L$4/1000,0)</f>
        <v>0</v>
      </c>
      <c r="Y8" s="16">
        <f t="shared" si="7"/>
        <v>0</v>
      </c>
      <c r="Z8" s="6">
        <f>IF(Dec!$E10&gt;0,VLOOKUP($A8,Dec!$O$4:$R$202,4,FALSE),0)</f>
        <v>0</v>
      </c>
      <c r="AA8" s="6">
        <f>IF(Dec!$E10&gt;0,VLOOKUP($A8,Dec!$O$4:$T$202,5,FALSE)+Dec!L$4/1000,0)</f>
        <v>0</v>
      </c>
      <c r="AB8" s="16">
        <f t="shared" si="8"/>
        <v>0</v>
      </c>
      <c r="AC8" s="6">
        <f>IF(Jan!$E10&gt;0,VLOOKUP($A8,Jan!$O$4:$R$202,4,FALSE),0)</f>
        <v>0</v>
      </c>
      <c r="AD8" s="6">
        <f>IF(Jan!$E10&gt;0,VLOOKUP($A8,Jan!$O$4:$T$202,5,FALSE)+Jan!L$4/1000,0)</f>
        <v>0</v>
      </c>
      <c r="AE8" s="16">
        <f t="shared" si="9"/>
        <v>0</v>
      </c>
      <c r="AF8" s="6">
        <f>IF(Feb!$E10&gt;0,VLOOKUP($A8,Feb!$O$4:$R$202,4,FALSE),0)</f>
        <v>0</v>
      </c>
      <c r="AG8" s="6">
        <f>IF(Feb!$E10&gt;0,VLOOKUP($A8,Feb!$O$4:$T$202,5,FALSE)+Feb!L$4/1000,0)</f>
        <v>0</v>
      </c>
      <c r="AH8" s="16">
        <f t="shared" si="10"/>
        <v>0</v>
      </c>
      <c r="AI8" s="6">
        <f>IF(Mar!$E10&gt;0,VLOOKUP($A8,Mar!$O$4:$R$202,4,FALSE),0)</f>
        <v>0</v>
      </c>
      <c r="AJ8" s="6">
        <f>IF(Mar!$E10&gt;0,VLOOKUP($A8,Mar!$O$4:$T$202,5,FALSE)+Mar!L$4/1000,0)</f>
        <v>0</v>
      </c>
      <c r="AK8" s="16">
        <f t="shared" si="11"/>
        <v>0</v>
      </c>
      <c r="AN8" s="16">
        <f t="shared" si="34"/>
        <v>0</v>
      </c>
      <c r="AQ8" s="1" t="str">
        <f t="shared" si="12"/>
        <v>Andy Draper</v>
      </c>
      <c r="AR8" s="6">
        <f t="shared" si="13"/>
        <v>0</v>
      </c>
      <c r="AS8" s="6">
        <f t="shared" si="14"/>
        <v>0</v>
      </c>
      <c r="AT8" s="6">
        <f t="shared" si="15"/>
        <v>0</v>
      </c>
      <c r="AU8" s="6">
        <f t="shared" si="16"/>
        <v>0</v>
      </c>
      <c r="AV8" s="6">
        <f t="shared" si="17"/>
        <v>0</v>
      </c>
      <c r="AW8" s="6">
        <f t="shared" si="18"/>
        <v>0</v>
      </c>
      <c r="AX8" s="6">
        <f t="shared" si="19"/>
        <v>0</v>
      </c>
      <c r="AY8" s="6">
        <f t="shared" si="20"/>
        <v>0</v>
      </c>
      <c r="AZ8" s="6">
        <f t="shared" si="21"/>
        <v>0</v>
      </c>
      <c r="BA8" s="6">
        <f t="shared" si="22"/>
        <v>0</v>
      </c>
      <c r="BB8" s="6">
        <f t="shared" si="23"/>
        <v>0</v>
      </c>
      <c r="BC8" s="6">
        <f t="shared" si="24"/>
        <v>0</v>
      </c>
      <c r="BE8" s="1">
        <f t="shared" si="25"/>
        <v>0</v>
      </c>
      <c r="BF8" s="1">
        <f t="shared" si="26"/>
        <v>0</v>
      </c>
      <c r="BG8" s="1">
        <f t="shared" si="27"/>
        <v>0</v>
      </c>
      <c r="BH8" s="1">
        <f t="shared" si="28"/>
        <v>0</v>
      </c>
      <c r="BI8" s="1">
        <f t="shared" si="29"/>
        <v>0</v>
      </c>
      <c r="BJ8" s="1">
        <f t="shared" si="30"/>
        <v>0</v>
      </c>
      <c r="BK8" s="1">
        <f t="shared" si="31"/>
        <v>0</v>
      </c>
      <c r="BL8" s="1">
        <f t="shared" si="32"/>
        <v>0</v>
      </c>
      <c r="BM8" s="1">
        <f t="shared" si="33"/>
        <v>0</v>
      </c>
    </row>
    <row r="9" spans="1:65" x14ac:dyDescent="0.25">
      <c r="A9" s="1" t="s">
        <v>27</v>
      </c>
      <c r="B9" s="6">
        <f>IF(Apr!$E11&gt;0,VLOOKUP($A9,Apr!$O$4:$T$202,4,FALSE),0)</f>
        <v>0</v>
      </c>
      <c r="C9" s="6">
        <f>IF(Apr!$E11&gt;0,VLOOKUP($A9,Apr!$O$4:$T$202,5,FALSE)+Apr!L$4/1000,0)</f>
        <v>0</v>
      </c>
      <c r="D9" s="16">
        <f t="shared" si="0"/>
        <v>0</v>
      </c>
      <c r="E9" s="6">
        <f>IF(May!$E11&gt;0,VLOOKUP($A9,May!$O$4:$T$202,4,FALSE),0)</f>
        <v>0</v>
      </c>
      <c r="F9" s="6">
        <f>IF(May!$E11&gt;0,VLOOKUP($A9,May!$O$4:$T$202,5,FALSE)+May!L$4/1000,0)</f>
        <v>0</v>
      </c>
      <c r="G9" s="16">
        <f t="shared" si="1"/>
        <v>0</v>
      </c>
      <c r="H9" s="6">
        <f>IF(Jun!$E11&gt;0,VLOOKUP($A9,Jun!$O$4:$R$202,4,FALSE),0)</f>
        <v>0</v>
      </c>
      <c r="I9" s="6">
        <f>IF(Jun!$E11&gt;0,VLOOKUP($A9,Jun!$O$4:$T$202,5,FALSE)+Jun!L$4/1000,0)</f>
        <v>0</v>
      </c>
      <c r="J9" s="16">
        <f t="shared" si="2"/>
        <v>0</v>
      </c>
      <c r="K9" s="6">
        <f>IF(Jul!$E11&gt;0,VLOOKUP($A9,Jul!$O$4:$R$202,4,FALSE),0)</f>
        <v>0</v>
      </c>
      <c r="L9" s="6">
        <f>IF(Jul!$E11&gt;0,VLOOKUP($A9,Jul!$O$4:$T$202,5,FALSE)+Jul!$L$4/1000,0)</f>
        <v>0</v>
      </c>
      <c r="M9" s="16">
        <f t="shared" si="3"/>
        <v>0</v>
      </c>
      <c r="N9" s="6">
        <f>IF(Aug!$E11&gt;0,VLOOKUP($A9,Aug!$O$4:$R$202,4,FALSE),0)</f>
        <v>0</v>
      </c>
      <c r="O9" s="6">
        <f>IF(Aug!$E11&gt;0,VLOOKUP($A9,Aug!$O$4:$T$202,5,FALSE)+Aug!L$4/1000,0)</f>
        <v>0</v>
      </c>
      <c r="P9" s="16">
        <f t="shared" si="4"/>
        <v>0</v>
      </c>
      <c r="Q9" s="6">
        <f>IF(Sep!$E11&gt;0,VLOOKUP($A9,Sep!$O$4:$R$202,4,FALSE),0)</f>
        <v>0</v>
      </c>
      <c r="R9" s="6">
        <f>IF(Sep!$E11&gt;0,VLOOKUP($A9,Sep!$O$4:$T$202,5,FALSE)+Sep!L$4/1000,0)</f>
        <v>0</v>
      </c>
      <c r="S9" s="16">
        <f t="shared" si="5"/>
        <v>0</v>
      </c>
      <c r="T9" s="6">
        <f>IF(Oct!$E11&gt;0,VLOOKUP($A9,Oct!$O$4:$R$202,4,FALSE),0)</f>
        <v>0</v>
      </c>
      <c r="U9" s="6">
        <f>IF(Oct!$E11&gt;0,VLOOKUP($A9,Oct!$O$4:$T$202,5,FALSE)+Oct!L$4/1000,0)</f>
        <v>0</v>
      </c>
      <c r="V9" s="16">
        <f t="shared" si="6"/>
        <v>0</v>
      </c>
      <c r="W9" s="6">
        <f>IF(Nov!$E11&gt;0,VLOOKUP($A9,Nov!$O$4:$R$202,4,FALSE),0)</f>
        <v>0</v>
      </c>
      <c r="X9" s="6">
        <f>IF(Nov!$E11&gt;0,VLOOKUP($A9,Nov!$O$4:$T$202,5,FALSE)+Nov!L$4/1000,0)</f>
        <v>0</v>
      </c>
      <c r="Y9" s="16">
        <f t="shared" si="7"/>
        <v>0</v>
      </c>
      <c r="Z9" s="6">
        <f>IF(Dec!$E11&gt;0,VLOOKUP($A9,Dec!$O$4:$R$202,4,FALSE),0)</f>
        <v>0</v>
      </c>
      <c r="AA9" s="6">
        <f>IF(Dec!$E11&gt;0,VLOOKUP($A9,Dec!$O$4:$T$202,5,FALSE)+Dec!L$4/1000,0)</f>
        <v>0</v>
      </c>
      <c r="AB9" s="16">
        <f t="shared" si="8"/>
        <v>0</v>
      </c>
      <c r="AC9" s="6">
        <f>IF(Jan!$E11&gt;0,VLOOKUP($A9,Jan!$O$4:$R$202,4,FALSE),0)</f>
        <v>0</v>
      </c>
      <c r="AD9" s="6">
        <f>IF(Jan!$E11&gt;0,VLOOKUP($A9,Jan!$O$4:$T$202,5,FALSE)+Jan!L$4/1000,0)</f>
        <v>0</v>
      </c>
      <c r="AE9" s="16">
        <f t="shared" si="9"/>
        <v>0</v>
      </c>
      <c r="AF9" s="6">
        <f>IF(Feb!$E11&gt;0,VLOOKUP($A9,Feb!$O$4:$R$202,4,FALSE),0)</f>
        <v>0</v>
      </c>
      <c r="AG9" s="6">
        <f>IF(Feb!$E11&gt;0,VLOOKUP($A9,Feb!$O$4:$T$202,5,FALSE)+Feb!L$4/1000,0)</f>
        <v>0</v>
      </c>
      <c r="AH9" s="16">
        <f t="shared" si="10"/>
        <v>0</v>
      </c>
      <c r="AI9" s="6">
        <f>IF(Mar!$E11&gt;0,VLOOKUP($A9,Mar!$O$4:$R$202,4,FALSE),0)</f>
        <v>0</v>
      </c>
      <c r="AJ9" s="6">
        <f>IF(Mar!$E11&gt;0,VLOOKUP($A9,Mar!$O$4:$T$202,5,FALSE)+Mar!L$4/1000,0)</f>
        <v>0</v>
      </c>
      <c r="AK9" s="16">
        <f t="shared" si="11"/>
        <v>0</v>
      </c>
      <c r="AN9" s="16">
        <f t="shared" si="34"/>
        <v>0</v>
      </c>
      <c r="AQ9" s="1" t="str">
        <f t="shared" si="12"/>
        <v>Andy Unsworth</v>
      </c>
      <c r="AR9" s="6">
        <f t="shared" si="13"/>
        <v>0</v>
      </c>
      <c r="AS9" s="6">
        <f t="shared" si="14"/>
        <v>0</v>
      </c>
      <c r="AT9" s="6">
        <f t="shared" si="15"/>
        <v>0</v>
      </c>
      <c r="AU9" s="6">
        <f t="shared" si="16"/>
        <v>0</v>
      </c>
      <c r="AV9" s="6">
        <f t="shared" si="17"/>
        <v>0</v>
      </c>
      <c r="AW9" s="6">
        <f t="shared" si="18"/>
        <v>0</v>
      </c>
      <c r="AX9" s="6">
        <f t="shared" si="19"/>
        <v>0</v>
      </c>
      <c r="AY9" s="6">
        <f t="shared" si="20"/>
        <v>0</v>
      </c>
      <c r="AZ9" s="6">
        <f t="shared" si="21"/>
        <v>0</v>
      </c>
      <c r="BA9" s="6">
        <f t="shared" si="22"/>
        <v>0</v>
      </c>
      <c r="BB9" s="6">
        <f t="shared" si="23"/>
        <v>0</v>
      </c>
      <c r="BC9" s="6">
        <f t="shared" si="24"/>
        <v>0</v>
      </c>
      <c r="BE9" s="1">
        <f t="shared" si="25"/>
        <v>0</v>
      </c>
      <c r="BF9" s="1">
        <f t="shared" si="26"/>
        <v>0</v>
      </c>
      <c r="BG9" s="1">
        <f t="shared" si="27"/>
        <v>0</v>
      </c>
      <c r="BH9" s="1">
        <f t="shared" si="28"/>
        <v>0</v>
      </c>
      <c r="BI9" s="1">
        <f t="shared" si="29"/>
        <v>0</v>
      </c>
      <c r="BJ9" s="1">
        <f t="shared" si="30"/>
        <v>0</v>
      </c>
      <c r="BK9" s="1">
        <f t="shared" si="31"/>
        <v>0</v>
      </c>
      <c r="BL9" s="1">
        <f t="shared" si="32"/>
        <v>0</v>
      </c>
      <c r="BM9" s="1">
        <f t="shared" si="33"/>
        <v>0</v>
      </c>
    </row>
    <row r="10" spans="1:65" x14ac:dyDescent="0.25">
      <c r="A10" s="1" t="s">
        <v>190</v>
      </c>
      <c r="B10" s="6">
        <f>IF(Apr!$E12&gt;0,VLOOKUP($A10,Apr!$O$4:$T$202,4,FALSE),0)</f>
        <v>0</v>
      </c>
      <c r="C10" s="6">
        <f>IF(Apr!$E12&gt;0,VLOOKUP($A10,Apr!$O$4:$T$202,5,FALSE)+Apr!L$4/1000,0)</f>
        <v>0</v>
      </c>
      <c r="D10" s="16">
        <f t="shared" si="0"/>
        <v>0</v>
      </c>
      <c r="E10" s="6">
        <f>IF(May!$E12&gt;0,VLOOKUP($A10,May!$O$4:$T$202,4,FALSE),0)</f>
        <v>0</v>
      </c>
      <c r="F10" s="6">
        <f>IF(May!$E12&gt;0,VLOOKUP($A10,May!$O$4:$T$202,5,FALSE)+May!L$4/1000,0)</f>
        <v>0</v>
      </c>
      <c r="G10" s="16">
        <f t="shared" si="1"/>
        <v>0</v>
      </c>
      <c r="H10" s="6">
        <f>IF(Jun!$E12&gt;0,VLOOKUP($A10,Jun!$O$4:$R$202,4,FALSE),0)</f>
        <v>0</v>
      </c>
      <c r="I10" s="6">
        <f>IF(Jun!$E12&gt;0,VLOOKUP($A10,Jun!$O$4:$T$202,5,FALSE)+Jun!L$4/1000,0)</f>
        <v>0</v>
      </c>
      <c r="J10" s="16">
        <f t="shared" si="2"/>
        <v>0</v>
      </c>
      <c r="K10" s="6">
        <f>IF(Jul!$E12&gt;0,VLOOKUP($A10,Jul!$O$4:$R$202,4,FALSE),0)</f>
        <v>0</v>
      </c>
      <c r="L10" s="6">
        <f>IF(Jul!$E12&gt;0,VLOOKUP($A10,Jul!$O$4:$T$202,5,FALSE)+Jul!$L$4/1000,0)</f>
        <v>0</v>
      </c>
      <c r="M10" s="16">
        <f t="shared" si="3"/>
        <v>0</v>
      </c>
      <c r="N10" s="6">
        <f>IF(Aug!$E12&gt;0,VLOOKUP($A10,Aug!$O$4:$R$202,4,FALSE),0)</f>
        <v>0</v>
      </c>
      <c r="O10" s="6">
        <f>IF(Aug!$E12&gt;0,VLOOKUP($A10,Aug!$O$4:$T$202,5,FALSE)+Aug!L$4/1000,0)</f>
        <v>0</v>
      </c>
      <c r="P10" s="16">
        <f t="shared" si="4"/>
        <v>0</v>
      </c>
      <c r="Q10" s="6">
        <f>IF(Sep!$E12&gt;0,VLOOKUP($A10,Sep!$O$4:$R$202,4,FALSE),0)</f>
        <v>0</v>
      </c>
      <c r="R10" s="6">
        <f>IF(Sep!$E12&gt;0,VLOOKUP($A10,Sep!$O$4:$T$202,5,FALSE)+Sep!L$4/1000,0)</f>
        <v>0</v>
      </c>
      <c r="S10" s="16">
        <f t="shared" si="5"/>
        <v>0</v>
      </c>
      <c r="T10" s="6">
        <f>IF(Oct!$E12&gt;0,VLOOKUP($A10,Oct!$O$4:$R$202,4,FALSE),0)</f>
        <v>0</v>
      </c>
      <c r="U10" s="6">
        <f>IF(Oct!$E12&gt;0,VLOOKUP($A10,Oct!$O$4:$T$202,5,FALSE)+Oct!L$4/1000,0)</f>
        <v>0</v>
      </c>
      <c r="V10" s="16">
        <f t="shared" si="6"/>
        <v>0</v>
      </c>
      <c r="W10" s="6">
        <f>IF(Nov!$E12&gt;0,VLOOKUP($A10,Nov!$O$4:$R$202,4,FALSE),0)</f>
        <v>0</v>
      </c>
      <c r="X10" s="6">
        <f>IF(Nov!$E12&gt;0,VLOOKUP($A10,Nov!$O$4:$T$202,5,FALSE)+Nov!L$4/1000,0)</f>
        <v>0</v>
      </c>
      <c r="Y10" s="16">
        <f t="shared" si="7"/>
        <v>0</v>
      </c>
      <c r="Z10" s="6">
        <f>IF(Dec!$E12&gt;0,VLOOKUP($A10,Dec!$O$4:$R$202,4,FALSE),0)</f>
        <v>0</v>
      </c>
      <c r="AA10" s="6">
        <f>IF(Dec!$E12&gt;0,VLOOKUP($A10,Dec!$O$4:$T$202,5,FALSE)+Dec!L$4/1000,0)</f>
        <v>0</v>
      </c>
      <c r="AB10" s="16">
        <f t="shared" si="8"/>
        <v>0</v>
      </c>
      <c r="AC10" s="6">
        <f>IF(Jan!$E12&gt;0,VLOOKUP($A10,Jan!$O$4:$R$202,4,FALSE),0)</f>
        <v>0</v>
      </c>
      <c r="AD10" s="6">
        <f>IF(Jan!$E12&gt;0,VLOOKUP($A10,Jan!$O$4:$T$202,5,FALSE)+Jan!L$4/1000,0)</f>
        <v>0</v>
      </c>
      <c r="AE10" s="16">
        <f t="shared" si="9"/>
        <v>0</v>
      </c>
      <c r="AF10" s="6">
        <f>IF(Feb!$E12&gt;0,VLOOKUP($A10,Feb!$O$4:$R$202,4,FALSE),0)</f>
        <v>0</v>
      </c>
      <c r="AG10" s="6">
        <f>IF(Feb!$E12&gt;0,VLOOKUP($A10,Feb!$O$4:$T$202,5,FALSE)+Feb!L$4/1000,0)</f>
        <v>0</v>
      </c>
      <c r="AH10" s="16">
        <f t="shared" si="10"/>
        <v>0</v>
      </c>
      <c r="AI10" s="6">
        <f>IF(Mar!$E12&gt;0,VLOOKUP($A10,Mar!$O$4:$R$202,4,FALSE),0)</f>
        <v>0</v>
      </c>
      <c r="AJ10" s="6">
        <f>IF(Mar!$E12&gt;0,VLOOKUP($A10,Mar!$O$4:$T$202,5,FALSE)+Mar!L$4/1000,0)</f>
        <v>0</v>
      </c>
      <c r="AK10" s="16">
        <f t="shared" si="11"/>
        <v>0</v>
      </c>
      <c r="AN10" s="16">
        <f t="shared" si="34"/>
        <v>0</v>
      </c>
      <c r="AQ10" s="1" t="str">
        <f t="shared" si="12"/>
        <v>Angela Bremner</v>
      </c>
      <c r="AR10" s="6">
        <f t="shared" si="13"/>
        <v>0</v>
      </c>
      <c r="AS10" s="6">
        <f t="shared" si="14"/>
        <v>0</v>
      </c>
      <c r="AT10" s="6">
        <f t="shared" si="15"/>
        <v>0</v>
      </c>
      <c r="AU10" s="6">
        <f t="shared" si="16"/>
        <v>0</v>
      </c>
      <c r="AV10" s="6">
        <f t="shared" si="17"/>
        <v>0</v>
      </c>
      <c r="AW10" s="6">
        <f t="shared" si="18"/>
        <v>0</v>
      </c>
      <c r="AX10" s="6">
        <f t="shared" si="19"/>
        <v>0</v>
      </c>
      <c r="AY10" s="6">
        <f t="shared" si="20"/>
        <v>0</v>
      </c>
      <c r="AZ10" s="6">
        <f t="shared" si="21"/>
        <v>0</v>
      </c>
      <c r="BA10" s="6">
        <f t="shared" si="22"/>
        <v>0</v>
      </c>
      <c r="BB10" s="6">
        <f t="shared" si="23"/>
        <v>0</v>
      </c>
      <c r="BC10" s="6">
        <f t="shared" si="24"/>
        <v>0</v>
      </c>
      <c r="BE10" s="1">
        <f t="shared" si="25"/>
        <v>0</v>
      </c>
      <c r="BF10" s="1">
        <f t="shared" si="26"/>
        <v>0</v>
      </c>
      <c r="BG10" s="1">
        <f t="shared" si="27"/>
        <v>0</v>
      </c>
      <c r="BH10" s="1">
        <f t="shared" si="28"/>
        <v>0</v>
      </c>
      <c r="BI10" s="1">
        <f t="shared" si="29"/>
        <v>0</v>
      </c>
      <c r="BJ10" s="1">
        <f t="shared" si="30"/>
        <v>0</v>
      </c>
      <c r="BK10" s="1">
        <f t="shared" si="31"/>
        <v>0</v>
      </c>
      <c r="BL10" s="1">
        <f t="shared" si="32"/>
        <v>0</v>
      </c>
      <c r="BM10" s="1">
        <f t="shared" si="33"/>
        <v>0</v>
      </c>
    </row>
    <row r="11" spans="1:65" x14ac:dyDescent="0.25">
      <c r="A11" s="1" t="s">
        <v>21</v>
      </c>
      <c r="B11" s="6">
        <f>IF(Apr!$E13&gt;0,VLOOKUP($A11,Apr!$O$4:$T$202,4,FALSE),0)</f>
        <v>16</v>
      </c>
      <c r="C11" s="6">
        <f>IF(Apr!$E13&gt;0,VLOOKUP($A11,Apr!$O$4:$T$202,5,FALSE)+Apr!L$4/1000,0)</f>
        <v>3.3000000000000002E-2</v>
      </c>
      <c r="D11" s="16">
        <f t="shared" si="0"/>
        <v>16.048999999999999</v>
      </c>
      <c r="E11" s="6">
        <f>IF(May!$E13&gt;0,VLOOKUP($A11,May!$O$4:$T$202,4,FALSE),0)</f>
        <v>0</v>
      </c>
      <c r="F11" s="6">
        <f>IF(May!$E13&gt;0,VLOOKUP($A11,May!$O$4:$T$202,5,FALSE)+May!L$4/1000,0)</f>
        <v>0</v>
      </c>
      <c r="G11" s="16">
        <f t="shared" si="1"/>
        <v>0</v>
      </c>
      <c r="H11" s="6">
        <f>IF(Jun!$E13&gt;0,VLOOKUP($A11,Jun!$O$4:$R$202,4,FALSE),0)</f>
        <v>0</v>
      </c>
      <c r="I11" s="6">
        <f>IF(Jun!$E13&gt;0,VLOOKUP($A11,Jun!$O$4:$T$202,5,FALSE)+Jun!L$4/1000,0)</f>
        <v>0</v>
      </c>
      <c r="J11" s="16">
        <f t="shared" si="2"/>
        <v>0</v>
      </c>
      <c r="K11" s="6">
        <f>IF(Jul!$E13&gt;0,VLOOKUP($A11,Jul!$O$4:$R$202,4,FALSE),0)</f>
        <v>0</v>
      </c>
      <c r="L11" s="6">
        <f>IF(Jul!$E13&gt;0,VLOOKUP($A11,Jul!$O$4:$T$202,5,FALSE)+Jul!$L$4/1000,0)</f>
        <v>0</v>
      </c>
      <c r="M11" s="16">
        <f t="shared" si="3"/>
        <v>0</v>
      </c>
      <c r="N11" s="6">
        <f>IF(Aug!$E13&gt;0,VLOOKUP($A11,Aug!$O$4:$R$202,4,FALSE),0)</f>
        <v>0</v>
      </c>
      <c r="O11" s="6">
        <f>IF(Aug!$E13&gt;0,VLOOKUP($A11,Aug!$O$4:$T$202,5,FALSE)+Aug!L$4/1000,0)</f>
        <v>0</v>
      </c>
      <c r="P11" s="16">
        <f t="shared" si="4"/>
        <v>0</v>
      </c>
      <c r="Q11" s="6">
        <f>IF(Sep!$E13&gt;0,VLOOKUP($A11,Sep!$O$4:$R$202,4,FALSE),0)</f>
        <v>0</v>
      </c>
      <c r="R11" s="6">
        <f>IF(Sep!$E13&gt;0,VLOOKUP($A11,Sep!$O$4:$T$202,5,FALSE)+Sep!L$4/1000,0)</f>
        <v>0</v>
      </c>
      <c r="S11" s="16">
        <f t="shared" si="5"/>
        <v>0</v>
      </c>
      <c r="T11" s="6">
        <f>IF(Oct!$E13&gt;0,VLOOKUP($A11,Oct!$O$4:$R$202,4,FALSE),0)</f>
        <v>0</v>
      </c>
      <c r="U11" s="6">
        <f>IF(Oct!$E13&gt;0,VLOOKUP($A11,Oct!$O$4:$T$202,5,FALSE)+Oct!L$4/1000,0)</f>
        <v>0</v>
      </c>
      <c r="V11" s="16">
        <f t="shared" si="6"/>
        <v>0</v>
      </c>
      <c r="W11" s="6">
        <f>IF(Nov!$E13&gt;0,VLOOKUP($A11,Nov!$O$4:$R$202,4,FALSE),0)</f>
        <v>0</v>
      </c>
      <c r="X11" s="6">
        <f>IF(Nov!$E13&gt;0,VLOOKUP($A11,Nov!$O$4:$T$202,5,FALSE)+Nov!L$4/1000,0)</f>
        <v>0</v>
      </c>
      <c r="Y11" s="16">
        <f t="shared" si="7"/>
        <v>0</v>
      </c>
      <c r="Z11" s="6">
        <f>IF(Dec!$E13&gt;0,VLOOKUP($A11,Dec!$O$4:$R$202,4,FALSE),0)</f>
        <v>0</v>
      </c>
      <c r="AA11" s="6">
        <f>IF(Dec!$E13&gt;0,VLOOKUP($A11,Dec!$O$4:$T$202,5,FALSE)+Dec!L$4/1000,0)</f>
        <v>0</v>
      </c>
      <c r="AB11" s="16">
        <f t="shared" si="8"/>
        <v>0</v>
      </c>
      <c r="AC11" s="6">
        <f>IF(Jan!$E13&gt;0,VLOOKUP($A11,Jan!$O$4:$R$202,4,FALSE),0)</f>
        <v>0</v>
      </c>
      <c r="AD11" s="6">
        <f>IF(Jan!$E13&gt;0,VLOOKUP($A11,Jan!$O$4:$T$202,5,FALSE)+Jan!L$4/1000,0)</f>
        <v>0</v>
      </c>
      <c r="AE11" s="16">
        <f t="shared" si="9"/>
        <v>0</v>
      </c>
      <c r="AF11" s="6">
        <f>IF(Feb!$E13&gt;0,VLOOKUP($A11,Feb!$O$4:$R$202,4,FALSE),0)</f>
        <v>0</v>
      </c>
      <c r="AG11" s="6">
        <f>IF(Feb!$E13&gt;0,VLOOKUP($A11,Feb!$O$4:$T$202,5,FALSE)+Feb!L$4/1000,0)</f>
        <v>0</v>
      </c>
      <c r="AH11" s="16">
        <f t="shared" si="10"/>
        <v>0</v>
      </c>
      <c r="AI11" s="6">
        <f>IF(Mar!$E13&gt;0,VLOOKUP($A11,Mar!$O$4:$R$202,4,FALSE),0)</f>
        <v>0</v>
      </c>
      <c r="AJ11" s="6">
        <f>IF(Mar!$E13&gt;0,VLOOKUP($A11,Mar!$O$4:$T$202,5,FALSE)+Mar!L$4/1000,0)</f>
        <v>0</v>
      </c>
      <c r="AK11" s="16">
        <f t="shared" si="11"/>
        <v>0</v>
      </c>
      <c r="AN11" s="16">
        <f t="shared" si="34"/>
        <v>16.065048999999998</v>
      </c>
      <c r="AQ11" s="1" t="str">
        <f t="shared" si="12"/>
        <v>Barbara Holmes</v>
      </c>
      <c r="AR11" s="6">
        <f t="shared" si="13"/>
        <v>16.048999999999999</v>
      </c>
      <c r="AS11" s="6">
        <f t="shared" si="14"/>
        <v>0</v>
      </c>
      <c r="AT11" s="6">
        <f t="shared" si="15"/>
        <v>0</v>
      </c>
      <c r="AU11" s="6">
        <f t="shared" si="16"/>
        <v>0</v>
      </c>
      <c r="AV11" s="6">
        <f t="shared" si="17"/>
        <v>0</v>
      </c>
      <c r="AW11" s="6">
        <f t="shared" si="18"/>
        <v>0</v>
      </c>
      <c r="AX11" s="6">
        <f t="shared" si="19"/>
        <v>0</v>
      </c>
      <c r="AY11" s="6">
        <f t="shared" si="20"/>
        <v>0</v>
      </c>
      <c r="AZ11" s="6">
        <f t="shared" si="21"/>
        <v>0</v>
      </c>
      <c r="BA11" s="6">
        <f t="shared" si="22"/>
        <v>0</v>
      </c>
      <c r="BB11" s="6">
        <f t="shared" si="23"/>
        <v>0</v>
      </c>
      <c r="BC11" s="6">
        <f t="shared" si="24"/>
        <v>0</v>
      </c>
      <c r="BE11" s="1">
        <f t="shared" si="25"/>
        <v>16.048999999999999</v>
      </c>
      <c r="BF11" s="1">
        <f t="shared" si="26"/>
        <v>0</v>
      </c>
      <c r="BG11" s="1">
        <f t="shared" si="27"/>
        <v>0</v>
      </c>
      <c r="BH11" s="1">
        <f t="shared" si="28"/>
        <v>0</v>
      </c>
      <c r="BI11" s="1">
        <f t="shared" si="29"/>
        <v>0</v>
      </c>
      <c r="BJ11" s="1">
        <f t="shared" si="30"/>
        <v>0</v>
      </c>
      <c r="BK11" s="1">
        <f t="shared" si="31"/>
        <v>0</v>
      </c>
      <c r="BL11" s="1">
        <f t="shared" si="32"/>
        <v>0</v>
      </c>
      <c r="BM11" s="1">
        <f t="shared" si="33"/>
        <v>0</v>
      </c>
    </row>
    <row r="12" spans="1:65" x14ac:dyDescent="0.25">
      <c r="A12" s="1" t="s">
        <v>208</v>
      </c>
      <c r="B12" s="6">
        <f>IF(Apr!$E14&gt;0,VLOOKUP($A12,Apr!$O$4:$T$202,4,FALSE),0)</f>
        <v>22</v>
      </c>
      <c r="C12" s="6">
        <f>IF(Apr!$E14&gt;0,VLOOKUP($A12,Apr!$O$4:$T$202,5,FALSE)+Apr!L$4/1000,0)</f>
        <v>2.0329999999999999</v>
      </c>
      <c r="D12" s="16">
        <f t="shared" si="0"/>
        <v>24.055</v>
      </c>
      <c r="E12" s="6">
        <f>IF(May!$E14&gt;0,VLOOKUP($A12,May!$O$4:$T$202,4,FALSE),0)</f>
        <v>0</v>
      </c>
      <c r="F12" s="6">
        <f>IF(May!$E14&gt;0,VLOOKUP($A12,May!$O$4:$T$202,5,FALSE)+May!L$4/1000,0)</f>
        <v>0</v>
      </c>
      <c r="G12" s="16">
        <f t="shared" si="1"/>
        <v>0</v>
      </c>
      <c r="H12" s="6">
        <f>IF(Jun!$E14&gt;0,VLOOKUP($A12,Jun!$O$4:$R$202,4,FALSE),0)</f>
        <v>0</v>
      </c>
      <c r="I12" s="6">
        <f>IF(Jun!$E14&gt;0,VLOOKUP($A12,Jun!$O$4:$T$202,5,FALSE)+Jun!L$4/1000,0)</f>
        <v>0</v>
      </c>
      <c r="J12" s="16">
        <f t="shared" si="2"/>
        <v>0</v>
      </c>
      <c r="K12" s="6">
        <f>IF(Jul!$E14&gt;0,VLOOKUP($A12,Jul!$O$4:$R$202,4,FALSE),0)</f>
        <v>34</v>
      </c>
      <c r="L12" s="6">
        <f>IF(Jul!$E14&gt;0,VLOOKUP($A12,Jul!$O$4:$T$202,5,FALSE)+Jul!$L$4/1000,0)</f>
        <v>2.0190000000000001</v>
      </c>
      <c r="M12" s="16">
        <f t="shared" si="3"/>
        <v>36.052999999999997</v>
      </c>
      <c r="N12" s="6">
        <f>IF(Aug!$E14&gt;0,VLOOKUP($A12,Aug!$O$4:$R$202,4,FALSE),0)</f>
        <v>0</v>
      </c>
      <c r="O12" s="6">
        <f>IF(Aug!$E14&gt;0,VLOOKUP($A12,Aug!$O$4:$T$202,5,FALSE)+Aug!L$4/1000,0)</f>
        <v>0</v>
      </c>
      <c r="P12" s="16">
        <f t="shared" si="4"/>
        <v>0</v>
      </c>
      <c r="Q12" s="6">
        <f>IF(Sep!$E14&gt;0,VLOOKUP($A12,Sep!$O$4:$R$202,4,FALSE),0)</f>
        <v>0</v>
      </c>
      <c r="R12" s="6">
        <f>IF(Sep!$E14&gt;0,VLOOKUP($A12,Sep!$O$4:$T$202,5,FALSE)+Sep!L$4/1000,0)</f>
        <v>0</v>
      </c>
      <c r="S12" s="16">
        <f t="shared" si="5"/>
        <v>0</v>
      </c>
      <c r="T12" s="6">
        <f>IF(Oct!$E14&gt;0,VLOOKUP($A12,Oct!$O$4:$R$202,4,FALSE),0)</f>
        <v>0</v>
      </c>
      <c r="U12" s="6">
        <f>IF(Oct!$E14&gt;0,VLOOKUP($A12,Oct!$O$4:$T$202,5,FALSE)+Oct!L$4/1000,0)</f>
        <v>0</v>
      </c>
      <c r="V12" s="16">
        <f t="shared" si="6"/>
        <v>0</v>
      </c>
      <c r="W12" s="6">
        <f>IF(Nov!$E14&gt;0,VLOOKUP($A12,Nov!$O$4:$R$202,4,FALSE),0)</f>
        <v>33</v>
      </c>
      <c r="X12" s="6">
        <f>IF(Nov!$E14&gt;0,VLOOKUP($A12,Nov!$O$4:$T$202,5,FALSE)+Nov!L$4/1000,0)</f>
        <v>8.0000000000000002E-3</v>
      </c>
      <c r="Y12" s="16">
        <f t="shared" si="7"/>
        <v>33.041000000000004</v>
      </c>
      <c r="Z12" s="6">
        <f>IF(Dec!$E14&gt;0,VLOOKUP($A12,Dec!$O$4:$R$202,4,FALSE),0)</f>
        <v>0</v>
      </c>
      <c r="AA12" s="6">
        <f>IF(Dec!$E14&gt;0,VLOOKUP($A12,Dec!$O$4:$T$202,5,FALSE)+Dec!L$4/1000,0)</f>
        <v>0</v>
      </c>
      <c r="AB12" s="16">
        <f t="shared" si="8"/>
        <v>0</v>
      </c>
      <c r="AC12" s="6">
        <f>IF(Jan!$E14&gt;0,VLOOKUP($A12,Jan!$O$4:$R$202,4,FALSE),0)</f>
        <v>40</v>
      </c>
      <c r="AD12" s="6">
        <f>IF(Jan!$E14&gt;0,VLOOKUP($A12,Jan!$O$4:$T$202,5,FALSE)+Jan!L$4/1000,0)</f>
        <v>8.9999999999999993E-3</v>
      </c>
      <c r="AE12" s="16">
        <f t="shared" si="9"/>
        <v>40.048999999999999</v>
      </c>
      <c r="AF12" s="6">
        <f>IF(Feb!$E14&gt;0,VLOOKUP($A12,Feb!$O$4:$R$202,4,FALSE),0)</f>
        <v>0</v>
      </c>
      <c r="AG12" s="6">
        <f>IF(Feb!$E14&gt;0,VLOOKUP($A12,Feb!$O$4:$T$202,5,FALSE)+Feb!L$4/1000,0)</f>
        <v>0</v>
      </c>
      <c r="AH12" s="16">
        <f t="shared" si="10"/>
        <v>0</v>
      </c>
      <c r="AI12" s="6">
        <f>IF(Mar!$E14&gt;0,VLOOKUP($A12,Mar!$O$4:$R$202,4,FALSE),0)</f>
        <v>0</v>
      </c>
      <c r="AJ12" s="6">
        <f>IF(Mar!$E14&gt;0,VLOOKUP($A12,Mar!$O$4:$T$202,5,FALSE)+Mar!L$4/1000,0)</f>
        <v>0</v>
      </c>
      <c r="AK12" s="16">
        <f t="shared" si="11"/>
        <v>0</v>
      </c>
      <c r="AN12" s="16">
        <f t="shared" si="34"/>
        <v>133.25667486666669</v>
      </c>
      <c r="AQ12" s="1" t="str">
        <f t="shared" si="12"/>
        <v>Barry Broughton</v>
      </c>
      <c r="AR12" s="6">
        <f t="shared" si="13"/>
        <v>24.055</v>
      </c>
      <c r="AS12" s="6">
        <f t="shared" si="14"/>
        <v>0</v>
      </c>
      <c r="AT12" s="6">
        <f t="shared" si="15"/>
        <v>0</v>
      </c>
      <c r="AU12" s="6">
        <f t="shared" si="16"/>
        <v>36.052999999999997</v>
      </c>
      <c r="AV12" s="6">
        <f t="shared" si="17"/>
        <v>0</v>
      </c>
      <c r="AW12" s="6">
        <f t="shared" si="18"/>
        <v>0</v>
      </c>
      <c r="AX12" s="6">
        <f t="shared" si="19"/>
        <v>0</v>
      </c>
      <c r="AY12" s="6">
        <f t="shared" si="20"/>
        <v>33.041000000000004</v>
      </c>
      <c r="AZ12" s="6">
        <f t="shared" si="21"/>
        <v>0</v>
      </c>
      <c r="BA12" s="6">
        <f t="shared" si="22"/>
        <v>40.048999999999999</v>
      </c>
      <c r="BB12" s="6">
        <f t="shared" si="23"/>
        <v>0</v>
      </c>
      <c r="BC12" s="6">
        <f t="shared" si="24"/>
        <v>0</v>
      </c>
      <c r="BE12" s="1">
        <f t="shared" si="25"/>
        <v>40.048999999999999</v>
      </c>
      <c r="BF12" s="1">
        <f t="shared" si="26"/>
        <v>36.052999999999997</v>
      </c>
      <c r="BG12" s="1">
        <f t="shared" si="27"/>
        <v>33.041000000000004</v>
      </c>
      <c r="BH12" s="1">
        <f t="shared" si="28"/>
        <v>24.055</v>
      </c>
      <c r="BI12" s="1">
        <f t="shared" si="29"/>
        <v>0</v>
      </c>
      <c r="BJ12" s="1">
        <f t="shared" si="30"/>
        <v>0</v>
      </c>
      <c r="BK12" s="1">
        <f t="shared" si="31"/>
        <v>0</v>
      </c>
      <c r="BL12" s="1">
        <f t="shared" si="32"/>
        <v>0</v>
      </c>
      <c r="BM12" s="1">
        <f t="shared" si="33"/>
        <v>0</v>
      </c>
    </row>
    <row r="13" spans="1:65" x14ac:dyDescent="0.25">
      <c r="A13" s="1" t="s">
        <v>32</v>
      </c>
      <c r="B13" s="6">
        <f>IF(Apr!$E15&gt;0,VLOOKUP($A13,Apr!$O$4:$T$202,4,FALSE),0)</f>
        <v>0</v>
      </c>
      <c r="C13" s="6">
        <f>IF(Apr!$E15&gt;0,VLOOKUP($A13,Apr!$O$4:$T$202,5,FALSE)+Apr!L$4/1000,0)</f>
        <v>0</v>
      </c>
      <c r="D13" s="16">
        <f t="shared" si="0"/>
        <v>0</v>
      </c>
      <c r="E13" s="6">
        <f>IF(May!$E15&gt;0,VLOOKUP($A13,May!$O$4:$T$202,4,FALSE),0)</f>
        <v>0</v>
      </c>
      <c r="F13" s="6">
        <f>IF(May!$E15&gt;0,VLOOKUP($A13,May!$O$4:$T$202,5,FALSE)+May!L$4/1000,0)</f>
        <v>0</v>
      </c>
      <c r="G13" s="16">
        <f t="shared" si="1"/>
        <v>0</v>
      </c>
      <c r="H13" s="6">
        <f>IF(Jun!$E15&gt;0,VLOOKUP($A13,Jun!$O$4:$R$202,4,FALSE),0)</f>
        <v>0</v>
      </c>
      <c r="I13" s="6">
        <f>IF(Jun!$E15&gt;0,VLOOKUP($A13,Jun!$O$4:$T$202,5,FALSE)+Jun!L$4/1000,0)</f>
        <v>0</v>
      </c>
      <c r="J13" s="16">
        <f t="shared" si="2"/>
        <v>0</v>
      </c>
      <c r="K13" s="6">
        <f>IF(Jul!$E15&gt;0,VLOOKUP($A13,Jul!$O$4:$R$202,4,FALSE),0)</f>
        <v>0</v>
      </c>
      <c r="L13" s="6">
        <f>IF(Jul!$E15&gt;0,VLOOKUP($A13,Jul!$O$4:$T$202,5,FALSE)+Jul!$L$4/1000,0)</f>
        <v>0</v>
      </c>
      <c r="M13" s="16">
        <f t="shared" si="3"/>
        <v>0</v>
      </c>
      <c r="N13" s="6">
        <f>IF(Aug!$E15&gt;0,VLOOKUP($A13,Aug!$O$4:$R$202,4,FALSE),0)</f>
        <v>0</v>
      </c>
      <c r="O13" s="6">
        <f>IF(Aug!$E15&gt;0,VLOOKUP($A13,Aug!$O$4:$T$202,5,FALSE)+Aug!L$4/1000,0)</f>
        <v>0</v>
      </c>
      <c r="P13" s="16">
        <f t="shared" si="4"/>
        <v>0</v>
      </c>
      <c r="Q13" s="6">
        <f>IF(Sep!$E15&gt;0,VLOOKUP($A13,Sep!$O$4:$R$202,4,FALSE),0)</f>
        <v>0</v>
      </c>
      <c r="R13" s="6">
        <f>IF(Sep!$E15&gt;0,VLOOKUP($A13,Sep!$O$4:$T$202,5,FALSE)+Sep!L$4/1000,0)</f>
        <v>0</v>
      </c>
      <c r="S13" s="16">
        <f t="shared" si="5"/>
        <v>0</v>
      </c>
      <c r="T13" s="6">
        <f>IF(Oct!$E15&gt;0,VLOOKUP($A13,Oct!$O$4:$R$202,4,FALSE),0)</f>
        <v>0</v>
      </c>
      <c r="U13" s="6">
        <f>IF(Oct!$E15&gt;0,VLOOKUP($A13,Oct!$O$4:$T$202,5,FALSE)+Oct!L$4/1000,0)</f>
        <v>0</v>
      </c>
      <c r="V13" s="16">
        <f t="shared" si="6"/>
        <v>0</v>
      </c>
      <c r="W13" s="6">
        <f>IF(Nov!$E15&gt;0,VLOOKUP($A13,Nov!$O$4:$R$202,4,FALSE),0)</f>
        <v>0</v>
      </c>
      <c r="X13" s="6">
        <f>IF(Nov!$E15&gt;0,VLOOKUP($A13,Nov!$O$4:$T$202,5,FALSE)+Nov!L$4/1000,0)</f>
        <v>0</v>
      </c>
      <c r="Y13" s="16">
        <f t="shared" si="7"/>
        <v>0</v>
      </c>
      <c r="Z13" s="6">
        <f>IF(Dec!$E15&gt;0,VLOOKUP($A13,Dec!$O$4:$R$202,4,FALSE),0)</f>
        <v>0</v>
      </c>
      <c r="AA13" s="6">
        <f>IF(Dec!$E15&gt;0,VLOOKUP($A13,Dec!$O$4:$T$202,5,FALSE)+Dec!L$4/1000,0)</f>
        <v>0</v>
      </c>
      <c r="AB13" s="16">
        <f t="shared" si="8"/>
        <v>0</v>
      </c>
      <c r="AC13" s="6">
        <f>IF(Jan!$E15&gt;0,VLOOKUP($A13,Jan!$O$4:$R$202,4,FALSE),0)</f>
        <v>0</v>
      </c>
      <c r="AD13" s="6">
        <f>IF(Jan!$E15&gt;0,VLOOKUP($A13,Jan!$O$4:$T$202,5,FALSE)+Jan!L$4/1000,0)</f>
        <v>0</v>
      </c>
      <c r="AE13" s="16">
        <f t="shared" si="9"/>
        <v>0</v>
      </c>
      <c r="AF13" s="6">
        <f>IF(Feb!$E15&gt;0,VLOOKUP($A13,Feb!$O$4:$R$202,4,FALSE),0)</f>
        <v>0</v>
      </c>
      <c r="AG13" s="6">
        <f>IF(Feb!$E15&gt;0,VLOOKUP($A13,Feb!$O$4:$T$202,5,FALSE)+Feb!L$4/1000,0)</f>
        <v>0</v>
      </c>
      <c r="AH13" s="16">
        <f t="shared" si="10"/>
        <v>0</v>
      </c>
      <c r="AI13" s="6">
        <f>IF(Mar!$E15&gt;0,VLOOKUP($A13,Mar!$O$4:$R$202,4,FALSE),0)</f>
        <v>0</v>
      </c>
      <c r="AJ13" s="6">
        <f>IF(Mar!$E15&gt;0,VLOOKUP($A13,Mar!$O$4:$T$202,5,FALSE)+Mar!L$4/1000,0)</f>
        <v>0</v>
      </c>
      <c r="AK13" s="16">
        <f t="shared" si="11"/>
        <v>0</v>
      </c>
      <c r="AN13" s="16">
        <f t="shared" si="34"/>
        <v>0</v>
      </c>
      <c r="AQ13" s="1" t="str">
        <f t="shared" si="12"/>
        <v>Bec Willetts</v>
      </c>
      <c r="AR13" s="6">
        <f t="shared" si="13"/>
        <v>0</v>
      </c>
      <c r="AS13" s="6">
        <f t="shared" si="14"/>
        <v>0</v>
      </c>
      <c r="AT13" s="6">
        <f t="shared" si="15"/>
        <v>0</v>
      </c>
      <c r="AU13" s="6">
        <f t="shared" si="16"/>
        <v>0</v>
      </c>
      <c r="AV13" s="6">
        <f t="shared" si="17"/>
        <v>0</v>
      </c>
      <c r="AW13" s="6">
        <f t="shared" si="18"/>
        <v>0</v>
      </c>
      <c r="AX13" s="6">
        <f t="shared" si="19"/>
        <v>0</v>
      </c>
      <c r="AY13" s="6">
        <f t="shared" si="20"/>
        <v>0</v>
      </c>
      <c r="AZ13" s="6">
        <f t="shared" si="21"/>
        <v>0</v>
      </c>
      <c r="BA13" s="6">
        <f t="shared" si="22"/>
        <v>0</v>
      </c>
      <c r="BB13" s="6">
        <f t="shared" si="23"/>
        <v>0</v>
      </c>
      <c r="BC13" s="6">
        <f t="shared" si="24"/>
        <v>0</v>
      </c>
      <c r="BE13" s="1">
        <f t="shared" si="25"/>
        <v>0</v>
      </c>
      <c r="BF13" s="1">
        <f t="shared" si="26"/>
        <v>0</v>
      </c>
      <c r="BG13" s="1">
        <f t="shared" si="27"/>
        <v>0</v>
      </c>
      <c r="BH13" s="1">
        <f t="shared" si="28"/>
        <v>0</v>
      </c>
      <c r="BI13" s="1">
        <f t="shared" si="29"/>
        <v>0</v>
      </c>
      <c r="BJ13" s="1">
        <f t="shared" si="30"/>
        <v>0</v>
      </c>
      <c r="BK13" s="1">
        <f t="shared" si="31"/>
        <v>0</v>
      </c>
      <c r="BL13" s="1">
        <f t="shared" si="32"/>
        <v>0</v>
      </c>
      <c r="BM13" s="1">
        <f t="shared" si="33"/>
        <v>0</v>
      </c>
    </row>
    <row r="14" spans="1:65" x14ac:dyDescent="0.25">
      <c r="A14" s="1" t="s">
        <v>156</v>
      </c>
      <c r="B14" s="6">
        <f>IF(Apr!$E16&gt;0,VLOOKUP($A14,Apr!$O$4:$T$202,4,FALSE),0)</f>
        <v>0</v>
      </c>
      <c r="C14" s="6">
        <f>IF(Apr!$E16&gt;0,VLOOKUP($A14,Apr!$O$4:$T$202,5,FALSE)+Apr!L$4/1000,0)</f>
        <v>0</v>
      </c>
      <c r="D14" s="16">
        <f t="shared" si="0"/>
        <v>0</v>
      </c>
      <c r="E14" s="6">
        <f>IF(May!$E16&gt;0,VLOOKUP($A14,May!$O$4:$T$202,4,FALSE),0)</f>
        <v>0</v>
      </c>
      <c r="F14" s="6">
        <f>IF(May!$E16&gt;0,VLOOKUP($A14,May!$O$4:$T$202,5,FALSE)+May!L$4/1000,0)</f>
        <v>0</v>
      </c>
      <c r="G14" s="16">
        <f t="shared" si="1"/>
        <v>0</v>
      </c>
      <c r="H14" s="6">
        <f>IF(Jun!$E16&gt;0,VLOOKUP($A14,Jun!$O$4:$R$202,4,FALSE),0)</f>
        <v>0</v>
      </c>
      <c r="I14" s="6">
        <f>IF(Jun!$E16&gt;0,VLOOKUP($A14,Jun!$O$4:$T$202,5,FALSE)+Jun!L$4/1000,0)</f>
        <v>0</v>
      </c>
      <c r="J14" s="16">
        <f t="shared" si="2"/>
        <v>0</v>
      </c>
      <c r="K14" s="6">
        <f>IF(Jul!$E16&gt;0,VLOOKUP($A14,Jul!$O$4:$R$202,4,FALSE),0)</f>
        <v>0</v>
      </c>
      <c r="L14" s="6">
        <f>IF(Jul!$E16&gt;0,VLOOKUP($A14,Jul!$O$4:$T$202,5,FALSE)+Jul!$L$4/1000,0)</f>
        <v>0</v>
      </c>
      <c r="M14" s="16">
        <f t="shared" si="3"/>
        <v>0</v>
      </c>
      <c r="N14" s="6">
        <f>IF(Aug!$E16&gt;0,VLOOKUP($A14,Aug!$O$4:$R$202,4,FALSE),0)</f>
        <v>0</v>
      </c>
      <c r="O14" s="6">
        <f>IF(Aug!$E16&gt;0,VLOOKUP($A14,Aug!$O$4:$T$202,5,FALSE)+Aug!L$4/1000,0)</f>
        <v>0</v>
      </c>
      <c r="P14" s="16">
        <f t="shared" si="4"/>
        <v>0</v>
      </c>
      <c r="Q14" s="6">
        <f>IF(Sep!$E16&gt;0,VLOOKUP($A14,Sep!$O$4:$R$202,4,FALSE),0)</f>
        <v>0</v>
      </c>
      <c r="R14" s="6">
        <f>IF(Sep!$E16&gt;0,VLOOKUP($A14,Sep!$O$4:$T$202,5,FALSE)+Sep!L$4/1000,0)</f>
        <v>0</v>
      </c>
      <c r="S14" s="16">
        <f t="shared" si="5"/>
        <v>0</v>
      </c>
      <c r="T14" s="6">
        <f>IF(Oct!$E16&gt;0,VLOOKUP($A14,Oct!$O$4:$R$202,4,FALSE),0)</f>
        <v>0</v>
      </c>
      <c r="U14" s="6">
        <f>IF(Oct!$E16&gt;0,VLOOKUP($A14,Oct!$O$4:$T$202,5,FALSE)+Oct!L$4/1000,0)</f>
        <v>0</v>
      </c>
      <c r="V14" s="16">
        <f t="shared" si="6"/>
        <v>0</v>
      </c>
      <c r="W14" s="6">
        <f>IF(Nov!$E16&gt;0,VLOOKUP($A14,Nov!$O$4:$R$202,4,FALSE),0)</f>
        <v>0</v>
      </c>
      <c r="X14" s="6">
        <f>IF(Nov!$E16&gt;0,VLOOKUP($A14,Nov!$O$4:$T$202,5,FALSE)+Nov!L$4/1000,0)</f>
        <v>0</v>
      </c>
      <c r="Y14" s="16">
        <f t="shared" si="7"/>
        <v>0</v>
      </c>
      <c r="Z14" s="6">
        <f>IF(Dec!$E16&gt;0,VLOOKUP($A14,Dec!$O$4:$R$202,4,FALSE),0)</f>
        <v>0</v>
      </c>
      <c r="AA14" s="6">
        <f>IF(Dec!$E16&gt;0,VLOOKUP($A14,Dec!$O$4:$T$202,5,FALSE)+Dec!L$4/1000,0)</f>
        <v>0</v>
      </c>
      <c r="AB14" s="16">
        <f t="shared" si="8"/>
        <v>0</v>
      </c>
      <c r="AC14" s="6">
        <f>IF(Jan!$E16&gt;0,VLOOKUP($A14,Jan!$O$4:$R$202,4,FALSE),0)</f>
        <v>0</v>
      </c>
      <c r="AD14" s="6">
        <f>IF(Jan!$E16&gt;0,VLOOKUP($A14,Jan!$O$4:$T$202,5,FALSE)+Jan!L$4/1000,0)</f>
        <v>0</v>
      </c>
      <c r="AE14" s="16">
        <f t="shared" si="9"/>
        <v>0</v>
      </c>
      <c r="AF14" s="6">
        <f>IF(Feb!$E16&gt;0,VLOOKUP($A14,Feb!$O$4:$R$202,4,FALSE),0)</f>
        <v>0</v>
      </c>
      <c r="AG14" s="6">
        <f>IF(Feb!$E16&gt;0,VLOOKUP($A14,Feb!$O$4:$T$202,5,FALSE)+Feb!L$4/1000,0)</f>
        <v>0</v>
      </c>
      <c r="AH14" s="16">
        <f t="shared" si="10"/>
        <v>0</v>
      </c>
      <c r="AI14" s="6">
        <f>IF(Mar!$E16&gt;0,VLOOKUP($A14,Mar!$O$4:$R$202,4,FALSE),0)</f>
        <v>0</v>
      </c>
      <c r="AJ14" s="6">
        <f>IF(Mar!$E16&gt;0,VLOOKUP($A14,Mar!$O$4:$T$202,5,FALSE)+Mar!L$4/1000,0)</f>
        <v>0</v>
      </c>
      <c r="AK14" s="16">
        <f t="shared" si="11"/>
        <v>0</v>
      </c>
      <c r="AN14" s="16">
        <f t="shared" si="34"/>
        <v>0</v>
      </c>
      <c r="AQ14" s="1" t="str">
        <f t="shared" si="12"/>
        <v>Ben McCabe</v>
      </c>
      <c r="AR14" s="6">
        <f t="shared" si="13"/>
        <v>0</v>
      </c>
      <c r="AS14" s="6">
        <f t="shared" si="14"/>
        <v>0</v>
      </c>
      <c r="AT14" s="6">
        <f t="shared" si="15"/>
        <v>0</v>
      </c>
      <c r="AU14" s="6">
        <f t="shared" si="16"/>
        <v>0</v>
      </c>
      <c r="AV14" s="6">
        <f t="shared" si="17"/>
        <v>0</v>
      </c>
      <c r="AW14" s="6">
        <f t="shared" si="18"/>
        <v>0</v>
      </c>
      <c r="AX14" s="6">
        <f t="shared" si="19"/>
        <v>0</v>
      </c>
      <c r="AY14" s="6">
        <f t="shared" si="20"/>
        <v>0</v>
      </c>
      <c r="AZ14" s="6">
        <f t="shared" si="21"/>
        <v>0</v>
      </c>
      <c r="BA14" s="6">
        <f t="shared" si="22"/>
        <v>0</v>
      </c>
      <c r="BB14" s="6">
        <f t="shared" si="23"/>
        <v>0</v>
      </c>
      <c r="BC14" s="6">
        <f t="shared" si="24"/>
        <v>0</v>
      </c>
      <c r="BE14" s="1">
        <f t="shared" si="25"/>
        <v>0</v>
      </c>
      <c r="BF14" s="1">
        <f t="shared" si="26"/>
        <v>0</v>
      </c>
      <c r="BG14" s="1">
        <f t="shared" si="27"/>
        <v>0</v>
      </c>
      <c r="BH14" s="1">
        <f t="shared" si="28"/>
        <v>0</v>
      </c>
      <c r="BI14" s="1">
        <f t="shared" si="29"/>
        <v>0</v>
      </c>
      <c r="BJ14" s="1">
        <f t="shared" si="30"/>
        <v>0</v>
      </c>
      <c r="BK14" s="1">
        <f t="shared" si="31"/>
        <v>0</v>
      </c>
      <c r="BL14" s="1">
        <f t="shared" si="32"/>
        <v>0</v>
      </c>
      <c r="BM14" s="1">
        <f t="shared" si="33"/>
        <v>0</v>
      </c>
    </row>
    <row r="15" spans="1:65" x14ac:dyDescent="0.25">
      <c r="A15" s="1" t="s">
        <v>20</v>
      </c>
      <c r="B15" s="6">
        <f>IF(Apr!$E17&gt;0,VLOOKUP($A15,Apr!$O$4:$T$202,4,FALSE),0)</f>
        <v>0</v>
      </c>
      <c r="C15" s="6">
        <f>IF(Apr!$E17&gt;0,VLOOKUP($A15,Apr!$O$4:$T$202,5,FALSE)+Apr!L$4/1000,0)</f>
        <v>0</v>
      </c>
      <c r="D15" s="16">
        <f t="shared" si="0"/>
        <v>0</v>
      </c>
      <c r="E15" s="6">
        <f>IF(May!$E17&gt;0,VLOOKUP($A15,May!$O$4:$T$202,4,FALSE),0)</f>
        <v>0</v>
      </c>
      <c r="F15" s="6">
        <f>IF(May!$E17&gt;0,VLOOKUP($A15,May!$O$4:$T$202,5,FALSE)+May!L$4/1000,0)</f>
        <v>0</v>
      </c>
      <c r="G15" s="16">
        <f t="shared" si="1"/>
        <v>0</v>
      </c>
      <c r="H15" s="6">
        <f>IF(Jun!$E17&gt;0,VLOOKUP($A15,Jun!$O$4:$R$202,4,FALSE),0)</f>
        <v>0</v>
      </c>
      <c r="I15" s="6">
        <f>IF(Jun!$E17&gt;0,VLOOKUP($A15,Jun!$O$4:$T$202,5,FALSE)+Jun!L$4/1000,0)</f>
        <v>0</v>
      </c>
      <c r="J15" s="16">
        <f t="shared" si="2"/>
        <v>0</v>
      </c>
      <c r="K15" s="6">
        <f>IF(Jul!$E17&gt;0,VLOOKUP($A15,Jul!$O$4:$R$202,4,FALSE),0)</f>
        <v>0</v>
      </c>
      <c r="L15" s="6">
        <f>IF(Jul!$E17&gt;0,VLOOKUP($A15,Jul!$O$4:$T$202,5,FALSE)+Jul!$L$4/1000,0)</f>
        <v>0</v>
      </c>
      <c r="M15" s="16">
        <f t="shared" si="3"/>
        <v>0</v>
      </c>
      <c r="N15" s="6">
        <f>IF(Aug!$E17&gt;0,VLOOKUP($A15,Aug!$O$4:$R$202,4,FALSE),0)</f>
        <v>0</v>
      </c>
      <c r="O15" s="6">
        <f>IF(Aug!$E17&gt;0,VLOOKUP($A15,Aug!$O$4:$T$202,5,FALSE)+Aug!L$4/1000,0)</f>
        <v>0</v>
      </c>
      <c r="P15" s="16">
        <f t="shared" si="4"/>
        <v>0</v>
      </c>
      <c r="Q15" s="6">
        <f>IF(Sep!$E17&gt;0,VLOOKUP($A15,Sep!$O$4:$R$202,4,FALSE),0)</f>
        <v>0</v>
      </c>
      <c r="R15" s="6">
        <f>IF(Sep!$E17&gt;0,VLOOKUP($A15,Sep!$O$4:$T$202,5,FALSE)+Sep!L$4/1000,0)</f>
        <v>0</v>
      </c>
      <c r="S15" s="16">
        <f t="shared" si="5"/>
        <v>0</v>
      </c>
      <c r="T15" s="6">
        <f>IF(Oct!$E17&gt;0,VLOOKUP($A15,Oct!$O$4:$R$202,4,FALSE),0)</f>
        <v>28</v>
      </c>
      <c r="U15" s="6">
        <f>IF(Oct!$E17&gt;0,VLOOKUP($A15,Oct!$O$4:$T$202,5,FALSE)+Oct!L$4/1000,0)</f>
        <v>2.1000000000000001E-2</v>
      </c>
      <c r="V15" s="16">
        <f t="shared" si="6"/>
        <v>28.048999999999999</v>
      </c>
      <c r="W15" s="6">
        <f>IF(Nov!$E17&gt;0,VLOOKUP($A15,Nov!$O$4:$R$202,4,FALSE),0)</f>
        <v>0</v>
      </c>
      <c r="X15" s="6">
        <f>IF(Nov!$E17&gt;0,VLOOKUP($A15,Nov!$O$4:$T$202,5,FALSE)+Nov!L$4/1000,0)</f>
        <v>0</v>
      </c>
      <c r="Y15" s="16">
        <f t="shared" si="7"/>
        <v>0</v>
      </c>
      <c r="Z15" s="6">
        <f>IF(Dec!$E17&gt;0,VLOOKUP($A15,Dec!$O$4:$R$202,4,FALSE),0)</f>
        <v>0</v>
      </c>
      <c r="AA15" s="6">
        <f>IF(Dec!$E17&gt;0,VLOOKUP($A15,Dec!$O$4:$T$202,5,FALSE)+Dec!L$4/1000,0)</f>
        <v>0</v>
      </c>
      <c r="AB15" s="16">
        <f t="shared" si="8"/>
        <v>0</v>
      </c>
      <c r="AC15" s="6">
        <f>IF(Jan!$E17&gt;0,VLOOKUP($A15,Jan!$O$4:$R$202,4,FALSE),0)</f>
        <v>0</v>
      </c>
      <c r="AD15" s="6">
        <f>IF(Jan!$E17&gt;0,VLOOKUP($A15,Jan!$O$4:$T$202,5,FALSE)+Jan!L$4/1000,0)</f>
        <v>0</v>
      </c>
      <c r="AE15" s="16">
        <f t="shared" si="9"/>
        <v>0</v>
      </c>
      <c r="AF15" s="6">
        <f>IF(Feb!$E17&gt;0,VLOOKUP($A15,Feb!$O$4:$R$202,4,FALSE),0)</f>
        <v>0</v>
      </c>
      <c r="AG15" s="6">
        <f>IF(Feb!$E17&gt;0,VLOOKUP($A15,Feb!$O$4:$T$202,5,FALSE)+Feb!L$4/1000,0)</f>
        <v>0</v>
      </c>
      <c r="AH15" s="16">
        <f t="shared" si="10"/>
        <v>0</v>
      </c>
      <c r="AI15" s="6">
        <f>IF(Mar!$E17&gt;0,VLOOKUP($A15,Mar!$O$4:$R$202,4,FALSE),0)</f>
        <v>0</v>
      </c>
      <c r="AJ15" s="6">
        <f>IF(Mar!$E17&gt;0,VLOOKUP($A15,Mar!$O$4:$T$202,5,FALSE)+Mar!L$4/1000,0)</f>
        <v>0</v>
      </c>
      <c r="AK15" s="16">
        <f t="shared" si="11"/>
        <v>0</v>
      </c>
      <c r="AN15" s="16">
        <f t="shared" si="34"/>
        <v>28.077048999999999</v>
      </c>
      <c r="AQ15" s="1" t="str">
        <f t="shared" si="12"/>
        <v>Bob Clough</v>
      </c>
      <c r="AR15" s="6">
        <f t="shared" si="13"/>
        <v>0</v>
      </c>
      <c r="AS15" s="6">
        <f t="shared" si="14"/>
        <v>0</v>
      </c>
      <c r="AT15" s="6">
        <f t="shared" si="15"/>
        <v>0</v>
      </c>
      <c r="AU15" s="6">
        <f t="shared" si="16"/>
        <v>0</v>
      </c>
      <c r="AV15" s="6">
        <f t="shared" si="17"/>
        <v>0</v>
      </c>
      <c r="AW15" s="6">
        <f t="shared" si="18"/>
        <v>0</v>
      </c>
      <c r="AX15" s="6">
        <f t="shared" si="19"/>
        <v>28.048999999999999</v>
      </c>
      <c r="AY15" s="6">
        <f t="shared" si="20"/>
        <v>0</v>
      </c>
      <c r="AZ15" s="6">
        <f t="shared" si="21"/>
        <v>0</v>
      </c>
      <c r="BA15" s="6">
        <f t="shared" si="22"/>
        <v>0</v>
      </c>
      <c r="BB15" s="6">
        <f t="shared" si="23"/>
        <v>0</v>
      </c>
      <c r="BC15" s="6">
        <f t="shared" si="24"/>
        <v>0</v>
      </c>
      <c r="BE15" s="1">
        <f t="shared" si="25"/>
        <v>28.048999999999999</v>
      </c>
      <c r="BF15" s="1">
        <f t="shared" si="26"/>
        <v>0</v>
      </c>
      <c r="BG15" s="1">
        <f t="shared" si="27"/>
        <v>0</v>
      </c>
      <c r="BH15" s="1">
        <f t="shared" si="28"/>
        <v>0</v>
      </c>
      <c r="BI15" s="1">
        <f t="shared" si="29"/>
        <v>0</v>
      </c>
      <c r="BJ15" s="1">
        <f t="shared" si="30"/>
        <v>0</v>
      </c>
      <c r="BK15" s="1">
        <f t="shared" si="31"/>
        <v>0</v>
      </c>
      <c r="BL15" s="1">
        <f t="shared" si="32"/>
        <v>0</v>
      </c>
      <c r="BM15" s="1">
        <f t="shared" si="33"/>
        <v>0</v>
      </c>
    </row>
    <row r="16" spans="1:65" x14ac:dyDescent="0.25">
      <c r="A16" s="1" t="s">
        <v>193</v>
      </c>
      <c r="B16" s="6">
        <f>IF(Apr!$E18&gt;0,VLOOKUP($A16,Apr!$O$4:$T$202,4,FALSE),0)</f>
        <v>0</v>
      </c>
      <c r="C16" s="6">
        <f>IF(Apr!$E18&gt;0,VLOOKUP($A16,Apr!$O$4:$T$202,5,FALSE)+Apr!L$4/1000,0)</f>
        <v>0</v>
      </c>
      <c r="D16" s="16">
        <f t="shared" si="0"/>
        <v>0</v>
      </c>
      <c r="E16" s="6">
        <f>IF(May!$E18&gt;0,VLOOKUP($A16,May!$O$4:$T$202,4,FALSE),0)</f>
        <v>0</v>
      </c>
      <c r="F16" s="6">
        <f>IF(May!$E18&gt;0,VLOOKUP($A16,May!$O$4:$T$202,5,FALSE)+May!L$4/1000,0)</f>
        <v>0</v>
      </c>
      <c r="G16" s="16">
        <f t="shared" si="1"/>
        <v>0</v>
      </c>
      <c r="H16" s="6">
        <f>IF(Jun!$E18&gt;0,VLOOKUP($A16,Jun!$O$4:$R$202,4,FALSE),0)</f>
        <v>0</v>
      </c>
      <c r="I16" s="6">
        <f>IF(Jun!$E18&gt;0,VLOOKUP($A16,Jun!$O$4:$T$202,5,FALSE)+Jun!L$4/1000,0)</f>
        <v>0</v>
      </c>
      <c r="J16" s="16">
        <f t="shared" si="2"/>
        <v>0</v>
      </c>
      <c r="K16" s="6">
        <f>IF(Jul!$E18&gt;0,VLOOKUP($A16,Jul!$O$4:$R$202,4,FALSE),0)</f>
        <v>0</v>
      </c>
      <c r="L16" s="6">
        <f>IF(Jul!$E18&gt;0,VLOOKUP($A16,Jul!$O$4:$T$202,5,FALSE)+Jul!$L$4/1000,0)</f>
        <v>0</v>
      </c>
      <c r="M16" s="16">
        <f t="shared" si="3"/>
        <v>0</v>
      </c>
      <c r="N16" s="6">
        <f>IF(Aug!$E18&gt;0,VLOOKUP($A16,Aug!$O$4:$R$202,4,FALSE),0)</f>
        <v>0</v>
      </c>
      <c r="O16" s="6">
        <f>IF(Aug!$E18&gt;0,VLOOKUP($A16,Aug!$O$4:$T$202,5,FALSE)+Aug!L$4/1000,0)</f>
        <v>0</v>
      </c>
      <c r="P16" s="16">
        <f t="shared" si="4"/>
        <v>0</v>
      </c>
      <c r="Q16" s="6">
        <f>IF(Sep!$E18&gt;0,VLOOKUP($A16,Sep!$O$4:$R$202,4,FALSE),0)</f>
        <v>0</v>
      </c>
      <c r="R16" s="6">
        <f>IF(Sep!$E18&gt;0,VLOOKUP($A16,Sep!$O$4:$T$202,5,FALSE)+Sep!L$4/1000,0)</f>
        <v>0</v>
      </c>
      <c r="S16" s="16">
        <f t="shared" si="5"/>
        <v>0</v>
      </c>
      <c r="T16" s="6">
        <f>IF(Oct!$E18&gt;0,VLOOKUP($A16,Oct!$O$4:$R$202,4,FALSE),0)</f>
        <v>0</v>
      </c>
      <c r="U16" s="6">
        <f>IF(Oct!$E18&gt;0,VLOOKUP($A16,Oct!$O$4:$T$202,5,FALSE)+Oct!L$4/1000,0)</f>
        <v>0</v>
      </c>
      <c r="V16" s="16">
        <f t="shared" si="6"/>
        <v>0</v>
      </c>
      <c r="W16" s="6">
        <f>IF(Nov!$E18&gt;0,VLOOKUP($A16,Nov!$O$4:$R$202,4,FALSE),0)</f>
        <v>0</v>
      </c>
      <c r="X16" s="6">
        <f>IF(Nov!$E18&gt;0,VLOOKUP($A16,Nov!$O$4:$T$202,5,FALSE)+Nov!L$4/1000,0)</f>
        <v>0</v>
      </c>
      <c r="Y16" s="16">
        <f t="shared" si="7"/>
        <v>0</v>
      </c>
      <c r="Z16" s="6">
        <f>IF(Dec!$E18&gt;0,VLOOKUP($A16,Dec!$O$4:$R$202,4,FALSE),0)</f>
        <v>0</v>
      </c>
      <c r="AA16" s="6">
        <f>IF(Dec!$E18&gt;0,VLOOKUP($A16,Dec!$O$4:$T$202,5,FALSE)+Dec!L$4/1000,0)</f>
        <v>0</v>
      </c>
      <c r="AB16" s="16">
        <f t="shared" si="8"/>
        <v>0</v>
      </c>
      <c r="AC16" s="6">
        <f>IF(Jan!$E18&gt;0,VLOOKUP($A16,Jan!$O$4:$R$202,4,FALSE),0)</f>
        <v>0</v>
      </c>
      <c r="AD16" s="6">
        <f>IF(Jan!$E18&gt;0,VLOOKUP($A16,Jan!$O$4:$T$202,5,FALSE)+Jan!L$4/1000,0)</f>
        <v>0</v>
      </c>
      <c r="AE16" s="16">
        <f t="shared" si="9"/>
        <v>0</v>
      </c>
      <c r="AF16" s="6">
        <f>IF(Feb!$E18&gt;0,VLOOKUP($A16,Feb!$O$4:$R$202,4,FALSE),0)</f>
        <v>0</v>
      </c>
      <c r="AG16" s="6">
        <f>IF(Feb!$E18&gt;0,VLOOKUP($A16,Feb!$O$4:$T$202,5,FALSE)+Feb!L$4/1000,0)</f>
        <v>0</v>
      </c>
      <c r="AH16" s="16">
        <f t="shared" si="10"/>
        <v>0</v>
      </c>
      <c r="AI16" s="6">
        <f>IF(Mar!$E18&gt;0,VLOOKUP($A16,Mar!$O$4:$R$202,4,FALSE),0)</f>
        <v>0</v>
      </c>
      <c r="AJ16" s="6">
        <f>IF(Mar!$E18&gt;0,VLOOKUP($A16,Mar!$O$4:$T$202,5,FALSE)+Mar!L$4/1000,0)</f>
        <v>0</v>
      </c>
      <c r="AK16" s="16">
        <f t="shared" si="11"/>
        <v>0</v>
      </c>
      <c r="AN16" s="16">
        <f t="shared" si="34"/>
        <v>0</v>
      </c>
      <c r="AQ16" s="1" t="str">
        <f t="shared" si="12"/>
        <v>Carolyn Melvyn</v>
      </c>
      <c r="AR16" s="6">
        <f t="shared" si="13"/>
        <v>0</v>
      </c>
      <c r="AS16" s="6">
        <f t="shared" si="14"/>
        <v>0</v>
      </c>
      <c r="AT16" s="6">
        <f t="shared" si="15"/>
        <v>0</v>
      </c>
      <c r="AU16" s="6">
        <f t="shared" si="16"/>
        <v>0</v>
      </c>
      <c r="AV16" s="6">
        <f t="shared" si="17"/>
        <v>0</v>
      </c>
      <c r="AW16" s="6">
        <f t="shared" si="18"/>
        <v>0</v>
      </c>
      <c r="AX16" s="6">
        <f t="shared" si="19"/>
        <v>0</v>
      </c>
      <c r="AY16" s="6">
        <f t="shared" si="20"/>
        <v>0</v>
      </c>
      <c r="AZ16" s="6">
        <f t="shared" si="21"/>
        <v>0</v>
      </c>
      <c r="BA16" s="6">
        <f t="shared" si="22"/>
        <v>0</v>
      </c>
      <c r="BB16" s="6">
        <f t="shared" si="23"/>
        <v>0</v>
      </c>
      <c r="BC16" s="6">
        <f t="shared" si="24"/>
        <v>0</v>
      </c>
      <c r="BE16" s="1">
        <f t="shared" si="25"/>
        <v>0</v>
      </c>
      <c r="BF16" s="1">
        <f t="shared" si="26"/>
        <v>0</v>
      </c>
      <c r="BG16" s="1">
        <f t="shared" si="27"/>
        <v>0</v>
      </c>
      <c r="BH16" s="1">
        <f t="shared" si="28"/>
        <v>0</v>
      </c>
      <c r="BI16" s="1">
        <f t="shared" si="29"/>
        <v>0</v>
      </c>
      <c r="BJ16" s="1">
        <f t="shared" si="30"/>
        <v>0</v>
      </c>
      <c r="BK16" s="1">
        <f t="shared" si="31"/>
        <v>0</v>
      </c>
      <c r="BL16" s="1">
        <f t="shared" si="32"/>
        <v>0</v>
      </c>
      <c r="BM16" s="1">
        <f t="shared" si="33"/>
        <v>0</v>
      </c>
    </row>
    <row r="17" spans="1:65" x14ac:dyDescent="0.25">
      <c r="A17" s="1" t="s">
        <v>134</v>
      </c>
      <c r="B17" s="6">
        <f>IF(Apr!$E19&gt;0,VLOOKUP($A17,Apr!$O$4:$T$202,4,FALSE),0)</f>
        <v>0</v>
      </c>
      <c r="C17" s="6">
        <f>IF(Apr!$E19&gt;0,VLOOKUP($A17,Apr!$O$4:$T$202,5,FALSE)+Apr!L$4/1000,0)</f>
        <v>0</v>
      </c>
      <c r="D17" s="16">
        <f t="shared" si="0"/>
        <v>0</v>
      </c>
      <c r="E17" s="6">
        <f>IF(May!$E19&gt;0,VLOOKUP($A17,May!$O$4:$T$202,4,FALSE),0)</f>
        <v>0</v>
      </c>
      <c r="F17" s="6">
        <f>IF(May!$E19&gt;0,VLOOKUP($A17,May!$O$4:$T$202,5,FALSE)+May!L$4/1000,0)</f>
        <v>0</v>
      </c>
      <c r="G17" s="16">
        <f t="shared" si="1"/>
        <v>0</v>
      </c>
      <c r="H17" s="6">
        <f>IF(Jun!$E19&gt;0,VLOOKUP($A17,Jun!$O$4:$R$202,4,FALSE),0)</f>
        <v>0</v>
      </c>
      <c r="I17" s="6">
        <f>IF(Jun!$E19&gt;0,VLOOKUP($A17,Jun!$O$4:$T$202,5,FALSE)+Jun!L$4/1000,0)</f>
        <v>0</v>
      </c>
      <c r="J17" s="16">
        <f t="shared" si="2"/>
        <v>0</v>
      </c>
      <c r="K17" s="6">
        <f>IF(Jul!$E19&gt;0,VLOOKUP($A17,Jul!$O$4:$R$202,4,FALSE),0)</f>
        <v>0</v>
      </c>
      <c r="L17" s="6">
        <f>IF(Jul!$E19&gt;0,VLOOKUP($A17,Jul!$O$4:$T$202,5,FALSE)+Jul!$L$4/1000,0)</f>
        <v>0</v>
      </c>
      <c r="M17" s="16">
        <f t="shared" si="3"/>
        <v>0</v>
      </c>
      <c r="N17" s="6">
        <f>IF(Aug!$E19&gt;0,VLOOKUP($A17,Aug!$O$4:$R$202,4,FALSE),0)</f>
        <v>0</v>
      </c>
      <c r="O17" s="6">
        <f>IF(Aug!$E19&gt;0,VLOOKUP($A17,Aug!$O$4:$T$202,5,FALSE)+Aug!L$4/1000,0)</f>
        <v>0</v>
      </c>
      <c r="P17" s="16">
        <f t="shared" si="4"/>
        <v>0</v>
      </c>
      <c r="Q17" s="6">
        <f>IF(Sep!$E19&gt;0,VLOOKUP($A17,Sep!$O$4:$R$202,4,FALSE),0)</f>
        <v>0</v>
      </c>
      <c r="R17" s="6">
        <f>IF(Sep!$E19&gt;0,VLOOKUP($A17,Sep!$O$4:$T$202,5,FALSE)+Sep!L$4/1000,0)</f>
        <v>0</v>
      </c>
      <c r="S17" s="16">
        <f t="shared" si="5"/>
        <v>0</v>
      </c>
      <c r="T17" s="6">
        <f>IF(Oct!$E19&gt;0,VLOOKUP($A17,Oct!$O$4:$R$202,4,FALSE),0)</f>
        <v>0</v>
      </c>
      <c r="U17" s="6">
        <f>IF(Oct!$E19&gt;0,VLOOKUP($A17,Oct!$O$4:$T$202,5,FALSE)+Oct!L$4/1000,0)</f>
        <v>0</v>
      </c>
      <c r="V17" s="16">
        <f t="shared" si="6"/>
        <v>0</v>
      </c>
      <c r="W17" s="6">
        <f>IF(Nov!$E19&gt;0,VLOOKUP($A17,Nov!$O$4:$R$202,4,FALSE),0)</f>
        <v>0</v>
      </c>
      <c r="X17" s="6">
        <f>IF(Nov!$E19&gt;0,VLOOKUP($A17,Nov!$O$4:$T$202,5,FALSE)+Nov!L$4/1000,0)</f>
        <v>0</v>
      </c>
      <c r="Y17" s="16">
        <f t="shared" si="7"/>
        <v>0</v>
      </c>
      <c r="Z17" s="6">
        <f>IF(Dec!$E19&gt;0,VLOOKUP($A17,Dec!$O$4:$R$202,4,FALSE),0)</f>
        <v>0</v>
      </c>
      <c r="AA17" s="6">
        <f>IF(Dec!$E19&gt;0,VLOOKUP($A17,Dec!$O$4:$T$202,5,FALSE)+Dec!L$4/1000,0)</f>
        <v>0</v>
      </c>
      <c r="AB17" s="16">
        <f t="shared" si="8"/>
        <v>0</v>
      </c>
      <c r="AC17" s="6">
        <f>IF(Jan!$E19&gt;0,VLOOKUP($A17,Jan!$O$4:$R$202,4,FALSE),0)</f>
        <v>0</v>
      </c>
      <c r="AD17" s="6">
        <f>IF(Jan!$E19&gt;0,VLOOKUP($A17,Jan!$O$4:$T$202,5,FALSE)+Jan!L$4/1000,0)</f>
        <v>0</v>
      </c>
      <c r="AE17" s="16">
        <f t="shared" si="9"/>
        <v>0</v>
      </c>
      <c r="AF17" s="6">
        <f>IF(Feb!$E19&gt;0,VLOOKUP($A17,Feb!$O$4:$R$202,4,FALSE),0)</f>
        <v>0</v>
      </c>
      <c r="AG17" s="6">
        <f>IF(Feb!$E19&gt;0,VLOOKUP($A17,Feb!$O$4:$T$202,5,FALSE)+Feb!L$4/1000,0)</f>
        <v>0</v>
      </c>
      <c r="AH17" s="16">
        <f t="shared" si="10"/>
        <v>0</v>
      </c>
      <c r="AI17" s="6">
        <f>IF(Mar!$E19&gt;0,VLOOKUP($A17,Mar!$O$4:$R$202,4,FALSE),0)</f>
        <v>0</v>
      </c>
      <c r="AJ17" s="6">
        <f>IF(Mar!$E19&gt;0,VLOOKUP($A17,Mar!$O$4:$T$202,5,FALSE)+Mar!L$4/1000,0)</f>
        <v>0</v>
      </c>
      <c r="AK17" s="16">
        <f t="shared" si="11"/>
        <v>0</v>
      </c>
      <c r="AN17" s="16">
        <f t="shared" si="34"/>
        <v>0</v>
      </c>
      <c r="AQ17" s="1" t="str">
        <f t="shared" si="12"/>
        <v>Catherine Carrdus</v>
      </c>
      <c r="AR17" s="6">
        <f t="shared" si="13"/>
        <v>0</v>
      </c>
      <c r="AS17" s="6">
        <f t="shared" si="14"/>
        <v>0</v>
      </c>
      <c r="AT17" s="6">
        <f t="shared" si="15"/>
        <v>0</v>
      </c>
      <c r="AU17" s="6">
        <f t="shared" si="16"/>
        <v>0</v>
      </c>
      <c r="AV17" s="6">
        <f t="shared" si="17"/>
        <v>0</v>
      </c>
      <c r="AW17" s="6">
        <f t="shared" si="18"/>
        <v>0</v>
      </c>
      <c r="AX17" s="6">
        <f t="shared" si="19"/>
        <v>0</v>
      </c>
      <c r="AY17" s="6">
        <f t="shared" si="20"/>
        <v>0</v>
      </c>
      <c r="AZ17" s="6">
        <f t="shared" si="21"/>
        <v>0</v>
      </c>
      <c r="BA17" s="6">
        <f t="shared" si="22"/>
        <v>0</v>
      </c>
      <c r="BB17" s="6">
        <f t="shared" si="23"/>
        <v>0</v>
      </c>
      <c r="BC17" s="6">
        <f t="shared" si="24"/>
        <v>0</v>
      </c>
      <c r="BE17" s="1">
        <f t="shared" si="25"/>
        <v>0</v>
      </c>
      <c r="BF17" s="1">
        <f t="shared" si="26"/>
        <v>0</v>
      </c>
      <c r="BG17" s="1">
        <f t="shared" si="27"/>
        <v>0</v>
      </c>
      <c r="BH17" s="1">
        <f t="shared" si="28"/>
        <v>0</v>
      </c>
      <c r="BI17" s="1">
        <f t="shared" si="29"/>
        <v>0</v>
      </c>
      <c r="BJ17" s="1">
        <f t="shared" si="30"/>
        <v>0</v>
      </c>
      <c r="BK17" s="1">
        <f t="shared" si="31"/>
        <v>0</v>
      </c>
      <c r="BL17" s="1">
        <f t="shared" si="32"/>
        <v>0</v>
      </c>
      <c r="BM17" s="1">
        <f t="shared" si="33"/>
        <v>0</v>
      </c>
    </row>
    <row r="18" spans="1:65" x14ac:dyDescent="0.25">
      <c r="A18" s="1" t="s">
        <v>184</v>
      </c>
      <c r="B18" s="6">
        <f>IF(Apr!$E20&gt;0,VLOOKUP($A18,Apr!$O$4:$T$202,4,FALSE),0)</f>
        <v>0</v>
      </c>
      <c r="C18" s="6">
        <f>IF(Apr!$E20&gt;0,VLOOKUP($A18,Apr!$O$4:$T$202,5,FALSE)+Apr!L$4/1000,0)</f>
        <v>0</v>
      </c>
      <c r="D18" s="16">
        <f t="shared" si="0"/>
        <v>0</v>
      </c>
      <c r="E18" s="6">
        <f>IF(May!$E20&gt;0,VLOOKUP($A18,May!$O$4:$T$202,4,FALSE),0)</f>
        <v>0</v>
      </c>
      <c r="F18" s="6">
        <f>IF(May!$E20&gt;0,VLOOKUP($A18,May!$O$4:$T$202,5,FALSE)+May!L$4/1000,0)</f>
        <v>0</v>
      </c>
      <c r="G18" s="16">
        <f t="shared" si="1"/>
        <v>0</v>
      </c>
      <c r="H18" s="6">
        <f>IF(Jun!$E20&gt;0,VLOOKUP($A18,Jun!$O$4:$R$202,4,FALSE),0)</f>
        <v>40</v>
      </c>
      <c r="I18" s="6">
        <f>IF(Jun!$E20&gt;0,VLOOKUP($A18,Jun!$O$4:$T$202,5,FALSE)+Jun!L$4/1000,0)</f>
        <v>1.7999999999999999E-2</v>
      </c>
      <c r="J18" s="16">
        <f t="shared" si="2"/>
        <v>40.058</v>
      </c>
      <c r="K18" s="6">
        <f>IF(Jul!$E20&gt;0,VLOOKUP($A18,Jul!$O$4:$R$202,4,FALSE),0)</f>
        <v>0</v>
      </c>
      <c r="L18" s="6">
        <f>IF(Jul!$E20&gt;0,VLOOKUP($A18,Jul!$O$4:$T$202,5,FALSE)+Jul!$L$4/1000,0)</f>
        <v>0</v>
      </c>
      <c r="M18" s="16">
        <f t="shared" si="3"/>
        <v>0</v>
      </c>
      <c r="N18" s="6">
        <f>IF(Aug!$E20&gt;0,VLOOKUP($A18,Aug!$O$4:$R$202,4,FALSE),0)</f>
        <v>0</v>
      </c>
      <c r="O18" s="6">
        <f>IF(Aug!$E20&gt;0,VLOOKUP($A18,Aug!$O$4:$T$202,5,FALSE)+Aug!L$4/1000,0)</f>
        <v>0</v>
      </c>
      <c r="P18" s="16">
        <f t="shared" si="4"/>
        <v>0</v>
      </c>
      <c r="Q18" s="6">
        <f>IF(Sep!$E20&gt;0,VLOOKUP($A18,Sep!$O$4:$R$202,4,FALSE),0)</f>
        <v>0</v>
      </c>
      <c r="R18" s="6">
        <f>IF(Sep!$E20&gt;0,VLOOKUP($A18,Sep!$O$4:$T$202,5,FALSE)+Sep!L$4/1000,0)</f>
        <v>0</v>
      </c>
      <c r="S18" s="16">
        <f t="shared" si="5"/>
        <v>0</v>
      </c>
      <c r="T18" s="6">
        <f>IF(Oct!$E20&gt;0,VLOOKUP($A18,Oct!$O$4:$R$202,4,FALSE),0)</f>
        <v>0</v>
      </c>
      <c r="U18" s="6">
        <f>IF(Oct!$E20&gt;0,VLOOKUP($A18,Oct!$O$4:$T$202,5,FALSE)+Oct!L$4/1000,0)</f>
        <v>0</v>
      </c>
      <c r="V18" s="16">
        <f t="shared" si="6"/>
        <v>0</v>
      </c>
      <c r="W18" s="6">
        <f>IF(Nov!$E20&gt;0,VLOOKUP($A18,Nov!$O$4:$R$202,4,FALSE),0)</f>
        <v>0</v>
      </c>
      <c r="X18" s="6">
        <f>IF(Nov!$E20&gt;0,VLOOKUP($A18,Nov!$O$4:$T$202,5,FALSE)+Nov!L$4/1000,0)</f>
        <v>0</v>
      </c>
      <c r="Y18" s="16">
        <f t="shared" si="7"/>
        <v>0</v>
      </c>
      <c r="Z18" s="6">
        <f>IF(Dec!$E20&gt;0,VLOOKUP($A18,Dec!$O$4:$R$202,4,FALSE),0)</f>
        <v>0</v>
      </c>
      <c r="AA18" s="6">
        <f>IF(Dec!$E20&gt;0,VLOOKUP($A18,Dec!$O$4:$T$202,5,FALSE)+Dec!L$4/1000,0)</f>
        <v>0</v>
      </c>
      <c r="AB18" s="16">
        <f t="shared" si="8"/>
        <v>0</v>
      </c>
      <c r="AC18" s="6">
        <f>IF(Jan!$E20&gt;0,VLOOKUP($A18,Jan!$O$4:$R$202,4,FALSE),0)</f>
        <v>0</v>
      </c>
      <c r="AD18" s="6">
        <f>IF(Jan!$E20&gt;0,VLOOKUP($A18,Jan!$O$4:$T$202,5,FALSE)+Jan!L$4/1000,0)</f>
        <v>0</v>
      </c>
      <c r="AE18" s="16">
        <f t="shared" si="9"/>
        <v>0</v>
      </c>
      <c r="AF18" s="6">
        <f>IF(Feb!$E20&gt;0,VLOOKUP($A18,Feb!$O$4:$R$202,4,FALSE),0)</f>
        <v>0</v>
      </c>
      <c r="AG18" s="6">
        <f>IF(Feb!$E20&gt;0,VLOOKUP($A18,Feb!$O$4:$T$202,5,FALSE)+Feb!L$4/1000,0)</f>
        <v>0</v>
      </c>
      <c r="AH18" s="16">
        <f t="shared" si="10"/>
        <v>0</v>
      </c>
      <c r="AI18" s="6">
        <f>IF(Mar!$E20&gt;0,VLOOKUP($A18,Mar!$O$4:$R$202,4,FALSE),0)</f>
        <v>0</v>
      </c>
      <c r="AJ18" s="6">
        <f>IF(Mar!$E20&gt;0,VLOOKUP($A18,Mar!$O$4:$T$202,5,FALSE)+Mar!L$4/1000,0)</f>
        <v>0</v>
      </c>
      <c r="AK18" s="16">
        <f t="shared" si="11"/>
        <v>0</v>
      </c>
      <c r="AN18" s="16">
        <f t="shared" si="34"/>
        <v>40.098058000000002</v>
      </c>
      <c r="AQ18" s="1" t="str">
        <f t="shared" si="12"/>
        <v>Catherine MacLachlan</v>
      </c>
      <c r="AR18" s="6">
        <f t="shared" si="13"/>
        <v>0</v>
      </c>
      <c r="AS18" s="6">
        <f t="shared" si="14"/>
        <v>0</v>
      </c>
      <c r="AT18" s="6">
        <f t="shared" si="15"/>
        <v>40.058</v>
      </c>
      <c r="AU18" s="6">
        <f t="shared" si="16"/>
        <v>0</v>
      </c>
      <c r="AV18" s="6">
        <f t="shared" si="17"/>
        <v>0</v>
      </c>
      <c r="AW18" s="6">
        <f t="shared" si="18"/>
        <v>0</v>
      </c>
      <c r="AX18" s="6">
        <f t="shared" si="19"/>
        <v>0</v>
      </c>
      <c r="AY18" s="6">
        <f t="shared" si="20"/>
        <v>0</v>
      </c>
      <c r="AZ18" s="6">
        <f t="shared" si="21"/>
        <v>0</v>
      </c>
      <c r="BA18" s="6">
        <f t="shared" si="22"/>
        <v>0</v>
      </c>
      <c r="BB18" s="6">
        <f t="shared" si="23"/>
        <v>0</v>
      </c>
      <c r="BC18" s="6">
        <f t="shared" si="24"/>
        <v>0</v>
      </c>
      <c r="BE18" s="1">
        <f t="shared" si="25"/>
        <v>40.058</v>
      </c>
      <c r="BF18" s="1">
        <f t="shared" si="26"/>
        <v>0</v>
      </c>
      <c r="BG18" s="1">
        <f t="shared" si="27"/>
        <v>0</v>
      </c>
      <c r="BH18" s="1">
        <f t="shared" si="28"/>
        <v>0</v>
      </c>
      <c r="BI18" s="1">
        <f t="shared" si="29"/>
        <v>0</v>
      </c>
      <c r="BJ18" s="1">
        <f t="shared" si="30"/>
        <v>0</v>
      </c>
      <c r="BK18" s="1">
        <f t="shared" si="31"/>
        <v>0</v>
      </c>
      <c r="BL18" s="1">
        <f t="shared" si="32"/>
        <v>0</v>
      </c>
      <c r="BM18" s="1">
        <f t="shared" si="33"/>
        <v>0</v>
      </c>
    </row>
    <row r="19" spans="1:65" x14ac:dyDescent="0.25">
      <c r="A19" s="1" t="s">
        <v>146</v>
      </c>
      <c r="B19" s="6">
        <f>IF(Apr!$E21&gt;0,VLOOKUP($A19,Apr!$O$4:$T$202,4,FALSE),0)</f>
        <v>0</v>
      </c>
      <c r="C19" s="6">
        <f>IF(Apr!$E21&gt;0,VLOOKUP($A19,Apr!$O$4:$T$202,5,FALSE)+Apr!L$4/1000,0)</f>
        <v>0</v>
      </c>
      <c r="D19" s="16">
        <f t="shared" si="0"/>
        <v>0</v>
      </c>
      <c r="E19" s="6">
        <f>IF(May!$E21&gt;0,VLOOKUP($A19,May!$O$4:$T$202,4,FALSE),0)</f>
        <v>0</v>
      </c>
      <c r="F19" s="6">
        <f>IF(May!$E21&gt;0,VLOOKUP($A19,May!$O$4:$T$202,5,FALSE)+May!L$4/1000,0)</f>
        <v>0</v>
      </c>
      <c r="G19" s="16">
        <f t="shared" si="1"/>
        <v>0</v>
      </c>
      <c r="H19" s="6">
        <f>IF(Jun!$E21&gt;0,VLOOKUP($A19,Jun!$O$4:$R$202,4,FALSE),0)</f>
        <v>0</v>
      </c>
      <c r="I19" s="6">
        <f>IF(Jun!$E21&gt;0,VLOOKUP($A19,Jun!$O$4:$T$202,5,FALSE)+Jun!L$4/1000,0)</f>
        <v>0</v>
      </c>
      <c r="J19" s="16">
        <f t="shared" si="2"/>
        <v>0</v>
      </c>
      <c r="K19" s="6">
        <f>IF(Jul!$E21&gt;0,VLOOKUP($A19,Jul!$O$4:$R$202,4,FALSE),0)</f>
        <v>0</v>
      </c>
      <c r="L19" s="6">
        <f>IF(Jul!$E21&gt;0,VLOOKUP($A19,Jul!$O$4:$T$202,5,FALSE)+Jul!$L$4/1000,0)</f>
        <v>0</v>
      </c>
      <c r="M19" s="16">
        <f t="shared" si="3"/>
        <v>0</v>
      </c>
      <c r="N19" s="6">
        <f>IF(Aug!$E21&gt;0,VLOOKUP($A19,Aug!$O$4:$R$202,4,FALSE),0)</f>
        <v>0</v>
      </c>
      <c r="O19" s="6">
        <f>IF(Aug!$E21&gt;0,VLOOKUP($A19,Aug!$O$4:$T$202,5,FALSE)+Aug!L$4/1000,0)</f>
        <v>0</v>
      </c>
      <c r="P19" s="16">
        <f t="shared" si="4"/>
        <v>0</v>
      </c>
      <c r="Q19" s="6">
        <f>IF(Sep!$E21&gt;0,VLOOKUP($A19,Sep!$O$4:$R$202,4,FALSE),0)</f>
        <v>0</v>
      </c>
      <c r="R19" s="6">
        <f>IF(Sep!$E21&gt;0,VLOOKUP($A19,Sep!$O$4:$T$202,5,FALSE)+Sep!L$4/1000,0)</f>
        <v>0</v>
      </c>
      <c r="S19" s="16">
        <f t="shared" si="5"/>
        <v>0</v>
      </c>
      <c r="T19" s="6">
        <f>IF(Oct!$E21&gt;0,VLOOKUP($A19,Oct!$O$4:$R$202,4,FALSE),0)</f>
        <v>0</v>
      </c>
      <c r="U19" s="6">
        <f>IF(Oct!$E21&gt;0,VLOOKUP($A19,Oct!$O$4:$T$202,5,FALSE)+Oct!L$4/1000,0)</f>
        <v>0</v>
      </c>
      <c r="V19" s="16">
        <f t="shared" si="6"/>
        <v>0</v>
      </c>
      <c r="W19" s="6">
        <f>IF(Nov!$E21&gt;0,VLOOKUP($A19,Nov!$O$4:$R$202,4,FALSE),0)</f>
        <v>0</v>
      </c>
      <c r="X19" s="6">
        <f>IF(Nov!$E21&gt;0,VLOOKUP($A19,Nov!$O$4:$T$202,5,FALSE)+Nov!L$4/1000,0)</f>
        <v>0</v>
      </c>
      <c r="Y19" s="16">
        <f t="shared" si="7"/>
        <v>0</v>
      </c>
      <c r="Z19" s="6">
        <f>IF(Dec!$E21&gt;0,VLOOKUP($A19,Dec!$O$4:$R$202,4,FALSE),0)</f>
        <v>0</v>
      </c>
      <c r="AA19" s="6">
        <f>IF(Dec!$E21&gt;0,VLOOKUP($A19,Dec!$O$4:$T$202,5,FALSE)+Dec!L$4/1000,0)</f>
        <v>0</v>
      </c>
      <c r="AB19" s="16">
        <f t="shared" si="8"/>
        <v>0</v>
      </c>
      <c r="AC19" s="6">
        <f>IF(Jan!$E21&gt;0,VLOOKUP($A19,Jan!$O$4:$R$202,4,FALSE),0)</f>
        <v>0</v>
      </c>
      <c r="AD19" s="6">
        <f>IF(Jan!$E21&gt;0,VLOOKUP($A19,Jan!$O$4:$T$202,5,FALSE)+Jan!L$4/1000,0)</f>
        <v>0</v>
      </c>
      <c r="AE19" s="16">
        <f t="shared" si="9"/>
        <v>0</v>
      </c>
      <c r="AF19" s="6">
        <f>IF(Feb!$E21&gt;0,VLOOKUP($A19,Feb!$O$4:$R$202,4,FALSE),0)</f>
        <v>0</v>
      </c>
      <c r="AG19" s="6">
        <f>IF(Feb!$E21&gt;0,VLOOKUP($A19,Feb!$O$4:$T$202,5,FALSE)+Feb!L$4/1000,0)</f>
        <v>0</v>
      </c>
      <c r="AH19" s="16">
        <f t="shared" si="10"/>
        <v>0</v>
      </c>
      <c r="AI19" s="6">
        <f>IF(Mar!$E21&gt;0,VLOOKUP($A19,Mar!$O$4:$R$202,4,FALSE),0)</f>
        <v>0</v>
      </c>
      <c r="AJ19" s="6">
        <f>IF(Mar!$E21&gt;0,VLOOKUP($A19,Mar!$O$4:$T$202,5,FALSE)+Mar!L$4/1000,0)</f>
        <v>0</v>
      </c>
      <c r="AK19" s="16">
        <f t="shared" si="11"/>
        <v>0</v>
      </c>
      <c r="AN19" s="16">
        <f t="shared" si="34"/>
        <v>0</v>
      </c>
      <c r="AQ19" s="1" t="str">
        <f t="shared" si="12"/>
        <v>Chris Bowker</v>
      </c>
      <c r="AR19" s="6">
        <f t="shared" si="13"/>
        <v>0</v>
      </c>
      <c r="AS19" s="6">
        <f t="shared" si="14"/>
        <v>0</v>
      </c>
      <c r="AT19" s="6">
        <f t="shared" si="15"/>
        <v>0</v>
      </c>
      <c r="AU19" s="6">
        <f t="shared" si="16"/>
        <v>0</v>
      </c>
      <c r="AV19" s="6">
        <f t="shared" si="17"/>
        <v>0</v>
      </c>
      <c r="AW19" s="6">
        <f t="shared" si="18"/>
        <v>0</v>
      </c>
      <c r="AX19" s="6">
        <f t="shared" si="19"/>
        <v>0</v>
      </c>
      <c r="AY19" s="6">
        <f t="shared" si="20"/>
        <v>0</v>
      </c>
      <c r="AZ19" s="6">
        <f t="shared" si="21"/>
        <v>0</v>
      </c>
      <c r="BA19" s="6">
        <f t="shared" si="22"/>
        <v>0</v>
      </c>
      <c r="BB19" s="6">
        <f t="shared" si="23"/>
        <v>0</v>
      </c>
      <c r="BC19" s="6">
        <f t="shared" si="24"/>
        <v>0</v>
      </c>
      <c r="BE19" s="1">
        <f t="shared" si="25"/>
        <v>0</v>
      </c>
      <c r="BF19" s="1">
        <f t="shared" si="26"/>
        <v>0</v>
      </c>
      <c r="BG19" s="1">
        <f t="shared" si="27"/>
        <v>0</v>
      </c>
      <c r="BH19" s="1">
        <f t="shared" si="28"/>
        <v>0</v>
      </c>
      <c r="BI19" s="1">
        <f t="shared" si="29"/>
        <v>0</v>
      </c>
      <c r="BJ19" s="1">
        <f t="shared" si="30"/>
        <v>0</v>
      </c>
      <c r="BK19" s="1">
        <f t="shared" si="31"/>
        <v>0</v>
      </c>
      <c r="BL19" s="1">
        <f t="shared" si="32"/>
        <v>0</v>
      </c>
      <c r="BM19" s="1">
        <f t="shared" si="33"/>
        <v>0</v>
      </c>
    </row>
    <row r="20" spans="1:65" x14ac:dyDescent="0.25">
      <c r="A20" s="1" t="s">
        <v>207</v>
      </c>
      <c r="B20" s="6">
        <f>IF(Apr!$E22&gt;0,VLOOKUP($A20,Apr!$O$4:$T$202,4,FALSE),0)</f>
        <v>10</v>
      </c>
      <c r="C20" s="6">
        <f>IF(Apr!$E22&gt;0,VLOOKUP($A20,Apr!$O$4:$T$202,5,FALSE)+Apr!L$4/1000,0)</f>
        <v>2.0329999999999999</v>
      </c>
      <c r="D20" s="16">
        <f t="shared" si="0"/>
        <v>12.042999999999999</v>
      </c>
      <c r="E20" s="6">
        <f>IF(May!$E22&gt;0,VLOOKUP($A20,May!$O$4:$T$202,4,FALSE),0)</f>
        <v>17</v>
      </c>
      <c r="F20" s="6">
        <f>IF(May!$E22&gt;0,VLOOKUP($A20,May!$O$4:$T$202,5,FALSE)+May!L$4/1000,0)</f>
        <v>2.5000000000000001E-2</v>
      </c>
      <c r="G20" s="16">
        <f t="shared" si="1"/>
        <v>17.041999999999998</v>
      </c>
      <c r="H20" s="6">
        <f>IF(Jun!$E22&gt;0,VLOOKUP($A20,Jun!$O$4:$R$202,4,FALSE),0)</f>
        <v>25</v>
      </c>
      <c r="I20" s="6">
        <f>IF(Jun!$E22&gt;0,VLOOKUP($A20,Jun!$O$4:$T$202,5,FALSE)+Jun!L$4/1000,0)</f>
        <v>2.0179999999999998</v>
      </c>
      <c r="J20" s="16">
        <f t="shared" si="2"/>
        <v>27.042999999999999</v>
      </c>
      <c r="K20" s="6">
        <f>IF(Jul!$E22&gt;0,VLOOKUP($A20,Jul!$O$4:$R$202,4,FALSE),0)</f>
        <v>25</v>
      </c>
      <c r="L20" s="6">
        <f>IF(Jul!$E22&gt;0,VLOOKUP($A20,Jul!$O$4:$T$202,5,FALSE)+Jul!$L$4/1000,0)</f>
        <v>2.0190000000000001</v>
      </c>
      <c r="M20" s="16">
        <f t="shared" si="3"/>
        <v>27.043999999999997</v>
      </c>
      <c r="N20" s="6">
        <f>IF(Aug!$E22&gt;0,VLOOKUP($A20,Aug!$O$4:$R$202,4,FALSE),0)</f>
        <v>27</v>
      </c>
      <c r="O20" s="6">
        <f>IF(Aug!$E22&gt;0,VLOOKUP($A20,Aug!$O$4:$T$202,5,FALSE)+Aug!L$4/1000,0)</f>
        <v>1.6E-2</v>
      </c>
      <c r="P20" s="16">
        <f t="shared" si="4"/>
        <v>27.042999999999999</v>
      </c>
      <c r="Q20" s="6">
        <f>IF(Sep!$E22&gt;0,VLOOKUP($A20,Sep!$O$4:$R$202,4,FALSE),0)</f>
        <v>30</v>
      </c>
      <c r="R20" s="6">
        <f>IF(Sep!$E22&gt;0,VLOOKUP($A20,Sep!$O$4:$T$202,5,FALSE)+Sep!L$4/1000,0)</f>
        <v>1.4E-2</v>
      </c>
      <c r="S20" s="16">
        <f t="shared" si="5"/>
        <v>30.044</v>
      </c>
      <c r="T20" s="6">
        <f>IF(Oct!$E22&gt;0,VLOOKUP($A20,Oct!$O$4:$R$202,4,FALSE),0)</f>
        <v>37</v>
      </c>
      <c r="U20" s="6">
        <f>IF(Oct!$E22&gt;0,VLOOKUP($A20,Oct!$O$4:$T$202,5,FALSE)+Oct!L$4/1000,0)</f>
        <v>2.1000000000000001E-2</v>
      </c>
      <c r="V20" s="16">
        <f t="shared" si="6"/>
        <v>37.058</v>
      </c>
      <c r="W20" s="6">
        <f>IF(Nov!$E22&gt;0,VLOOKUP($A20,Nov!$O$4:$R$202,4,FALSE),0)</f>
        <v>38</v>
      </c>
      <c r="X20" s="6">
        <f>IF(Nov!$E22&gt;0,VLOOKUP($A20,Nov!$O$4:$T$202,5,FALSE)+Nov!L$4/1000,0)</f>
        <v>2.008</v>
      </c>
      <c r="Y20" s="16">
        <f t="shared" si="7"/>
        <v>40.045999999999999</v>
      </c>
      <c r="Z20" s="6">
        <f>IF(Dec!$E22&gt;0,VLOOKUP($A20,Dec!$O$4:$R$202,4,FALSE),0)</f>
        <v>34</v>
      </c>
      <c r="AA20" s="6">
        <f>IF(Dec!$E22&gt;0,VLOOKUP($A20,Dec!$O$4:$T$202,5,FALSE)+Dec!L$4/1000,0)</f>
        <v>4.0140000000000002</v>
      </c>
      <c r="AB20" s="16">
        <f t="shared" si="8"/>
        <v>38.048000000000002</v>
      </c>
      <c r="AC20" s="6">
        <f>IF(Jan!$E22&gt;0,VLOOKUP($A20,Jan!$O$4:$R$202,4,FALSE),0)</f>
        <v>0</v>
      </c>
      <c r="AD20" s="6">
        <f>IF(Jan!$E22&gt;0,VLOOKUP($A20,Jan!$O$4:$T$202,5,FALSE)+Jan!L$4/1000,0)</f>
        <v>0</v>
      </c>
      <c r="AE20" s="16">
        <f t="shared" si="9"/>
        <v>0</v>
      </c>
      <c r="AF20" s="6">
        <f>IF(Feb!$E22&gt;0,VLOOKUP($A20,Feb!$O$4:$R$202,4,FALSE),0)</f>
        <v>0</v>
      </c>
      <c r="AG20" s="6">
        <f>IF(Feb!$E22&gt;0,VLOOKUP($A20,Feb!$O$4:$T$202,5,FALSE)+Feb!L$4/1000,0)</f>
        <v>0</v>
      </c>
      <c r="AH20" s="16">
        <f t="shared" si="10"/>
        <v>0</v>
      </c>
      <c r="AI20" s="6">
        <f>IF(Mar!$E22&gt;0,VLOOKUP($A20,Mar!$O$4:$R$202,4,FALSE),0)</f>
        <v>40</v>
      </c>
      <c r="AJ20" s="6">
        <f>IF(Mar!$E22&gt;0,VLOOKUP($A20,Mar!$O$4:$T$202,5,FALSE)+Mar!L$4/1000,0)</f>
        <v>1.0999999999999999E-2</v>
      </c>
      <c r="AK20" s="16">
        <f t="shared" si="11"/>
        <v>40.051000000000002</v>
      </c>
      <c r="AN20" s="16">
        <f t="shared" si="34"/>
        <v>283.48000926666668</v>
      </c>
      <c r="AQ20" s="1" t="str">
        <f t="shared" si="12"/>
        <v>Chris Cottam</v>
      </c>
      <c r="AR20" s="6">
        <f t="shared" si="13"/>
        <v>12.042999999999999</v>
      </c>
      <c r="AS20" s="6">
        <f t="shared" si="14"/>
        <v>17.041999999999998</v>
      </c>
      <c r="AT20" s="6">
        <f t="shared" si="15"/>
        <v>27.042999999999999</v>
      </c>
      <c r="AU20" s="6">
        <f t="shared" si="16"/>
        <v>27.043999999999997</v>
      </c>
      <c r="AV20" s="6">
        <f t="shared" si="17"/>
        <v>27.042999999999999</v>
      </c>
      <c r="AW20" s="6">
        <f t="shared" si="18"/>
        <v>30.044</v>
      </c>
      <c r="AX20" s="6">
        <f t="shared" si="19"/>
        <v>37.058</v>
      </c>
      <c r="AY20" s="6">
        <f t="shared" si="20"/>
        <v>40.045999999999999</v>
      </c>
      <c r="AZ20" s="6">
        <f t="shared" si="21"/>
        <v>38.048000000000002</v>
      </c>
      <c r="BA20" s="6">
        <f t="shared" si="22"/>
        <v>0</v>
      </c>
      <c r="BB20" s="6">
        <f t="shared" si="23"/>
        <v>0</v>
      </c>
      <c r="BC20" s="6">
        <f t="shared" si="24"/>
        <v>40.051000000000002</v>
      </c>
      <c r="BE20" s="1">
        <f t="shared" si="25"/>
        <v>40.051000000000002</v>
      </c>
      <c r="BF20" s="1">
        <f t="shared" si="26"/>
        <v>40.045999999999999</v>
      </c>
      <c r="BG20" s="1">
        <f t="shared" si="27"/>
        <v>38.048000000000002</v>
      </c>
      <c r="BH20" s="1">
        <f t="shared" si="28"/>
        <v>37.058</v>
      </c>
      <c r="BI20" s="1">
        <f t="shared" si="29"/>
        <v>30.044</v>
      </c>
      <c r="BJ20" s="1">
        <f t="shared" si="30"/>
        <v>27.043999999999997</v>
      </c>
      <c r="BK20" s="1">
        <f t="shared" si="31"/>
        <v>27.042999999999999</v>
      </c>
      <c r="BL20" s="1">
        <f t="shared" si="32"/>
        <v>27.042999999999999</v>
      </c>
      <c r="BM20" s="1">
        <f t="shared" si="33"/>
        <v>17.041999999999998</v>
      </c>
    </row>
    <row r="21" spans="1:65" x14ac:dyDescent="0.25">
      <c r="A21" s="1" t="s">
        <v>194</v>
      </c>
      <c r="B21" s="6">
        <f>IF(Apr!$E23&gt;0,VLOOKUP($A21,Apr!$O$4:$T$202,4,FALSE),0)</f>
        <v>33</v>
      </c>
      <c r="C21" s="6">
        <f>IF(Apr!$E23&gt;0,VLOOKUP($A21,Apr!$O$4:$T$202,5,FALSE)+Apr!L$4/1000,0)</f>
        <v>2.0329999999999999</v>
      </c>
      <c r="D21" s="16">
        <f t="shared" si="0"/>
        <v>35.066000000000003</v>
      </c>
      <c r="E21" s="6">
        <f>IF(May!$E23&gt;0,VLOOKUP($A21,May!$O$4:$T$202,4,FALSE),0)</f>
        <v>0</v>
      </c>
      <c r="F21" s="6">
        <f>IF(May!$E23&gt;0,VLOOKUP($A21,May!$O$4:$T$202,5,FALSE)+May!L$4/1000,0)</f>
        <v>0</v>
      </c>
      <c r="G21" s="16">
        <f t="shared" si="1"/>
        <v>0</v>
      </c>
      <c r="H21" s="6">
        <f>IF(Jun!$E23&gt;0,VLOOKUP($A21,Jun!$O$4:$R$202,4,FALSE),0)</f>
        <v>30</v>
      </c>
      <c r="I21" s="6">
        <f>IF(Jun!$E23&gt;0,VLOOKUP($A21,Jun!$O$4:$T$202,5,FALSE)+Jun!L$4/1000,0)</f>
        <v>1.7999999999999999E-2</v>
      </c>
      <c r="J21" s="16">
        <f t="shared" si="2"/>
        <v>30.048000000000002</v>
      </c>
      <c r="K21" s="6">
        <f>IF(Jul!$E23&gt;0,VLOOKUP($A21,Jul!$O$4:$R$202,4,FALSE),0)</f>
        <v>0</v>
      </c>
      <c r="L21" s="6">
        <f>IF(Jul!$E23&gt;0,VLOOKUP($A21,Jul!$O$4:$T$202,5,FALSE)+Jul!$L$4/1000,0)</f>
        <v>0</v>
      </c>
      <c r="M21" s="16">
        <f t="shared" si="3"/>
        <v>0</v>
      </c>
      <c r="N21" s="6">
        <f>IF(Aug!$E23&gt;0,VLOOKUP($A21,Aug!$O$4:$R$202,4,FALSE),0)</f>
        <v>0</v>
      </c>
      <c r="O21" s="6">
        <f>IF(Aug!$E23&gt;0,VLOOKUP($A21,Aug!$O$4:$T$202,5,FALSE)+Aug!L$4/1000,0)</f>
        <v>0</v>
      </c>
      <c r="P21" s="16">
        <f t="shared" si="4"/>
        <v>0</v>
      </c>
      <c r="Q21" s="6">
        <f>IF(Sep!$E23&gt;0,VLOOKUP($A21,Sep!$O$4:$R$202,4,FALSE),0)</f>
        <v>0</v>
      </c>
      <c r="R21" s="6">
        <f>IF(Sep!$E23&gt;0,VLOOKUP($A21,Sep!$O$4:$T$202,5,FALSE)+Sep!L$4/1000,0)</f>
        <v>0</v>
      </c>
      <c r="S21" s="16">
        <f t="shared" si="5"/>
        <v>0</v>
      </c>
      <c r="T21" s="6">
        <f>IF(Oct!$E23&gt;0,VLOOKUP($A21,Oct!$O$4:$R$202,4,FALSE),0)</f>
        <v>0</v>
      </c>
      <c r="U21" s="6">
        <f>IF(Oct!$E23&gt;0,VLOOKUP($A21,Oct!$O$4:$T$202,5,FALSE)+Oct!L$4/1000,0)</f>
        <v>0</v>
      </c>
      <c r="V21" s="16">
        <f t="shared" si="6"/>
        <v>0</v>
      </c>
      <c r="W21" s="6">
        <f>IF(Nov!$E23&gt;0,VLOOKUP($A21,Nov!$O$4:$R$202,4,FALSE),0)</f>
        <v>0</v>
      </c>
      <c r="X21" s="6">
        <f>IF(Nov!$E23&gt;0,VLOOKUP($A21,Nov!$O$4:$T$202,5,FALSE)+Nov!L$4/1000,0)</f>
        <v>0</v>
      </c>
      <c r="Y21" s="16">
        <f t="shared" si="7"/>
        <v>0</v>
      </c>
      <c r="Z21" s="6">
        <f>IF(Dec!$E23&gt;0,VLOOKUP($A21,Dec!$O$4:$R$202,4,FALSE),0)</f>
        <v>0</v>
      </c>
      <c r="AA21" s="6">
        <f>IF(Dec!$E23&gt;0,VLOOKUP($A21,Dec!$O$4:$T$202,5,FALSE)+Dec!L$4/1000,0)</f>
        <v>0</v>
      </c>
      <c r="AB21" s="16">
        <f t="shared" si="8"/>
        <v>0</v>
      </c>
      <c r="AC21" s="6">
        <f>IF(Jan!$E23&gt;0,VLOOKUP($A21,Jan!$O$4:$R$202,4,FALSE),0)</f>
        <v>0</v>
      </c>
      <c r="AD21" s="6">
        <f>IF(Jan!$E23&gt;0,VLOOKUP($A21,Jan!$O$4:$T$202,5,FALSE)+Jan!L$4/1000,0)</f>
        <v>0</v>
      </c>
      <c r="AE21" s="16">
        <f t="shared" si="9"/>
        <v>0</v>
      </c>
      <c r="AF21" s="6">
        <f>IF(Feb!$E23&gt;0,VLOOKUP($A21,Feb!$O$4:$R$202,4,FALSE),0)</f>
        <v>0</v>
      </c>
      <c r="AG21" s="6">
        <f>IF(Feb!$E23&gt;0,VLOOKUP($A21,Feb!$O$4:$T$202,5,FALSE)+Feb!L$4/1000,0)</f>
        <v>0</v>
      </c>
      <c r="AH21" s="16">
        <f t="shared" si="10"/>
        <v>0</v>
      </c>
      <c r="AI21" s="6">
        <f>IF(Mar!$E23&gt;0,VLOOKUP($A21,Mar!$O$4:$R$202,4,FALSE),0)</f>
        <v>0</v>
      </c>
      <c r="AJ21" s="6">
        <f>IF(Mar!$E23&gt;0,VLOOKUP($A21,Mar!$O$4:$T$202,5,FALSE)+Mar!L$4/1000,0)</f>
        <v>0</v>
      </c>
      <c r="AK21" s="16">
        <f t="shared" si="11"/>
        <v>0</v>
      </c>
      <c r="AN21" s="16">
        <f t="shared" si="34"/>
        <v>65.159081999999998</v>
      </c>
      <c r="AQ21" s="1" t="str">
        <f t="shared" si="12"/>
        <v>Christine Rouse</v>
      </c>
      <c r="AR21" s="6">
        <f t="shared" si="13"/>
        <v>35.066000000000003</v>
      </c>
      <c r="AS21" s="6">
        <f t="shared" si="14"/>
        <v>0</v>
      </c>
      <c r="AT21" s="6">
        <f t="shared" si="15"/>
        <v>30.048000000000002</v>
      </c>
      <c r="AU21" s="6">
        <f t="shared" si="16"/>
        <v>0</v>
      </c>
      <c r="AV21" s="6">
        <f t="shared" si="17"/>
        <v>0</v>
      </c>
      <c r="AW21" s="6">
        <f t="shared" si="18"/>
        <v>0</v>
      </c>
      <c r="AX21" s="6">
        <f t="shared" si="19"/>
        <v>0</v>
      </c>
      <c r="AY21" s="6">
        <f t="shared" si="20"/>
        <v>0</v>
      </c>
      <c r="AZ21" s="6">
        <f t="shared" si="21"/>
        <v>0</v>
      </c>
      <c r="BA21" s="6">
        <f t="shared" si="22"/>
        <v>0</v>
      </c>
      <c r="BB21" s="6">
        <f t="shared" si="23"/>
        <v>0</v>
      </c>
      <c r="BC21" s="6">
        <f t="shared" si="24"/>
        <v>0</v>
      </c>
      <c r="BE21" s="1">
        <f t="shared" si="25"/>
        <v>35.066000000000003</v>
      </c>
      <c r="BF21" s="1">
        <f t="shared" si="26"/>
        <v>30.048000000000002</v>
      </c>
      <c r="BG21" s="1">
        <f t="shared" si="27"/>
        <v>0</v>
      </c>
      <c r="BH21" s="1">
        <f t="shared" si="28"/>
        <v>0</v>
      </c>
      <c r="BI21" s="1">
        <f t="shared" si="29"/>
        <v>0</v>
      </c>
      <c r="BJ21" s="1">
        <f t="shared" si="30"/>
        <v>0</v>
      </c>
      <c r="BK21" s="1">
        <f t="shared" si="31"/>
        <v>0</v>
      </c>
      <c r="BL21" s="1">
        <f t="shared" si="32"/>
        <v>0</v>
      </c>
      <c r="BM21" s="1">
        <f t="shared" si="33"/>
        <v>0</v>
      </c>
    </row>
    <row r="22" spans="1:65" x14ac:dyDescent="0.25">
      <c r="A22" s="1" t="s">
        <v>170</v>
      </c>
      <c r="B22" s="6">
        <f>IF(Apr!$E24&gt;0,VLOOKUP($A22,Apr!$O$4:$T$202,4,FALSE),0)</f>
        <v>12</v>
      </c>
      <c r="C22" s="6">
        <f>IF(Apr!$E24&gt;0,VLOOKUP($A22,Apr!$O$4:$T$202,5,FALSE)+Apr!L$4/1000,0)</f>
        <v>3.3000000000000002E-2</v>
      </c>
      <c r="D22" s="16">
        <f t="shared" si="0"/>
        <v>12.045</v>
      </c>
      <c r="E22" s="6">
        <f>IF(May!$E24&gt;0,VLOOKUP($A22,May!$O$4:$T$202,4,FALSE),0)</f>
        <v>0</v>
      </c>
      <c r="F22" s="6">
        <f>IF(May!$E24&gt;0,VLOOKUP($A22,May!$O$4:$T$202,5,FALSE)+May!L$4/1000,0)</f>
        <v>0</v>
      </c>
      <c r="G22" s="16">
        <f t="shared" si="1"/>
        <v>0</v>
      </c>
      <c r="H22" s="6">
        <f>IF(Jun!$E24&gt;0,VLOOKUP($A22,Jun!$O$4:$R$202,4,FALSE),0)</f>
        <v>0</v>
      </c>
      <c r="I22" s="6">
        <f>IF(Jun!$E24&gt;0,VLOOKUP($A22,Jun!$O$4:$T$202,5,FALSE)+Jun!L$4/1000,0)</f>
        <v>0</v>
      </c>
      <c r="J22" s="16">
        <f t="shared" si="2"/>
        <v>0</v>
      </c>
      <c r="K22" s="6">
        <f>IF(Jul!$E24&gt;0,VLOOKUP($A22,Jul!$O$4:$R$202,4,FALSE),0)</f>
        <v>0</v>
      </c>
      <c r="L22" s="6">
        <f>IF(Jul!$E24&gt;0,VLOOKUP($A22,Jul!$O$4:$T$202,5,FALSE)+Jul!$L$4/1000,0)</f>
        <v>0</v>
      </c>
      <c r="M22" s="16">
        <f t="shared" si="3"/>
        <v>0</v>
      </c>
      <c r="N22" s="6">
        <f>IF(Aug!$E24&gt;0,VLOOKUP($A22,Aug!$O$4:$R$202,4,FALSE),0)</f>
        <v>26</v>
      </c>
      <c r="O22" s="6">
        <f>IF(Aug!$E24&gt;0,VLOOKUP($A22,Aug!$O$4:$T$202,5,FALSE)+Aug!L$4/1000,0)</f>
        <v>1.6E-2</v>
      </c>
      <c r="P22" s="16">
        <f t="shared" si="4"/>
        <v>26.041999999999998</v>
      </c>
      <c r="Q22" s="6">
        <f>IF(Sep!$E24&gt;0,VLOOKUP($A22,Sep!$O$4:$R$202,4,FALSE),0)</f>
        <v>31</v>
      </c>
      <c r="R22" s="6">
        <f>IF(Sep!$E24&gt;0,VLOOKUP($A22,Sep!$O$4:$T$202,5,FALSE)+Sep!L$4/1000,0)</f>
        <v>1.4E-2</v>
      </c>
      <c r="S22" s="16">
        <f t="shared" si="5"/>
        <v>31.044999999999998</v>
      </c>
      <c r="T22" s="6">
        <f>IF(Oct!$E24&gt;0,VLOOKUP($A22,Oct!$O$4:$R$202,4,FALSE),0)</f>
        <v>36</v>
      </c>
      <c r="U22" s="6">
        <f>IF(Oct!$E24&gt;0,VLOOKUP($A22,Oct!$O$4:$T$202,5,FALSE)+Oct!L$4/1000,0)</f>
        <v>2.1000000000000001E-2</v>
      </c>
      <c r="V22" s="16">
        <f t="shared" si="6"/>
        <v>36.057000000000002</v>
      </c>
      <c r="W22" s="6">
        <f>IF(Nov!$E24&gt;0,VLOOKUP($A22,Nov!$O$4:$R$202,4,FALSE),0)</f>
        <v>0</v>
      </c>
      <c r="X22" s="6">
        <f>IF(Nov!$E24&gt;0,VLOOKUP($A22,Nov!$O$4:$T$202,5,FALSE)+Nov!L$4/1000,0)</f>
        <v>0</v>
      </c>
      <c r="Y22" s="16">
        <f t="shared" si="7"/>
        <v>0</v>
      </c>
      <c r="Z22" s="6">
        <f>IF(Dec!$E24&gt;0,VLOOKUP($A22,Dec!$O$4:$R$202,4,FALSE),0)</f>
        <v>0</v>
      </c>
      <c r="AA22" s="6">
        <f>IF(Dec!$E24&gt;0,VLOOKUP($A22,Dec!$O$4:$T$202,5,FALSE)+Dec!L$4/1000,0)</f>
        <v>0</v>
      </c>
      <c r="AB22" s="16">
        <f t="shared" si="8"/>
        <v>0</v>
      </c>
      <c r="AC22" s="6">
        <f>IF(Jan!$E24&gt;0,VLOOKUP($A22,Jan!$O$4:$R$202,4,FALSE),0)</f>
        <v>0</v>
      </c>
      <c r="AD22" s="6">
        <f>IF(Jan!$E24&gt;0,VLOOKUP($A22,Jan!$O$4:$T$202,5,FALSE)+Jan!L$4/1000,0)</f>
        <v>0</v>
      </c>
      <c r="AE22" s="16">
        <f t="shared" si="9"/>
        <v>0</v>
      </c>
      <c r="AF22" s="6">
        <f>IF(Feb!$E24&gt;0,VLOOKUP($A22,Feb!$O$4:$R$202,4,FALSE),0)</f>
        <v>0</v>
      </c>
      <c r="AG22" s="6">
        <f>IF(Feb!$E24&gt;0,VLOOKUP($A22,Feb!$O$4:$T$202,5,FALSE)+Feb!L$4/1000,0)</f>
        <v>0</v>
      </c>
      <c r="AH22" s="16">
        <f t="shared" si="10"/>
        <v>0</v>
      </c>
      <c r="AI22" s="6">
        <f>IF(Mar!$E24&gt;0,VLOOKUP($A22,Mar!$O$4:$R$202,4,FALSE),0)</f>
        <v>36</v>
      </c>
      <c r="AJ22" s="6">
        <f>IF(Mar!$E24&gt;0,VLOOKUP($A22,Mar!$O$4:$T$202,5,FALSE)+Mar!L$4/1000,0)</f>
        <v>1.0999999999999999E-2</v>
      </c>
      <c r="AK22" s="16">
        <f t="shared" si="11"/>
        <v>36.047000000000004</v>
      </c>
      <c r="AN22" s="16">
        <f t="shared" si="34"/>
        <v>141.29028166666666</v>
      </c>
      <c r="AQ22" s="1" t="str">
        <f t="shared" si="12"/>
        <v>Claire Markham</v>
      </c>
      <c r="AR22" s="6">
        <f t="shared" si="13"/>
        <v>12.045</v>
      </c>
      <c r="AS22" s="6">
        <f t="shared" si="14"/>
        <v>0</v>
      </c>
      <c r="AT22" s="6">
        <f t="shared" si="15"/>
        <v>0</v>
      </c>
      <c r="AU22" s="6">
        <f t="shared" si="16"/>
        <v>0</v>
      </c>
      <c r="AV22" s="6">
        <f t="shared" si="17"/>
        <v>26.041999999999998</v>
      </c>
      <c r="AW22" s="6">
        <f t="shared" si="18"/>
        <v>31.044999999999998</v>
      </c>
      <c r="AX22" s="6">
        <f t="shared" si="19"/>
        <v>36.057000000000002</v>
      </c>
      <c r="AY22" s="6">
        <f t="shared" si="20"/>
        <v>0</v>
      </c>
      <c r="AZ22" s="6">
        <f t="shared" si="21"/>
        <v>0</v>
      </c>
      <c r="BA22" s="6">
        <f t="shared" si="22"/>
        <v>0</v>
      </c>
      <c r="BB22" s="6">
        <f t="shared" si="23"/>
        <v>0</v>
      </c>
      <c r="BC22" s="6">
        <f t="shared" si="24"/>
        <v>36.047000000000004</v>
      </c>
      <c r="BE22" s="1">
        <f t="shared" si="25"/>
        <v>36.057000000000002</v>
      </c>
      <c r="BF22" s="1">
        <f t="shared" si="26"/>
        <v>36.047000000000004</v>
      </c>
      <c r="BG22" s="1">
        <f t="shared" si="27"/>
        <v>31.044999999999998</v>
      </c>
      <c r="BH22" s="1">
        <f t="shared" si="28"/>
        <v>26.041999999999998</v>
      </c>
      <c r="BI22" s="1">
        <f t="shared" si="29"/>
        <v>12.045</v>
      </c>
      <c r="BJ22" s="1">
        <f t="shared" si="30"/>
        <v>0</v>
      </c>
      <c r="BK22" s="1">
        <f t="shared" si="31"/>
        <v>0</v>
      </c>
      <c r="BL22" s="1">
        <f t="shared" si="32"/>
        <v>0</v>
      </c>
      <c r="BM22" s="1">
        <f t="shared" si="33"/>
        <v>0</v>
      </c>
    </row>
    <row r="23" spans="1:65" x14ac:dyDescent="0.25">
      <c r="A23" s="1" t="s">
        <v>213</v>
      </c>
      <c r="B23" s="6">
        <f>IF(Apr!$E25&gt;0,VLOOKUP($A23,Apr!$O$4:$T$202,4,FALSE),0)</f>
        <v>0</v>
      </c>
      <c r="C23" s="6">
        <f>IF(Apr!$E25&gt;0,VLOOKUP($A23,Apr!$O$4:$T$202,5,FALSE)+Apr!L$4/1000,0)</f>
        <v>0</v>
      </c>
      <c r="D23" s="16">
        <f t="shared" si="0"/>
        <v>0</v>
      </c>
      <c r="E23" s="6">
        <f>IF(May!$E25&gt;0,VLOOKUP($A23,May!$O$4:$T$202,4,FALSE),0)</f>
        <v>0</v>
      </c>
      <c r="F23" s="6">
        <f>IF(May!$E25&gt;0,VLOOKUP($A23,May!$O$4:$T$202,5,FALSE)+May!L$4/1000,0)</f>
        <v>0</v>
      </c>
      <c r="G23" s="16">
        <f t="shared" si="1"/>
        <v>0</v>
      </c>
      <c r="H23" s="6">
        <f>IF(Jun!$E25&gt;0,VLOOKUP($A23,Jun!$O$4:$R$202,4,FALSE),0)</f>
        <v>35</v>
      </c>
      <c r="I23" s="6">
        <f>IF(Jun!$E25&gt;0,VLOOKUP($A23,Jun!$O$4:$T$202,5,FALSE)+Jun!L$4/1000,0)</f>
        <v>1.7999999999999999E-2</v>
      </c>
      <c r="J23" s="16">
        <f t="shared" si="2"/>
        <v>35.052999999999997</v>
      </c>
      <c r="K23" s="6">
        <f>IF(Jul!$E25&gt;0,VLOOKUP($A23,Jul!$O$4:$R$202,4,FALSE),0)</f>
        <v>0</v>
      </c>
      <c r="L23" s="6">
        <f>IF(Jul!$E25&gt;0,VLOOKUP($A23,Jul!$O$4:$T$202,5,FALSE)+Jul!$L$4/1000,0)</f>
        <v>0</v>
      </c>
      <c r="M23" s="16">
        <f t="shared" si="3"/>
        <v>0</v>
      </c>
      <c r="N23" s="6">
        <f>IF(Aug!$E25&gt;0,VLOOKUP($A23,Aug!$O$4:$R$202,4,FALSE),0)</f>
        <v>0</v>
      </c>
      <c r="O23" s="6">
        <f>IF(Aug!$E25&gt;0,VLOOKUP($A23,Aug!$O$4:$T$202,5,FALSE)+Aug!L$4/1000,0)</f>
        <v>0</v>
      </c>
      <c r="P23" s="16">
        <f t="shared" si="4"/>
        <v>0</v>
      </c>
      <c r="Q23" s="6">
        <f>IF(Sep!$E25&gt;0,VLOOKUP($A23,Sep!$O$4:$R$202,4,FALSE),0)</f>
        <v>0</v>
      </c>
      <c r="R23" s="6">
        <f>IF(Sep!$E25&gt;0,VLOOKUP($A23,Sep!$O$4:$T$202,5,FALSE)+Sep!L$4/1000,0)</f>
        <v>0</v>
      </c>
      <c r="S23" s="16">
        <f t="shared" si="5"/>
        <v>0</v>
      </c>
      <c r="T23" s="6">
        <f>IF(Oct!$E25&gt;0,VLOOKUP($A23,Oct!$O$4:$R$202,4,FALSE),0)</f>
        <v>0</v>
      </c>
      <c r="U23" s="6">
        <f>IF(Oct!$E25&gt;0,VLOOKUP($A23,Oct!$O$4:$T$202,5,FALSE)+Oct!L$4/1000,0)</f>
        <v>0</v>
      </c>
      <c r="V23" s="16">
        <f t="shared" si="6"/>
        <v>0</v>
      </c>
      <c r="W23" s="6">
        <f>IF(Nov!$E25&gt;0,VLOOKUP($A23,Nov!$O$4:$R$202,4,FALSE),0)</f>
        <v>0</v>
      </c>
      <c r="X23" s="6">
        <f>IF(Nov!$E25&gt;0,VLOOKUP($A23,Nov!$O$4:$T$202,5,FALSE)+Nov!L$4/1000,0)</f>
        <v>0</v>
      </c>
      <c r="Y23" s="16">
        <f t="shared" si="7"/>
        <v>0</v>
      </c>
      <c r="Z23" s="6">
        <f>IF(Dec!$E25&gt;0,VLOOKUP($A23,Dec!$O$4:$R$202,4,FALSE),0)</f>
        <v>0</v>
      </c>
      <c r="AA23" s="6">
        <f>IF(Dec!$E25&gt;0,VLOOKUP($A23,Dec!$O$4:$T$202,5,FALSE)+Dec!L$4/1000,0)</f>
        <v>0</v>
      </c>
      <c r="AB23" s="16">
        <f t="shared" si="8"/>
        <v>0</v>
      </c>
      <c r="AC23" s="6">
        <f>IF(Jan!$E25&gt;0,VLOOKUP($A23,Jan!$O$4:$R$202,4,FALSE),0)</f>
        <v>0</v>
      </c>
      <c r="AD23" s="6">
        <f>IF(Jan!$E25&gt;0,VLOOKUP($A23,Jan!$O$4:$T$202,5,FALSE)+Jan!L$4/1000,0)</f>
        <v>0</v>
      </c>
      <c r="AE23" s="16">
        <f t="shared" si="9"/>
        <v>0</v>
      </c>
      <c r="AF23" s="6">
        <f>IF(Feb!$E25&gt;0,VLOOKUP($A23,Feb!$O$4:$R$202,4,FALSE),0)</f>
        <v>0</v>
      </c>
      <c r="AG23" s="6">
        <f>IF(Feb!$E25&gt;0,VLOOKUP($A23,Feb!$O$4:$T$202,5,FALSE)+Feb!L$4/1000,0)</f>
        <v>0</v>
      </c>
      <c r="AH23" s="16">
        <f t="shared" si="10"/>
        <v>0</v>
      </c>
      <c r="AI23" s="6">
        <f>IF(Mar!$E25&gt;0,VLOOKUP($A23,Mar!$O$4:$R$202,4,FALSE),0)</f>
        <v>0</v>
      </c>
      <c r="AJ23" s="6">
        <f>IF(Mar!$E25&gt;0,VLOOKUP($A23,Mar!$O$4:$T$202,5,FALSE)+Mar!L$4/1000,0)</f>
        <v>0</v>
      </c>
      <c r="AK23" s="16">
        <f t="shared" si="11"/>
        <v>0</v>
      </c>
      <c r="AN23" s="16">
        <f t="shared" si="34"/>
        <v>35.088052999999995</v>
      </c>
      <c r="AQ23" s="1" t="str">
        <f t="shared" si="12"/>
        <v>Clare Taylor</v>
      </c>
      <c r="AR23" s="6">
        <f t="shared" si="13"/>
        <v>0</v>
      </c>
      <c r="AS23" s="6">
        <f t="shared" si="14"/>
        <v>0</v>
      </c>
      <c r="AT23" s="6">
        <f t="shared" si="15"/>
        <v>35.052999999999997</v>
      </c>
      <c r="AU23" s="6">
        <f t="shared" si="16"/>
        <v>0</v>
      </c>
      <c r="AV23" s="6">
        <f t="shared" si="17"/>
        <v>0</v>
      </c>
      <c r="AW23" s="6">
        <f t="shared" si="18"/>
        <v>0</v>
      </c>
      <c r="AX23" s="6">
        <f t="shared" si="19"/>
        <v>0</v>
      </c>
      <c r="AY23" s="6">
        <f t="shared" si="20"/>
        <v>0</v>
      </c>
      <c r="AZ23" s="6">
        <f t="shared" si="21"/>
        <v>0</v>
      </c>
      <c r="BA23" s="6">
        <f t="shared" si="22"/>
        <v>0</v>
      </c>
      <c r="BB23" s="6">
        <f t="shared" si="23"/>
        <v>0</v>
      </c>
      <c r="BC23" s="6">
        <f t="shared" si="24"/>
        <v>0</v>
      </c>
      <c r="BE23" s="1">
        <f t="shared" si="25"/>
        <v>35.052999999999997</v>
      </c>
      <c r="BF23" s="1">
        <f t="shared" si="26"/>
        <v>0</v>
      </c>
      <c r="BG23" s="1">
        <f t="shared" si="27"/>
        <v>0</v>
      </c>
      <c r="BH23" s="1">
        <f t="shared" si="28"/>
        <v>0</v>
      </c>
      <c r="BI23" s="1">
        <f t="shared" si="29"/>
        <v>0</v>
      </c>
      <c r="BJ23" s="1">
        <f t="shared" si="30"/>
        <v>0</v>
      </c>
      <c r="BK23" s="1">
        <f t="shared" si="31"/>
        <v>0</v>
      </c>
      <c r="BL23" s="1">
        <f t="shared" si="32"/>
        <v>0</v>
      </c>
      <c r="BM23" s="1">
        <f t="shared" si="33"/>
        <v>0</v>
      </c>
    </row>
    <row r="24" spans="1:65" x14ac:dyDescent="0.25">
      <c r="A24" s="1" t="s">
        <v>173</v>
      </c>
      <c r="B24" s="6">
        <f>IF(Apr!$E26&gt;0,VLOOKUP($A24,Apr!$O$4:$T$202,4,FALSE),0)</f>
        <v>28</v>
      </c>
      <c r="C24" s="6">
        <f>IF(Apr!$E26&gt;0,VLOOKUP($A24,Apr!$O$4:$T$202,5,FALSE)+Apr!L$4/1000,0)</f>
        <v>2.0329999999999999</v>
      </c>
      <c r="D24" s="16">
        <f t="shared" si="0"/>
        <v>30.061</v>
      </c>
      <c r="E24" s="6">
        <f>IF(May!$E26&gt;0,VLOOKUP($A24,May!$O$4:$T$202,4,FALSE),0)</f>
        <v>24</v>
      </c>
      <c r="F24" s="6">
        <f>IF(May!$E26&gt;0,VLOOKUP($A24,May!$O$4:$T$202,5,FALSE)+May!L$4/1000,0)</f>
        <v>2.5000000000000001E-2</v>
      </c>
      <c r="G24" s="16">
        <f t="shared" si="1"/>
        <v>24.048999999999999</v>
      </c>
      <c r="H24" s="6">
        <f>IF(Jun!$E26&gt;0,VLOOKUP($A24,Jun!$O$4:$R$202,4,FALSE),0)</f>
        <v>0</v>
      </c>
      <c r="I24" s="6">
        <f>IF(Jun!$E26&gt;0,VLOOKUP($A24,Jun!$O$4:$T$202,5,FALSE)+Jun!L$4/1000,0)</f>
        <v>0</v>
      </c>
      <c r="J24" s="16">
        <f t="shared" si="2"/>
        <v>0</v>
      </c>
      <c r="K24" s="6">
        <f>IF(Jul!$E26&gt;0,VLOOKUP($A24,Jul!$O$4:$R$202,4,FALSE),0)</f>
        <v>31</v>
      </c>
      <c r="L24" s="6">
        <f>IF(Jul!$E26&gt;0,VLOOKUP($A24,Jul!$O$4:$T$202,5,FALSE)+Jul!$L$4/1000,0)</f>
        <v>1.9E-2</v>
      </c>
      <c r="M24" s="16">
        <f t="shared" si="3"/>
        <v>31.049999999999997</v>
      </c>
      <c r="N24" s="6">
        <f>IF(Aug!$E26&gt;0,VLOOKUP($A24,Aug!$O$4:$R$202,4,FALSE),0)</f>
        <v>0</v>
      </c>
      <c r="O24" s="6">
        <f>IF(Aug!$E26&gt;0,VLOOKUP($A24,Aug!$O$4:$T$202,5,FALSE)+Aug!L$4/1000,0)</f>
        <v>0</v>
      </c>
      <c r="P24" s="16">
        <f t="shared" si="4"/>
        <v>0</v>
      </c>
      <c r="Q24" s="6">
        <f>IF(Sep!$E26&gt;0,VLOOKUP($A24,Sep!$O$4:$R$202,4,FALSE),0)</f>
        <v>34</v>
      </c>
      <c r="R24" s="6">
        <f>IF(Sep!$E26&gt;0,VLOOKUP($A24,Sep!$O$4:$T$202,5,FALSE)+Sep!L$4/1000,0)</f>
        <v>1.4E-2</v>
      </c>
      <c r="S24" s="16">
        <f t="shared" si="5"/>
        <v>34.048000000000002</v>
      </c>
      <c r="T24" s="6">
        <f>IF(Oct!$E26&gt;0,VLOOKUP($A24,Oct!$O$4:$R$202,4,FALSE),0)</f>
        <v>31</v>
      </c>
      <c r="U24" s="6">
        <f>IF(Oct!$E26&gt;0,VLOOKUP($A24,Oct!$O$4:$T$202,5,FALSE)+Oct!L$4/1000,0)</f>
        <v>2.1000000000000001E-2</v>
      </c>
      <c r="V24" s="16">
        <f t="shared" si="6"/>
        <v>31.052</v>
      </c>
      <c r="W24" s="6">
        <f>IF(Nov!$E26&gt;0,VLOOKUP($A24,Nov!$O$4:$R$202,4,FALSE),0)</f>
        <v>36</v>
      </c>
      <c r="X24" s="6">
        <f>IF(Nov!$E26&gt;0,VLOOKUP($A24,Nov!$O$4:$T$202,5,FALSE)+Nov!L$4/1000,0)</f>
        <v>8.0000000000000002E-3</v>
      </c>
      <c r="Y24" s="16">
        <f t="shared" si="7"/>
        <v>36.044000000000004</v>
      </c>
      <c r="Z24" s="6">
        <f>IF(Dec!$E26&gt;0,VLOOKUP($A24,Dec!$O$4:$R$202,4,FALSE),0)</f>
        <v>38</v>
      </c>
      <c r="AA24" s="6">
        <f>IF(Dec!$E26&gt;0,VLOOKUP($A24,Dec!$O$4:$T$202,5,FALSE)+Dec!L$4/1000,0)</f>
        <v>1.014</v>
      </c>
      <c r="AB24" s="16">
        <f t="shared" si="8"/>
        <v>39.052</v>
      </c>
      <c r="AC24" s="6">
        <f>IF(Jan!$E26&gt;0,VLOOKUP($A24,Jan!$O$4:$R$202,4,FALSE),0)</f>
        <v>36</v>
      </c>
      <c r="AD24" s="6">
        <f>IF(Jan!$E26&gt;0,VLOOKUP($A24,Jan!$O$4:$T$202,5,FALSE)+Jan!L$4/1000,0)</f>
        <v>8.9999999999999993E-3</v>
      </c>
      <c r="AE24" s="16">
        <f t="shared" si="9"/>
        <v>36.045000000000002</v>
      </c>
      <c r="AF24" s="6">
        <f>IF(Feb!$E26&gt;0,VLOOKUP($A24,Feb!$O$4:$R$202,4,FALSE),0)</f>
        <v>38</v>
      </c>
      <c r="AG24" s="6">
        <f>IF(Feb!$E26&gt;0,VLOOKUP($A24,Feb!$O$4:$T$202,5,FALSE)+Feb!L$4/1000,0)</f>
        <v>8.0000000000000002E-3</v>
      </c>
      <c r="AH24" s="16">
        <f t="shared" si="10"/>
        <v>38.045999999999999</v>
      </c>
      <c r="AI24" s="6">
        <f>IF(Mar!$E26&gt;0,VLOOKUP($A24,Mar!$O$4:$R$202,4,FALSE),0)</f>
        <v>39</v>
      </c>
      <c r="AJ24" s="6">
        <f>IF(Mar!$E26&gt;0,VLOOKUP($A24,Mar!$O$4:$T$202,5,FALSE)+Mar!L$4/1000,0)</f>
        <v>1.0999999999999999E-2</v>
      </c>
      <c r="AK24" s="16">
        <f t="shared" si="11"/>
        <v>39.050000000000004</v>
      </c>
      <c r="AN24" s="16">
        <f t="shared" si="34"/>
        <v>314.50767786666665</v>
      </c>
      <c r="AQ24" s="1" t="str">
        <f t="shared" si="12"/>
        <v>Dan Gregson</v>
      </c>
      <c r="AR24" s="6">
        <f t="shared" si="13"/>
        <v>30.061</v>
      </c>
      <c r="AS24" s="6">
        <f t="shared" si="14"/>
        <v>24.048999999999999</v>
      </c>
      <c r="AT24" s="6">
        <f t="shared" si="15"/>
        <v>0</v>
      </c>
      <c r="AU24" s="6">
        <f t="shared" si="16"/>
        <v>31.049999999999997</v>
      </c>
      <c r="AV24" s="6">
        <f t="shared" si="17"/>
        <v>0</v>
      </c>
      <c r="AW24" s="6">
        <f t="shared" si="18"/>
        <v>34.048000000000002</v>
      </c>
      <c r="AX24" s="6">
        <f t="shared" si="19"/>
        <v>31.052</v>
      </c>
      <c r="AY24" s="6">
        <f t="shared" si="20"/>
        <v>36.044000000000004</v>
      </c>
      <c r="AZ24" s="6">
        <f t="shared" si="21"/>
        <v>39.052</v>
      </c>
      <c r="BA24" s="6">
        <f t="shared" si="22"/>
        <v>36.045000000000002</v>
      </c>
      <c r="BB24" s="6">
        <f t="shared" si="23"/>
        <v>38.045999999999999</v>
      </c>
      <c r="BC24" s="6">
        <f t="shared" si="24"/>
        <v>39.050000000000004</v>
      </c>
      <c r="BE24" s="1">
        <f t="shared" si="25"/>
        <v>39.052</v>
      </c>
      <c r="BF24" s="1">
        <f t="shared" si="26"/>
        <v>39.050000000000004</v>
      </c>
      <c r="BG24" s="1">
        <f t="shared" si="27"/>
        <v>38.045999999999999</v>
      </c>
      <c r="BH24" s="1">
        <f t="shared" si="28"/>
        <v>36.045000000000002</v>
      </c>
      <c r="BI24" s="1">
        <f t="shared" si="29"/>
        <v>36.044000000000004</v>
      </c>
      <c r="BJ24" s="1">
        <f t="shared" si="30"/>
        <v>34.048000000000002</v>
      </c>
      <c r="BK24" s="1">
        <f t="shared" si="31"/>
        <v>31.052</v>
      </c>
      <c r="BL24" s="1">
        <f t="shared" si="32"/>
        <v>31.049999999999997</v>
      </c>
      <c r="BM24" s="1">
        <f t="shared" si="33"/>
        <v>30.061</v>
      </c>
    </row>
    <row r="25" spans="1:65" x14ac:dyDescent="0.25">
      <c r="A25" s="1" t="s">
        <v>144</v>
      </c>
      <c r="B25" s="6">
        <f>IF(Apr!$E27&gt;0,VLOOKUP($A25,Apr!$O$4:$T$202,4,FALSE),0)</f>
        <v>20</v>
      </c>
      <c r="C25" s="6">
        <f>IF(Apr!$E27&gt;0,VLOOKUP($A25,Apr!$O$4:$T$202,5,FALSE)+Apr!L$4/1000,0)</f>
        <v>3.3000000000000002E-2</v>
      </c>
      <c r="D25" s="16">
        <f t="shared" si="0"/>
        <v>20.053000000000001</v>
      </c>
      <c r="E25" s="6">
        <f>IF(May!$E27&gt;0,VLOOKUP($A25,May!$O$4:$T$202,4,FALSE),0)</f>
        <v>30</v>
      </c>
      <c r="F25" s="6">
        <f>IF(May!$E27&gt;0,VLOOKUP($A25,May!$O$4:$T$202,5,FALSE)+May!L$4/1000,0)</f>
        <v>2.0249999999999999</v>
      </c>
      <c r="G25" s="16">
        <f t="shared" si="1"/>
        <v>32.055</v>
      </c>
      <c r="H25" s="6">
        <f>IF(Jun!$E27&gt;0,VLOOKUP($A25,Jun!$O$4:$R$202,4,FALSE),0)</f>
        <v>0</v>
      </c>
      <c r="I25" s="6">
        <f>IF(Jun!$E27&gt;0,VLOOKUP($A25,Jun!$O$4:$T$202,5,FALSE)+Jun!L$4/1000,0)</f>
        <v>0</v>
      </c>
      <c r="J25" s="16">
        <f t="shared" si="2"/>
        <v>0</v>
      </c>
      <c r="K25" s="6">
        <f>IF(Jul!$E27&gt;0,VLOOKUP($A25,Jul!$O$4:$R$202,4,FALSE),0)</f>
        <v>0</v>
      </c>
      <c r="L25" s="6">
        <f>IF(Jul!$E27&gt;0,VLOOKUP($A25,Jul!$O$4:$T$202,5,FALSE)+Jul!$L$4/1000,0)</f>
        <v>0</v>
      </c>
      <c r="M25" s="16">
        <f t="shared" si="3"/>
        <v>0</v>
      </c>
      <c r="N25" s="6">
        <f>IF(Aug!$E27&gt;0,VLOOKUP($A25,Aug!$O$4:$R$202,4,FALSE),0)</f>
        <v>0</v>
      </c>
      <c r="O25" s="6">
        <f>IF(Aug!$E27&gt;0,VLOOKUP($A25,Aug!$O$4:$T$202,5,FALSE)+Aug!L$4/1000,0)</f>
        <v>0</v>
      </c>
      <c r="P25" s="16">
        <f t="shared" si="4"/>
        <v>0</v>
      </c>
      <c r="Q25" s="6">
        <f>IF(Sep!$E27&gt;0,VLOOKUP($A25,Sep!$O$4:$R$202,4,FALSE),0)</f>
        <v>40</v>
      </c>
      <c r="R25" s="6">
        <f>IF(Sep!$E27&gt;0,VLOOKUP($A25,Sep!$O$4:$T$202,5,FALSE)+Sep!L$4/1000,0)</f>
        <v>2.0139999999999998</v>
      </c>
      <c r="S25" s="16">
        <f t="shared" si="5"/>
        <v>42.054000000000002</v>
      </c>
      <c r="T25" s="6">
        <f>IF(Oct!$E27&gt;0,VLOOKUP($A25,Oct!$O$4:$R$202,4,FALSE),0)</f>
        <v>0</v>
      </c>
      <c r="U25" s="6">
        <f>IF(Oct!$E27&gt;0,VLOOKUP($A25,Oct!$O$4:$T$202,5,FALSE)+Oct!L$4/1000,0)</f>
        <v>0</v>
      </c>
      <c r="V25" s="16">
        <f t="shared" si="6"/>
        <v>0</v>
      </c>
      <c r="W25" s="6">
        <f>IF(Nov!$E27&gt;0,VLOOKUP($A25,Nov!$O$4:$R$202,4,FALSE),0)</f>
        <v>0</v>
      </c>
      <c r="X25" s="6">
        <f>IF(Nov!$E27&gt;0,VLOOKUP($A25,Nov!$O$4:$T$202,5,FALSE)+Nov!L$4/1000,0)</f>
        <v>0</v>
      </c>
      <c r="Y25" s="16">
        <f t="shared" si="7"/>
        <v>0</v>
      </c>
      <c r="Z25" s="6">
        <f>IF(Dec!$E27&gt;0,VLOOKUP($A25,Dec!$O$4:$R$202,4,FALSE),0)</f>
        <v>33</v>
      </c>
      <c r="AA25" s="6">
        <f>IF(Dec!$E27&gt;0,VLOOKUP($A25,Dec!$O$4:$T$202,5,FALSE)+Dec!L$4/1000,0)</f>
        <v>2.0139999999999998</v>
      </c>
      <c r="AB25" s="16">
        <f t="shared" si="8"/>
        <v>35.047000000000004</v>
      </c>
      <c r="AC25" s="6">
        <f>IF(Jan!$E27&gt;0,VLOOKUP($A25,Jan!$O$4:$R$202,4,FALSE),0)</f>
        <v>0</v>
      </c>
      <c r="AD25" s="6">
        <f>IF(Jan!$E27&gt;0,VLOOKUP($A25,Jan!$O$4:$T$202,5,FALSE)+Jan!L$4/1000,0)</f>
        <v>0</v>
      </c>
      <c r="AE25" s="16">
        <f t="shared" si="9"/>
        <v>0</v>
      </c>
      <c r="AF25" s="6">
        <f>IF(Feb!$E27&gt;0,VLOOKUP($A25,Feb!$O$4:$R$202,4,FALSE),0)</f>
        <v>0</v>
      </c>
      <c r="AG25" s="6">
        <f>IF(Feb!$E27&gt;0,VLOOKUP($A25,Feb!$O$4:$T$202,5,FALSE)+Feb!L$4/1000,0)</f>
        <v>0</v>
      </c>
      <c r="AH25" s="16">
        <f t="shared" si="10"/>
        <v>0</v>
      </c>
      <c r="AI25" s="6">
        <f>IF(Mar!$E27&gt;0,VLOOKUP($A25,Mar!$O$4:$R$202,4,FALSE),0)</f>
        <v>0</v>
      </c>
      <c r="AJ25" s="6">
        <f>IF(Mar!$E27&gt;0,VLOOKUP($A25,Mar!$O$4:$T$202,5,FALSE)+Mar!L$4/1000,0)</f>
        <v>0</v>
      </c>
      <c r="AK25" s="16">
        <f t="shared" si="11"/>
        <v>0</v>
      </c>
      <c r="AN25" s="16">
        <f t="shared" si="34"/>
        <v>129.26914733333336</v>
      </c>
      <c r="AQ25" s="1" t="str">
        <f t="shared" si="12"/>
        <v>Darran Ames</v>
      </c>
      <c r="AR25" s="6">
        <f t="shared" si="13"/>
        <v>20.053000000000001</v>
      </c>
      <c r="AS25" s="6">
        <f t="shared" si="14"/>
        <v>32.055</v>
      </c>
      <c r="AT25" s="6">
        <f t="shared" si="15"/>
        <v>0</v>
      </c>
      <c r="AU25" s="6">
        <f t="shared" si="16"/>
        <v>0</v>
      </c>
      <c r="AV25" s="6">
        <f t="shared" si="17"/>
        <v>0</v>
      </c>
      <c r="AW25" s="6">
        <f t="shared" si="18"/>
        <v>42.054000000000002</v>
      </c>
      <c r="AX25" s="6">
        <f t="shared" si="19"/>
        <v>0</v>
      </c>
      <c r="AY25" s="6">
        <f t="shared" si="20"/>
        <v>0</v>
      </c>
      <c r="AZ25" s="6">
        <f t="shared" si="21"/>
        <v>35.047000000000004</v>
      </c>
      <c r="BA25" s="6">
        <f t="shared" si="22"/>
        <v>0</v>
      </c>
      <c r="BB25" s="6">
        <f t="shared" si="23"/>
        <v>0</v>
      </c>
      <c r="BC25" s="6">
        <f t="shared" si="24"/>
        <v>0</v>
      </c>
      <c r="BE25" s="1">
        <f t="shared" si="25"/>
        <v>42.054000000000002</v>
      </c>
      <c r="BF25" s="1">
        <f t="shared" si="26"/>
        <v>35.047000000000004</v>
      </c>
      <c r="BG25" s="1">
        <f t="shared" si="27"/>
        <v>32.055</v>
      </c>
      <c r="BH25" s="1">
        <f t="shared" si="28"/>
        <v>20.053000000000001</v>
      </c>
      <c r="BI25" s="1">
        <f t="shared" si="29"/>
        <v>0</v>
      </c>
      <c r="BJ25" s="1">
        <f t="shared" si="30"/>
        <v>0</v>
      </c>
      <c r="BK25" s="1">
        <f t="shared" si="31"/>
        <v>0</v>
      </c>
      <c r="BL25" s="1">
        <f t="shared" si="32"/>
        <v>0</v>
      </c>
      <c r="BM25" s="1">
        <f t="shared" si="33"/>
        <v>0</v>
      </c>
    </row>
    <row r="26" spans="1:65" x14ac:dyDescent="0.25">
      <c r="A26" s="1" t="s">
        <v>172</v>
      </c>
      <c r="B26" s="6">
        <f>IF(Apr!$E28&gt;0,VLOOKUP($A26,Apr!$O$4:$T$202,4,FALSE),0)</f>
        <v>0</v>
      </c>
      <c r="C26" s="6">
        <f>IF(Apr!$E28&gt;0,VLOOKUP($A26,Apr!$O$4:$T$202,5,FALSE)+Apr!L$4/1000,0)</f>
        <v>0</v>
      </c>
      <c r="D26" s="16">
        <f t="shared" si="0"/>
        <v>0</v>
      </c>
      <c r="E26" s="6">
        <f>IF(May!$E28&gt;0,VLOOKUP($A26,May!$O$4:$T$202,4,FALSE),0)</f>
        <v>40</v>
      </c>
      <c r="F26" s="6">
        <f>IF(May!$E28&gt;0,VLOOKUP($A26,May!$O$4:$T$202,5,FALSE)+May!L$4/1000,0)</f>
        <v>2.5000000000000001E-2</v>
      </c>
      <c r="G26" s="16">
        <f t="shared" si="1"/>
        <v>40.064999999999998</v>
      </c>
      <c r="H26" s="6">
        <f>IF(Jun!$E28&gt;0,VLOOKUP($A26,Jun!$O$4:$R$202,4,FALSE),0)</f>
        <v>38</v>
      </c>
      <c r="I26" s="6">
        <f>IF(Jun!$E28&gt;0,VLOOKUP($A26,Jun!$O$4:$T$202,5,FALSE)+Jun!L$4/1000,0)</f>
        <v>2.0179999999999998</v>
      </c>
      <c r="J26" s="16">
        <f t="shared" si="2"/>
        <v>40.055999999999997</v>
      </c>
      <c r="K26" s="6">
        <f>IF(Jul!$E28&gt;0,VLOOKUP($A26,Jul!$O$4:$R$202,4,FALSE),0)</f>
        <v>37</v>
      </c>
      <c r="L26" s="6">
        <f>IF(Jul!$E28&gt;0,VLOOKUP($A26,Jul!$O$4:$T$202,5,FALSE)+Jul!$L$4/1000,0)</f>
        <v>2.0190000000000001</v>
      </c>
      <c r="M26" s="16">
        <f t="shared" si="3"/>
        <v>39.055999999999997</v>
      </c>
      <c r="N26" s="6">
        <f>IF(Aug!$E28&gt;0,VLOOKUP($A26,Aug!$O$4:$R$202,4,FALSE),0)</f>
        <v>31</v>
      </c>
      <c r="O26" s="6">
        <f>IF(Aug!$E28&gt;0,VLOOKUP($A26,Aug!$O$4:$T$202,5,FALSE)+Aug!L$4/1000,0)</f>
        <v>1.6E-2</v>
      </c>
      <c r="P26" s="16">
        <f t="shared" si="4"/>
        <v>31.046999999999997</v>
      </c>
      <c r="Q26" s="6">
        <f>IF(Sep!$E28&gt;0,VLOOKUP($A26,Sep!$O$4:$R$202,4,FALSE),0)</f>
        <v>0</v>
      </c>
      <c r="R26" s="6">
        <f>IF(Sep!$E28&gt;0,VLOOKUP($A26,Sep!$O$4:$T$202,5,FALSE)+Sep!L$4/1000,0)</f>
        <v>0</v>
      </c>
      <c r="S26" s="16">
        <f t="shared" si="5"/>
        <v>0</v>
      </c>
      <c r="T26" s="6">
        <f>IF(Oct!$E28&gt;0,VLOOKUP($A26,Oct!$O$4:$R$202,4,FALSE),0)</f>
        <v>30</v>
      </c>
      <c r="U26" s="6">
        <f>IF(Oct!$E28&gt;0,VLOOKUP($A26,Oct!$O$4:$T$202,5,FALSE)+Oct!L$4/1000,0)</f>
        <v>2.1000000000000001E-2</v>
      </c>
      <c r="V26" s="16">
        <f t="shared" si="6"/>
        <v>30.051000000000002</v>
      </c>
      <c r="W26" s="6">
        <f>IF(Nov!$E28&gt;0,VLOOKUP($A26,Nov!$O$4:$R$202,4,FALSE),0)</f>
        <v>0</v>
      </c>
      <c r="X26" s="6">
        <f>IF(Nov!$E28&gt;0,VLOOKUP($A26,Nov!$O$4:$T$202,5,FALSE)+Nov!L$4/1000,0)</f>
        <v>0</v>
      </c>
      <c r="Y26" s="16">
        <f t="shared" si="7"/>
        <v>0</v>
      </c>
      <c r="Z26" s="6">
        <f>IF(Dec!$E28&gt;0,VLOOKUP($A26,Dec!$O$4:$R$202,4,FALSE),0)</f>
        <v>0</v>
      </c>
      <c r="AA26" s="6">
        <f>IF(Dec!$E28&gt;0,VLOOKUP($A26,Dec!$O$4:$T$202,5,FALSE)+Dec!L$4/1000,0)</f>
        <v>0</v>
      </c>
      <c r="AB26" s="16">
        <f t="shared" si="8"/>
        <v>0</v>
      </c>
      <c r="AC26" s="6">
        <f>IF(Jan!$E28&gt;0,VLOOKUP($A26,Jan!$O$4:$R$202,4,FALSE),0)</f>
        <v>0</v>
      </c>
      <c r="AD26" s="6">
        <f>IF(Jan!$E28&gt;0,VLOOKUP($A26,Jan!$O$4:$T$202,5,FALSE)+Jan!L$4/1000,0)</f>
        <v>0</v>
      </c>
      <c r="AE26" s="16">
        <f t="shared" si="9"/>
        <v>0</v>
      </c>
      <c r="AF26" s="6">
        <f>IF(Feb!$E28&gt;0,VLOOKUP($A26,Feb!$O$4:$R$202,4,FALSE),0)</f>
        <v>0</v>
      </c>
      <c r="AG26" s="6">
        <f>IF(Feb!$E28&gt;0,VLOOKUP($A26,Feb!$O$4:$T$202,5,FALSE)+Feb!L$4/1000,0)</f>
        <v>0</v>
      </c>
      <c r="AH26" s="16">
        <f t="shared" si="10"/>
        <v>0</v>
      </c>
      <c r="AI26" s="6">
        <f>IF(Mar!$E28&gt;0,VLOOKUP($A26,Mar!$O$4:$R$202,4,FALSE),0)</f>
        <v>0</v>
      </c>
      <c r="AJ26" s="6">
        <f>IF(Mar!$E28&gt;0,VLOOKUP($A26,Mar!$O$4:$T$202,5,FALSE)+Mar!L$4/1000,0)</f>
        <v>0</v>
      </c>
      <c r="AK26" s="16">
        <f t="shared" si="11"/>
        <v>0</v>
      </c>
      <c r="AN26" s="16">
        <f t="shared" si="34"/>
        <v>180.33622819999997</v>
      </c>
      <c r="AQ26" s="1" t="str">
        <f t="shared" si="12"/>
        <v>Daryl Bentley</v>
      </c>
      <c r="AR26" s="6">
        <f t="shared" si="13"/>
        <v>0</v>
      </c>
      <c r="AS26" s="6">
        <f t="shared" si="14"/>
        <v>40.064999999999998</v>
      </c>
      <c r="AT26" s="6">
        <f t="shared" si="15"/>
        <v>40.055999999999997</v>
      </c>
      <c r="AU26" s="6">
        <f t="shared" si="16"/>
        <v>39.055999999999997</v>
      </c>
      <c r="AV26" s="6">
        <f t="shared" si="17"/>
        <v>31.046999999999997</v>
      </c>
      <c r="AW26" s="6">
        <f t="shared" si="18"/>
        <v>0</v>
      </c>
      <c r="AX26" s="6">
        <f t="shared" si="19"/>
        <v>30.051000000000002</v>
      </c>
      <c r="AY26" s="6">
        <f t="shared" si="20"/>
        <v>0</v>
      </c>
      <c r="AZ26" s="6">
        <f t="shared" si="21"/>
        <v>0</v>
      </c>
      <c r="BA26" s="6">
        <f t="shared" si="22"/>
        <v>0</v>
      </c>
      <c r="BB26" s="6">
        <f t="shared" si="23"/>
        <v>0</v>
      </c>
      <c r="BC26" s="6">
        <f t="shared" si="24"/>
        <v>0</v>
      </c>
      <c r="BE26" s="1">
        <f t="shared" si="25"/>
        <v>40.064999999999998</v>
      </c>
      <c r="BF26" s="1">
        <f t="shared" si="26"/>
        <v>40.055999999999997</v>
      </c>
      <c r="BG26" s="1">
        <f t="shared" si="27"/>
        <v>39.055999999999997</v>
      </c>
      <c r="BH26" s="1">
        <f t="shared" si="28"/>
        <v>31.046999999999997</v>
      </c>
      <c r="BI26" s="1">
        <f t="shared" si="29"/>
        <v>30.051000000000002</v>
      </c>
      <c r="BJ26" s="1">
        <f t="shared" si="30"/>
        <v>0</v>
      </c>
      <c r="BK26" s="1">
        <f t="shared" si="31"/>
        <v>0</v>
      </c>
      <c r="BL26" s="1">
        <f t="shared" si="32"/>
        <v>0</v>
      </c>
      <c r="BM26" s="1">
        <f t="shared" si="33"/>
        <v>0</v>
      </c>
    </row>
    <row r="27" spans="1:65" x14ac:dyDescent="0.25">
      <c r="A27" s="1" t="s">
        <v>182</v>
      </c>
      <c r="B27" s="6">
        <f>IF(Apr!$E29&gt;0,VLOOKUP($A27,Apr!$O$4:$T$202,4,FALSE),0)</f>
        <v>0</v>
      </c>
      <c r="C27" s="6">
        <f>IF(Apr!$E29&gt;0,VLOOKUP($A27,Apr!$O$4:$T$202,5,FALSE)+Apr!L$4/1000,0)</f>
        <v>0</v>
      </c>
      <c r="D27" s="16">
        <f t="shared" si="0"/>
        <v>0</v>
      </c>
      <c r="E27" s="6">
        <f>IF(May!$E29&gt;0,VLOOKUP($A27,May!$O$4:$T$202,4,FALSE),0)</f>
        <v>0</v>
      </c>
      <c r="F27" s="6">
        <f>IF(May!$E29&gt;0,VLOOKUP($A27,May!$O$4:$T$202,5,FALSE)+May!L$4/1000,0)</f>
        <v>0</v>
      </c>
      <c r="G27" s="16">
        <f t="shared" si="1"/>
        <v>0</v>
      </c>
      <c r="H27" s="6">
        <f>IF(Jun!$E29&gt;0,VLOOKUP($A27,Jun!$O$4:$R$202,4,FALSE),0)</f>
        <v>0</v>
      </c>
      <c r="I27" s="6">
        <f>IF(Jun!$E29&gt;0,VLOOKUP($A27,Jun!$O$4:$T$202,5,FALSE)+Jun!L$4/1000,0)</f>
        <v>0</v>
      </c>
      <c r="J27" s="16">
        <f t="shared" si="2"/>
        <v>0</v>
      </c>
      <c r="K27" s="6">
        <f>IF(Jul!$E29&gt;0,VLOOKUP($A27,Jul!$O$4:$R$202,4,FALSE),0)</f>
        <v>0</v>
      </c>
      <c r="L27" s="6">
        <f>IF(Jul!$E29&gt;0,VLOOKUP($A27,Jul!$O$4:$T$202,5,FALSE)+Jul!$L$4/1000,0)</f>
        <v>0</v>
      </c>
      <c r="M27" s="16">
        <f t="shared" si="3"/>
        <v>0</v>
      </c>
      <c r="N27" s="6">
        <f>IF(Aug!$E29&gt;0,VLOOKUP($A27,Aug!$O$4:$R$202,4,FALSE),0)</f>
        <v>0</v>
      </c>
      <c r="O27" s="6">
        <f>IF(Aug!$E29&gt;0,VLOOKUP($A27,Aug!$O$4:$T$202,5,FALSE)+Aug!L$4/1000,0)</f>
        <v>0</v>
      </c>
      <c r="P27" s="16">
        <f t="shared" si="4"/>
        <v>0</v>
      </c>
      <c r="Q27" s="6">
        <f>IF(Sep!$E29&gt;0,VLOOKUP($A27,Sep!$O$4:$R$202,4,FALSE),0)</f>
        <v>0</v>
      </c>
      <c r="R27" s="6">
        <f>IF(Sep!$E29&gt;0,VLOOKUP($A27,Sep!$O$4:$T$202,5,FALSE)+Sep!L$4/1000,0)</f>
        <v>0</v>
      </c>
      <c r="S27" s="16">
        <f t="shared" si="5"/>
        <v>0</v>
      </c>
      <c r="T27" s="6">
        <f>IF(Oct!$E29&gt;0,VLOOKUP($A27,Oct!$O$4:$R$202,4,FALSE),0)</f>
        <v>0</v>
      </c>
      <c r="U27" s="6">
        <f>IF(Oct!$E29&gt;0,VLOOKUP($A27,Oct!$O$4:$T$202,5,FALSE)+Oct!L$4/1000,0)</f>
        <v>0</v>
      </c>
      <c r="V27" s="16">
        <f t="shared" si="6"/>
        <v>0</v>
      </c>
      <c r="W27" s="6">
        <f>IF(Nov!$E29&gt;0,VLOOKUP($A27,Nov!$O$4:$R$202,4,FALSE),0)</f>
        <v>0</v>
      </c>
      <c r="X27" s="6">
        <f>IF(Nov!$E29&gt;0,VLOOKUP($A27,Nov!$O$4:$T$202,5,FALSE)+Nov!L$4/1000,0)</f>
        <v>0</v>
      </c>
      <c r="Y27" s="16">
        <f t="shared" si="7"/>
        <v>0</v>
      </c>
      <c r="Z27" s="6">
        <f>IF(Dec!$E29&gt;0,VLOOKUP($A27,Dec!$O$4:$R$202,4,FALSE),0)</f>
        <v>0</v>
      </c>
      <c r="AA27" s="6">
        <f>IF(Dec!$E29&gt;0,VLOOKUP($A27,Dec!$O$4:$T$202,5,FALSE)+Dec!L$4/1000,0)</f>
        <v>0</v>
      </c>
      <c r="AB27" s="16">
        <f t="shared" si="8"/>
        <v>0</v>
      </c>
      <c r="AC27" s="6">
        <f>IF(Jan!$E29&gt;0,VLOOKUP($A27,Jan!$O$4:$R$202,4,FALSE),0)</f>
        <v>0</v>
      </c>
      <c r="AD27" s="6">
        <f>IF(Jan!$E29&gt;0,VLOOKUP($A27,Jan!$O$4:$T$202,5,FALSE)+Jan!L$4/1000,0)</f>
        <v>0</v>
      </c>
      <c r="AE27" s="16">
        <f t="shared" si="9"/>
        <v>0</v>
      </c>
      <c r="AF27" s="6">
        <f>IF(Feb!$E29&gt;0,VLOOKUP($A27,Feb!$O$4:$R$202,4,FALSE),0)</f>
        <v>0</v>
      </c>
      <c r="AG27" s="6">
        <f>IF(Feb!$E29&gt;0,VLOOKUP($A27,Feb!$O$4:$T$202,5,FALSE)+Feb!L$4/1000,0)</f>
        <v>0</v>
      </c>
      <c r="AH27" s="16">
        <f t="shared" si="10"/>
        <v>0</v>
      </c>
      <c r="AI27" s="6">
        <f>IF(Mar!$E29&gt;0,VLOOKUP($A27,Mar!$O$4:$R$202,4,FALSE),0)</f>
        <v>0</v>
      </c>
      <c r="AJ27" s="6">
        <f>IF(Mar!$E29&gt;0,VLOOKUP($A27,Mar!$O$4:$T$202,5,FALSE)+Mar!L$4/1000,0)</f>
        <v>0</v>
      </c>
      <c r="AK27" s="16">
        <f t="shared" si="11"/>
        <v>0</v>
      </c>
      <c r="AN27" s="16">
        <f t="shared" si="34"/>
        <v>0</v>
      </c>
      <c r="AQ27" s="1" t="str">
        <f t="shared" si="12"/>
        <v>David Butler</v>
      </c>
      <c r="AR27" s="6">
        <f t="shared" si="13"/>
        <v>0</v>
      </c>
      <c r="AS27" s="6">
        <f t="shared" si="14"/>
        <v>0</v>
      </c>
      <c r="AT27" s="6">
        <f t="shared" si="15"/>
        <v>0</v>
      </c>
      <c r="AU27" s="6">
        <f t="shared" si="16"/>
        <v>0</v>
      </c>
      <c r="AV27" s="6">
        <f t="shared" si="17"/>
        <v>0</v>
      </c>
      <c r="AW27" s="6">
        <f t="shared" si="18"/>
        <v>0</v>
      </c>
      <c r="AX27" s="6">
        <f t="shared" si="19"/>
        <v>0</v>
      </c>
      <c r="AY27" s="6">
        <f t="shared" si="20"/>
        <v>0</v>
      </c>
      <c r="AZ27" s="6">
        <f t="shared" si="21"/>
        <v>0</v>
      </c>
      <c r="BA27" s="6">
        <f t="shared" si="22"/>
        <v>0</v>
      </c>
      <c r="BB27" s="6">
        <f t="shared" si="23"/>
        <v>0</v>
      </c>
      <c r="BC27" s="6">
        <f t="shared" si="24"/>
        <v>0</v>
      </c>
      <c r="BE27" s="1">
        <f t="shared" si="25"/>
        <v>0</v>
      </c>
      <c r="BF27" s="1">
        <f t="shared" si="26"/>
        <v>0</v>
      </c>
      <c r="BG27" s="1">
        <f t="shared" si="27"/>
        <v>0</v>
      </c>
      <c r="BH27" s="1">
        <f t="shared" si="28"/>
        <v>0</v>
      </c>
      <c r="BI27" s="1">
        <f t="shared" si="29"/>
        <v>0</v>
      </c>
      <c r="BJ27" s="1">
        <f t="shared" si="30"/>
        <v>0</v>
      </c>
      <c r="BK27" s="1">
        <f t="shared" si="31"/>
        <v>0</v>
      </c>
      <c r="BL27" s="1">
        <f t="shared" si="32"/>
        <v>0</v>
      </c>
      <c r="BM27" s="1">
        <f t="shared" si="33"/>
        <v>0</v>
      </c>
    </row>
    <row r="28" spans="1:65" x14ac:dyDescent="0.25">
      <c r="A28" s="1" t="s">
        <v>10</v>
      </c>
      <c r="B28" s="6">
        <f>IF(Apr!$E30&gt;0,VLOOKUP($A28,Apr!$O$4:$T$202,4,FALSE),0)</f>
        <v>0</v>
      </c>
      <c r="C28" s="6">
        <f>IF(Apr!$E30&gt;0,VLOOKUP($A28,Apr!$O$4:$T$202,5,FALSE)+Apr!L$4/1000,0)</f>
        <v>0</v>
      </c>
      <c r="D28" s="16">
        <f t="shared" si="0"/>
        <v>0</v>
      </c>
      <c r="E28" s="6">
        <f>IF(May!$E30&gt;0,VLOOKUP($A28,May!$O$4:$T$202,4,FALSE),0)</f>
        <v>31</v>
      </c>
      <c r="F28" s="6">
        <f>IF(May!$E30&gt;0,VLOOKUP($A28,May!$O$4:$T$202,5,FALSE)+May!L$4/1000,0)</f>
        <v>2.5000000000000001E-2</v>
      </c>
      <c r="G28" s="16">
        <f t="shared" si="1"/>
        <v>31.055999999999997</v>
      </c>
      <c r="H28" s="6">
        <f>IF(Jun!$E30&gt;0,VLOOKUP($A28,Jun!$O$4:$R$202,4,FALSE),0)</f>
        <v>39</v>
      </c>
      <c r="I28" s="6">
        <f>IF(Jun!$E30&gt;0,VLOOKUP($A28,Jun!$O$4:$T$202,5,FALSE)+Jun!L$4/1000,0)</f>
        <v>2.0179999999999998</v>
      </c>
      <c r="J28" s="16">
        <f t="shared" si="2"/>
        <v>41.057000000000002</v>
      </c>
      <c r="K28" s="6">
        <f>IF(Jul!$E30&gt;0,VLOOKUP($A28,Jul!$O$4:$R$202,4,FALSE),0)</f>
        <v>33</v>
      </c>
      <c r="L28" s="6">
        <f>IF(Jul!$E30&gt;0,VLOOKUP($A28,Jul!$O$4:$T$202,5,FALSE)+Jul!$L$4/1000,0)</f>
        <v>1.9E-2</v>
      </c>
      <c r="M28" s="16">
        <f t="shared" si="3"/>
        <v>33.052</v>
      </c>
      <c r="N28" s="6">
        <f>IF(Aug!$E30&gt;0,VLOOKUP($A28,Aug!$O$4:$R$202,4,FALSE),0)</f>
        <v>0</v>
      </c>
      <c r="O28" s="6">
        <f>IF(Aug!$E30&gt;0,VLOOKUP($A28,Aug!$O$4:$T$202,5,FALSE)+Aug!L$4/1000,0)</f>
        <v>0</v>
      </c>
      <c r="P28" s="16">
        <f t="shared" si="4"/>
        <v>0</v>
      </c>
      <c r="Q28" s="6">
        <f>IF(Sep!$E30&gt;0,VLOOKUP($A28,Sep!$O$4:$R$202,4,FALSE),0)</f>
        <v>0</v>
      </c>
      <c r="R28" s="6">
        <f>IF(Sep!$E30&gt;0,VLOOKUP($A28,Sep!$O$4:$T$202,5,FALSE)+Sep!L$4/1000,0)</f>
        <v>0</v>
      </c>
      <c r="S28" s="16">
        <f t="shared" si="5"/>
        <v>0</v>
      </c>
      <c r="T28" s="6">
        <f>IF(Oct!$E30&gt;0,VLOOKUP($A28,Oct!$O$4:$R$202,4,FALSE),0)</f>
        <v>34</v>
      </c>
      <c r="U28" s="6">
        <f>IF(Oct!$E30&gt;0,VLOOKUP($A28,Oct!$O$4:$T$202,5,FALSE)+Oct!L$4/1000,0)</f>
        <v>2.1000000000000001E-2</v>
      </c>
      <c r="V28" s="16">
        <f t="shared" si="6"/>
        <v>34.055</v>
      </c>
      <c r="W28" s="6">
        <f>IF(Nov!$E30&gt;0,VLOOKUP($A28,Nov!$O$4:$R$202,4,FALSE),0)</f>
        <v>0</v>
      </c>
      <c r="X28" s="6">
        <f>IF(Nov!$E30&gt;0,VLOOKUP($A28,Nov!$O$4:$T$202,5,FALSE)+Nov!L$4/1000,0)</f>
        <v>0</v>
      </c>
      <c r="Y28" s="16">
        <f t="shared" si="7"/>
        <v>0</v>
      </c>
      <c r="Z28" s="6">
        <f>IF(Dec!$E30&gt;0,VLOOKUP($A28,Dec!$O$4:$R$202,4,FALSE),0)</f>
        <v>0</v>
      </c>
      <c r="AA28" s="6">
        <f>IF(Dec!$E30&gt;0,VLOOKUP($A28,Dec!$O$4:$T$202,5,FALSE)+Dec!L$4/1000,0)</f>
        <v>0</v>
      </c>
      <c r="AB28" s="16">
        <f t="shared" si="8"/>
        <v>0</v>
      </c>
      <c r="AC28" s="6">
        <f>IF(Jan!$E30&gt;0,VLOOKUP($A28,Jan!$O$4:$R$202,4,FALSE),0)</f>
        <v>0</v>
      </c>
      <c r="AD28" s="6">
        <f>IF(Jan!$E30&gt;0,VLOOKUP($A28,Jan!$O$4:$T$202,5,FALSE)+Jan!L$4/1000,0)</f>
        <v>0</v>
      </c>
      <c r="AE28" s="16">
        <f t="shared" si="9"/>
        <v>0</v>
      </c>
      <c r="AF28" s="6">
        <f>IF(Feb!$E30&gt;0,VLOOKUP($A28,Feb!$O$4:$R$202,4,FALSE),0)</f>
        <v>0</v>
      </c>
      <c r="AG28" s="6">
        <f>IF(Feb!$E30&gt;0,VLOOKUP($A28,Feb!$O$4:$T$202,5,FALSE)+Feb!L$4/1000,0)</f>
        <v>0</v>
      </c>
      <c r="AH28" s="16">
        <f t="shared" si="10"/>
        <v>0</v>
      </c>
      <c r="AI28" s="6">
        <f>IF(Mar!$E30&gt;0,VLOOKUP($A28,Mar!$O$4:$R$202,4,FALSE),0)</f>
        <v>0</v>
      </c>
      <c r="AJ28" s="6">
        <f>IF(Mar!$E30&gt;0,VLOOKUP($A28,Mar!$O$4:$T$202,5,FALSE)+Mar!L$4/1000,0)</f>
        <v>0</v>
      </c>
      <c r="AK28" s="16">
        <f t="shared" si="11"/>
        <v>0</v>
      </c>
      <c r="AN28" s="16">
        <f t="shared" si="34"/>
        <v>139.27901906666662</v>
      </c>
      <c r="AQ28" s="1" t="str">
        <f t="shared" si="12"/>
        <v>Debbie Cooper</v>
      </c>
      <c r="AR28" s="6">
        <f t="shared" si="13"/>
        <v>0</v>
      </c>
      <c r="AS28" s="6">
        <f t="shared" si="14"/>
        <v>31.055999999999997</v>
      </c>
      <c r="AT28" s="6">
        <f t="shared" si="15"/>
        <v>41.057000000000002</v>
      </c>
      <c r="AU28" s="6">
        <f t="shared" si="16"/>
        <v>33.052</v>
      </c>
      <c r="AV28" s="6">
        <f t="shared" si="17"/>
        <v>0</v>
      </c>
      <c r="AW28" s="6">
        <f t="shared" si="18"/>
        <v>0</v>
      </c>
      <c r="AX28" s="6">
        <f t="shared" si="19"/>
        <v>34.055</v>
      </c>
      <c r="AY28" s="6">
        <f t="shared" si="20"/>
        <v>0</v>
      </c>
      <c r="AZ28" s="6">
        <f t="shared" si="21"/>
        <v>0</v>
      </c>
      <c r="BA28" s="6">
        <f t="shared" si="22"/>
        <v>0</v>
      </c>
      <c r="BB28" s="6">
        <f t="shared" si="23"/>
        <v>0</v>
      </c>
      <c r="BC28" s="6">
        <f t="shared" si="24"/>
        <v>0</v>
      </c>
      <c r="BE28" s="1">
        <f t="shared" si="25"/>
        <v>41.057000000000002</v>
      </c>
      <c r="BF28" s="1">
        <f t="shared" si="26"/>
        <v>34.055</v>
      </c>
      <c r="BG28" s="1">
        <f t="shared" si="27"/>
        <v>33.052</v>
      </c>
      <c r="BH28" s="1">
        <f t="shared" si="28"/>
        <v>31.055999999999997</v>
      </c>
      <c r="BI28" s="1">
        <f t="shared" si="29"/>
        <v>0</v>
      </c>
      <c r="BJ28" s="1">
        <f t="shared" si="30"/>
        <v>0</v>
      </c>
      <c r="BK28" s="1">
        <f t="shared" si="31"/>
        <v>0</v>
      </c>
      <c r="BL28" s="1">
        <f t="shared" si="32"/>
        <v>0</v>
      </c>
      <c r="BM28" s="1">
        <f t="shared" si="33"/>
        <v>0</v>
      </c>
    </row>
    <row r="29" spans="1:65" x14ac:dyDescent="0.25">
      <c r="A29" s="1" t="s">
        <v>179</v>
      </c>
      <c r="B29" s="6">
        <f>IF(Apr!$E31&gt;0,VLOOKUP($A29,Apr!$O$4:$T$202,4,FALSE),0)</f>
        <v>34</v>
      </c>
      <c r="C29" s="6">
        <f>IF(Apr!$E31&gt;0,VLOOKUP($A29,Apr!$O$4:$T$202,5,FALSE)+Apr!L$4/1000,0)</f>
        <v>3.3000000000000002E-2</v>
      </c>
      <c r="D29" s="16">
        <f t="shared" si="0"/>
        <v>34.067</v>
      </c>
      <c r="E29" s="6">
        <f>IF(May!$E31&gt;0,VLOOKUP($A29,May!$O$4:$T$202,4,FALSE),0)</f>
        <v>0</v>
      </c>
      <c r="F29" s="6">
        <f>IF(May!$E31&gt;0,VLOOKUP($A29,May!$O$4:$T$202,5,FALSE)+May!L$4/1000,0)</f>
        <v>0</v>
      </c>
      <c r="G29" s="16">
        <f t="shared" si="1"/>
        <v>0</v>
      </c>
      <c r="H29" s="6">
        <f>IF(Jun!$E31&gt;0,VLOOKUP($A29,Jun!$O$4:$R$202,4,FALSE),0)</f>
        <v>0</v>
      </c>
      <c r="I29" s="6">
        <f>IF(Jun!$E31&gt;0,VLOOKUP($A29,Jun!$O$4:$T$202,5,FALSE)+Jun!L$4/1000,0)</f>
        <v>0</v>
      </c>
      <c r="J29" s="16">
        <f t="shared" si="2"/>
        <v>0</v>
      </c>
      <c r="K29" s="6">
        <f>IF(Jul!$E31&gt;0,VLOOKUP($A29,Jul!$O$4:$R$202,4,FALSE),0)</f>
        <v>0</v>
      </c>
      <c r="L29" s="6">
        <f>IF(Jul!$E31&gt;0,VLOOKUP($A29,Jul!$O$4:$T$202,5,FALSE)+Jul!$L$4/1000,0)</f>
        <v>0</v>
      </c>
      <c r="M29" s="16">
        <f t="shared" si="3"/>
        <v>0</v>
      </c>
      <c r="N29" s="6">
        <f>IF(Aug!$E31&gt;0,VLOOKUP($A29,Aug!$O$4:$R$202,4,FALSE),0)</f>
        <v>0</v>
      </c>
      <c r="O29" s="6">
        <f>IF(Aug!$E31&gt;0,VLOOKUP($A29,Aug!$O$4:$T$202,5,FALSE)+Aug!L$4/1000,0)</f>
        <v>0</v>
      </c>
      <c r="P29" s="16">
        <f t="shared" si="4"/>
        <v>0</v>
      </c>
      <c r="Q29" s="6">
        <f>IF(Sep!$E31&gt;0,VLOOKUP($A29,Sep!$O$4:$R$202,4,FALSE),0)</f>
        <v>0</v>
      </c>
      <c r="R29" s="6">
        <f>IF(Sep!$E31&gt;0,VLOOKUP($A29,Sep!$O$4:$T$202,5,FALSE)+Sep!L$4/1000,0)</f>
        <v>0</v>
      </c>
      <c r="S29" s="16">
        <f t="shared" si="5"/>
        <v>0</v>
      </c>
      <c r="T29" s="6">
        <f>IF(Oct!$E31&gt;0,VLOOKUP($A29,Oct!$O$4:$R$202,4,FALSE),0)</f>
        <v>0</v>
      </c>
      <c r="U29" s="6">
        <f>IF(Oct!$E31&gt;0,VLOOKUP($A29,Oct!$O$4:$T$202,5,FALSE)+Oct!L$4/1000,0)</f>
        <v>0</v>
      </c>
      <c r="V29" s="16">
        <f t="shared" si="6"/>
        <v>0</v>
      </c>
      <c r="W29" s="6">
        <f>IF(Nov!$E31&gt;0,VLOOKUP($A29,Nov!$O$4:$R$202,4,FALSE),0)</f>
        <v>0</v>
      </c>
      <c r="X29" s="6">
        <f>IF(Nov!$E31&gt;0,VLOOKUP($A29,Nov!$O$4:$T$202,5,FALSE)+Nov!L$4/1000,0)</f>
        <v>0</v>
      </c>
      <c r="Y29" s="16">
        <f t="shared" si="7"/>
        <v>0</v>
      </c>
      <c r="Z29" s="6">
        <f>IF(Dec!$E31&gt;0,VLOOKUP($A29,Dec!$O$4:$R$202,4,FALSE),0)</f>
        <v>0</v>
      </c>
      <c r="AA29" s="6">
        <f>IF(Dec!$E31&gt;0,VLOOKUP($A29,Dec!$O$4:$T$202,5,FALSE)+Dec!L$4/1000,0)</f>
        <v>0</v>
      </c>
      <c r="AB29" s="16">
        <f t="shared" si="8"/>
        <v>0</v>
      </c>
      <c r="AC29" s="6">
        <f>IF(Jan!$E31&gt;0,VLOOKUP($A29,Jan!$O$4:$R$202,4,FALSE),0)</f>
        <v>0</v>
      </c>
      <c r="AD29" s="6">
        <f>IF(Jan!$E31&gt;0,VLOOKUP($A29,Jan!$O$4:$T$202,5,FALSE)+Jan!L$4/1000,0)</f>
        <v>0</v>
      </c>
      <c r="AE29" s="16">
        <f t="shared" si="9"/>
        <v>0</v>
      </c>
      <c r="AF29" s="6">
        <f>IF(Feb!$E31&gt;0,VLOOKUP($A29,Feb!$O$4:$R$202,4,FALSE),0)</f>
        <v>0</v>
      </c>
      <c r="AG29" s="6">
        <f>IF(Feb!$E31&gt;0,VLOOKUP($A29,Feb!$O$4:$T$202,5,FALSE)+Feb!L$4/1000,0)</f>
        <v>0</v>
      </c>
      <c r="AH29" s="16">
        <f t="shared" si="10"/>
        <v>0</v>
      </c>
      <c r="AI29" s="6">
        <f>IF(Mar!$E31&gt;0,VLOOKUP($A29,Mar!$O$4:$R$202,4,FALSE),0)</f>
        <v>0</v>
      </c>
      <c r="AJ29" s="6">
        <f>IF(Mar!$E31&gt;0,VLOOKUP($A29,Mar!$O$4:$T$202,5,FALSE)+Mar!L$4/1000,0)</f>
        <v>0</v>
      </c>
      <c r="AK29" s="16">
        <f t="shared" si="11"/>
        <v>0</v>
      </c>
      <c r="AN29" s="16">
        <f t="shared" si="34"/>
        <v>34.101067</v>
      </c>
      <c r="AQ29" s="1" t="str">
        <f t="shared" si="12"/>
        <v>Debbie Francis</v>
      </c>
      <c r="AR29" s="6">
        <f t="shared" si="13"/>
        <v>34.067</v>
      </c>
      <c r="AS29" s="6">
        <f t="shared" si="14"/>
        <v>0</v>
      </c>
      <c r="AT29" s="6">
        <f t="shared" si="15"/>
        <v>0</v>
      </c>
      <c r="AU29" s="6">
        <f t="shared" si="16"/>
        <v>0</v>
      </c>
      <c r="AV29" s="6">
        <f t="shared" si="17"/>
        <v>0</v>
      </c>
      <c r="AW29" s="6">
        <f t="shared" si="18"/>
        <v>0</v>
      </c>
      <c r="AX29" s="6">
        <f t="shared" si="19"/>
        <v>0</v>
      </c>
      <c r="AY29" s="6">
        <f t="shared" si="20"/>
        <v>0</v>
      </c>
      <c r="AZ29" s="6">
        <f t="shared" si="21"/>
        <v>0</v>
      </c>
      <c r="BA29" s="6">
        <f t="shared" si="22"/>
        <v>0</v>
      </c>
      <c r="BB29" s="6">
        <f t="shared" si="23"/>
        <v>0</v>
      </c>
      <c r="BC29" s="6">
        <f t="shared" si="24"/>
        <v>0</v>
      </c>
      <c r="BE29" s="1">
        <f t="shared" si="25"/>
        <v>34.067</v>
      </c>
      <c r="BF29" s="1">
        <f t="shared" si="26"/>
        <v>0</v>
      </c>
      <c r="BG29" s="1">
        <f t="shared" si="27"/>
        <v>0</v>
      </c>
      <c r="BH29" s="1">
        <f t="shared" si="28"/>
        <v>0</v>
      </c>
      <c r="BI29" s="1">
        <f t="shared" si="29"/>
        <v>0</v>
      </c>
      <c r="BJ29" s="1">
        <f t="shared" si="30"/>
        <v>0</v>
      </c>
      <c r="BK29" s="1">
        <f t="shared" si="31"/>
        <v>0</v>
      </c>
      <c r="BL29" s="1">
        <f t="shared" si="32"/>
        <v>0</v>
      </c>
      <c r="BM29" s="1">
        <f t="shared" si="33"/>
        <v>0</v>
      </c>
    </row>
    <row r="30" spans="1:65" x14ac:dyDescent="0.25">
      <c r="A30" s="1" t="s">
        <v>166</v>
      </c>
      <c r="B30" s="6">
        <f>IF(Apr!$E32&gt;0,VLOOKUP($A30,Apr!$O$4:$T$202,4,FALSE),0)</f>
        <v>0</v>
      </c>
      <c r="C30" s="6">
        <f>IF(Apr!$E32&gt;0,VLOOKUP($A30,Apr!$O$4:$T$202,5,FALSE)+Apr!L$4/1000,0)</f>
        <v>0</v>
      </c>
      <c r="D30" s="16">
        <f t="shared" si="0"/>
        <v>0</v>
      </c>
      <c r="E30" s="6">
        <f>IF(May!$E32&gt;0,VLOOKUP($A30,May!$O$4:$T$202,4,FALSE),0)</f>
        <v>0</v>
      </c>
      <c r="F30" s="6">
        <f>IF(May!$E32&gt;0,VLOOKUP($A30,May!$O$4:$T$202,5,FALSE)+May!L$4/1000,0)</f>
        <v>0</v>
      </c>
      <c r="G30" s="16">
        <f t="shared" si="1"/>
        <v>0</v>
      </c>
      <c r="H30" s="6">
        <f>IF(Jun!$E32&gt;0,VLOOKUP($A30,Jun!$O$4:$R$202,4,FALSE),0)</f>
        <v>0</v>
      </c>
      <c r="I30" s="6">
        <f>IF(Jun!$E32&gt;0,VLOOKUP($A30,Jun!$O$4:$T$202,5,FALSE)+Jun!L$4/1000,0)</f>
        <v>0</v>
      </c>
      <c r="J30" s="16">
        <f t="shared" si="2"/>
        <v>0</v>
      </c>
      <c r="K30" s="6">
        <f>IF(Jul!$E32&gt;0,VLOOKUP($A30,Jul!$O$4:$R$202,4,FALSE),0)</f>
        <v>0</v>
      </c>
      <c r="L30" s="6">
        <f>IF(Jul!$E32&gt;0,VLOOKUP($A30,Jul!$O$4:$T$202,5,FALSE)+Jul!$L$4/1000,0)</f>
        <v>0</v>
      </c>
      <c r="M30" s="16">
        <f t="shared" si="3"/>
        <v>0</v>
      </c>
      <c r="N30" s="6">
        <f>IF(Aug!$E32&gt;0,VLOOKUP($A30,Aug!$O$4:$R$202,4,FALSE),0)</f>
        <v>0</v>
      </c>
      <c r="O30" s="6">
        <f>IF(Aug!$E32&gt;0,VLOOKUP($A30,Aug!$O$4:$T$202,5,FALSE)+Aug!L$4/1000,0)</f>
        <v>0</v>
      </c>
      <c r="P30" s="16">
        <f t="shared" si="4"/>
        <v>0</v>
      </c>
      <c r="Q30" s="6">
        <f>IF(Sep!$E32&gt;0,VLOOKUP($A30,Sep!$O$4:$R$202,4,FALSE),0)</f>
        <v>0</v>
      </c>
      <c r="R30" s="6">
        <f>IF(Sep!$E32&gt;0,VLOOKUP($A30,Sep!$O$4:$T$202,5,FALSE)+Sep!L$4/1000,0)</f>
        <v>0</v>
      </c>
      <c r="S30" s="16">
        <f t="shared" si="5"/>
        <v>0</v>
      </c>
      <c r="T30" s="6">
        <f>IF(Oct!$E32&gt;0,VLOOKUP($A30,Oct!$O$4:$R$202,4,FALSE),0)</f>
        <v>0</v>
      </c>
      <c r="U30" s="6">
        <f>IF(Oct!$E32&gt;0,VLOOKUP($A30,Oct!$O$4:$T$202,5,FALSE)+Oct!L$4/1000,0)</f>
        <v>0</v>
      </c>
      <c r="V30" s="16">
        <f t="shared" si="6"/>
        <v>0</v>
      </c>
      <c r="W30" s="6">
        <f>IF(Nov!$E32&gt;0,VLOOKUP($A30,Nov!$O$4:$R$202,4,FALSE),0)</f>
        <v>0</v>
      </c>
      <c r="X30" s="6">
        <f>IF(Nov!$E32&gt;0,VLOOKUP($A30,Nov!$O$4:$T$202,5,FALSE)+Nov!L$4/1000,0)</f>
        <v>0</v>
      </c>
      <c r="Y30" s="16">
        <f t="shared" si="7"/>
        <v>0</v>
      </c>
      <c r="Z30" s="6">
        <f>IF(Dec!$E32&gt;0,VLOOKUP($A30,Dec!$O$4:$R$202,4,FALSE),0)</f>
        <v>0</v>
      </c>
      <c r="AA30" s="6">
        <f>IF(Dec!$E32&gt;0,VLOOKUP($A30,Dec!$O$4:$T$202,5,FALSE)+Dec!L$4/1000,0)</f>
        <v>0</v>
      </c>
      <c r="AB30" s="16">
        <f t="shared" si="8"/>
        <v>0</v>
      </c>
      <c r="AC30" s="6">
        <f>IF(Jan!$E32&gt;0,VLOOKUP($A30,Jan!$O$4:$R$202,4,FALSE),0)</f>
        <v>0</v>
      </c>
      <c r="AD30" s="6">
        <f>IF(Jan!$E32&gt;0,VLOOKUP($A30,Jan!$O$4:$T$202,5,FALSE)+Jan!L$4/1000,0)</f>
        <v>0</v>
      </c>
      <c r="AE30" s="16">
        <f t="shared" si="9"/>
        <v>0</v>
      </c>
      <c r="AF30" s="6">
        <f>IF(Feb!$E32&gt;0,VLOOKUP($A30,Feb!$O$4:$R$202,4,FALSE),0)</f>
        <v>0</v>
      </c>
      <c r="AG30" s="6">
        <f>IF(Feb!$E32&gt;0,VLOOKUP($A30,Feb!$O$4:$T$202,5,FALSE)+Feb!L$4/1000,0)</f>
        <v>0</v>
      </c>
      <c r="AH30" s="16">
        <f t="shared" si="10"/>
        <v>0</v>
      </c>
      <c r="AI30" s="6">
        <f>IF(Mar!$E32&gt;0,VLOOKUP($A30,Mar!$O$4:$R$202,4,FALSE),0)</f>
        <v>0</v>
      </c>
      <c r="AJ30" s="6">
        <f>IF(Mar!$E32&gt;0,VLOOKUP($A30,Mar!$O$4:$T$202,5,FALSE)+Mar!L$4/1000,0)</f>
        <v>0</v>
      </c>
      <c r="AK30" s="16">
        <f t="shared" si="11"/>
        <v>0</v>
      </c>
      <c r="AN30" s="16">
        <f t="shared" si="34"/>
        <v>0</v>
      </c>
      <c r="AQ30" s="1" t="str">
        <f t="shared" si="12"/>
        <v>Dez Appleton</v>
      </c>
      <c r="AR30" s="6">
        <f t="shared" si="13"/>
        <v>0</v>
      </c>
      <c r="AS30" s="6">
        <f t="shared" si="14"/>
        <v>0</v>
      </c>
      <c r="AT30" s="6">
        <f t="shared" si="15"/>
        <v>0</v>
      </c>
      <c r="AU30" s="6">
        <f t="shared" si="16"/>
        <v>0</v>
      </c>
      <c r="AV30" s="6">
        <f t="shared" si="17"/>
        <v>0</v>
      </c>
      <c r="AW30" s="6">
        <f t="shared" si="18"/>
        <v>0</v>
      </c>
      <c r="AX30" s="6">
        <f t="shared" si="19"/>
        <v>0</v>
      </c>
      <c r="AY30" s="6">
        <f t="shared" si="20"/>
        <v>0</v>
      </c>
      <c r="AZ30" s="6">
        <f t="shared" si="21"/>
        <v>0</v>
      </c>
      <c r="BA30" s="6">
        <f t="shared" si="22"/>
        <v>0</v>
      </c>
      <c r="BB30" s="6">
        <f t="shared" si="23"/>
        <v>0</v>
      </c>
      <c r="BC30" s="6">
        <f t="shared" si="24"/>
        <v>0</v>
      </c>
      <c r="BE30" s="1">
        <f t="shared" si="25"/>
        <v>0</v>
      </c>
      <c r="BF30" s="1">
        <f t="shared" si="26"/>
        <v>0</v>
      </c>
      <c r="BG30" s="1">
        <f t="shared" si="27"/>
        <v>0</v>
      </c>
      <c r="BH30" s="1">
        <f t="shared" si="28"/>
        <v>0</v>
      </c>
      <c r="BI30" s="1">
        <f t="shared" si="29"/>
        <v>0</v>
      </c>
      <c r="BJ30" s="1">
        <f t="shared" si="30"/>
        <v>0</v>
      </c>
      <c r="BK30" s="1">
        <f t="shared" si="31"/>
        <v>0</v>
      </c>
      <c r="BL30" s="1">
        <f t="shared" si="32"/>
        <v>0</v>
      </c>
      <c r="BM30" s="1">
        <f t="shared" si="33"/>
        <v>0</v>
      </c>
    </row>
    <row r="31" spans="1:65" x14ac:dyDescent="0.25">
      <c r="A31" s="1" t="s">
        <v>229</v>
      </c>
      <c r="B31" s="6">
        <f>IF(Apr!$E33&gt;0,VLOOKUP($A31,Apr!$O$4:$T$202,4,FALSE),0)</f>
        <v>14</v>
      </c>
      <c r="C31" s="6">
        <f>IF(Apr!$E33&gt;0,VLOOKUP($A31,Apr!$O$4:$T$202,5,FALSE)+Apr!L$4/1000,0)</f>
        <v>3.3000000000000002E-2</v>
      </c>
      <c r="D31" s="16">
        <f t="shared" si="0"/>
        <v>14.046999999999999</v>
      </c>
      <c r="E31" s="6">
        <f>IF(May!$E33&gt;0,VLOOKUP($A31,May!$O$4:$T$202,4,FALSE),0)</f>
        <v>25</v>
      </c>
      <c r="F31" s="6">
        <f>IF(May!$E33&gt;0,VLOOKUP($A31,May!$O$4:$T$202,5,FALSE)+May!L$4/1000,0)</f>
        <v>2.0249999999999999</v>
      </c>
      <c r="G31" s="16">
        <f t="shared" si="1"/>
        <v>27.049999999999997</v>
      </c>
      <c r="H31" s="6">
        <f>IF(Jun!$E33&gt;0,VLOOKUP($A31,Jun!$O$4:$R$202,4,FALSE),0)</f>
        <v>31</v>
      </c>
      <c r="I31" s="6">
        <f>IF(Jun!$E33&gt;0,VLOOKUP($A31,Jun!$O$4:$T$202,5,FALSE)+Jun!L$4/1000,0)</f>
        <v>1.7999999999999999E-2</v>
      </c>
      <c r="J31" s="16">
        <f t="shared" si="2"/>
        <v>31.048999999999999</v>
      </c>
      <c r="K31" s="6">
        <f>IF(Jul!$E33&gt;0,VLOOKUP($A31,Jul!$O$4:$R$202,4,FALSE),0)</f>
        <v>27</v>
      </c>
      <c r="L31" s="6">
        <f>IF(Jul!$E33&gt;0,VLOOKUP($A31,Jul!$O$4:$T$202,5,FALSE)+Jul!$L$4/1000,0)</f>
        <v>1.9E-2</v>
      </c>
      <c r="M31" s="16">
        <f t="shared" si="3"/>
        <v>27.045999999999999</v>
      </c>
      <c r="N31" s="6">
        <f>IF(Aug!$E33&gt;0,VLOOKUP($A31,Aug!$O$4:$R$202,4,FALSE),0)</f>
        <v>34</v>
      </c>
      <c r="O31" s="6">
        <f>IF(Aug!$E33&gt;0,VLOOKUP($A31,Aug!$O$4:$T$202,5,FALSE)+Aug!L$4/1000,0)</f>
        <v>1.016</v>
      </c>
      <c r="P31" s="16">
        <f t="shared" si="4"/>
        <v>35.049999999999997</v>
      </c>
      <c r="Q31" s="6">
        <f>IF(Sep!$E33&gt;0,VLOOKUP($A31,Sep!$O$4:$R$202,4,FALSE),0)</f>
        <v>39</v>
      </c>
      <c r="R31" s="6">
        <f>IF(Sep!$E33&gt;0,VLOOKUP($A31,Sep!$O$4:$T$202,5,FALSE)+Sep!L$4/1000,0)</f>
        <v>1.4E-2</v>
      </c>
      <c r="S31" s="16">
        <f t="shared" si="5"/>
        <v>39.053000000000004</v>
      </c>
      <c r="T31" s="6">
        <f>IF(Oct!$E33&gt;0,VLOOKUP($A31,Oct!$O$4:$R$202,4,FALSE),0)</f>
        <v>38</v>
      </c>
      <c r="U31" s="6">
        <f>IF(Oct!$E33&gt;0,VLOOKUP($A31,Oct!$O$4:$T$202,5,FALSE)+Oct!L$4/1000,0)</f>
        <v>2.1000000000000001E-2</v>
      </c>
      <c r="V31" s="16">
        <f t="shared" si="6"/>
        <v>38.058999999999997</v>
      </c>
      <c r="W31" s="6">
        <f>IF(Nov!$E33&gt;0,VLOOKUP($A31,Nov!$O$4:$R$202,4,FALSE),0)</f>
        <v>0</v>
      </c>
      <c r="X31" s="6">
        <f>IF(Nov!$E33&gt;0,VLOOKUP($A31,Nov!$O$4:$T$202,5,FALSE)+Nov!L$4/1000,0)</f>
        <v>0</v>
      </c>
      <c r="Y31" s="16">
        <f t="shared" si="7"/>
        <v>0</v>
      </c>
      <c r="Z31" s="6">
        <f>IF(Dec!$E33&gt;0,VLOOKUP($A31,Dec!$O$4:$R$202,4,FALSE),0)</f>
        <v>35</v>
      </c>
      <c r="AA31" s="6">
        <f>IF(Dec!$E33&gt;0,VLOOKUP($A31,Dec!$O$4:$T$202,5,FALSE)+Dec!L$4/1000,0)</f>
        <v>2.0139999999999998</v>
      </c>
      <c r="AB31" s="16">
        <f t="shared" si="8"/>
        <v>37.048999999999999</v>
      </c>
      <c r="AC31" s="6">
        <f>IF(Jan!$E33&gt;0,VLOOKUP($A31,Jan!$O$4:$R$202,4,FALSE),0)</f>
        <v>0</v>
      </c>
      <c r="AD31" s="6">
        <f>IF(Jan!$E33&gt;0,VLOOKUP($A31,Jan!$O$4:$T$202,5,FALSE)+Jan!L$4/1000,0)</f>
        <v>0</v>
      </c>
      <c r="AE31" s="16">
        <f t="shared" si="9"/>
        <v>0</v>
      </c>
      <c r="AF31" s="6">
        <f>IF(Feb!$E33&gt;0,VLOOKUP($A31,Feb!$O$4:$R$202,4,FALSE),0)</f>
        <v>36</v>
      </c>
      <c r="AG31" s="6">
        <f>IF(Feb!$E33&gt;0,VLOOKUP($A31,Feb!$O$4:$T$202,5,FALSE)+Feb!L$4/1000,0)</f>
        <v>8.0000000000000002E-3</v>
      </c>
      <c r="AH31" s="16">
        <f t="shared" si="10"/>
        <v>36.044000000000004</v>
      </c>
      <c r="AI31" s="6">
        <f>IF(Mar!$E33&gt;0,VLOOKUP($A31,Mar!$O$4:$R$202,4,FALSE),0)</f>
        <v>32</v>
      </c>
      <c r="AJ31" s="6">
        <f>IF(Mar!$E33&gt;0,VLOOKUP($A31,Mar!$O$4:$T$202,5,FALSE)+Mar!L$4/1000,0)</f>
        <v>1.0999999999999999E-2</v>
      </c>
      <c r="AK31" s="16">
        <f t="shared" si="11"/>
        <v>32.042999999999999</v>
      </c>
      <c r="AN31" s="16">
        <f t="shared" si="34"/>
        <v>302.50214913333332</v>
      </c>
      <c r="AQ31" s="1" t="str">
        <f t="shared" si="12"/>
        <v>Dom Kirby</v>
      </c>
      <c r="AR31" s="6">
        <f t="shared" si="13"/>
        <v>14.046999999999999</v>
      </c>
      <c r="AS31" s="6">
        <f t="shared" si="14"/>
        <v>27.049999999999997</v>
      </c>
      <c r="AT31" s="6">
        <f t="shared" si="15"/>
        <v>31.048999999999999</v>
      </c>
      <c r="AU31" s="6">
        <f t="shared" si="16"/>
        <v>27.045999999999999</v>
      </c>
      <c r="AV31" s="6">
        <f t="shared" si="17"/>
        <v>35.049999999999997</v>
      </c>
      <c r="AW31" s="6">
        <f t="shared" si="18"/>
        <v>39.053000000000004</v>
      </c>
      <c r="AX31" s="6">
        <f t="shared" si="19"/>
        <v>38.058999999999997</v>
      </c>
      <c r="AY31" s="6">
        <f t="shared" si="20"/>
        <v>0</v>
      </c>
      <c r="AZ31" s="6">
        <f t="shared" si="21"/>
        <v>37.048999999999999</v>
      </c>
      <c r="BA31" s="6">
        <f t="shared" si="22"/>
        <v>0</v>
      </c>
      <c r="BB31" s="6">
        <f t="shared" si="23"/>
        <v>36.044000000000004</v>
      </c>
      <c r="BC31" s="6">
        <f t="shared" si="24"/>
        <v>32.042999999999999</v>
      </c>
      <c r="BE31" s="1">
        <f t="shared" si="25"/>
        <v>39.053000000000004</v>
      </c>
      <c r="BF31" s="1">
        <f t="shared" si="26"/>
        <v>38.058999999999997</v>
      </c>
      <c r="BG31" s="1">
        <f t="shared" si="27"/>
        <v>37.048999999999999</v>
      </c>
      <c r="BH31" s="1">
        <f t="shared" si="28"/>
        <v>36.044000000000004</v>
      </c>
      <c r="BI31" s="1">
        <f t="shared" si="29"/>
        <v>35.049999999999997</v>
      </c>
      <c r="BJ31" s="1">
        <f t="shared" si="30"/>
        <v>32.042999999999999</v>
      </c>
      <c r="BK31" s="1">
        <f t="shared" si="31"/>
        <v>31.048999999999999</v>
      </c>
      <c r="BL31" s="1">
        <f t="shared" si="32"/>
        <v>27.049999999999997</v>
      </c>
      <c r="BM31" s="1">
        <f t="shared" si="33"/>
        <v>27.045999999999999</v>
      </c>
    </row>
    <row r="32" spans="1:65" x14ac:dyDescent="0.25">
      <c r="A32" s="1" t="s">
        <v>171</v>
      </c>
      <c r="B32" s="6">
        <f>IF(Apr!$E34&gt;0,VLOOKUP($A32,Apr!$O$4:$T$202,4,FALSE),0)</f>
        <v>0</v>
      </c>
      <c r="C32" s="6">
        <f>IF(Apr!$E34&gt;0,VLOOKUP($A32,Apr!$O$4:$T$202,5,FALSE)+Apr!L$4/1000,0)</f>
        <v>0</v>
      </c>
      <c r="D32" s="16">
        <f t="shared" si="0"/>
        <v>0</v>
      </c>
      <c r="E32" s="6">
        <f>IF(May!$E34&gt;0,VLOOKUP($A32,May!$O$4:$T$202,4,FALSE),0)</f>
        <v>0</v>
      </c>
      <c r="F32" s="6">
        <f>IF(May!$E34&gt;0,VLOOKUP($A32,May!$O$4:$T$202,5,FALSE)+May!L$4/1000,0)</f>
        <v>0</v>
      </c>
      <c r="G32" s="16">
        <f t="shared" si="1"/>
        <v>0</v>
      </c>
      <c r="H32" s="6">
        <f>IF(Jun!$E34&gt;0,VLOOKUP($A32,Jun!$O$4:$R$202,4,FALSE),0)</f>
        <v>0</v>
      </c>
      <c r="I32" s="6">
        <f>IF(Jun!$E34&gt;0,VLOOKUP($A32,Jun!$O$4:$T$202,5,FALSE)+Jun!L$4/1000,0)</f>
        <v>0</v>
      </c>
      <c r="J32" s="16">
        <f t="shared" si="2"/>
        <v>0</v>
      </c>
      <c r="K32" s="6">
        <f>IF(Jul!$E34&gt;0,VLOOKUP($A32,Jul!$O$4:$R$202,4,FALSE),0)</f>
        <v>0</v>
      </c>
      <c r="L32" s="6">
        <f>IF(Jul!$E34&gt;0,VLOOKUP($A32,Jul!$O$4:$T$202,5,FALSE)+Jul!$L$4/1000,0)</f>
        <v>0</v>
      </c>
      <c r="M32" s="16">
        <f t="shared" si="3"/>
        <v>0</v>
      </c>
      <c r="N32" s="6">
        <f>IF(Aug!$E34&gt;0,VLOOKUP($A32,Aug!$O$4:$R$202,4,FALSE),0)</f>
        <v>0</v>
      </c>
      <c r="O32" s="6">
        <f>IF(Aug!$E34&gt;0,VLOOKUP($A32,Aug!$O$4:$T$202,5,FALSE)+Aug!L$4/1000,0)</f>
        <v>0</v>
      </c>
      <c r="P32" s="16">
        <f t="shared" si="4"/>
        <v>0</v>
      </c>
      <c r="Q32" s="6">
        <f>IF(Sep!$E34&gt;0,VLOOKUP($A32,Sep!$O$4:$R$202,4,FALSE),0)</f>
        <v>0</v>
      </c>
      <c r="R32" s="6">
        <f>IF(Sep!$E34&gt;0,VLOOKUP($A32,Sep!$O$4:$T$202,5,FALSE)+Sep!L$4/1000,0)</f>
        <v>0</v>
      </c>
      <c r="S32" s="16">
        <f t="shared" si="5"/>
        <v>0</v>
      </c>
      <c r="T32" s="6">
        <f>IF(Oct!$E34&gt;0,VLOOKUP($A32,Oct!$O$4:$R$202,4,FALSE),0)</f>
        <v>0</v>
      </c>
      <c r="U32" s="6">
        <f>IF(Oct!$E34&gt;0,VLOOKUP($A32,Oct!$O$4:$T$202,5,FALSE)+Oct!L$4/1000,0)</f>
        <v>0</v>
      </c>
      <c r="V32" s="16">
        <f t="shared" si="6"/>
        <v>0</v>
      </c>
      <c r="W32" s="6">
        <f>IF(Nov!$E34&gt;0,VLOOKUP($A32,Nov!$O$4:$R$202,4,FALSE),0)</f>
        <v>0</v>
      </c>
      <c r="X32" s="6">
        <f>IF(Nov!$E34&gt;0,VLOOKUP($A32,Nov!$O$4:$T$202,5,FALSE)+Nov!L$4/1000,0)</f>
        <v>0</v>
      </c>
      <c r="Y32" s="16">
        <f t="shared" si="7"/>
        <v>0</v>
      </c>
      <c r="Z32" s="6">
        <f>IF(Dec!$E34&gt;0,VLOOKUP($A32,Dec!$O$4:$R$202,4,FALSE),0)</f>
        <v>31</v>
      </c>
      <c r="AA32" s="6">
        <f>IF(Dec!$E34&gt;0,VLOOKUP($A32,Dec!$O$4:$T$202,5,FALSE)+Dec!L$4/1000,0)</f>
        <v>2.0139999999999998</v>
      </c>
      <c r="AB32" s="16">
        <f t="shared" si="8"/>
        <v>33.045000000000002</v>
      </c>
      <c r="AC32" s="6">
        <f>IF(Jan!$E34&gt;0,VLOOKUP($A32,Jan!$O$4:$R$202,4,FALSE),0)</f>
        <v>0</v>
      </c>
      <c r="AD32" s="6">
        <f>IF(Jan!$E34&gt;0,VLOOKUP($A32,Jan!$O$4:$T$202,5,FALSE)+Jan!L$4/1000,0)</f>
        <v>0</v>
      </c>
      <c r="AE32" s="16">
        <f t="shared" si="9"/>
        <v>0</v>
      </c>
      <c r="AF32" s="6">
        <f>IF(Feb!$E34&gt;0,VLOOKUP($A32,Feb!$O$4:$R$202,4,FALSE),0)</f>
        <v>0</v>
      </c>
      <c r="AG32" s="6">
        <f>IF(Feb!$E34&gt;0,VLOOKUP($A32,Feb!$O$4:$T$202,5,FALSE)+Feb!L$4/1000,0)</f>
        <v>0</v>
      </c>
      <c r="AH32" s="16">
        <f t="shared" si="10"/>
        <v>0</v>
      </c>
      <c r="AI32" s="6">
        <f>IF(Mar!$E34&gt;0,VLOOKUP($A32,Mar!$O$4:$R$202,4,FALSE),0)</f>
        <v>0</v>
      </c>
      <c r="AJ32" s="6">
        <f>IF(Mar!$E34&gt;0,VLOOKUP($A32,Mar!$O$4:$T$202,5,FALSE)+Mar!L$4/1000,0)</f>
        <v>0</v>
      </c>
      <c r="AK32" s="16">
        <f t="shared" si="11"/>
        <v>0</v>
      </c>
      <c r="AN32" s="16">
        <f t="shared" si="34"/>
        <v>33.078045000000003</v>
      </c>
      <c r="AQ32" s="1" t="str">
        <f t="shared" si="12"/>
        <v>Dominic Garrett</v>
      </c>
      <c r="AR32" s="6">
        <f t="shared" si="13"/>
        <v>0</v>
      </c>
      <c r="AS32" s="6">
        <f t="shared" si="14"/>
        <v>0</v>
      </c>
      <c r="AT32" s="6">
        <f t="shared" si="15"/>
        <v>0</v>
      </c>
      <c r="AU32" s="6">
        <f t="shared" si="16"/>
        <v>0</v>
      </c>
      <c r="AV32" s="6">
        <f t="shared" si="17"/>
        <v>0</v>
      </c>
      <c r="AW32" s="6">
        <f t="shared" si="18"/>
        <v>0</v>
      </c>
      <c r="AX32" s="6">
        <f t="shared" si="19"/>
        <v>0</v>
      </c>
      <c r="AY32" s="6">
        <f t="shared" si="20"/>
        <v>0</v>
      </c>
      <c r="AZ32" s="6">
        <f t="shared" si="21"/>
        <v>33.045000000000002</v>
      </c>
      <c r="BA32" s="6">
        <f t="shared" si="22"/>
        <v>0</v>
      </c>
      <c r="BB32" s="6">
        <f t="shared" si="23"/>
        <v>0</v>
      </c>
      <c r="BC32" s="6">
        <f t="shared" si="24"/>
        <v>0</v>
      </c>
      <c r="BE32" s="1">
        <f t="shared" si="25"/>
        <v>33.045000000000002</v>
      </c>
      <c r="BF32" s="1">
        <f t="shared" si="26"/>
        <v>0</v>
      </c>
      <c r="BG32" s="1">
        <f t="shared" si="27"/>
        <v>0</v>
      </c>
      <c r="BH32" s="1">
        <f t="shared" si="28"/>
        <v>0</v>
      </c>
      <c r="BI32" s="1">
        <f t="shared" si="29"/>
        <v>0</v>
      </c>
      <c r="BJ32" s="1">
        <f t="shared" si="30"/>
        <v>0</v>
      </c>
      <c r="BK32" s="1">
        <f t="shared" si="31"/>
        <v>0</v>
      </c>
      <c r="BL32" s="1">
        <f t="shared" si="32"/>
        <v>0</v>
      </c>
      <c r="BM32" s="1">
        <f t="shared" si="33"/>
        <v>0</v>
      </c>
    </row>
    <row r="33" spans="1:65" x14ac:dyDescent="0.25">
      <c r="A33" s="1" t="s">
        <v>189</v>
      </c>
      <c r="B33" s="6">
        <f>IF(Apr!$E35&gt;0,VLOOKUP($A33,Apr!$O$4:$T$202,4,FALSE),0)</f>
        <v>0</v>
      </c>
      <c r="C33" s="6">
        <f>IF(Apr!$E35&gt;0,VLOOKUP($A33,Apr!$O$4:$T$202,5,FALSE)+Apr!L$4/1000,0)</f>
        <v>0</v>
      </c>
      <c r="D33" s="16">
        <f t="shared" si="0"/>
        <v>0</v>
      </c>
      <c r="E33" s="6">
        <f>IF(May!$E35&gt;0,VLOOKUP($A33,May!$O$4:$T$202,4,FALSE),0)</f>
        <v>0</v>
      </c>
      <c r="F33" s="6">
        <f>IF(May!$E35&gt;0,VLOOKUP($A33,May!$O$4:$T$202,5,FALSE)+May!L$4/1000,0)</f>
        <v>0</v>
      </c>
      <c r="G33" s="16">
        <f t="shared" si="1"/>
        <v>0</v>
      </c>
      <c r="H33" s="6">
        <f>IF(Jun!$E35&gt;0,VLOOKUP($A33,Jun!$O$4:$R$202,4,FALSE),0)</f>
        <v>23</v>
      </c>
      <c r="I33" s="6">
        <f>IF(Jun!$E35&gt;0,VLOOKUP($A33,Jun!$O$4:$T$202,5,FALSE)+Jun!L$4/1000,0)</f>
        <v>1.7999999999999999E-2</v>
      </c>
      <c r="J33" s="16">
        <f t="shared" si="2"/>
        <v>23.041</v>
      </c>
      <c r="K33" s="6">
        <f>IF(Jul!$E35&gt;0,VLOOKUP($A33,Jul!$O$4:$R$202,4,FALSE),0)</f>
        <v>24</v>
      </c>
      <c r="L33" s="6">
        <f>IF(Jul!$E35&gt;0,VLOOKUP($A33,Jul!$O$4:$T$202,5,FALSE)+Jul!$L$4/1000,0)</f>
        <v>2.0190000000000001</v>
      </c>
      <c r="M33" s="16">
        <f t="shared" si="3"/>
        <v>26.042999999999999</v>
      </c>
      <c r="N33" s="6">
        <f>IF(Aug!$E35&gt;0,VLOOKUP($A33,Aug!$O$4:$R$202,4,FALSE),0)</f>
        <v>0</v>
      </c>
      <c r="O33" s="6">
        <f>IF(Aug!$E35&gt;0,VLOOKUP($A33,Aug!$O$4:$T$202,5,FALSE)+Aug!L$4/1000,0)</f>
        <v>0</v>
      </c>
      <c r="P33" s="16">
        <f t="shared" si="4"/>
        <v>0</v>
      </c>
      <c r="Q33" s="6">
        <f>IF(Sep!$E35&gt;0,VLOOKUP($A33,Sep!$O$4:$R$202,4,FALSE),0)</f>
        <v>0</v>
      </c>
      <c r="R33" s="6">
        <f>IF(Sep!$E35&gt;0,VLOOKUP($A33,Sep!$O$4:$T$202,5,FALSE)+Sep!L$4/1000,0)</f>
        <v>0</v>
      </c>
      <c r="S33" s="16">
        <f t="shared" si="5"/>
        <v>0</v>
      </c>
      <c r="T33" s="6">
        <f>IF(Oct!$E35&gt;0,VLOOKUP($A33,Oct!$O$4:$R$202,4,FALSE),0)</f>
        <v>24</v>
      </c>
      <c r="U33" s="6">
        <f>IF(Oct!$E35&gt;0,VLOOKUP($A33,Oct!$O$4:$T$202,5,FALSE)+Oct!L$4/1000,0)</f>
        <v>2.1000000000000001E-2</v>
      </c>
      <c r="V33" s="16">
        <f t="shared" si="6"/>
        <v>24.045000000000002</v>
      </c>
      <c r="W33" s="6">
        <f>IF(Nov!$E35&gt;0,VLOOKUP($A33,Nov!$O$4:$R$202,4,FALSE),0)</f>
        <v>0</v>
      </c>
      <c r="X33" s="6">
        <f>IF(Nov!$E35&gt;0,VLOOKUP($A33,Nov!$O$4:$T$202,5,FALSE)+Nov!L$4/1000,0)</f>
        <v>0</v>
      </c>
      <c r="Y33" s="16">
        <f t="shared" si="7"/>
        <v>0</v>
      </c>
      <c r="Z33" s="6">
        <f>IF(Dec!$E35&gt;0,VLOOKUP($A33,Dec!$O$4:$R$202,4,FALSE),0)</f>
        <v>0</v>
      </c>
      <c r="AA33" s="6">
        <f>IF(Dec!$E35&gt;0,VLOOKUP($A33,Dec!$O$4:$T$202,5,FALSE)+Dec!L$4/1000,0)</f>
        <v>0</v>
      </c>
      <c r="AB33" s="16">
        <f t="shared" si="8"/>
        <v>0</v>
      </c>
      <c r="AC33" s="6">
        <f>IF(Jan!$E35&gt;0,VLOOKUP($A33,Jan!$O$4:$R$202,4,FALSE),0)</f>
        <v>0</v>
      </c>
      <c r="AD33" s="6">
        <f>IF(Jan!$E35&gt;0,VLOOKUP($A33,Jan!$O$4:$T$202,5,FALSE)+Jan!L$4/1000,0)</f>
        <v>0</v>
      </c>
      <c r="AE33" s="16">
        <f t="shared" si="9"/>
        <v>0</v>
      </c>
      <c r="AF33" s="6">
        <f>IF(Feb!$E35&gt;0,VLOOKUP($A33,Feb!$O$4:$R$202,4,FALSE),0)</f>
        <v>37</v>
      </c>
      <c r="AG33" s="6">
        <f>IF(Feb!$E35&gt;0,VLOOKUP($A33,Feb!$O$4:$T$202,5,FALSE)+Feb!L$4/1000,0)</f>
        <v>8.0000000000000002E-3</v>
      </c>
      <c r="AH33" s="16">
        <f t="shared" si="10"/>
        <v>37.045000000000002</v>
      </c>
      <c r="AI33" s="6">
        <f>IF(Mar!$E35&gt;0,VLOOKUP($A33,Mar!$O$4:$R$202,4,FALSE),0)</f>
        <v>0</v>
      </c>
      <c r="AJ33" s="6">
        <f>IF(Mar!$E35&gt;0,VLOOKUP($A33,Mar!$O$4:$T$202,5,FALSE)+Mar!L$4/1000,0)</f>
        <v>0</v>
      </c>
      <c r="AK33" s="16">
        <f t="shared" si="11"/>
        <v>0</v>
      </c>
      <c r="AN33" s="16">
        <f t="shared" si="34"/>
        <v>110.224535</v>
      </c>
      <c r="AQ33" s="1" t="str">
        <f t="shared" si="12"/>
        <v>Emma Johnston</v>
      </c>
      <c r="AR33" s="6">
        <f t="shared" si="13"/>
        <v>0</v>
      </c>
      <c r="AS33" s="6">
        <f t="shared" si="14"/>
        <v>0</v>
      </c>
      <c r="AT33" s="6">
        <f t="shared" si="15"/>
        <v>23.041</v>
      </c>
      <c r="AU33" s="6">
        <f t="shared" si="16"/>
        <v>26.042999999999999</v>
      </c>
      <c r="AV33" s="6">
        <f t="shared" si="17"/>
        <v>0</v>
      </c>
      <c r="AW33" s="6">
        <f t="shared" si="18"/>
        <v>0</v>
      </c>
      <c r="AX33" s="6">
        <f t="shared" si="19"/>
        <v>24.045000000000002</v>
      </c>
      <c r="AY33" s="6">
        <f t="shared" si="20"/>
        <v>0</v>
      </c>
      <c r="AZ33" s="6">
        <f t="shared" si="21"/>
        <v>0</v>
      </c>
      <c r="BA33" s="6">
        <f t="shared" si="22"/>
        <v>0</v>
      </c>
      <c r="BB33" s="6">
        <f t="shared" si="23"/>
        <v>37.045000000000002</v>
      </c>
      <c r="BC33" s="6">
        <f t="shared" si="24"/>
        <v>0</v>
      </c>
      <c r="BE33" s="1">
        <f t="shared" si="25"/>
        <v>37.045000000000002</v>
      </c>
      <c r="BF33" s="1">
        <f t="shared" si="26"/>
        <v>26.042999999999999</v>
      </c>
      <c r="BG33" s="1">
        <f t="shared" si="27"/>
        <v>24.045000000000002</v>
      </c>
      <c r="BH33" s="1">
        <f t="shared" si="28"/>
        <v>23.041</v>
      </c>
      <c r="BI33" s="1">
        <f t="shared" si="29"/>
        <v>0</v>
      </c>
      <c r="BJ33" s="1">
        <f t="shared" si="30"/>
        <v>0</v>
      </c>
      <c r="BK33" s="1">
        <f t="shared" si="31"/>
        <v>0</v>
      </c>
      <c r="BL33" s="1">
        <f t="shared" si="32"/>
        <v>0</v>
      </c>
      <c r="BM33" s="1">
        <f t="shared" si="33"/>
        <v>0</v>
      </c>
    </row>
    <row r="34" spans="1:65" x14ac:dyDescent="0.25">
      <c r="A34" s="1" t="s">
        <v>226</v>
      </c>
      <c r="B34" s="6">
        <f>IF(Apr!$E36&gt;0,VLOOKUP($A34,Apr!$O$4:$T$202,4,FALSE),0)</f>
        <v>0</v>
      </c>
      <c r="C34" s="6">
        <f>IF(Apr!$E36&gt;0,VLOOKUP($A34,Apr!$O$4:$T$202,5,FALSE)+Apr!L$4/1000,0)</f>
        <v>0</v>
      </c>
      <c r="D34" s="16">
        <f t="shared" ref="D34:D65" si="35">B34+B34/1000+C34</f>
        <v>0</v>
      </c>
      <c r="E34" s="6">
        <f>IF(May!$E36&gt;0,VLOOKUP($A34,May!$O$4:$T$202,4,FALSE),0)</f>
        <v>0</v>
      </c>
      <c r="F34" s="6">
        <f>IF(May!$E36&gt;0,VLOOKUP($A34,May!$O$4:$T$202,5,FALSE)+May!L$4/1000,0)</f>
        <v>0</v>
      </c>
      <c r="G34" s="16">
        <f t="shared" ref="G34:G65" si="36">E34+E34/1000+F34</f>
        <v>0</v>
      </c>
      <c r="H34" s="6">
        <f>IF(Jun!$E36&gt;0,VLOOKUP($A34,Jun!$O$4:$R$202,4,FALSE),0)</f>
        <v>0</v>
      </c>
      <c r="I34" s="6">
        <f>IF(Jun!$E36&gt;0,VLOOKUP($A34,Jun!$O$4:$T$202,5,FALSE)+Jun!L$4/1000,0)</f>
        <v>0</v>
      </c>
      <c r="J34" s="16">
        <f t="shared" ref="J34:J65" si="37">H34+H34/1000+I34</f>
        <v>0</v>
      </c>
      <c r="K34" s="6">
        <f>IF(Jul!$E36&gt;0,VLOOKUP($A34,Jul!$O$4:$R$202,4,FALSE),0)</f>
        <v>0</v>
      </c>
      <c r="L34" s="6">
        <f>IF(Jul!$E36&gt;0,VLOOKUP($A34,Jul!$O$4:$T$202,5,FALSE)+Jul!$L$4/1000,0)</f>
        <v>0</v>
      </c>
      <c r="M34" s="16">
        <f t="shared" ref="M34:M65" si="38">K34+K34/1000+L34</f>
        <v>0</v>
      </c>
      <c r="N34" s="6">
        <f>IF(Aug!$E36&gt;0,VLOOKUP($A34,Aug!$O$4:$R$202,4,FALSE),0)</f>
        <v>0</v>
      </c>
      <c r="O34" s="6">
        <f>IF(Aug!$E36&gt;0,VLOOKUP($A34,Aug!$O$4:$T$202,5,FALSE)+Aug!L$4/1000,0)</f>
        <v>0</v>
      </c>
      <c r="P34" s="16">
        <f t="shared" ref="P34:P65" si="39">N34+N34/1000+O34</f>
        <v>0</v>
      </c>
      <c r="Q34" s="6">
        <f>IF(Sep!$E36&gt;0,VLOOKUP($A34,Sep!$O$4:$R$202,4,FALSE),0)</f>
        <v>0</v>
      </c>
      <c r="R34" s="6">
        <f>IF(Sep!$E36&gt;0,VLOOKUP($A34,Sep!$O$4:$T$202,5,FALSE)+Sep!L$4/1000,0)</f>
        <v>0</v>
      </c>
      <c r="S34" s="16">
        <f t="shared" ref="S34:S65" si="40">Q34+Q34/1000+R34</f>
        <v>0</v>
      </c>
      <c r="T34" s="6">
        <f>IF(Oct!$E36&gt;0,VLOOKUP($A34,Oct!$O$4:$R$202,4,FALSE),0)</f>
        <v>0</v>
      </c>
      <c r="U34" s="6">
        <f>IF(Oct!$E36&gt;0,VLOOKUP($A34,Oct!$O$4:$T$202,5,FALSE)+Oct!L$4/1000,0)</f>
        <v>2.1000000000000001E-2</v>
      </c>
      <c r="V34" s="16">
        <f t="shared" ref="V34:V65" si="41">T34+T34/1000+U34</f>
        <v>2.1000000000000001E-2</v>
      </c>
      <c r="W34" s="6">
        <f>IF(Nov!$E36&gt;0,VLOOKUP($A34,Nov!$O$4:$R$202,4,FALSE),0)</f>
        <v>0</v>
      </c>
      <c r="X34" s="6">
        <f>IF(Nov!$E36&gt;0,VLOOKUP($A34,Nov!$O$4:$T$202,5,FALSE)+Nov!L$4/1000,0)</f>
        <v>0</v>
      </c>
      <c r="Y34" s="16">
        <f t="shared" ref="Y34:Y65" si="42">W34+W34/1000+X34</f>
        <v>0</v>
      </c>
      <c r="Z34" s="6">
        <f>IF(Dec!$E36&gt;0,VLOOKUP($A34,Dec!$O$4:$R$202,4,FALSE),0)</f>
        <v>0</v>
      </c>
      <c r="AA34" s="6">
        <f>IF(Dec!$E36&gt;0,VLOOKUP($A34,Dec!$O$4:$T$202,5,FALSE)+Dec!L$4/1000,0)</f>
        <v>0</v>
      </c>
      <c r="AB34" s="16">
        <f t="shared" ref="AB34:AB65" si="43">Z34+Z34/1000+AA34</f>
        <v>0</v>
      </c>
      <c r="AC34" s="6">
        <f>IF(Jan!$E36&gt;0,VLOOKUP($A34,Jan!$O$4:$R$202,4,FALSE),0)</f>
        <v>0</v>
      </c>
      <c r="AD34" s="6">
        <f>IF(Jan!$E36&gt;0,VLOOKUP($A34,Jan!$O$4:$T$202,5,FALSE)+Jan!L$4/1000,0)</f>
        <v>0</v>
      </c>
      <c r="AE34" s="16">
        <f t="shared" ref="AE34:AE65" si="44">AC34+AC34/1000+AD34</f>
        <v>0</v>
      </c>
      <c r="AF34" s="6">
        <f>IF(Feb!$E36&gt;0,VLOOKUP($A34,Feb!$O$4:$R$202,4,FALSE),0)</f>
        <v>0</v>
      </c>
      <c r="AG34" s="6">
        <f>IF(Feb!$E36&gt;0,VLOOKUP($A34,Feb!$O$4:$T$202,5,FALSE)+Feb!L$4/1000,0)</f>
        <v>0</v>
      </c>
      <c r="AH34" s="16">
        <f t="shared" ref="AH34:AH65" si="45">AF34+AF34/1000+AG34</f>
        <v>0</v>
      </c>
      <c r="AI34" s="6">
        <f>IF(Mar!$E36&gt;0,VLOOKUP($A34,Mar!$O$4:$R$202,4,FALSE),0)</f>
        <v>0</v>
      </c>
      <c r="AJ34" s="6">
        <f>IF(Mar!$E36&gt;0,VLOOKUP($A34,Mar!$O$4:$T$202,5,FALSE)+Mar!L$4/1000,0)</f>
        <v>0</v>
      </c>
      <c r="AK34" s="16">
        <f t="shared" ref="AK34:AK65" si="46">AI34+AI34/1000+AJ34</f>
        <v>0</v>
      </c>
      <c r="AN34" s="16">
        <f t="shared" si="34"/>
        <v>2.1021000000000001E-2</v>
      </c>
      <c r="AQ34" s="1" t="str">
        <f t="shared" ref="AQ34:AQ65" si="47">A34</f>
        <v>Ethan McAvoy</v>
      </c>
      <c r="AR34" s="6">
        <f t="shared" ref="AR34:AR65" si="48">D34</f>
        <v>0</v>
      </c>
      <c r="AS34" s="6">
        <f t="shared" ref="AS34:AS65" si="49">G34</f>
        <v>0</v>
      </c>
      <c r="AT34" s="6">
        <f t="shared" ref="AT34:AT65" si="50">J34</f>
        <v>0</v>
      </c>
      <c r="AU34" s="6">
        <f t="shared" ref="AU34:AU65" si="51">M34</f>
        <v>0</v>
      </c>
      <c r="AV34" s="6">
        <f t="shared" ref="AV34:AV65" si="52">P34</f>
        <v>0</v>
      </c>
      <c r="AW34" s="6">
        <f t="shared" ref="AW34:AW65" si="53">S34</f>
        <v>0</v>
      </c>
      <c r="AX34" s="6">
        <f t="shared" ref="AX34:AX65" si="54">V34</f>
        <v>2.1000000000000001E-2</v>
      </c>
      <c r="AY34" s="6">
        <f t="shared" ref="AY34:AY65" si="55">Y34</f>
        <v>0</v>
      </c>
      <c r="AZ34" s="6">
        <f t="shared" ref="AZ34:AZ65" si="56">AB34</f>
        <v>0</v>
      </c>
      <c r="BA34" s="6">
        <f t="shared" ref="BA34:BA65" si="57">AE34</f>
        <v>0</v>
      </c>
      <c r="BB34" s="6">
        <f t="shared" ref="BB34:BB65" si="58">AH34</f>
        <v>0</v>
      </c>
      <c r="BC34" s="6">
        <f t="shared" ref="BC34:BC65" si="59">AK34</f>
        <v>0</v>
      </c>
      <c r="BE34" s="1">
        <f t="shared" ref="BE34:BE65" si="60">LARGE($AR34:$BC34,1)</f>
        <v>2.1000000000000001E-2</v>
      </c>
      <c r="BF34" s="1">
        <f t="shared" ref="BF34:BF65" si="61">LARGE($AR34:$BC34,2)</f>
        <v>0</v>
      </c>
      <c r="BG34" s="1">
        <f t="shared" ref="BG34:BG65" si="62">LARGE($AR34:$BC34,3)</f>
        <v>0</v>
      </c>
      <c r="BH34" s="1">
        <f t="shared" ref="BH34:BH65" si="63">LARGE($AR34:$BC34,4)</f>
        <v>0</v>
      </c>
      <c r="BI34" s="1">
        <f t="shared" ref="BI34:BI65" si="64">LARGE($AR34:$BC34,5)</f>
        <v>0</v>
      </c>
      <c r="BJ34" s="1">
        <f t="shared" ref="BJ34:BJ65" si="65">LARGE($AR34:$BC34,6)</f>
        <v>0</v>
      </c>
      <c r="BK34" s="1">
        <f t="shared" ref="BK34:BK65" si="66">LARGE($AR34:$BC34,7)</f>
        <v>0</v>
      </c>
      <c r="BL34" s="1">
        <f t="shared" ref="BL34:BL65" si="67">LARGE($AR34:$BC34,8)</f>
        <v>0</v>
      </c>
      <c r="BM34" s="1">
        <f t="shared" ref="BM34:BM65" si="68">LARGE($AR34:$BC34,9)</f>
        <v>0</v>
      </c>
    </row>
    <row r="35" spans="1:65" x14ac:dyDescent="0.25">
      <c r="A35" s="1" t="s">
        <v>200</v>
      </c>
      <c r="B35" s="6">
        <f>IF(Apr!$E37&gt;0,VLOOKUP($A35,Apr!$O$4:$T$202,4,FALSE),0)</f>
        <v>0</v>
      </c>
      <c r="C35" s="6">
        <f>IF(Apr!$E37&gt;0,VLOOKUP($A35,Apr!$O$4:$T$202,5,FALSE)+Apr!L$4/1000,0)</f>
        <v>0</v>
      </c>
      <c r="D35" s="16">
        <f t="shared" si="35"/>
        <v>0</v>
      </c>
      <c r="E35" s="6">
        <f>IF(May!$E37&gt;0,VLOOKUP($A35,May!$O$4:$T$202,4,FALSE),0)</f>
        <v>0</v>
      </c>
      <c r="F35" s="6">
        <f>IF(May!$E37&gt;0,VLOOKUP($A35,May!$O$4:$T$202,5,FALSE)+May!L$4/1000,0)</f>
        <v>0</v>
      </c>
      <c r="G35" s="16">
        <f t="shared" si="36"/>
        <v>0</v>
      </c>
      <c r="H35" s="6">
        <f>IF(Jun!$E37&gt;0,VLOOKUP($A35,Jun!$O$4:$R$202,4,FALSE),0)</f>
        <v>0</v>
      </c>
      <c r="I35" s="6">
        <f>IF(Jun!$E37&gt;0,VLOOKUP($A35,Jun!$O$4:$T$202,5,FALSE)+Jun!L$4/1000,0)</f>
        <v>0</v>
      </c>
      <c r="J35" s="16">
        <f t="shared" si="37"/>
        <v>0</v>
      </c>
      <c r="K35" s="6">
        <f>IF(Jul!$E37&gt;0,VLOOKUP($A35,Jul!$O$4:$R$202,4,FALSE),0)</f>
        <v>0</v>
      </c>
      <c r="L35" s="6">
        <f>IF(Jul!$E37&gt;0,VLOOKUP($A35,Jul!$O$4:$T$202,5,FALSE)+Jul!$L$4/1000,0)</f>
        <v>0</v>
      </c>
      <c r="M35" s="16">
        <f t="shared" si="38"/>
        <v>0</v>
      </c>
      <c r="N35" s="6">
        <f>IF(Aug!$E37&gt;0,VLOOKUP($A35,Aug!$O$4:$R$202,4,FALSE),0)</f>
        <v>0</v>
      </c>
      <c r="O35" s="6">
        <f>IF(Aug!$E37&gt;0,VLOOKUP($A35,Aug!$O$4:$T$202,5,FALSE)+Aug!L$4/1000,0)</f>
        <v>0</v>
      </c>
      <c r="P35" s="16">
        <f t="shared" si="39"/>
        <v>0</v>
      </c>
      <c r="Q35" s="6">
        <f>IF(Sep!$E37&gt;0,VLOOKUP($A35,Sep!$O$4:$R$202,4,FALSE),0)</f>
        <v>0</v>
      </c>
      <c r="R35" s="6">
        <f>IF(Sep!$E37&gt;0,VLOOKUP($A35,Sep!$O$4:$T$202,5,FALSE)+Sep!L$4/1000,0)</f>
        <v>0</v>
      </c>
      <c r="S35" s="16">
        <f t="shared" si="40"/>
        <v>0</v>
      </c>
      <c r="T35" s="6">
        <f>IF(Oct!$E37&gt;0,VLOOKUP($A35,Oct!$O$4:$R$202,4,FALSE),0)</f>
        <v>0</v>
      </c>
      <c r="U35" s="6">
        <f>IF(Oct!$E37&gt;0,VLOOKUP($A35,Oct!$O$4:$T$202,5,FALSE)+Oct!L$4/1000,0)</f>
        <v>0</v>
      </c>
      <c r="V35" s="16">
        <f t="shared" si="41"/>
        <v>0</v>
      </c>
      <c r="W35" s="6">
        <f>IF(Nov!$E37&gt;0,VLOOKUP($A35,Nov!$O$4:$R$202,4,FALSE),0)</f>
        <v>0</v>
      </c>
      <c r="X35" s="6">
        <f>IF(Nov!$E37&gt;0,VLOOKUP($A35,Nov!$O$4:$T$202,5,FALSE)+Nov!L$4/1000,0)</f>
        <v>0</v>
      </c>
      <c r="Y35" s="16">
        <f t="shared" si="42"/>
        <v>0</v>
      </c>
      <c r="Z35" s="6">
        <f>IF(Dec!$E37&gt;0,VLOOKUP($A35,Dec!$O$4:$R$202,4,FALSE),0)</f>
        <v>0</v>
      </c>
      <c r="AA35" s="6">
        <f>IF(Dec!$E37&gt;0,VLOOKUP($A35,Dec!$O$4:$T$202,5,FALSE)+Dec!L$4/1000,0)</f>
        <v>0</v>
      </c>
      <c r="AB35" s="16">
        <f t="shared" si="43"/>
        <v>0</v>
      </c>
      <c r="AC35" s="6">
        <f>IF(Jan!$E37&gt;0,VLOOKUP($A35,Jan!$O$4:$R$202,4,FALSE),0)</f>
        <v>0</v>
      </c>
      <c r="AD35" s="6">
        <f>IF(Jan!$E37&gt;0,VLOOKUP($A35,Jan!$O$4:$T$202,5,FALSE)+Jan!L$4/1000,0)</f>
        <v>0</v>
      </c>
      <c r="AE35" s="16">
        <f t="shared" si="44"/>
        <v>0</v>
      </c>
      <c r="AF35" s="6">
        <f>IF(Feb!$E37&gt;0,VLOOKUP($A35,Feb!$O$4:$R$202,4,FALSE),0)</f>
        <v>0</v>
      </c>
      <c r="AG35" s="6">
        <f>IF(Feb!$E37&gt;0,VLOOKUP($A35,Feb!$O$4:$T$202,5,FALSE)+Feb!L$4/1000,0)</f>
        <v>0</v>
      </c>
      <c r="AH35" s="16">
        <f t="shared" si="45"/>
        <v>0</v>
      </c>
      <c r="AI35" s="6">
        <f>IF(Mar!$E37&gt;0,VLOOKUP($A35,Mar!$O$4:$R$202,4,FALSE),0)</f>
        <v>0</v>
      </c>
      <c r="AJ35" s="6">
        <f>IF(Mar!$E37&gt;0,VLOOKUP($A35,Mar!$O$4:$T$202,5,FALSE)+Mar!L$4/1000,0)</f>
        <v>0</v>
      </c>
      <c r="AK35" s="16">
        <f t="shared" si="46"/>
        <v>0</v>
      </c>
      <c r="AN35" s="16">
        <f t="shared" si="34"/>
        <v>0</v>
      </c>
      <c r="AQ35" s="1" t="str">
        <f t="shared" si="47"/>
        <v>George Thomson</v>
      </c>
      <c r="AR35" s="6">
        <f t="shared" si="48"/>
        <v>0</v>
      </c>
      <c r="AS35" s="6">
        <f t="shared" si="49"/>
        <v>0</v>
      </c>
      <c r="AT35" s="6">
        <f t="shared" si="50"/>
        <v>0</v>
      </c>
      <c r="AU35" s="6">
        <f t="shared" si="51"/>
        <v>0</v>
      </c>
      <c r="AV35" s="6">
        <f t="shared" si="52"/>
        <v>0</v>
      </c>
      <c r="AW35" s="6">
        <f t="shared" si="53"/>
        <v>0</v>
      </c>
      <c r="AX35" s="6">
        <f t="shared" si="54"/>
        <v>0</v>
      </c>
      <c r="AY35" s="6">
        <f t="shared" si="55"/>
        <v>0</v>
      </c>
      <c r="AZ35" s="6">
        <f t="shared" si="56"/>
        <v>0</v>
      </c>
      <c r="BA35" s="6">
        <f t="shared" si="57"/>
        <v>0</v>
      </c>
      <c r="BB35" s="6">
        <f t="shared" si="58"/>
        <v>0</v>
      </c>
      <c r="BC35" s="6">
        <f t="shared" si="59"/>
        <v>0</v>
      </c>
      <c r="BE35" s="1">
        <f t="shared" si="60"/>
        <v>0</v>
      </c>
      <c r="BF35" s="1">
        <f t="shared" si="61"/>
        <v>0</v>
      </c>
      <c r="BG35" s="1">
        <f t="shared" si="62"/>
        <v>0</v>
      </c>
      <c r="BH35" s="1">
        <f t="shared" si="63"/>
        <v>0</v>
      </c>
      <c r="BI35" s="1">
        <f t="shared" si="64"/>
        <v>0</v>
      </c>
      <c r="BJ35" s="1">
        <f t="shared" si="65"/>
        <v>0</v>
      </c>
      <c r="BK35" s="1">
        <f t="shared" si="66"/>
        <v>0</v>
      </c>
      <c r="BL35" s="1">
        <f t="shared" si="67"/>
        <v>0</v>
      </c>
      <c r="BM35" s="1">
        <f t="shared" si="68"/>
        <v>0</v>
      </c>
    </row>
    <row r="36" spans="1:65" x14ac:dyDescent="0.25">
      <c r="A36" s="1" t="s">
        <v>205</v>
      </c>
      <c r="B36" s="6">
        <f>IF(Apr!$E38&gt;0,VLOOKUP($A36,Apr!$O$4:$T$202,4,FALSE),0)</f>
        <v>0</v>
      </c>
      <c r="C36" s="6">
        <f>IF(Apr!$E38&gt;0,VLOOKUP($A36,Apr!$O$4:$T$202,5,FALSE)+Apr!L$4/1000,0)</f>
        <v>0</v>
      </c>
      <c r="D36" s="16">
        <f t="shared" si="35"/>
        <v>0</v>
      </c>
      <c r="E36" s="6">
        <f>IF(May!$E38&gt;0,VLOOKUP($A36,May!$O$4:$T$202,4,FALSE),0)</f>
        <v>0</v>
      </c>
      <c r="F36" s="6">
        <f>IF(May!$E38&gt;0,VLOOKUP($A36,May!$O$4:$T$202,5,FALSE)+May!L$4/1000,0)</f>
        <v>0</v>
      </c>
      <c r="G36" s="16">
        <f t="shared" si="36"/>
        <v>0</v>
      </c>
      <c r="H36" s="6">
        <f>IF(Jun!$E38&gt;0,VLOOKUP($A36,Jun!$O$4:$R$202,4,FALSE),0)</f>
        <v>0</v>
      </c>
      <c r="I36" s="6">
        <f>IF(Jun!$E38&gt;0,VLOOKUP($A36,Jun!$O$4:$T$202,5,FALSE)+Jun!L$4/1000,0)</f>
        <v>0</v>
      </c>
      <c r="J36" s="16">
        <f t="shared" si="37"/>
        <v>0</v>
      </c>
      <c r="K36" s="6">
        <f>IF(Jul!$E38&gt;0,VLOOKUP($A36,Jul!$O$4:$R$202,4,FALSE),0)</f>
        <v>0</v>
      </c>
      <c r="L36" s="6">
        <f>IF(Jul!$E38&gt;0,VLOOKUP($A36,Jul!$O$4:$T$202,5,FALSE)+Jul!$L$4/1000,0)</f>
        <v>0</v>
      </c>
      <c r="M36" s="16">
        <f t="shared" si="38"/>
        <v>0</v>
      </c>
      <c r="N36" s="6">
        <f>IF(Aug!$E38&gt;0,VLOOKUP($A36,Aug!$O$4:$R$202,4,FALSE),0)</f>
        <v>0</v>
      </c>
      <c r="O36" s="6">
        <f>IF(Aug!$E38&gt;0,VLOOKUP($A36,Aug!$O$4:$T$202,5,FALSE)+Aug!L$4/1000,0)</f>
        <v>0</v>
      </c>
      <c r="P36" s="16">
        <f t="shared" si="39"/>
        <v>0</v>
      </c>
      <c r="Q36" s="6">
        <f>IF(Sep!$E38&gt;0,VLOOKUP($A36,Sep!$O$4:$R$202,4,FALSE),0)</f>
        <v>0</v>
      </c>
      <c r="R36" s="6">
        <f>IF(Sep!$E38&gt;0,VLOOKUP($A36,Sep!$O$4:$T$202,5,FALSE)+Sep!L$4/1000,0)</f>
        <v>0</v>
      </c>
      <c r="S36" s="16">
        <f t="shared" si="40"/>
        <v>0</v>
      </c>
      <c r="T36" s="6">
        <f>IF(Oct!$E38&gt;0,VLOOKUP($A36,Oct!$O$4:$R$202,4,FALSE),0)</f>
        <v>0</v>
      </c>
      <c r="U36" s="6">
        <f>IF(Oct!$E38&gt;0,VLOOKUP($A36,Oct!$O$4:$T$202,5,FALSE)+Oct!L$4/1000,0)</f>
        <v>0</v>
      </c>
      <c r="V36" s="16">
        <f t="shared" si="41"/>
        <v>0</v>
      </c>
      <c r="W36" s="6">
        <f>IF(Nov!$E38&gt;0,VLOOKUP($A36,Nov!$O$4:$R$202,4,FALSE),0)</f>
        <v>0</v>
      </c>
      <c r="X36" s="6">
        <f>IF(Nov!$E38&gt;0,VLOOKUP($A36,Nov!$O$4:$T$202,5,FALSE)+Nov!L$4/1000,0)</f>
        <v>0</v>
      </c>
      <c r="Y36" s="16">
        <f t="shared" si="42"/>
        <v>0</v>
      </c>
      <c r="Z36" s="6">
        <f>IF(Dec!$E38&gt;0,VLOOKUP($A36,Dec!$O$4:$R$202,4,FALSE),0)</f>
        <v>0</v>
      </c>
      <c r="AA36" s="6">
        <f>IF(Dec!$E38&gt;0,VLOOKUP($A36,Dec!$O$4:$T$202,5,FALSE)+Dec!L$4/1000,0)</f>
        <v>0</v>
      </c>
      <c r="AB36" s="16">
        <f t="shared" si="43"/>
        <v>0</v>
      </c>
      <c r="AC36" s="6">
        <f>IF(Jan!$E38&gt;0,VLOOKUP($A36,Jan!$O$4:$R$202,4,FALSE),0)</f>
        <v>0</v>
      </c>
      <c r="AD36" s="6">
        <f>IF(Jan!$E38&gt;0,VLOOKUP($A36,Jan!$O$4:$T$202,5,FALSE)+Jan!L$4/1000,0)</f>
        <v>0</v>
      </c>
      <c r="AE36" s="16">
        <f t="shared" si="44"/>
        <v>0</v>
      </c>
      <c r="AF36" s="6">
        <f>IF(Feb!$E38&gt;0,VLOOKUP($A36,Feb!$O$4:$R$202,4,FALSE),0)</f>
        <v>0</v>
      </c>
      <c r="AG36" s="6">
        <f>IF(Feb!$E38&gt;0,VLOOKUP($A36,Feb!$O$4:$T$202,5,FALSE)+Feb!L$4/1000,0)</f>
        <v>0</v>
      </c>
      <c r="AH36" s="16">
        <f t="shared" si="45"/>
        <v>0</v>
      </c>
      <c r="AI36" s="6">
        <f>IF(Mar!$E38&gt;0,VLOOKUP($A36,Mar!$O$4:$R$202,4,FALSE),0)</f>
        <v>0</v>
      </c>
      <c r="AJ36" s="6">
        <f>IF(Mar!$E38&gt;0,VLOOKUP($A36,Mar!$O$4:$T$202,5,FALSE)+Mar!L$4/1000,0)</f>
        <v>0</v>
      </c>
      <c r="AK36" s="16">
        <f t="shared" si="46"/>
        <v>0</v>
      </c>
      <c r="AN36" s="16">
        <f t="shared" si="34"/>
        <v>0</v>
      </c>
      <c r="AQ36" s="1" t="str">
        <f t="shared" si="47"/>
        <v>Georgina Read</v>
      </c>
      <c r="AR36" s="6">
        <f t="shared" si="48"/>
        <v>0</v>
      </c>
      <c r="AS36" s="6">
        <f t="shared" si="49"/>
        <v>0</v>
      </c>
      <c r="AT36" s="6">
        <f t="shared" si="50"/>
        <v>0</v>
      </c>
      <c r="AU36" s="6">
        <f t="shared" si="51"/>
        <v>0</v>
      </c>
      <c r="AV36" s="6">
        <f t="shared" si="52"/>
        <v>0</v>
      </c>
      <c r="AW36" s="6">
        <f t="shared" si="53"/>
        <v>0</v>
      </c>
      <c r="AX36" s="6">
        <f t="shared" si="54"/>
        <v>0</v>
      </c>
      <c r="AY36" s="6">
        <f t="shared" si="55"/>
        <v>0</v>
      </c>
      <c r="AZ36" s="6">
        <f t="shared" si="56"/>
        <v>0</v>
      </c>
      <c r="BA36" s="6">
        <f t="shared" si="57"/>
        <v>0</v>
      </c>
      <c r="BB36" s="6">
        <f t="shared" si="58"/>
        <v>0</v>
      </c>
      <c r="BC36" s="6">
        <f t="shared" si="59"/>
        <v>0</v>
      </c>
      <c r="BE36" s="1">
        <f t="shared" si="60"/>
        <v>0</v>
      </c>
      <c r="BF36" s="1">
        <f t="shared" si="61"/>
        <v>0</v>
      </c>
      <c r="BG36" s="1">
        <f t="shared" si="62"/>
        <v>0</v>
      </c>
      <c r="BH36" s="1">
        <f t="shared" si="63"/>
        <v>0</v>
      </c>
      <c r="BI36" s="1">
        <f t="shared" si="64"/>
        <v>0</v>
      </c>
      <c r="BJ36" s="1">
        <f t="shared" si="65"/>
        <v>0</v>
      </c>
      <c r="BK36" s="1">
        <f t="shared" si="66"/>
        <v>0</v>
      </c>
      <c r="BL36" s="1">
        <f t="shared" si="67"/>
        <v>0</v>
      </c>
      <c r="BM36" s="1">
        <f t="shared" si="68"/>
        <v>0</v>
      </c>
    </row>
    <row r="37" spans="1:65" x14ac:dyDescent="0.25">
      <c r="A37" s="1" t="s">
        <v>54</v>
      </c>
      <c r="B37" s="6">
        <f>IF(Apr!$E39&gt;0,VLOOKUP($A37,Apr!$O$4:$T$202,4,FALSE),0)</f>
        <v>0</v>
      </c>
      <c r="C37" s="6">
        <f>IF(Apr!$E39&gt;0,VLOOKUP($A37,Apr!$O$4:$T$202,5,FALSE)+Apr!L$4/1000,0)</f>
        <v>0</v>
      </c>
      <c r="D37" s="16">
        <f t="shared" si="35"/>
        <v>0</v>
      </c>
      <c r="E37" s="6">
        <f>IF(May!$E39&gt;0,VLOOKUP($A37,May!$O$4:$T$202,4,FALSE),0)</f>
        <v>0</v>
      </c>
      <c r="F37" s="6">
        <f>IF(May!$E39&gt;0,VLOOKUP($A37,May!$O$4:$T$202,5,FALSE)+May!L$4/1000,0)</f>
        <v>0</v>
      </c>
      <c r="G37" s="16">
        <f t="shared" si="36"/>
        <v>0</v>
      </c>
      <c r="H37" s="6">
        <f>IF(Jun!$E39&gt;0,VLOOKUP($A37,Jun!$O$4:$R$202,4,FALSE),0)</f>
        <v>0</v>
      </c>
      <c r="I37" s="6">
        <f>IF(Jun!$E39&gt;0,VLOOKUP($A37,Jun!$O$4:$T$202,5,FALSE)+Jun!L$4/1000,0)</f>
        <v>0</v>
      </c>
      <c r="J37" s="16">
        <f t="shared" si="37"/>
        <v>0</v>
      </c>
      <c r="K37" s="6">
        <f>IF(Jul!$E39&gt;0,VLOOKUP($A37,Jul!$O$4:$R$202,4,FALSE),0)</f>
        <v>0</v>
      </c>
      <c r="L37" s="6">
        <f>IF(Jul!$E39&gt;0,VLOOKUP($A37,Jul!$O$4:$T$202,5,FALSE)+Jul!$L$4/1000,0)</f>
        <v>0</v>
      </c>
      <c r="M37" s="16">
        <f t="shared" si="38"/>
        <v>0</v>
      </c>
      <c r="N37" s="6">
        <f>IF(Aug!$E39&gt;0,VLOOKUP($A37,Aug!$O$4:$R$202,4,FALSE),0)</f>
        <v>0</v>
      </c>
      <c r="O37" s="6">
        <f>IF(Aug!$E39&gt;0,VLOOKUP($A37,Aug!$O$4:$T$202,5,FALSE)+Aug!L$4/1000,0)</f>
        <v>0</v>
      </c>
      <c r="P37" s="16">
        <f t="shared" si="39"/>
        <v>0</v>
      </c>
      <c r="Q37" s="6">
        <f>IF(Sep!$E39&gt;0,VLOOKUP($A37,Sep!$O$4:$R$202,4,FALSE),0)</f>
        <v>0</v>
      </c>
      <c r="R37" s="6">
        <f>IF(Sep!$E39&gt;0,VLOOKUP($A37,Sep!$O$4:$T$202,5,FALSE)+Sep!L$4/1000,0)</f>
        <v>0</v>
      </c>
      <c r="S37" s="16">
        <f t="shared" si="40"/>
        <v>0</v>
      </c>
      <c r="T37" s="6">
        <f>IF(Oct!$E39&gt;0,VLOOKUP($A37,Oct!$O$4:$R$202,4,FALSE),0)</f>
        <v>0</v>
      </c>
      <c r="U37" s="6">
        <f>IF(Oct!$E39&gt;0,VLOOKUP($A37,Oct!$O$4:$T$202,5,FALSE)+Oct!L$4/1000,0)</f>
        <v>0</v>
      </c>
      <c r="V37" s="16">
        <f t="shared" si="41"/>
        <v>0</v>
      </c>
      <c r="W37" s="6">
        <f>IF(Nov!$E39&gt;0,VLOOKUP($A37,Nov!$O$4:$R$202,4,FALSE),0)</f>
        <v>0</v>
      </c>
      <c r="X37" s="6">
        <f>IF(Nov!$E39&gt;0,VLOOKUP($A37,Nov!$O$4:$T$202,5,FALSE)+Nov!L$4/1000,0)</f>
        <v>0</v>
      </c>
      <c r="Y37" s="16">
        <f t="shared" si="42"/>
        <v>0</v>
      </c>
      <c r="Z37" s="6">
        <f>IF(Dec!$E39&gt;0,VLOOKUP($A37,Dec!$O$4:$R$202,4,FALSE),0)</f>
        <v>0</v>
      </c>
      <c r="AA37" s="6">
        <f>IF(Dec!$E39&gt;0,VLOOKUP($A37,Dec!$O$4:$T$202,5,FALSE)+Dec!L$4/1000,0)</f>
        <v>0</v>
      </c>
      <c r="AB37" s="16">
        <f t="shared" si="43"/>
        <v>0</v>
      </c>
      <c r="AC37" s="6">
        <f>IF(Jan!$E39&gt;0,VLOOKUP($A37,Jan!$O$4:$R$202,4,FALSE),0)</f>
        <v>0</v>
      </c>
      <c r="AD37" s="6">
        <f>IF(Jan!$E39&gt;0,VLOOKUP($A37,Jan!$O$4:$T$202,5,FALSE)+Jan!L$4/1000,0)</f>
        <v>0</v>
      </c>
      <c r="AE37" s="16">
        <f t="shared" si="44"/>
        <v>0</v>
      </c>
      <c r="AF37" s="6">
        <f>IF(Feb!$E39&gt;0,VLOOKUP($A37,Feb!$O$4:$R$202,4,FALSE),0)</f>
        <v>0</v>
      </c>
      <c r="AG37" s="6">
        <f>IF(Feb!$E39&gt;0,VLOOKUP($A37,Feb!$O$4:$T$202,5,FALSE)+Feb!L$4/1000,0)</f>
        <v>0</v>
      </c>
      <c r="AH37" s="16">
        <f t="shared" si="45"/>
        <v>0</v>
      </c>
      <c r="AI37" s="6">
        <f>IF(Mar!$E39&gt;0,VLOOKUP($A37,Mar!$O$4:$R$202,4,FALSE),0)</f>
        <v>0</v>
      </c>
      <c r="AJ37" s="6">
        <f>IF(Mar!$E39&gt;0,VLOOKUP($A37,Mar!$O$4:$T$202,5,FALSE)+Mar!L$4/1000,0)</f>
        <v>0</v>
      </c>
      <c r="AK37" s="16">
        <f t="shared" si="46"/>
        <v>0</v>
      </c>
      <c r="AN37" s="16">
        <f t="shared" si="34"/>
        <v>0</v>
      </c>
      <c r="AQ37" s="1" t="str">
        <f t="shared" si="47"/>
        <v>Gill Draper</v>
      </c>
      <c r="AR37" s="6">
        <f t="shared" si="48"/>
        <v>0</v>
      </c>
      <c r="AS37" s="6">
        <f t="shared" si="49"/>
        <v>0</v>
      </c>
      <c r="AT37" s="6">
        <f t="shared" si="50"/>
        <v>0</v>
      </c>
      <c r="AU37" s="6">
        <f t="shared" si="51"/>
        <v>0</v>
      </c>
      <c r="AV37" s="6">
        <f t="shared" si="52"/>
        <v>0</v>
      </c>
      <c r="AW37" s="6">
        <f t="shared" si="53"/>
        <v>0</v>
      </c>
      <c r="AX37" s="6">
        <f t="shared" si="54"/>
        <v>0</v>
      </c>
      <c r="AY37" s="6">
        <f t="shared" si="55"/>
        <v>0</v>
      </c>
      <c r="AZ37" s="6">
        <f t="shared" si="56"/>
        <v>0</v>
      </c>
      <c r="BA37" s="6">
        <f t="shared" si="57"/>
        <v>0</v>
      </c>
      <c r="BB37" s="6">
        <f t="shared" si="58"/>
        <v>0</v>
      </c>
      <c r="BC37" s="6">
        <f t="shared" si="59"/>
        <v>0</v>
      </c>
      <c r="BE37" s="1">
        <f t="shared" si="60"/>
        <v>0</v>
      </c>
      <c r="BF37" s="1">
        <f t="shared" si="61"/>
        <v>0</v>
      </c>
      <c r="BG37" s="1">
        <f t="shared" si="62"/>
        <v>0</v>
      </c>
      <c r="BH37" s="1">
        <f t="shared" si="63"/>
        <v>0</v>
      </c>
      <c r="BI37" s="1">
        <f t="shared" si="64"/>
        <v>0</v>
      </c>
      <c r="BJ37" s="1">
        <f t="shared" si="65"/>
        <v>0</v>
      </c>
      <c r="BK37" s="1">
        <f t="shared" si="66"/>
        <v>0</v>
      </c>
      <c r="BL37" s="1">
        <f t="shared" si="67"/>
        <v>0</v>
      </c>
      <c r="BM37" s="1">
        <f t="shared" si="68"/>
        <v>0</v>
      </c>
    </row>
    <row r="38" spans="1:65" x14ac:dyDescent="0.25">
      <c r="A38" s="1" t="s">
        <v>3</v>
      </c>
      <c r="B38" s="6">
        <f>IF(Apr!$E40&gt;0,VLOOKUP($A38,Apr!$O$4:$T$202,4,FALSE),0)</f>
        <v>39</v>
      </c>
      <c r="C38" s="6">
        <f>IF(Apr!$E40&gt;0,VLOOKUP($A38,Apr!$O$4:$T$202,5,FALSE)+Apr!L$4/1000,0)</f>
        <v>3.3000000000000002E-2</v>
      </c>
      <c r="D38" s="16">
        <f t="shared" si="35"/>
        <v>39.072000000000003</v>
      </c>
      <c r="E38" s="6">
        <f>IF(May!$E40&gt;0,VLOOKUP($A38,May!$O$4:$T$202,4,FALSE),0)</f>
        <v>0</v>
      </c>
      <c r="F38" s="6">
        <f>IF(May!$E40&gt;0,VLOOKUP($A38,May!$O$4:$T$202,5,FALSE)+May!L$4/1000,0)</f>
        <v>0</v>
      </c>
      <c r="G38" s="16">
        <f t="shared" si="36"/>
        <v>0</v>
      </c>
      <c r="H38" s="6">
        <f>IF(Jun!$E40&gt;0,VLOOKUP($A38,Jun!$O$4:$R$202,4,FALSE),0)</f>
        <v>0</v>
      </c>
      <c r="I38" s="6">
        <f>IF(Jun!$E40&gt;0,VLOOKUP($A38,Jun!$O$4:$T$202,5,FALSE)+Jun!L$4/1000,0)</f>
        <v>0</v>
      </c>
      <c r="J38" s="16">
        <f t="shared" si="37"/>
        <v>0</v>
      </c>
      <c r="K38" s="6">
        <f>IF(Jul!$E40&gt;0,VLOOKUP($A38,Jul!$O$4:$R$202,4,FALSE),0)</f>
        <v>0</v>
      </c>
      <c r="L38" s="6">
        <f>IF(Jul!$E40&gt;0,VLOOKUP($A38,Jul!$O$4:$T$202,5,FALSE)+Jul!$L$4/1000,0)</f>
        <v>0</v>
      </c>
      <c r="M38" s="16">
        <f t="shared" si="38"/>
        <v>0</v>
      </c>
      <c r="N38" s="6">
        <f>IF(Aug!$E40&gt;0,VLOOKUP($A38,Aug!$O$4:$R$202,4,FALSE),0)</f>
        <v>0</v>
      </c>
      <c r="O38" s="6">
        <f>IF(Aug!$E40&gt;0,VLOOKUP($A38,Aug!$O$4:$T$202,5,FALSE)+Aug!L$4/1000,0)</f>
        <v>0</v>
      </c>
      <c r="P38" s="16">
        <f t="shared" si="39"/>
        <v>0</v>
      </c>
      <c r="Q38" s="6">
        <f>IF(Sep!$E40&gt;0,VLOOKUP($A38,Sep!$O$4:$R$202,4,FALSE),0)</f>
        <v>0</v>
      </c>
      <c r="R38" s="6">
        <f>IF(Sep!$E40&gt;0,VLOOKUP($A38,Sep!$O$4:$T$202,5,FALSE)+Sep!L$4/1000,0)</f>
        <v>0</v>
      </c>
      <c r="S38" s="16">
        <f t="shared" si="40"/>
        <v>0</v>
      </c>
      <c r="T38" s="6">
        <f>IF(Oct!$E40&gt;0,VLOOKUP($A38,Oct!$O$4:$R$202,4,FALSE),0)</f>
        <v>39</v>
      </c>
      <c r="U38" s="6">
        <f>IF(Oct!$E40&gt;0,VLOOKUP($A38,Oct!$O$4:$T$202,5,FALSE)+Oct!L$4/1000,0)</f>
        <v>2.1000000000000001E-2</v>
      </c>
      <c r="V38" s="16">
        <f t="shared" si="41"/>
        <v>39.06</v>
      </c>
      <c r="W38" s="6">
        <f>IF(Nov!$E40&gt;0,VLOOKUP($A38,Nov!$O$4:$R$202,4,FALSE),0)</f>
        <v>39</v>
      </c>
      <c r="X38" s="6">
        <f>IF(Nov!$E40&gt;0,VLOOKUP($A38,Nov!$O$4:$T$202,5,FALSE)+Nov!L$4/1000,0)</f>
        <v>2.008</v>
      </c>
      <c r="Y38" s="16">
        <f t="shared" si="42"/>
        <v>41.047000000000004</v>
      </c>
      <c r="Z38" s="6">
        <f>IF(Dec!$E40&gt;0,VLOOKUP($A38,Dec!$O$4:$R$202,4,FALSE),0)</f>
        <v>39</v>
      </c>
      <c r="AA38" s="6">
        <f>IF(Dec!$E40&gt;0,VLOOKUP($A38,Dec!$O$4:$T$202,5,FALSE)+Dec!L$4/1000,0)</f>
        <v>1.014</v>
      </c>
      <c r="AB38" s="16">
        <f t="shared" si="43"/>
        <v>40.053000000000004</v>
      </c>
      <c r="AC38" s="6">
        <f>IF(Jan!$E40&gt;0,VLOOKUP($A38,Jan!$O$4:$R$202,4,FALSE),0)</f>
        <v>0</v>
      </c>
      <c r="AD38" s="6">
        <f>IF(Jan!$E40&gt;0,VLOOKUP($A38,Jan!$O$4:$T$202,5,FALSE)+Jan!L$4/1000,0)</f>
        <v>0</v>
      </c>
      <c r="AE38" s="16">
        <f t="shared" si="44"/>
        <v>0</v>
      </c>
      <c r="AF38" s="6">
        <f>IF(Feb!$E40&gt;0,VLOOKUP($A38,Feb!$O$4:$R$202,4,FALSE),0)</f>
        <v>39</v>
      </c>
      <c r="AG38" s="6">
        <f>IF(Feb!$E40&gt;0,VLOOKUP($A38,Feb!$O$4:$T$202,5,FALSE)+Feb!L$4/1000,0)</f>
        <v>8.0000000000000002E-3</v>
      </c>
      <c r="AH38" s="16">
        <f t="shared" si="45"/>
        <v>39.047000000000004</v>
      </c>
      <c r="AI38" s="6">
        <f>IF(Mar!$E40&gt;0,VLOOKUP($A38,Mar!$O$4:$R$202,4,FALSE),0)</f>
        <v>38</v>
      </c>
      <c r="AJ38" s="6">
        <f>IF(Mar!$E40&gt;0,VLOOKUP($A38,Mar!$O$4:$T$202,5,FALSE)+Mar!L$4/1000,0)</f>
        <v>1.0999999999999999E-2</v>
      </c>
      <c r="AK38" s="16">
        <f t="shared" si="46"/>
        <v>38.048999999999999</v>
      </c>
      <c r="AN38" s="16">
        <f t="shared" si="34"/>
        <v>236.39021240000002</v>
      </c>
      <c r="AQ38" s="1" t="str">
        <f t="shared" si="47"/>
        <v>Graham Webster</v>
      </c>
      <c r="AR38" s="6">
        <f t="shared" si="48"/>
        <v>39.072000000000003</v>
      </c>
      <c r="AS38" s="6">
        <f t="shared" si="49"/>
        <v>0</v>
      </c>
      <c r="AT38" s="6">
        <f t="shared" si="50"/>
        <v>0</v>
      </c>
      <c r="AU38" s="6">
        <f t="shared" si="51"/>
        <v>0</v>
      </c>
      <c r="AV38" s="6">
        <f t="shared" si="52"/>
        <v>0</v>
      </c>
      <c r="AW38" s="6">
        <f t="shared" si="53"/>
        <v>0</v>
      </c>
      <c r="AX38" s="6">
        <f t="shared" si="54"/>
        <v>39.06</v>
      </c>
      <c r="AY38" s="6">
        <f t="shared" si="55"/>
        <v>41.047000000000004</v>
      </c>
      <c r="AZ38" s="6">
        <f t="shared" si="56"/>
        <v>40.053000000000004</v>
      </c>
      <c r="BA38" s="6">
        <f t="shared" si="57"/>
        <v>0</v>
      </c>
      <c r="BB38" s="6">
        <f t="shared" si="58"/>
        <v>39.047000000000004</v>
      </c>
      <c r="BC38" s="6">
        <f t="shared" si="59"/>
        <v>38.048999999999999</v>
      </c>
      <c r="BE38" s="1">
        <f t="shared" si="60"/>
        <v>41.047000000000004</v>
      </c>
      <c r="BF38" s="1">
        <f t="shared" si="61"/>
        <v>40.053000000000004</v>
      </c>
      <c r="BG38" s="1">
        <f t="shared" si="62"/>
        <v>39.072000000000003</v>
      </c>
      <c r="BH38" s="1">
        <f t="shared" si="63"/>
        <v>39.06</v>
      </c>
      <c r="BI38" s="1">
        <f t="shared" si="64"/>
        <v>39.047000000000004</v>
      </c>
      <c r="BJ38" s="1">
        <f t="shared" si="65"/>
        <v>38.048999999999999</v>
      </c>
      <c r="BK38" s="1">
        <f t="shared" si="66"/>
        <v>0</v>
      </c>
      <c r="BL38" s="1">
        <f t="shared" si="67"/>
        <v>0</v>
      </c>
      <c r="BM38" s="1">
        <f t="shared" si="68"/>
        <v>0</v>
      </c>
    </row>
    <row r="39" spans="1:65" x14ac:dyDescent="0.25">
      <c r="A39" s="1" t="s">
        <v>175</v>
      </c>
      <c r="B39" s="6">
        <f>IF(Apr!$E41&gt;0,VLOOKUP($A39,Apr!$O$4:$T$202,4,FALSE),0)</f>
        <v>0</v>
      </c>
      <c r="C39" s="6">
        <f>IF(Apr!$E41&gt;0,VLOOKUP($A39,Apr!$O$4:$T$202,5,FALSE)+Apr!L$4/1000,0)</f>
        <v>0</v>
      </c>
      <c r="D39" s="16">
        <f t="shared" si="35"/>
        <v>0</v>
      </c>
      <c r="E39" s="6">
        <f>IF(May!$E41&gt;0,VLOOKUP($A39,May!$O$4:$T$202,4,FALSE),0)</f>
        <v>0</v>
      </c>
      <c r="F39" s="6">
        <f>IF(May!$E41&gt;0,VLOOKUP($A39,May!$O$4:$T$202,5,FALSE)+May!L$4/1000,0)</f>
        <v>0</v>
      </c>
      <c r="G39" s="16">
        <f t="shared" si="36"/>
        <v>0</v>
      </c>
      <c r="H39" s="6">
        <f>IF(Jun!$E41&gt;0,VLOOKUP($A39,Jun!$O$4:$R$202,4,FALSE),0)</f>
        <v>0</v>
      </c>
      <c r="I39" s="6">
        <f>IF(Jun!$E41&gt;0,VLOOKUP($A39,Jun!$O$4:$T$202,5,FALSE)+Jun!L$4/1000,0)</f>
        <v>0</v>
      </c>
      <c r="J39" s="16">
        <f t="shared" si="37"/>
        <v>0</v>
      </c>
      <c r="K39" s="6">
        <f>IF(Jul!$E41&gt;0,VLOOKUP($A39,Jul!$O$4:$R$202,4,FALSE),0)</f>
        <v>0</v>
      </c>
      <c r="L39" s="6">
        <f>IF(Jul!$E41&gt;0,VLOOKUP($A39,Jul!$O$4:$T$202,5,FALSE)+Jul!$L$4/1000,0)</f>
        <v>0</v>
      </c>
      <c r="M39" s="16">
        <f t="shared" si="38"/>
        <v>0</v>
      </c>
      <c r="N39" s="6">
        <f>IF(Aug!$E41&gt;0,VLOOKUP($A39,Aug!$O$4:$R$202,4,FALSE),0)</f>
        <v>0</v>
      </c>
      <c r="O39" s="6">
        <f>IF(Aug!$E41&gt;0,VLOOKUP($A39,Aug!$O$4:$T$202,5,FALSE)+Aug!L$4/1000,0)</f>
        <v>0</v>
      </c>
      <c r="P39" s="16">
        <f t="shared" si="39"/>
        <v>0</v>
      </c>
      <c r="Q39" s="6">
        <f>IF(Sep!$E41&gt;0,VLOOKUP($A39,Sep!$O$4:$R$202,4,FALSE),0)</f>
        <v>0</v>
      </c>
      <c r="R39" s="6">
        <f>IF(Sep!$E41&gt;0,VLOOKUP($A39,Sep!$O$4:$T$202,5,FALSE)+Sep!L$4/1000,0)</f>
        <v>0</v>
      </c>
      <c r="S39" s="16">
        <f t="shared" si="40"/>
        <v>0</v>
      </c>
      <c r="T39" s="6">
        <f>IF(Oct!$E41&gt;0,VLOOKUP($A39,Oct!$O$4:$R$202,4,FALSE),0)</f>
        <v>0</v>
      </c>
      <c r="U39" s="6">
        <f>IF(Oct!$E41&gt;0,VLOOKUP($A39,Oct!$O$4:$T$202,5,FALSE)+Oct!L$4/1000,0)</f>
        <v>0</v>
      </c>
      <c r="V39" s="16">
        <f t="shared" si="41"/>
        <v>0</v>
      </c>
      <c r="W39" s="6">
        <f>IF(Nov!$E41&gt;0,VLOOKUP($A39,Nov!$O$4:$R$202,4,FALSE),0)</f>
        <v>0</v>
      </c>
      <c r="X39" s="6">
        <f>IF(Nov!$E41&gt;0,VLOOKUP($A39,Nov!$O$4:$T$202,5,FALSE)+Nov!L$4/1000,0)</f>
        <v>0</v>
      </c>
      <c r="Y39" s="16">
        <f t="shared" si="42"/>
        <v>0</v>
      </c>
      <c r="Z39" s="6">
        <f>IF(Dec!$E41&gt;0,VLOOKUP($A39,Dec!$O$4:$R$202,4,FALSE),0)</f>
        <v>0</v>
      </c>
      <c r="AA39" s="6">
        <f>IF(Dec!$E41&gt;0,VLOOKUP($A39,Dec!$O$4:$T$202,5,FALSE)+Dec!L$4/1000,0)</f>
        <v>0</v>
      </c>
      <c r="AB39" s="16">
        <f t="shared" si="43"/>
        <v>0</v>
      </c>
      <c r="AC39" s="6">
        <f>IF(Jan!$E41&gt;0,VLOOKUP($A39,Jan!$O$4:$R$202,4,FALSE),0)</f>
        <v>0</v>
      </c>
      <c r="AD39" s="6">
        <f>IF(Jan!$E41&gt;0,VLOOKUP($A39,Jan!$O$4:$T$202,5,FALSE)+Jan!L$4/1000,0)</f>
        <v>0</v>
      </c>
      <c r="AE39" s="16">
        <f t="shared" si="44"/>
        <v>0</v>
      </c>
      <c r="AF39" s="6">
        <f>IF(Feb!$E41&gt;0,VLOOKUP($A39,Feb!$O$4:$R$202,4,FALSE),0)</f>
        <v>0</v>
      </c>
      <c r="AG39" s="6">
        <f>IF(Feb!$E41&gt;0,VLOOKUP($A39,Feb!$O$4:$T$202,5,FALSE)+Feb!L$4/1000,0)</f>
        <v>0</v>
      </c>
      <c r="AH39" s="16">
        <f t="shared" si="45"/>
        <v>0</v>
      </c>
      <c r="AI39" s="6">
        <f>IF(Mar!$E41&gt;0,VLOOKUP($A39,Mar!$O$4:$R$202,4,FALSE),0)</f>
        <v>0</v>
      </c>
      <c r="AJ39" s="6">
        <f>IF(Mar!$E41&gt;0,VLOOKUP($A39,Mar!$O$4:$T$202,5,FALSE)+Mar!L$4/1000,0)</f>
        <v>0</v>
      </c>
      <c r="AK39" s="16">
        <f t="shared" si="46"/>
        <v>0</v>
      </c>
      <c r="AN39" s="16">
        <f t="shared" si="34"/>
        <v>0</v>
      </c>
      <c r="AQ39" s="1" t="str">
        <f t="shared" si="47"/>
        <v>Graham Young</v>
      </c>
      <c r="AR39" s="6">
        <f t="shared" si="48"/>
        <v>0</v>
      </c>
      <c r="AS39" s="6">
        <f t="shared" si="49"/>
        <v>0</v>
      </c>
      <c r="AT39" s="6">
        <f t="shared" si="50"/>
        <v>0</v>
      </c>
      <c r="AU39" s="6">
        <f t="shared" si="51"/>
        <v>0</v>
      </c>
      <c r="AV39" s="6">
        <f t="shared" si="52"/>
        <v>0</v>
      </c>
      <c r="AW39" s="6">
        <f t="shared" si="53"/>
        <v>0</v>
      </c>
      <c r="AX39" s="6">
        <f t="shared" si="54"/>
        <v>0</v>
      </c>
      <c r="AY39" s="6">
        <f t="shared" si="55"/>
        <v>0</v>
      </c>
      <c r="AZ39" s="6">
        <f t="shared" si="56"/>
        <v>0</v>
      </c>
      <c r="BA39" s="6">
        <f t="shared" si="57"/>
        <v>0</v>
      </c>
      <c r="BB39" s="6">
        <f t="shared" si="58"/>
        <v>0</v>
      </c>
      <c r="BC39" s="6">
        <f t="shared" si="59"/>
        <v>0</v>
      </c>
      <c r="BE39" s="1">
        <f t="shared" si="60"/>
        <v>0</v>
      </c>
      <c r="BF39" s="1">
        <f t="shared" si="61"/>
        <v>0</v>
      </c>
      <c r="BG39" s="1">
        <f t="shared" si="62"/>
        <v>0</v>
      </c>
      <c r="BH39" s="1">
        <f t="shared" si="63"/>
        <v>0</v>
      </c>
      <c r="BI39" s="1">
        <f t="shared" si="64"/>
        <v>0</v>
      </c>
      <c r="BJ39" s="1">
        <f t="shared" si="65"/>
        <v>0</v>
      </c>
      <c r="BK39" s="1">
        <f t="shared" si="66"/>
        <v>0</v>
      </c>
      <c r="BL39" s="1">
        <f t="shared" si="67"/>
        <v>0</v>
      </c>
      <c r="BM39" s="1">
        <f t="shared" si="68"/>
        <v>0</v>
      </c>
    </row>
    <row r="40" spans="1:65" x14ac:dyDescent="0.25">
      <c r="A40" s="1" t="s">
        <v>7</v>
      </c>
      <c r="B40" s="6">
        <f>IF(Apr!$E42&gt;0,VLOOKUP($A40,Apr!$O$4:$T$202,4,FALSE),0)</f>
        <v>31</v>
      </c>
      <c r="C40" s="6">
        <f>IF(Apr!$E42&gt;0,VLOOKUP($A40,Apr!$O$4:$T$202,5,FALSE)+Apr!L$4/1000,0)</f>
        <v>3.3000000000000002E-2</v>
      </c>
      <c r="D40" s="16">
        <f t="shared" si="35"/>
        <v>31.064</v>
      </c>
      <c r="E40" s="6">
        <f>IF(May!$E42&gt;0,VLOOKUP($A40,May!$O$4:$T$202,4,FALSE),0)</f>
        <v>36</v>
      </c>
      <c r="F40" s="6">
        <f>IF(May!$E42&gt;0,VLOOKUP($A40,May!$O$4:$T$202,5,FALSE)+May!L$4/1000,0)</f>
        <v>2.0249999999999999</v>
      </c>
      <c r="G40" s="16">
        <f t="shared" si="36"/>
        <v>38.061</v>
      </c>
      <c r="H40" s="6">
        <f>IF(Jun!$E42&gt;0,VLOOKUP($A40,Jun!$O$4:$R$202,4,FALSE),0)</f>
        <v>37</v>
      </c>
      <c r="I40" s="6">
        <f>IF(Jun!$E42&gt;0,VLOOKUP($A40,Jun!$O$4:$T$202,5,FALSE)+Jun!L$4/1000,0)</f>
        <v>2.0179999999999998</v>
      </c>
      <c r="J40" s="16">
        <f t="shared" si="37"/>
        <v>39.055</v>
      </c>
      <c r="K40" s="6">
        <f>IF(Jul!$E42&gt;0,VLOOKUP($A40,Jul!$O$4:$R$202,4,FALSE),0)</f>
        <v>0</v>
      </c>
      <c r="L40" s="6">
        <f>IF(Jul!$E42&gt;0,VLOOKUP($A40,Jul!$O$4:$T$202,5,FALSE)+Jul!$L$4/1000,0)</f>
        <v>0</v>
      </c>
      <c r="M40" s="16">
        <f t="shared" si="38"/>
        <v>0</v>
      </c>
      <c r="N40" s="6">
        <f>IF(Aug!$E42&gt;0,VLOOKUP($A40,Aug!$O$4:$R$202,4,FALSE),0)</f>
        <v>0</v>
      </c>
      <c r="O40" s="6">
        <f>IF(Aug!$E42&gt;0,VLOOKUP($A40,Aug!$O$4:$T$202,5,FALSE)+Aug!L$4/1000,0)</f>
        <v>0</v>
      </c>
      <c r="P40" s="16">
        <f t="shared" si="39"/>
        <v>0</v>
      </c>
      <c r="Q40" s="6">
        <f>IF(Sep!$E42&gt;0,VLOOKUP($A40,Sep!$O$4:$R$202,4,FALSE),0)</f>
        <v>35</v>
      </c>
      <c r="R40" s="6">
        <f>IF(Sep!$E42&gt;0,VLOOKUP($A40,Sep!$O$4:$T$202,5,FALSE)+Sep!L$4/1000,0)</f>
        <v>1.4E-2</v>
      </c>
      <c r="S40" s="16">
        <f t="shared" si="40"/>
        <v>35.048999999999999</v>
      </c>
      <c r="T40" s="6">
        <f>IF(Oct!$E42&gt;0,VLOOKUP($A40,Oct!$O$4:$R$202,4,FALSE),0)</f>
        <v>29</v>
      </c>
      <c r="U40" s="6">
        <f>IF(Oct!$E42&gt;0,VLOOKUP($A40,Oct!$O$4:$T$202,5,FALSE)+Oct!L$4/1000,0)</f>
        <v>2.1000000000000001E-2</v>
      </c>
      <c r="V40" s="16">
        <f t="shared" si="41"/>
        <v>29.05</v>
      </c>
      <c r="W40" s="6">
        <f>IF(Nov!$E42&gt;0,VLOOKUP($A40,Nov!$O$4:$R$202,4,FALSE),0)</f>
        <v>0</v>
      </c>
      <c r="X40" s="6">
        <f>IF(Nov!$E42&gt;0,VLOOKUP($A40,Nov!$O$4:$T$202,5,FALSE)+Nov!L$4/1000,0)</f>
        <v>0</v>
      </c>
      <c r="Y40" s="16">
        <f t="shared" si="42"/>
        <v>0</v>
      </c>
      <c r="Z40" s="6">
        <f>IF(Dec!$E42&gt;0,VLOOKUP($A40,Dec!$O$4:$R$202,4,FALSE),0)</f>
        <v>27</v>
      </c>
      <c r="AA40" s="6">
        <f>IF(Dec!$E42&gt;0,VLOOKUP($A40,Dec!$O$4:$T$202,5,FALSE)+Dec!L$4/1000,0)</f>
        <v>1.4E-2</v>
      </c>
      <c r="AB40" s="16">
        <f t="shared" si="43"/>
        <v>27.041</v>
      </c>
      <c r="AC40" s="6">
        <f>IF(Jan!$E42&gt;0,VLOOKUP($A40,Jan!$O$4:$R$202,4,FALSE),0)</f>
        <v>33</v>
      </c>
      <c r="AD40" s="6">
        <f>IF(Jan!$E42&gt;0,VLOOKUP($A40,Jan!$O$4:$T$202,5,FALSE)+Jan!L$4/1000,0)</f>
        <v>8.9999999999999993E-3</v>
      </c>
      <c r="AE40" s="16">
        <f t="shared" si="44"/>
        <v>33.042000000000002</v>
      </c>
      <c r="AF40" s="6">
        <f>IF(Feb!$E42&gt;0,VLOOKUP($A40,Feb!$O$4:$R$202,4,FALSE),0)</f>
        <v>0</v>
      </c>
      <c r="AG40" s="6">
        <f>IF(Feb!$E42&gt;0,VLOOKUP($A40,Feb!$O$4:$T$202,5,FALSE)+Feb!L$4/1000,0)</f>
        <v>0</v>
      </c>
      <c r="AH40" s="16">
        <f t="shared" si="45"/>
        <v>0</v>
      </c>
      <c r="AI40" s="6">
        <f>IF(Mar!$E42&gt;0,VLOOKUP($A40,Mar!$O$4:$R$202,4,FALSE),0)</f>
        <v>0</v>
      </c>
      <c r="AJ40" s="6">
        <f>IF(Mar!$E42&gt;0,VLOOKUP($A40,Mar!$O$4:$T$202,5,FALSE)+Mar!L$4/1000,0)</f>
        <v>0</v>
      </c>
      <c r="AK40" s="16">
        <f t="shared" si="46"/>
        <v>0</v>
      </c>
      <c r="AN40" s="16">
        <f t="shared" si="34"/>
        <v>232.42075179999998</v>
      </c>
      <c r="AQ40" s="1" t="str">
        <f t="shared" si="47"/>
        <v>Greg Oulton</v>
      </c>
      <c r="AR40" s="6">
        <f t="shared" si="48"/>
        <v>31.064</v>
      </c>
      <c r="AS40" s="6">
        <f t="shared" si="49"/>
        <v>38.061</v>
      </c>
      <c r="AT40" s="6">
        <f t="shared" si="50"/>
        <v>39.055</v>
      </c>
      <c r="AU40" s="6">
        <f t="shared" si="51"/>
        <v>0</v>
      </c>
      <c r="AV40" s="6">
        <f t="shared" si="52"/>
        <v>0</v>
      </c>
      <c r="AW40" s="6">
        <f t="shared" si="53"/>
        <v>35.048999999999999</v>
      </c>
      <c r="AX40" s="6">
        <f t="shared" si="54"/>
        <v>29.05</v>
      </c>
      <c r="AY40" s="6">
        <f t="shared" si="55"/>
        <v>0</v>
      </c>
      <c r="AZ40" s="6">
        <f t="shared" si="56"/>
        <v>27.041</v>
      </c>
      <c r="BA40" s="6">
        <f t="shared" si="57"/>
        <v>33.042000000000002</v>
      </c>
      <c r="BB40" s="6">
        <f t="shared" si="58"/>
        <v>0</v>
      </c>
      <c r="BC40" s="6">
        <f t="shared" si="59"/>
        <v>0</v>
      </c>
      <c r="BE40" s="1">
        <f t="shared" si="60"/>
        <v>39.055</v>
      </c>
      <c r="BF40" s="1">
        <f t="shared" si="61"/>
        <v>38.061</v>
      </c>
      <c r="BG40" s="1">
        <f t="shared" si="62"/>
        <v>35.048999999999999</v>
      </c>
      <c r="BH40" s="1">
        <f t="shared" si="63"/>
        <v>33.042000000000002</v>
      </c>
      <c r="BI40" s="1">
        <f t="shared" si="64"/>
        <v>31.064</v>
      </c>
      <c r="BJ40" s="1">
        <f t="shared" si="65"/>
        <v>29.05</v>
      </c>
      <c r="BK40" s="1">
        <f t="shared" si="66"/>
        <v>27.041</v>
      </c>
      <c r="BL40" s="1">
        <f t="shared" si="67"/>
        <v>0</v>
      </c>
      <c r="BM40" s="1">
        <f t="shared" si="68"/>
        <v>0</v>
      </c>
    </row>
    <row r="41" spans="1:65" x14ac:dyDescent="0.25">
      <c r="A41" s="1" t="s">
        <v>177</v>
      </c>
      <c r="B41" s="6">
        <f>IF(Apr!$E43&gt;0,VLOOKUP($A41,Apr!$O$4:$T$202,4,FALSE),0)</f>
        <v>0</v>
      </c>
      <c r="C41" s="6">
        <f>IF(Apr!$E43&gt;0,VLOOKUP($A41,Apr!$O$4:$T$202,5,FALSE)+Apr!L$4/1000,0)</f>
        <v>0</v>
      </c>
      <c r="D41" s="16">
        <f t="shared" si="35"/>
        <v>0</v>
      </c>
      <c r="E41" s="6">
        <f>IF(May!$E43&gt;0,VLOOKUP($A41,May!$O$4:$T$202,4,FALSE),0)</f>
        <v>0</v>
      </c>
      <c r="F41" s="6">
        <f>IF(May!$E43&gt;0,VLOOKUP($A41,May!$O$4:$T$202,5,FALSE)+May!L$4/1000,0)</f>
        <v>0</v>
      </c>
      <c r="G41" s="16">
        <f t="shared" si="36"/>
        <v>0</v>
      </c>
      <c r="H41" s="6">
        <f>IF(Jun!$E43&gt;0,VLOOKUP($A41,Jun!$O$4:$R$202,4,FALSE),0)</f>
        <v>0</v>
      </c>
      <c r="I41" s="6">
        <f>IF(Jun!$E43&gt;0,VLOOKUP($A41,Jun!$O$4:$T$202,5,FALSE)+Jun!L$4/1000,0)</f>
        <v>0</v>
      </c>
      <c r="J41" s="16">
        <f t="shared" si="37"/>
        <v>0</v>
      </c>
      <c r="K41" s="6">
        <f>IF(Jul!$E43&gt;0,VLOOKUP($A41,Jul!$O$4:$R$202,4,FALSE),0)</f>
        <v>0</v>
      </c>
      <c r="L41" s="6">
        <f>IF(Jul!$E43&gt;0,VLOOKUP($A41,Jul!$O$4:$T$202,5,FALSE)+Jul!$L$4/1000,0)</f>
        <v>0</v>
      </c>
      <c r="M41" s="16">
        <f t="shared" si="38"/>
        <v>0</v>
      </c>
      <c r="N41" s="6">
        <f>IF(Aug!$E43&gt;0,VLOOKUP($A41,Aug!$O$4:$R$202,4,FALSE),0)</f>
        <v>0</v>
      </c>
      <c r="O41" s="6">
        <f>IF(Aug!$E43&gt;0,VLOOKUP($A41,Aug!$O$4:$T$202,5,FALSE)+Aug!L$4/1000,0)</f>
        <v>0</v>
      </c>
      <c r="P41" s="16">
        <f t="shared" si="39"/>
        <v>0</v>
      </c>
      <c r="Q41" s="6">
        <f>IF(Sep!$E43&gt;0,VLOOKUP($A41,Sep!$O$4:$R$202,4,FALSE),0)</f>
        <v>0</v>
      </c>
      <c r="R41" s="6">
        <f>IF(Sep!$E43&gt;0,VLOOKUP($A41,Sep!$O$4:$T$202,5,FALSE)+Sep!L$4/1000,0)</f>
        <v>0</v>
      </c>
      <c r="S41" s="16">
        <f t="shared" si="40"/>
        <v>0</v>
      </c>
      <c r="T41" s="6">
        <f>IF(Oct!$E43&gt;0,VLOOKUP($A41,Oct!$O$4:$R$202,4,FALSE),0)</f>
        <v>0</v>
      </c>
      <c r="U41" s="6">
        <f>IF(Oct!$E43&gt;0,VLOOKUP($A41,Oct!$O$4:$T$202,5,FALSE)+Oct!L$4/1000,0)</f>
        <v>0</v>
      </c>
      <c r="V41" s="16">
        <f t="shared" si="41"/>
        <v>0</v>
      </c>
      <c r="W41" s="6">
        <f>IF(Nov!$E43&gt;0,VLOOKUP($A41,Nov!$O$4:$R$202,4,FALSE),0)</f>
        <v>0</v>
      </c>
      <c r="X41" s="6">
        <f>IF(Nov!$E43&gt;0,VLOOKUP($A41,Nov!$O$4:$T$202,5,FALSE)+Nov!L$4/1000,0)</f>
        <v>0</v>
      </c>
      <c r="Y41" s="16">
        <f t="shared" si="42"/>
        <v>0</v>
      </c>
      <c r="Z41" s="6">
        <f>IF(Dec!$E43&gt;0,VLOOKUP($A41,Dec!$O$4:$R$202,4,FALSE),0)</f>
        <v>0</v>
      </c>
      <c r="AA41" s="6">
        <f>IF(Dec!$E43&gt;0,VLOOKUP($A41,Dec!$O$4:$T$202,5,FALSE)+Dec!L$4/1000,0)</f>
        <v>0</v>
      </c>
      <c r="AB41" s="16">
        <f t="shared" si="43"/>
        <v>0</v>
      </c>
      <c r="AC41" s="6">
        <f>IF(Jan!$E43&gt;0,VLOOKUP($A41,Jan!$O$4:$R$202,4,FALSE),0)</f>
        <v>0</v>
      </c>
      <c r="AD41" s="6">
        <f>IF(Jan!$E43&gt;0,VLOOKUP($A41,Jan!$O$4:$T$202,5,FALSE)+Jan!L$4/1000,0)</f>
        <v>0</v>
      </c>
      <c r="AE41" s="16">
        <f t="shared" si="44"/>
        <v>0</v>
      </c>
      <c r="AF41" s="6">
        <f>IF(Feb!$E43&gt;0,VLOOKUP($A41,Feb!$O$4:$R$202,4,FALSE),0)</f>
        <v>0</v>
      </c>
      <c r="AG41" s="6">
        <f>IF(Feb!$E43&gt;0,VLOOKUP($A41,Feb!$O$4:$T$202,5,FALSE)+Feb!L$4/1000,0)</f>
        <v>0</v>
      </c>
      <c r="AH41" s="16">
        <f t="shared" si="45"/>
        <v>0</v>
      </c>
      <c r="AI41" s="6">
        <f>IF(Mar!$E43&gt;0,VLOOKUP($A41,Mar!$O$4:$R$202,4,FALSE),0)</f>
        <v>0</v>
      </c>
      <c r="AJ41" s="6">
        <f>IF(Mar!$E43&gt;0,VLOOKUP($A41,Mar!$O$4:$T$202,5,FALSE)+Mar!L$4/1000,0)</f>
        <v>0</v>
      </c>
      <c r="AK41" s="16">
        <f t="shared" si="46"/>
        <v>0</v>
      </c>
      <c r="AN41" s="16">
        <f t="shared" si="34"/>
        <v>0</v>
      </c>
      <c r="AQ41" s="1" t="str">
        <f t="shared" si="47"/>
        <v>Guest 35:00</v>
      </c>
      <c r="AR41" s="6">
        <f t="shared" si="48"/>
        <v>0</v>
      </c>
      <c r="AS41" s="6">
        <f t="shared" si="49"/>
        <v>0</v>
      </c>
      <c r="AT41" s="6">
        <f t="shared" si="50"/>
        <v>0</v>
      </c>
      <c r="AU41" s="6">
        <f t="shared" si="51"/>
        <v>0</v>
      </c>
      <c r="AV41" s="6">
        <f t="shared" si="52"/>
        <v>0</v>
      </c>
      <c r="AW41" s="6">
        <f t="shared" si="53"/>
        <v>0</v>
      </c>
      <c r="AX41" s="6">
        <f t="shared" si="54"/>
        <v>0</v>
      </c>
      <c r="AY41" s="6">
        <f t="shared" si="55"/>
        <v>0</v>
      </c>
      <c r="AZ41" s="6">
        <f t="shared" si="56"/>
        <v>0</v>
      </c>
      <c r="BA41" s="6">
        <f t="shared" si="57"/>
        <v>0</v>
      </c>
      <c r="BB41" s="6">
        <f t="shared" si="58"/>
        <v>0</v>
      </c>
      <c r="BC41" s="6">
        <f t="shared" si="59"/>
        <v>0</v>
      </c>
      <c r="BE41" s="1">
        <f t="shared" si="60"/>
        <v>0</v>
      </c>
      <c r="BF41" s="1">
        <f t="shared" si="61"/>
        <v>0</v>
      </c>
      <c r="BG41" s="1">
        <f t="shared" si="62"/>
        <v>0</v>
      </c>
      <c r="BH41" s="1">
        <f t="shared" si="63"/>
        <v>0</v>
      </c>
      <c r="BI41" s="1">
        <f t="shared" si="64"/>
        <v>0</v>
      </c>
      <c r="BJ41" s="1">
        <f t="shared" si="65"/>
        <v>0</v>
      </c>
      <c r="BK41" s="1">
        <f t="shared" si="66"/>
        <v>0</v>
      </c>
      <c r="BL41" s="1">
        <f t="shared" si="67"/>
        <v>0</v>
      </c>
      <c r="BM41" s="1">
        <f t="shared" si="68"/>
        <v>0</v>
      </c>
    </row>
    <row r="42" spans="1:65" x14ac:dyDescent="0.25">
      <c r="A42" s="1" t="s">
        <v>176</v>
      </c>
      <c r="B42" s="6">
        <f>IF(Apr!$E44&gt;0,VLOOKUP($A42,Apr!$O$4:$T$202,4,FALSE),0)</f>
        <v>0</v>
      </c>
      <c r="C42" s="6">
        <f>IF(Apr!$E44&gt;0,VLOOKUP($A42,Apr!$O$4:$T$202,5,FALSE)+Apr!L$4/1000,0)</f>
        <v>0</v>
      </c>
      <c r="D42" s="16">
        <f t="shared" si="35"/>
        <v>0</v>
      </c>
      <c r="E42" s="6">
        <f>IF(May!$E44&gt;0,VLOOKUP($A42,May!$O$4:$T$202,4,FALSE),0)</f>
        <v>0</v>
      </c>
      <c r="F42" s="6">
        <f>IF(May!$E44&gt;0,VLOOKUP($A42,May!$O$4:$T$202,5,FALSE)+May!L$4/1000,0)</f>
        <v>0</v>
      </c>
      <c r="G42" s="16">
        <f t="shared" si="36"/>
        <v>0</v>
      </c>
      <c r="H42" s="6">
        <f>IF(Jun!$E44&gt;0,VLOOKUP($A42,Jun!$O$4:$R$202,4,FALSE),0)</f>
        <v>0</v>
      </c>
      <c r="I42" s="6">
        <f>IF(Jun!$E44&gt;0,VLOOKUP($A42,Jun!$O$4:$T$202,5,FALSE)+Jun!L$4/1000,0)</f>
        <v>0</v>
      </c>
      <c r="J42" s="16">
        <f t="shared" si="37"/>
        <v>0</v>
      </c>
      <c r="K42" s="6">
        <f>IF(Jul!$E44&gt;0,VLOOKUP($A42,Jul!$O$4:$R$202,4,FALSE),0)</f>
        <v>0</v>
      </c>
      <c r="L42" s="6">
        <f>IF(Jul!$E44&gt;0,VLOOKUP($A42,Jul!$O$4:$T$202,5,FALSE)+Jul!$L$4/1000,0)</f>
        <v>0</v>
      </c>
      <c r="M42" s="16">
        <f t="shared" si="38"/>
        <v>0</v>
      </c>
      <c r="N42" s="6">
        <f>IF(Aug!$E44&gt;0,VLOOKUP($A42,Aug!$O$4:$R$202,4,FALSE),0)</f>
        <v>0</v>
      </c>
      <c r="O42" s="6">
        <f>IF(Aug!$E44&gt;0,VLOOKUP($A42,Aug!$O$4:$T$202,5,FALSE)+Aug!L$4/1000,0)</f>
        <v>0</v>
      </c>
      <c r="P42" s="16">
        <f t="shared" si="39"/>
        <v>0</v>
      </c>
      <c r="Q42" s="6">
        <f>IF(Sep!$E44&gt;0,VLOOKUP($A42,Sep!$O$4:$R$202,4,FALSE),0)</f>
        <v>0</v>
      </c>
      <c r="R42" s="6">
        <f>IF(Sep!$E44&gt;0,VLOOKUP($A42,Sep!$O$4:$T$202,5,FALSE)+Sep!L$4/1000,0)</f>
        <v>0</v>
      </c>
      <c r="S42" s="16">
        <f t="shared" si="40"/>
        <v>0</v>
      </c>
      <c r="T42" s="6">
        <f>IF(Oct!$E44&gt;0,VLOOKUP($A42,Oct!$O$4:$R$202,4,FALSE),0)</f>
        <v>0</v>
      </c>
      <c r="U42" s="6">
        <f>IF(Oct!$E44&gt;0,VLOOKUP($A42,Oct!$O$4:$T$202,5,FALSE)+Oct!L$4/1000,0)</f>
        <v>0</v>
      </c>
      <c r="V42" s="16">
        <f t="shared" si="41"/>
        <v>0</v>
      </c>
      <c r="W42" s="6">
        <f>IF(Nov!$E44&gt;0,VLOOKUP($A42,Nov!$O$4:$R$202,4,FALSE),0)</f>
        <v>0</v>
      </c>
      <c r="X42" s="6">
        <f>IF(Nov!$E44&gt;0,VLOOKUP($A42,Nov!$O$4:$T$202,5,FALSE)+Nov!L$4/1000,0)</f>
        <v>0</v>
      </c>
      <c r="Y42" s="16">
        <f t="shared" si="42"/>
        <v>0</v>
      </c>
      <c r="Z42" s="6">
        <f>IF(Dec!$E44&gt;0,VLOOKUP($A42,Dec!$O$4:$R$202,4,FALSE),0)</f>
        <v>0</v>
      </c>
      <c r="AA42" s="6">
        <f>IF(Dec!$E44&gt;0,VLOOKUP($A42,Dec!$O$4:$T$202,5,FALSE)+Dec!L$4/1000,0)</f>
        <v>0</v>
      </c>
      <c r="AB42" s="16">
        <f t="shared" si="43"/>
        <v>0</v>
      </c>
      <c r="AC42" s="6">
        <f>IF(Jan!$E44&gt;0,VLOOKUP($A42,Jan!$O$4:$R$202,4,FALSE),0)</f>
        <v>0</v>
      </c>
      <c r="AD42" s="6">
        <f>IF(Jan!$E44&gt;0,VLOOKUP($A42,Jan!$O$4:$T$202,5,FALSE)+Jan!L$4/1000,0)</f>
        <v>0</v>
      </c>
      <c r="AE42" s="16">
        <f t="shared" si="44"/>
        <v>0</v>
      </c>
      <c r="AF42" s="6">
        <f>IF(Feb!$E44&gt;0,VLOOKUP($A42,Feb!$O$4:$R$202,4,FALSE),0)</f>
        <v>0</v>
      </c>
      <c r="AG42" s="6">
        <f>IF(Feb!$E44&gt;0,VLOOKUP($A42,Feb!$O$4:$T$202,5,FALSE)+Feb!L$4/1000,0)</f>
        <v>0</v>
      </c>
      <c r="AH42" s="16">
        <f t="shared" si="45"/>
        <v>0</v>
      </c>
      <c r="AI42" s="6">
        <f>IF(Mar!$E44&gt;0,VLOOKUP($A42,Mar!$O$4:$R$202,4,FALSE),0)</f>
        <v>0</v>
      </c>
      <c r="AJ42" s="6">
        <f>IF(Mar!$E44&gt;0,VLOOKUP($A42,Mar!$O$4:$T$202,5,FALSE)+Mar!L$4/1000,0)</f>
        <v>0</v>
      </c>
      <c r="AK42" s="16">
        <f t="shared" si="46"/>
        <v>0</v>
      </c>
      <c r="AN42" s="16">
        <f t="shared" si="34"/>
        <v>0</v>
      </c>
      <c r="AQ42" s="1" t="str">
        <f t="shared" si="47"/>
        <v>Guest 37:30</v>
      </c>
      <c r="AR42" s="6">
        <f t="shared" si="48"/>
        <v>0</v>
      </c>
      <c r="AS42" s="6">
        <f t="shared" si="49"/>
        <v>0</v>
      </c>
      <c r="AT42" s="6">
        <f t="shared" si="50"/>
        <v>0</v>
      </c>
      <c r="AU42" s="6">
        <f t="shared" si="51"/>
        <v>0</v>
      </c>
      <c r="AV42" s="6">
        <f t="shared" si="52"/>
        <v>0</v>
      </c>
      <c r="AW42" s="6">
        <f t="shared" si="53"/>
        <v>0</v>
      </c>
      <c r="AX42" s="6">
        <f t="shared" si="54"/>
        <v>0</v>
      </c>
      <c r="AY42" s="6">
        <f t="shared" si="55"/>
        <v>0</v>
      </c>
      <c r="AZ42" s="6">
        <f t="shared" si="56"/>
        <v>0</v>
      </c>
      <c r="BA42" s="6">
        <f t="shared" si="57"/>
        <v>0</v>
      </c>
      <c r="BB42" s="6">
        <f t="shared" si="58"/>
        <v>0</v>
      </c>
      <c r="BC42" s="6">
        <f t="shared" si="59"/>
        <v>0</v>
      </c>
      <c r="BE42" s="1">
        <f t="shared" si="60"/>
        <v>0</v>
      </c>
      <c r="BF42" s="1">
        <f t="shared" si="61"/>
        <v>0</v>
      </c>
      <c r="BG42" s="1">
        <f t="shared" si="62"/>
        <v>0</v>
      </c>
      <c r="BH42" s="1">
        <f t="shared" si="63"/>
        <v>0</v>
      </c>
      <c r="BI42" s="1">
        <f t="shared" si="64"/>
        <v>0</v>
      </c>
      <c r="BJ42" s="1">
        <f t="shared" si="65"/>
        <v>0</v>
      </c>
      <c r="BK42" s="1">
        <f t="shared" si="66"/>
        <v>0</v>
      </c>
      <c r="BL42" s="1">
        <f t="shared" si="67"/>
        <v>0</v>
      </c>
      <c r="BM42" s="1">
        <f t="shared" si="68"/>
        <v>0</v>
      </c>
    </row>
    <row r="43" spans="1:65" x14ac:dyDescent="0.25">
      <c r="A43" s="1" t="s">
        <v>158</v>
      </c>
      <c r="B43" s="6">
        <f>IF(Apr!$E45&gt;0,VLOOKUP($A43,Apr!$O$4:$T$202,4,FALSE),0)</f>
        <v>0</v>
      </c>
      <c r="C43" s="6">
        <f>IF(Apr!$E45&gt;0,VLOOKUP($A43,Apr!$O$4:$T$202,5,FALSE)+Apr!L$4/1000,0)</f>
        <v>0</v>
      </c>
      <c r="D43" s="16">
        <f t="shared" si="35"/>
        <v>0</v>
      </c>
      <c r="E43" s="6">
        <f>IF(May!$E45&gt;0,VLOOKUP($A43,May!$O$4:$T$202,4,FALSE),0)</f>
        <v>0</v>
      </c>
      <c r="F43" s="6">
        <f>IF(May!$E45&gt;0,VLOOKUP($A43,May!$O$4:$T$202,5,FALSE)+May!L$4/1000,0)</f>
        <v>0</v>
      </c>
      <c r="G43" s="16">
        <f t="shared" si="36"/>
        <v>0</v>
      </c>
      <c r="H43" s="6">
        <f>IF(Jun!$E45&gt;0,VLOOKUP($A43,Jun!$O$4:$R$202,4,FALSE),0)</f>
        <v>0</v>
      </c>
      <c r="I43" s="6">
        <f>IF(Jun!$E45&gt;0,VLOOKUP($A43,Jun!$O$4:$T$202,5,FALSE)+Jun!L$4/1000,0)</f>
        <v>0</v>
      </c>
      <c r="J43" s="16">
        <f t="shared" si="37"/>
        <v>0</v>
      </c>
      <c r="K43" s="6">
        <f>IF(Jul!$E45&gt;0,VLOOKUP($A43,Jul!$O$4:$R$202,4,FALSE),0)</f>
        <v>0</v>
      </c>
      <c r="L43" s="6">
        <f>IF(Jul!$E45&gt;0,VLOOKUP($A43,Jul!$O$4:$T$202,5,FALSE)+Jul!$L$4/1000,0)</f>
        <v>0</v>
      </c>
      <c r="M43" s="16">
        <f t="shared" si="38"/>
        <v>0</v>
      </c>
      <c r="N43" s="6">
        <f>IF(Aug!$E45&gt;0,VLOOKUP($A43,Aug!$O$4:$R$202,4,FALSE),0)</f>
        <v>0</v>
      </c>
      <c r="O43" s="6">
        <f>IF(Aug!$E45&gt;0,VLOOKUP($A43,Aug!$O$4:$T$202,5,FALSE)+Aug!L$4/1000,0)</f>
        <v>0</v>
      </c>
      <c r="P43" s="16">
        <f t="shared" si="39"/>
        <v>0</v>
      </c>
      <c r="Q43" s="6">
        <f>IF(Sep!$E45&gt;0,VLOOKUP($A43,Sep!$O$4:$R$202,4,FALSE),0)</f>
        <v>0</v>
      </c>
      <c r="R43" s="6">
        <f>IF(Sep!$E45&gt;0,VLOOKUP($A43,Sep!$O$4:$T$202,5,FALSE)+Sep!L$4/1000,0)</f>
        <v>0</v>
      </c>
      <c r="S43" s="16">
        <f t="shared" si="40"/>
        <v>0</v>
      </c>
      <c r="T43" s="6">
        <f>IF(Oct!$E45&gt;0,VLOOKUP($A43,Oct!$O$4:$R$202,4,FALSE),0)</f>
        <v>0</v>
      </c>
      <c r="U43" s="6">
        <f>IF(Oct!$E45&gt;0,VLOOKUP($A43,Oct!$O$4:$T$202,5,FALSE)+Oct!L$4/1000,0)</f>
        <v>0</v>
      </c>
      <c r="V43" s="16">
        <f t="shared" si="41"/>
        <v>0</v>
      </c>
      <c r="W43" s="6">
        <f>IF(Nov!$E45&gt;0,VLOOKUP($A43,Nov!$O$4:$R$202,4,FALSE),0)</f>
        <v>0</v>
      </c>
      <c r="X43" s="6">
        <f>IF(Nov!$E45&gt;0,VLOOKUP($A43,Nov!$O$4:$T$202,5,FALSE)+Nov!L$4/1000,0)</f>
        <v>0</v>
      </c>
      <c r="Y43" s="16">
        <f t="shared" si="42"/>
        <v>0</v>
      </c>
      <c r="Z43" s="6">
        <f>IF(Dec!$E45&gt;0,VLOOKUP($A43,Dec!$O$4:$R$202,4,FALSE),0)</f>
        <v>0</v>
      </c>
      <c r="AA43" s="6">
        <f>IF(Dec!$E45&gt;0,VLOOKUP($A43,Dec!$O$4:$T$202,5,FALSE)+Dec!L$4/1000,0)</f>
        <v>0</v>
      </c>
      <c r="AB43" s="16">
        <f t="shared" si="43"/>
        <v>0</v>
      </c>
      <c r="AC43" s="6">
        <f>IF(Jan!$E45&gt;0,VLOOKUP($A43,Jan!$O$4:$R$202,4,FALSE),0)</f>
        <v>0</v>
      </c>
      <c r="AD43" s="6">
        <f>IF(Jan!$E45&gt;0,VLOOKUP($A43,Jan!$O$4:$T$202,5,FALSE)+Jan!L$4/1000,0)</f>
        <v>0</v>
      </c>
      <c r="AE43" s="16">
        <f t="shared" si="44"/>
        <v>0</v>
      </c>
      <c r="AF43" s="6">
        <f>IF(Feb!$E45&gt;0,VLOOKUP($A43,Feb!$O$4:$R$202,4,FALSE),0)</f>
        <v>0</v>
      </c>
      <c r="AG43" s="6">
        <f>IF(Feb!$E45&gt;0,VLOOKUP($A43,Feb!$O$4:$T$202,5,FALSE)+Feb!L$4/1000,0)</f>
        <v>0</v>
      </c>
      <c r="AH43" s="16">
        <f t="shared" si="45"/>
        <v>0</v>
      </c>
      <c r="AI43" s="6">
        <f>IF(Mar!$E45&gt;0,VLOOKUP($A43,Mar!$O$4:$R$202,4,FALSE),0)</f>
        <v>0</v>
      </c>
      <c r="AJ43" s="6">
        <f>IF(Mar!$E45&gt;0,VLOOKUP($A43,Mar!$O$4:$T$202,5,FALSE)+Mar!L$4/1000,0)</f>
        <v>0</v>
      </c>
      <c r="AK43" s="16">
        <f t="shared" si="46"/>
        <v>0</v>
      </c>
      <c r="AN43" s="16">
        <f t="shared" si="34"/>
        <v>0</v>
      </c>
      <c r="AQ43" s="1" t="str">
        <f t="shared" si="47"/>
        <v>Guest 40</v>
      </c>
      <c r="AR43" s="6">
        <f t="shared" si="48"/>
        <v>0</v>
      </c>
      <c r="AS43" s="6">
        <f t="shared" si="49"/>
        <v>0</v>
      </c>
      <c r="AT43" s="6">
        <f t="shared" si="50"/>
        <v>0</v>
      </c>
      <c r="AU43" s="6">
        <f t="shared" si="51"/>
        <v>0</v>
      </c>
      <c r="AV43" s="6">
        <f t="shared" si="52"/>
        <v>0</v>
      </c>
      <c r="AW43" s="6">
        <f t="shared" si="53"/>
        <v>0</v>
      </c>
      <c r="AX43" s="6">
        <f t="shared" si="54"/>
        <v>0</v>
      </c>
      <c r="AY43" s="6">
        <f t="shared" si="55"/>
        <v>0</v>
      </c>
      <c r="AZ43" s="6">
        <f t="shared" si="56"/>
        <v>0</v>
      </c>
      <c r="BA43" s="6">
        <f t="shared" si="57"/>
        <v>0</v>
      </c>
      <c r="BB43" s="6">
        <f t="shared" si="58"/>
        <v>0</v>
      </c>
      <c r="BC43" s="6">
        <f t="shared" si="59"/>
        <v>0</v>
      </c>
      <c r="BE43" s="1">
        <f t="shared" si="60"/>
        <v>0</v>
      </c>
      <c r="BF43" s="1">
        <f t="shared" si="61"/>
        <v>0</v>
      </c>
      <c r="BG43" s="1">
        <f t="shared" si="62"/>
        <v>0</v>
      </c>
      <c r="BH43" s="1">
        <f t="shared" si="63"/>
        <v>0</v>
      </c>
      <c r="BI43" s="1">
        <f t="shared" si="64"/>
        <v>0</v>
      </c>
      <c r="BJ43" s="1">
        <f t="shared" si="65"/>
        <v>0</v>
      </c>
      <c r="BK43" s="1">
        <f t="shared" si="66"/>
        <v>0</v>
      </c>
      <c r="BL43" s="1">
        <f t="shared" si="67"/>
        <v>0</v>
      </c>
      <c r="BM43" s="1">
        <f t="shared" si="68"/>
        <v>0</v>
      </c>
    </row>
    <row r="44" spans="1:65" x14ac:dyDescent="0.25">
      <c r="A44" s="1" t="s">
        <v>159</v>
      </c>
      <c r="B44" s="6">
        <f>IF(Apr!$E46&gt;0,VLOOKUP($A44,Apr!$O$4:$T$202,4,FALSE),0)</f>
        <v>0</v>
      </c>
      <c r="C44" s="6">
        <f>IF(Apr!$E46&gt;0,VLOOKUP($A44,Apr!$O$4:$T$202,5,FALSE)+Apr!L$4/1000,0)</f>
        <v>0</v>
      </c>
      <c r="D44" s="16">
        <f t="shared" si="35"/>
        <v>0</v>
      </c>
      <c r="E44" s="6">
        <f>IF(May!$E46&gt;0,VLOOKUP($A44,May!$O$4:$T$202,4,FALSE),0)</f>
        <v>0</v>
      </c>
      <c r="F44" s="6">
        <f>IF(May!$E46&gt;0,VLOOKUP($A44,May!$O$4:$T$202,5,FALSE)+May!L$4/1000,0)</f>
        <v>0</v>
      </c>
      <c r="G44" s="16">
        <f t="shared" si="36"/>
        <v>0</v>
      </c>
      <c r="H44" s="6">
        <f>IF(Jun!$E46&gt;0,VLOOKUP($A44,Jun!$O$4:$R$202,4,FALSE),0)</f>
        <v>0</v>
      </c>
      <c r="I44" s="6">
        <f>IF(Jun!$E46&gt;0,VLOOKUP($A44,Jun!$O$4:$T$202,5,FALSE)+Jun!L$4/1000,0)</f>
        <v>0</v>
      </c>
      <c r="J44" s="16">
        <f t="shared" si="37"/>
        <v>0</v>
      </c>
      <c r="K44" s="6">
        <f>IF(Jul!$E46&gt;0,VLOOKUP($A44,Jul!$O$4:$R$202,4,FALSE),0)</f>
        <v>0</v>
      </c>
      <c r="L44" s="6">
        <f>IF(Jul!$E46&gt;0,VLOOKUP($A44,Jul!$O$4:$T$202,5,FALSE)+Jul!$L$4/1000,0)</f>
        <v>0</v>
      </c>
      <c r="M44" s="16">
        <f t="shared" si="38"/>
        <v>0</v>
      </c>
      <c r="N44" s="6">
        <f>IF(Aug!$E46&gt;0,VLOOKUP($A44,Aug!$O$4:$R$202,4,FALSE),0)</f>
        <v>0</v>
      </c>
      <c r="O44" s="6">
        <f>IF(Aug!$E46&gt;0,VLOOKUP($A44,Aug!$O$4:$T$202,5,FALSE)+Aug!L$4/1000,0)</f>
        <v>0</v>
      </c>
      <c r="P44" s="16">
        <f t="shared" si="39"/>
        <v>0</v>
      </c>
      <c r="Q44" s="6">
        <f>IF(Sep!$E46&gt;0,VLOOKUP($A44,Sep!$O$4:$R$202,4,FALSE),0)</f>
        <v>0</v>
      </c>
      <c r="R44" s="6">
        <f>IF(Sep!$E46&gt;0,VLOOKUP($A44,Sep!$O$4:$T$202,5,FALSE)+Sep!L$4/1000,0)</f>
        <v>0</v>
      </c>
      <c r="S44" s="16">
        <f t="shared" si="40"/>
        <v>0</v>
      </c>
      <c r="T44" s="6">
        <f>IF(Oct!$E46&gt;0,VLOOKUP($A44,Oct!$O$4:$R$202,4,FALSE),0)</f>
        <v>0</v>
      </c>
      <c r="U44" s="6">
        <f>IF(Oct!$E46&gt;0,VLOOKUP($A44,Oct!$O$4:$T$202,5,FALSE)+Oct!L$4/1000,0)</f>
        <v>0</v>
      </c>
      <c r="V44" s="16">
        <f t="shared" si="41"/>
        <v>0</v>
      </c>
      <c r="W44" s="6">
        <f>IF(Nov!$E46&gt;0,VLOOKUP($A44,Nov!$O$4:$R$202,4,FALSE),0)</f>
        <v>0</v>
      </c>
      <c r="X44" s="6">
        <f>IF(Nov!$E46&gt;0,VLOOKUP($A44,Nov!$O$4:$T$202,5,FALSE)+Nov!L$4/1000,0)</f>
        <v>0</v>
      </c>
      <c r="Y44" s="16">
        <f t="shared" si="42"/>
        <v>0</v>
      </c>
      <c r="Z44" s="6">
        <f>IF(Dec!$E46&gt;0,VLOOKUP($A44,Dec!$O$4:$R$202,4,FALSE),0)</f>
        <v>0</v>
      </c>
      <c r="AA44" s="6">
        <f>IF(Dec!$E46&gt;0,VLOOKUP($A44,Dec!$O$4:$T$202,5,FALSE)+Dec!L$4/1000,0)</f>
        <v>0</v>
      </c>
      <c r="AB44" s="16">
        <f t="shared" si="43"/>
        <v>0</v>
      </c>
      <c r="AC44" s="6">
        <f>IF(Jan!$E46&gt;0,VLOOKUP($A44,Jan!$O$4:$R$202,4,FALSE),0)</f>
        <v>0</v>
      </c>
      <c r="AD44" s="6">
        <f>IF(Jan!$E46&gt;0,VLOOKUP($A44,Jan!$O$4:$T$202,5,FALSE)+Jan!L$4/1000,0)</f>
        <v>0</v>
      </c>
      <c r="AE44" s="16">
        <f t="shared" si="44"/>
        <v>0</v>
      </c>
      <c r="AF44" s="6">
        <f>IF(Feb!$E46&gt;0,VLOOKUP($A44,Feb!$O$4:$R$202,4,FALSE),0)</f>
        <v>0</v>
      </c>
      <c r="AG44" s="6">
        <f>IF(Feb!$E46&gt;0,VLOOKUP($A44,Feb!$O$4:$T$202,5,FALSE)+Feb!L$4/1000,0)</f>
        <v>0</v>
      </c>
      <c r="AH44" s="16">
        <f t="shared" si="45"/>
        <v>0</v>
      </c>
      <c r="AI44" s="6">
        <f>IF(Mar!$E46&gt;0,VLOOKUP($A44,Mar!$O$4:$R$202,4,FALSE),0)</f>
        <v>0</v>
      </c>
      <c r="AJ44" s="6">
        <f>IF(Mar!$E46&gt;0,VLOOKUP($A44,Mar!$O$4:$T$202,5,FALSE)+Mar!L$4/1000,0)</f>
        <v>0</v>
      </c>
      <c r="AK44" s="16">
        <f t="shared" si="46"/>
        <v>0</v>
      </c>
      <c r="AN44" s="16">
        <f t="shared" si="34"/>
        <v>0</v>
      </c>
      <c r="AQ44" s="1" t="str">
        <f t="shared" si="47"/>
        <v>Guest 42:30</v>
      </c>
      <c r="AR44" s="6">
        <f t="shared" si="48"/>
        <v>0</v>
      </c>
      <c r="AS44" s="6">
        <f t="shared" si="49"/>
        <v>0</v>
      </c>
      <c r="AT44" s="6">
        <f t="shared" si="50"/>
        <v>0</v>
      </c>
      <c r="AU44" s="6">
        <f t="shared" si="51"/>
        <v>0</v>
      </c>
      <c r="AV44" s="6">
        <f t="shared" si="52"/>
        <v>0</v>
      </c>
      <c r="AW44" s="6">
        <f t="shared" si="53"/>
        <v>0</v>
      </c>
      <c r="AX44" s="6">
        <f t="shared" si="54"/>
        <v>0</v>
      </c>
      <c r="AY44" s="6">
        <f t="shared" si="55"/>
        <v>0</v>
      </c>
      <c r="AZ44" s="6">
        <f t="shared" si="56"/>
        <v>0</v>
      </c>
      <c r="BA44" s="6">
        <f t="shared" si="57"/>
        <v>0</v>
      </c>
      <c r="BB44" s="6">
        <f t="shared" si="58"/>
        <v>0</v>
      </c>
      <c r="BC44" s="6">
        <f t="shared" si="59"/>
        <v>0</v>
      </c>
      <c r="BE44" s="1">
        <f t="shared" si="60"/>
        <v>0</v>
      </c>
      <c r="BF44" s="1">
        <f t="shared" si="61"/>
        <v>0</v>
      </c>
      <c r="BG44" s="1">
        <f t="shared" si="62"/>
        <v>0</v>
      </c>
      <c r="BH44" s="1">
        <f t="shared" si="63"/>
        <v>0</v>
      </c>
      <c r="BI44" s="1">
        <f t="shared" si="64"/>
        <v>0</v>
      </c>
      <c r="BJ44" s="1">
        <f t="shared" si="65"/>
        <v>0</v>
      </c>
      <c r="BK44" s="1">
        <f t="shared" si="66"/>
        <v>0</v>
      </c>
      <c r="BL44" s="1">
        <f t="shared" si="67"/>
        <v>0</v>
      </c>
      <c r="BM44" s="1">
        <f t="shared" si="68"/>
        <v>0</v>
      </c>
    </row>
    <row r="45" spans="1:65" x14ac:dyDescent="0.25">
      <c r="A45" s="1" t="s">
        <v>160</v>
      </c>
      <c r="B45" s="6">
        <f>IF(Apr!$E47&gt;0,VLOOKUP($A45,Apr!$O$4:$T$202,4,FALSE),0)</f>
        <v>0</v>
      </c>
      <c r="C45" s="6">
        <f>IF(Apr!$E47&gt;0,VLOOKUP($A45,Apr!$O$4:$T$202,5,FALSE)+Apr!L$4/1000,0)</f>
        <v>0</v>
      </c>
      <c r="D45" s="16">
        <f t="shared" si="35"/>
        <v>0</v>
      </c>
      <c r="E45" s="6">
        <f>IF(May!$E47&gt;0,VLOOKUP($A45,May!$O$4:$T$202,4,FALSE),0)</f>
        <v>0</v>
      </c>
      <c r="F45" s="6">
        <f>IF(May!$E47&gt;0,VLOOKUP($A45,May!$O$4:$T$202,5,FALSE)+May!L$4/1000,0)</f>
        <v>0</v>
      </c>
      <c r="G45" s="16">
        <f t="shared" si="36"/>
        <v>0</v>
      </c>
      <c r="H45" s="6">
        <f>IF(Jun!$E47&gt;0,VLOOKUP($A45,Jun!$O$4:$R$202,4,FALSE),0)</f>
        <v>0</v>
      </c>
      <c r="I45" s="6">
        <f>IF(Jun!$E47&gt;0,VLOOKUP($A45,Jun!$O$4:$T$202,5,FALSE)+Jun!L$4/1000,0)</f>
        <v>0</v>
      </c>
      <c r="J45" s="16">
        <f t="shared" si="37"/>
        <v>0</v>
      </c>
      <c r="K45" s="6">
        <f>IF(Jul!$E47&gt;0,VLOOKUP($A45,Jul!$O$4:$R$202,4,FALSE),0)</f>
        <v>0</v>
      </c>
      <c r="L45" s="6">
        <f>IF(Jul!$E47&gt;0,VLOOKUP($A45,Jul!$O$4:$T$202,5,FALSE)+Jul!$L$4/1000,0)</f>
        <v>0</v>
      </c>
      <c r="M45" s="16">
        <f t="shared" si="38"/>
        <v>0</v>
      </c>
      <c r="N45" s="6">
        <f>IF(Aug!$E47&gt;0,VLOOKUP($A45,Aug!$O$4:$R$202,4,FALSE),0)</f>
        <v>0</v>
      </c>
      <c r="O45" s="6">
        <f>IF(Aug!$E47&gt;0,VLOOKUP($A45,Aug!$O$4:$T$202,5,FALSE)+Aug!L$4/1000,0)</f>
        <v>0</v>
      </c>
      <c r="P45" s="16">
        <f t="shared" si="39"/>
        <v>0</v>
      </c>
      <c r="Q45" s="6">
        <f>IF(Sep!$E47&gt;0,VLOOKUP($A45,Sep!$O$4:$R$202,4,FALSE),0)</f>
        <v>0</v>
      </c>
      <c r="R45" s="6">
        <f>IF(Sep!$E47&gt;0,VLOOKUP($A45,Sep!$O$4:$T$202,5,FALSE)+Sep!L$4/1000,0)</f>
        <v>0</v>
      </c>
      <c r="S45" s="16">
        <f t="shared" si="40"/>
        <v>0</v>
      </c>
      <c r="T45" s="6">
        <f>IF(Oct!$E47&gt;0,VLOOKUP($A45,Oct!$O$4:$R$202,4,FALSE),0)</f>
        <v>0</v>
      </c>
      <c r="U45" s="6">
        <f>IF(Oct!$E47&gt;0,VLOOKUP($A45,Oct!$O$4:$T$202,5,FALSE)+Oct!L$4/1000,0)</f>
        <v>0</v>
      </c>
      <c r="V45" s="16">
        <f t="shared" si="41"/>
        <v>0</v>
      </c>
      <c r="W45" s="6">
        <f>IF(Nov!$E47&gt;0,VLOOKUP($A45,Nov!$O$4:$R$202,4,FALSE),0)</f>
        <v>0</v>
      </c>
      <c r="X45" s="6">
        <f>IF(Nov!$E47&gt;0,VLOOKUP($A45,Nov!$O$4:$T$202,5,FALSE)+Nov!L$4/1000,0)</f>
        <v>0</v>
      </c>
      <c r="Y45" s="16">
        <f t="shared" si="42"/>
        <v>0</v>
      </c>
      <c r="Z45" s="6">
        <f>IF(Dec!$E47&gt;0,VLOOKUP($A45,Dec!$O$4:$R$202,4,FALSE),0)</f>
        <v>0</v>
      </c>
      <c r="AA45" s="6">
        <f>IF(Dec!$E47&gt;0,VLOOKUP($A45,Dec!$O$4:$T$202,5,FALSE)+Dec!L$4/1000,0)</f>
        <v>0</v>
      </c>
      <c r="AB45" s="16">
        <f t="shared" si="43"/>
        <v>0</v>
      </c>
      <c r="AC45" s="6">
        <f>IF(Jan!$E47&gt;0,VLOOKUP($A45,Jan!$O$4:$R$202,4,FALSE),0)</f>
        <v>0</v>
      </c>
      <c r="AD45" s="6">
        <f>IF(Jan!$E47&gt;0,VLOOKUP($A45,Jan!$O$4:$T$202,5,FALSE)+Jan!L$4/1000,0)</f>
        <v>0</v>
      </c>
      <c r="AE45" s="16">
        <f t="shared" si="44"/>
        <v>0</v>
      </c>
      <c r="AF45" s="6">
        <f>IF(Feb!$E47&gt;0,VLOOKUP($A45,Feb!$O$4:$R$202,4,FALSE),0)</f>
        <v>0</v>
      </c>
      <c r="AG45" s="6">
        <f>IF(Feb!$E47&gt;0,VLOOKUP($A45,Feb!$O$4:$T$202,5,FALSE)+Feb!L$4/1000,0)</f>
        <v>0</v>
      </c>
      <c r="AH45" s="16">
        <f t="shared" si="45"/>
        <v>0</v>
      </c>
      <c r="AI45" s="6">
        <f>IF(Mar!$E47&gt;0,VLOOKUP($A45,Mar!$O$4:$R$202,4,FALSE),0)</f>
        <v>0</v>
      </c>
      <c r="AJ45" s="6">
        <f>IF(Mar!$E47&gt;0,VLOOKUP($A45,Mar!$O$4:$T$202,5,FALSE)+Mar!L$4/1000,0)</f>
        <v>0</v>
      </c>
      <c r="AK45" s="16">
        <f t="shared" si="46"/>
        <v>0</v>
      </c>
      <c r="AN45" s="16">
        <f t="shared" si="34"/>
        <v>0</v>
      </c>
      <c r="AQ45" s="1" t="str">
        <f t="shared" si="47"/>
        <v>Guest 45</v>
      </c>
      <c r="AR45" s="6">
        <f t="shared" si="48"/>
        <v>0</v>
      </c>
      <c r="AS45" s="6">
        <f t="shared" si="49"/>
        <v>0</v>
      </c>
      <c r="AT45" s="6">
        <f t="shared" si="50"/>
        <v>0</v>
      </c>
      <c r="AU45" s="6">
        <f t="shared" si="51"/>
        <v>0</v>
      </c>
      <c r="AV45" s="6">
        <f t="shared" si="52"/>
        <v>0</v>
      </c>
      <c r="AW45" s="6">
        <f t="shared" si="53"/>
        <v>0</v>
      </c>
      <c r="AX45" s="6">
        <f t="shared" si="54"/>
        <v>0</v>
      </c>
      <c r="AY45" s="6">
        <f t="shared" si="55"/>
        <v>0</v>
      </c>
      <c r="AZ45" s="6">
        <f t="shared" si="56"/>
        <v>0</v>
      </c>
      <c r="BA45" s="6">
        <f t="shared" si="57"/>
        <v>0</v>
      </c>
      <c r="BB45" s="6">
        <f t="shared" si="58"/>
        <v>0</v>
      </c>
      <c r="BC45" s="6">
        <f t="shared" si="59"/>
        <v>0</v>
      </c>
      <c r="BE45" s="1">
        <f t="shared" si="60"/>
        <v>0</v>
      </c>
      <c r="BF45" s="1">
        <f t="shared" si="61"/>
        <v>0</v>
      </c>
      <c r="BG45" s="1">
        <f t="shared" si="62"/>
        <v>0</v>
      </c>
      <c r="BH45" s="1">
        <f t="shared" si="63"/>
        <v>0</v>
      </c>
      <c r="BI45" s="1">
        <f t="shared" si="64"/>
        <v>0</v>
      </c>
      <c r="BJ45" s="1">
        <f t="shared" si="65"/>
        <v>0</v>
      </c>
      <c r="BK45" s="1">
        <f t="shared" si="66"/>
        <v>0</v>
      </c>
      <c r="BL45" s="1">
        <f t="shared" si="67"/>
        <v>0</v>
      </c>
      <c r="BM45" s="1">
        <f t="shared" si="68"/>
        <v>0</v>
      </c>
    </row>
    <row r="46" spans="1:65" x14ac:dyDescent="0.25">
      <c r="A46" s="1" t="s">
        <v>161</v>
      </c>
      <c r="B46" s="6">
        <f>IF(Apr!$E48&gt;0,VLOOKUP($A46,Apr!$O$4:$T$202,4,FALSE),0)</f>
        <v>0</v>
      </c>
      <c r="C46" s="6">
        <f>IF(Apr!$E48&gt;0,VLOOKUP($A46,Apr!$O$4:$T$202,5,FALSE)+Apr!L$4/1000,0)</f>
        <v>0</v>
      </c>
      <c r="D46" s="16">
        <f t="shared" si="35"/>
        <v>0</v>
      </c>
      <c r="E46" s="6">
        <f>IF(May!$E48&gt;0,VLOOKUP($A46,May!$O$4:$T$202,4,FALSE),0)</f>
        <v>0</v>
      </c>
      <c r="F46" s="6">
        <f>IF(May!$E48&gt;0,VLOOKUP($A46,May!$O$4:$T$202,5,FALSE)+May!L$4/1000,0)</f>
        <v>0</v>
      </c>
      <c r="G46" s="16">
        <f t="shared" si="36"/>
        <v>0</v>
      </c>
      <c r="H46" s="6">
        <f>IF(Jun!$E48&gt;0,VLOOKUP($A46,Jun!$O$4:$R$202,4,FALSE),0)</f>
        <v>0</v>
      </c>
      <c r="I46" s="6">
        <f>IF(Jun!$E48&gt;0,VLOOKUP($A46,Jun!$O$4:$T$202,5,FALSE)+Jun!L$4/1000,0)</f>
        <v>0</v>
      </c>
      <c r="J46" s="16">
        <f t="shared" si="37"/>
        <v>0</v>
      </c>
      <c r="K46" s="6">
        <f>IF(Jul!$E48&gt;0,VLOOKUP($A46,Jul!$O$4:$R$202,4,FALSE),0)</f>
        <v>0</v>
      </c>
      <c r="L46" s="6">
        <f>IF(Jul!$E48&gt;0,VLOOKUP($A46,Jul!$O$4:$T$202,5,FALSE)+Jul!$L$4/1000,0)</f>
        <v>0</v>
      </c>
      <c r="M46" s="16">
        <f t="shared" si="38"/>
        <v>0</v>
      </c>
      <c r="N46" s="6">
        <f>IF(Aug!$E48&gt;0,VLOOKUP($A46,Aug!$O$4:$R$202,4,FALSE),0)</f>
        <v>0</v>
      </c>
      <c r="O46" s="6">
        <f>IF(Aug!$E48&gt;0,VLOOKUP($A46,Aug!$O$4:$T$202,5,FALSE)+Aug!L$4/1000,0)</f>
        <v>0</v>
      </c>
      <c r="P46" s="16">
        <f t="shared" si="39"/>
        <v>0</v>
      </c>
      <c r="Q46" s="6">
        <f>IF(Sep!$E48&gt;0,VLOOKUP($A46,Sep!$O$4:$R$202,4,FALSE),0)</f>
        <v>0</v>
      </c>
      <c r="R46" s="6">
        <f>IF(Sep!$E48&gt;0,VLOOKUP($A46,Sep!$O$4:$T$202,5,FALSE)+Sep!L$4/1000,0)</f>
        <v>0</v>
      </c>
      <c r="S46" s="16">
        <f t="shared" si="40"/>
        <v>0</v>
      </c>
      <c r="T46" s="6">
        <f>IF(Oct!$E48&gt;0,VLOOKUP($A46,Oct!$O$4:$R$202,4,FALSE),0)</f>
        <v>0</v>
      </c>
      <c r="U46" s="6">
        <f>IF(Oct!$E48&gt;0,VLOOKUP($A46,Oct!$O$4:$T$202,5,FALSE)+Oct!L$4/1000,0)</f>
        <v>0</v>
      </c>
      <c r="V46" s="16">
        <f t="shared" si="41"/>
        <v>0</v>
      </c>
      <c r="W46" s="6">
        <f>IF(Nov!$E48&gt;0,VLOOKUP($A46,Nov!$O$4:$R$202,4,FALSE),0)</f>
        <v>0</v>
      </c>
      <c r="X46" s="6">
        <f>IF(Nov!$E48&gt;0,VLOOKUP($A46,Nov!$O$4:$T$202,5,FALSE)+Nov!L$4/1000,0)</f>
        <v>0</v>
      </c>
      <c r="Y46" s="16">
        <f t="shared" si="42"/>
        <v>0</v>
      </c>
      <c r="Z46" s="6">
        <f>IF(Dec!$E48&gt;0,VLOOKUP($A46,Dec!$O$4:$R$202,4,FALSE),0)</f>
        <v>0</v>
      </c>
      <c r="AA46" s="6">
        <f>IF(Dec!$E48&gt;0,VLOOKUP($A46,Dec!$O$4:$T$202,5,FALSE)+Dec!L$4/1000,0)</f>
        <v>0</v>
      </c>
      <c r="AB46" s="16">
        <f t="shared" si="43"/>
        <v>0</v>
      </c>
      <c r="AC46" s="6">
        <f>IF(Jan!$E48&gt;0,VLOOKUP($A46,Jan!$O$4:$R$202,4,FALSE),0)</f>
        <v>0</v>
      </c>
      <c r="AD46" s="6">
        <f>IF(Jan!$E48&gt;0,VLOOKUP($A46,Jan!$O$4:$T$202,5,FALSE)+Jan!L$4/1000,0)</f>
        <v>0</v>
      </c>
      <c r="AE46" s="16">
        <f t="shared" si="44"/>
        <v>0</v>
      </c>
      <c r="AF46" s="6">
        <f>IF(Feb!$E48&gt;0,VLOOKUP($A46,Feb!$O$4:$R$202,4,FALSE),0)</f>
        <v>0</v>
      </c>
      <c r="AG46" s="6">
        <f>IF(Feb!$E48&gt;0,VLOOKUP($A46,Feb!$O$4:$T$202,5,FALSE)+Feb!L$4/1000,0)</f>
        <v>0</v>
      </c>
      <c r="AH46" s="16">
        <f t="shared" si="45"/>
        <v>0</v>
      </c>
      <c r="AI46" s="6">
        <f>IF(Mar!$E48&gt;0,VLOOKUP($A46,Mar!$O$4:$R$202,4,FALSE),0)</f>
        <v>0</v>
      </c>
      <c r="AJ46" s="6">
        <f>IF(Mar!$E48&gt;0,VLOOKUP($A46,Mar!$O$4:$T$202,5,FALSE)+Mar!L$4/1000,0)</f>
        <v>0</v>
      </c>
      <c r="AK46" s="16">
        <f t="shared" si="46"/>
        <v>0</v>
      </c>
      <c r="AN46" s="16">
        <f t="shared" si="34"/>
        <v>0</v>
      </c>
      <c r="AQ46" s="1" t="str">
        <f t="shared" si="47"/>
        <v>Guest 47:30</v>
      </c>
      <c r="AR46" s="6">
        <f t="shared" si="48"/>
        <v>0</v>
      </c>
      <c r="AS46" s="6">
        <f t="shared" si="49"/>
        <v>0</v>
      </c>
      <c r="AT46" s="6">
        <f t="shared" si="50"/>
        <v>0</v>
      </c>
      <c r="AU46" s="6">
        <f t="shared" si="51"/>
        <v>0</v>
      </c>
      <c r="AV46" s="6">
        <f t="shared" si="52"/>
        <v>0</v>
      </c>
      <c r="AW46" s="6">
        <f t="shared" si="53"/>
        <v>0</v>
      </c>
      <c r="AX46" s="6">
        <f t="shared" si="54"/>
        <v>0</v>
      </c>
      <c r="AY46" s="6">
        <f t="shared" si="55"/>
        <v>0</v>
      </c>
      <c r="AZ46" s="6">
        <f t="shared" si="56"/>
        <v>0</v>
      </c>
      <c r="BA46" s="6">
        <f t="shared" si="57"/>
        <v>0</v>
      </c>
      <c r="BB46" s="6">
        <f t="shared" si="58"/>
        <v>0</v>
      </c>
      <c r="BC46" s="6">
        <f t="shared" si="59"/>
        <v>0</v>
      </c>
      <c r="BE46" s="1">
        <f t="shared" si="60"/>
        <v>0</v>
      </c>
      <c r="BF46" s="1">
        <f t="shared" si="61"/>
        <v>0</v>
      </c>
      <c r="BG46" s="1">
        <f t="shared" si="62"/>
        <v>0</v>
      </c>
      <c r="BH46" s="1">
        <f t="shared" si="63"/>
        <v>0</v>
      </c>
      <c r="BI46" s="1">
        <f t="shared" si="64"/>
        <v>0</v>
      </c>
      <c r="BJ46" s="1">
        <f t="shared" si="65"/>
        <v>0</v>
      </c>
      <c r="BK46" s="1">
        <f t="shared" si="66"/>
        <v>0</v>
      </c>
      <c r="BL46" s="1">
        <f t="shared" si="67"/>
        <v>0</v>
      </c>
      <c r="BM46" s="1">
        <f t="shared" si="68"/>
        <v>0</v>
      </c>
    </row>
    <row r="47" spans="1:65" x14ac:dyDescent="0.25">
      <c r="A47" s="1" t="s">
        <v>162</v>
      </c>
      <c r="B47" s="6">
        <f>IF(Apr!$E49&gt;0,VLOOKUP($A47,Apr!$O$4:$T$202,4,FALSE),0)</f>
        <v>0</v>
      </c>
      <c r="C47" s="6">
        <f>IF(Apr!$E49&gt;0,VLOOKUP($A47,Apr!$O$4:$T$202,5,FALSE)+Apr!L$4/1000,0)</f>
        <v>0</v>
      </c>
      <c r="D47" s="16">
        <f t="shared" si="35"/>
        <v>0</v>
      </c>
      <c r="E47" s="6">
        <f>IF(May!$E49&gt;0,VLOOKUP($A47,May!$O$4:$T$202,4,FALSE),0)</f>
        <v>0</v>
      </c>
      <c r="F47" s="6">
        <f>IF(May!$E49&gt;0,VLOOKUP($A47,May!$O$4:$T$202,5,FALSE)+May!L$4/1000,0)</f>
        <v>0</v>
      </c>
      <c r="G47" s="16">
        <f t="shared" si="36"/>
        <v>0</v>
      </c>
      <c r="H47" s="6">
        <f>IF(Jun!$E49&gt;0,VLOOKUP($A47,Jun!$O$4:$R$202,4,FALSE),0)</f>
        <v>0</v>
      </c>
      <c r="I47" s="6">
        <f>IF(Jun!$E49&gt;0,VLOOKUP($A47,Jun!$O$4:$T$202,5,FALSE)+Jun!L$4/1000,0)</f>
        <v>0</v>
      </c>
      <c r="J47" s="16">
        <f t="shared" si="37"/>
        <v>0</v>
      </c>
      <c r="K47" s="6">
        <f>IF(Jul!$E49&gt;0,VLOOKUP($A47,Jul!$O$4:$R$202,4,FALSE),0)</f>
        <v>0</v>
      </c>
      <c r="L47" s="6">
        <f>IF(Jul!$E49&gt;0,VLOOKUP($A47,Jul!$O$4:$T$202,5,FALSE)+Jul!$L$4/1000,0)</f>
        <v>0</v>
      </c>
      <c r="M47" s="16">
        <f t="shared" si="38"/>
        <v>0</v>
      </c>
      <c r="N47" s="6">
        <f>IF(Aug!$E49&gt;0,VLOOKUP($A47,Aug!$O$4:$R$202,4,FALSE),0)</f>
        <v>0</v>
      </c>
      <c r="O47" s="6">
        <f>IF(Aug!$E49&gt;0,VLOOKUP($A47,Aug!$O$4:$T$202,5,FALSE)+Aug!L$4/1000,0)</f>
        <v>0</v>
      </c>
      <c r="P47" s="16">
        <f t="shared" si="39"/>
        <v>0</v>
      </c>
      <c r="Q47" s="6">
        <f>IF(Sep!$E49&gt;0,VLOOKUP($A47,Sep!$O$4:$R$202,4,FALSE),0)</f>
        <v>0</v>
      </c>
      <c r="R47" s="6">
        <f>IF(Sep!$E49&gt;0,VLOOKUP($A47,Sep!$O$4:$T$202,5,FALSE)+Sep!L$4/1000,0)</f>
        <v>0</v>
      </c>
      <c r="S47" s="16">
        <f t="shared" si="40"/>
        <v>0</v>
      </c>
      <c r="T47" s="6">
        <f>IF(Oct!$E49&gt;0,VLOOKUP($A47,Oct!$O$4:$R$202,4,FALSE),0)</f>
        <v>0</v>
      </c>
      <c r="U47" s="6">
        <f>IF(Oct!$E49&gt;0,VLOOKUP($A47,Oct!$O$4:$T$202,5,FALSE)+Oct!L$4/1000,0)</f>
        <v>0</v>
      </c>
      <c r="V47" s="16">
        <f t="shared" si="41"/>
        <v>0</v>
      </c>
      <c r="W47" s="6">
        <f>IF(Nov!$E49&gt;0,VLOOKUP($A47,Nov!$O$4:$R$202,4,FALSE),0)</f>
        <v>0</v>
      </c>
      <c r="X47" s="6">
        <f>IF(Nov!$E49&gt;0,VLOOKUP($A47,Nov!$O$4:$T$202,5,FALSE)+Nov!L$4/1000,0)</f>
        <v>0</v>
      </c>
      <c r="Y47" s="16">
        <f t="shared" si="42"/>
        <v>0</v>
      </c>
      <c r="Z47" s="6">
        <f>IF(Dec!$E49&gt;0,VLOOKUP($A47,Dec!$O$4:$R$202,4,FALSE),0)</f>
        <v>0</v>
      </c>
      <c r="AA47" s="6">
        <f>IF(Dec!$E49&gt;0,VLOOKUP($A47,Dec!$O$4:$T$202,5,FALSE)+Dec!L$4/1000,0)</f>
        <v>0</v>
      </c>
      <c r="AB47" s="16">
        <f t="shared" si="43"/>
        <v>0</v>
      </c>
      <c r="AC47" s="6">
        <f>IF(Jan!$E49&gt;0,VLOOKUP($A47,Jan!$O$4:$R$202,4,FALSE),0)</f>
        <v>0</v>
      </c>
      <c r="AD47" s="6">
        <f>IF(Jan!$E49&gt;0,VLOOKUP($A47,Jan!$O$4:$T$202,5,FALSE)+Jan!L$4/1000,0)</f>
        <v>0</v>
      </c>
      <c r="AE47" s="16">
        <f t="shared" si="44"/>
        <v>0</v>
      </c>
      <c r="AF47" s="6">
        <f>IF(Feb!$E49&gt;0,VLOOKUP($A47,Feb!$O$4:$R$202,4,FALSE),0)</f>
        <v>0</v>
      </c>
      <c r="AG47" s="6">
        <f>IF(Feb!$E49&gt;0,VLOOKUP($A47,Feb!$O$4:$T$202,5,FALSE)+Feb!L$4/1000,0)</f>
        <v>0</v>
      </c>
      <c r="AH47" s="16">
        <f t="shared" si="45"/>
        <v>0</v>
      </c>
      <c r="AI47" s="6">
        <f>IF(Mar!$E49&gt;0,VLOOKUP($A47,Mar!$O$4:$R$202,4,FALSE),0)</f>
        <v>0</v>
      </c>
      <c r="AJ47" s="6">
        <f>IF(Mar!$E49&gt;0,VLOOKUP($A47,Mar!$O$4:$T$202,5,FALSE)+Mar!L$4/1000,0)</f>
        <v>0</v>
      </c>
      <c r="AK47" s="16">
        <f t="shared" si="46"/>
        <v>0</v>
      </c>
      <c r="AN47" s="16">
        <f t="shared" si="34"/>
        <v>0</v>
      </c>
      <c r="AQ47" s="1" t="str">
        <f t="shared" si="47"/>
        <v>Guest 50</v>
      </c>
      <c r="AR47" s="6">
        <f t="shared" si="48"/>
        <v>0</v>
      </c>
      <c r="AS47" s="6">
        <f t="shared" si="49"/>
        <v>0</v>
      </c>
      <c r="AT47" s="6">
        <f t="shared" si="50"/>
        <v>0</v>
      </c>
      <c r="AU47" s="6">
        <f t="shared" si="51"/>
        <v>0</v>
      </c>
      <c r="AV47" s="6">
        <f t="shared" si="52"/>
        <v>0</v>
      </c>
      <c r="AW47" s="6">
        <f t="shared" si="53"/>
        <v>0</v>
      </c>
      <c r="AX47" s="6">
        <f t="shared" si="54"/>
        <v>0</v>
      </c>
      <c r="AY47" s="6">
        <f t="shared" si="55"/>
        <v>0</v>
      </c>
      <c r="AZ47" s="6">
        <f t="shared" si="56"/>
        <v>0</v>
      </c>
      <c r="BA47" s="6">
        <f t="shared" si="57"/>
        <v>0</v>
      </c>
      <c r="BB47" s="6">
        <f t="shared" si="58"/>
        <v>0</v>
      </c>
      <c r="BC47" s="6">
        <f t="shared" si="59"/>
        <v>0</v>
      </c>
      <c r="BE47" s="1">
        <f t="shared" si="60"/>
        <v>0</v>
      </c>
      <c r="BF47" s="1">
        <f t="shared" si="61"/>
        <v>0</v>
      </c>
      <c r="BG47" s="1">
        <f t="shared" si="62"/>
        <v>0</v>
      </c>
      <c r="BH47" s="1">
        <f t="shared" si="63"/>
        <v>0</v>
      </c>
      <c r="BI47" s="1">
        <f t="shared" si="64"/>
        <v>0</v>
      </c>
      <c r="BJ47" s="1">
        <f t="shared" si="65"/>
        <v>0</v>
      </c>
      <c r="BK47" s="1">
        <f t="shared" si="66"/>
        <v>0</v>
      </c>
      <c r="BL47" s="1">
        <f t="shared" si="67"/>
        <v>0</v>
      </c>
      <c r="BM47" s="1">
        <f t="shared" si="68"/>
        <v>0</v>
      </c>
    </row>
    <row r="48" spans="1:65" x14ac:dyDescent="0.25">
      <c r="A48" s="1" t="s">
        <v>163</v>
      </c>
      <c r="B48" s="6">
        <f>IF(Apr!$E50&gt;0,VLOOKUP($A48,Apr!$O$4:$T$202,4,FALSE),0)</f>
        <v>0</v>
      </c>
      <c r="C48" s="6">
        <f>IF(Apr!$E50&gt;0,VLOOKUP($A48,Apr!$O$4:$T$202,5,FALSE)+Apr!L$4/1000,0)</f>
        <v>0</v>
      </c>
      <c r="D48" s="16">
        <f t="shared" si="35"/>
        <v>0</v>
      </c>
      <c r="E48" s="6">
        <f>IF(May!$E50&gt;0,VLOOKUP($A48,May!$O$4:$T$202,4,FALSE),0)</f>
        <v>0</v>
      </c>
      <c r="F48" s="6">
        <f>IF(May!$E50&gt;0,VLOOKUP($A48,May!$O$4:$T$202,5,FALSE)+May!L$4/1000,0)</f>
        <v>0</v>
      </c>
      <c r="G48" s="16">
        <f t="shared" si="36"/>
        <v>0</v>
      </c>
      <c r="H48" s="6">
        <f>IF(Jun!$E50&gt;0,VLOOKUP($A48,Jun!$O$4:$R$202,4,FALSE),0)</f>
        <v>0</v>
      </c>
      <c r="I48" s="6">
        <f>IF(Jun!$E50&gt;0,VLOOKUP($A48,Jun!$O$4:$T$202,5,FALSE)+Jun!L$4/1000,0)</f>
        <v>0</v>
      </c>
      <c r="J48" s="16">
        <f t="shared" si="37"/>
        <v>0</v>
      </c>
      <c r="K48" s="6">
        <f>IF(Jul!$E50&gt;0,VLOOKUP($A48,Jul!$O$4:$R$202,4,FALSE),0)</f>
        <v>0</v>
      </c>
      <c r="L48" s="6">
        <f>IF(Jul!$E50&gt;0,VLOOKUP($A48,Jul!$O$4:$T$202,5,FALSE)+Jul!$L$4/1000,0)</f>
        <v>0</v>
      </c>
      <c r="M48" s="16">
        <f t="shared" si="38"/>
        <v>0</v>
      </c>
      <c r="N48" s="6">
        <f>IF(Aug!$E50&gt;0,VLOOKUP($A48,Aug!$O$4:$R$202,4,FALSE),0)</f>
        <v>0</v>
      </c>
      <c r="O48" s="6">
        <f>IF(Aug!$E50&gt;0,VLOOKUP($A48,Aug!$O$4:$T$202,5,FALSE)+Aug!L$4/1000,0)</f>
        <v>0</v>
      </c>
      <c r="P48" s="16">
        <f t="shared" si="39"/>
        <v>0</v>
      </c>
      <c r="Q48" s="6">
        <f>IF(Sep!$E50&gt;0,VLOOKUP($A48,Sep!$O$4:$R$202,4,FALSE),0)</f>
        <v>0</v>
      </c>
      <c r="R48" s="6">
        <f>IF(Sep!$E50&gt;0,VLOOKUP($A48,Sep!$O$4:$T$202,5,FALSE)+Sep!L$4/1000,0)</f>
        <v>0</v>
      </c>
      <c r="S48" s="16">
        <f t="shared" si="40"/>
        <v>0</v>
      </c>
      <c r="T48" s="6">
        <f>IF(Oct!$E50&gt;0,VLOOKUP($A48,Oct!$O$4:$R$202,4,FALSE),0)</f>
        <v>0</v>
      </c>
      <c r="U48" s="6">
        <f>IF(Oct!$E50&gt;0,VLOOKUP($A48,Oct!$O$4:$T$202,5,FALSE)+Oct!L$4/1000,0)</f>
        <v>0</v>
      </c>
      <c r="V48" s="16">
        <f t="shared" si="41"/>
        <v>0</v>
      </c>
      <c r="W48" s="6">
        <f>IF(Nov!$E50&gt;0,VLOOKUP($A48,Nov!$O$4:$R$202,4,FALSE),0)</f>
        <v>0</v>
      </c>
      <c r="X48" s="6">
        <f>IF(Nov!$E50&gt;0,VLOOKUP($A48,Nov!$O$4:$T$202,5,FALSE)+Nov!L$4/1000,0)</f>
        <v>0</v>
      </c>
      <c r="Y48" s="16">
        <f t="shared" si="42"/>
        <v>0</v>
      </c>
      <c r="Z48" s="6">
        <f>IF(Dec!$E50&gt;0,VLOOKUP($A48,Dec!$O$4:$R$202,4,FALSE),0)</f>
        <v>0</v>
      </c>
      <c r="AA48" s="6">
        <f>IF(Dec!$E50&gt;0,VLOOKUP($A48,Dec!$O$4:$T$202,5,FALSE)+Dec!L$4/1000,0)</f>
        <v>0</v>
      </c>
      <c r="AB48" s="16">
        <f t="shared" si="43"/>
        <v>0</v>
      </c>
      <c r="AC48" s="6">
        <f>IF(Jan!$E50&gt;0,VLOOKUP($A48,Jan!$O$4:$R$202,4,FALSE),0)</f>
        <v>0</v>
      </c>
      <c r="AD48" s="6">
        <f>IF(Jan!$E50&gt;0,VLOOKUP($A48,Jan!$O$4:$T$202,5,FALSE)+Jan!L$4/1000,0)</f>
        <v>0</v>
      </c>
      <c r="AE48" s="16">
        <f t="shared" si="44"/>
        <v>0</v>
      </c>
      <c r="AF48" s="6">
        <f>IF(Feb!$E50&gt;0,VLOOKUP($A48,Feb!$O$4:$R$202,4,FALSE),0)</f>
        <v>0</v>
      </c>
      <c r="AG48" s="6">
        <f>IF(Feb!$E50&gt;0,VLOOKUP($A48,Feb!$O$4:$T$202,5,FALSE)+Feb!L$4/1000,0)</f>
        <v>0</v>
      </c>
      <c r="AH48" s="16">
        <f t="shared" si="45"/>
        <v>0</v>
      </c>
      <c r="AI48" s="6">
        <f>IF(Mar!$E50&gt;0,VLOOKUP($A48,Mar!$O$4:$R$202,4,FALSE),0)</f>
        <v>0</v>
      </c>
      <c r="AJ48" s="6">
        <f>IF(Mar!$E50&gt;0,VLOOKUP($A48,Mar!$O$4:$T$202,5,FALSE)+Mar!L$4/1000,0)</f>
        <v>0</v>
      </c>
      <c r="AK48" s="16">
        <f t="shared" si="46"/>
        <v>0</v>
      </c>
      <c r="AN48" s="16">
        <f t="shared" si="34"/>
        <v>0</v>
      </c>
      <c r="AQ48" s="1" t="str">
        <f t="shared" si="47"/>
        <v>Guest 55</v>
      </c>
      <c r="AR48" s="6">
        <f t="shared" si="48"/>
        <v>0</v>
      </c>
      <c r="AS48" s="6">
        <f t="shared" si="49"/>
        <v>0</v>
      </c>
      <c r="AT48" s="6">
        <f t="shared" si="50"/>
        <v>0</v>
      </c>
      <c r="AU48" s="6">
        <f t="shared" si="51"/>
        <v>0</v>
      </c>
      <c r="AV48" s="6">
        <f t="shared" si="52"/>
        <v>0</v>
      </c>
      <c r="AW48" s="6">
        <f t="shared" si="53"/>
        <v>0</v>
      </c>
      <c r="AX48" s="6">
        <f t="shared" si="54"/>
        <v>0</v>
      </c>
      <c r="AY48" s="6">
        <f t="shared" si="55"/>
        <v>0</v>
      </c>
      <c r="AZ48" s="6">
        <f t="shared" si="56"/>
        <v>0</v>
      </c>
      <c r="BA48" s="6">
        <f t="shared" si="57"/>
        <v>0</v>
      </c>
      <c r="BB48" s="6">
        <f t="shared" si="58"/>
        <v>0</v>
      </c>
      <c r="BC48" s="6">
        <f t="shared" si="59"/>
        <v>0</v>
      </c>
      <c r="BE48" s="1">
        <f t="shared" si="60"/>
        <v>0</v>
      </c>
      <c r="BF48" s="1">
        <f t="shared" si="61"/>
        <v>0</v>
      </c>
      <c r="BG48" s="1">
        <f t="shared" si="62"/>
        <v>0</v>
      </c>
      <c r="BH48" s="1">
        <f t="shared" si="63"/>
        <v>0</v>
      </c>
      <c r="BI48" s="1">
        <f t="shared" si="64"/>
        <v>0</v>
      </c>
      <c r="BJ48" s="1">
        <f t="shared" si="65"/>
        <v>0</v>
      </c>
      <c r="BK48" s="1">
        <f t="shared" si="66"/>
        <v>0</v>
      </c>
      <c r="BL48" s="1">
        <f t="shared" si="67"/>
        <v>0</v>
      </c>
      <c r="BM48" s="1">
        <f t="shared" si="68"/>
        <v>0</v>
      </c>
    </row>
    <row r="49" spans="1:65" x14ac:dyDescent="0.25">
      <c r="A49" s="1" t="s">
        <v>164</v>
      </c>
      <c r="B49" s="6">
        <f>IF(Apr!$E51&gt;0,VLOOKUP($A49,Apr!$O$4:$T$202,4,FALSE),0)</f>
        <v>0</v>
      </c>
      <c r="C49" s="6">
        <f>IF(Apr!$E51&gt;0,VLOOKUP($A49,Apr!$O$4:$T$202,5,FALSE)+Apr!L$4/1000,0)</f>
        <v>0</v>
      </c>
      <c r="D49" s="16">
        <f t="shared" si="35"/>
        <v>0</v>
      </c>
      <c r="E49" s="6">
        <f>IF(May!$E51&gt;0,VLOOKUP($A49,May!$O$4:$T$202,4,FALSE),0)</f>
        <v>0</v>
      </c>
      <c r="F49" s="6">
        <f>IF(May!$E51&gt;0,VLOOKUP($A49,May!$O$4:$T$202,5,FALSE)+May!L$4/1000,0)</f>
        <v>0</v>
      </c>
      <c r="G49" s="16">
        <f t="shared" si="36"/>
        <v>0</v>
      </c>
      <c r="H49" s="6">
        <f>IF(Jun!$E51&gt;0,VLOOKUP($A49,Jun!$O$4:$R$202,4,FALSE),0)</f>
        <v>0</v>
      </c>
      <c r="I49" s="6">
        <f>IF(Jun!$E51&gt;0,VLOOKUP($A49,Jun!$O$4:$T$202,5,FALSE)+Jun!L$4/1000,0)</f>
        <v>0</v>
      </c>
      <c r="J49" s="16">
        <f t="shared" si="37"/>
        <v>0</v>
      </c>
      <c r="K49" s="6">
        <f>IF(Jul!$E51&gt;0,VLOOKUP($A49,Jul!$O$4:$R$202,4,FALSE),0)</f>
        <v>0</v>
      </c>
      <c r="L49" s="6">
        <f>IF(Jul!$E51&gt;0,VLOOKUP($A49,Jul!$O$4:$T$202,5,FALSE)+Jul!$L$4/1000,0)</f>
        <v>0</v>
      </c>
      <c r="M49" s="16">
        <f t="shared" si="38"/>
        <v>0</v>
      </c>
      <c r="N49" s="6">
        <f>IF(Aug!$E51&gt;0,VLOOKUP($A49,Aug!$O$4:$R$202,4,FALSE),0)</f>
        <v>0</v>
      </c>
      <c r="O49" s="6">
        <f>IF(Aug!$E51&gt;0,VLOOKUP($A49,Aug!$O$4:$T$202,5,FALSE)+Aug!L$4/1000,0)</f>
        <v>0</v>
      </c>
      <c r="P49" s="16">
        <f t="shared" si="39"/>
        <v>0</v>
      </c>
      <c r="Q49" s="6">
        <f>IF(Sep!$E51&gt;0,VLOOKUP($A49,Sep!$O$4:$R$202,4,FALSE),0)</f>
        <v>0</v>
      </c>
      <c r="R49" s="6">
        <f>IF(Sep!$E51&gt;0,VLOOKUP($A49,Sep!$O$4:$T$202,5,FALSE)+Sep!L$4/1000,0)</f>
        <v>0</v>
      </c>
      <c r="S49" s="16">
        <f t="shared" si="40"/>
        <v>0</v>
      </c>
      <c r="T49" s="6">
        <f>IF(Oct!$E51&gt;0,VLOOKUP($A49,Oct!$O$4:$R$202,4,FALSE),0)</f>
        <v>0</v>
      </c>
      <c r="U49" s="6">
        <f>IF(Oct!$E51&gt;0,VLOOKUP($A49,Oct!$O$4:$T$202,5,FALSE)+Oct!L$4/1000,0)</f>
        <v>0</v>
      </c>
      <c r="V49" s="16">
        <f t="shared" si="41"/>
        <v>0</v>
      </c>
      <c r="W49" s="6">
        <f>IF(Nov!$E51&gt;0,VLOOKUP($A49,Nov!$O$4:$R$202,4,FALSE),0)</f>
        <v>0</v>
      </c>
      <c r="X49" s="6">
        <f>IF(Nov!$E51&gt;0,VLOOKUP($A49,Nov!$O$4:$T$202,5,FALSE)+Nov!L$4/1000,0)</f>
        <v>0</v>
      </c>
      <c r="Y49" s="16">
        <f t="shared" si="42"/>
        <v>0</v>
      </c>
      <c r="Z49" s="6">
        <f>IF(Dec!$E51&gt;0,VLOOKUP($A49,Dec!$O$4:$R$202,4,FALSE),0)</f>
        <v>0</v>
      </c>
      <c r="AA49" s="6">
        <f>IF(Dec!$E51&gt;0,VLOOKUP($A49,Dec!$O$4:$T$202,5,FALSE)+Dec!L$4/1000,0)</f>
        <v>0</v>
      </c>
      <c r="AB49" s="16">
        <f t="shared" si="43"/>
        <v>0</v>
      </c>
      <c r="AC49" s="6">
        <f>IF(Jan!$E51&gt;0,VLOOKUP($A49,Jan!$O$4:$R$202,4,FALSE),0)</f>
        <v>0</v>
      </c>
      <c r="AD49" s="6">
        <f>IF(Jan!$E51&gt;0,VLOOKUP($A49,Jan!$O$4:$T$202,5,FALSE)+Jan!L$4/1000,0)</f>
        <v>0</v>
      </c>
      <c r="AE49" s="16">
        <f t="shared" si="44"/>
        <v>0</v>
      </c>
      <c r="AF49" s="6">
        <f>IF(Feb!$E51&gt;0,VLOOKUP($A49,Feb!$O$4:$R$202,4,FALSE),0)</f>
        <v>0</v>
      </c>
      <c r="AG49" s="6">
        <f>IF(Feb!$E51&gt;0,VLOOKUP($A49,Feb!$O$4:$T$202,5,FALSE)+Feb!L$4/1000,0)</f>
        <v>0</v>
      </c>
      <c r="AH49" s="16">
        <f t="shared" si="45"/>
        <v>0</v>
      </c>
      <c r="AI49" s="6">
        <f>IF(Mar!$E51&gt;0,VLOOKUP($A49,Mar!$O$4:$R$202,4,FALSE),0)</f>
        <v>0</v>
      </c>
      <c r="AJ49" s="6">
        <f>IF(Mar!$E51&gt;0,VLOOKUP($A49,Mar!$O$4:$T$202,5,FALSE)+Mar!L$4/1000,0)</f>
        <v>0</v>
      </c>
      <c r="AK49" s="16">
        <f t="shared" si="46"/>
        <v>0</v>
      </c>
      <c r="AN49" s="16">
        <f t="shared" si="34"/>
        <v>0</v>
      </c>
      <c r="AQ49" s="1" t="str">
        <f t="shared" si="47"/>
        <v>Guest 60</v>
      </c>
      <c r="AR49" s="6">
        <f t="shared" si="48"/>
        <v>0</v>
      </c>
      <c r="AS49" s="6">
        <f t="shared" si="49"/>
        <v>0</v>
      </c>
      <c r="AT49" s="6">
        <f t="shared" si="50"/>
        <v>0</v>
      </c>
      <c r="AU49" s="6">
        <f t="shared" si="51"/>
        <v>0</v>
      </c>
      <c r="AV49" s="6">
        <f t="shared" si="52"/>
        <v>0</v>
      </c>
      <c r="AW49" s="6">
        <f t="shared" si="53"/>
        <v>0</v>
      </c>
      <c r="AX49" s="6">
        <f t="shared" si="54"/>
        <v>0</v>
      </c>
      <c r="AY49" s="6">
        <f t="shared" si="55"/>
        <v>0</v>
      </c>
      <c r="AZ49" s="6">
        <f t="shared" si="56"/>
        <v>0</v>
      </c>
      <c r="BA49" s="6">
        <f t="shared" si="57"/>
        <v>0</v>
      </c>
      <c r="BB49" s="6">
        <f t="shared" si="58"/>
        <v>0</v>
      </c>
      <c r="BC49" s="6">
        <f t="shared" si="59"/>
        <v>0</v>
      </c>
      <c r="BE49" s="1">
        <f t="shared" si="60"/>
        <v>0</v>
      </c>
      <c r="BF49" s="1">
        <f t="shared" si="61"/>
        <v>0</v>
      </c>
      <c r="BG49" s="1">
        <f t="shared" si="62"/>
        <v>0</v>
      </c>
      <c r="BH49" s="1">
        <f t="shared" si="63"/>
        <v>0</v>
      </c>
      <c r="BI49" s="1">
        <f t="shared" si="64"/>
        <v>0</v>
      </c>
      <c r="BJ49" s="1">
        <f t="shared" si="65"/>
        <v>0</v>
      </c>
      <c r="BK49" s="1">
        <f t="shared" si="66"/>
        <v>0</v>
      </c>
      <c r="BL49" s="1">
        <f t="shared" si="67"/>
        <v>0</v>
      </c>
      <c r="BM49" s="1">
        <f t="shared" si="68"/>
        <v>0</v>
      </c>
    </row>
    <row r="50" spans="1:65" x14ac:dyDescent="0.25">
      <c r="A50" s="1" t="s">
        <v>149</v>
      </c>
      <c r="B50" s="6">
        <f>IF(Apr!$E52&gt;0,VLOOKUP($A50,Apr!$O$4:$T$202,4,FALSE),0)</f>
        <v>0</v>
      </c>
      <c r="C50" s="6">
        <f>IF(Apr!$E52&gt;0,VLOOKUP($A50,Apr!$O$4:$T$202,5,FALSE)+Apr!L$4/1000,0)</f>
        <v>0</v>
      </c>
      <c r="D50" s="16">
        <f t="shared" si="35"/>
        <v>0</v>
      </c>
      <c r="E50" s="6">
        <f>IF(May!$E52&gt;0,VLOOKUP($A50,May!$O$4:$T$202,4,FALSE),0)</f>
        <v>0</v>
      </c>
      <c r="F50" s="6">
        <f>IF(May!$E52&gt;0,VLOOKUP($A50,May!$O$4:$T$202,5,FALSE)+May!L$4/1000,0)</f>
        <v>0</v>
      </c>
      <c r="G50" s="16">
        <f t="shared" si="36"/>
        <v>0</v>
      </c>
      <c r="H50" s="6">
        <f>IF(Jun!$E52&gt;0,VLOOKUP($A50,Jun!$O$4:$R$202,4,FALSE),0)</f>
        <v>0</v>
      </c>
      <c r="I50" s="6">
        <f>IF(Jun!$E52&gt;0,VLOOKUP($A50,Jun!$O$4:$T$202,5,FALSE)+Jun!L$4/1000,0)</f>
        <v>0</v>
      </c>
      <c r="J50" s="16">
        <f t="shared" si="37"/>
        <v>0</v>
      </c>
      <c r="K50" s="6">
        <f>IF(Jul!$E52&gt;0,VLOOKUP($A50,Jul!$O$4:$R$202,4,FALSE),0)</f>
        <v>0</v>
      </c>
      <c r="L50" s="6">
        <f>IF(Jul!$E52&gt;0,VLOOKUP($A50,Jul!$O$4:$T$202,5,FALSE)+Jul!$L$4/1000,0)</f>
        <v>0</v>
      </c>
      <c r="M50" s="16">
        <f t="shared" si="38"/>
        <v>0</v>
      </c>
      <c r="N50" s="6">
        <f>IF(Aug!$E52&gt;0,VLOOKUP($A50,Aug!$O$4:$R$202,4,FALSE),0)</f>
        <v>0</v>
      </c>
      <c r="O50" s="6">
        <f>IF(Aug!$E52&gt;0,VLOOKUP($A50,Aug!$O$4:$T$202,5,FALSE)+Aug!L$4/1000,0)</f>
        <v>0</v>
      </c>
      <c r="P50" s="16">
        <f t="shared" si="39"/>
        <v>0</v>
      </c>
      <c r="Q50" s="6">
        <f>IF(Sep!$E52&gt;0,VLOOKUP($A50,Sep!$O$4:$R$202,4,FALSE),0)</f>
        <v>0</v>
      </c>
      <c r="R50" s="6">
        <f>IF(Sep!$E52&gt;0,VLOOKUP($A50,Sep!$O$4:$T$202,5,FALSE)+Sep!L$4/1000,0)</f>
        <v>0</v>
      </c>
      <c r="S50" s="16">
        <f t="shared" si="40"/>
        <v>0</v>
      </c>
      <c r="T50" s="6">
        <f>IF(Oct!$E52&gt;0,VLOOKUP($A50,Oct!$O$4:$R$202,4,FALSE),0)</f>
        <v>0</v>
      </c>
      <c r="U50" s="6">
        <f>IF(Oct!$E52&gt;0,VLOOKUP($A50,Oct!$O$4:$T$202,5,FALSE)+Oct!L$4/1000,0)</f>
        <v>0</v>
      </c>
      <c r="V50" s="16">
        <f t="shared" si="41"/>
        <v>0</v>
      </c>
      <c r="W50" s="6">
        <f>IF(Nov!$E52&gt;0,VLOOKUP($A50,Nov!$O$4:$R$202,4,FALSE),0)</f>
        <v>0</v>
      </c>
      <c r="X50" s="6">
        <f>IF(Nov!$E52&gt;0,VLOOKUP($A50,Nov!$O$4:$T$202,5,FALSE)+Nov!L$4/1000,0)</f>
        <v>0</v>
      </c>
      <c r="Y50" s="16">
        <f t="shared" si="42"/>
        <v>0</v>
      </c>
      <c r="Z50" s="6">
        <f>IF(Dec!$E52&gt;0,VLOOKUP($A50,Dec!$O$4:$R$202,4,FALSE),0)</f>
        <v>0</v>
      </c>
      <c r="AA50" s="6">
        <f>IF(Dec!$E52&gt;0,VLOOKUP($A50,Dec!$O$4:$T$202,5,FALSE)+Dec!L$4/1000,0)</f>
        <v>0</v>
      </c>
      <c r="AB50" s="16">
        <f t="shared" si="43"/>
        <v>0</v>
      </c>
      <c r="AC50" s="6">
        <f>IF(Jan!$E52&gt;0,VLOOKUP($A50,Jan!$O$4:$R$202,4,FALSE),0)</f>
        <v>0</v>
      </c>
      <c r="AD50" s="6">
        <f>IF(Jan!$E52&gt;0,VLOOKUP($A50,Jan!$O$4:$T$202,5,FALSE)+Jan!L$4/1000,0)</f>
        <v>0</v>
      </c>
      <c r="AE50" s="16">
        <f t="shared" si="44"/>
        <v>0</v>
      </c>
      <c r="AF50" s="6">
        <f>IF(Feb!$E52&gt;0,VLOOKUP($A50,Feb!$O$4:$R$202,4,FALSE),0)</f>
        <v>0</v>
      </c>
      <c r="AG50" s="6">
        <f>IF(Feb!$E52&gt;0,VLOOKUP($A50,Feb!$O$4:$T$202,5,FALSE)+Feb!L$4/1000,0)</f>
        <v>0</v>
      </c>
      <c r="AH50" s="16">
        <f t="shared" si="45"/>
        <v>0</v>
      </c>
      <c r="AI50" s="6">
        <f>IF(Mar!$E52&gt;0,VLOOKUP($A50,Mar!$O$4:$R$202,4,FALSE),0)</f>
        <v>0</v>
      </c>
      <c r="AJ50" s="6">
        <f>IF(Mar!$E52&gt;0,VLOOKUP($A50,Mar!$O$4:$T$202,5,FALSE)+Mar!L$4/1000,0)</f>
        <v>0</v>
      </c>
      <c r="AK50" s="16">
        <f t="shared" si="46"/>
        <v>0</v>
      </c>
      <c r="AN50" s="16">
        <f t="shared" si="34"/>
        <v>0</v>
      </c>
      <c r="AQ50" s="1" t="str">
        <f t="shared" si="47"/>
        <v>Ian Tate</v>
      </c>
      <c r="AR50" s="6">
        <f t="shared" si="48"/>
        <v>0</v>
      </c>
      <c r="AS50" s="6">
        <f t="shared" si="49"/>
        <v>0</v>
      </c>
      <c r="AT50" s="6">
        <f t="shared" si="50"/>
        <v>0</v>
      </c>
      <c r="AU50" s="6">
        <f t="shared" si="51"/>
        <v>0</v>
      </c>
      <c r="AV50" s="6">
        <f t="shared" si="52"/>
        <v>0</v>
      </c>
      <c r="AW50" s="6">
        <f t="shared" si="53"/>
        <v>0</v>
      </c>
      <c r="AX50" s="6">
        <f t="shared" si="54"/>
        <v>0</v>
      </c>
      <c r="AY50" s="6">
        <f t="shared" si="55"/>
        <v>0</v>
      </c>
      <c r="AZ50" s="6">
        <f t="shared" si="56"/>
        <v>0</v>
      </c>
      <c r="BA50" s="6">
        <f t="shared" si="57"/>
        <v>0</v>
      </c>
      <c r="BB50" s="6">
        <f t="shared" si="58"/>
        <v>0</v>
      </c>
      <c r="BC50" s="6">
        <f t="shared" si="59"/>
        <v>0</v>
      </c>
      <c r="BE50" s="1">
        <f t="shared" si="60"/>
        <v>0</v>
      </c>
      <c r="BF50" s="1">
        <f t="shared" si="61"/>
        <v>0</v>
      </c>
      <c r="BG50" s="1">
        <f t="shared" si="62"/>
        <v>0</v>
      </c>
      <c r="BH50" s="1">
        <f t="shared" si="63"/>
        <v>0</v>
      </c>
      <c r="BI50" s="1">
        <f t="shared" si="64"/>
        <v>0</v>
      </c>
      <c r="BJ50" s="1">
        <f t="shared" si="65"/>
        <v>0</v>
      </c>
      <c r="BK50" s="1">
        <f t="shared" si="66"/>
        <v>0</v>
      </c>
      <c r="BL50" s="1">
        <f t="shared" si="67"/>
        <v>0</v>
      </c>
      <c r="BM50" s="1">
        <f t="shared" si="68"/>
        <v>0</v>
      </c>
    </row>
    <row r="51" spans="1:65" x14ac:dyDescent="0.25">
      <c r="A51" s="1" t="s">
        <v>203</v>
      </c>
      <c r="B51" s="6">
        <f>IF(Apr!$E53&gt;0,VLOOKUP($A51,Apr!$O$4:$T$202,4,FALSE),0)</f>
        <v>0</v>
      </c>
      <c r="C51" s="6">
        <f>IF(Apr!$E53&gt;0,VLOOKUP($A51,Apr!$O$4:$T$202,5,FALSE)+Apr!L$4/1000,0)</f>
        <v>0</v>
      </c>
      <c r="D51" s="16">
        <f t="shared" si="35"/>
        <v>0</v>
      </c>
      <c r="E51" s="6">
        <f>IF(May!$E53&gt;0,VLOOKUP($A51,May!$O$4:$T$202,4,FALSE),0)</f>
        <v>0</v>
      </c>
      <c r="F51" s="6">
        <f>IF(May!$E53&gt;0,VLOOKUP($A51,May!$O$4:$T$202,5,FALSE)+May!L$4/1000,0)</f>
        <v>0</v>
      </c>
      <c r="G51" s="16">
        <f t="shared" si="36"/>
        <v>0</v>
      </c>
      <c r="H51" s="6">
        <f>IF(Jun!$E53&gt;0,VLOOKUP($A51,Jun!$O$4:$R$202,4,FALSE),0)</f>
        <v>0</v>
      </c>
      <c r="I51" s="6">
        <f>IF(Jun!$E53&gt;0,VLOOKUP($A51,Jun!$O$4:$T$202,5,FALSE)+Jun!L$4/1000,0)</f>
        <v>0</v>
      </c>
      <c r="J51" s="16">
        <f t="shared" si="37"/>
        <v>0</v>
      </c>
      <c r="K51" s="6">
        <f>IF(Jul!$E53&gt;0,VLOOKUP($A51,Jul!$O$4:$R$202,4,FALSE),0)</f>
        <v>0</v>
      </c>
      <c r="L51" s="6">
        <f>IF(Jul!$E53&gt;0,VLOOKUP($A51,Jul!$O$4:$T$202,5,FALSE)+Jul!$L$4/1000,0)</f>
        <v>0</v>
      </c>
      <c r="M51" s="16">
        <f t="shared" si="38"/>
        <v>0</v>
      </c>
      <c r="N51" s="6">
        <f>IF(Aug!$E53&gt;0,VLOOKUP($A51,Aug!$O$4:$R$202,4,FALSE),0)</f>
        <v>0</v>
      </c>
      <c r="O51" s="6">
        <f>IF(Aug!$E53&gt;0,VLOOKUP($A51,Aug!$O$4:$T$202,5,FALSE)+Aug!L$4/1000,0)</f>
        <v>0</v>
      </c>
      <c r="P51" s="16">
        <f t="shared" si="39"/>
        <v>0</v>
      </c>
      <c r="Q51" s="6">
        <f>IF(Sep!$E53&gt;0,VLOOKUP($A51,Sep!$O$4:$R$202,4,FALSE),0)</f>
        <v>0</v>
      </c>
      <c r="R51" s="6">
        <f>IF(Sep!$E53&gt;0,VLOOKUP($A51,Sep!$O$4:$T$202,5,FALSE)+Sep!L$4/1000,0)</f>
        <v>0</v>
      </c>
      <c r="S51" s="16">
        <f t="shared" si="40"/>
        <v>0</v>
      </c>
      <c r="T51" s="6">
        <f>IF(Oct!$E53&gt;0,VLOOKUP($A51,Oct!$O$4:$R$202,4,FALSE),0)</f>
        <v>0</v>
      </c>
      <c r="U51" s="6">
        <f>IF(Oct!$E53&gt;0,VLOOKUP($A51,Oct!$O$4:$T$202,5,FALSE)+Oct!L$4/1000,0)</f>
        <v>0</v>
      </c>
      <c r="V51" s="16">
        <f t="shared" si="41"/>
        <v>0</v>
      </c>
      <c r="W51" s="6">
        <f>IF(Nov!$E53&gt;0,VLOOKUP($A51,Nov!$O$4:$R$202,4,FALSE),0)</f>
        <v>0</v>
      </c>
      <c r="X51" s="6">
        <f>IF(Nov!$E53&gt;0,VLOOKUP($A51,Nov!$O$4:$T$202,5,FALSE)+Nov!L$4/1000,0)</f>
        <v>0</v>
      </c>
      <c r="Y51" s="16">
        <f t="shared" si="42"/>
        <v>0</v>
      </c>
      <c r="Z51" s="6">
        <f>IF(Dec!$E53&gt;0,VLOOKUP($A51,Dec!$O$4:$R$202,4,FALSE),0)</f>
        <v>0</v>
      </c>
      <c r="AA51" s="6">
        <f>IF(Dec!$E53&gt;0,VLOOKUP($A51,Dec!$O$4:$T$202,5,FALSE)+Dec!L$4/1000,0)</f>
        <v>0</v>
      </c>
      <c r="AB51" s="16">
        <f t="shared" si="43"/>
        <v>0</v>
      </c>
      <c r="AC51" s="6">
        <f>IF(Jan!$E53&gt;0,VLOOKUP($A51,Jan!$O$4:$R$202,4,FALSE),0)</f>
        <v>0</v>
      </c>
      <c r="AD51" s="6">
        <f>IF(Jan!$E53&gt;0,VLOOKUP($A51,Jan!$O$4:$T$202,5,FALSE)+Jan!L$4/1000,0)</f>
        <v>0</v>
      </c>
      <c r="AE51" s="16">
        <f t="shared" si="44"/>
        <v>0</v>
      </c>
      <c r="AF51" s="6">
        <f>IF(Feb!$E53&gt;0,VLOOKUP($A51,Feb!$O$4:$R$202,4,FALSE),0)</f>
        <v>0</v>
      </c>
      <c r="AG51" s="6">
        <f>IF(Feb!$E53&gt;0,VLOOKUP($A51,Feb!$O$4:$T$202,5,FALSE)+Feb!L$4/1000,0)</f>
        <v>0</v>
      </c>
      <c r="AH51" s="16">
        <f t="shared" si="45"/>
        <v>0</v>
      </c>
      <c r="AI51" s="6">
        <f>IF(Mar!$E53&gt;0,VLOOKUP($A51,Mar!$O$4:$R$202,4,FALSE),0)</f>
        <v>0</v>
      </c>
      <c r="AJ51" s="6">
        <f>IF(Mar!$E53&gt;0,VLOOKUP($A51,Mar!$O$4:$T$202,5,FALSE)+Mar!L$4/1000,0)</f>
        <v>0</v>
      </c>
      <c r="AK51" s="16">
        <f t="shared" si="46"/>
        <v>0</v>
      </c>
      <c r="AN51" s="16">
        <f t="shared" si="34"/>
        <v>0</v>
      </c>
      <c r="AQ51" s="1" t="str">
        <f t="shared" si="47"/>
        <v>Jackie Carruthers</v>
      </c>
      <c r="AR51" s="6">
        <f t="shared" si="48"/>
        <v>0</v>
      </c>
      <c r="AS51" s="6">
        <f t="shared" si="49"/>
        <v>0</v>
      </c>
      <c r="AT51" s="6">
        <f t="shared" si="50"/>
        <v>0</v>
      </c>
      <c r="AU51" s="6">
        <f t="shared" si="51"/>
        <v>0</v>
      </c>
      <c r="AV51" s="6">
        <f t="shared" si="52"/>
        <v>0</v>
      </c>
      <c r="AW51" s="6">
        <f t="shared" si="53"/>
        <v>0</v>
      </c>
      <c r="AX51" s="6">
        <f t="shared" si="54"/>
        <v>0</v>
      </c>
      <c r="AY51" s="6">
        <f t="shared" si="55"/>
        <v>0</v>
      </c>
      <c r="AZ51" s="6">
        <f t="shared" si="56"/>
        <v>0</v>
      </c>
      <c r="BA51" s="6">
        <f t="shared" si="57"/>
        <v>0</v>
      </c>
      <c r="BB51" s="6">
        <f t="shared" si="58"/>
        <v>0</v>
      </c>
      <c r="BC51" s="6">
        <f t="shared" si="59"/>
        <v>0</v>
      </c>
      <c r="BE51" s="1">
        <f t="shared" si="60"/>
        <v>0</v>
      </c>
      <c r="BF51" s="1">
        <f t="shared" si="61"/>
        <v>0</v>
      </c>
      <c r="BG51" s="1">
        <f t="shared" si="62"/>
        <v>0</v>
      </c>
      <c r="BH51" s="1">
        <f t="shared" si="63"/>
        <v>0</v>
      </c>
      <c r="BI51" s="1">
        <f t="shared" si="64"/>
        <v>0</v>
      </c>
      <c r="BJ51" s="1">
        <f t="shared" si="65"/>
        <v>0</v>
      </c>
      <c r="BK51" s="1">
        <f t="shared" si="66"/>
        <v>0</v>
      </c>
      <c r="BL51" s="1">
        <f t="shared" si="67"/>
        <v>0</v>
      </c>
      <c r="BM51" s="1">
        <f t="shared" si="68"/>
        <v>0</v>
      </c>
    </row>
    <row r="52" spans="1:65" x14ac:dyDescent="0.25">
      <c r="A52" s="1" t="s">
        <v>8</v>
      </c>
      <c r="B52" s="6">
        <f>IF(Apr!$E54&gt;0,VLOOKUP($A52,Apr!$O$4:$T$202,4,FALSE),0)</f>
        <v>0</v>
      </c>
      <c r="C52" s="6">
        <f>IF(Apr!$E54&gt;0,VLOOKUP($A52,Apr!$O$4:$T$202,5,FALSE)+Apr!L$4/1000,0)</f>
        <v>0</v>
      </c>
      <c r="D52" s="16">
        <f t="shared" si="35"/>
        <v>0</v>
      </c>
      <c r="E52" s="6">
        <f>IF(May!$E54&gt;0,VLOOKUP($A52,May!$O$4:$T$202,4,FALSE),0)</f>
        <v>18</v>
      </c>
      <c r="F52" s="6">
        <f>IF(May!$E54&gt;0,VLOOKUP($A52,May!$O$4:$T$202,5,FALSE)+May!L$4/1000,0)</f>
        <v>2.5000000000000001E-2</v>
      </c>
      <c r="G52" s="16">
        <f t="shared" si="36"/>
        <v>18.042999999999999</v>
      </c>
      <c r="H52" s="6">
        <f>IF(Jun!$E54&gt;0,VLOOKUP($A52,Jun!$O$4:$R$202,4,FALSE),0)</f>
        <v>0</v>
      </c>
      <c r="I52" s="6">
        <f>IF(Jun!$E54&gt;0,VLOOKUP($A52,Jun!$O$4:$T$202,5,FALSE)+Jun!L$4/1000,0)</f>
        <v>0</v>
      </c>
      <c r="J52" s="16">
        <f t="shared" si="37"/>
        <v>0</v>
      </c>
      <c r="K52" s="6">
        <f>IF(Jul!$E54&gt;0,VLOOKUP($A52,Jul!$O$4:$R$202,4,FALSE),0)</f>
        <v>0</v>
      </c>
      <c r="L52" s="6">
        <f>IF(Jul!$E54&gt;0,VLOOKUP($A52,Jul!$O$4:$T$202,5,FALSE)+Jul!$L$4/1000,0)</f>
        <v>0</v>
      </c>
      <c r="M52" s="16">
        <f t="shared" si="38"/>
        <v>0</v>
      </c>
      <c r="N52" s="6">
        <f>IF(Aug!$E54&gt;0,VLOOKUP($A52,Aug!$O$4:$R$202,4,FALSE),0)</f>
        <v>0</v>
      </c>
      <c r="O52" s="6">
        <f>IF(Aug!$E54&gt;0,VLOOKUP($A52,Aug!$O$4:$T$202,5,FALSE)+Aug!L$4/1000,0)</f>
        <v>0</v>
      </c>
      <c r="P52" s="16">
        <f t="shared" si="39"/>
        <v>0</v>
      </c>
      <c r="Q52" s="6">
        <f>IF(Sep!$E54&gt;0,VLOOKUP($A52,Sep!$O$4:$R$202,4,FALSE),0)</f>
        <v>0</v>
      </c>
      <c r="R52" s="6">
        <f>IF(Sep!$E54&gt;0,VLOOKUP($A52,Sep!$O$4:$T$202,5,FALSE)+Sep!L$4/1000,0)</f>
        <v>0</v>
      </c>
      <c r="S52" s="16">
        <f t="shared" si="40"/>
        <v>0</v>
      </c>
      <c r="T52" s="6">
        <f>IF(Oct!$E54&gt;0,VLOOKUP($A52,Oct!$O$4:$R$202,4,FALSE),0)</f>
        <v>0</v>
      </c>
      <c r="U52" s="6">
        <f>IF(Oct!$E54&gt;0,VLOOKUP($A52,Oct!$O$4:$T$202,5,FALSE)+Oct!L$4/1000,0)</f>
        <v>0</v>
      </c>
      <c r="V52" s="16">
        <f t="shared" si="41"/>
        <v>0</v>
      </c>
      <c r="W52" s="6">
        <f>IF(Nov!$E54&gt;0,VLOOKUP($A52,Nov!$O$4:$R$202,4,FALSE),0)</f>
        <v>0</v>
      </c>
      <c r="X52" s="6">
        <f>IF(Nov!$E54&gt;0,VLOOKUP($A52,Nov!$O$4:$T$202,5,FALSE)+Nov!L$4/1000,0)</f>
        <v>0</v>
      </c>
      <c r="Y52" s="16">
        <f t="shared" si="42"/>
        <v>0</v>
      </c>
      <c r="Z52" s="6">
        <f>IF(Dec!$E54&gt;0,VLOOKUP($A52,Dec!$O$4:$R$202,4,FALSE),0)</f>
        <v>0</v>
      </c>
      <c r="AA52" s="6">
        <f>IF(Dec!$E54&gt;0,VLOOKUP($A52,Dec!$O$4:$T$202,5,FALSE)+Dec!L$4/1000,0)</f>
        <v>0</v>
      </c>
      <c r="AB52" s="16">
        <f t="shared" si="43"/>
        <v>0</v>
      </c>
      <c r="AC52" s="6">
        <f>IF(Jan!$E54&gt;0,VLOOKUP($A52,Jan!$O$4:$R$202,4,FALSE),0)</f>
        <v>0</v>
      </c>
      <c r="AD52" s="6">
        <f>IF(Jan!$E54&gt;0,VLOOKUP($A52,Jan!$O$4:$T$202,5,FALSE)+Jan!L$4/1000,0)</f>
        <v>0</v>
      </c>
      <c r="AE52" s="16">
        <f t="shared" si="44"/>
        <v>0</v>
      </c>
      <c r="AF52" s="6">
        <f>IF(Feb!$E54&gt;0,VLOOKUP($A52,Feb!$O$4:$R$202,4,FALSE),0)</f>
        <v>0</v>
      </c>
      <c r="AG52" s="6">
        <f>IF(Feb!$E54&gt;0,VLOOKUP($A52,Feb!$O$4:$T$202,5,FALSE)+Feb!L$4/1000,0)</f>
        <v>0</v>
      </c>
      <c r="AH52" s="16">
        <f t="shared" si="45"/>
        <v>0</v>
      </c>
      <c r="AI52" s="6">
        <f>IF(Mar!$E54&gt;0,VLOOKUP($A52,Mar!$O$4:$R$202,4,FALSE),0)</f>
        <v>0</v>
      </c>
      <c r="AJ52" s="6">
        <f>IF(Mar!$E54&gt;0,VLOOKUP($A52,Mar!$O$4:$T$202,5,FALSE)+Mar!L$4/1000,0)</f>
        <v>0</v>
      </c>
      <c r="AK52" s="16">
        <f t="shared" si="46"/>
        <v>0</v>
      </c>
      <c r="AN52" s="16">
        <f t="shared" si="34"/>
        <v>18.061042999999998</v>
      </c>
      <c r="AQ52" s="1" t="str">
        <f t="shared" si="47"/>
        <v>Jacqui Murray</v>
      </c>
      <c r="AR52" s="6">
        <f t="shared" si="48"/>
        <v>0</v>
      </c>
      <c r="AS52" s="6">
        <f t="shared" si="49"/>
        <v>18.042999999999999</v>
      </c>
      <c r="AT52" s="6">
        <f t="shared" si="50"/>
        <v>0</v>
      </c>
      <c r="AU52" s="6">
        <f t="shared" si="51"/>
        <v>0</v>
      </c>
      <c r="AV52" s="6">
        <f t="shared" si="52"/>
        <v>0</v>
      </c>
      <c r="AW52" s="6">
        <f t="shared" si="53"/>
        <v>0</v>
      </c>
      <c r="AX52" s="6">
        <f t="shared" si="54"/>
        <v>0</v>
      </c>
      <c r="AY52" s="6">
        <f t="shared" si="55"/>
        <v>0</v>
      </c>
      <c r="AZ52" s="6">
        <f t="shared" si="56"/>
        <v>0</v>
      </c>
      <c r="BA52" s="6">
        <f t="shared" si="57"/>
        <v>0</v>
      </c>
      <c r="BB52" s="6">
        <f t="shared" si="58"/>
        <v>0</v>
      </c>
      <c r="BC52" s="6">
        <f t="shared" si="59"/>
        <v>0</v>
      </c>
      <c r="BE52" s="1">
        <f t="shared" si="60"/>
        <v>18.042999999999999</v>
      </c>
      <c r="BF52" s="1">
        <f t="shared" si="61"/>
        <v>0</v>
      </c>
      <c r="BG52" s="1">
        <f t="shared" si="62"/>
        <v>0</v>
      </c>
      <c r="BH52" s="1">
        <f t="shared" si="63"/>
        <v>0</v>
      </c>
      <c r="BI52" s="1">
        <f t="shared" si="64"/>
        <v>0</v>
      </c>
      <c r="BJ52" s="1">
        <f t="shared" si="65"/>
        <v>0</v>
      </c>
      <c r="BK52" s="1">
        <f t="shared" si="66"/>
        <v>0</v>
      </c>
      <c r="BL52" s="1">
        <f t="shared" si="67"/>
        <v>0</v>
      </c>
      <c r="BM52" s="1">
        <f t="shared" si="68"/>
        <v>0</v>
      </c>
    </row>
    <row r="53" spans="1:65" x14ac:dyDescent="0.25">
      <c r="A53" s="1" t="s">
        <v>230</v>
      </c>
      <c r="B53" s="6">
        <f>IF(Apr!$E55&gt;0,VLOOKUP($A53,Apr!$O$4:$T$202,4,FALSE),0)</f>
        <v>0</v>
      </c>
      <c r="C53" s="6">
        <f>IF(Apr!$E55&gt;0,VLOOKUP($A53,Apr!$O$4:$T$202,5,FALSE)+Apr!L$4/1000,0)</f>
        <v>0</v>
      </c>
      <c r="D53" s="16">
        <f t="shared" ref="D53:D116" si="69">B53+B53/1000+C53</f>
        <v>0</v>
      </c>
      <c r="E53" s="6">
        <f>IF(May!$E55&gt;0,VLOOKUP($A53,May!$O$4:$T$202,4,FALSE),0)</f>
        <v>0</v>
      </c>
      <c r="F53" s="6">
        <f>IF(May!$E55&gt;0,VLOOKUP($A53,May!$O$4:$T$202,5,FALSE)+May!L$4/1000,0)</f>
        <v>0</v>
      </c>
      <c r="G53" s="16">
        <f t="shared" ref="G53:G116" si="70">E53+E53/1000+F53</f>
        <v>0</v>
      </c>
      <c r="H53" s="6">
        <f>IF(Jun!$E55&gt;0,VLOOKUP($A53,Jun!$O$4:$R$202,4,FALSE),0)</f>
        <v>0</v>
      </c>
      <c r="I53" s="6">
        <f>IF(Jun!$E55&gt;0,VLOOKUP($A53,Jun!$O$4:$T$202,5,FALSE)+Jun!L$4/1000,0)</f>
        <v>0</v>
      </c>
      <c r="J53" s="16">
        <f t="shared" ref="J53:J116" si="71">H53+H53/1000+I53</f>
        <v>0</v>
      </c>
      <c r="K53" s="6">
        <f>IF(Jul!$E55&gt;0,VLOOKUP($A53,Jul!$O$4:$R$202,4,FALSE),0)</f>
        <v>0</v>
      </c>
      <c r="L53" s="6">
        <f>IF(Jul!$E55&gt;0,VLOOKUP($A53,Jul!$O$4:$T$202,5,FALSE)+Jul!$L$4/1000,0)</f>
        <v>0</v>
      </c>
      <c r="M53" s="16">
        <f t="shared" ref="M53:M116" si="72">K53+K53/1000+L53</f>
        <v>0</v>
      </c>
      <c r="N53" s="6">
        <f>IF(Aug!$E55&gt;0,VLOOKUP($A53,Aug!$O$4:$R$202,4,FALSE),0)</f>
        <v>0</v>
      </c>
      <c r="O53" s="6">
        <f>IF(Aug!$E55&gt;0,VLOOKUP($A53,Aug!$O$4:$T$202,5,FALSE)+Aug!L$4/1000,0)</f>
        <v>0</v>
      </c>
      <c r="P53" s="16">
        <f t="shared" ref="P53:P116" si="73">N53+N53/1000+O53</f>
        <v>0</v>
      </c>
      <c r="Q53" s="6">
        <f>IF(Sep!$E55&gt;0,VLOOKUP($A53,Sep!$O$4:$R$202,4,FALSE),0)</f>
        <v>0</v>
      </c>
      <c r="R53" s="6">
        <f>IF(Sep!$E55&gt;0,VLOOKUP($A53,Sep!$O$4:$T$202,5,FALSE)+Sep!L$4/1000,0)</f>
        <v>0</v>
      </c>
      <c r="S53" s="16">
        <f t="shared" ref="S53:S116" si="74">Q53+Q53/1000+R53</f>
        <v>0</v>
      </c>
      <c r="T53" s="6">
        <f>IF(Oct!$E55&gt;0,VLOOKUP($A53,Oct!$O$4:$R$202,4,FALSE),0)</f>
        <v>0</v>
      </c>
      <c r="U53" s="6">
        <f>IF(Oct!$E55&gt;0,VLOOKUP($A53,Oct!$O$4:$T$202,5,FALSE)+Oct!L$4/1000,0)</f>
        <v>0</v>
      </c>
      <c r="V53" s="16">
        <f t="shared" ref="V53:V116" si="75">T53+T53/1000+U53</f>
        <v>0</v>
      </c>
      <c r="W53" s="6">
        <f>IF(Nov!$E55&gt;0,VLOOKUP($A53,Nov!$O$4:$R$202,4,FALSE),0)</f>
        <v>0</v>
      </c>
      <c r="X53" s="6">
        <f>IF(Nov!$E55&gt;0,VLOOKUP($A53,Nov!$O$4:$T$202,5,FALSE)+Nov!L$4/1000,0)</f>
        <v>0</v>
      </c>
      <c r="Y53" s="16">
        <f t="shared" ref="Y53:Y116" si="76">W53+W53/1000+X53</f>
        <v>0</v>
      </c>
      <c r="Z53" s="6">
        <f>IF(Dec!$E55&gt;0,VLOOKUP($A53,Dec!$O$4:$R$202,4,FALSE),0)</f>
        <v>0</v>
      </c>
      <c r="AA53" s="6">
        <f>IF(Dec!$E55&gt;0,VLOOKUP($A53,Dec!$O$4:$T$202,5,FALSE)+Dec!L$4/1000,0)</f>
        <v>0</v>
      </c>
      <c r="AB53" s="16">
        <f t="shared" ref="AB53:AB116" si="77">Z53+Z53/1000+AA53</f>
        <v>0</v>
      </c>
      <c r="AC53" s="6">
        <f>IF(Jan!$E55&gt;0,VLOOKUP($A53,Jan!$O$4:$R$202,4,FALSE),0)</f>
        <v>0</v>
      </c>
      <c r="AD53" s="6">
        <f>IF(Jan!$E55&gt;0,VLOOKUP($A53,Jan!$O$4:$T$202,5,FALSE)+Jan!L$4/1000,0)</f>
        <v>0</v>
      </c>
      <c r="AE53" s="16">
        <f t="shared" ref="AE53:AE116" si="78">AC53+AC53/1000+AD53</f>
        <v>0</v>
      </c>
      <c r="AF53" s="6">
        <f>IF(Feb!$E55&gt;0,VLOOKUP($A53,Feb!$O$4:$R$202,4,FALSE),0)</f>
        <v>0</v>
      </c>
      <c r="AG53" s="6">
        <f>IF(Feb!$E55&gt;0,VLOOKUP($A53,Feb!$O$4:$T$202,5,FALSE)+Feb!L$4/1000,0)</f>
        <v>0</v>
      </c>
      <c r="AH53" s="16">
        <f t="shared" ref="AH53:AH116" si="79">AF53+AF53/1000+AG53</f>
        <v>0</v>
      </c>
      <c r="AI53" s="6">
        <f>IF(Mar!$E55&gt;0,VLOOKUP($A53,Mar!$O$4:$R$202,4,FALSE),0)</f>
        <v>33</v>
      </c>
      <c r="AJ53" s="6">
        <f>IF(Mar!$E55&gt;0,VLOOKUP($A53,Mar!$O$4:$T$202,5,FALSE)+Mar!L$4/1000,0)</f>
        <v>1.0999999999999999E-2</v>
      </c>
      <c r="AK53" s="16">
        <f t="shared" ref="AK53:AK116" si="80">AI53+AI53/1000+AJ53</f>
        <v>33.044000000000004</v>
      </c>
      <c r="AN53" s="16">
        <f t="shared" ref="AN53:AN116" si="81">SUM(BE53:BM53)+BE53/1000+BF53/3000+BG53/5000</f>
        <v>33.077044000000001</v>
      </c>
      <c r="AQ53" s="1" t="str">
        <f t="shared" si="47"/>
        <v>James Whittle</v>
      </c>
      <c r="AR53" s="6">
        <f t="shared" si="48"/>
        <v>0</v>
      </c>
      <c r="AS53" s="6">
        <f t="shared" si="49"/>
        <v>0</v>
      </c>
      <c r="AT53" s="6">
        <f t="shared" si="50"/>
        <v>0</v>
      </c>
      <c r="AU53" s="6">
        <f t="shared" si="51"/>
        <v>0</v>
      </c>
      <c r="AV53" s="6">
        <f t="shared" si="52"/>
        <v>0</v>
      </c>
      <c r="AW53" s="6">
        <f t="shared" si="53"/>
        <v>0</v>
      </c>
      <c r="AX53" s="6">
        <f t="shared" si="54"/>
        <v>0</v>
      </c>
      <c r="AY53" s="6">
        <f t="shared" si="55"/>
        <v>0</v>
      </c>
      <c r="AZ53" s="6">
        <f t="shared" si="56"/>
        <v>0</v>
      </c>
      <c r="BA53" s="6">
        <f t="shared" si="57"/>
        <v>0</v>
      </c>
      <c r="BB53" s="6">
        <f t="shared" si="58"/>
        <v>0</v>
      </c>
      <c r="BC53" s="6">
        <f t="shared" si="59"/>
        <v>33.044000000000004</v>
      </c>
      <c r="BE53" s="1">
        <f t="shared" si="60"/>
        <v>33.044000000000004</v>
      </c>
      <c r="BF53" s="1">
        <f t="shared" si="61"/>
        <v>0</v>
      </c>
      <c r="BG53" s="1">
        <f t="shared" si="62"/>
        <v>0</v>
      </c>
      <c r="BH53" s="1">
        <f t="shared" si="63"/>
        <v>0</v>
      </c>
      <c r="BI53" s="1">
        <f t="shared" si="64"/>
        <v>0</v>
      </c>
      <c r="BJ53" s="1">
        <f t="shared" si="65"/>
        <v>0</v>
      </c>
      <c r="BK53" s="1">
        <f t="shared" si="66"/>
        <v>0</v>
      </c>
      <c r="BL53" s="1">
        <f t="shared" si="67"/>
        <v>0</v>
      </c>
      <c r="BM53" s="1">
        <f t="shared" si="68"/>
        <v>0</v>
      </c>
    </row>
    <row r="54" spans="1:65" x14ac:dyDescent="0.25">
      <c r="A54" s="1" t="s">
        <v>153</v>
      </c>
      <c r="B54" s="6">
        <f>IF(Apr!$E56&gt;0,VLOOKUP($A54,Apr!$O$4:$T$202,4,FALSE),0)</f>
        <v>0</v>
      </c>
      <c r="C54" s="6">
        <f>IF(Apr!$E56&gt;0,VLOOKUP($A54,Apr!$O$4:$T$202,5,FALSE)+Apr!L$4/1000,0)</f>
        <v>0</v>
      </c>
      <c r="D54" s="16">
        <f t="shared" si="69"/>
        <v>0</v>
      </c>
      <c r="E54" s="6">
        <f>IF(May!$E56&gt;0,VLOOKUP($A54,May!$O$4:$T$202,4,FALSE),0)</f>
        <v>0</v>
      </c>
      <c r="F54" s="6">
        <f>IF(May!$E56&gt;0,VLOOKUP($A54,May!$O$4:$T$202,5,FALSE)+May!L$4/1000,0)</f>
        <v>0</v>
      </c>
      <c r="G54" s="16">
        <f t="shared" si="70"/>
        <v>0</v>
      </c>
      <c r="H54" s="6">
        <f>IF(Jun!$E56&gt;0,VLOOKUP($A54,Jun!$O$4:$R$202,4,FALSE),0)</f>
        <v>0</v>
      </c>
      <c r="I54" s="6">
        <f>IF(Jun!$E56&gt;0,VLOOKUP($A54,Jun!$O$4:$T$202,5,FALSE)+Jun!L$4/1000,0)</f>
        <v>0</v>
      </c>
      <c r="J54" s="16">
        <f t="shared" si="71"/>
        <v>0</v>
      </c>
      <c r="K54" s="6">
        <f>IF(Jul!$E56&gt;0,VLOOKUP($A54,Jul!$O$4:$R$202,4,FALSE),0)</f>
        <v>0</v>
      </c>
      <c r="L54" s="6">
        <f>IF(Jul!$E56&gt;0,VLOOKUP($A54,Jul!$O$4:$T$202,5,FALSE)+Jul!$L$4/1000,0)</f>
        <v>0</v>
      </c>
      <c r="M54" s="16">
        <f t="shared" si="72"/>
        <v>0</v>
      </c>
      <c r="N54" s="6">
        <f>IF(Aug!$E56&gt;0,VLOOKUP($A54,Aug!$O$4:$R$202,4,FALSE),0)</f>
        <v>0</v>
      </c>
      <c r="O54" s="6">
        <f>IF(Aug!$E56&gt;0,VLOOKUP($A54,Aug!$O$4:$T$202,5,FALSE)+Aug!L$4/1000,0)</f>
        <v>0</v>
      </c>
      <c r="P54" s="16">
        <f t="shared" si="73"/>
        <v>0</v>
      </c>
      <c r="Q54" s="6">
        <f>IF(Sep!$E56&gt;0,VLOOKUP($A54,Sep!$O$4:$R$202,4,FALSE),0)</f>
        <v>0</v>
      </c>
      <c r="R54" s="6">
        <f>IF(Sep!$E56&gt;0,VLOOKUP($A54,Sep!$O$4:$T$202,5,FALSE)+Sep!L$4/1000,0)</f>
        <v>0</v>
      </c>
      <c r="S54" s="16">
        <f t="shared" si="74"/>
        <v>0</v>
      </c>
      <c r="T54" s="6">
        <f>IF(Oct!$E56&gt;0,VLOOKUP($A54,Oct!$O$4:$R$202,4,FALSE),0)</f>
        <v>0</v>
      </c>
      <c r="U54" s="6">
        <f>IF(Oct!$E56&gt;0,VLOOKUP($A54,Oct!$O$4:$T$202,5,FALSE)+Oct!L$4/1000,0)</f>
        <v>0</v>
      </c>
      <c r="V54" s="16">
        <f t="shared" si="75"/>
        <v>0</v>
      </c>
      <c r="W54" s="6">
        <f>IF(Nov!$E56&gt;0,VLOOKUP($A54,Nov!$O$4:$R$202,4,FALSE),0)</f>
        <v>0</v>
      </c>
      <c r="X54" s="6">
        <f>IF(Nov!$E56&gt;0,VLOOKUP($A54,Nov!$O$4:$T$202,5,FALSE)+Nov!L$4/1000,0)</f>
        <v>0</v>
      </c>
      <c r="Y54" s="16">
        <f t="shared" si="76"/>
        <v>0</v>
      </c>
      <c r="Z54" s="6">
        <f>IF(Dec!$E56&gt;0,VLOOKUP($A54,Dec!$O$4:$R$202,4,FALSE),0)</f>
        <v>0</v>
      </c>
      <c r="AA54" s="6">
        <f>IF(Dec!$E56&gt;0,VLOOKUP($A54,Dec!$O$4:$T$202,5,FALSE)+Dec!L$4/1000,0)</f>
        <v>0</v>
      </c>
      <c r="AB54" s="16">
        <f t="shared" si="77"/>
        <v>0</v>
      </c>
      <c r="AC54" s="6">
        <f>IF(Jan!$E56&gt;0,VLOOKUP($A54,Jan!$O$4:$R$202,4,FALSE),0)</f>
        <v>0</v>
      </c>
      <c r="AD54" s="6">
        <f>IF(Jan!$E56&gt;0,VLOOKUP($A54,Jan!$O$4:$T$202,5,FALSE)+Jan!L$4/1000,0)</f>
        <v>0</v>
      </c>
      <c r="AE54" s="16">
        <f t="shared" si="78"/>
        <v>0</v>
      </c>
      <c r="AF54" s="6">
        <f>IF(Feb!$E56&gt;0,VLOOKUP($A54,Feb!$O$4:$R$202,4,FALSE),0)</f>
        <v>0</v>
      </c>
      <c r="AG54" s="6">
        <f>IF(Feb!$E56&gt;0,VLOOKUP($A54,Feb!$O$4:$T$202,5,FALSE)+Feb!L$4/1000,0)</f>
        <v>0</v>
      </c>
      <c r="AH54" s="16">
        <f t="shared" si="79"/>
        <v>0</v>
      </c>
      <c r="AI54" s="6">
        <f>IF(Mar!$E56&gt;0,VLOOKUP($A54,Mar!$O$4:$R$202,4,FALSE),0)</f>
        <v>0</v>
      </c>
      <c r="AJ54" s="6">
        <f>IF(Mar!$E56&gt;0,VLOOKUP($A54,Mar!$O$4:$T$202,5,FALSE)+Mar!L$4/1000,0)</f>
        <v>0</v>
      </c>
      <c r="AK54" s="16">
        <f t="shared" si="80"/>
        <v>0</v>
      </c>
      <c r="AN54" s="16">
        <f t="shared" si="81"/>
        <v>0</v>
      </c>
      <c r="AQ54" s="1" t="str">
        <f t="shared" si="47"/>
        <v>Jason Sheridan</v>
      </c>
      <c r="AR54" s="6">
        <f t="shared" si="48"/>
        <v>0</v>
      </c>
      <c r="AS54" s="6">
        <f t="shared" si="49"/>
        <v>0</v>
      </c>
      <c r="AT54" s="6">
        <f t="shared" si="50"/>
        <v>0</v>
      </c>
      <c r="AU54" s="6">
        <f t="shared" si="51"/>
        <v>0</v>
      </c>
      <c r="AV54" s="6">
        <f t="shared" si="52"/>
        <v>0</v>
      </c>
      <c r="AW54" s="6">
        <f t="shared" si="53"/>
        <v>0</v>
      </c>
      <c r="AX54" s="6">
        <f t="shared" si="54"/>
        <v>0</v>
      </c>
      <c r="AY54" s="6">
        <f t="shared" si="55"/>
        <v>0</v>
      </c>
      <c r="AZ54" s="6">
        <f t="shared" si="56"/>
        <v>0</v>
      </c>
      <c r="BA54" s="6">
        <f t="shared" si="57"/>
        <v>0</v>
      </c>
      <c r="BB54" s="6">
        <f t="shared" si="58"/>
        <v>0</v>
      </c>
      <c r="BC54" s="6">
        <f t="shared" si="59"/>
        <v>0</v>
      </c>
      <c r="BE54" s="1">
        <f t="shared" si="60"/>
        <v>0</v>
      </c>
      <c r="BF54" s="1">
        <f t="shared" si="61"/>
        <v>0</v>
      </c>
      <c r="BG54" s="1">
        <f t="shared" si="62"/>
        <v>0</v>
      </c>
      <c r="BH54" s="1">
        <f t="shared" si="63"/>
        <v>0</v>
      </c>
      <c r="BI54" s="1">
        <f t="shared" si="64"/>
        <v>0</v>
      </c>
      <c r="BJ54" s="1">
        <f t="shared" si="65"/>
        <v>0</v>
      </c>
      <c r="BK54" s="1">
        <f t="shared" si="66"/>
        <v>0</v>
      </c>
      <c r="BL54" s="1">
        <f t="shared" si="67"/>
        <v>0</v>
      </c>
      <c r="BM54" s="1">
        <f t="shared" si="68"/>
        <v>0</v>
      </c>
    </row>
    <row r="55" spans="1:65" x14ac:dyDescent="0.25">
      <c r="A55" s="1" t="s">
        <v>180</v>
      </c>
      <c r="B55" s="6">
        <f>IF(Apr!$E57&gt;0,VLOOKUP($A55,Apr!$O$4:$T$202,4,FALSE),0)</f>
        <v>0</v>
      </c>
      <c r="C55" s="6">
        <f>IF(Apr!$E57&gt;0,VLOOKUP($A55,Apr!$O$4:$T$202,5,FALSE)+Apr!L$4/1000,0)</f>
        <v>0</v>
      </c>
      <c r="D55" s="16">
        <f t="shared" si="69"/>
        <v>0</v>
      </c>
      <c r="E55" s="6">
        <f>IF(May!$E57&gt;0,VLOOKUP($A55,May!$O$4:$T$202,4,FALSE),0)</f>
        <v>0</v>
      </c>
      <c r="F55" s="6">
        <f>IF(May!$E57&gt;0,VLOOKUP($A55,May!$O$4:$T$202,5,FALSE)+May!L$4/1000,0)</f>
        <v>0</v>
      </c>
      <c r="G55" s="16">
        <f t="shared" si="70"/>
        <v>0</v>
      </c>
      <c r="H55" s="6">
        <f>IF(Jun!$E57&gt;0,VLOOKUP($A55,Jun!$O$4:$R$202,4,FALSE),0)</f>
        <v>0</v>
      </c>
      <c r="I55" s="6">
        <f>IF(Jun!$E57&gt;0,VLOOKUP($A55,Jun!$O$4:$T$202,5,FALSE)+Jun!L$4/1000,0)</f>
        <v>0</v>
      </c>
      <c r="J55" s="16">
        <f t="shared" si="71"/>
        <v>0</v>
      </c>
      <c r="K55" s="6">
        <f>IF(Jul!$E57&gt;0,VLOOKUP($A55,Jul!$O$4:$R$202,4,FALSE),0)</f>
        <v>0</v>
      </c>
      <c r="L55" s="6">
        <f>IF(Jul!$E57&gt;0,VLOOKUP($A55,Jul!$O$4:$T$202,5,FALSE)+Jul!$L$4/1000,0)</f>
        <v>0</v>
      </c>
      <c r="M55" s="16">
        <f t="shared" si="72"/>
        <v>0</v>
      </c>
      <c r="N55" s="6">
        <f>IF(Aug!$E57&gt;0,VLOOKUP($A55,Aug!$O$4:$R$202,4,FALSE),0)</f>
        <v>0</v>
      </c>
      <c r="O55" s="6">
        <f>IF(Aug!$E57&gt;0,VLOOKUP($A55,Aug!$O$4:$T$202,5,FALSE)+Aug!L$4/1000,0)</f>
        <v>0</v>
      </c>
      <c r="P55" s="16">
        <f t="shared" si="73"/>
        <v>0</v>
      </c>
      <c r="Q55" s="6">
        <f>IF(Sep!$E57&gt;0,VLOOKUP($A55,Sep!$O$4:$R$202,4,FALSE),0)</f>
        <v>0</v>
      </c>
      <c r="R55" s="6">
        <f>IF(Sep!$E57&gt;0,VLOOKUP($A55,Sep!$O$4:$T$202,5,FALSE)+Sep!L$4/1000,0)</f>
        <v>0</v>
      </c>
      <c r="S55" s="16">
        <f t="shared" si="74"/>
        <v>0</v>
      </c>
      <c r="T55" s="6">
        <f>IF(Oct!$E57&gt;0,VLOOKUP($A55,Oct!$O$4:$R$202,4,FALSE),0)</f>
        <v>0</v>
      </c>
      <c r="U55" s="6">
        <f>IF(Oct!$E57&gt;0,VLOOKUP($A55,Oct!$O$4:$T$202,5,FALSE)+Oct!L$4/1000,0)</f>
        <v>0</v>
      </c>
      <c r="V55" s="16">
        <f t="shared" si="75"/>
        <v>0</v>
      </c>
      <c r="W55" s="6">
        <f>IF(Nov!$E57&gt;0,VLOOKUP($A55,Nov!$O$4:$R$202,4,FALSE),0)</f>
        <v>0</v>
      </c>
      <c r="X55" s="6">
        <f>IF(Nov!$E57&gt;0,VLOOKUP($A55,Nov!$O$4:$T$202,5,FALSE)+Nov!L$4/1000,0)</f>
        <v>0</v>
      </c>
      <c r="Y55" s="16">
        <f t="shared" si="76"/>
        <v>0</v>
      </c>
      <c r="Z55" s="6">
        <f>IF(Dec!$E57&gt;0,VLOOKUP($A55,Dec!$O$4:$R$202,4,FALSE),0)</f>
        <v>0</v>
      </c>
      <c r="AA55" s="6">
        <f>IF(Dec!$E57&gt;0,VLOOKUP($A55,Dec!$O$4:$T$202,5,FALSE)+Dec!L$4/1000,0)</f>
        <v>0</v>
      </c>
      <c r="AB55" s="16">
        <f t="shared" si="77"/>
        <v>0</v>
      </c>
      <c r="AC55" s="6">
        <f>IF(Jan!$E57&gt;0,VLOOKUP($A55,Jan!$O$4:$R$202,4,FALSE),0)</f>
        <v>0</v>
      </c>
      <c r="AD55" s="6">
        <f>IF(Jan!$E57&gt;0,VLOOKUP($A55,Jan!$O$4:$T$202,5,FALSE)+Jan!L$4/1000,0)</f>
        <v>0</v>
      </c>
      <c r="AE55" s="16">
        <f t="shared" si="78"/>
        <v>0</v>
      </c>
      <c r="AF55" s="6">
        <f>IF(Feb!$E57&gt;0,VLOOKUP($A55,Feb!$O$4:$R$202,4,FALSE),0)</f>
        <v>0</v>
      </c>
      <c r="AG55" s="6">
        <f>IF(Feb!$E57&gt;0,VLOOKUP($A55,Feb!$O$4:$T$202,5,FALSE)+Feb!L$4/1000,0)</f>
        <v>0</v>
      </c>
      <c r="AH55" s="16">
        <f t="shared" si="79"/>
        <v>0</v>
      </c>
      <c r="AI55" s="6">
        <f>IF(Mar!$E57&gt;0,VLOOKUP($A55,Mar!$O$4:$R$202,4,FALSE),0)</f>
        <v>0</v>
      </c>
      <c r="AJ55" s="6">
        <f>IF(Mar!$E57&gt;0,VLOOKUP($A55,Mar!$O$4:$T$202,5,FALSE)+Mar!L$4/1000,0)</f>
        <v>0</v>
      </c>
      <c r="AK55" s="16">
        <f t="shared" si="80"/>
        <v>0</v>
      </c>
      <c r="AN55" s="16">
        <f t="shared" si="81"/>
        <v>0</v>
      </c>
      <c r="AQ55" s="1" t="str">
        <f t="shared" si="47"/>
        <v>Jen Trohear</v>
      </c>
      <c r="AR55" s="6">
        <f t="shared" si="48"/>
        <v>0</v>
      </c>
      <c r="AS55" s="6">
        <f t="shared" si="49"/>
        <v>0</v>
      </c>
      <c r="AT55" s="6">
        <f t="shared" si="50"/>
        <v>0</v>
      </c>
      <c r="AU55" s="6">
        <f t="shared" si="51"/>
        <v>0</v>
      </c>
      <c r="AV55" s="6">
        <f t="shared" si="52"/>
        <v>0</v>
      </c>
      <c r="AW55" s="6">
        <f t="shared" si="53"/>
        <v>0</v>
      </c>
      <c r="AX55" s="6">
        <f t="shared" si="54"/>
        <v>0</v>
      </c>
      <c r="AY55" s="6">
        <f t="shared" si="55"/>
        <v>0</v>
      </c>
      <c r="AZ55" s="6">
        <f t="shared" si="56"/>
        <v>0</v>
      </c>
      <c r="BA55" s="6">
        <f t="shared" si="57"/>
        <v>0</v>
      </c>
      <c r="BB55" s="6">
        <f t="shared" si="58"/>
        <v>0</v>
      </c>
      <c r="BC55" s="6">
        <f t="shared" si="59"/>
        <v>0</v>
      </c>
      <c r="BE55" s="1">
        <f t="shared" si="60"/>
        <v>0</v>
      </c>
      <c r="BF55" s="1">
        <f t="shared" si="61"/>
        <v>0</v>
      </c>
      <c r="BG55" s="1">
        <f t="shared" si="62"/>
        <v>0</v>
      </c>
      <c r="BH55" s="1">
        <f t="shared" si="63"/>
        <v>0</v>
      </c>
      <c r="BI55" s="1">
        <f t="shared" si="64"/>
        <v>0</v>
      </c>
      <c r="BJ55" s="1">
        <f t="shared" si="65"/>
        <v>0</v>
      </c>
      <c r="BK55" s="1">
        <f t="shared" si="66"/>
        <v>0</v>
      </c>
      <c r="BL55" s="1">
        <f t="shared" si="67"/>
        <v>0</v>
      </c>
      <c r="BM55" s="1">
        <f t="shared" si="68"/>
        <v>0</v>
      </c>
    </row>
    <row r="56" spans="1:65" x14ac:dyDescent="0.25">
      <c r="A56" s="1" t="s">
        <v>212</v>
      </c>
      <c r="B56" s="6">
        <f>IF(Apr!$E58&gt;0,VLOOKUP($A56,Apr!$O$4:$T$202,4,FALSE),0)</f>
        <v>11</v>
      </c>
      <c r="C56" s="6">
        <f>IF(Apr!$E58&gt;0,VLOOKUP($A56,Apr!$O$4:$T$202,5,FALSE)+Apr!L$4/1000,0)</f>
        <v>3.3000000000000002E-2</v>
      </c>
      <c r="D56" s="16">
        <f t="shared" si="69"/>
        <v>11.043999999999999</v>
      </c>
      <c r="E56" s="6">
        <f>IF(May!$E58&gt;0,VLOOKUP($A56,May!$O$4:$T$202,4,FALSE),0)</f>
        <v>26</v>
      </c>
      <c r="F56" s="6">
        <f>IF(May!$E58&gt;0,VLOOKUP($A56,May!$O$4:$T$202,5,FALSE)+May!L$4/1000,0)</f>
        <v>2.0249999999999999</v>
      </c>
      <c r="G56" s="16">
        <f t="shared" si="70"/>
        <v>28.050999999999998</v>
      </c>
      <c r="H56" s="6">
        <f>IF(Jun!$E58&gt;0,VLOOKUP($A56,Jun!$O$4:$R$202,4,FALSE),0)</f>
        <v>0</v>
      </c>
      <c r="I56" s="6">
        <f>IF(Jun!$E58&gt;0,VLOOKUP($A56,Jun!$O$4:$T$202,5,FALSE)+Jun!L$4/1000,0)</f>
        <v>0</v>
      </c>
      <c r="J56" s="16">
        <f t="shared" si="71"/>
        <v>0</v>
      </c>
      <c r="K56" s="6">
        <f>IF(Jul!$E58&gt;0,VLOOKUP($A56,Jul!$O$4:$R$202,4,FALSE),0)</f>
        <v>0</v>
      </c>
      <c r="L56" s="6">
        <f>IF(Jul!$E58&gt;0,VLOOKUP($A56,Jul!$O$4:$T$202,5,FALSE)+Jul!$L$4/1000,0)</f>
        <v>0</v>
      </c>
      <c r="M56" s="16">
        <f t="shared" si="72"/>
        <v>0</v>
      </c>
      <c r="N56" s="6">
        <f>IF(Aug!$E58&gt;0,VLOOKUP($A56,Aug!$O$4:$R$202,4,FALSE),0)</f>
        <v>0</v>
      </c>
      <c r="O56" s="6">
        <f>IF(Aug!$E58&gt;0,VLOOKUP($A56,Aug!$O$4:$T$202,5,FALSE)+Aug!L$4/1000,0)</f>
        <v>0</v>
      </c>
      <c r="P56" s="16">
        <f t="shared" si="73"/>
        <v>0</v>
      </c>
      <c r="Q56" s="6">
        <f>IF(Sep!$E58&gt;0,VLOOKUP($A56,Sep!$O$4:$R$202,4,FALSE),0)</f>
        <v>37</v>
      </c>
      <c r="R56" s="6">
        <f>IF(Sep!$E58&gt;0,VLOOKUP($A56,Sep!$O$4:$T$202,5,FALSE)+Sep!L$4/1000,0)</f>
        <v>1.4E-2</v>
      </c>
      <c r="S56" s="16">
        <f t="shared" si="74"/>
        <v>37.051000000000002</v>
      </c>
      <c r="T56" s="6">
        <f>IF(Oct!$E58&gt;0,VLOOKUP($A56,Oct!$O$4:$R$202,4,FALSE),0)</f>
        <v>0</v>
      </c>
      <c r="U56" s="6">
        <f>IF(Oct!$E58&gt;0,VLOOKUP($A56,Oct!$O$4:$T$202,5,FALSE)+Oct!L$4/1000,0)</f>
        <v>0</v>
      </c>
      <c r="V56" s="16">
        <f t="shared" si="75"/>
        <v>0</v>
      </c>
      <c r="W56" s="6">
        <f>IF(Nov!$E58&gt;0,VLOOKUP($A56,Nov!$O$4:$R$202,4,FALSE),0)</f>
        <v>0</v>
      </c>
      <c r="X56" s="6">
        <f>IF(Nov!$E58&gt;0,VLOOKUP($A56,Nov!$O$4:$T$202,5,FALSE)+Nov!L$4/1000,0)</f>
        <v>0</v>
      </c>
      <c r="Y56" s="16">
        <f t="shared" si="76"/>
        <v>0</v>
      </c>
      <c r="Z56" s="6">
        <f>IF(Dec!$E58&gt;0,VLOOKUP($A56,Dec!$O$4:$R$202,4,FALSE),0)</f>
        <v>36</v>
      </c>
      <c r="AA56" s="6">
        <f>IF(Dec!$E58&gt;0,VLOOKUP($A56,Dec!$O$4:$T$202,5,FALSE)+Dec!L$4/1000,0)</f>
        <v>4.0140000000000002</v>
      </c>
      <c r="AB56" s="16">
        <f t="shared" si="77"/>
        <v>40.050000000000004</v>
      </c>
      <c r="AC56" s="6">
        <f>IF(Jan!$E58&gt;0,VLOOKUP($A56,Jan!$O$4:$R$202,4,FALSE),0)</f>
        <v>32</v>
      </c>
      <c r="AD56" s="6">
        <f>IF(Jan!$E58&gt;0,VLOOKUP($A56,Jan!$O$4:$T$202,5,FALSE)+Jan!L$4/1000,0)</f>
        <v>8.9999999999999993E-3</v>
      </c>
      <c r="AE56" s="16">
        <f t="shared" si="78"/>
        <v>32.040999999999997</v>
      </c>
      <c r="AF56" s="6">
        <f>IF(Feb!$E58&gt;0,VLOOKUP($A56,Feb!$O$4:$R$202,4,FALSE),0)</f>
        <v>0</v>
      </c>
      <c r="AG56" s="6">
        <f>IF(Feb!$E58&gt;0,VLOOKUP($A56,Feb!$O$4:$T$202,5,FALSE)+Feb!L$4/1000,0)</f>
        <v>0</v>
      </c>
      <c r="AH56" s="16">
        <f t="shared" si="79"/>
        <v>0</v>
      </c>
      <c r="AI56" s="6">
        <f>IF(Mar!$E58&gt;0,VLOOKUP($A56,Mar!$O$4:$R$202,4,FALSE),0)</f>
        <v>0</v>
      </c>
      <c r="AJ56" s="6">
        <f>IF(Mar!$E58&gt;0,VLOOKUP($A56,Mar!$O$4:$T$202,5,FALSE)+Mar!L$4/1000,0)</f>
        <v>0</v>
      </c>
      <c r="AK56" s="16">
        <f t="shared" si="80"/>
        <v>0</v>
      </c>
      <c r="AN56" s="16">
        <f t="shared" si="81"/>
        <v>148.29580853333334</v>
      </c>
      <c r="AQ56" s="1" t="str">
        <f t="shared" si="47"/>
        <v>Jennifer Hill</v>
      </c>
      <c r="AR56" s="6">
        <f t="shared" si="48"/>
        <v>11.043999999999999</v>
      </c>
      <c r="AS56" s="6">
        <f t="shared" si="49"/>
        <v>28.050999999999998</v>
      </c>
      <c r="AT56" s="6">
        <f t="shared" si="50"/>
        <v>0</v>
      </c>
      <c r="AU56" s="6">
        <f t="shared" si="51"/>
        <v>0</v>
      </c>
      <c r="AV56" s="6">
        <f t="shared" si="52"/>
        <v>0</v>
      </c>
      <c r="AW56" s="6">
        <f t="shared" si="53"/>
        <v>37.051000000000002</v>
      </c>
      <c r="AX56" s="6">
        <f t="shared" si="54"/>
        <v>0</v>
      </c>
      <c r="AY56" s="6">
        <f t="shared" si="55"/>
        <v>0</v>
      </c>
      <c r="AZ56" s="6">
        <f t="shared" si="56"/>
        <v>40.050000000000004</v>
      </c>
      <c r="BA56" s="6">
        <f t="shared" si="57"/>
        <v>32.040999999999997</v>
      </c>
      <c r="BB56" s="6">
        <f t="shared" si="58"/>
        <v>0</v>
      </c>
      <c r="BC56" s="6">
        <f t="shared" si="59"/>
        <v>0</v>
      </c>
      <c r="BE56" s="1">
        <f t="shared" si="60"/>
        <v>40.050000000000004</v>
      </c>
      <c r="BF56" s="1">
        <f t="shared" si="61"/>
        <v>37.051000000000002</v>
      </c>
      <c r="BG56" s="1">
        <f t="shared" si="62"/>
        <v>32.040999999999997</v>
      </c>
      <c r="BH56" s="1">
        <f t="shared" si="63"/>
        <v>28.050999999999998</v>
      </c>
      <c r="BI56" s="1">
        <f t="shared" si="64"/>
        <v>11.043999999999999</v>
      </c>
      <c r="BJ56" s="1">
        <f t="shared" si="65"/>
        <v>0</v>
      </c>
      <c r="BK56" s="1">
        <f t="shared" si="66"/>
        <v>0</v>
      </c>
      <c r="BL56" s="1">
        <f t="shared" si="67"/>
        <v>0</v>
      </c>
      <c r="BM56" s="1">
        <f t="shared" si="68"/>
        <v>0</v>
      </c>
    </row>
    <row r="57" spans="1:65" x14ac:dyDescent="0.25">
      <c r="A57" s="1" t="s">
        <v>6</v>
      </c>
      <c r="B57" s="6">
        <f>IF(Apr!$E59&gt;0,VLOOKUP($A57,Apr!$O$4:$T$202,4,FALSE),0)</f>
        <v>0</v>
      </c>
      <c r="C57" s="6">
        <f>IF(Apr!$E59&gt;0,VLOOKUP($A57,Apr!$O$4:$T$202,5,FALSE)+Apr!L$4/1000,0)</f>
        <v>0</v>
      </c>
      <c r="D57" s="16">
        <f t="shared" si="69"/>
        <v>0</v>
      </c>
      <c r="E57" s="6">
        <f>IF(May!$E59&gt;0,VLOOKUP($A57,May!$O$4:$T$202,4,FALSE),0)</f>
        <v>0</v>
      </c>
      <c r="F57" s="6">
        <f>IF(May!$E59&gt;0,VLOOKUP($A57,May!$O$4:$T$202,5,FALSE)+May!L$4/1000,0)</f>
        <v>0</v>
      </c>
      <c r="G57" s="16">
        <f t="shared" si="70"/>
        <v>0</v>
      </c>
      <c r="H57" s="6">
        <f>IF(Jun!$E59&gt;0,VLOOKUP($A57,Jun!$O$4:$R$202,4,FALSE),0)</f>
        <v>0</v>
      </c>
      <c r="I57" s="6">
        <f>IF(Jun!$E59&gt;0,VLOOKUP($A57,Jun!$O$4:$T$202,5,FALSE)+Jun!L$4/1000,0)</f>
        <v>0</v>
      </c>
      <c r="J57" s="16">
        <f t="shared" si="71"/>
        <v>0</v>
      </c>
      <c r="K57" s="6">
        <f>IF(Jul!$E59&gt;0,VLOOKUP($A57,Jul!$O$4:$R$202,4,FALSE),0)</f>
        <v>0</v>
      </c>
      <c r="L57" s="6">
        <f>IF(Jul!$E59&gt;0,VLOOKUP($A57,Jul!$O$4:$T$202,5,FALSE)+Jul!$L$4/1000,0)</f>
        <v>0</v>
      </c>
      <c r="M57" s="16">
        <f t="shared" si="72"/>
        <v>0</v>
      </c>
      <c r="N57" s="6">
        <f>IF(Aug!$E59&gt;0,VLOOKUP($A57,Aug!$O$4:$R$202,4,FALSE),0)</f>
        <v>0</v>
      </c>
      <c r="O57" s="6">
        <f>IF(Aug!$E59&gt;0,VLOOKUP($A57,Aug!$O$4:$T$202,5,FALSE)+Aug!L$4/1000,0)</f>
        <v>0</v>
      </c>
      <c r="P57" s="16">
        <f t="shared" si="73"/>
        <v>0</v>
      </c>
      <c r="Q57" s="6">
        <f>IF(Sep!$E59&gt;0,VLOOKUP($A57,Sep!$O$4:$R$202,4,FALSE),0)</f>
        <v>0</v>
      </c>
      <c r="R57" s="6">
        <f>IF(Sep!$E59&gt;0,VLOOKUP($A57,Sep!$O$4:$T$202,5,FALSE)+Sep!L$4/1000,0)</f>
        <v>0</v>
      </c>
      <c r="S57" s="16">
        <f t="shared" si="74"/>
        <v>0</v>
      </c>
      <c r="T57" s="6">
        <f>IF(Oct!$E59&gt;0,VLOOKUP($A57,Oct!$O$4:$R$202,4,FALSE),0)</f>
        <v>0</v>
      </c>
      <c r="U57" s="6">
        <f>IF(Oct!$E59&gt;0,VLOOKUP($A57,Oct!$O$4:$T$202,5,FALSE)+Oct!L$4/1000,0)</f>
        <v>0</v>
      </c>
      <c r="V57" s="16">
        <f t="shared" si="75"/>
        <v>0</v>
      </c>
      <c r="W57" s="6">
        <f>IF(Nov!$E59&gt;0,VLOOKUP($A57,Nov!$O$4:$R$202,4,FALSE),0)</f>
        <v>0</v>
      </c>
      <c r="X57" s="6">
        <f>IF(Nov!$E59&gt;0,VLOOKUP($A57,Nov!$O$4:$T$202,5,FALSE)+Nov!L$4/1000,0)</f>
        <v>0</v>
      </c>
      <c r="Y57" s="16">
        <f t="shared" si="76"/>
        <v>0</v>
      </c>
      <c r="Z57" s="6">
        <f>IF(Dec!$E59&gt;0,VLOOKUP($A57,Dec!$O$4:$R$202,4,FALSE),0)</f>
        <v>0</v>
      </c>
      <c r="AA57" s="6">
        <f>IF(Dec!$E59&gt;0,VLOOKUP($A57,Dec!$O$4:$T$202,5,FALSE)+Dec!L$4/1000,0)</f>
        <v>0</v>
      </c>
      <c r="AB57" s="16">
        <f t="shared" si="77"/>
        <v>0</v>
      </c>
      <c r="AC57" s="6">
        <f>IF(Jan!$E59&gt;0,VLOOKUP($A57,Jan!$O$4:$R$202,4,FALSE),0)</f>
        <v>0</v>
      </c>
      <c r="AD57" s="6">
        <f>IF(Jan!$E59&gt;0,VLOOKUP($A57,Jan!$O$4:$T$202,5,FALSE)+Jan!L$4/1000,0)</f>
        <v>0</v>
      </c>
      <c r="AE57" s="16">
        <f t="shared" si="78"/>
        <v>0</v>
      </c>
      <c r="AF57" s="6">
        <f>IF(Feb!$E59&gt;0,VLOOKUP($A57,Feb!$O$4:$R$202,4,FALSE),0)</f>
        <v>0</v>
      </c>
      <c r="AG57" s="6">
        <f>IF(Feb!$E59&gt;0,VLOOKUP($A57,Feb!$O$4:$T$202,5,FALSE)+Feb!L$4/1000,0)</f>
        <v>0</v>
      </c>
      <c r="AH57" s="16">
        <f t="shared" si="79"/>
        <v>0</v>
      </c>
      <c r="AI57" s="6">
        <f>IF(Mar!$E59&gt;0,VLOOKUP($A57,Mar!$O$4:$R$202,4,FALSE),0)</f>
        <v>0</v>
      </c>
      <c r="AJ57" s="6">
        <f>IF(Mar!$E59&gt;0,VLOOKUP($A57,Mar!$O$4:$T$202,5,FALSE)+Mar!L$4/1000,0)</f>
        <v>0</v>
      </c>
      <c r="AK57" s="16">
        <f t="shared" si="80"/>
        <v>0</v>
      </c>
      <c r="AN57" s="16">
        <f t="shared" si="81"/>
        <v>0</v>
      </c>
      <c r="AQ57" s="1" t="str">
        <f t="shared" si="47"/>
        <v>Jeremy McCandless</v>
      </c>
      <c r="AR57" s="6">
        <f t="shared" si="48"/>
        <v>0</v>
      </c>
      <c r="AS57" s="6">
        <f t="shared" si="49"/>
        <v>0</v>
      </c>
      <c r="AT57" s="6">
        <f t="shared" si="50"/>
        <v>0</v>
      </c>
      <c r="AU57" s="6">
        <f t="shared" si="51"/>
        <v>0</v>
      </c>
      <c r="AV57" s="6">
        <f t="shared" si="52"/>
        <v>0</v>
      </c>
      <c r="AW57" s="6">
        <f t="shared" si="53"/>
        <v>0</v>
      </c>
      <c r="AX57" s="6">
        <f t="shared" si="54"/>
        <v>0</v>
      </c>
      <c r="AY57" s="6">
        <f t="shared" si="55"/>
        <v>0</v>
      </c>
      <c r="AZ57" s="6">
        <f t="shared" si="56"/>
        <v>0</v>
      </c>
      <c r="BA57" s="6">
        <f t="shared" si="57"/>
        <v>0</v>
      </c>
      <c r="BB57" s="6">
        <f t="shared" si="58"/>
        <v>0</v>
      </c>
      <c r="BC57" s="6">
        <f t="shared" si="59"/>
        <v>0</v>
      </c>
      <c r="BE57" s="1">
        <f t="shared" si="60"/>
        <v>0</v>
      </c>
      <c r="BF57" s="1">
        <f t="shared" si="61"/>
        <v>0</v>
      </c>
      <c r="BG57" s="1">
        <f t="shared" si="62"/>
        <v>0</v>
      </c>
      <c r="BH57" s="1">
        <f t="shared" si="63"/>
        <v>0</v>
      </c>
      <c r="BI57" s="1">
        <f t="shared" si="64"/>
        <v>0</v>
      </c>
      <c r="BJ57" s="1">
        <f t="shared" si="65"/>
        <v>0</v>
      </c>
      <c r="BK57" s="1">
        <f t="shared" si="66"/>
        <v>0</v>
      </c>
      <c r="BL57" s="1">
        <f t="shared" si="67"/>
        <v>0</v>
      </c>
      <c r="BM57" s="1">
        <f t="shared" si="68"/>
        <v>0</v>
      </c>
    </row>
    <row r="58" spans="1:65" x14ac:dyDescent="0.25">
      <c r="A58" s="1" t="s">
        <v>19</v>
      </c>
      <c r="B58" s="6">
        <f>IF(Apr!$E60&gt;0,VLOOKUP($A58,Apr!$O$4:$T$202,4,FALSE),0)</f>
        <v>13</v>
      </c>
      <c r="C58" s="6">
        <f>IF(Apr!$E60&gt;0,VLOOKUP($A58,Apr!$O$4:$T$202,5,FALSE)+Apr!L$4/1000,0)</f>
        <v>3.3000000000000002E-2</v>
      </c>
      <c r="D58" s="16">
        <f t="shared" si="69"/>
        <v>13.045999999999999</v>
      </c>
      <c r="E58" s="6">
        <f>IF(May!$E60&gt;0,VLOOKUP($A58,May!$O$4:$T$202,4,FALSE),0)</f>
        <v>20</v>
      </c>
      <c r="F58" s="6">
        <f>IF(May!$E60&gt;0,VLOOKUP($A58,May!$O$4:$T$202,5,FALSE)+May!L$4/1000,0)</f>
        <v>2.5000000000000001E-2</v>
      </c>
      <c r="G58" s="16">
        <f t="shared" si="70"/>
        <v>20.044999999999998</v>
      </c>
      <c r="H58" s="6">
        <f>IF(Jun!$E60&gt;0,VLOOKUP($A58,Jun!$O$4:$R$202,4,FALSE),0)</f>
        <v>28</v>
      </c>
      <c r="I58" s="6">
        <f>IF(Jun!$E60&gt;0,VLOOKUP($A58,Jun!$O$4:$T$202,5,FALSE)+Jun!L$4/1000,0)</f>
        <v>1.7999999999999999E-2</v>
      </c>
      <c r="J58" s="16">
        <f t="shared" si="71"/>
        <v>28.045999999999999</v>
      </c>
      <c r="K58" s="6">
        <f>IF(Jul!$E60&gt;0,VLOOKUP($A58,Jul!$O$4:$R$202,4,FALSE),0)</f>
        <v>30</v>
      </c>
      <c r="L58" s="6">
        <f>IF(Jul!$E60&gt;0,VLOOKUP($A58,Jul!$O$4:$T$202,5,FALSE)+Jul!$L$4/1000,0)</f>
        <v>1.9E-2</v>
      </c>
      <c r="M58" s="16">
        <f t="shared" si="72"/>
        <v>30.048999999999999</v>
      </c>
      <c r="N58" s="6">
        <f>IF(Aug!$E60&gt;0,VLOOKUP($A58,Aug!$O$4:$R$202,4,FALSE),0)</f>
        <v>32</v>
      </c>
      <c r="O58" s="6">
        <f>IF(Aug!$E60&gt;0,VLOOKUP($A58,Aug!$O$4:$T$202,5,FALSE)+Aug!L$4/1000,0)</f>
        <v>1.6E-2</v>
      </c>
      <c r="P58" s="16">
        <f t="shared" si="73"/>
        <v>32.047999999999995</v>
      </c>
      <c r="Q58" s="6">
        <f>IF(Sep!$E60&gt;0,VLOOKUP($A58,Sep!$O$4:$R$202,4,FALSE),0)</f>
        <v>0</v>
      </c>
      <c r="R58" s="6">
        <f>IF(Sep!$E60&gt;0,VLOOKUP($A58,Sep!$O$4:$T$202,5,FALSE)+Sep!L$4/1000,0)</f>
        <v>0</v>
      </c>
      <c r="S58" s="16">
        <f t="shared" si="74"/>
        <v>0</v>
      </c>
      <c r="T58" s="6">
        <f>IF(Oct!$E60&gt;0,VLOOKUP($A58,Oct!$O$4:$R$202,4,FALSE),0)</f>
        <v>35</v>
      </c>
      <c r="U58" s="6">
        <f>IF(Oct!$E60&gt;0,VLOOKUP($A58,Oct!$O$4:$T$202,5,FALSE)+Oct!L$4/1000,0)</f>
        <v>2.1000000000000001E-2</v>
      </c>
      <c r="V58" s="16">
        <f t="shared" si="75"/>
        <v>35.055999999999997</v>
      </c>
      <c r="W58" s="6">
        <f>IF(Nov!$E60&gt;0,VLOOKUP($A58,Nov!$O$4:$R$202,4,FALSE),0)</f>
        <v>34</v>
      </c>
      <c r="X58" s="6">
        <f>IF(Nov!$E60&gt;0,VLOOKUP($A58,Nov!$O$4:$T$202,5,FALSE)+Nov!L$4/1000,0)</f>
        <v>8.0000000000000002E-3</v>
      </c>
      <c r="Y58" s="16">
        <f t="shared" si="76"/>
        <v>34.042000000000002</v>
      </c>
      <c r="Z58" s="6">
        <f>IF(Dec!$E60&gt;0,VLOOKUP($A58,Dec!$O$4:$R$202,4,FALSE),0)</f>
        <v>0</v>
      </c>
      <c r="AA58" s="6">
        <f>IF(Dec!$E60&gt;0,VLOOKUP($A58,Dec!$O$4:$T$202,5,FALSE)+Dec!L$4/1000,0)</f>
        <v>0</v>
      </c>
      <c r="AB58" s="16">
        <f t="shared" si="77"/>
        <v>0</v>
      </c>
      <c r="AC58" s="6">
        <f>IF(Jan!$E60&gt;0,VLOOKUP($A58,Jan!$O$4:$R$202,4,FALSE),0)</f>
        <v>37</v>
      </c>
      <c r="AD58" s="6">
        <f>IF(Jan!$E60&gt;0,VLOOKUP($A58,Jan!$O$4:$T$202,5,FALSE)+Jan!L$4/1000,0)</f>
        <v>8.9999999999999993E-3</v>
      </c>
      <c r="AE58" s="16">
        <f t="shared" si="78"/>
        <v>37.045999999999999</v>
      </c>
      <c r="AF58" s="6">
        <f>IF(Feb!$E60&gt;0,VLOOKUP($A58,Feb!$O$4:$R$202,4,FALSE),0)</f>
        <v>0</v>
      </c>
      <c r="AG58" s="6">
        <f>IF(Feb!$E60&gt;0,VLOOKUP($A58,Feb!$O$4:$T$202,5,FALSE)+Feb!L$4/1000,0)</f>
        <v>0</v>
      </c>
      <c r="AH58" s="16">
        <f t="shared" si="79"/>
        <v>0</v>
      </c>
      <c r="AI58" s="6">
        <f>IF(Mar!$E60&gt;0,VLOOKUP($A58,Mar!$O$4:$R$202,4,FALSE),0)</f>
        <v>0</v>
      </c>
      <c r="AJ58" s="6">
        <f>IF(Mar!$E60&gt;0,VLOOKUP($A58,Mar!$O$4:$T$202,5,FALSE)+Mar!L$4/1000,0)</f>
        <v>0</v>
      </c>
      <c r="AK58" s="16">
        <f t="shared" si="80"/>
        <v>0</v>
      </c>
      <c r="AN58" s="16">
        <f t="shared" si="81"/>
        <v>229.43353973333333</v>
      </c>
      <c r="AQ58" s="1" t="str">
        <f t="shared" si="47"/>
        <v>Joe Greenwood</v>
      </c>
      <c r="AR58" s="6">
        <f t="shared" si="48"/>
        <v>13.045999999999999</v>
      </c>
      <c r="AS58" s="6">
        <f t="shared" si="49"/>
        <v>20.044999999999998</v>
      </c>
      <c r="AT58" s="6">
        <f t="shared" si="50"/>
        <v>28.045999999999999</v>
      </c>
      <c r="AU58" s="6">
        <f t="shared" si="51"/>
        <v>30.048999999999999</v>
      </c>
      <c r="AV58" s="6">
        <f t="shared" si="52"/>
        <v>32.047999999999995</v>
      </c>
      <c r="AW58" s="6">
        <f t="shared" si="53"/>
        <v>0</v>
      </c>
      <c r="AX58" s="6">
        <f t="shared" si="54"/>
        <v>35.055999999999997</v>
      </c>
      <c r="AY58" s="6">
        <f t="shared" si="55"/>
        <v>34.042000000000002</v>
      </c>
      <c r="AZ58" s="6">
        <f t="shared" si="56"/>
        <v>0</v>
      </c>
      <c r="BA58" s="6">
        <f t="shared" si="57"/>
        <v>37.045999999999999</v>
      </c>
      <c r="BB58" s="6">
        <f t="shared" si="58"/>
        <v>0</v>
      </c>
      <c r="BC58" s="6">
        <f t="shared" si="59"/>
        <v>0</v>
      </c>
      <c r="BE58" s="1">
        <f t="shared" si="60"/>
        <v>37.045999999999999</v>
      </c>
      <c r="BF58" s="1">
        <f t="shared" si="61"/>
        <v>35.055999999999997</v>
      </c>
      <c r="BG58" s="1">
        <f t="shared" si="62"/>
        <v>34.042000000000002</v>
      </c>
      <c r="BH58" s="1">
        <f t="shared" si="63"/>
        <v>32.047999999999995</v>
      </c>
      <c r="BI58" s="1">
        <f t="shared" si="64"/>
        <v>30.048999999999999</v>
      </c>
      <c r="BJ58" s="1">
        <f t="shared" si="65"/>
        <v>28.045999999999999</v>
      </c>
      <c r="BK58" s="1">
        <f t="shared" si="66"/>
        <v>20.044999999999998</v>
      </c>
      <c r="BL58" s="1">
        <f t="shared" si="67"/>
        <v>13.045999999999999</v>
      </c>
      <c r="BM58" s="1">
        <f t="shared" si="68"/>
        <v>0</v>
      </c>
    </row>
    <row r="59" spans="1:65" x14ac:dyDescent="0.25">
      <c r="A59" s="1" t="s">
        <v>133</v>
      </c>
      <c r="B59" s="6">
        <f>IF(Apr!$E61&gt;0,VLOOKUP($A59,Apr!$O$4:$T$202,4,FALSE),0)</f>
        <v>0</v>
      </c>
      <c r="C59" s="6">
        <f>IF(Apr!$E61&gt;0,VLOOKUP($A59,Apr!$O$4:$T$202,5,FALSE)+Apr!L$4/1000,0)</f>
        <v>0</v>
      </c>
      <c r="D59" s="16">
        <f t="shared" si="69"/>
        <v>0</v>
      </c>
      <c r="E59" s="6">
        <f>IF(May!$E61&gt;0,VLOOKUP($A59,May!$O$4:$T$202,4,FALSE),0)</f>
        <v>0</v>
      </c>
      <c r="F59" s="6">
        <f>IF(May!$E61&gt;0,VLOOKUP($A59,May!$O$4:$T$202,5,FALSE)+May!L$4/1000,0)</f>
        <v>0</v>
      </c>
      <c r="G59" s="16">
        <f t="shared" si="70"/>
        <v>0</v>
      </c>
      <c r="H59" s="6">
        <f>IF(Jun!$E61&gt;0,VLOOKUP($A59,Jun!$O$4:$R$202,4,FALSE),0)</f>
        <v>0</v>
      </c>
      <c r="I59" s="6">
        <f>IF(Jun!$E61&gt;0,VLOOKUP($A59,Jun!$O$4:$T$202,5,FALSE)+Jun!L$4/1000,0)</f>
        <v>0</v>
      </c>
      <c r="J59" s="16">
        <f t="shared" si="71"/>
        <v>0</v>
      </c>
      <c r="K59" s="6">
        <f>IF(Jul!$E61&gt;0,VLOOKUP($A59,Jul!$O$4:$R$202,4,FALSE),0)</f>
        <v>0</v>
      </c>
      <c r="L59" s="6">
        <f>IF(Jul!$E61&gt;0,VLOOKUP($A59,Jul!$O$4:$T$202,5,FALSE)+Jul!$L$4/1000,0)</f>
        <v>0</v>
      </c>
      <c r="M59" s="16">
        <f t="shared" si="72"/>
        <v>0</v>
      </c>
      <c r="N59" s="6">
        <f>IF(Aug!$E61&gt;0,VLOOKUP($A59,Aug!$O$4:$R$202,4,FALSE),0)</f>
        <v>0</v>
      </c>
      <c r="O59" s="6">
        <f>IF(Aug!$E61&gt;0,VLOOKUP($A59,Aug!$O$4:$T$202,5,FALSE)+Aug!L$4/1000,0)</f>
        <v>0</v>
      </c>
      <c r="P59" s="16">
        <f t="shared" si="73"/>
        <v>0</v>
      </c>
      <c r="Q59" s="6">
        <f>IF(Sep!$E61&gt;0,VLOOKUP($A59,Sep!$O$4:$R$202,4,FALSE),0)</f>
        <v>0</v>
      </c>
      <c r="R59" s="6">
        <f>IF(Sep!$E61&gt;0,VLOOKUP($A59,Sep!$O$4:$T$202,5,FALSE)+Sep!L$4/1000,0)</f>
        <v>0</v>
      </c>
      <c r="S59" s="16">
        <f t="shared" si="74"/>
        <v>0</v>
      </c>
      <c r="T59" s="6">
        <f>IF(Oct!$E61&gt;0,VLOOKUP($A59,Oct!$O$4:$R$202,4,FALSE),0)</f>
        <v>0</v>
      </c>
      <c r="U59" s="6">
        <f>IF(Oct!$E61&gt;0,VLOOKUP($A59,Oct!$O$4:$T$202,5,FALSE)+Oct!L$4/1000,0)</f>
        <v>0</v>
      </c>
      <c r="V59" s="16">
        <f t="shared" si="75"/>
        <v>0</v>
      </c>
      <c r="W59" s="6">
        <f>IF(Nov!$E61&gt;0,VLOOKUP($A59,Nov!$O$4:$R$202,4,FALSE),0)</f>
        <v>0</v>
      </c>
      <c r="X59" s="6">
        <f>IF(Nov!$E61&gt;0,VLOOKUP($A59,Nov!$O$4:$T$202,5,FALSE)+Nov!L$4/1000,0)</f>
        <v>0</v>
      </c>
      <c r="Y59" s="16">
        <f t="shared" si="76"/>
        <v>0</v>
      </c>
      <c r="Z59" s="6">
        <f>IF(Dec!$E61&gt;0,VLOOKUP($A59,Dec!$O$4:$R$202,4,FALSE),0)</f>
        <v>0</v>
      </c>
      <c r="AA59" s="6">
        <f>IF(Dec!$E61&gt;0,VLOOKUP($A59,Dec!$O$4:$T$202,5,FALSE)+Dec!L$4/1000,0)</f>
        <v>0</v>
      </c>
      <c r="AB59" s="16">
        <f t="shared" si="77"/>
        <v>0</v>
      </c>
      <c r="AC59" s="6">
        <f>IF(Jan!$E61&gt;0,VLOOKUP($A59,Jan!$O$4:$R$202,4,FALSE),0)</f>
        <v>0</v>
      </c>
      <c r="AD59" s="6">
        <f>IF(Jan!$E61&gt;0,VLOOKUP($A59,Jan!$O$4:$T$202,5,FALSE)+Jan!L$4/1000,0)</f>
        <v>0</v>
      </c>
      <c r="AE59" s="16">
        <f t="shared" si="78"/>
        <v>0</v>
      </c>
      <c r="AF59" s="6">
        <f>IF(Feb!$E61&gt;0,VLOOKUP($A59,Feb!$O$4:$R$202,4,FALSE),0)</f>
        <v>0</v>
      </c>
      <c r="AG59" s="6">
        <f>IF(Feb!$E61&gt;0,VLOOKUP($A59,Feb!$O$4:$T$202,5,FALSE)+Feb!L$4/1000,0)</f>
        <v>0</v>
      </c>
      <c r="AH59" s="16">
        <f t="shared" si="79"/>
        <v>0</v>
      </c>
      <c r="AI59" s="6">
        <f>IF(Mar!$E61&gt;0,VLOOKUP($A59,Mar!$O$4:$R$202,4,FALSE),0)</f>
        <v>0</v>
      </c>
      <c r="AJ59" s="6">
        <f>IF(Mar!$E61&gt;0,VLOOKUP($A59,Mar!$O$4:$T$202,5,FALSE)+Mar!L$4/1000,0)</f>
        <v>0</v>
      </c>
      <c r="AK59" s="16">
        <f t="shared" si="80"/>
        <v>0</v>
      </c>
      <c r="AN59" s="16">
        <f t="shared" si="81"/>
        <v>0</v>
      </c>
      <c r="AQ59" s="1" t="str">
        <f t="shared" si="47"/>
        <v>John Bertenshaw</v>
      </c>
      <c r="AR59" s="6">
        <f t="shared" si="48"/>
        <v>0</v>
      </c>
      <c r="AS59" s="6">
        <f t="shared" si="49"/>
        <v>0</v>
      </c>
      <c r="AT59" s="6">
        <f t="shared" si="50"/>
        <v>0</v>
      </c>
      <c r="AU59" s="6">
        <f t="shared" si="51"/>
        <v>0</v>
      </c>
      <c r="AV59" s="6">
        <f t="shared" si="52"/>
        <v>0</v>
      </c>
      <c r="AW59" s="6">
        <f t="shared" si="53"/>
        <v>0</v>
      </c>
      <c r="AX59" s="6">
        <f t="shared" si="54"/>
        <v>0</v>
      </c>
      <c r="AY59" s="6">
        <f t="shared" si="55"/>
        <v>0</v>
      </c>
      <c r="AZ59" s="6">
        <f t="shared" si="56"/>
        <v>0</v>
      </c>
      <c r="BA59" s="6">
        <f t="shared" si="57"/>
        <v>0</v>
      </c>
      <c r="BB59" s="6">
        <f t="shared" si="58"/>
        <v>0</v>
      </c>
      <c r="BC59" s="6">
        <f t="shared" si="59"/>
        <v>0</v>
      </c>
      <c r="BE59" s="1">
        <f t="shared" si="60"/>
        <v>0</v>
      </c>
      <c r="BF59" s="1">
        <f t="shared" si="61"/>
        <v>0</v>
      </c>
      <c r="BG59" s="1">
        <f t="shared" si="62"/>
        <v>0</v>
      </c>
      <c r="BH59" s="1">
        <f t="shared" si="63"/>
        <v>0</v>
      </c>
      <c r="BI59" s="1">
        <f t="shared" si="64"/>
        <v>0</v>
      </c>
      <c r="BJ59" s="1">
        <f t="shared" si="65"/>
        <v>0</v>
      </c>
      <c r="BK59" s="1">
        <f t="shared" si="66"/>
        <v>0</v>
      </c>
      <c r="BL59" s="1">
        <f t="shared" si="67"/>
        <v>0</v>
      </c>
      <c r="BM59" s="1">
        <f t="shared" si="68"/>
        <v>0</v>
      </c>
    </row>
    <row r="60" spans="1:65" x14ac:dyDescent="0.25">
      <c r="A60" s="1" t="s">
        <v>152</v>
      </c>
      <c r="B60" s="6">
        <f>IF(Apr!$E62&gt;0,VLOOKUP($A60,Apr!$O$4:$T$202,4,FALSE),0)</f>
        <v>0</v>
      </c>
      <c r="C60" s="6">
        <f>IF(Apr!$E62&gt;0,VLOOKUP($A60,Apr!$O$4:$T$202,5,FALSE)+Apr!L$4/1000,0)</f>
        <v>0</v>
      </c>
      <c r="D60" s="16">
        <f t="shared" si="69"/>
        <v>0</v>
      </c>
      <c r="E60" s="6">
        <f>IF(May!$E62&gt;0,VLOOKUP($A60,May!$O$4:$T$202,4,FALSE),0)</f>
        <v>0</v>
      </c>
      <c r="F60" s="6">
        <f>IF(May!$E62&gt;0,VLOOKUP($A60,May!$O$4:$T$202,5,FALSE)+May!L$4/1000,0)</f>
        <v>0</v>
      </c>
      <c r="G60" s="16">
        <f t="shared" si="70"/>
        <v>0</v>
      </c>
      <c r="H60" s="6">
        <f>IF(Jun!$E62&gt;0,VLOOKUP($A60,Jun!$O$4:$R$202,4,FALSE),0)</f>
        <v>0</v>
      </c>
      <c r="I60" s="6">
        <f>IF(Jun!$E62&gt;0,VLOOKUP($A60,Jun!$O$4:$T$202,5,FALSE)+Jun!L$4/1000,0)</f>
        <v>0</v>
      </c>
      <c r="J60" s="16">
        <f t="shared" si="71"/>
        <v>0</v>
      </c>
      <c r="K60" s="6">
        <f>IF(Jul!$E62&gt;0,VLOOKUP($A60,Jul!$O$4:$R$202,4,FALSE),0)</f>
        <v>0</v>
      </c>
      <c r="L60" s="6">
        <f>IF(Jul!$E62&gt;0,VLOOKUP($A60,Jul!$O$4:$T$202,5,FALSE)+Jul!$L$4/1000,0)</f>
        <v>0</v>
      </c>
      <c r="M60" s="16">
        <f t="shared" si="72"/>
        <v>0</v>
      </c>
      <c r="N60" s="6">
        <f>IF(Aug!$E62&gt;0,VLOOKUP($A60,Aug!$O$4:$R$202,4,FALSE),0)</f>
        <v>30</v>
      </c>
      <c r="O60" s="6">
        <f>IF(Aug!$E62&gt;0,VLOOKUP($A60,Aug!$O$4:$T$202,5,FALSE)+Aug!L$4/1000,0)</f>
        <v>1.6E-2</v>
      </c>
      <c r="P60" s="16">
        <f t="shared" si="73"/>
        <v>30.045999999999999</v>
      </c>
      <c r="Q60" s="6">
        <f>IF(Sep!$E62&gt;0,VLOOKUP($A60,Sep!$O$4:$R$202,4,FALSE),0)</f>
        <v>0</v>
      </c>
      <c r="R60" s="6">
        <f>IF(Sep!$E62&gt;0,VLOOKUP($A60,Sep!$O$4:$T$202,5,FALSE)+Sep!L$4/1000,0)</f>
        <v>1.4E-2</v>
      </c>
      <c r="S60" s="16">
        <f t="shared" si="74"/>
        <v>1.4E-2</v>
      </c>
      <c r="T60" s="6">
        <f>IF(Oct!$E62&gt;0,VLOOKUP($A60,Oct!$O$4:$R$202,4,FALSE),0)</f>
        <v>0</v>
      </c>
      <c r="U60" s="6">
        <f>IF(Oct!$E62&gt;0,VLOOKUP($A60,Oct!$O$4:$T$202,5,FALSE)+Oct!L$4/1000,0)</f>
        <v>0</v>
      </c>
      <c r="V60" s="16">
        <f t="shared" si="75"/>
        <v>0</v>
      </c>
      <c r="W60" s="6">
        <f>IF(Nov!$E62&gt;0,VLOOKUP($A60,Nov!$O$4:$R$202,4,FALSE),0)</f>
        <v>0</v>
      </c>
      <c r="X60" s="6">
        <f>IF(Nov!$E62&gt;0,VLOOKUP($A60,Nov!$O$4:$T$202,5,FALSE)+Nov!L$4/1000,0)</f>
        <v>0</v>
      </c>
      <c r="Y60" s="16">
        <f t="shared" si="76"/>
        <v>0</v>
      </c>
      <c r="Z60" s="6">
        <f>IF(Dec!$E62&gt;0,VLOOKUP($A60,Dec!$O$4:$R$202,4,FALSE),0)</f>
        <v>30</v>
      </c>
      <c r="AA60" s="6">
        <f>IF(Dec!$E62&gt;0,VLOOKUP($A60,Dec!$O$4:$T$202,5,FALSE)+Dec!L$4/1000,0)</f>
        <v>1.014</v>
      </c>
      <c r="AB60" s="16">
        <f t="shared" si="77"/>
        <v>31.044</v>
      </c>
      <c r="AC60" s="6">
        <f>IF(Jan!$E62&gt;0,VLOOKUP($A60,Jan!$O$4:$R$202,4,FALSE),0)</f>
        <v>0</v>
      </c>
      <c r="AD60" s="6">
        <f>IF(Jan!$E62&gt;0,VLOOKUP($A60,Jan!$O$4:$T$202,5,FALSE)+Jan!L$4/1000,0)</f>
        <v>0</v>
      </c>
      <c r="AE60" s="16">
        <f t="shared" si="78"/>
        <v>0</v>
      </c>
      <c r="AF60" s="6">
        <f>IF(Feb!$E62&gt;0,VLOOKUP($A60,Feb!$O$4:$R$202,4,FALSE),0)</f>
        <v>34</v>
      </c>
      <c r="AG60" s="6">
        <f>IF(Feb!$E62&gt;0,VLOOKUP($A60,Feb!$O$4:$T$202,5,FALSE)+Feb!L$4/1000,0)</f>
        <v>8.0000000000000002E-3</v>
      </c>
      <c r="AH60" s="16">
        <f t="shared" si="79"/>
        <v>34.042000000000002</v>
      </c>
      <c r="AI60" s="6">
        <f>IF(Mar!$E62&gt;0,VLOOKUP($A60,Mar!$O$4:$R$202,4,FALSE),0)</f>
        <v>0</v>
      </c>
      <c r="AJ60" s="6">
        <f>IF(Mar!$E62&gt;0,VLOOKUP($A60,Mar!$O$4:$T$202,5,FALSE)+Mar!L$4/1000,0)</f>
        <v>0</v>
      </c>
      <c r="AK60" s="16">
        <f t="shared" si="80"/>
        <v>0</v>
      </c>
      <c r="AN60" s="16">
        <f t="shared" si="81"/>
        <v>95.196399199999988</v>
      </c>
      <c r="AQ60" s="1" t="str">
        <f t="shared" si="47"/>
        <v>Jonathan Tuck</v>
      </c>
      <c r="AR60" s="6">
        <f t="shared" si="48"/>
        <v>0</v>
      </c>
      <c r="AS60" s="6">
        <f t="shared" si="49"/>
        <v>0</v>
      </c>
      <c r="AT60" s="6">
        <f t="shared" si="50"/>
        <v>0</v>
      </c>
      <c r="AU60" s="6">
        <f t="shared" si="51"/>
        <v>0</v>
      </c>
      <c r="AV60" s="6">
        <f t="shared" si="52"/>
        <v>30.045999999999999</v>
      </c>
      <c r="AW60" s="6">
        <f t="shared" si="53"/>
        <v>1.4E-2</v>
      </c>
      <c r="AX60" s="6">
        <f t="shared" si="54"/>
        <v>0</v>
      </c>
      <c r="AY60" s="6">
        <f t="shared" si="55"/>
        <v>0</v>
      </c>
      <c r="AZ60" s="6">
        <f t="shared" si="56"/>
        <v>31.044</v>
      </c>
      <c r="BA60" s="6">
        <f t="shared" si="57"/>
        <v>0</v>
      </c>
      <c r="BB60" s="6">
        <f t="shared" si="58"/>
        <v>34.042000000000002</v>
      </c>
      <c r="BC60" s="6">
        <f t="shared" si="59"/>
        <v>0</v>
      </c>
      <c r="BE60" s="1">
        <f t="shared" si="60"/>
        <v>34.042000000000002</v>
      </c>
      <c r="BF60" s="1">
        <f t="shared" si="61"/>
        <v>31.044</v>
      </c>
      <c r="BG60" s="1">
        <f t="shared" si="62"/>
        <v>30.045999999999999</v>
      </c>
      <c r="BH60" s="1">
        <f t="shared" si="63"/>
        <v>1.4E-2</v>
      </c>
      <c r="BI60" s="1">
        <f t="shared" si="64"/>
        <v>0</v>
      </c>
      <c r="BJ60" s="1">
        <f t="shared" si="65"/>
        <v>0</v>
      </c>
      <c r="BK60" s="1">
        <f t="shared" si="66"/>
        <v>0</v>
      </c>
      <c r="BL60" s="1">
        <f t="shared" si="67"/>
        <v>0</v>
      </c>
      <c r="BM60" s="1">
        <f t="shared" si="68"/>
        <v>0</v>
      </c>
    </row>
    <row r="61" spans="1:65" x14ac:dyDescent="0.25">
      <c r="A61" s="1" t="s">
        <v>17</v>
      </c>
      <c r="B61" s="6">
        <f>IF(Apr!$E63&gt;0,VLOOKUP($A61,Apr!$O$4:$T$202,4,FALSE),0)</f>
        <v>0</v>
      </c>
      <c r="C61" s="6">
        <f>IF(Apr!$E63&gt;0,VLOOKUP($A61,Apr!$O$4:$T$202,5,FALSE)+Apr!L$4/1000,0)</f>
        <v>0</v>
      </c>
      <c r="D61" s="16">
        <f t="shared" si="69"/>
        <v>0</v>
      </c>
      <c r="E61" s="6">
        <f>IF(May!$E63&gt;0,VLOOKUP($A61,May!$O$4:$T$202,4,FALSE),0)</f>
        <v>0</v>
      </c>
      <c r="F61" s="6">
        <f>IF(May!$E63&gt;0,VLOOKUP($A61,May!$O$4:$T$202,5,FALSE)+May!L$4/1000,0)</f>
        <v>0</v>
      </c>
      <c r="G61" s="16">
        <f t="shared" si="70"/>
        <v>0</v>
      </c>
      <c r="H61" s="6">
        <f>IF(Jun!$E63&gt;0,VLOOKUP($A61,Jun!$O$4:$R$202,4,FALSE),0)</f>
        <v>0</v>
      </c>
      <c r="I61" s="6">
        <f>IF(Jun!$E63&gt;0,VLOOKUP($A61,Jun!$O$4:$T$202,5,FALSE)+Jun!L$4/1000,0)</f>
        <v>0</v>
      </c>
      <c r="J61" s="16">
        <f t="shared" si="71"/>
        <v>0</v>
      </c>
      <c r="K61" s="6">
        <f>IF(Jul!$E63&gt;0,VLOOKUP($A61,Jul!$O$4:$R$202,4,FALSE),0)</f>
        <v>0</v>
      </c>
      <c r="L61" s="6">
        <f>IF(Jul!$E63&gt;0,VLOOKUP($A61,Jul!$O$4:$T$202,5,FALSE)+Jul!$L$4/1000,0)</f>
        <v>0</v>
      </c>
      <c r="M61" s="16">
        <f t="shared" si="72"/>
        <v>0</v>
      </c>
      <c r="N61" s="6">
        <f>IF(Aug!$E63&gt;0,VLOOKUP($A61,Aug!$O$4:$R$202,4,FALSE),0)</f>
        <v>0</v>
      </c>
      <c r="O61" s="6">
        <f>IF(Aug!$E63&gt;0,VLOOKUP($A61,Aug!$O$4:$T$202,5,FALSE)+Aug!L$4/1000,0)</f>
        <v>0</v>
      </c>
      <c r="P61" s="16">
        <f t="shared" si="73"/>
        <v>0</v>
      </c>
      <c r="Q61" s="6">
        <f>IF(Sep!$E63&gt;0,VLOOKUP($A61,Sep!$O$4:$R$202,4,FALSE),0)</f>
        <v>0</v>
      </c>
      <c r="R61" s="6">
        <f>IF(Sep!$E63&gt;0,VLOOKUP($A61,Sep!$O$4:$T$202,5,FALSE)+Sep!L$4/1000,0)</f>
        <v>0</v>
      </c>
      <c r="S61" s="16">
        <f t="shared" si="74"/>
        <v>0</v>
      </c>
      <c r="T61" s="6">
        <f>IF(Oct!$E63&gt;0,VLOOKUP($A61,Oct!$O$4:$R$202,4,FALSE),0)</f>
        <v>0</v>
      </c>
      <c r="U61" s="6">
        <f>IF(Oct!$E63&gt;0,VLOOKUP($A61,Oct!$O$4:$T$202,5,FALSE)+Oct!L$4/1000,0)</f>
        <v>0</v>
      </c>
      <c r="V61" s="16">
        <f t="shared" si="75"/>
        <v>0</v>
      </c>
      <c r="W61" s="6">
        <f>IF(Nov!$E63&gt;0,VLOOKUP($A61,Nov!$O$4:$R$202,4,FALSE),0)</f>
        <v>0</v>
      </c>
      <c r="X61" s="6">
        <f>IF(Nov!$E63&gt;0,VLOOKUP($A61,Nov!$O$4:$T$202,5,FALSE)+Nov!L$4/1000,0)</f>
        <v>0</v>
      </c>
      <c r="Y61" s="16">
        <f t="shared" si="76"/>
        <v>0</v>
      </c>
      <c r="Z61" s="6">
        <f>IF(Dec!$E63&gt;0,VLOOKUP($A61,Dec!$O$4:$R$202,4,FALSE),0)</f>
        <v>0</v>
      </c>
      <c r="AA61" s="6">
        <f>IF(Dec!$E63&gt;0,VLOOKUP($A61,Dec!$O$4:$T$202,5,FALSE)+Dec!L$4/1000,0)</f>
        <v>0</v>
      </c>
      <c r="AB61" s="16">
        <f t="shared" si="77"/>
        <v>0</v>
      </c>
      <c r="AC61" s="6">
        <f>IF(Jan!$E63&gt;0,VLOOKUP($A61,Jan!$O$4:$R$202,4,FALSE),0)</f>
        <v>0</v>
      </c>
      <c r="AD61" s="6">
        <f>IF(Jan!$E63&gt;0,VLOOKUP($A61,Jan!$O$4:$T$202,5,FALSE)+Jan!L$4/1000,0)</f>
        <v>0</v>
      </c>
      <c r="AE61" s="16">
        <f t="shared" si="78"/>
        <v>0</v>
      </c>
      <c r="AF61" s="6">
        <f>IF(Feb!$E63&gt;0,VLOOKUP($A61,Feb!$O$4:$R$202,4,FALSE),0)</f>
        <v>0</v>
      </c>
      <c r="AG61" s="6">
        <f>IF(Feb!$E63&gt;0,VLOOKUP($A61,Feb!$O$4:$T$202,5,FALSE)+Feb!L$4/1000,0)</f>
        <v>0</v>
      </c>
      <c r="AH61" s="16">
        <f t="shared" si="79"/>
        <v>0</v>
      </c>
      <c r="AI61" s="6">
        <f>IF(Mar!$E63&gt;0,VLOOKUP($A61,Mar!$O$4:$R$202,4,FALSE),0)</f>
        <v>0</v>
      </c>
      <c r="AJ61" s="6">
        <f>IF(Mar!$E63&gt;0,VLOOKUP($A61,Mar!$O$4:$T$202,5,FALSE)+Mar!L$4/1000,0)</f>
        <v>0</v>
      </c>
      <c r="AK61" s="16">
        <f t="shared" si="80"/>
        <v>0</v>
      </c>
      <c r="AN61" s="16">
        <f t="shared" si="81"/>
        <v>0</v>
      </c>
      <c r="AQ61" s="1" t="str">
        <f t="shared" si="47"/>
        <v>Julia Rolfe</v>
      </c>
      <c r="AR61" s="6">
        <f t="shared" si="48"/>
        <v>0</v>
      </c>
      <c r="AS61" s="6">
        <f t="shared" si="49"/>
        <v>0</v>
      </c>
      <c r="AT61" s="6">
        <f t="shared" si="50"/>
        <v>0</v>
      </c>
      <c r="AU61" s="6">
        <f t="shared" si="51"/>
        <v>0</v>
      </c>
      <c r="AV61" s="6">
        <f t="shared" si="52"/>
        <v>0</v>
      </c>
      <c r="AW61" s="6">
        <f t="shared" si="53"/>
        <v>0</v>
      </c>
      <c r="AX61" s="6">
        <f t="shared" si="54"/>
        <v>0</v>
      </c>
      <c r="AY61" s="6">
        <f t="shared" si="55"/>
        <v>0</v>
      </c>
      <c r="AZ61" s="6">
        <f t="shared" si="56"/>
        <v>0</v>
      </c>
      <c r="BA61" s="6">
        <f t="shared" si="57"/>
        <v>0</v>
      </c>
      <c r="BB61" s="6">
        <f t="shared" si="58"/>
        <v>0</v>
      </c>
      <c r="BC61" s="6">
        <f t="shared" si="59"/>
        <v>0</v>
      </c>
      <c r="BE61" s="1">
        <f t="shared" si="60"/>
        <v>0</v>
      </c>
      <c r="BF61" s="1">
        <f t="shared" si="61"/>
        <v>0</v>
      </c>
      <c r="BG61" s="1">
        <f t="shared" si="62"/>
        <v>0</v>
      </c>
      <c r="BH61" s="1">
        <f t="shared" si="63"/>
        <v>0</v>
      </c>
      <c r="BI61" s="1">
        <f t="shared" si="64"/>
        <v>0</v>
      </c>
      <c r="BJ61" s="1">
        <f t="shared" si="65"/>
        <v>0</v>
      </c>
      <c r="BK61" s="1">
        <f t="shared" si="66"/>
        <v>0</v>
      </c>
      <c r="BL61" s="1">
        <f t="shared" si="67"/>
        <v>0</v>
      </c>
      <c r="BM61" s="1">
        <f t="shared" si="68"/>
        <v>0</v>
      </c>
    </row>
    <row r="62" spans="1:65" x14ac:dyDescent="0.25">
      <c r="A62" s="1" t="s">
        <v>202</v>
      </c>
      <c r="B62" s="6">
        <f>IF(Apr!$E64&gt;0,VLOOKUP($A62,Apr!$O$4:$T$202,4,FALSE),0)</f>
        <v>0</v>
      </c>
      <c r="C62" s="6">
        <f>IF(Apr!$E64&gt;0,VLOOKUP($A62,Apr!$O$4:$T$202,5,FALSE)+Apr!L$4/1000,0)</f>
        <v>0</v>
      </c>
      <c r="D62" s="16">
        <f t="shared" si="69"/>
        <v>0</v>
      </c>
      <c r="E62" s="6">
        <f>IF(May!$E64&gt;0,VLOOKUP($A62,May!$O$4:$T$202,4,FALSE),0)</f>
        <v>0</v>
      </c>
      <c r="F62" s="6">
        <f>IF(May!$E64&gt;0,VLOOKUP($A62,May!$O$4:$T$202,5,FALSE)+May!L$4/1000,0)</f>
        <v>0</v>
      </c>
      <c r="G62" s="16">
        <f t="shared" si="70"/>
        <v>0</v>
      </c>
      <c r="H62" s="6">
        <f>IF(Jun!$E64&gt;0,VLOOKUP($A62,Jun!$O$4:$R$202,4,FALSE),0)</f>
        <v>0</v>
      </c>
      <c r="I62" s="6">
        <f>IF(Jun!$E64&gt;0,VLOOKUP($A62,Jun!$O$4:$T$202,5,FALSE)+Jun!L$4/1000,0)</f>
        <v>0</v>
      </c>
      <c r="J62" s="16">
        <f t="shared" si="71"/>
        <v>0</v>
      </c>
      <c r="K62" s="6">
        <f>IF(Jul!$E64&gt;0,VLOOKUP($A62,Jul!$O$4:$R$202,4,FALSE),0)</f>
        <v>0</v>
      </c>
      <c r="L62" s="6">
        <f>IF(Jul!$E64&gt;0,VLOOKUP($A62,Jul!$O$4:$T$202,5,FALSE)+Jul!$L$4/1000,0)</f>
        <v>0</v>
      </c>
      <c r="M62" s="16">
        <f t="shared" si="72"/>
        <v>0</v>
      </c>
      <c r="N62" s="6">
        <f>IF(Aug!$E64&gt;0,VLOOKUP($A62,Aug!$O$4:$R$202,4,FALSE),0)</f>
        <v>0</v>
      </c>
      <c r="O62" s="6">
        <f>IF(Aug!$E64&gt;0,VLOOKUP($A62,Aug!$O$4:$T$202,5,FALSE)+Aug!L$4/1000,0)</f>
        <v>0</v>
      </c>
      <c r="P62" s="16">
        <f t="shared" si="73"/>
        <v>0</v>
      </c>
      <c r="Q62" s="6">
        <f>IF(Sep!$E64&gt;0,VLOOKUP($A62,Sep!$O$4:$R$202,4,FALSE),0)</f>
        <v>0</v>
      </c>
      <c r="R62" s="6">
        <f>IF(Sep!$E64&gt;0,VLOOKUP($A62,Sep!$O$4:$T$202,5,FALSE)+Sep!L$4/1000,0)</f>
        <v>0</v>
      </c>
      <c r="S62" s="16">
        <f t="shared" si="74"/>
        <v>0</v>
      </c>
      <c r="T62" s="6">
        <f>IF(Oct!$E64&gt;0,VLOOKUP($A62,Oct!$O$4:$R$202,4,FALSE),0)</f>
        <v>0</v>
      </c>
      <c r="U62" s="6">
        <f>IF(Oct!$E64&gt;0,VLOOKUP($A62,Oct!$O$4:$T$202,5,FALSE)+Oct!L$4/1000,0)</f>
        <v>0</v>
      </c>
      <c r="V62" s="16">
        <f t="shared" si="75"/>
        <v>0</v>
      </c>
      <c r="W62" s="6">
        <f>IF(Nov!$E64&gt;0,VLOOKUP($A62,Nov!$O$4:$R$202,4,FALSE),0)</f>
        <v>0</v>
      </c>
      <c r="X62" s="6">
        <f>IF(Nov!$E64&gt;0,VLOOKUP($A62,Nov!$O$4:$T$202,5,FALSE)+Nov!L$4/1000,0)</f>
        <v>0</v>
      </c>
      <c r="Y62" s="16">
        <f t="shared" si="76"/>
        <v>0</v>
      </c>
      <c r="Z62" s="6">
        <f>IF(Dec!$E64&gt;0,VLOOKUP($A62,Dec!$O$4:$R$202,4,FALSE),0)</f>
        <v>0</v>
      </c>
      <c r="AA62" s="6">
        <f>IF(Dec!$E64&gt;0,VLOOKUP($A62,Dec!$O$4:$T$202,5,FALSE)+Dec!L$4/1000,0)</f>
        <v>0</v>
      </c>
      <c r="AB62" s="16">
        <f t="shared" si="77"/>
        <v>0</v>
      </c>
      <c r="AC62" s="6">
        <f>IF(Jan!$E64&gt;0,VLOOKUP($A62,Jan!$O$4:$R$202,4,FALSE),0)</f>
        <v>0</v>
      </c>
      <c r="AD62" s="6">
        <f>IF(Jan!$E64&gt;0,VLOOKUP($A62,Jan!$O$4:$T$202,5,FALSE)+Jan!L$4/1000,0)</f>
        <v>0</v>
      </c>
      <c r="AE62" s="16">
        <f t="shared" si="78"/>
        <v>0</v>
      </c>
      <c r="AF62" s="6">
        <f>IF(Feb!$E64&gt;0,VLOOKUP($A62,Feb!$O$4:$R$202,4,FALSE),0)</f>
        <v>0</v>
      </c>
      <c r="AG62" s="6">
        <f>IF(Feb!$E64&gt;0,VLOOKUP($A62,Feb!$O$4:$T$202,5,FALSE)+Feb!L$4/1000,0)</f>
        <v>0</v>
      </c>
      <c r="AH62" s="16">
        <f t="shared" si="79"/>
        <v>0</v>
      </c>
      <c r="AI62" s="6">
        <f>IF(Mar!$E64&gt;0,VLOOKUP($A62,Mar!$O$4:$R$202,4,FALSE),0)</f>
        <v>0</v>
      </c>
      <c r="AJ62" s="6">
        <f>IF(Mar!$E64&gt;0,VLOOKUP($A62,Mar!$O$4:$T$202,5,FALSE)+Mar!L$4/1000,0)</f>
        <v>0</v>
      </c>
      <c r="AK62" s="16">
        <f t="shared" si="80"/>
        <v>0</v>
      </c>
      <c r="AN62" s="16">
        <f t="shared" si="81"/>
        <v>0</v>
      </c>
      <c r="AQ62" s="1" t="str">
        <f t="shared" si="47"/>
        <v>Julie Brayne</v>
      </c>
      <c r="AR62" s="6">
        <f t="shared" si="48"/>
        <v>0</v>
      </c>
      <c r="AS62" s="6">
        <f t="shared" si="49"/>
        <v>0</v>
      </c>
      <c r="AT62" s="6">
        <f t="shared" si="50"/>
        <v>0</v>
      </c>
      <c r="AU62" s="6">
        <f t="shared" si="51"/>
        <v>0</v>
      </c>
      <c r="AV62" s="6">
        <f t="shared" si="52"/>
        <v>0</v>
      </c>
      <c r="AW62" s="6">
        <f t="shared" si="53"/>
        <v>0</v>
      </c>
      <c r="AX62" s="6">
        <f t="shared" si="54"/>
        <v>0</v>
      </c>
      <c r="AY62" s="6">
        <f t="shared" si="55"/>
        <v>0</v>
      </c>
      <c r="AZ62" s="6">
        <f t="shared" si="56"/>
        <v>0</v>
      </c>
      <c r="BA62" s="6">
        <f t="shared" si="57"/>
        <v>0</v>
      </c>
      <c r="BB62" s="6">
        <f t="shared" si="58"/>
        <v>0</v>
      </c>
      <c r="BC62" s="6">
        <f t="shared" si="59"/>
        <v>0</v>
      </c>
      <c r="BE62" s="1">
        <f t="shared" si="60"/>
        <v>0</v>
      </c>
      <c r="BF62" s="1">
        <f t="shared" si="61"/>
        <v>0</v>
      </c>
      <c r="BG62" s="1">
        <f t="shared" si="62"/>
        <v>0</v>
      </c>
      <c r="BH62" s="1">
        <f t="shared" si="63"/>
        <v>0</v>
      </c>
      <c r="BI62" s="1">
        <f t="shared" si="64"/>
        <v>0</v>
      </c>
      <c r="BJ62" s="1">
        <f t="shared" si="65"/>
        <v>0</v>
      </c>
      <c r="BK62" s="1">
        <f t="shared" si="66"/>
        <v>0</v>
      </c>
      <c r="BL62" s="1">
        <f t="shared" si="67"/>
        <v>0</v>
      </c>
      <c r="BM62" s="1">
        <f t="shared" si="68"/>
        <v>0</v>
      </c>
    </row>
    <row r="63" spans="1:65" x14ac:dyDescent="0.25">
      <c r="A63" s="1" t="s">
        <v>150</v>
      </c>
      <c r="B63" s="6">
        <f>IF(Apr!$E65&gt;0,VLOOKUP($A63,Apr!$O$4:$T$202,4,FALSE),0)</f>
        <v>0</v>
      </c>
      <c r="C63" s="6">
        <f>IF(Apr!$E65&gt;0,VLOOKUP($A63,Apr!$O$4:$T$202,5,FALSE)+Apr!L$4/1000,0)</f>
        <v>0</v>
      </c>
      <c r="D63" s="16">
        <f t="shared" si="69"/>
        <v>0</v>
      </c>
      <c r="E63" s="6">
        <f>IF(May!$E65&gt;0,VLOOKUP($A63,May!$O$4:$T$202,4,FALSE),0)</f>
        <v>34</v>
      </c>
      <c r="F63" s="6">
        <f>IF(May!$E65&gt;0,VLOOKUP($A63,May!$O$4:$T$202,5,FALSE)+May!L$4/1000,0)</f>
        <v>2.5000000000000001E-2</v>
      </c>
      <c r="G63" s="16">
        <f t="shared" si="70"/>
        <v>34.058999999999997</v>
      </c>
      <c r="H63" s="6">
        <f>IF(Jun!$E65&gt;0,VLOOKUP($A63,Jun!$O$4:$R$202,4,FALSE),0)</f>
        <v>0</v>
      </c>
      <c r="I63" s="6">
        <f>IF(Jun!$E65&gt;0,VLOOKUP($A63,Jun!$O$4:$T$202,5,FALSE)+Jun!L$4/1000,0)</f>
        <v>0</v>
      </c>
      <c r="J63" s="16">
        <f t="shared" si="71"/>
        <v>0</v>
      </c>
      <c r="K63" s="6">
        <f>IF(Jul!$E65&gt;0,VLOOKUP($A63,Jul!$O$4:$R$202,4,FALSE),0)</f>
        <v>0</v>
      </c>
      <c r="L63" s="6">
        <f>IF(Jul!$E65&gt;0,VLOOKUP($A63,Jul!$O$4:$T$202,5,FALSE)+Jul!$L$4/1000,0)</f>
        <v>0</v>
      </c>
      <c r="M63" s="16">
        <f t="shared" si="72"/>
        <v>0</v>
      </c>
      <c r="N63" s="6">
        <f>IF(Aug!$E65&gt;0,VLOOKUP($A63,Aug!$O$4:$R$202,4,FALSE),0)</f>
        <v>0</v>
      </c>
      <c r="O63" s="6">
        <f>IF(Aug!$E65&gt;0,VLOOKUP($A63,Aug!$O$4:$T$202,5,FALSE)+Aug!L$4/1000,0)</f>
        <v>0</v>
      </c>
      <c r="P63" s="16">
        <f t="shared" si="73"/>
        <v>0</v>
      </c>
      <c r="Q63" s="6">
        <f>IF(Sep!$E65&gt;0,VLOOKUP($A63,Sep!$O$4:$R$202,4,FALSE),0)</f>
        <v>0</v>
      </c>
      <c r="R63" s="6">
        <f>IF(Sep!$E65&gt;0,VLOOKUP($A63,Sep!$O$4:$T$202,5,FALSE)+Sep!L$4/1000,0)</f>
        <v>0</v>
      </c>
      <c r="S63" s="16">
        <f t="shared" si="74"/>
        <v>0</v>
      </c>
      <c r="T63" s="6">
        <f>IF(Oct!$E65&gt;0,VLOOKUP($A63,Oct!$O$4:$R$202,4,FALSE),0)</f>
        <v>0</v>
      </c>
      <c r="U63" s="6">
        <f>IF(Oct!$E65&gt;0,VLOOKUP($A63,Oct!$O$4:$T$202,5,FALSE)+Oct!L$4/1000,0)</f>
        <v>0</v>
      </c>
      <c r="V63" s="16">
        <f t="shared" si="75"/>
        <v>0</v>
      </c>
      <c r="W63" s="6">
        <f>IF(Nov!$E65&gt;0,VLOOKUP($A63,Nov!$O$4:$R$202,4,FALSE),0)</f>
        <v>0</v>
      </c>
      <c r="X63" s="6">
        <f>IF(Nov!$E65&gt;0,VLOOKUP($A63,Nov!$O$4:$T$202,5,FALSE)+Nov!L$4/1000,0)</f>
        <v>0</v>
      </c>
      <c r="Y63" s="16">
        <f t="shared" si="76"/>
        <v>0</v>
      </c>
      <c r="Z63" s="6">
        <f>IF(Dec!$E65&gt;0,VLOOKUP($A63,Dec!$O$4:$R$202,4,FALSE),0)</f>
        <v>0</v>
      </c>
      <c r="AA63" s="6">
        <f>IF(Dec!$E65&gt;0,VLOOKUP($A63,Dec!$O$4:$T$202,5,FALSE)+Dec!L$4/1000,0)</f>
        <v>0</v>
      </c>
      <c r="AB63" s="16">
        <f t="shared" si="77"/>
        <v>0</v>
      </c>
      <c r="AC63" s="6">
        <f>IF(Jan!$E65&gt;0,VLOOKUP($A63,Jan!$O$4:$R$202,4,FALSE),0)</f>
        <v>0</v>
      </c>
      <c r="AD63" s="6">
        <f>IF(Jan!$E65&gt;0,VLOOKUP($A63,Jan!$O$4:$T$202,5,FALSE)+Jan!L$4/1000,0)</f>
        <v>0</v>
      </c>
      <c r="AE63" s="16">
        <f t="shared" si="78"/>
        <v>0</v>
      </c>
      <c r="AF63" s="6">
        <f>IF(Feb!$E65&gt;0,VLOOKUP($A63,Feb!$O$4:$R$202,4,FALSE),0)</f>
        <v>0</v>
      </c>
      <c r="AG63" s="6">
        <f>IF(Feb!$E65&gt;0,VLOOKUP($A63,Feb!$O$4:$T$202,5,FALSE)+Feb!L$4/1000,0)</f>
        <v>0</v>
      </c>
      <c r="AH63" s="16">
        <f t="shared" si="79"/>
        <v>0</v>
      </c>
      <c r="AI63" s="6">
        <f>IF(Mar!$E65&gt;0,VLOOKUP($A63,Mar!$O$4:$R$202,4,FALSE),0)</f>
        <v>0</v>
      </c>
      <c r="AJ63" s="6">
        <f>IF(Mar!$E65&gt;0,VLOOKUP($A63,Mar!$O$4:$T$202,5,FALSE)+Mar!L$4/1000,0)</f>
        <v>0</v>
      </c>
      <c r="AK63" s="16">
        <f t="shared" si="80"/>
        <v>0</v>
      </c>
      <c r="AN63" s="16">
        <f t="shared" si="81"/>
        <v>34.093058999999997</v>
      </c>
      <c r="AQ63" s="1" t="str">
        <f t="shared" si="47"/>
        <v>Julie Wiseman</v>
      </c>
      <c r="AR63" s="6">
        <f t="shared" si="48"/>
        <v>0</v>
      </c>
      <c r="AS63" s="6">
        <f t="shared" si="49"/>
        <v>34.058999999999997</v>
      </c>
      <c r="AT63" s="6">
        <f t="shared" si="50"/>
        <v>0</v>
      </c>
      <c r="AU63" s="6">
        <f t="shared" si="51"/>
        <v>0</v>
      </c>
      <c r="AV63" s="6">
        <f t="shared" si="52"/>
        <v>0</v>
      </c>
      <c r="AW63" s="6">
        <f t="shared" si="53"/>
        <v>0</v>
      </c>
      <c r="AX63" s="6">
        <f t="shared" si="54"/>
        <v>0</v>
      </c>
      <c r="AY63" s="6">
        <f t="shared" si="55"/>
        <v>0</v>
      </c>
      <c r="AZ63" s="6">
        <f t="shared" si="56"/>
        <v>0</v>
      </c>
      <c r="BA63" s="6">
        <f t="shared" si="57"/>
        <v>0</v>
      </c>
      <c r="BB63" s="6">
        <f t="shared" si="58"/>
        <v>0</v>
      </c>
      <c r="BC63" s="6">
        <f t="shared" si="59"/>
        <v>0</v>
      </c>
      <c r="BE63" s="1">
        <f t="shared" si="60"/>
        <v>34.058999999999997</v>
      </c>
      <c r="BF63" s="1">
        <f t="shared" si="61"/>
        <v>0</v>
      </c>
      <c r="BG63" s="1">
        <f t="shared" si="62"/>
        <v>0</v>
      </c>
      <c r="BH63" s="1">
        <f t="shared" si="63"/>
        <v>0</v>
      </c>
      <c r="BI63" s="1">
        <f t="shared" si="64"/>
        <v>0</v>
      </c>
      <c r="BJ63" s="1">
        <f t="shared" si="65"/>
        <v>0</v>
      </c>
      <c r="BK63" s="1">
        <f t="shared" si="66"/>
        <v>0</v>
      </c>
      <c r="BL63" s="1">
        <f t="shared" si="67"/>
        <v>0</v>
      </c>
      <c r="BM63" s="1">
        <f t="shared" si="68"/>
        <v>0</v>
      </c>
    </row>
    <row r="64" spans="1:65" x14ac:dyDescent="0.25">
      <c r="A64" s="1" t="s">
        <v>218</v>
      </c>
      <c r="B64" s="6">
        <f>IF(Apr!$E66&gt;0,VLOOKUP($A64,Apr!$O$4:$T$202,4,FALSE),0)</f>
        <v>0</v>
      </c>
      <c r="C64" s="6">
        <f>IF(Apr!$E66&gt;0,VLOOKUP($A64,Apr!$O$4:$T$202,5,FALSE)+Apr!L$4/1000,0)</f>
        <v>0</v>
      </c>
      <c r="D64" s="16">
        <f t="shared" si="69"/>
        <v>0</v>
      </c>
      <c r="E64" s="6">
        <f>IF(May!$E66&gt;0,VLOOKUP($A64,May!$O$4:$T$202,4,FALSE),0)</f>
        <v>0</v>
      </c>
      <c r="F64" s="6">
        <f>IF(May!$E66&gt;0,VLOOKUP($A64,May!$O$4:$T$202,5,FALSE)+May!L$4/1000,0)</f>
        <v>0</v>
      </c>
      <c r="G64" s="16">
        <f t="shared" si="70"/>
        <v>0</v>
      </c>
      <c r="H64" s="6">
        <f>IF(Jun!$E66&gt;0,VLOOKUP($A64,Jun!$O$4:$R$202,4,FALSE),0)</f>
        <v>0</v>
      </c>
      <c r="I64" s="6">
        <f>IF(Jun!$E66&gt;0,VLOOKUP($A64,Jun!$O$4:$T$202,5,FALSE)+Jun!L$4/1000,0)</f>
        <v>0</v>
      </c>
      <c r="J64" s="16">
        <f t="shared" si="71"/>
        <v>0</v>
      </c>
      <c r="K64" s="6">
        <f>IF(Jul!$E66&gt;0,VLOOKUP($A64,Jul!$O$4:$R$202,4,FALSE),0)</f>
        <v>0</v>
      </c>
      <c r="L64" s="6">
        <f>IF(Jul!$E66&gt;0,VLOOKUP($A64,Jul!$O$4:$T$202,5,FALSE)+Jul!$L$4/1000,0)</f>
        <v>0</v>
      </c>
      <c r="M64" s="16">
        <f t="shared" si="72"/>
        <v>0</v>
      </c>
      <c r="N64" s="6">
        <f>IF(Aug!$E66&gt;0,VLOOKUP($A64,Aug!$O$4:$R$202,4,FALSE),0)</f>
        <v>0</v>
      </c>
      <c r="O64" s="6">
        <f>IF(Aug!$E66&gt;0,VLOOKUP($A64,Aug!$O$4:$T$202,5,FALSE)+Aug!L$4/1000,0)</f>
        <v>0</v>
      </c>
      <c r="P64" s="16">
        <f t="shared" si="73"/>
        <v>0</v>
      </c>
      <c r="Q64" s="6">
        <f>IF(Sep!$E66&gt;0,VLOOKUP($A64,Sep!$O$4:$R$202,4,FALSE),0)</f>
        <v>0</v>
      </c>
      <c r="R64" s="6">
        <f>IF(Sep!$E66&gt;0,VLOOKUP($A64,Sep!$O$4:$T$202,5,FALSE)+Sep!L$4/1000,0)</f>
        <v>0</v>
      </c>
      <c r="S64" s="16">
        <f t="shared" si="74"/>
        <v>0</v>
      </c>
      <c r="T64" s="6">
        <f>IF(Oct!$E66&gt;0,VLOOKUP($A64,Oct!$O$4:$R$202,4,FALSE),0)</f>
        <v>0</v>
      </c>
      <c r="U64" s="6">
        <f>IF(Oct!$E66&gt;0,VLOOKUP($A64,Oct!$O$4:$T$202,5,FALSE)+Oct!L$4/1000,0)</f>
        <v>0</v>
      </c>
      <c r="V64" s="16">
        <f t="shared" si="75"/>
        <v>0</v>
      </c>
      <c r="W64" s="6">
        <f>IF(Nov!$E66&gt;0,VLOOKUP($A64,Nov!$O$4:$R$202,4,FALSE),0)</f>
        <v>0</v>
      </c>
      <c r="X64" s="6">
        <f>IF(Nov!$E66&gt;0,VLOOKUP($A64,Nov!$O$4:$T$202,5,FALSE)+Nov!L$4/1000,0)</f>
        <v>0</v>
      </c>
      <c r="Y64" s="16">
        <f t="shared" si="76"/>
        <v>0</v>
      </c>
      <c r="Z64" s="6">
        <f>IF(Dec!$E66&gt;0,VLOOKUP($A64,Dec!$O$4:$R$202,4,FALSE),0)</f>
        <v>0</v>
      </c>
      <c r="AA64" s="6">
        <f>IF(Dec!$E66&gt;0,VLOOKUP($A64,Dec!$O$4:$T$202,5,FALSE)+Dec!L$4/1000,0)</f>
        <v>0</v>
      </c>
      <c r="AB64" s="16">
        <f t="shared" si="77"/>
        <v>0</v>
      </c>
      <c r="AC64" s="6">
        <f>IF(Jan!$E66&gt;0,VLOOKUP($A64,Jan!$O$4:$R$202,4,FALSE),0)</f>
        <v>0</v>
      </c>
      <c r="AD64" s="6">
        <f>IF(Jan!$E66&gt;0,VLOOKUP($A64,Jan!$O$4:$T$202,5,FALSE)+Jan!L$4/1000,0)</f>
        <v>0</v>
      </c>
      <c r="AE64" s="16">
        <f t="shared" si="78"/>
        <v>0</v>
      </c>
      <c r="AF64" s="6">
        <f>IF(Feb!$E66&gt;0,VLOOKUP($A64,Feb!$O$4:$R$202,4,FALSE),0)</f>
        <v>0</v>
      </c>
      <c r="AG64" s="6">
        <f>IF(Feb!$E66&gt;0,VLOOKUP($A64,Feb!$O$4:$T$202,5,FALSE)+Feb!L$4/1000,0)</f>
        <v>0</v>
      </c>
      <c r="AH64" s="16">
        <f t="shared" si="79"/>
        <v>0</v>
      </c>
      <c r="AI64" s="6">
        <f>IF(Mar!$E66&gt;0,VLOOKUP($A64,Mar!$O$4:$R$202,4,FALSE),0)</f>
        <v>0</v>
      </c>
      <c r="AJ64" s="6">
        <f>IF(Mar!$E66&gt;0,VLOOKUP($A64,Mar!$O$4:$T$202,5,FALSE)+Mar!L$4/1000,0)</f>
        <v>0</v>
      </c>
      <c r="AK64" s="16">
        <f t="shared" si="80"/>
        <v>0</v>
      </c>
      <c r="AN64" s="16">
        <f t="shared" si="81"/>
        <v>0</v>
      </c>
      <c r="AQ64" s="1" t="str">
        <f t="shared" si="47"/>
        <v>Kate Edwards</v>
      </c>
      <c r="AR64" s="6">
        <f t="shared" si="48"/>
        <v>0</v>
      </c>
      <c r="AS64" s="6">
        <f t="shared" si="49"/>
        <v>0</v>
      </c>
      <c r="AT64" s="6">
        <f t="shared" si="50"/>
        <v>0</v>
      </c>
      <c r="AU64" s="6">
        <f t="shared" si="51"/>
        <v>0</v>
      </c>
      <c r="AV64" s="6">
        <f t="shared" si="52"/>
        <v>0</v>
      </c>
      <c r="AW64" s="6">
        <f t="shared" si="53"/>
        <v>0</v>
      </c>
      <c r="AX64" s="6">
        <f t="shared" si="54"/>
        <v>0</v>
      </c>
      <c r="AY64" s="6">
        <f t="shared" si="55"/>
        <v>0</v>
      </c>
      <c r="AZ64" s="6">
        <f t="shared" si="56"/>
        <v>0</v>
      </c>
      <c r="BA64" s="6">
        <f t="shared" si="57"/>
        <v>0</v>
      </c>
      <c r="BB64" s="6">
        <f t="shared" si="58"/>
        <v>0</v>
      </c>
      <c r="BC64" s="6">
        <f t="shared" si="59"/>
        <v>0</v>
      </c>
      <c r="BE64" s="1">
        <f t="shared" si="60"/>
        <v>0</v>
      </c>
      <c r="BF64" s="1">
        <f t="shared" si="61"/>
        <v>0</v>
      </c>
      <c r="BG64" s="1">
        <f t="shared" si="62"/>
        <v>0</v>
      </c>
      <c r="BH64" s="1">
        <f t="shared" si="63"/>
        <v>0</v>
      </c>
      <c r="BI64" s="1">
        <f t="shared" si="64"/>
        <v>0</v>
      </c>
      <c r="BJ64" s="1">
        <f t="shared" si="65"/>
        <v>0</v>
      </c>
      <c r="BK64" s="1">
        <f t="shared" si="66"/>
        <v>0</v>
      </c>
      <c r="BL64" s="1">
        <f t="shared" si="67"/>
        <v>0</v>
      </c>
      <c r="BM64" s="1">
        <f t="shared" si="68"/>
        <v>0</v>
      </c>
    </row>
    <row r="65" spans="1:65" x14ac:dyDescent="0.25">
      <c r="A65" s="1" t="s">
        <v>16</v>
      </c>
      <c r="B65" s="6">
        <f>IF(Apr!$E67&gt;0,VLOOKUP($A65,Apr!$O$4:$T$202,4,FALSE),0)</f>
        <v>0</v>
      </c>
      <c r="C65" s="6">
        <f>IF(Apr!$E67&gt;0,VLOOKUP($A65,Apr!$O$4:$T$202,5,FALSE)+Apr!L$4/1000,0)</f>
        <v>0</v>
      </c>
      <c r="D65" s="16">
        <f t="shared" si="69"/>
        <v>0</v>
      </c>
      <c r="E65" s="6">
        <f>IF(May!$E67&gt;0,VLOOKUP($A65,May!$O$4:$T$202,4,FALSE),0)</f>
        <v>0</v>
      </c>
      <c r="F65" s="6">
        <f>IF(May!$E67&gt;0,VLOOKUP($A65,May!$O$4:$T$202,5,FALSE)+May!L$4/1000,0)</f>
        <v>0</v>
      </c>
      <c r="G65" s="16">
        <f t="shared" si="70"/>
        <v>0</v>
      </c>
      <c r="H65" s="6">
        <f>IF(Jun!$E67&gt;0,VLOOKUP($A65,Jun!$O$4:$R$202,4,FALSE),0)</f>
        <v>0</v>
      </c>
      <c r="I65" s="6">
        <f>IF(Jun!$E67&gt;0,VLOOKUP($A65,Jun!$O$4:$T$202,5,FALSE)+Jun!L$4/1000,0)</f>
        <v>0</v>
      </c>
      <c r="J65" s="16">
        <f t="shared" si="71"/>
        <v>0</v>
      </c>
      <c r="K65" s="6">
        <f>IF(Jul!$E67&gt;0,VLOOKUP($A65,Jul!$O$4:$R$202,4,FALSE),0)</f>
        <v>0</v>
      </c>
      <c r="L65" s="6">
        <f>IF(Jul!$E67&gt;0,VLOOKUP($A65,Jul!$O$4:$T$202,5,FALSE)+Jul!$L$4/1000,0)</f>
        <v>0</v>
      </c>
      <c r="M65" s="16">
        <f t="shared" si="72"/>
        <v>0</v>
      </c>
      <c r="N65" s="6">
        <f>IF(Aug!$E67&gt;0,VLOOKUP($A65,Aug!$O$4:$R$202,4,FALSE),0)</f>
        <v>0</v>
      </c>
      <c r="O65" s="6">
        <f>IF(Aug!$E67&gt;0,VLOOKUP($A65,Aug!$O$4:$T$202,5,FALSE)+Aug!L$4/1000,0)</f>
        <v>0</v>
      </c>
      <c r="P65" s="16">
        <f t="shared" si="73"/>
        <v>0</v>
      </c>
      <c r="Q65" s="6">
        <f>IF(Sep!$E67&gt;0,VLOOKUP($A65,Sep!$O$4:$R$202,4,FALSE),0)</f>
        <v>0</v>
      </c>
      <c r="R65" s="6">
        <f>IF(Sep!$E67&gt;0,VLOOKUP($A65,Sep!$O$4:$T$202,5,FALSE)+Sep!L$4/1000,0)</f>
        <v>0</v>
      </c>
      <c r="S65" s="16">
        <f t="shared" si="74"/>
        <v>0</v>
      </c>
      <c r="T65" s="6">
        <f>IF(Oct!$E67&gt;0,VLOOKUP($A65,Oct!$O$4:$R$202,4,FALSE),0)</f>
        <v>0</v>
      </c>
      <c r="U65" s="6">
        <f>IF(Oct!$E67&gt;0,VLOOKUP($A65,Oct!$O$4:$T$202,5,FALSE)+Oct!L$4/1000,0)</f>
        <v>0</v>
      </c>
      <c r="V65" s="16">
        <f t="shared" si="75"/>
        <v>0</v>
      </c>
      <c r="W65" s="6">
        <f>IF(Nov!$E67&gt;0,VLOOKUP($A65,Nov!$O$4:$R$202,4,FALSE),0)</f>
        <v>0</v>
      </c>
      <c r="X65" s="6">
        <f>IF(Nov!$E67&gt;0,VLOOKUP($A65,Nov!$O$4:$T$202,5,FALSE)+Nov!L$4/1000,0)</f>
        <v>0</v>
      </c>
      <c r="Y65" s="16">
        <f t="shared" si="76"/>
        <v>0</v>
      </c>
      <c r="Z65" s="6">
        <f>IF(Dec!$E67&gt;0,VLOOKUP($A65,Dec!$O$4:$R$202,4,FALSE),0)</f>
        <v>0</v>
      </c>
      <c r="AA65" s="6">
        <f>IF(Dec!$E67&gt;0,VLOOKUP($A65,Dec!$O$4:$T$202,5,FALSE)+Dec!L$4/1000,0)</f>
        <v>0</v>
      </c>
      <c r="AB65" s="16">
        <f t="shared" si="77"/>
        <v>0</v>
      </c>
      <c r="AC65" s="6">
        <f>IF(Jan!$E67&gt;0,VLOOKUP($A65,Jan!$O$4:$R$202,4,FALSE),0)</f>
        <v>0</v>
      </c>
      <c r="AD65" s="6">
        <f>IF(Jan!$E67&gt;0,VLOOKUP($A65,Jan!$O$4:$T$202,5,FALSE)+Jan!L$4/1000,0)</f>
        <v>0</v>
      </c>
      <c r="AE65" s="16">
        <f t="shared" si="78"/>
        <v>0</v>
      </c>
      <c r="AF65" s="6">
        <f>IF(Feb!$E67&gt;0,VLOOKUP($A65,Feb!$O$4:$R$202,4,FALSE),0)</f>
        <v>0</v>
      </c>
      <c r="AG65" s="6">
        <f>IF(Feb!$E67&gt;0,VLOOKUP($A65,Feb!$O$4:$T$202,5,FALSE)+Feb!L$4/1000,0)</f>
        <v>0</v>
      </c>
      <c r="AH65" s="16">
        <f t="shared" si="79"/>
        <v>0</v>
      </c>
      <c r="AI65" s="6">
        <f>IF(Mar!$E67&gt;0,VLOOKUP($A65,Mar!$O$4:$R$202,4,FALSE),0)</f>
        <v>0</v>
      </c>
      <c r="AJ65" s="6">
        <f>IF(Mar!$E67&gt;0,VLOOKUP($A65,Mar!$O$4:$T$202,5,FALSE)+Mar!L$4/1000,0)</f>
        <v>0</v>
      </c>
      <c r="AK65" s="16">
        <f t="shared" si="80"/>
        <v>0</v>
      </c>
      <c r="AN65" s="16">
        <f t="shared" si="81"/>
        <v>0</v>
      </c>
      <c r="AQ65" s="1" t="str">
        <f t="shared" si="47"/>
        <v>Kathy Gaunt</v>
      </c>
      <c r="AR65" s="6">
        <f t="shared" si="48"/>
        <v>0</v>
      </c>
      <c r="AS65" s="6">
        <f t="shared" si="49"/>
        <v>0</v>
      </c>
      <c r="AT65" s="6">
        <f t="shared" si="50"/>
        <v>0</v>
      </c>
      <c r="AU65" s="6">
        <f t="shared" si="51"/>
        <v>0</v>
      </c>
      <c r="AV65" s="6">
        <f t="shared" si="52"/>
        <v>0</v>
      </c>
      <c r="AW65" s="6">
        <f t="shared" si="53"/>
        <v>0</v>
      </c>
      <c r="AX65" s="6">
        <f t="shared" si="54"/>
        <v>0</v>
      </c>
      <c r="AY65" s="6">
        <f t="shared" si="55"/>
        <v>0</v>
      </c>
      <c r="AZ65" s="6">
        <f t="shared" si="56"/>
        <v>0</v>
      </c>
      <c r="BA65" s="6">
        <f t="shared" si="57"/>
        <v>0</v>
      </c>
      <c r="BB65" s="6">
        <f t="shared" si="58"/>
        <v>0</v>
      </c>
      <c r="BC65" s="6">
        <f t="shared" si="59"/>
        <v>0</v>
      </c>
      <c r="BE65" s="1">
        <f t="shared" si="60"/>
        <v>0</v>
      </c>
      <c r="BF65" s="1">
        <f t="shared" si="61"/>
        <v>0</v>
      </c>
      <c r="BG65" s="1">
        <f t="shared" si="62"/>
        <v>0</v>
      </c>
      <c r="BH65" s="1">
        <f t="shared" si="63"/>
        <v>0</v>
      </c>
      <c r="BI65" s="1">
        <f t="shared" si="64"/>
        <v>0</v>
      </c>
      <c r="BJ65" s="1">
        <f t="shared" si="65"/>
        <v>0</v>
      </c>
      <c r="BK65" s="1">
        <f t="shared" si="66"/>
        <v>0</v>
      </c>
      <c r="BL65" s="1">
        <f t="shared" si="67"/>
        <v>0</v>
      </c>
      <c r="BM65" s="1">
        <f t="shared" si="68"/>
        <v>0</v>
      </c>
    </row>
    <row r="66" spans="1:65" x14ac:dyDescent="0.25">
      <c r="A66" s="1" t="s">
        <v>181</v>
      </c>
      <c r="B66" s="6">
        <f>IF(Apr!$E68&gt;0,VLOOKUP($A66,Apr!$O$4:$T$202,4,FALSE),0)</f>
        <v>0</v>
      </c>
      <c r="C66" s="6">
        <f>IF(Apr!$E68&gt;0,VLOOKUP($A66,Apr!$O$4:$T$202,5,FALSE)+Apr!L$4/1000,0)</f>
        <v>0</v>
      </c>
      <c r="D66" s="16">
        <f t="shared" si="69"/>
        <v>0</v>
      </c>
      <c r="E66" s="6">
        <f>IF(May!$E68&gt;0,VLOOKUP($A66,May!$O$4:$T$202,4,FALSE),0)</f>
        <v>0</v>
      </c>
      <c r="F66" s="6">
        <f>IF(May!$E68&gt;0,VLOOKUP($A66,May!$O$4:$T$202,5,FALSE)+May!L$4/1000,0)</f>
        <v>0</v>
      </c>
      <c r="G66" s="16">
        <f t="shared" si="70"/>
        <v>0</v>
      </c>
      <c r="H66" s="6">
        <f>IF(Jun!$E68&gt;0,VLOOKUP($A66,Jun!$O$4:$R$202,4,FALSE),0)</f>
        <v>0</v>
      </c>
      <c r="I66" s="6">
        <f>IF(Jun!$E68&gt;0,VLOOKUP($A66,Jun!$O$4:$T$202,5,FALSE)+Jun!L$4/1000,0)</f>
        <v>0</v>
      </c>
      <c r="J66" s="16">
        <f t="shared" si="71"/>
        <v>0</v>
      </c>
      <c r="K66" s="6">
        <f>IF(Jul!$E68&gt;0,VLOOKUP($A66,Jul!$O$4:$R$202,4,FALSE),0)</f>
        <v>0</v>
      </c>
      <c r="L66" s="6">
        <f>IF(Jul!$E68&gt;0,VLOOKUP($A66,Jul!$O$4:$T$202,5,FALSE)+Jul!$L$4/1000,0)</f>
        <v>0</v>
      </c>
      <c r="M66" s="16">
        <f t="shared" si="72"/>
        <v>0</v>
      </c>
      <c r="N66" s="6">
        <f>IF(Aug!$E68&gt;0,VLOOKUP($A66,Aug!$O$4:$R$202,4,FALSE),0)</f>
        <v>0</v>
      </c>
      <c r="O66" s="6">
        <f>IF(Aug!$E68&gt;0,VLOOKUP($A66,Aug!$O$4:$T$202,5,FALSE)+Aug!L$4/1000,0)</f>
        <v>0</v>
      </c>
      <c r="P66" s="16">
        <f t="shared" si="73"/>
        <v>0</v>
      </c>
      <c r="Q66" s="6">
        <f>IF(Sep!$E68&gt;0,VLOOKUP($A66,Sep!$O$4:$R$202,4,FALSE),0)</f>
        <v>0</v>
      </c>
      <c r="R66" s="6">
        <f>IF(Sep!$E68&gt;0,VLOOKUP($A66,Sep!$O$4:$T$202,5,FALSE)+Sep!L$4/1000,0)</f>
        <v>0</v>
      </c>
      <c r="S66" s="16">
        <f t="shared" si="74"/>
        <v>0</v>
      </c>
      <c r="T66" s="6">
        <f>IF(Oct!$E68&gt;0,VLOOKUP($A66,Oct!$O$4:$R$202,4,FALSE),0)</f>
        <v>0</v>
      </c>
      <c r="U66" s="6">
        <f>IF(Oct!$E68&gt;0,VLOOKUP($A66,Oct!$O$4:$T$202,5,FALSE)+Oct!L$4/1000,0)</f>
        <v>0</v>
      </c>
      <c r="V66" s="16">
        <f t="shared" si="75"/>
        <v>0</v>
      </c>
      <c r="W66" s="6">
        <f>IF(Nov!$E68&gt;0,VLOOKUP($A66,Nov!$O$4:$R$202,4,FALSE),0)</f>
        <v>0</v>
      </c>
      <c r="X66" s="6">
        <f>IF(Nov!$E68&gt;0,VLOOKUP($A66,Nov!$O$4:$T$202,5,FALSE)+Nov!L$4/1000,0)</f>
        <v>0</v>
      </c>
      <c r="Y66" s="16">
        <f t="shared" si="76"/>
        <v>0</v>
      </c>
      <c r="Z66" s="6">
        <f>IF(Dec!$E68&gt;0,VLOOKUP($A66,Dec!$O$4:$R$202,4,FALSE),0)</f>
        <v>0</v>
      </c>
      <c r="AA66" s="6">
        <f>IF(Dec!$E68&gt;0,VLOOKUP($A66,Dec!$O$4:$T$202,5,FALSE)+Dec!L$4/1000,0)</f>
        <v>0</v>
      </c>
      <c r="AB66" s="16">
        <f t="shared" si="77"/>
        <v>0</v>
      </c>
      <c r="AC66" s="6">
        <f>IF(Jan!$E68&gt;0,VLOOKUP($A66,Jan!$O$4:$R$202,4,FALSE),0)</f>
        <v>0</v>
      </c>
      <c r="AD66" s="6">
        <f>IF(Jan!$E68&gt;0,VLOOKUP($A66,Jan!$O$4:$T$202,5,FALSE)+Jan!L$4/1000,0)</f>
        <v>0</v>
      </c>
      <c r="AE66" s="16">
        <f t="shared" si="78"/>
        <v>0</v>
      </c>
      <c r="AF66" s="6">
        <f>IF(Feb!$E68&gt;0,VLOOKUP($A66,Feb!$O$4:$R$202,4,FALSE),0)</f>
        <v>0</v>
      </c>
      <c r="AG66" s="6">
        <f>IF(Feb!$E68&gt;0,VLOOKUP($A66,Feb!$O$4:$T$202,5,FALSE)+Feb!L$4/1000,0)</f>
        <v>0</v>
      </c>
      <c r="AH66" s="16">
        <f t="shared" si="79"/>
        <v>0</v>
      </c>
      <c r="AI66" s="6">
        <f>IF(Mar!$E68&gt;0,VLOOKUP($A66,Mar!$O$4:$R$202,4,FALSE),0)</f>
        <v>0</v>
      </c>
      <c r="AJ66" s="6">
        <f>IF(Mar!$E68&gt;0,VLOOKUP($A66,Mar!$O$4:$T$202,5,FALSE)+Mar!L$4/1000,0)</f>
        <v>0</v>
      </c>
      <c r="AK66" s="16">
        <f t="shared" si="80"/>
        <v>0</v>
      </c>
      <c r="AN66" s="16">
        <f t="shared" si="81"/>
        <v>0</v>
      </c>
      <c r="AQ66" s="1" t="str">
        <f t="shared" ref="AQ66:AQ75" si="82">A66</f>
        <v>Katy McIntyre</v>
      </c>
      <c r="AR66" s="6">
        <f t="shared" ref="AR66:AR75" si="83">D66</f>
        <v>0</v>
      </c>
      <c r="AS66" s="6">
        <f t="shared" ref="AS66:AS75" si="84">G66</f>
        <v>0</v>
      </c>
      <c r="AT66" s="6">
        <f t="shared" ref="AT66:AT75" si="85">J66</f>
        <v>0</v>
      </c>
      <c r="AU66" s="6">
        <f t="shared" ref="AU66:AU75" si="86">M66</f>
        <v>0</v>
      </c>
      <c r="AV66" s="6">
        <f t="shared" ref="AV66:AV75" si="87">P66</f>
        <v>0</v>
      </c>
      <c r="AW66" s="6">
        <f t="shared" ref="AW66:AW75" si="88">S66</f>
        <v>0</v>
      </c>
      <c r="AX66" s="6">
        <f t="shared" ref="AX66:AX75" si="89">V66</f>
        <v>0</v>
      </c>
      <c r="AY66" s="6">
        <f t="shared" ref="AY66:AY75" si="90">Y66</f>
        <v>0</v>
      </c>
      <c r="AZ66" s="6">
        <f t="shared" ref="AZ66:AZ75" si="91">AB66</f>
        <v>0</v>
      </c>
      <c r="BA66" s="6">
        <f t="shared" ref="BA66:BA75" si="92">AE66</f>
        <v>0</v>
      </c>
      <c r="BB66" s="6">
        <f t="shared" ref="BB66:BB75" si="93">AH66</f>
        <v>0</v>
      </c>
      <c r="BC66" s="6">
        <f t="shared" ref="BC66:BC75" si="94">AK66</f>
        <v>0</v>
      </c>
      <c r="BE66" s="1">
        <f t="shared" ref="BE66:BE75" si="95">LARGE($AR66:$BC66,1)</f>
        <v>0</v>
      </c>
      <c r="BF66" s="1">
        <f t="shared" ref="BF66:BF75" si="96">LARGE($AR66:$BC66,2)</f>
        <v>0</v>
      </c>
      <c r="BG66" s="1">
        <f t="shared" ref="BG66:BG75" si="97">LARGE($AR66:$BC66,3)</f>
        <v>0</v>
      </c>
      <c r="BH66" s="1">
        <f t="shared" ref="BH66:BH75" si="98">LARGE($AR66:$BC66,4)</f>
        <v>0</v>
      </c>
      <c r="BI66" s="1">
        <f t="shared" ref="BI66:BI75" si="99">LARGE($AR66:$BC66,5)</f>
        <v>0</v>
      </c>
      <c r="BJ66" s="1">
        <f t="shared" ref="BJ66:BJ75" si="100">LARGE($AR66:$BC66,6)</f>
        <v>0</v>
      </c>
      <c r="BK66" s="1">
        <f t="shared" ref="BK66:BK75" si="101">LARGE($AR66:$BC66,7)</f>
        <v>0</v>
      </c>
      <c r="BL66" s="1">
        <f t="shared" ref="BL66:BL75" si="102">LARGE($AR66:$BC66,8)</f>
        <v>0</v>
      </c>
      <c r="BM66" s="1">
        <f t="shared" ref="BM66:BM75" si="103">LARGE($AR66:$BC66,9)</f>
        <v>0</v>
      </c>
    </row>
    <row r="67" spans="1:65" x14ac:dyDescent="0.25">
      <c r="A67" s="1" t="s">
        <v>151</v>
      </c>
      <c r="B67" s="6">
        <f>IF(Apr!$E69&gt;0,VLOOKUP($A67,Apr!$O$4:$T$202,4,FALSE),0)</f>
        <v>0</v>
      </c>
      <c r="C67" s="6">
        <f>IF(Apr!$E69&gt;0,VLOOKUP($A67,Apr!$O$4:$T$202,5,FALSE)+Apr!L$4/1000,0)</f>
        <v>0</v>
      </c>
      <c r="D67" s="16">
        <f t="shared" si="69"/>
        <v>0</v>
      </c>
      <c r="E67" s="6">
        <f>IF(May!$E69&gt;0,VLOOKUP($A67,May!$O$4:$T$202,4,FALSE),0)</f>
        <v>0</v>
      </c>
      <c r="F67" s="6">
        <f>IF(May!$E69&gt;0,VLOOKUP($A67,May!$O$4:$T$202,5,FALSE)+May!L$4/1000,0)</f>
        <v>0</v>
      </c>
      <c r="G67" s="16">
        <f t="shared" si="70"/>
        <v>0</v>
      </c>
      <c r="H67" s="6">
        <f>IF(Jun!$E69&gt;0,VLOOKUP($A67,Jun!$O$4:$R$202,4,FALSE),0)</f>
        <v>0</v>
      </c>
      <c r="I67" s="6">
        <f>IF(Jun!$E69&gt;0,VLOOKUP($A67,Jun!$O$4:$T$202,5,FALSE)+Jun!L$4/1000,0)</f>
        <v>0</v>
      </c>
      <c r="J67" s="16">
        <f t="shared" si="71"/>
        <v>0</v>
      </c>
      <c r="K67" s="6">
        <f>IF(Jul!$E69&gt;0,VLOOKUP($A67,Jul!$O$4:$R$202,4,FALSE),0)</f>
        <v>0</v>
      </c>
      <c r="L67" s="6">
        <f>IF(Jul!$E69&gt;0,VLOOKUP($A67,Jul!$O$4:$T$202,5,FALSE)+Jul!$L$4/1000,0)</f>
        <v>0</v>
      </c>
      <c r="M67" s="16">
        <f t="shared" si="72"/>
        <v>0</v>
      </c>
      <c r="N67" s="6">
        <f>IF(Aug!$E69&gt;0,VLOOKUP($A67,Aug!$O$4:$R$202,4,FALSE),0)</f>
        <v>0</v>
      </c>
      <c r="O67" s="6">
        <f>IF(Aug!$E69&gt;0,VLOOKUP($A67,Aug!$O$4:$T$202,5,FALSE)+Aug!L$4/1000,0)</f>
        <v>0</v>
      </c>
      <c r="P67" s="16">
        <f t="shared" si="73"/>
        <v>0</v>
      </c>
      <c r="Q67" s="6">
        <f>IF(Sep!$E69&gt;0,VLOOKUP($A67,Sep!$O$4:$R$202,4,FALSE),0)</f>
        <v>0</v>
      </c>
      <c r="R67" s="6">
        <f>IF(Sep!$E69&gt;0,VLOOKUP($A67,Sep!$O$4:$T$202,5,FALSE)+Sep!L$4/1000,0)</f>
        <v>0</v>
      </c>
      <c r="S67" s="16">
        <f t="shared" si="74"/>
        <v>0</v>
      </c>
      <c r="T67" s="6">
        <f>IF(Oct!$E69&gt;0,VLOOKUP($A67,Oct!$O$4:$R$202,4,FALSE),0)</f>
        <v>0</v>
      </c>
      <c r="U67" s="6">
        <f>IF(Oct!$E69&gt;0,VLOOKUP($A67,Oct!$O$4:$T$202,5,FALSE)+Oct!L$4/1000,0)</f>
        <v>0</v>
      </c>
      <c r="V67" s="16">
        <f t="shared" si="75"/>
        <v>0</v>
      </c>
      <c r="W67" s="6">
        <f>IF(Nov!$E69&gt;0,VLOOKUP($A67,Nov!$O$4:$R$202,4,FALSE),0)</f>
        <v>0</v>
      </c>
      <c r="X67" s="6">
        <f>IF(Nov!$E69&gt;0,VLOOKUP($A67,Nov!$O$4:$T$202,5,FALSE)+Nov!L$4/1000,0)</f>
        <v>0</v>
      </c>
      <c r="Y67" s="16">
        <f t="shared" si="76"/>
        <v>0</v>
      </c>
      <c r="Z67" s="6">
        <f>IF(Dec!$E69&gt;0,VLOOKUP($A67,Dec!$O$4:$R$202,4,FALSE),0)</f>
        <v>0</v>
      </c>
      <c r="AA67" s="6">
        <f>IF(Dec!$E69&gt;0,VLOOKUP($A67,Dec!$O$4:$T$202,5,FALSE)+Dec!L$4/1000,0)</f>
        <v>0</v>
      </c>
      <c r="AB67" s="16">
        <f t="shared" si="77"/>
        <v>0</v>
      </c>
      <c r="AC67" s="6">
        <f>IF(Jan!$E69&gt;0,VLOOKUP($A67,Jan!$O$4:$R$202,4,FALSE),0)</f>
        <v>0</v>
      </c>
      <c r="AD67" s="6">
        <f>IF(Jan!$E69&gt;0,VLOOKUP($A67,Jan!$O$4:$T$202,5,FALSE)+Jan!L$4/1000,0)</f>
        <v>0</v>
      </c>
      <c r="AE67" s="16">
        <f t="shared" si="78"/>
        <v>0</v>
      </c>
      <c r="AF67" s="6">
        <f>IF(Feb!$E69&gt;0,VLOOKUP($A67,Feb!$O$4:$R$202,4,FALSE),0)</f>
        <v>0</v>
      </c>
      <c r="AG67" s="6">
        <f>IF(Feb!$E69&gt;0,VLOOKUP($A67,Feb!$O$4:$T$202,5,FALSE)+Feb!L$4/1000,0)</f>
        <v>0</v>
      </c>
      <c r="AH67" s="16">
        <f t="shared" si="79"/>
        <v>0</v>
      </c>
      <c r="AI67" s="6">
        <f>IF(Mar!$E69&gt;0,VLOOKUP($A67,Mar!$O$4:$R$202,4,FALSE),0)</f>
        <v>0</v>
      </c>
      <c r="AJ67" s="6">
        <f>IF(Mar!$E69&gt;0,VLOOKUP($A67,Mar!$O$4:$T$202,5,FALSE)+Mar!L$4/1000,0)</f>
        <v>0</v>
      </c>
      <c r="AK67" s="16">
        <f t="shared" si="80"/>
        <v>0</v>
      </c>
      <c r="AN67" s="16">
        <f t="shared" si="81"/>
        <v>0</v>
      </c>
      <c r="AQ67" s="1" t="str">
        <f t="shared" si="82"/>
        <v>Kevin Murray</v>
      </c>
      <c r="AR67" s="6">
        <f t="shared" si="83"/>
        <v>0</v>
      </c>
      <c r="AS67" s="6">
        <f t="shared" si="84"/>
        <v>0</v>
      </c>
      <c r="AT67" s="6">
        <f t="shared" si="85"/>
        <v>0</v>
      </c>
      <c r="AU67" s="6">
        <f t="shared" si="86"/>
        <v>0</v>
      </c>
      <c r="AV67" s="6">
        <f t="shared" si="87"/>
        <v>0</v>
      </c>
      <c r="AW67" s="6">
        <f t="shared" si="88"/>
        <v>0</v>
      </c>
      <c r="AX67" s="6">
        <f t="shared" si="89"/>
        <v>0</v>
      </c>
      <c r="AY67" s="6">
        <f t="shared" si="90"/>
        <v>0</v>
      </c>
      <c r="AZ67" s="6">
        <f t="shared" si="91"/>
        <v>0</v>
      </c>
      <c r="BA67" s="6">
        <f t="shared" si="92"/>
        <v>0</v>
      </c>
      <c r="BB67" s="6">
        <f t="shared" si="93"/>
        <v>0</v>
      </c>
      <c r="BC67" s="6">
        <f t="shared" si="94"/>
        <v>0</v>
      </c>
      <c r="BE67" s="1">
        <f t="shared" si="95"/>
        <v>0</v>
      </c>
      <c r="BF67" s="1">
        <f t="shared" si="96"/>
        <v>0</v>
      </c>
      <c r="BG67" s="1">
        <f t="shared" si="97"/>
        <v>0</v>
      </c>
      <c r="BH67" s="1">
        <f t="shared" si="98"/>
        <v>0</v>
      </c>
      <c r="BI67" s="1">
        <f t="shared" si="99"/>
        <v>0</v>
      </c>
      <c r="BJ67" s="1">
        <f t="shared" si="100"/>
        <v>0</v>
      </c>
      <c r="BK67" s="1">
        <f t="shared" si="101"/>
        <v>0</v>
      </c>
      <c r="BL67" s="1">
        <f t="shared" si="102"/>
        <v>0</v>
      </c>
      <c r="BM67" s="1">
        <f t="shared" si="103"/>
        <v>0</v>
      </c>
    </row>
    <row r="68" spans="1:65" x14ac:dyDescent="0.25">
      <c r="A68" s="1" t="s">
        <v>13</v>
      </c>
      <c r="B68" s="6">
        <f>IF(Apr!$E70&gt;0,VLOOKUP($A68,Apr!$O$4:$T$202,4,FALSE),0)</f>
        <v>0</v>
      </c>
      <c r="C68" s="6">
        <f>IF(Apr!$E70&gt;0,VLOOKUP($A68,Apr!$O$4:$T$202,5,FALSE)+Apr!L$4/1000,0)</f>
        <v>0</v>
      </c>
      <c r="D68" s="16">
        <f t="shared" si="69"/>
        <v>0</v>
      </c>
      <c r="E68" s="6">
        <f>IF(May!$E70&gt;0,VLOOKUP($A68,May!$O$4:$T$202,4,FALSE),0)</f>
        <v>29</v>
      </c>
      <c r="F68" s="6">
        <f>IF(May!$E70&gt;0,VLOOKUP($A68,May!$O$4:$T$202,5,FALSE)+May!L$4/1000,0)</f>
        <v>2.5000000000000001E-2</v>
      </c>
      <c r="G68" s="16">
        <f t="shared" si="70"/>
        <v>29.053999999999998</v>
      </c>
      <c r="H68" s="6">
        <f>IF(Jun!$E70&gt;0,VLOOKUP($A68,Jun!$O$4:$R$202,4,FALSE),0)</f>
        <v>0</v>
      </c>
      <c r="I68" s="6">
        <f>IF(Jun!$E70&gt;0,VLOOKUP($A68,Jun!$O$4:$T$202,5,FALSE)+Jun!L$4/1000,0)</f>
        <v>0</v>
      </c>
      <c r="J68" s="16">
        <f t="shared" si="71"/>
        <v>0</v>
      </c>
      <c r="K68" s="6">
        <f>IF(Jul!$E70&gt;0,VLOOKUP($A68,Jul!$O$4:$R$202,4,FALSE),0)</f>
        <v>39</v>
      </c>
      <c r="L68" s="6">
        <f>IF(Jul!$E70&gt;0,VLOOKUP($A68,Jul!$O$4:$T$202,5,FALSE)+Jul!$L$4/1000,0)</f>
        <v>2.0190000000000001</v>
      </c>
      <c r="M68" s="16">
        <f t="shared" si="72"/>
        <v>41.058</v>
      </c>
      <c r="N68" s="6">
        <f>IF(Aug!$E70&gt;0,VLOOKUP($A68,Aug!$O$4:$R$202,4,FALSE),0)</f>
        <v>33</v>
      </c>
      <c r="O68" s="6">
        <f>IF(Aug!$E70&gt;0,VLOOKUP($A68,Aug!$O$4:$T$202,5,FALSE)+Aug!L$4/1000,0)</f>
        <v>1.6E-2</v>
      </c>
      <c r="P68" s="16">
        <f t="shared" si="73"/>
        <v>33.048999999999999</v>
      </c>
      <c r="Q68" s="6">
        <f>IF(Sep!$E70&gt;0,VLOOKUP($A68,Sep!$O$4:$R$202,4,FALSE),0)</f>
        <v>0</v>
      </c>
      <c r="R68" s="6">
        <f>IF(Sep!$E70&gt;0,VLOOKUP($A68,Sep!$O$4:$T$202,5,FALSE)+Sep!L$4/1000,0)</f>
        <v>0</v>
      </c>
      <c r="S68" s="16">
        <f t="shared" si="74"/>
        <v>0</v>
      </c>
      <c r="T68" s="6">
        <f>IF(Oct!$E70&gt;0,VLOOKUP($A68,Oct!$O$4:$R$202,4,FALSE),0)</f>
        <v>0</v>
      </c>
      <c r="U68" s="6">
        <f>IF(Oct!$E70&gt;0,VLOOKUP($A68,Oct!$O$4:$T$202,5,FALSE)+Oct!L$4/1000,0)</f>
        <v>0</v>
      </c>
      <c r="V68" s="16">
        <f t="shared" si="75"/>
        <v>0</v>
      </c>
      <c r="W68" s="6">
        <f>IF(Nov!$E70&gt;0,VLOOKUP($A68,Nov!$O$4:$R$202,4,FALSE),0)</f>
        <v>0</v>
      </c>
      <c r="X68" s="6">
        <f>IF(Nov!$E70&gt;0,VLOOKUP($A68,Nov!$O$4:$T$202,5,FALSE)+Nov!L$4/1000,0)</f>
        <v>0</v>
      </c>
      <c r="Y68" s="16">
        <f t="shared" si="76"/>
        <v>0</v>
      </c>
      <c r="Z68" s="6">
        <f>IF(Dec!$E70&gt;0,VLOOKUP($A68,Dec!$O$4:$R$202,4,FALSE),0)</f>
        <v>0</v>
      </c>
      <c r="AA68" s="6">
        <f>IF(Dec!$E70&gt;0,VLOOKUP($A68,Dec!$O$4:$T$202,5,FALSE)+Dec!L$4/1000,0)</f>
        <v>0</v>
      </c>
      <c r="AB68" s="16">
        <f t="shared" si="77"/>
        <v>0</v>
      </c>
      <c r="AC68" s="6">
        <f>IF(Jan!$E70&gt;0,VLOOKUP($A68,Jan!$O$4:$R$202,4,FALSE),0)</f>
        <v>0</v>
      </c>
      <c r="AD68" s="6">
        <f>IF(Jan!$E70&gt;0,VLOOKUP($A68,Jan!$O$4:$T$202,5,FALSE)+Jan!L$4/1000,0)</f>
        <v>0</v>
      </c>
      <c r="AE68" s="16">
        <f t="shared" si="78"/>
        <v>0</v>
      </c>
      <c r="AF68" s="6">
        <f>IF(Feb!$E70&gt;0,VLOOKUP($A68,Feb!$O$4:$R$202,4,FALSE),0)</f>
        <v>0</v>
      </c>
      <c r="AG68" s="6">
        <f>IF(Feb!$E70&gt;0,VLOOKUP($A68,Feb!$O$4:$T$202,5,FALSE)+Feb!L$4/1000,0)</f>
        <v>0</v>
      </c>
      <c r="AH68" s="16">
        <f t="shared" si="79"/>
        <v>0</v>
      </c>
      <c r="AI68" s="6">
        <f>IF(Mar!$E70&gt;0,VLOOKUP($A68,Mar!$O$4:$R$202,4,FALSE),0)</f>
        <v>0</v>
      </c>
      <c r="AJ68" s="6">
        <f>IF(Mar!$E70&gt;0,VLOOKUP($A68,Mar!$O$4:$T$202,5,FALSE)+Mar!L$4/1000,0)</f>
        <v>0</v>
      </c>
      <c r="AK68" s="16">
        <f t="shared" si="80"/>
        <v>0</v>
      </c>
      <c r="AN68" s="16">
        <f t="shared" si="81"/>
        <v>103.21888513333334</v>
      </c>
      <c r="AQ68" s="1" t="str">
        <f t="shared" si="82"/>
        <v>Kirsten Burnett</v>
      </c>
      <c r="AR68" s="6">
        <f t="shared" si="83"/>
        <v>0</v>
      </c>
      <c r="AS68" s="6">
        <f t="shared" si="84"/>
        <v>29.053999999999998</v>
      </c>
      <c r="AT68" s="6">
        <f t="shared" si="85"/>
        <v>0</v>
      </c>
      <c r="AU68" s="6">
        <f t="shared" si="86"/>
        <v>41.058</v>
      </c>
      <c r="AV68" s="6">
        <f t="shared" si="87"/>
        <v>33.048999999999999</v>
      </c>
      <c r="AW68" s="6">
        <f t="shared" si="88"/>
        <v>0</v>
      </c>
      <c r="AX68" s="6">
        <f t="shared" si="89"/>
        <v>0</v>
      </c>
      <c r="AY68" s="6">
        <f t="shared" si="90"/>
        <v>0</v>
      </c>
      <c r="AZ68" s="6">
        <f t="shared" si="91"/>
        <v>0</v>
      </c>
      <c r="BA68" s="6">
        <f t="shared" si="92"/>
        <v>0</v>
      </c>
      <c r="BB68" s="6">
        <f t="shared" si="93"/>
        <v>0</v>
      </c>
      <c r="BC68" s="6">
        <f t="shared" si="94"/>
        <v>0</v>
      </c>
      <c r="BE68" s="1">
        <f t="shared" si="95"/>
        <v>41.058</v>
      </c>
      <c r="BF68" s="1">
        <f t="shared" si="96"/>
        <v>33.048999999999999</v>
      </c>
      <c r="BG68" s="1">
        <f t="shared" si="97"/>
        <v>29.053999999999998</v>
      </c>
      <c r="BH68" s="1">
        <f t="shared" si="98"/>
        <v>0</v>
      </c>
      <c r="BI68" s="1">
        <f t="shared" si="99"/>
        <v>0</v>
      </c>
      <c r="BJ68" s="1">
        <f t="shared" si="100"/>
        <v>0</v>
      </c>
      <c r="BK68" s="1">
        <f t="shared" si="101"/>
        <v>0</v>
      </c>
      <c r="BL68" s="1">
        <f t="shared" si="102"/>
        <v>0</v>
      </c>
      <c r="BM68" s="1">
        <f t="shared" si="103"/>
        <v>0</v>
      </c>
    </row>
    <row r="69" spans="1:65" x14ac:dyDescent="0.25">
      <c r="A69" s="1" t="s">
        <v>197</v>
      </c>
      <c r="B69" s="6">
        <f>IF(Apr!$E71&gt;0,VLOOKUP($A69,Apr!$O$4:$T$202,4,FALSE),0)</f>
        <v>0</v>
      </c>
      <c r="C69" s="6">
        <f>IF(Apr!$E71&gt;0,VLOOKUP($A69,Apr!$O$4:$T$202,5,FALSE)+Apr!L$4/1000,0)</f>
        <v>0</v>
      </c>
      <c r="D69" s="16">
        <f t="shared" si="69"/>
        <v>0</v>
      </c>
      <c r="E69" s="6">
        <f>IF(May!$E71&gt;0,VLOOKUP($A69,May!$O$4:$T$202,4,FALSE),0)</f>
        <v>0</v>
      </c>
      <c r="F69" s="6">
        <f>IF(May!$E71&gt;0,VLOOKUP($A69,May!$O$4:$T$202,5,FALSE)+May!L$4/1000,0)</f>
        <v>0</v>
      </c>
      <c r="G69" s="16">
        <f t="shared" si="70"/>
        <v>0</v>
      </c>
      <c r="H69" s="6">
        <f>IF(Jun!$E71&gt;0,VLOOKUP($A69,Jun!$O$4:$R$202,4,FALSE),0)</f>
        <v>0</v>
      </c>
      <c r="I69" s="6">
        <f>IF(Jun!$E71&gt;0,VLOOKUP($A69,Jun!$O$4:$T$202,5,FALSE)+Jun!L$4/1000,0)</f>
        <v>0</v>
      </c>
      <c r="J69" s="16">
        <f t="shared" si="71"/>
        <v>0</v>
      </c>
      <c r="K69" s="6">
        <f>IF(Jul!$E71&gt;0,VLOOKUP($A69,Jul!$O$4:$R$202,4,FALSE),0)</f>
        <v>0</v>
      </c>
      <c r="L69" s="6">
        <f>IF(Jul!$E71&gt;0,VLOOKUP($A69,Jul!$O$4:$T$202,5,FALSE)+Jul!$L$4/1000,0)</f>
        <v>0</v>
      </c>
      <c r="M69" s="16">
        <f t="shared" si="72"/>
        <v>0</v>
      </c>
      <c r="N69" s="6">
        <f>IF(Aug!$E71&gt;0,VLOOKUP($A69,Aug!$O$4:$R$202,4,FALSE),0)</f>
        <v>0</v>
      </c>
      <c r="O69" s="6">
        <f>IF(Aug!$E71&gt;0,VLOOKUP($A69,Aug!$O$4:$T$202,5,FALSE)+Aug!L$4/1000,0)</f>
        <v>0</v>
      </c>
      <c r="P69" s="16">
        <f t="shared" si="73"/>
        <v>0</v>
      </c>
      <c r="Q69" s="6">
        <f>IF(Sep!$E71&gt;0,VLOOKUP($A69,Sep!$O$4:$R$202,4,FALSE),0)</f>
        <v>0</v>
      </c>
      <c r="R69" s="6">
        <f>IF(Sep!$E71&gt;0,VLOOKUP($A69,Sep!$O$4:$T$202,5,FALSE)+Sep!L$4/1000,0)</f>
        <v>0</v>
      </c>
      <c r="S69" s="16">
        <f t="shared" si="74"/>
        <v>0</v>
      </c>
      <c r="T69" s="6">
        <f>IF(Oct!$E71&gt;0,VLOOKUP($A69,Oct!$O$4:$R$202,4,FALSE),0)</f>
        <v>0</v>
      </c>
      <c r="U69" s="6">
        <f>IF(Oct!$E71&gt;0,VLOOKUP($A69,Oct!$O$4:$T$202,5,FALSE)+Oct!L$4/1000,0)</f>
        <v>0</v>
      </c>
      <c r="V69" s="16">
        <f t="shared" si="75"/>
        <v>0</v>
      </c>
      <c r="W69" s="6">
        <f>IF(Nov!$E71&gt;0,VLOOKUP($A69,Nov!$O$4:$R$202,4,FALSE),0)</f>
        <v>0</v>
      </c>
      <c r="X69" s="6">
        <f>IF(Nov!$E71&gt;0,VLOOKUP($A69,Nov!$O$4:$T$202,5,FALSE)+Nov!L$4/1000,0)</f>
        <v>0</v>
      </c>
      <c r="Y69" s="16">
        <f t="shared" si="76"/>
        <v>0</v>
      </c>
      <c r="Z69" s="6">
        <f>IF(Dec!$E71&gt;0,VLOOKUP($A69,Dec!$O$4:$R$202,4,FALSE),0)</f>
        <v>0</v>
      </c>
      <c r="AA69" s="6">
        <f>IF(Dec!$E71&gt;0,VLOOKUP($A69,Dec!$O$4:$T$202,5,FALSE)+Dec!L$4/1000,0)</f>
        <v>0</v>
      </c>
      <c r="AB69" s="16">
        <f t="shared" si="77"/>
        <v>0</v>
      </c>
      <c r="AC69" s="6">
        <f>IF(Jan!$E71&gt;0,VLOOKUP($A69,Jan!$O$4:$R$202,4,FALSE),0)</f>
        <v>0</v>
      </c>
      <c r="AD69" s="6">
        <f>IF(Jan!$E71&gt;0,VLOOKUP($A69,Jan!$O$4:$T$202,5,FALSE)+Jan!L$4/1000,0)</f>
        <v>0</v>
      </c>
      <c r="AE69" s="16">
        <f t="shared" si="78"/>
        <v>0</v>
      </c>
      <c r="AF69" s="6">
        <f>IF(Feb!$E71&gt;0,VLOOKUP($A69,Feb!$O$4:$R$202,4,FALSE),0)</f>
        <v>0</v>
      </c>
      <c r="AG69" s="6">
        <f>IF(Feb!$E71&gt;0,VLOOKUP($A69,Feb!$O$4:$T$202,5,FALSE)+Feb!L$4/1000,0)</f>
        <v>0</v>
      </c>
      <c r="AH69" s="16">
        <f t="shared" si="79"/>
        <v>0</v>
      </c>
      <c r="AI69" s="6">
        <f>IF(Mar!$E71&gt;0,VLOOKUP($A69,Mar!$O$4:$R$202,4,FALSE),0)</f>
        <v>0</v>
      </c>
      <c r="AJ69" s="6">
        <f>IF(Mar!$E71&gt;0,VLOOKUP($A69,Mar!$O$4:$T$202,5,FALSE)+Mar!L$4/1000,0)</f>
        <v>0</v>
      </c>
      <c r="AK69" s="16">
        <f t="shared" si="80"/>
        <v>0</v>
      </c>
      <c r="AN69" s="16">
        <f t="shared" si="81"/>
        <v>0</v>
      </c>
      <c r="AQ69" s="1" t="str">
        <f t="shared" si="82"/>
        <v>Laura Bremner</v>
      </c>
      <c r="AR69" s="6">
        <f t="shared" si="83"/>
        <v>0</v>
      </c>
      <c r="AS69" s="6">
        <f t="shared" si="84"/>
        <v>0</v>
      </c>
      <c r="AT69" s="6">
        <f t="shared" si="85"/>
        <v>0</v>
      </c>
      <c r="AU69" s="6">
        <f t="shared" si="86"/>
        <v>0</v>
      </c>
      <c r="AV69" s="6">
        <f t="shared" si="87"/>
        <v>0</v>
      </c>
      <c r="AW69" s="6">
        <f t="shared" si="88"/>
        <v>0</v>
      </c>
      <c r="AX69" s="6">
        <f t="shared" si="89"/>
        <v>0</v>
      </c>
      <c r="AY69" s="6">
        <f t="shared" si="90"/>
        <v>0</v>
      </c>
      <c r="AZ69" s="6">
        <f t="shared" si="91"/>
        <v>0</v>
      </c>
      <c r="BA69" s="6">
        <f t="shared" si="92"/>
        <v>0</v>
      </c>
      <c r="BB69" s="6">
        <f t="shared" si="93"/>
        <v>0</v>
      </c>
      <c r="BC69" s="6">
        <f t="shared" si="94"/>
        <v>0</v>
      </c>
      <c r="BE69" s="1">
        <f t="shared" si="95"/>
        <v>0</v>
      </c>
      <c r="BF69" s="1">
        <f t="shared" si="96"/>
        <v>0</v>
      </c>
      <c r="BG69" s="1">
        <f t="shared" si="97"/>
        <v>0</v>
      </c>
      <c r="BH69" s="1">
        <f t="shared" si="98"/>
        <v>0</v>
      </c>
      <c r="BI69" s="1">
        <f t="shared" si="99"/>
        <v>0</v>
      </c>
      <c r="BJ69" s="1">
        <f t="shared" si="100"/>
        <v>0</v>
      </c>
      <c r="BK69" s="1">
        <f t="shared" si="101"/>
        <v>0</v>
      </c>
      <c r="BL69" s="1">
        <f t="shared" si="102"/>
        <v>0</v>
      </c>
      <c r="BM69" s="1">
        <f t="shared" si="103"/>
        <v>0</v>
      </c>
    </row>
    <row r="70" spans="1:65" x14ac:dyDescent="0.25">
      <c r="A70" s="1" t="s">
        <v>11</v>
      </c>
      <c r="B70" s="6">
        <f>IF(Apr!$E72&gt;0,VLOOKUP($A70,Apr!$O$4:$T$202,4,FALSE),0)</f>
        <v>18</v>
      </c>
      <c r="C70" s="6">
        <f>IF(Apr!$E72&gt;0,VLOOKUP($A70,Apr!$O$4:$T$202,5,FALSE)+Apr!L$4/1000,0)</f>
        <v>2.0329999999999999</v>
      </c>
      <c r="D70" s="16">
        <f t="shared" si="69"/>
        <v>20.051000000000002</v>
      </c>
      <c r="E70" s="6">
        <f>IF(May!$E72&gt;0,VLOOKUP($A70,May!$O$4:$T$202,4,FALSE),0)</f>
        <v>16</v>
      </c>
      <c r="F70" s="6">
        <f>IF(May!$E72&gt;0,VLOOKUP($A70,May!$O$4:$T$202,5,FALSE)+May!L$4/1000,0)</f>
        <v>2.5000000000000001E-2</v>
      </c>
      <c r="G70" s="16">
        <f t="shared" si="70"/>
        <v>16.040999999999997</v>
      </c>
      <c r="H70" s="6">
        <f>IF(Jun!$E72&gt;0,VLOOKUP($A70,Jun!$O$4:$R$202,4,FALSE),0)</f>
        <v>0</v>
      </c>
      <c r="I70" s="6">
        <f>IF(Jun!$E72&gt;0,VLOOKUP($A70,Jun!$O$4:$T$202,5,FALSE)+Jun!L$4/1000,0)</f>
        <v>0</v>
      </c>
      <c r="J70" s="16">
        <f t="shared" si="71"/>
        <v>0</v>
      </c>
      <c r="K70" s="6">
        <f>IF(Jul!$E72&gt;0,VLOOKUP($A70,Jul!$O$4:$R$202,4,FALSE),0)</f>
        <v>0</v>
      </c>
      <c r="L70" s="6">
        <f>IF(Jul!$E72&gt;0,VLOOKUP($A70,Jul!$O$4:$T$202,5,FALSE)+Jul!$L$4/1000,0)</f>
        <v>0</v>
      </c>
      <c r="M70" s="16">
        <f t="shared" si="72"/>
        <v>0</v>
      </c>
      <c r="N70" s="6">
        <f>IF(Aug!$E72&gt;0,VLOOKUP($A70,Aug!$O$4:$R$202,4,FALSE),0)</f>
        <v>0</v>
      </c>
      <c r="O70" s="6">
        <f>IF(Aug!$E72&gt;0,VLOOKUP($A70,Aug!$O$4:$T$202,5,FALSE)+Aug!L$4/1000,0)</f>
        <v>0</v>
      </c>
      <c r="P70" s="16">
        <f t="shared" si="73"/>
        <v>0</v>
      </c>
      <c r="Q70" s="6">
        <f>IF(Sep!$E72&gt;0,VLOOKUP($A70,Sep!$O$4:$R$202,4,FALSE),0)</f>
        <v>0</v>
      </c>
      <c r="R70" s="6">
        <f>IF(Sep!$E72&gt;0,VLOOKUP($A70,Sep!$O$4:$T$202,5,FALSE)+Sep!L$4/1000,0)</f>
        <v>0</v>
      </c>
      <c r="S70" s="16">
        <f t="shared" si="74"/>
        <v>0</v>
      </c>
      <c r="T70" s="6">
        <f>IF(Oct!$E72&gt;0,VLOOKUP($A70,Oct!$O$4:$R$202,4,FALSE),0)</f>
        <v>0</v>
      </c>
      <c r="U70" s="6">
        <f>IF(Oct!$E72&gt;0,VLOOKUP($A70,Oct!$O$4:$T$202,5,FALSE)+Oct!L$4/1000,0)</f>
        <v>0</v>
      </c>
      <c r="V70" s="16">
        <f t="shared" si="75"/>
        <v>0</v>
      </c>
      <c r="W70" s="6">
        <f>IF(Nov!$E72&gt;0,VLOOKUP($A70,Nov!$O$4:$R$202,4,FALSE),0)</f>
        <v>0</v>
      </c>
      <c r="X70" s="6">
        <f>IF(Nov!$E72&gt;0,VLOOKUP($A70,Nov!$O$4:$T$202,5,FALSE)+Nov!L$4/1000,0)</f>
        <v>0</v>
      </c>
      <c r="Y70" s="16">
        <f t="shared" si="76"/>
        <v>0</v>
      </c>
      <c r="Z70" s="6">
        <f>IF(Dec!$E72&gt;0,VLOOKUP($A70,Dec!$O$4:$R$202,4,FALSE),0)</f>
        <v>0</v>
      </c>
      <c r="AA70" s="6">
        <f>IF(Dec!$E72&gt;0,VLOOKUP($A70,Dec!$O$4:$T$202,5,FALSE)+Dec!L$4/1000,0)</f>
        <v>0</v>
      </c>
      <c r="AB70" s="16">
        <f t="shared" si="77"/>
        <v>0</v>
      </c>
      <c r="AC70" s="6">
        <f>IF(Jan!$E72&gt;0,VLOOKUP($A70,Jan!$O$4:$R$202,4,FALSE),0)</f>
        <v>0</v>
      </c>
      <c r="AD70" s="6">
        <f>IF(Jan!$E72&gt;0,VLOOKUP($A70,Jan!$O$4:$T$202,5,FALSE)+Jan!L$4/1000,0)</f>
        <v>0</v>
      </c>
      <c r="AE70" s="16">
        <f t="shared" si="78"/>
        <v>0</v>
      </c>
      <c r="AF70" s="6">
        <f>IF(Feb!$E72&gt;0,VLOOKUP($A70,Feb!$O$4:$R$202,4,FALSE),0)</f>
        <v>0</v>
      </c>
      <c r="AG70" s="6">
        <f>IF(Feb!$E72&gt;0,VLOOKUP($A70,Feb!$O$4:$T$202,5,FALSE)+Feb!L$4/1000,0)</f>
        <v>0</v>
      </c>
      <c r="AH70" s="16">
        <f t="shared" si="79"/>
        <v>0</v>
      </c>
      <c r="AI70" s="6">
        <f>IF(Mar!$E72&gt;0,VLOOKUP($A70,Mar!$O$4:$R$202,4,FALSE),0)</f>
        <v>0</v>
      </c>
      <c r="AJ70" s="6">
        <f>IF(Mar!$E72&gt;0,VLOOKUP($A70,Mar!$O$4:$T$202,5,FALSE)+Mar!L$4/1000,0)</f>
        <v>0</v>
      </c>
      <c r="AK70" s="16">
        <f t="shared" si="80"/>
        <v>0</v>
      </c>
      <c r="AN70" s="16">
        <f t="shared" si="81"/>
        <v>36.117398000000001</v>
      </c>
      <c r="AQ70" s="1" t="str">
        <f t="shared" si="82"/>
        <v>Laura Byrne</v>
      </c>
      <c r="AR70" s="6">
        <f t="shared" si="83"/>
        <v>20.051000000000002</v>
      </c>
      <c r="AS70" s="6">
        <f t="shared" si="84"/>
        <v>16.040999999999997</v>
      </c>
      <c r="AT70" s="6">
        <f t="shared" si="85"/>
        <v>0</v>
      </c>
      <c r="AU70" s="6">
        <f t="shared" si="86"/>
        <v>0</v>
      </c>
      <c r="AV70" s="6">
        <f t="shared" si="87"/>
        <v>0</v>
      </c>
      <c r="AW70" s="6">
        <f t="shared" si="88"/>
        <v>0</v>
      </c>
      <c r="AX70" s="6">
        <f t="shared" si="89"/>
        <v>0</v>
      </c>
      <c r="AY70" s="6">
        <f t="shared" si="90"/>
        <v>0</v>
      </c>
      <c r="AZ70" s="6">
        <f t="shared" si="91"/>
        <v>0</v>
      </c>
      <c r="BA70" s="6">
        <f t="shared" si="92"/>
        <v>0</v>
      </c>
      <c r="BB70" s="6">
        <f t="shared" si="93"/>
        <v>0</v>
      </c>
      <c r="BC70" s="6">
        <f t="shared" si="94"/>
        <v>0</v>
      </c>
      <c r="BE70" s="1">
        <f t="shared" si="95"/>
        <v>20.051000000000002</v>
      </c>
      <c r="BF70" s="1">
        <f t="shared" si="96"/>
        <v>16.040999999999997</v>
      </c>
      <c r="BG70" s="1">
        <f t="shared" si="97"/>
        <v>0</v>
      </c>
      <c r="BH70" s="1">
        <f t="shared" si="98"/>
        <v>0</v>
      </c>
      <c r="BI70" s="1">
        <f t="shared" si="99"/>
        <v>0</v>
      </c>
      <c r="BJ70" s="1">
        <f t="shared" si="100"/>
        <v>0</v>
      </c>
      <c r="BK70" s="1">
        <f t="shared" si="101"/>
        <v>0</v>
      </c>
      <c r="BL70" s="1">
        <f t="shared" si="102"/>
        <v>0</v>
      </c>
      <c r="BM70" s="1">
        <f t="shared" si="103"/>
        <v>0</v>
      </c>
    </row>
    <row r="71" spans="1:65" x14ac:dyDescent="0.25">
      <c r="A71" s="1" t="s">
        <v>222</v>
      </c>
      <c r="B71" s="6">
        <f>IF(Apr!$E73&gt;0,VLOOKUP($A71,Apr!$O$4:$T$202,4,FALSE),0)</f>
        <v>0</v>
      </c>
      <c r="C71" s="6">
        <f>IF(Apr!$E73&gt;0,VLOOKUP($A71,Apr!$O$4:$T$202,5,FALSE)+Apr!L$4/1000,0)</f>
        <v>0</v>
      </c>
      <c r="D71" s="16">
        <f t="shared" si="69"/>
        <v>0</v>
      </c>
      <c r="E71" s="6">
        <f>IF(May!$E73&gt;0,VLOOKUP($A71,May!$O$4:$T$202,4,FALSE),0)</f>
        <v>0</v>
      </c>
      <c r="F71" s="6">
        <f>IF(May!$E73&gt;0,VLOOKUP($A71,May!$O$4:$T$202,5,FALSE)+May!L$4/1000,0)</f>
        <v>0</v>
      </c>
      <c r="G71" s="16">
        <f t="shared" si="70"/>
        <v>0</v>
      </c>
      <c r="H71" s="6">
        <f>IF(Jun!$E73&gt;0,VLOOKUP($A71,Jun!$O$4:$R$202,4,FALSE),0)</f>
        <v>0</v>
      </c>
      <c r="I71" s="6">
        <f>IF(Jun!$E73&gt;0,VLOOKUP($A71,Jun!$O$4:$T$202,5,FALSE)+Jun!L$4/1000,0)</f>
        <v>0</v>
      </c>
      <c r="J71" s="16">
        <f t="shared" si="71"/>
        <v>0</v>
      </c>
      <c r="K71" s="6">
        <f>IF(Jul!$E73&gt;0,VLOOKUP($A71,Jul!$O$4:$R$202,4,FALSE),0)</f>
        <v>0</v>
      </c>
      <c r="L71" s="6">
        <f>IF(Jul!$E73&gt;0,VLOOKUP($A71,Jul!$O$4:$T$202,5,FALSE)+Jul!$L$4/1000,0)</f>
        <v>0</v>
      </c>
      <c r="M71" s="16">
        <f t="shared" si="72"/>
        <v>0</v>
      </c>
      <c r="N71" s="6">
        <f>IF(Aug!$E73&gt;0,VLOOKUP($A71,Aug!$O$4:$R$202,4,FALSE),0)</f>
        <v>0</v>
      </c>
      <c r="O71" s="6">
        <f>IF(Aug!$E73&gt;0,VLOOKUP($A71,Aug!$O$4:$T$202,5,FALSE)+Aug!L$4/1000,0)</f>
        <v>1.6E-2</v>
      </c>
      <c r="P71" s="16">
        <f t="shared" si="73"/>
        <v>1.6E-2</v>
      </c>
      <c r="Q71" s="6">
        <f>IF(Sep!$E73&gt;0,VLOOKUP($A71,Sep!$O$4:$R$202,4,FALSE),0)</f>
        <v>0</v>
      </c>
      <c r="R71" s="6">
        <f>IF(Sep!$E73&gt;0,VLOOKUP($A71,Sep!$O$4:$T$202,5,FALSE)+Sep!L$4/1000,0)</f>
        <v>0</v>
      </c>
      <c r="S71" s="16">
        <f t="shared" si="74"/>
        <v>0</v>
      </c>
      <c r="T71" s="6">
        <f>IF(Oct!$E73&gt;0,VLOOKUP($A71,Oct!$O$4:$R$202,4,FALSE),0)</f>
        <v>0</v>
      </c>
      <c r="U71" s="6">
        <f>IF(Oct!$E73&gt;0,VLOOKUP($A71,Oct!$O$4:$T$202,5,FALSE)+Oct!L$4/1000,0)</f>
        <v>2.1000000000000001E-2</v>
      </c>
      <c r="V71" s="16">
        <f t="shared" si="75"/>
        <v>2.1000000000000001E-2</v>
      </c>
      <c r="W71" s="6">
        <f>IF(Nov!$E73&gt;0,VLOOKUP($A71,Nov!$O$4:$R$202,4,FALSE),0)</f>
        <v>0</v>
      </c>
      <c r="X71" s="6">
        <f>IF(Nov!$E73&gt;0,VLOOKUP($A71,Nov!$O$4:$T$202,5,FALSE)+Nov!L$4/1000,0)</f>
        <v>0</v>
      </c>
      <c r="Y71" s="16">
        <f t="shared" si="76"/>
        <v>0</v>
      </c>
      <c r="Z71" s="6">
        <f>IF(Dec!$E73&gt;0,VLOOKUP($A71,Dec!$O$4:$R$202,4,FALSE),0)</f>
        <v>0</v>
      </c>
      <c r="AA71" s="6">
        <f>IF(Dec!$E73&gt;0,VLOOKUP($A71,Dec!$O$4:$T$202,5,FALSE)+Dec!L$4/1000,0)</f>
        <v>0</v>
      </c>
      <c r="AB71" s="16">
        <f t="shared" si="77"/>
        <v>0</v>
      </c>
      <c r="AC71" s="6">
        <f>IF(Jan!$E73&gt;0,VLOOKUP($A71,Jan!$O$4:$R$202,4,FALSE),0)</f>
        <v>0</v>
      </c>
      <c r="AD71" s="6">
        <f>IF(Jan!$E73&gt;0,VLOOKUP($A71,Jan!$O$4:$T$202,5,FALSE)+Jan!L$4/1000,0)</f>
        <v>0</v>
      </c>
      <c r="AE71" s="16">
        <f t="shared" si="78"/>
        <v>0</v>
      </c>
      <c r="AF71" s="6">
        <f>IF(Feb!$E73&gt;0,VLOOKUP($A71,Feb!$O$4:$R$202,4,FALSE),0)</f>
        <v>0</v>
      </c>
      <c r="AG71" s="6">
        <f>IF(Feb!$E73&gt;0,VLOOKUP($A71,Feb!$O$4:$T$202,5,FALSE)+Feb!L$4/1000,0)</f>
        <v>0</v>
      </c>
      <c r="AH71" s="16">
        <f t="shared" si="79"/>
        <v>0</v>
      </c>
      <c r="AI71" s="6">
        <f>IF(Mar!$E73&gt;0,VLOOKUP($A71,Mar!$O$4:$R$202,4,FALSE),0)</f>
        <v>0</v>
      </c>
      <c r="AJ71" s="6">
        <f>IF(Mar!$E73&gt;0,VLOOKUP($A71,Mar!$O$4:$T$202,5,FALSE)+Mar!L$4/1000,0)</f>
        <v>0</v>
      </c>
      <c r="AK71" s="16">
        <f t="shared" si="80"/>
        <v>0</v>
      </c>
      <c r="AN71" s="16">
        <f t="shared" si="81"/>
        <v>3.7026333333333342E-2</v>
      </c>
      <c r="AQ71" s="1" t="str">
        <f t="shared" si="82"/>
        <v>Lee Ramsden</v>
      </c>
      <c r="AR71" s="6">
        <f t="shared" si="83"/>
        <v>0</v>
      </c>
      <c r="AS71" s="6">
        <f t="shared" si="84"/>
        <v>0</v>
      </c>
      <c r="AT71" s="6">
        <f t="shared" si="85"/>
        <v>0</v>
      </c>
      <c r="AU71" s="6">
        <f t="shared" si="86"/>
        <v>0</v>
      </c>
      <c r="AV71" s="6">
        <f t="shared" si="87"/>
        <v>1.6E-2</v>
      </c>
      <c r="AW71" s="6">
        <f t="shared" si="88"/>
        <v>0</v>
      </c>
      <c r="AX71" s="6">
        <f t="shared" si="89"/>
        <v>2.1000000000000001E-2</v>
      </c>
      <c r="AY71" s="6">
        <f t="shared" si="90"/>
        <v>0</v>
      </c>
      <c r="AZ71" s="6">
        <f t="shared" si="91"/>
        <v>0</v>
      </c>
      <c r="BA71" s="6">
        <f t="shared" si="92"/>
        <v>0</v>
      </c>
      <c r="BB71" s="6">
        <f t="shared" si="93"/>
        <v>0</v>
      </c>
      <c r="BC71" s="6">
        <f t="shared" si="94"/>
        <v>0</v>
      </c>
      <c r="BE71" s="1">
        <f t="shared" si="95"/>
        <v>2.1000000000000001E-2</v>
      </c>
      <c r="BF71" s="1">
        <f t="shared" si="96"/>
        <v>1.6E-2</v>
      </c>
      <c r="BG71" s="1">
        <f t="shared" si="97"/>
        <v>0</v>
      </c>
      <c r="BH71" s="1">
        <f t="shared" si="98"/>
        <v>0</v>
      </c>
      <c r="BI71" s="1">
        <f t="shared" si="99"/>
        <v>0</v>
      </c>
      <c r="BJ71" s="1">
        <f t="shared" si="100"/>
        <v>0</v>
      </c>
      <c r="BK71" s="1">
        <f t="shared" si="101"/>
        <v>0</v>
      </c>
      <c r="BL71" s="1">
        <f t="shared" si="102"/>
        <v>0</v>
      </c>
      <c r="BM71" s="1">
        <f t="shared" si="103"/>
        <v>0</v>
      </c>
    </row>
    <row r="72" spans="1:65" x14ac:dyDescent="0.25">
      <c r="A72" s="1" t="s">
        <v>169</v>
      </c>
      <c r="B72" s="6">
        <f>IF(Apr!$E74&gt;0,VLOOKUP($A72,Apr!$O$4:$T$202,4,FALSE),0)</f>
        <v>0</v>
      </c>
      <c r="C72" s="6">
        <f>IF(Apr!$E74&gt;0,VLOOKUP($A72,Apr!$O$4:$T$202,5,FALSE)+Apr!L$4/1000,0)</f>
        <v>0</v>
      </c>
      <c r="D72" s="16">
        <f t="shared" si="69"/>
        <v>0</v>
      </c>
      <c r="E72" s="6">
        <f>IF(May!$E74&gt;0,VLOOKUP($A72,May!$O$4:$T$202,4,FALSE),0)</f>
        <v>0</v>
      </c>
      <c r="F72" s="6">
        <f>IF(May!$E74&gt;0,VLOOKUP($A72,May!$O$4:$T$202,5,FALSE)+May!L$4/1000,0)</f>
        <v>0</v>
      </c>
      <c r="G72" s="16">
        <f t="shared" si="70"/>
        <v>0</v>
      </c>
      <c r="H72" s="6">
        <f>IF(Jun!$E74&gt;0,VLOOKUP($A72,Jun!$O$4:$R$202,4,FALSE),0)</f>
        <v>0</v>
      </c>
      <c r="I72" s="6">
        <f>IF(Jun!$E74&gt;0,VLOOKUP($A72,Jun!$O$4:$T$202,5,FALSE)+Jun!L$4/1000,0)</f>
        <v>0</v>
      </c>
      <c r="J72" s="16">
        <f t="shared" si="71"/>
        <v>0</v>
      </c>
      <c r="K72" s="6">
        <f>IF(Jul!$E74&gt;0,VLOOKUP($A72,Jul!$O$4:$R$202,4,FALSE),0)</f>
        <v>0</v>
      </c>
      <c r="L72" s="6">
        <f>IF(Jul!$E74&gt;0,VLOOKUP($A72,Jul!$O$4:$T$202,5,FALSE)+Jul!$L$4/1000,0)</f>
        <v>0</v>
      </c>
      <c r="M72" s="16">
        <f t="shared" si="72"/>
        <v>0</v>
      </c>
      <c r="N72" s="6">
        <f>IF(Aug!$E74&gt;0,VLOOKUP($A72,Aug!$O$4:$R$202,4,FALSE),0)</f>
        <v>0</v>
      </c>
      <c r="O72" s="6">
        <f>IF(Aug!$E74&gt;0,VLOOKUP($A72,Aug!$O$4:$T$202,5,FALSE)+Aug!L$4/1000,0)</f>
        <v>0</v>
      </c>
      <c r="P72" s="16">
        <f t="shared" si="73"/>
        <v>0</v>
      </c>
      <c r="Q72" s="6">
        <f>IF(Sep!$E74&gt;0,VLOOKUP($A72,Sep!$O$4:$R$202,4,FALSE),0)</f>
        <v>0</v>
      </c>
      <c r="R72" s="6">
        <f>IF(Sep!$E74&gt;0,VLOOKUP($A72,Sep!$O$4:$T$202,5,FALSE)+Sep!L$4/1000,0)</f>
        <v>0</v>
      </c>
      <c r="S72" s="16">
        <f t="shared" si="74"/>
        <v>0</v>
      </c>
      <c r="T72" s="6">
        <f>IF(Oct!$E74&gt;0,VLOOKUP($A72,Oct!$O$4:$R$202,4,FALSE),0)</f>
        <v>0</v>
      </c>
      <c r="U72" s="6">
        <f>IF(Oct!$E74&gt;0,VLOOKUP($A72,Oct!$O$4:$T$202,5,FALSE)+Oct!L$4/1000,0)</f>
        <v>0</v>
      </c>
      <c r="V72" s="16">
        <f t="shared" si="75"/>
        <v>0</v>
      </c>
      <c r="W72" s="6">
        <f>IF(Nov!$E74&gt;0,VLOOKUP($A72,Nov!$O$4:$R$202,4,FALSE),0)</f>
        <v>0</v>
      </c>
      <c r="X72" s="6">
        <f>IF(Nov!$E74&gt;0,VLOOKUP($A72,Nov!$O$4:$T$202,5,FALSE)+Nov!L$4/1000,0)</f>
        <v>0</v>
      </c>
      <c r="Y72" s="16">
        <f t="shared" si="76"/>
        <v>0</v>
      </c>
      <c r="Z72" s="6">
        <f>IF(Dec!$E74&gt;0,VLOOKUP($A72,Dec!$O$4:$R$202,4,FALSE),0)</f>
        <v>0</v>
      </c>
      <c r="AA72" s="6">
        <f>IF(Dec!$E74&gt;0,VLOOKUP($A72,Dec!$O$4:$T$202,5,FALSE)+Dec!L$4/1000,0)</f>
        <v>0</v>
      </c>
      <c r="AB72" s="16">
        <f t="shared" si="77"/>
        <v>0</v>
      </c>
      <c r="AC72" s="6">
        <f>IF(Jan!$E74&gt;0,VLOOKUP($A72,Jan!$O$4:$R$202,4,FALSE),0)</f>
        <v>0</v>
      </c>
      <c r="AD72" s="6">
        <f>IF(Jan!$E74&gt;0,VLOOKUP($A72,Jan!$O$4:$T$202,5,FALSE)+Jan!L$4/1000,0)</f>
        <v>0</v>
      </c>
      <c r="AE72" s="16">
        <f t="shared" si="78"/>
        <v>0</v>
      </c>
      <c r="AF72" s="6">
        <f>IF(Feb!$E74&gt;0,VLOOKUP($A72,Feb!$O$4:$R$202,4,FALSE),0)</f>
        <v>0</v>
      </c>
      <c r="AG72" s="6">
        <f>IF(Feb!$E74&gt;0,VLOOKUP($A72,Feb!$O$4:$T$202,5,FALSE)+Feb!L$4/1000,0)</f>
        <v>0</v>
      </c>
      <c r="AH72" s="16">
        <f t="shared" si="79"/>
        <v>0</v>
      </c>
      <c r="AI72" s="6">
        <f>IF(Mar!$E74&gt;0,VLOOKUP($A72,Mar!$O$4:$R$202,4,FALSE),0)</f>
        <v>0</v>
      </c>
      <c r="AJ72" s="6">
        <f>IF(Mar!$E74&gt;0,VLOOKUP($A72,Mar!$O$4:$T$202,5,FALSE)+Mar!L$4/1000,0)</f>
        <v>0</v>
      </c>
      <c r="AK72" s="16">
        <f t="shared" si="80"/>
        <v>0</v>
      </c>
      <c r="AN72" s="16">
        <f t="shared" si="81"/>
        <v>0</v>
      </c>
      <c r="AQ72" s="1" t="str">
        <f t="shared" si="82"/>
        <v>Lee Vaudrey</v>
      </c>
      <c r="AR72" s="6">
        <f t="shared" si="83"/>
        <v>0</v>
      </c>
      <c r="AS72" s="6">
        <f t="shared" si="84"/>
        <v>0</v>
      </c>
      <c r="AT72" s="6">
        <f t="shared" si="85"/>
        <v>0</v>
      </c>
      <c r="AU72" s="6">
        <f t="shared" si="86"/>
        <v>0</v>
      </c>
      <c r="AV72" s="6">
        <f t="shared" si="87"/>
        <v>0</v>
      </c>
      <c r="AW72" s="6">
        <f t="shared" si="88"/>
        <v>0</v>
      </c>
      <c r="AX72" s="6">
        <f t="shared" si="89"/>
        <v>0</v>
      </c>
      <c r="AY72" s="6">
        <f t="shared" si="90"/>
        <v>0</v>
      </c>
      <c r="AZ72" s="6">
        <f t="shared" si="91"/>
        <v>0</v>
      </c>
      <c r="BA72" s="6">
        <f t="shared" si="92"/>
        <v>0</v>
      </c>
      <c r="BB72" s="6">
        <f t="shared" si="93"/>
        <v>0</v>
      </c>
      <c r="BC72" s="6">
        <f t="shared" si="94"/>
        <v>0</v>
      </c>
      <c r="BE72" s="1">
        <f t="shared" si="95"/>
        <v>0</v>
      </c>
      <c r="BF72" s="1">
        <f t="shared" si="96"/>
        <v>0</v>
      </c>
      <c r="BG72" s="1">
        <f t="shared" si="97"/>
        <v>0</v>
      </c>
      <c r="BH72" s="1">
        <f t="shared" si="98"/>
        <v>0</v>
      </c>
      <c r="BI72" s="1">
        <f t="shared" si="99"/>
        <v>0</v>
      </c>
      <c r="BJ72" s="1">
        <f t="shared" si="100"/>
        <v>0</v>
      </c>
      <c r="BK72" s="1">
        <f t="shared" si="101"/>
        <v>0</v>
      </c>
      <c r="BL72" s="1">
        <f t="shared" si="102"/>
        <v>0</v>
      </c>
      <c r="BM72" s="1">
        <f t="shared" si="103"/>
        <v>0</v>
      </c>
    </row>
    <row r="73" spans="1:65" x14ac:dyDescent="0.25">
      <c r="A73" s="1" t="s">
        <v>167</v>
      </c>
      <c r="B73" s="6">
        <f>IF(Apr!$E75&gt;0,VLOOKUP($A73,Apr!$O$4:$T$202,4,FALSE),0)</f>
        <v>8</v>
      </c>
      <c r="C73" s="6">
        <f>IF(Apr!$E75&gt;0,VLOOKUP($A73,Apr!$O$4:$T$202,5,FALSE)+Apr!L$4/1000,0)</f>
        <v>3.3000000000000002E-2</v>
      </c>
      <c r="D73" s="16">
        <f t="shared" si="69"/>
        <v>8.0409999999999986</v>
      </c>
      <c r="E73" s="6">
        <f>IF(May!$E75&gt;0,VLOOKUP($A73,May!$O$4:$T$202,4,FALSE),0)</f>
        <v>0</v>
      </c>
      <c r="F73" s="6">
        <f>IF(May!$E75&gt;0,VLOOKUP($A73,May!$O$4:$T$202,5,FALSE)+May!L$4/1000,0)</f>
        <v>0</v>
      </c>
      <c r="G73" s="16">
        <f t="shared" si="70"/>
        <v>0</v>
      </c>
      <c r="H73" s="6">
        <f>IF(Jun!$E75&gt;0,VLOOKUP($A73,Jun!$O$4:$R$202,4,FALSE),0)</f>
        <v>0</v>
      </c>
      <c r="I73" s="6">
        <f>IF(Jun!$E75&gt;0,VLOOKUP($A73,Jun!$O$4:$T$202,5,FALSE)+Jun!L$4/1000,0)</f>
        <v>0</v>
      </c>
      <c r="J73" s="16">
        <f t="shared" si="71"/>
        <v>0</v>
      </c>
      <c r="K73" s="6">
        <f>IF(Jul!$E75&gt;0,VLOOKUP($A73,Jul!$O$4:$R$202,4,FALSE),0)</f>
        <v>0</v>
      </c>
      <c r="L73" s="6">
        <f>IF(Jul!$E75&gt;0,VLOOKUP($A73,Jul!$O$4:$T$202,5,FALSE)+Jul!$L$4/1000,0)</f>
        <v>0</v>
      </c>
      <c r="M73" s="16">
        <f t="shared" si="72"/>
        <v>0</v>
      </c>
      <c r="N73" s="6">
        <f>IF(Aug!$E75&gt;0,VLOOKUP($A73,Aug!$O$4:$R$202,4,FALSE),0)</f>
        <v>28</v>
      </c>
      <c r="O73" s="6">
        <f>IF(Aug!$E75&gt;0,VLOOKUP($A73,Aug!$O$4:$T$202,5,FALSE)+Aug!L$4/1000,0)</f>
        <v>2.016</v>
      </c>
      <c r="P73" s="16">
        <f t="shared" si="73"/>
        <v>30.043999999999997</v>
      </c>
      <c r="Q73" s="6">
        <f>IF(Sep!$E75&gt;0,VLOOKUP($A73,Sep!$O$4:$R$202,4,FALSE),0)</f>
        <v>0</v>
      </c>
      <c r="R73" s="6">
        <f>IF(Sep!$E75&gt;0,VLOOKUP($A73,Sep!$O$4:$T$202,5,FALSE)+Sep!L$4/1000,0)</f>
        <v>0</v>
      </c>
      <c r="S73" s="16">
        <f t="shared" si="74"/>
        <v>0</v>
      </c>
      <c r="T73" s="6">
        <f>IF(Oct!$E75&gt;0,VLOOKUP($A73,Oct!$O$4:$R$202,4,FALSE),0)</f>
        <v>0</v>
      </c>
      <c r="U73" s="6">
        <f>IF(Oct!$E75&gt;0,VLOOKUP($A73,Oct!$O$4:$T$202,5,FALSE)+Oct!L$4/1000,0)</f>
        <v>0</v>
      </c>
      <c r="V73" s="16">
        <f t="shared" si="75"/>
        <v>0</v>
      </c>
      <c r="W73" s="6">
        <f>IF(Nov!$E75&gt;0,VLOOKUP($A73,Nov!$O$4:$R$202,4,FALSE),0)</f>
        <v>0</v>
      </c>
      <c r="X73" s="6">
        <f>IF(Nov!$E75&gt;0,VLOOKUP($A73,Nov!$O$4:$T$202,5,FALSE)+Nov!L$4/1000,0)</f>
        <v>0</v>
      </c>
      <c r="Y73" s="16">
        <f t="shared" si="76"/>
        <v>0</v>
      </c>
      <c r="Z73" s="6">
        <f>IF(Dec!$E75&gt;0,VLOOKUP($A73,Dec!$O$4:$R$202,4,FALSE),0)</f>
        <v>0</v>
      </c>
      <c r="AA73" s="6">
        <f>IF(Dec!$E75&gt;0,VLOOKUP($A73,Dec!$O$4:$T$202,5,FALSE)+Dec!L$4/1000,0)</f>
        <v>0</v>
      </c>
      <c r="AB73" s="16">
        <f t="shared" si="77"/>
        <v>0</v>
      </c>
      <c r="AC73" s="6">
        <f>IF(Jan!$E75&gt;0,VLOOKUP($A73,Jan!$O$4:$R$202,4,FALSE),0)</f>
        <v>34</v>
      </c>
      <c r="AD73" s="6">
        <f>IF(Jan!$E75&gt;0,VLOOKUP($A73,Jan!$O$4:$T$202,5,FALSE)+Jan!L$4/1000,0)</f>
        <v>3.0089999999999999</v>
      </c>
      <c r="AE73" s="16">
        <f t="shared" si="78"/>
        <v>37.042999999999999</v>
      </c>
      <c r="AF73" s="6">
        <f>IF(Feb!$E75&gt;0,VLOOKUP($A73,Feb!$O$4:$R$202,4,FALSE),0)</f>
        <v>0</v>
      </c>
      <c r="AG73" s="6">
        <f>IF(Feb!$E75&gt;0,VLOOKUP($A73,Feb!$O$4:$T$202,5,FALSE)+Feb!L$4/1000,0)</f>
        <v>0</v>
      </c>
      <c r="AH73" s="16">
        <f t="shared" si="79"/>
        <v>0</v>
      </c>
      <c r="AI73" s="6">
        <f>IF(Mar!$E75&gt;0,VLOOKUP($A73,Mar!$O$4:$R$202,4,FALSE),0)</f>
        <v>34</v>
      </c>
      <c r="AJ73" s="6">
        <f>IF(Mar!$E75&gt;0,VLOOKUP($A73,Mar!$O$4:$T$202,5,FALSE)+Mar!L$4/1000,0)</f>
        <v>2.0110000000000001</v>
      </c>
      <c r="AK73" s="16">
        <f t="shared" si="80"/>
        <v>36.045000000000002</v>
      </c>
      <c r="AN73" s="16">
        <f t="shared" si="81"/>
        <v>111.22806679999999</v>
      </c>
      <c r="AQ73" s="1" t="str">
        <f t="shared" si="82"/>
        <v>Lewis McAfee</v>
      </c>
      <c r="AR73" s="6">
        <f t="shared" si="83"/>
        <v>8.0409999999999986</v>
      </c>
      <c r="AS73" s="6">
        <f t="shared" si="84"/>
        <v>0</v>
      </c>
      <c r="AT73" s="6">
        <f t="shared" si="85"/>
        <v>0</v>
      </c>
      <c r="AU73" s="6">
        <f t="shared" si="86"/>
        <v>0</v>
      </c>
      <c r="AV73" s="6">
        <f t="shared" si="87"/>
        <v>30.043999999999997</v>
      </c>
      <c r="AW73" s="6">
        <f t="shared" si="88"/>
        <v>0</v>
      </c>
      <c r="AX73" s="6">
        <f t="shared" si="89"/>
        <v>0</v>
      </c>
      <c r="AY73" s="6">
        <f t="shared" si="90"/>
        <v>0</v>
      </c>
      <c r="AZ73" s="6">
        <f t="shared" si="91"/>
        <v>0</v>
      </c>
      <c r="BA73" s="6">
        <f t="shared" si="92"/>
        <v>37.042999999999999</v>
      </c>
      <c r="BB73" s="6">
        <f t="shared" si="93"/>
        <v>0</v>
      </c>
      <c r="BC73" s="6">
        <f t="shared" si="94"/>
        <v>36.045000000000002</v>
      </c>
      <c r="BE73" s="1">
        <f t="shared" si="95"/>
        <v>37.042999999999999</v>
      </c>
      <c r="BF73" s="1">
        <f t="shared" si="96"/>
        <v>36.045000000000002</v>
      </c>
      <c r="BG73" s="1">
        <f t="shared" si="97"/>
        <v>30.043999999999997</v>
      </c>
      <c r="BH73" s="1">
        <f t="shared" si="98"/>
        <v>8.0409999999999986</v>
      </c>
      <c r="BI73" s="1">
        <f t="shared" si="99"/>
        <v>0</v>
      </c>
      <c r="BJ73" s="1">
        <f t="shared" si="100"/>
        <v>0</v>
      </c>
      <c r="BK73" s="1">
        <f t="shared" si="101"/>
        <v>0</v>
      </c>
      <c r="BL73" s="1">
        <f t="shared" si="102"/>
        <v>0</v>
      </c>
      <c r="BM73" s="1">
        <f t="shared" si="103"/>
        <v>0</v>
      </c>
    </row>
    <row r="74" spans="1:65" x14ac:dyDescent="0.25">
      <c r="A74" s="1" t="s">
        <v>195</v>
      </c>
      <c r="B74" s="6">
        <f>IF(Apr!$E76&gt;0,VLOOKUP($A74,Apr!$O$4:$T$202,4,FALSE),0)</f>
        <v>9</v>
      </c>
      <c r="C74" s="6">
        <f>IF(Apr!$E76&gt;0,VLOOKUP($A74,Apr!$O$4:$T$202,5,FALSE)+Apr!L$4/1000,0)</f>
        <v>3.3000000000000002E-2</v>
      </c>
      <c r="D74" s="16">
        <f t="shared" si="69"/>
        <v>9.0419999999999998</v>
      </c>
      <c r="E74" s="6">
        <f>IF(May!$E76&gt;0,VLOOKUP($A74,May!$O$4:$T$202,4,FALSE),0)</f>
        <v>0</v>
      </c>
      <c r="F74" s="6">
        <f>IF(May!$E76&gt;0,VLOOKUP($A74,May!$O$4:$T$202,5,FALSE)+May!L$4/1000,0)</f>
        <v>0</v>
      </c>
      <c r="G74" s="16">
        <f t="shared" si="70"/>
        <v>0</v>
      </c>
      <c r="H74" s="6">
        <f>IF(Jun!$E76&gt;0,VLOOKUP($A74,Jun!$O$4:$R$202,4,FALSE),0)</f>
        <v>0</v>
      </c>
      <c r="I74" s="6">
        <f>IF(Jun!$E76&gt;0,VLOOKUP($A74,Jun!$O$4:$T$202,5,FALSE)+Jun!L$4/1000,0)</f>
        <v>0</v>
      </c>
      <c r="J74" s="16">
        <f t="shared" si="71"/>
        <v>0</v>
      </c>
      <c r="K74" s="6">
        <f>IF(Jul!$E76&gt;0,VLOOKUP($A74,Jul!$O$4:$R$202,4,FALSE),0)</f>
        <v>28</v>
      </c>
      <c r="L74" s="6">
        <f>IF(Jul!$E76&gt;0,VLOOKUP($A74,Jul!$O$4:$T$202,5,FALSE)+Jul!$L$4/1000,0)</f>
        <v>2.0190000000000001</v>
      </c>
      <c r="M74" s="16">
        <f t="shared" si="72"/>
        <v>30.046999999999997</v>
      </c>
      <c r="N74" s="6">
        <f>IF(Aug!$E76&gt;0,VLOOKUP($A74,Aug!$O$4:$R$202,4,FALSE),0)</f>
        <v>0</v>
      </c>
      <c r="O74" s="6">
        <f>IF(Aug!$E76&gt;0,VLOOKUP($A74,Aug!$O$4:$T$202,5,FALSE)+Aug!L$4/1000,0)</f>
        <v>0</v>
      </c>
      <c r="P74" s="16">
        <f t="shared" si="73"/>
        <v>0</v>
      </c>
      <c r="Q74" s="6">
        <f>IF(Sep!$E76&gt;0,VLOOKUP($A74,Sep!$O$4:$R$202,4,FALSE),0)</f>
        <v>0</v>
      </c>
      <c r="R74" s="6">
        <f>IF(Sep!$E76&gt;0,VLOOKUP($A74,Sep!$O$4:$T$202,5,FALSE)+Sep!L$4/1000,0)</f>
        <v>0</v>
      </c>
      <c r="S74" s="16">
        <f t="shared" si="74"/>
        <v>0</v>
      </c>
      <c r="T74" s="6">
        <f>IF(Oct!$E76&gt;0,VLOOKUP($A74,Oct!$O$4:$R$202,4,FALSE),0)</f>
        <v>0</v>
      </c>
      <c r="U74" s="6">
        <f>IF(Oct!$E76&gt;0,VLOOKUP($A74,Oct!$O$4:$T$202,5,FALSE)+Oct!L$4/1000,0)</f>
        <v>0</v>
      </c>
      <c r="V74" s="16">
        <f t="shared" si="75"/>
        <v>0</v>
      </c>
      <c r="W74" s="6">
        <f>IF(Nov!$E76&gt;0,VLOOKUP($A74,Nov!$O$4:$R$202,4,FALSE),0)</f>
        <v>0</v>
      </c>
      <c r="X74" s="6">
        <f>IF(Nov!$E76&gt;0,VLOOKUP($A74,Nov!$O$4:$T$202,5,FALSE)+Nov!L$4/1000,0)</f>
        <v>0</v>
      </c>
      <c r="Y74" s="16">
        <f t="shared" si="76"/>
        <v>0</v>
      </c>
      <c r="Z74" s="6">
        <f>IF(Dec!$E76&gt;0,VLOOKUP($A74,Dec!$O$4:$R$202,4,FALSE),0)</f>
        <v>0</v>
      </c>
      <c r="AA74" s="6">
        <f>IF(Dec!$E76&gt;0,VLOOKUP($A74,Dec!$O$4:$T$202,5,FALSE)+Dec!L$4/1000,0)</f>
        <v>0</v>
      </c>
      <c r="AB74" s="16">
        <f t="shared" si="77"/>
        <v>0</v>
      </c>
      <c r="AC74" s="6">
        <f>IF(Jan!$E76&gt;0,VLOOKUP($A74,Jan!$O$4:$R$202,4,FALSE),0)</f>
        <v>0</v>
      </c>
      <c r="AD74" s="6">
        <f>IF(Jan!$E76&gt;0,VLOOKUP($A74,Jan!$O$4:$T$202,5,FALSE)+Jan!L$4/1000,0)</f>
        <v>0</v>
      </c>
      <c r="AE74" s="16">
        <f t="shared" si="78"/>
        <v>0</v>
      </c>
      <c r="AF74" s="6">
        <f>IF(Feb!$E76&gt;0,VLOOKUP($A74,Feb!$O$4:$R$202,4,FALSE),0)</f>
        <v>33</v>
      </c>
      <c r="AG74" s="6">
        <f>IF(Feb!$E76&gt;0,VLOOKUP($A74,Feb!$O$4:$T$202,5,FALSE)+Feb!L$4/1000,0)</f>
        <v>8.0000000000000002E-3</v>
      </c>
      <c r="AH74" s="16">
        <f t="shared" si="79"/>
        <v>33.041000000000004</v>
      </c>
      <c r="AI74" s="6">
        <f>IF(Mar!$E76&gt;0,VLOOKUP($A74,Mar!$O$4:$R$202,4,FALSE),0)</f>
        <v>0</v>
      </c>
      <c r="AJ74" s="6">
        <f>IF(Mar!$E76&gt;0,VLOOKUP($A74,Mar!$O$4:$T$202,5,FALSE)+Mar!L$4/1000,0)</f>
        <v>0</v>
      </c>
      <c r="AK74" s="16">
        <f t="shared" si="80"/>
        <v>0</v>
      </c>
      <c r="AN74" s="16">
        <f t="shared" si="81"/>
        <v>72.174865066666655</v>
      </c>
      <c r="AQ74" s="1" t="str">
        <f t="shared" si="82"/>
        <v>Linda Chadderton</v>
      </c>
      <c r="AR74" s="6">
        <f t="shared" si="83"/>
        <v>9.0419999999999998</v>
      </c>
      <c r="AS74" s="6">
        <f t="shared" si="84"/>
        <v>0</v>
      </c>
      <c r="AT74" s="6">
        <f t="shared" si="85"/>
        <v>0</v>
      </c>
      <c r="AU74" s="6">
        <f t="shared" si="86"/>
        <v>30.046999999999997</v>
      </c>
      <c r="AV74" s="6">
        <f t="shared" si="87"/>
        <v>0</v>
      </c>
      <c r="AW74" s="6">
        <f t="shared" si="88"/>
        <v>0</v>
      </c>
      <c r="AX74" s="6">
        <f t="shared" si="89"/>
        <v>0</v>
      </c>
      <c r="AY74" s="6">
        <f t="shared" si="90"/>
        <v>0</v>
      </c>
      <c r="AZ74" s="6">
        <f t="shared" si="91"/>
        <v>0</v>
      </c>
      <c r="BA74" s="6">
        <f t="shared" si="92"/>
        <v>0</v>
      </c>
      <c r="BB74" s="6">
        <f t="shared" si="93"/>
        <v>33.041000000000004</v>
      </c>
      <c r="BC74" s="6">
        <f t="shared" si="94"/>
        <v>0</v>
      </c>
      <c r="BE74" s="1">
        <f t="shared" si="95"/>
        <v>33.041000000000004</v>
      </c>
      <c r="BF74" s="1">
        <f t="shared" si="96"/>
        <v>30.046999999999997</v>
      </c>
      <c r="BG74" s="1">
        <f t="shared" si="97"/>
        <v>9.0419999999999998</v>
      </c>
      <c r="BH74" s="1">
        <f t="shared" si="98"/>
        <v>0</v>
      </c>
      <c r="BI74" s="1">
        <f t="shared" si="99"/>
        <v>0</v>
      </c>
      <c r="BJ74" s="1">
        <f t="shared" si="100"/>
        <v>0</v>
      </c>
      <c r="BK74" s="1">
        <f t="shared" si="101"/>
        <v>0</v>
      </c>
      <c r="BL74" s="1">
        <f t="shared" si="102"/>
        <v>0</v>
      </c>
      <c r="BM74" s="1">
        <f t="shared" si="103"/>
        <v>0</v>
      </c>
    </row>
    <row r="75" spans="1:65" x14ac:dyDescent="0.25">
      <c r="A75" s="1" t="s">
        <v>165</v>
      </c>
      <c r="B75" s="6">
        <f>IF(Apr!$E77&gt;0,VLOOKUP($A75,Apr!$O$4:$T$202,4,FALSE),0)</f>
        <v>0</v>
      </c>
      <c r="C75" s="6">
        <f>IF(Apr!$E77&gt;0,VLOOKUP($A75,Apr!$O$4:$T$202,5,FALSE)+Apr!L$4/1000,0)</f>
        <v>0</v>
      </c>
      <c r="D75" s="16">
        <f t="shared" si="69"/>
        <v>0</v>
      </c>
      <c r="E75" s="6">
        <f>IF(May!$E77&gt;0,VLOOKUP($A75,May!$O$4:$T$202,4,FALSE),0)</f>
        <v>0</v>
      </c>
      <c r="F75" s="6">
        <f>IF(May!$E77&gt;0,VLOOKUP($A75,May!$O$4:$T$202,5,FALSE)+May!L$4/1000,0)</f>
        <v>0</v>
      </c>
      <c r="G75" s="16">
        <f t="shared" si="70"/>
        <v>0</v>
      </c>
      <c r="H75" s="6">
        <f>IF(Jun!$E77&gt;0,VLOOKUP($A75,Jun!$O$4:$R$202,4,FALSE),0)</f>
        <v>0</v>
      </c>
      <c r="I75" s="6">
        <f>IF(Jun!$E77&gt;0,VLOOKUP($A75,Jun!$O$4:$T$202,5,FALSE)+Jun!L$4/1000,0)</f>
        <v>0</v>
      </c>
      <c r="J75" s="16">
        <f t="shared" si="71"/>
        <v>0</v>
      </c>
      <c r="K75" s="6">
        <f>IF(Jul!$E77&gt;0,VLOOKUP($A75,Jul!$O$4:$R$202,4,FALSE),0)</f>
        <v>0</v>
      </c>
      <c r="L75" s="6">
        <f>IF(Jul!$E77&gt;0,VLOOKUP($A75,Jul!$O$4:$T$202,5,FALSE)+Jul!$L$4/1000,0)</f>
        <v>0</v>
      </c>
      <c r="M75" s="16">
        <f t="shared" si="72"/>
        <v>0</v>
      </c>
      <c r="N75" s="6">
        <f>IF(Aug!$E77&gt;0,VLOOKUP($A75,Aug!$O$4:$R$202,4,FALSE),0)</f>
        <v>0</v>
      </c>
      <c r="O75" s="6">
        <f>IF(Aug!$E77&gt;0,VLOOKUP($A75,Aug!$O$4:$T$202,5,FALSE)+Aug!L$4/1000,0)</f>
        <v>0</v>
      </c>
      <c r="P75" s="16">
        <f t="shared" si="73"/>
        <v>0</v>
      </c>
      <c r="Q75" s="6">
        <f>IF(Sep!$E77&gt;0,VLOOKUP($A75,Sep!$O$4:$R$202,4,FALSE),0)</f>
        <v>0</v>
      </c>
      <c r="R75" s="6">
        <f>IF(Sep!$E77&gt;0,VLOOKUP($A75,Sep!$O$4:$T$202,5,FALSE)+Sep!L$4/1000,0)</f>
        <v>0</v>
      </c>
      <c r="S75" s="16">
        <f t="shared" si="74"/>
        <v>0</v>
      </c>
      <c r="T75" s="6">
        <f>IF(Oct!$E77&gt;0,VLOOKUP($A75,Oct!$O$4:$R$202,4,FALSE),0)</f>
        <v>0</v>
      </c>
      <c r="U75" s="6">
        <f>IF(Oct!$E77&gt;0,VLOOKUP($A75,Oct!$O$4:$T$202,5,FALSE)+Oct!L$4/1000,0)</f>
        <v>0</v>
      </c>
      <c r="V75" s="16">
        <f t="shared" si="75"/>
        <v>0</v>
      </c>
      <c r="W75" s="6">
        <f>IF(Nov!$E77&gt;0,VLOOKUP($A75,Nov!$O$4:$R$202,4,FALSE),0)</f>
        <v>0</v>
      </c>
      <c r="X75" s="6">
        <f>IF(Nov!$E77&gt;0,VLOOKUP($A75,Nov!$O$4:$T$202,5,FALSE)+Nov!L$4/1000,0)</f>
        <v>0</v>
      </c>
      <c r="Y75" s="16">
        <f t="shared" si="76"/>
        <v>0</v>
      </c>
      <c r="Z75" s="6">
        <f>IF(Dec!$E77&gt;0,VLOOKUP($A75,Dec!$O$4:$R$202,4,FALSE),0)</f>
        <v>0</v>
      </c>
      <c r="AA75" s="6">
        <f>IF(Dec!$E77&gt;0,VLOOKUP($A75,Dec!$O$4:$T$202,5,FALSE)+Dec!L$4/1000,0)</f>
        <v>0</v>
      </c>
      <c r="AB75" s="16">
        <f t="shared" si="77"/>
        <v>0</v>
      </c>
      <c r="AC75" s="6">
        <f>IF(Jan!$E77&gt;0,VLOOKUP($A75,Jan!$O$4:$R$202,4,FALSE),0)</f>
        <v>0</v>
      </c>
      <c r="AD75" s="6">
        <f>IF(Jan!$E77&gt;0,VLOOKUP($A75,Jan!$O$4:$T$202,5,FALSE)+Jan!L$4/1000,0)</f>
        <v>0</v>
      </c>
      <c r="AE75" s="16">
        <f t="shared" si="78"/>
        <v>0</v>
      </c>
      <c r="AF75" s="6">
        <f>IF(Feb!$E77&gt;0,VLOOKUP($A75,Feb!$O$4:$R$202,4,FALSE),0)</f>
        <v>0</v>
      </c>
      <c r="AG75" s="6">
        <f>IF(Feb!$E77&gt;0,VLOOKUP($A75,Feb!$O$4:$T$202,5,FALSE)+Feb!L$4/1000,0)</f>
        <v>0</v>
      </c>
      <c r="AH75" s="16">
        <f t="shared" si="79"/>
        <v>0</v>
      </c>
      <c r="AI75" s="6">
        <f>IF(Mar!$E77&gt;0,VLOOKUP($A75,Mar!$O$4:$R$202,4,FALSE),0)</f>
        <v>0</v>
      </c>
      <c r="AJ75" s="6">
        <f>IF(Mar!$E77&gt;0,VLOOKUP($A75,Mar!$O$4:$T$202,5,FALSE)+Mar!L$4/1000,0)</f>
        <v>0</v>
      </c>
      <c r="AK75" s="16">
        <f t="shared" si="80"/>
        <v>0</v>
      </c>
      <c r="AN75" s="16">
        <f t="shared" si="81"/>
        <v>0</v>
      </c>
      <c r="AQ75" s="1" t="str">
        <f t="shared" si="82"/>
        <v>Liz Abbott</v>
      </c>
      <c r="AR75" s="6">
        <f t="shared" si="83"/>
        <v>0</v>
      </c>
      <c r="AS75" s="6">
        <f t="shared" si="84"/>
        <v>0</v>
      </c>
      <c r="AT75" s="6">
        <f t="shared" si="85"/>
        <v>0</v>
      </c>
      <c r="AU75" s="6">
        <f t="shared" si="86"/>
        <v>0</v>
      </c>
      <c r="AV75" s="6">
        <f t="shared" si="87"/>
        <v>0</v>
      </c>
      <c r="AW75" s="6">
        <f t="shared" si="88"/>
        <v>0</v>
      </c>
      <c r="AX75" s="6">
        <f t="shared" si="89"/>
        <v>0</v>
      </c>
      <c r="AY75" s="6">
        <f t="shared" si="90"/>
        <v>0</v>
      </c>
      <c r="AZ75" s="6">
        <f t="shared" si="91"/>
        <v>0</v>
      </c>
      <c r="BA75" s="6">
        <f t="shared" si="92"/>
        <v>0</v>
      </c>
      <c r="BB75" s="6">
        <f t="shared" si="93"/>
        <v>0</v>
      </c>
      <c r="BC75" s="6">
        <f t="shared" si="94"/>
        <v>0</v>
      </c>
      <c r="BE75" s="1">
        <f t="shared" si="95"/>
        <v>0</v>
      </c>
      <c r="BF75" s="1">
        <f t="shared" si="96"/>
        <v>0</v>
      </c>
      <c r="BG75" s="1">
        <f t="shared" si="97"/>
        <v>0</v>
      </c>
      <c r="BH75" s="1">
        <f t="shared" si="98"/>
        <v>0</v>
      </c>
      <c r="BI75" s="1">
        <f t="shared" si="99"/>
        <v>0</v>
      </c>
      <c r="BJ75" s="1">
        <f t="shared" si="100"/>
        <v>0</v>
      </c>
      <c r="BK75" s="1">
        <f t="shared" si="101"/>
        <v>0</v>
      </c>
      <c r="BL75" s="1">
        <f t="shared" si="102"/>
        <v>0</v>
      </c>
      <c r="BM75" s="1">
        <f t="shared" si="103"/>
        <v>0</v>
      </c>
    </row>
    <row r="76" spans="1:65" x14ac:dyDescent="0.25">
      <c r="A76" s="1" t="s">
        <v>221</v>
      </c>
      <c r="B76" s="6">
        <f>IF(Apr!$E78&gt;0,VLOOKUP($A76,Apr!$O$4:$T$202,4,FALSE),0)</f>
        <v>0</v>
      </c>
      <c r="C76" s="6">
        <f>IF(Apr!$E78&gt;0,VLOOKUP($A76,Apr!$O$4:$T$202,5,FALSE)+Apr!L$4/1000,0)</f>
        <v>0</v>
      </c>
      <c r="D76" s="16">
        <f t="shared" si="69"/>
        <v>0</v>
      </c>
      <c r="E76" s="6">
        <f>IF(May!$E78&gt;0,VLOOKUP($A76,May!$O$4:$T$202,4,FALSE),0)</f>
        <v>0</v>
      </c>
      <c r="F76" s="6">
        <f>IF(May!$E78&gt;0,VLOOKUP($A76,May!$O$4:$T$202,5,FALSE)+May!L$4/1000,0)</f>
        <v>0</v>
      </c>
      <c r="G76" s="16">
        <f t="shared" si="70"/>
        <v>0</v>
      </c>
      <c r="H76" s="6">
        <f>IF(Jun!$E78&gt;0,VLOOKUP($A76,Jun!$O$4:$R$202,4,FALSE),0)</f>
        <v>0</v>
      </c>
      <c r="I76" s="6">
        <f>IF(Jun!$E78&gt;0,VLOOKUP($A76,Jun!$O$4:$T$202,5,FALSE)+Jun!L$4/1000,0)</f>
        <v>0</v>
      </c>
      <c r="J76" s="16">
        <f t="shared" si="71"/>
        <v>0</v>
      </c>
      <c r="K76" s="6">
        <f>IF(Jul!$E78&gt;0,VLOOKUP($A76,Jul!$O$4:$R$202,4,FALSE),0)</f>
        <v>0</v>
      </c>
      <c r="L76" s="6">
        <f>IF(Jul!$E78&gt;0,VLOOKUP($A76,Jul!$O$4:$T$202,5,FALSE)+Jul!$L$4/1000,0)</f>
        <v>1.9E-2</v>
      </c>
      <c r="M76" s="16">
        <f t="shared" si="72"/>
        <v>1.9E-2</v>
      </c>
      <c r="N76" s="6">
        <f>IF(Aug!$E78&gt;0,VLOOKUP($A76,Aug!$O$4:$R$202,4,FALSE),0)</f>
        <v>0</v>
      </c>
      <c r="O76" s="6">
        <f>IF(Aug!$E78&gt;0,VLOOKUP($A76,Aug!$O$4:$T$202,5,FALSE)+Aug!L$4/1000,0)</f>
        <v>0</v>
      </c>
      <c r="P76" s="16">
        <f t="shared" si="73"/>
        <v>0</v>
      </c>
      <c r="Q76" s="6">
        <f>IF(Sep!$E78&gt;0,VLOOKUP($A76,Sep!$O$4:$R$202,4,FALSE),0)</f>
        <v>0</v>
      </c>
      <c r="R76" s="6">
        <f>IF(Sep!$E78&gt;0,VLOOKUP($A76,Sep!$O$4:$T$202,5,FALSE)+Sep!L$4/1000,0)</f>
        <v>0</v>
      </c>
      <c r="S76" s="16">
        <f t="shared" si="74"/>
        <v>0</v>
      </c>
      <c r="T76" s="6">
        <f>IF(Oct!$E78&gt;0,VLOOKUP($A76,Oct!$O$4:$R$202,4,FALSE),0)</f>
        <v>0</v>
      </c>
      <c r="U76" s="6">
        <f>IF(Oct!$E78&gt;0,VLOOKUP($A76,Oct!$O$4:$T$202,5,FALSE)+Oct!L$4/1000,0)</f>
        <v>0</v>
      </c>
      <c r="V76" s="16">
        <f t="shared" si="75"/>
        <v>0</v>
      </c>
      <c r="W76" s="6">
        <f>IF(Nov!$E78&gt;0,VLOOKUP($A76,Nov!$O$4:$R$202,4,FALSE),0)</f>
        <v>0</v>
      </c>
      <c r="X76" s="6">
        <f>IF(Nov!$E78&gt;0,VLOOKUP($A76,Nov!$O$4:$T$202,5,FALSE)+Nov!L$4/1000,0)</f>
        <v>0</v>
      </c>
      <c r="Y76" s="16">
        <f t="shared" si="76"/>
        <v>0</v>
      </c>
      <c r="Z76" s="6">
        <f>IF(Dec!$E78&gt;0,VLOOKUP($A76,Dec!$O$4:$R$202,4,FALSE),0)</f>
        <v>0</v>
      </c>
      <c r="AA76" s="6">
        <f>IF(Dec!$E78&gt;0,VLOOKUP($A76,Dec!$O$4:$T$202,5,FALSE)+Dec!L$4/1000,0)</f>
        <v>0</v>
      </c>
      <c r="AB76" s="16">
        <f t="shared" si="77"/>
        <v>0</v>
      </c>
      <c r="AC76" s="6">
        <f>IF(Jan!$E78&gt;0,VLOOKUP($A76,Jan!$O$4:$R$202,4,FALSE),0)</f>
        <v>0</v>
      </c>
      <c r="AD76" s="6">
        <f>IF(Jan!$E78&gt;0,VLOOKUP($A76,Jan!$O$4:$T$202,5,FALSE)+Jan!L$4/1000,0)</f>
        <v>0</v>
      </c>
      <c r="AE76" s="16">
        <f t="shared" si="78"/>
        <v>0</v>
      </c>
      <c r="AF76" s="6">
        <f>IF(Feb!$E78&gt;0,VLOOKUP($A76,Feb!$O$4:$R$202,4,FALSE),0)</f>
        <v>0</v>
      </c>
      <c r="AG76" s="6">
        <f>IF(Feb!$E78&gt;0,VLOOKUP($A76,Feb!$O$4:$T$202,5,FALSE)+Feb!L$4/1000,0)</f>
        <v>0</v>
      </c>
      <c r="AH76" s="16">
        <f t="shared" si="79"/>
        <v>0</v>
      </c>
      <c r="AI76" s="6">
        <f>IF(Mar!$E78&gt;0,VLOOKUP($A76,Mar!$O$4:$R$202,4,FALSE),0)</f>
        <v>0</v>
      </c>
      <c r="AJ76" s="6">
        <f>IF(Mar!$E78&gt;0,VLOOKUP($A76,Mar!$O$4:$T$202,5,FALSE)+Mar!L$4/1000,0)</f>
        <v>0</v>
      </c>
      <c r="AK76" s="16">
        <f t="shared" si="80"/>
        <v>0</v>
      </c>
      <c r="AN76" s="16">
        <f t="shared" si="81"/>
        <v>1.9019000000000001E-2</v>
      </c>
      <c r="AQ76" s="1" t="str">
        <f t="shared" ref="AQ76:AQ130" si="104">A76</f>
        <v>Liz Boon</v>
      </c>
      <c r="AR76" s="6">
        <f t="shared" ref="AR76:AR82" si="105">D76</f>
        <v>0</v>
      </c>
      <c r="AS76" s="6">
        <f t="shared" ref="AS76:AS82" si="106">G76</f>
        <v>0</v>
      </c>
      <c r="AT76" s="6">
        <f t="shared" ref="AT76:AT82" si="107">J76</f>
        <v>0</v>
      </c>
      <c r="AU76" s="6">
        <f t="shared" ref="AU76:AU82" si="108">M76</f>
        <v>1.9E-2</v>
      </c>
      <c r="AV76" s="6">
        <f t="shared" ref="AV76:AV82" si="109">P76</f>
        <v>0</v>
      </c>
      <c r="AW76" s="6">
        <f t="shared" ref="AW76:AW82" si="110">S76</f>
        <v>0</v>
      </c>
      <c r="AX76" s="6">
        <f t="shared" ref="AX76:AX82" si="111">V76</f>
        <v>0</v>
      </c>
      <c r="AY76" s="6">
        <f t="shared" ref="AY76:AY82" si="112">Y76</f>
        <v>0</v>
      </c>
      <c r="AZ76" s="6">
        <f t="shared" ref="AZ76:AZ82" si="113">AB76</f>
        <v>0</v>
      </c>
      <c r="BA76" s="6">
        <f t="shared" ref="BA76:BA82" si="114">AE76</f>
        <v>0</v>
      </c>
      <c r="BB76" s="6">
        <f t="shared" ref="BB76:BB82" si="115">AH76</f>
        <v>0</v>
      </c>
      <c r="BC76" s="6">
        <f t="shared" ref="BC76:BC82" si="116">AK76</f>
        <v>0</v>
      </c>
      <c r="BE76" s="1">
        <f t="shared" ref="BE76:BE82" si="117">LARGE($AR76:$BC76,1)</f>
        <v>1.9E-2</v>
      </c>
      <c r="BF76" s="1">
        <f t="shared" ref="BF76:BF82" si="118">LARGE($AR76:$BC76,2)</f>
        <v>0</v>
      </c>
      <c r="BG76" s="1">
        <f t="shared" ref="BG76:BG82" si="119">LARGE($AR76:$BC76,3)</f>
        <v>0</v>
      </c>
      <c r="BH76" s="1">
        <f t="shared" ref="BH76:BH82" si="120">LARGE($AR76:$BC76,4)</f>
        <v>0</v>
      </c>
      <c r="BI76" s="1">
        <f t="shared" ref="BI76:BI82" si="121">LARGE($AR76:$BC76,5)</f>
        <v>0</v>
      </c>
      <c r="BJ76" s="1">
        <f t="shared" ref="BJ76:BJ82" si="122">LARGE($AR76:$BC76,6)</f>
        <v>0</v>
      </c>
      <c r="BK76" s="1">
        <f t="shared" ref="BK76:BK82" si="123">LARGE($AR76:$BC76,7)</f>
        <v>0</v>
      </c>
      <c r="BL76" s="1">
        <f t="shared" ref="BL76:BL82" si="124">LARGE($AR76:$BC76,8)</f>
        <v>0</v>
      </c>
      <c r="BM76" s="1">
        <f t="shared" ref="BM76:BM82" si="125">LARGE($AR76:$BC76,9)</f>
        <v>0</v>
      </c>
    </row>
    <row r="77" spans="1:65" x14ac:dyDescent="0.25">
      <c r="A77" s="1" t="s">
        <v>157</v>
      </c>
      <c r="B77" s="6">
        <f>IF(Apr!$E79&gt;0,VLOOKUP($A77,Apr!$O$4:$T$202,4,FALSE),0)</f>
        <v>15</v>
      </c>
      <c r="C77" s="6">
        <f>IF(Apr!$E79&gt;0,VLOOKUP($A77,Apr!$O$4:$T$202,5,FALSE)+Apr!L$4/1000,0)</f>
        <v>2.0329999999999999</v>
      </c>
      <c r="D77" s="16">
        <f t="shared" si="69"/>
        <v>17.048000000000002</v>
      </c>
      <c r="E77" s="6">
        <f>IF(May!$E79&gt;0,VLOOKUP($A77,May!$O$4:$T$202,4,FALSE),0)</f>
        <v>0</v>
      </c>
      <c r="F77" s="6">
        <f>IF(May!$E79&gt;0,VLOOKUP($A77,May!$O$4:$T$202,5,FALSE)+May!L$4/1000,0)</f>
        <v>0</v>
      </c>
      <c r="G77" s="16">
        <f t="shared" si="70"/>
        <v>0</v>
      </c>
      <c r="H77" s="6">
        <f>IF(Jun!$E79&gt;0,VLOOKUP($A77,Jun!$O$4:$R$202,4,FALSE),0)</f>
        <v>33</v>
      </c>
      <c r="I77" s="6">
        <f>IF(Jun!$E79&gt;0,VLOOKUP($A77,Jun!$O$4:$T$202,5,FALSE)+Jun!L$4/1000,0)</f>
        <v>2.0179999999999998</v>
      </c>
      <c r="J77" s="16">
        <f t="shared" si="71"/>
        <v>35.051000000000002</v>
      </c>
      <c r="K77" s="6">
        <f>IF(Jul!$E79&gt;0,VLOOKUP($A77,Jul!$O$4:$R$202,4,FALSE),0)</f>
        <v>29</v>
      </c>
      <c r="L77" s="6">
        <f>IF(Jul!$E79&gt;0,VLOOKUP($A77,Jul!$O$4:$T$202,5,FALSE)+Jul!$L$4/1000,0)</f>
        <v>1.9E-2</v>
      </c>
      <c r="M77" s="16">
        <f t="shared" si="72"/>
        <v>29.047999999999998</v>
      </c>
      <c r="N77" s="6">
        <f>IF(Aug!$E79&gt;0,VLOOKUP($A77,Aug!$O$4:$R$202,4,FALSE),0)</f>
        <v>0</v>
      </c>
      <c r="O77" s="6">
        <f>IF(Aug!$E79&gt;0,VLOOKUP($A77,Aug!$O$4:$T$202,5,FALSE)+Aug!L$4/1000,0)</f>
        <v>0</v>
      </c>
      <c r="P77" s="16">
        <f t="shared" si="73"/>
        <v>0</v>
      </c>
      <c r="Q77" s="6">
        <f>IF(Sep!$E79&gt;0,VLOOKUP($A77,Sep!$O$4:$R$202,4,FALSE),0)</f>
        <v>0</v>
      </c>
      <c r="R77" s="6">
        <f>IF(Sep!$E79&gt;0,VLOOKUP($A77,Sep!$O$4:$T$202,5,FALSE)+Sep!L$4/1000,0)</f>
        <v>0</v>
      </c>
      <c r="S77" s="16">
        <f t="shared" si="74"/>
        <v>0</v>
      </c>
      <c r="T77" s="6">
        <f>IF(Oct!$E79&gt;0,VLOOKUP($A77,Oct!$O$4:$R$202,4,FALSE),0)</f>
        <v>0</v>
      </c>
      <c r="U77" s="6">
        <f>IF(Oct!$E79&gt;0,VLOOKUP($A77,Oct!$O$4:$T$202,5,FALSE)+Oct!L$4/1000,0)</f>
        <v>0</v>
      </c>
      <c r="V77" s="16">
        <f t="shared" si="75"/>
        <v>0</v>
      </c>
      <c r="W77" s="6">
        <f>IF(Nov!$E79&gt;0,VLOOKUP($A77,Nov!$O$4:$R$202,4,FALSE),0)</f>
        <v>0</v>
      </c>
      <c r="X77" s="6">
        <f>IF(Nov!$E79&gt;0,VLOOKUP($A77,Nov!$O$4:$T$202,5,FALSE)+Nov!L$4/1000,0)</f>
        <v>0</v>
      </c>
      <c r="Y77" s="16">
        <f t="shared" si="76"/>
        <v>0</v>
      </c>
      <c r="Z77" s="6">
        <f>IF(Dec!$E79&gt;0,VLOOKUP($A77,Dec!$O$4:$R$202,4,FALSE),0)</f>
        <v>0</v>
      </c>
      <c r="AA77" s="6">
        <f>IF(Dec!$E79&gt;0,VLOOKUP($A77,Dec!$O$4:$T$202,5,FALSE)+Dec!L$4/1000,0)</f>
        <v>0</v>
      </c>
      <c r="AB77" s="16">
        <f t="shared" si="77"/>
        <v>0</v>
      </c>
      <c r="AC77" s="6">
        <f>IF(Jan!$E79&gt;0,VLOOKUP($A77,Jan!$O$4:$R$202,4,FALSE),0)</f>
        <v>0</v>
      </c>
      <c r="AD77" s="6">
        <f>IF(Jan!$E79&gt;0,VLOOKUP($A77,Jan!$O$4:$T$202,5,FALSE)+Jan!L$4/1000,0)</f>
        <v>0</v>
      </c>
      <c r="AE77" s="16">
        <f t="shared" si="78"/>
        <v>0</v>
      </c>
      <c r="AF77" s="6">
        <f>IF(Feb!$E79&gt;0,VLOOKUP($A77,Feb!$O$4:$R$202,4,FALSE),0)</f>
        <v>0</v>
      </c>
      <c r="AG77" s="6">
        <f>IF(Feb!$E79&gt;0,VLOOKUP($A77,Feb!$O$4:$T$202,5,FALSE)+Feb!L$4/1000,0)</f>
        <v>0</v>
      </c>
      <c r="AH77" s="16">
        <f t="shared" si="79"/>
        <v>0</v>
      </c>
      <c r="AI77" s="6">
        <f>IF(Mar!$E79&gt;0,VLOOKUP($A77,Mar!$O$4:$R$202,4,FALSE),0)</f>
        <v>0</v>
      </c>
      <c r="AJ77" s="6">
        <f>IF(Mar!$E79&gt;0,VLOOKUP($A77,Mar!$O$4:$T$202,5,FALSE)+Mar!L$4/1000,0)</f>
        <v>0</v>
      </c>
      <c r="AK77" s="16">
        <f t="shared" si="80"/>
        <v>0</v>
      </c>
      <c r="AN77" s="16">
        <f t="shared" si="81"/>
        <v>81.195143266666662</v>
      </c>
      <c r="AQ77" s="1" t="str">
        <f t="shared" si="104"/>
        <v>Liz Canavan</v>
      </c>
      <c r="AR77" s="6">
        <f t="shared" si="105"/>
        <v>17.048000000000002</v>
      </c>
      <c r="AS77" s="6">
        <f t="shared" si="106"/>
        <v>0</v>
      </c>
      <c r="AT77" s="6">
        <f t="shared" si="107"/>
        <v>35.051000000000002</v>
      </c>
      <c r="AU77" s="6">
        <f t="shared" si="108"/>
        <v>29.047999999999998</v>
      </c>
      <c r="AV77" s="6">
        <f t="shared" si="109"/>
        <v>0</v>
      </c>
      <c r="AW77" s="6">
        <f t="shared" si="110"/>
        <v>0</v>
      </c>
      <c r="AX77" s="6">
        <f t="shared" si="111"/>
        <v>0</v>
      </c>
      <c r="AY77" s="6">
        <f t="shared" si="112"/>
        <v>0</v>
      </c>
      <c r="AZ77" s="6">
        <f t="shared" si="113"/>
        <v>0</v>
      </c>
      <c r="BA77" s="6">
        <f t="shared" si="114"/>
        <v>0</v>
      </c>
      <c r="BB77" s="6">
        <f t="shared" si="115"/>
        <v>0</v>
      </c>
      <c r="BC77" s="6">
        <f t="shared" si="116"/>
        <v>0</v>
      </c>
      <c r="BE77" s="1">
        <f t="shared" si="117"/>
        <v>35.051000000000002</v>
      </c>
      <c r="BF77" s="1">
        <f t="shared" si="118"/>
        <v>29.047999999999998</v>
      </c>
      <c r="BG77" s="1">
        <f t="shared" si="119"/>
        <v>17.048000000000002</v>
      </c>
      <c r="BH77" s="1">
        <f t="shared" si="120"/>
        <v>0</v>
      </c>
      <c r="BI77" s="1">
        <f t="shared" si="121"/>
        <v>0</v>
      </c>
      <c r="BJ77" s="1">
        <f t="shared" si="122"/>
        <v>0</v>
      </c>
      <c r="BK77" s="1">
        <f t="shared" si="123"/>
        <v>0</v>
      </c>
      <c r="BL77" s="1">
        <f t="shared" si="124"/>
        <v>0</v>
      </c>
      <c r="BM77" s="1">
        <f t="shared" si="125"/>
        <v>0</v>
      </c>
    </row>
    <row r="78" spans="1:65" x14ac:dyDescent="0.25">
      <c r="A78" s="1" t="s">
        <v>183</v>
      </c>
      <c r="B78" s="6">
        <f>IF(Apr!$E80&gt;0,VLOOKUP($A78,Apr!$O$4:$T$202,4,FALSE),0)</f>
        <v>0</v>
      </c>
      <c r="C78" s="6">
        <f>IF(Apr!$E80&gt;0,VLOOKUP($A78,Apr!$O$4:$T$202,5,FALSE)+Apr!L$4/1000,0)</f>
        <v>0</v>
      </c>
      <c r="D78" s="16">
        <f t="shared" si="69"/>
        <v>0</v>
      </c>
      <c r="E78" s="6">
        <f>IF(May!$E80&gt;0,VLOOKUP($A78,May!$O$4:$T$202,4,FALSE),0)</f>
        <v>0</v>
      </c>
      <c r="F78" s="6">
        <f>IF(May!$E80&gt;0,VLOOKUP($A78,May!$O$4:$T$202,5,FALSE)+May!L$4/1000,0)</f>
        <v>0</v>
      </c>
      <c r="G78" s="16">
        <f t="shared" si="70"/>
        <v>0</v>
      </c>
      <c r="H78" s="6">
        <f>IF(Jun!$E80&gt;0,VLOOKUP($A78,Jun!$O$4:$R$202,4,FALSE),0)</f>
        <v>0</v>
      </c>
      <c r="I78" s="6">
        <f>IF(Jun!$E80&gt;0,VLOOKUP($A78,Jun!$O$4:$T$202,5,FALSE)+Jun!L$4/1000,0)</f>
        <v>0</v>
      </c>
      <c r="J78" s="16">
        <f t="shared" si="71"/>
        <v>0</v>
      </c>
      <c r="K78" s="6">
        <f>IF(Jul!$E80&gt;0,VLOOKUP($A78,Jul!$O$4:$R$202,4,FALSE),0)</f>
        <v>0</v>
      </c>
      <c r="L78" s="6">
        <f>IF(Jul!$E80&gt;0,VLOOKUP($A78,Jul!$O$4:$T$202,5,FALSE)+Jul!$L$4/1000,0)</f>
        <v>0</v>
      </c>
      <c r="M78" s="16">
        <f t="shared" si="72"/>
        <v>0</v>
      </c>
      <c r="N78" s="6">
        <f>IF(Aug!$E80&gt;0,VLOOKUP($A78,Aug!$O$4:$R$202,4,FALSE),0)</f>
        <v>36</v>
      </c>
      <c r="O78" s="6">
        <f>IF(Aug!$E80&gt;0,VLOOKUP($A78,Aug!$O$4:$T$202,5,FALSE)+Aug!L$4/1000,0)</f>
        <v>1.6E-2</v>
      </c>
      <c r="P78" s="16">
        <f t="shared" si="73"/>
        <v>36.052</v>
      </c>
      <c r="Q78" s="6">
        <f>IF(Sep!$E80&gt;0,VLOOKUP($A78,Sep!$O$4:$R$202,4,FALSE),0)</f>
        <v>0</v>
      </c>
      <c r="R78" s="6">
        <f>IF(Sep!$E80&gt;0,VLOOKUP($A78,Sep!$O$4:$T$202,5,FALSE)+Sep!L$4/1000,0)</f>
        <v>0</v>
      </c>
      <c r="S78" s="16">
        <f t="shared" si="74"/>
        <v>0</v>
      </c>
      <c r="T78" s="6">
        <f>IF(Oct!$E80&gt;0,VLOOKUP($A78,Oct!$O$4:$R$202,4,FALSE),0)</f>
        <v>0</v>
      </c>
      <c r="U78" s="6">
        <f>IF(Oct!$E80&gt;0,VLOOKUP($A78,Oct!$O$4:$T$202,5,FALSE)+Oct!L$4/1000,0)</f>
        <v>0</v>
      </c>
      <c r="V78" s="16">
        <f t="shared" si="75"/>
        <v>0</v>
      </c>
      <c r="W78" s="6">
        <f>IF(Nov!$E80&gt;0,VLOOKUP($A78,Nov!$O$4:$R$202,4,FALSE),0)</f>
        <v>0</v>
      </c>
      <c r="X78" s="6">
        <f>IF(Nov!$E80&gt;0,VLOOKUP($A78,Nov!$O$4:$T$202,5,FALSE)+Nov!L$4/1000,0)</f>
        <v>0</v>
      </c>
      <c r="Y78" s="16">
        <f t="shared" si="76"/>
        <v>0</v>
      </c>
      <c r="Z78" s="6">
        <f>IF(Dec!$E80&gt;0,VLOOKUP($A78,Dec!$O$4:$R$202,4,FALSE),0)</f>
        <v>0</v>
      </c>
      <c r="AA78" s="6">
        <f>IF(Dec!$E80&gt;0,VLOOKUP($A78,Dec!$O$4:$T$202,5,FALSE)+Dec!L$4/1000,0)</f>
        <v>0</v>
      </c>
      <c r="AB78" s="16">
        <f t="shared" si="77"/>
        <v>0</v>
      </c>
      <c r="AC78" s="6">
        <f>IF(Jan!$E80&gt;0,VLOOKUP($A78,Jan!$O$4:$R$202,4,FALSE),0)</f>
        <v>0</v>
      </c>
      <c r="AD78" s="6">
        <f>IF(Jan!$E80&gt;0,VLOOKUP($A78,Jan!$O$4:$T$202,5,FALSE)+Jan!L$4/1000,0)</f>
        <v>0</v>
      </c>
      <c r="AE78" s="16">
        <f t="shared" si="78"/>
        <v>0</v>
      </c>
      <c r="AF78" s="6">
        <f>IF(Feb!$E80&gt;0,VLOOKUP($A78,Feb!$O$4:$R$202,4,FALSE),0)</f>
        <v>0</v>
      </c>
      <c r="AG78" s="6">
        <f>IF(Feb!$E80&gt;0,VLOOKUP($A78,Feb!$O$4:$T$202,5,FALSE)+Feb!L$4/1000,0)</f>
        <v>0</v>
      </c>
      <c r="AH78" s="16">
        <f t="shared" si="79"/>
        <v>0</v>
      </c>
      <c r="AI78" s="6">
        <f>IF(Mar!$E80&gt;0,VLOOKUP($A78,Mar!$O$4:$R$202,4,FALSE),0)</f>
        <v>0</v>
      </c>
      <c r="AJ78" s="6">
        <f>IF(Mar!$E80&gt;0,VLOOKUP($A78,Mar!$O$4:$T$202,5,FALSE)+Mar!L$4/1000,0)</f>
        <v>0</v>
      </c>
      <c r="AK78" s="16">
        <f t="shared" si="80"/>
        <v>0</v>
      </c>
      <c r="AN78" s="16">
        <f t="shared" si="81"/>
        <v>36.088051999999998</v>
      </c>
      <c r="AQ78" s="1" t="str">
        <f t="shared" si="104"/>
        <v>Louise Cox</v>
      </c>
      <c r="AR78" s="6">
        <f t="shared" si="105"/>
        <v>0</v>
      </c>
      <c r="AS78" s="6">
        <f t="shared" si="106"/>
        <v>0</v>
      </c>
      <c r="AT78" s="6">
        <f t="shared" si="107"/>
        <v>0</v>
      </c>
      <c r="AU78" s="6">
        <f t="shared" si="108"/>
        <v>0</v>
      </c>
      <c r="AV78" s="6">
        <f t="shared" si="109"/>
        <v>36.052</v>
      </c>
      <c r="AW78" s="6">
        <f t="shared" si="110"/>
        <v>0</v>
      </c>
      <c r="AX78" s="6">
        <f t="shared" si="111"/>
        <v>0</v>
      </c>
      <c r="AY78" s="6">
        <f t="shared" si="112"/>
        <v>0</v>
      </c>
      <c r="AZ78" s="6">
        <f t="shared" si="113"/>
        <v>0</v>
      </c>
      <c r="BA78" s="6">
        <f t="shared" si="114"/>
        <v>0</v>
      </c>
      <c r="BB78" s="6">
        <f t="shared" si="115"/>
        <v>0</v>
      </c>
      <c r="BC78" s="6">
        <f t="shared" si="116"/>
        <v>0</v>
      </c>
      <c r="BE78" s="1">
        <f t="shared" si="117"/>
        <v>36.052</v>
      </c>
      <c r="BF78" s="1">
        <f t="shared" si="118"/>
        <v>0</v>
      </c>
      <c r="BG78" s="1">
        <f t="shared" si="119"/>
        <v>0</v>
      </c>
      <c r="BH78" s="1">
        <f t="shared" si="120"/>
        <v>0</v>
      </c>
      <c r="BI78" s="1">
        <f t="shared" si="121"/>
        <v>0</v>
      </c>
      <c r="BJ78" s="1">
        <f t="shared" si="122"/>
        <v>0</v>
      </c>
      <c r="BK78" s="1">
        <f t="shared" si="123"/>
        <v>0</v>
      </c>
      <c r="BL78" s="1">
        <f t="shared" si="124"/>
        <v>0</v>
      </c>
      <c r="BM78" s="1">
        <f t="shared" si="125"/>
        <v>0</v>
      </c>
    </row>
    <row r="79" spans="1:65" x14ac:dyDescent="0.25">
      <c r="A79" s="41" t="s">
        <v>185</v>
      </c>
      <c r="B79" s="6">
        <f>IF(Apr!$E81&gt;0,VLOOKUP($A79,Apr!$O$4:$T$202,4,FALSE),0)</f>
        <v>29</v>
      </c>
      <c r="C79" s="6">
        <f>IF(Apr!$E81&gt;0,VLOOKUP($A79,Apr!$O$4:$T$202,5,FALSE)+Apr!L$4/1000,0)</f>
        <v>3.3000000000000002E-2</v>
      </c>
      <c r="D79" s="16">
        <f t="shared" si="69"/>
        <v>29.062000000000001</v>
      </c>
      <c r="E79" s="6">
        <f>IF(May!$E81&gt;0,VLOOKUP($A79,May!$O$4:$T$202,4,FALSE),0)</f>
        <v>0</v>
      </c>
      <c r="F79" s="6">
        <f>IF(May!$E81&gt;0,VLOOKUP($A79,May!$O$4:$T$202,5,FALSE)+May!L$4/1000,0)</f>
        <v>0</v>
      </c>
      <c r="G79" s="16">
        <f t="shared" si="70"/>
        <v>0</v>
      </c>
      <c r="H79" s="6">
        <f>IF(Jun!$E81&gt;0,VLOOKUP($A79,Jun!$O$4:$R$202,4,FALSE),0)</f>
        <v>0</v>
      </c>
      <c r="I79" s="6">
        <f>IF(Jun!$E81&gt;0,VLOOKUP($A79,Jun!$O$4:$T$202,5,FALSE)+Jun!L$4/1000,0)</f>
        <v>0</v>
      </c>
      <c r="J79" s="16">
        <f t="shared" si="71"/>
        <v>0</v>
      </c>
      <c r="K79" s="6">
        <f>IF(Jul!$E81&gt;0,VLOOKUP($A79,Jul!$O$4:$R$202,4,FALSE),0)</f>
        <v>0</v>
      </c>
      <c r="L79" s="6">
        <f>IF(Jul!$E81&gt;0,VLOOKUP($A79,Jul!$O$4:$T$202,5,FALSE)+Jul!$L$4/1000,0)</f>
        <v>0</v>
      </c>
      <c r="M79" s="16">
        <f t="shared" si="72"/>
        <v>0</v>
      </c>
      <c r="N79" s="6">
        <f>IF(Aug!$E81&gt;0,VLOOKUP($A79,Aug!$O$4:$R$202,4,FALSE),0)</f>
        <v>0</v>
      </c>
      <c r="O79" s="6">
        <f>IF(Aug!$E81&gt;0,VLOOKUP($A79,Aug!$O$4:$T$202,5,FALSE)+Aug!L$4/1000,0)</f>
        <v>0</v>
      </c>
      <c r="P79" s="16">
        <f t="shared" si="73"/>
        <v>0</v>
      </c>
      <c r="Q79" s="6">
        <f>IF(Sep!$E81&gt;0,VLOOKUP($A79,Sep!$O$4:$R$202,4,FALSE),0)</f>
        <v>0</v>
      </c>
      <c r="R79" s="6">
        <f>IF(Sep!$E81&gt;0,VLOOKUP($A79,Sep!$O$4:$T$202,5,FALSE)+Sep!L$4/1000,0)</f>
        <v>0</v>
      </c>
      <c r="S79" s="16">
        <f t="shared" si="74"/>
        <v>0</v>
      </c>
      <c r="T79" s="6">
        <f>IF(Oct!$E81&gt;0,VLOOKUP($A79,Oct!$O$4:$R$202,4,FALSE),0)</f>
        <v>0</v>
      </c>
      <c r="U79" s="6">
        <f>IF(Oct!$E81&gt;0,VLOOKUP($A79,Oct!$O$4:$T$202,5,FALSE)+Oct!L$4/1000,0)</f>
        <v>0</v>
      </c>
      <c r="V79" s="16">
        <f t="shared" si="75"/>
        <v>0</v>
      </c>
      <c r="W79" s="6">
        <f>IF(Nov!$E81&gt;0,VLOOKUP($A79,Nov!$O$4:$R$202,4,FALSE),0)</f>
        <v>0</v>
      </c>
      <c r="X79" s="6">
        <f>IF(Nov!$E81&gt;0,VLOOKUP($A79,Nov!$O$4:$T$202,5,FALSE)+Nov!L$4/1000,0)</f>
        <v>0</v>
      </c>
      <c r="Y79" s="16">
        <f t="shared" si="76"/>
        <v>0</v>
      </c>
      <c r="Z79" s="6">
        <f>IF(Dec!$E81&gt;0,VLOOKUP($A79,Dec!$O$4:$R$202,4,FALSE),0)</f>
        <v>0</v>
      </c>
      <c r="AA79" s="6">
        <f>IF(Dec!$E81&gt;0,VLOOKUP($A79,Dec!$O$4:$T$202,5,FALSE)+Dec!L$4/1000,0)</f>
        <v>0</v>
      </c>
      <c r="AB79" s="16">
        <f t="shared" si="77"/>
        <v>0</v>
      </c>
      <c r="AC79" s="6">
        <f>IF(Jan!$E81&gt;0,VLOOKUP($A79,Jan!$O$4:$R$202,4,FALSE),0)</f>
        <v>0</v>
      </c>
      <c r="AD79" s="6">
        <f>IF(Jan!$E81&gt;0,VLOOKUP($A79,Jan!$O$4:$T$202,5,FALSE)+Jan!L$4/1000,0)</f>
        <v>0</v>
      </c>
      <c r="AE79" s="16">
        <f t="shared" si="78"/>
        <v>0</v>
      </c>
      <c r="AF79" s="6">
        <f>IF(Feb!$E81&gt;0,VLOOKUP($A79,Feb!$O$4:$R$202,4,FALSE),0)</f>
        <v>40</v>
      </c>
      <c r="AG79" s="6">
        <f>IF(Feb!$E81&gt;0,VLOOKUP($A79,Feb!$O$4:$T$202,5,FALSE)+Feb!L$4/1000,0)</f>
        <v>8.0000000000000002E-3</v>
      </c>
      <c r="AH79" s="16">
        <f t="shared" si="79"/>
        <v>40.048000000000002</v>
      </c>
      <c r="AI79" s="6">
        <f>IF(Mar!$E81&gt;0,VLOOKUP($A79,Mar!$O$4:$R$202,4,FALSE),0)</f>
        <v>30</v>
      </c>
      <c r="AJ79" s="6">
        <f>IF(Mar!$E81&gt;0,VLOOKUP($A79,Mar!$O$4:$T$202,5,FALSE)+Mar!L$4/1000,0)</f>
        <v>1.0999999999999999E-2</v>
      </c>
      <c r="AK79" s="16">
        <f t="shared" si="80"/>
        <v>30.041</v>
      </c>
      <c r="AN79" s="16">
        <f t="shared" si="81"/>
        <v>99.206874066666657</v>
      </c>
      <c r="AQ79" s="1" t="str">
        <f t="shared" si="104"/>
        <v>Maddy Markham</v>
      </c>
      <c r="AR79" s="6">
        <f t="shared" si="105"/>
        <v>29.062000000000001</v>
      </c>
      <c r="AS79" s="6">
        <f t="shared" si="106"/>
        <v>0</v>
      </c>
      <c r="AT79" s="6">
        <f t="shared" si="107"/>
        <v>0</v>
      </c>
      <c r="AU79" s="6">
        <f t="shared" si="108"/>
        <v>0</v>
      </c>
      <c r="AV79" s="6">
        <f t="shared" si="109"/>
        <v>0</v>
      </c>
      <c r="AW79" s="6">
        <f t="shared" si="110"/>
        <v>0</v>
      </c>
      <c r="AX79" s="6">
        <f t="shared" si="111"/>
        <v>0</v>
      </c>
      <c r="AY79" s="6">
        <f t="shared" si="112"/>
        <v>0</v>
      </c>
      <c r="AZ79" s="6">
        <f t="shared" si="113"/>
        <v>0</v>
      </c>
      <c r="BA79" s="6">
        <f t="shared" si="114"/>
        <v>0</v>
      </c>
      <c r="BB79" s="6">
        <f t="shared" si="115"/>
        <v>40.048000000000002</v>
      </c>
      <c r="BC79" s="6">
        <f t="shared" si="116"/>
        <v>30.041</v>
      </c>
      <c r="BE79" s="1">
        <f t="shared" si="117"/>
        <v>40.048000000000002</v>
      </c>
      <c r="BF79" s="1">
        <f t="shared" si="118"/>
        <v>30.041</v>
      </c>
      <c r="BG79" s="1">
        <f t="shared" si="119"/>
        <v>29.062000000000001</v>
      </c>
      <c r="BH79" s="1">
        <f t="shared" si="120"/>
        <v>0</v>
      </c>
      <c r="BI79" s="1">
        <f t="shared" si="121"/>
        <v>0</v>
      </c>
      <c r="BJ79" s="1">
        <f t="shared" si="122"/>
        <v>0</v>
      </c>
      <c r="BK79" s="1">
        <f t="shared" si="123"/>
        <v>0</v>
      </c>
      <c r="BL79" s="1">
        <f t="shared" si="124"/>
        <v>0</v>
      </c>
      <c r="BM79" s="1">
        <f t="shared" si="125"/>
        <v>0</v>
      </c>
    </row>
    <row r="80" spans="1:65" x14ac:dyDescent="0.25">
      <c r="A80" s="1" t="s">
        <v>145</v>
      </c>
      <c r="B80" s="6">
        <f>IF(Apr!$E82&gt;0,VLOOKUP($A80,Apr!$O$4:$T$202,4,FALSE),0)</f>
        <v>0</v>
      </c>
      <c r="C80" s="6">
        <f>IF(Apr!$E82&gt;0,VLOOKUP($A80,Apr!$O$4:$T$202,5,FALSE)+Apr!L$4/1000,0)</f>
        <v>0</v>
      </c>
      <c r="D80" s="16">
        <f t="shared" si="69"/>
        <v>0</v>
      </c>
      <c r="E80" s="6">
        <f>IF(May!$E82&gt;0,VLOOKUP($A80,May!$O$4:$T$202,4,FALSE),0)</f>
        <v>0</v>
      </c>
      <c r="F80" s="6">
        <f>IF(May!$E82&gt;0,VLOOKUP($A80,May!$O$4:$T$202,5,FALSE)+May!L$4/1000,0)</f>
        <v>0</v>
      </c>
      <c r="G80" s="16">
        <f t="shared" si="70"/>
        <v>0</v>
      </c>
      <c r="H80" s="6">
        <f>IF(Jun!$E82&gt;0,VLOOKUP($A80,Jun!$O$4:$R$202,4,FALSE),0)</f>
        <v>0</v>
      </c>
      <c r="I80" s="6">
        <f>IF(Jun!$E82&gt;0,VLOOKUP($A80,Jun!$O$4:$T$202,5,FALSE)+Jun!L$4/1000,0)</f>
        <v>0</v>
      </c>
      <c r="J80" s="16">
        <f t="shared" si="71"/>
        <v>0</v>
      </c>
      <c r="K80" s="6">
        <f>IF(Jul!$E82&gt;0,VLOOKUP($A80,Jul!$O$4:$R$202,4,FALSE),0)</f>
        <v>0</v>
      </c>
      <c r="L80" s="6">
        <f>IF(Jul!$E82&gt;0,VLOOKUP($A80,Jul!$O$4:$T$202,5,FALSE)+Jul!$L$4/1000,0)</f>
        <v>0</v>
      </c>
      <c r="M80" s="16">
        <f t="shared" si="72"/>
        <v>0</v>
      </c>
      <c r="N80" s="6">
        <f>IF(Aug!$E82&gt;0,VLOOKUP($A80,Aug!$O$4:$R$202,4,FALSE),0)</f>
        <v>0</v>
      </c>
      <c r="O80" s="6">
        <f>IF(Aug!$E82&gt;0,VLOOKUP($A80,Aug!$O$4:$T$202,5,FALSE)+Aug!L$4/1000,0)</f>
        <v>0</v>
      </c>
      <c r="P80" s="16">
        <f t="shared" si="73"/>
        <v>0</v>
      </c>
      <c r="Q80" s="6">
        <f>IF(Sep!$E82&gt;0,VLOOKUP($A80,Sep!$O$4:$R$202,4,FALSE),0)</f>
        <v>0</v>
      </c>
      <c r="R80" s="6">
        <f>IF(Sep!$E82&gt;0,VLOOKUP($A80,Sep!$O$4:$T$202,5,FALSE)+Sep!L$4/1000,0)</f>
        <v>0</v>
      </c>
      <c r="S80" s="16">
        <f t="shared" si="74"/>
        <v>0</v>
      </c>
      <c r="T80" s="6">
        <f>IF(Oct!$E82&gt;0,VLOOKUP($A80,Oct!$O$4:$R$202,4,FALSE),0)</f>
        <v>0</v>
      </c>
      <c r="U80" s="6">
        <f>IF(Oct!$E82&gt;0,VLOOKUP($A80,Oct!$O$4:$T$202,5,FALSE)+Oct!L$4/1000,0)</f>
        <v>0</v>
      </c>
      <c r="V80" s="16">
        <f t="shared" si="75"/>
        <v>0</v>
      </c>
      <c r="W80" s="6">
        <f>IF(Nov!$E82&gt;0,VLOOKUP($A80,Nov!$O$4:$R$202,4,FALSE),0)</f>
        <v>0</v>
      </c>
      <c r="X80" s="6">
        <f>IF(Nov!$E82&gt;0,VLOOKUP($A80,Nov!$O$4:$T$202,5,FALSE)+Nov!L$4/1000,0)</f>
        <v>0</v>
      </c>
      <c r="Y80" s="16">
        <f t="shared" si="76"/>
        <v>0</v>
      </c>
      <c r="Z80" s="6">
        <f>IF(Dec!$E82&gt;0,VLOOKUP($A80,Dec!$O$4:$R$202,4,FALSE),0)</f>
        <v>0</v>
      </c>
      <c r="AA80" s="6">
        <f>IF(Dec!$E82&gt;0,VLOOKUP($A80,Dec!$O$4:$T$202,5,FALSE)+Dec!L$4/1000,0)</f>
        <v>0</v>
      </c>
      <c r="AB80" s="16">
        <f t="shared" si="77"/>
        <v>0</v>
      </c>
      <c r="AC80" s="6">
        <f>IF(Jan!$E82&gt;0,VLOOKUP($A80,Jan!$O$4:$R$202,4,FALSE),0)</f>
        <v>0</v>
      </c>
      <c r="AD80" s="6">
        <f>IF(Jan!$E82&gt;0,VLOOKUP($A80,Jan!$O$4:$T$202,5,FALSE)+Jan!L$4/1000,0)</f>
        <v>0</v>
      </c>
      <c r="AE80" s="16">
        <f t="shared" si="78"/>
        <v>0</v>
      </c>
      <c r="AF80" s="6">
        <f>IF(Feb!$E82&gt;0,VLOOKUP($A80,Feb!$O$4:$R$202,4,FALSE),0)</f>
        <v>0</v>
      </c>
      <c r="AG80" s="6">
        <f>IF(Feb!$E82&gt;0,VLOOKUP($A80,Feb!$O$4:$T$202,5,FALSE)+Feb!L$4/1000,0)</f>
        <v>0</v>
      </c>
      <c r="AH80" s="16">
        <f t="shared" si="79"/>
        <v>0</v>
      </c>
      <c r="AI80" s="6">
        <f>IF(Mar!$E82&gt;0,VLOOKUP($A80,Mar!$O$4:$R$202,4,FALSE),0)</f>
        <v>0</v>
      </c>
      <c r="AJ80" s="6">
        <f>IF(Mar!$E82&gt;0,VLOOKUP($A80,Mar!$O$4:$T$202,5,FALSE)+Mar!L$4/1000,0)</f>
        <v>0</v>
      </c>
      <c r="AK80" s="16">
        <f t="shared" si="80"/>
        <v>0</v>
      </c>
      <c r="AN80" s="16">
        <f t="shared" si="81"/>
        <v>0</v>
      </c>
      <c r="AQ80" s="1" t="str">
        <f t="shared" si="104"/>
        <v>Mark Hughes</v>
      </c>
      <c r="AR80" s="6">
        <f t="shared" si="105"/>
        <v>0</v>
      </c>
      <c r="AS80" s="6">
        <f t="shared" si="106"/>
        <v>0</v>
      </c>
      <c r="AT80" s="6">
        <f t="shared" si="107"/>
        <v>0</v>
      </c>
      <c r="AU80" s="6">
        <f t="shared" si="108"/>
        <v>0</v>
      </c>
      <c r="AV80" s="6">
        <f t="shared" si="109"/>
        <v>0</v>
      </c>
      <c r="AW80" s="6">
        <f t="shared" si="110"/>
        <v>0</v>
      </c>
      <c r="AX80" s="6">
        <f t="shared" si="111"/>
        <v>0</v>
      </c>
      <c r="AY80" s="6">
        <f t="shared" si="112"/>
        <v>0</v>
      </c>
      <c r="AZ80" s="6">
        <f t="shared" si="113"/>
        <v>0</v>
      </c>
      <c r="BA80" s="6">
        <f t="shared" si="114"/>
        <v>0</v>
      </c>
      <c r="BB80" s="6">
        <f t="shared" si="115"/>
        <v>0</v>
      </c>
      <c r="BC80" s="6">
        <f t="shared" si="116"/>
        <v>0</v>
      </c>
      <c r="BE80" s="1">
        <f t="shared" si="117"/>
        <v>0</v>
      </c>
      <c r="BF80" s="1">
        <f t="shared" si="118"/>
        <v>0</v>
      </c>
      <c r="BG80" s="1">
        <f t="shared" si="119"/>
        <v>0</v>
      </c>
      <c r="BH80" s="1">
        <f t="shared" si="120"/>
        <v>0</v>
      </c>
      <c r="BI80" s="1">
        <f t="shared" si="121"/>
        <v>0</v>
      </c>
      <c r="BJ80" s="1">
        <f t="shared" si="122"/>
        <v>0</v>
      </c>
      <c r="BK80" s="1">
        <f t="shared" si="123"/>
        <v>0</v>
      </c>
      <c r="BL80" s="1">
        <f t="shared" si="124"/>
        <v>0</v>
      </c>
      <c r="BM80" s="1">
        <f t="shared" si="125"/>
        <v>0</v>
      </c>
    </row>
    <row r="81" spans="1:65" x14ac:dyDescent="0.25">
      <c r="A81" s="1" t="s">
        <v>210</v>
      </c>
      <c r="B81" s="6">
        <f>IF(Apr!$E83&gt;0,VLOOKUP($A81,Apr!$O$4:$T$202,4,FALSE),0)</f>
        <v>17</v>
      </c>
      <c r="C81" s="6">
        <f>IF(Apr!$E83&gt;0,VLOOKUP($A81,Apr!$O$4:$T$202,5,FALSE)+Apr!L$4/1000,0)</f>
        <v>3.3000000000000002E-2</v>
      </c>
      <c r="D81" s="16">
        <f t="shared" si="69"/>
        <v>17.05</v>
      </c>
      <c r="E81" s="6">
        <f>IF(May!$E83&gt;0,VLOOKUP($A81,May!$O$4:$T$202,4,FALSE),0)</f>
        <v>0</v>
      </c>
      <c r="F81" s="6">
        <f>IF(May!$E83&gt;0,VLOOKUP($A81,May!$O$4:$T$202,5,FALSE)+May!L$4/1000,0)</f>
        <v>0</v>
      </c>
      <c r="G81" s="16">
        <f t="shared" si="70"/>
        <v>0</v>
      </c>
      <c r="H81" s="6">
        <f>IF(Jun!$E83&gt;0,VLOOKUP($A81,Jun!$O$4:$R$202,4,FALSE),0)</f>
        <v>0</v>
      </c>
      <c r="I81" s="6">
        <f>IF(Jun!$E83&gt;0,VLOOKUP($A81,Jun!$O$4:$T$202,5,FALSE)+Jun!L$4/1000,0)</f>
        <v>0</v>
      </c>
      <c r="J81" s="16">
        <f t="shared" si="71"/>
        <v>0</v>
      </c>
      <c r="K81" s="6">
        <f>IF(Jul!$E83&gt;0,VLOOKUP($A81,Jul!$O$4:$R$202,4,FALSE),0)</f>
        <v>0</v>
      </c>
      <c r="L81" s="6">
        <f>IF(Jul!$E83&gt;0,VLOOKUP($A81,Jul!$O$4:$T$202,5,FALSE)+Jul!$L$4/1000,0)</f>
        <v>0</v>
      </c>
      <c r="M81" s="16">
        <f t="shared" si="72"/>
        <v>0</v>
      </c>
      <c r="N81" s="6">
        <f>IF(Aug!$E83&gt;0,VLOOKUP($A81,Aug!$O$4:$R$202,4,FALSE),0)</f>
        <v>0</v>
      </c>
      <c r="O81" s="6">
        <f>IF(Aug!$E83&gt;0,VLOOKUP($A81,Aug!$O$4:$T$202,5,FALSE)+Aug!L$4/1000,0)</f>
        <v>0</v>
      </c>
      <c r="P81" s="16">
        <f t="shared" si="73"/>
        <v>0</v>
      </c>
      <c r="Q81" s="6">
        <f>IF(Sep!$E83&gt;0,VLOOKUP($A81,Sep!$O$4:$R$202,4,FALSE),0)</f>
        <v>0</v>
      </c>
      <c r="R81" s="6">
        <f>IF(Sep!$E83&gt;0,VLOOKUP($A81,Sep!$O$4:$T$202,5,FALSE)+Sep!L$4/1000,0)</f>
        <v>0</v>
      </c>
      <c r="S81" s="16">
        <f t="shared" si="74"/>
        <v>0</v>
      </c>
      <c r="T81" s="6">
        <f>IF(Oct!$E83&gt;0,VLOOKUP($A81,Oct!$O$4:$R$202,4,FALSE),0)</f>
        <v>0</v>
      </c>
      <c r="U81" s="6">
        <f>IF(Oct!$E83&gt;0,VLOOKUP($A81,Oct!$O$4:$T$202,5,FALSE)+Oct!L$4/1000,0)</f>
        <v>0</v>
      </c>
      <c r="V81" s="16">
        <f t="shared" si="75"/>
        <v>0</v>
      </c>
      <c r="W81" s="6">
        <f>IF(Nov!$E83&gt;0,VLOOKUP($A81,Nov!$O$4:$R$202,4,FALSE),0)</f>
        <v>0</v>
      </c>
      <c r="X81" s="6">
        <f>IF(Nov!$E83&gt;0,VLOOKUP($A81,Nov!$O$4:$T$202,5,FALSE)+Nov!L$4/1000,0)</f>
        <v>0</v>
      </c>
      <c r="Y81" s="16">
        <f t="shared" si="76"/>
        <v>0</v>
      </c>
      <c r="Z81" s="6">
        <f>IF(Dec!$E83&gt;0,VLOOKUP($A81,Dec!$O$4:$R$202,4,FALSE),0)</f>
        <v>0</v>
      </c>
      <c r="AA81" s="6">
        <f>IF(Dec!$E83&gt;0,VLOOKUP($A81,Dec!$O$4:$T$202,5,FALSE)+Dec!L$4/1000,0)</f>
        <v>0</v>
      </c>
      <c r="AB81" s="16">
        <f t="shared" si="77"/>
        <v>0</v>
      </c>
      <c r="AC81" s="6">
        <f>IF(Jan!$E83&gt;0,VLOOKUP($A81,Jan!$O$4:$R$202,4,FALSE),0)</f>
        <v>0</v>
      </c>
      <c r="AD81" s="6">
        <f>IF(Jan!$E83&gt;0,VLOOKUP($A81,Jan!$O$4:$T$202,5,FALSE)+Jan!L$4/1000,0)</f>
        <v>0</v>
      </c>
      <c r="AE81" s="16">
        <f t="shared" si="78"/>
        <v>0</v>
      </c>
      <c r="AF81" s="6">
        <f>IF(Feb!$E83&gt;0,VLOOKUP($A81,Feb!$O$4:$R$202,4,FALSE),0)</f>
        <v>0</v>
      </c>
      <c r="AG81" s="6">
        <f>IF(Feb!$E83&gt;0,VLOOKUP($A81,Feb!$O$4:$T$202,5,FALSE)+Feb!L$4/1000,0)</f>
        <v>0</v>
      </c>
      <c r="AH81" s="16">
        <f t="shared" si="79"/>
        <v>0</v>
      </c>
      <c r="AI81" s="6">
        <f>IF(Mar!$E83&gt;0,VLOOKUP($A81,Mar!$O$4:$R$202,4,FALSE),0)</f>
        <v>0</v>
      </c>
      <c r="AJ81" s="6">
        <f>IF(Mar!$E83&gt;0,VLOOKUP($A81,Mar!$O$4:$T$202,5,FALSE)+Mar!L$4/1000,0)</f>
        <v>0</v>
      </c>
      <c r="AK81" s="16">
        <f t="shared" si="80"/>
        <v>0</v>
      </c>
      <c r="AN81" s="16">
        <f t="shared" si="81"/>
        <v>17.067050000000002</v>
      </c>
      <c r="AQ81" s="1" t="str">
        <f t="shared" si="104"/>
        <v>Mark Johnston</v>
      </c>
      <c r="AR81" s="6">
        <f t="shared" si="105"/>
        <v>17.05</v>
      </c>
      <c r="AS81" s="6">
        <f t="shared" si="106"/>
        <v>0</v>
      </c>
      <c r="AT81" s="6">
        <f t="shared" si="107"/>
        <v>0</v>
      </c>
      <c r="AU81" s="6">
        <f t="shared" si="108"/>
        <v>0</v>
      </c>
      <c r="AV81" s="6">
        <f t="shared" si="109"/>
        <v>0</v>
      </c>
      <c r="AW81" s="6">
        <f t="shared" si="110"/>
        <v>0</v>
      </c>
      <c r="AX81" s="6">
        <f t="shared" si="111"/>
        <v>0</v>
      </c>
      <c r="AY81" s="6">
        <f t="shared" si="112"/>
        <v>0</v>
      </c>
      <c r="AZ81" s="6">
        <f t="shared" si="113"/>
        <v>0</v>
      </c>
      <c r="BA81" s="6">
        <f t="shared" si="114"/>
        <v>0</v>
      </c>
      <c r="BB81" s="6">
        <f t="shared" si="115"/>
        <v>0</v>
      </c>
      <c r="BC81" s="6">
        <f t="shared" si="116"/>
        <v>0</v>
      </c>
      <c r="BE81" s="1">
        <f t="shared" si="117"/>
        <v>17.05</v>
      </c>
      <c r="BF81" s="1">
        <f t="shared" si="118"/>
        <v>0</v>
      </c>
      <c r="BG81" s="1">
        <f t="shared" si="119"/>
        <v>0</v>
      </c>
      <c r="BH81" s="1">
        <f t="shared" si="120"/>
        <v>0</v>
      </c>
      <c r="BI81" s="1">
        <f t="shared" si="121"/>
        <v>0</v>
      </c>
      <c r="BJ81" s="1">
        <f t="shared" si="122"/>
        <v>0</v>
      </c>
      <c r="BK81" s="1">
        <f t="shared" si="123"/>
        <v>0</v>
      </c>
      <c r="BL81" s="1">
        <f t="shared" si="124"/>
        <v>0</v>
      </c>
      <c r="BM81" s="1">
        <f t="shared" si="125"/>
        <v>0</v>
      </c>
    </row>
    <row r="82" spans="1:65" x14ac:dyDescent="0.25">
      <c r="A82" s="1" t="s">
        <v>26</v>
      </c>
      <c r="B82" s="6">
        <f>IF(Apr!$E84&gt;0,VLOOKUP($A82,Apr!$O$4:$T$202,4,FALSE),0)</f>
        <v>30</v>
      </c>
      <c r="C82" s="6">
        <f>IF(Apr!$E84&gt;0,VLOOKUP($A82,Apr!$O$4:$T$202,5,FALSE)+Apr!L$4/1000,0)</f>
        <v>3.3000000000000002E-2</v>
      </c>
      <c r="D82" s="16">
        <f t="shared" si="69"/>
        <v>30.063000000000002</v>
      </c>
      <c r="E82" s="6">
        <f>IF(May!$E84&gt;0,VLOOKUP($A82,May!$O$4:$T$202,4,FALSE),0)</f>
        <v>0</v>
      </c>
      <c r="F82" s="6">
        <f>IF(May!$E84&gt;0,VLOOKUP($A82,May!$O$4:$T$202,5,FALSE)+May!L$4/1000,0)</f>
        <v>0</v>
      </c>
      <c r="G82" s="16">
        <f t="shared" si="70"/>
        <v>0</v>
      </c>
      <c r="H82" s="6">
        <f>IF(Jun!$E84&gt;0,VLOOKUP($A82,Jun!$O$4:$R$202,4,FALSE),0)</f>
        <v>29</v>
      </c>
      <c r="I82" s="6">
        <f>IF(Jun!$E84&gt;0,VLOOKUP($A82,Jun!$O$4:$T$202,5,FALSE)+Jun!L$4/1000,0)</f>
        <v>1.7999999999999999E-2</v>
      </c>
      <c r="J82" s="16">
        <f t="shared" si="71"/>
        <v>29.047000000000001</v>
      </c>
      <c r="K82" s="6">
        <f>IF(Jul!$E84&gt;0,VLOOKUP($A82,Jul!$O$4:$R$202,4,FALSE),0)</f>
        <v>0</v>
      </c>
      <c r="L82" s="6">
        <f>IF(Jul!$E84&gt;0,VLOOKUP($A82,Jul!$O$4:$T$202,5,FALSE)+Jul!$L$4/1000,0)</f>
        <v>0</v>
      </c>
      <c r="M82" s="16">
        <f t="shared" si="72"/>
        <v>0</v>
      </c>
      <c r="N82" s="6">
        <f>IF(Aug!$E84&gt;0,VLOOKUP($A82,Aug!$O$4:$R$202,4,FALSE),0)</f>
        <v>35</v>
      </c>
      <c r="O82" s="6">
        <f>IF(Aug!$E84&gt;0,VLOOKUP($A82,Aug!$O$4:$T$202,5,FALSE)+Aug!L$4/1000,0)</f>
        <v>1.6E-2</v>
      </c>
      <c r="P82" s="16">
        <f t="shared" si="73"/>
        <v>35.050999999999995</v>
      </c>
      <c r="Q82" s="6">
        <f>IF(Sep!$E84&gt;0,VLOOKUP($A82,Sep!$O$4:$R$202,4,FALSE),0)</f>
        <v>0</v>
      </c>
      <c r="R82" s="6">
        <f>IF(Sep!$E84&gt;0,VLOOKUP($A82,Sep!$O$4:$T$202,5,FALSE)+Sep!L$4/1000,0)</f>
        <v>0</v>
      </c>
      <c r="S82" s="16">
        <f t="shared" si="74"/>
        <v>0</v>
      </c>
      <c r="T82" s="6">
        <f>IF(Oct!$E84&gt;0,VLOOKUP($A82,Oct!$O$4:$R$202,4,FALSE),0)</f>
        <v>0</v>
      </c>
      <c r="U82" s="6">
        <f>IF(Oct!$E84&gt;0,VLOOKUP($A82,Oct!$O$4:$T$202,5,FALSE)+Oct!L$4/1000,0)</f>
        <v>0</v>
      </c>
      <c r="V82" s="16">
        <f t="shared" si="75"/>
        <v>0</v>
      </c>
      <c r="W82" s="6">
        <f>IF(Nov!$E84&gt;0,VLOOKUP($A82,Nov!$O$4:$R$202,4,FALSE),0)</f>
        <v>0</v>
      </c>
      <c r="X82" s="6">
        <f>IF(Nov!$E84&gt;0,VLOOKUP($A82,Nov!$O$4:$T$202,5,FALSE)+Nov!L$4/1000,0)</f>
        <v>0</v>
      </c>
      <c r="Y82" s="16">
        <f t="shared" si="76"/>
        <v>0</v>
      </c>
      <c r="Z82" s="6">
        <f>IF(Dec!$E84&gt;0,VLOOKUP($A82,Dec!$O$4:$R$202,4,FALSE),0)</f>
        <v>0</v>
      </c>
      <c r="AA82" s="6">
        <f>IF(Dec!$E84&gt;0,VLOOKUP($A82,Dec!$O$4:$T$202,5,FALSE)+Dec!L$4/1000,0)</f>
        <v>0</v>
      </c>
      <c r="AB82" s="16">
        <f t="shared" si="77"/>
        <v>0</v>
      </c>
      <c r="AC82" s="6">
        <f>IF(Jan!$E84&gt;0,VLOOKUP($A82,Jan!$O$4:$R$202,4,FALSE),0)</f>
        <v>0</v>
      </c>
      <c r="AD82" s="6">
        <f>IF(Jan!$E84&gt;0,VLOOKUP($A82,Jan!$O$4:$T$202,5,FALSE)+Jan!L$4/1000,0)</f>
        <v>0</v>
      </c>
      <c r="AE82" s="16">
        <f t="shared" si="78"/>
        <v>0</v>
      </c>
      <c r="AF82" s="6">
        <f>IF(Feb!$E84&gt;0,VLOOKUP($A82,Feb!$O$4:$R$202,4,FALSE),0)</f>
        <v>0</v>
      </c>
      <c r="AG82" s="6">
        <f>IF(Feb!$E84&gt;0,VLOOKUP($A82,Feb!$O$4:$T$202,5,FALSE)+Feb!L$4/1000,0)</f>
        <v>0</v>
      </c>
      <c r="AH82" s="16">
        <f t="shared" si="79"/>
        <v>0</v>
      </c>
      <c r="AI82" s="6">
        <f>IF(Mar!$E84&gt;0,VLOOKUP($A82,Mar!$O$4:$R$202,4,FALSE),0)</f>
        <v>0</v>
      </c>
      <c r="AJ82" s="6">
        <f>IF(Mar!$E84&gt;0,VLOOKUP($A82,Mar!$O$4:$T$202,5,FALSE)+Mar!L$4/1000,0)</f>
        <v>0</v>
      </c>
      <c r="AK82" s="16">
        <f t="shared" si="80"/>
        <v>0</v>
      </c>
      <c r="AN82" s="16">
        <f t="shared" si="81"/>
        <v>94.211881399999996</v>
      </c>
      <c r="AQ82" s="1" t="str">
        <f t="shared" si="104"/>
        <v>Mark Selby</v>
      </c>
      <c r="AR82" s="6">
        <f t="shared" si="105"/>
        <v>30.063000000000002</v>
      </c>
      <c r="AS82" s="6">
        <f t="shared" si="106"/>
        <v>0</v>
      </c>
      <c r="AT82" s="6">
        <f t="shared" si="107"/>
        <v>29.047000000000001</v>
      </c>
      <c r="AU82" s="6">
        <f t="shared" si="108"/>
        <v>0</v>
      </c>
      <c r="AV82" s="6">
        <f t="shared" si="109"/>
        <v>35.050999999999995</v>
      </c>
      <c r="AW82" s="6">
        <f t="shared" si="110"/>
        <v>0</v>
      </c>
      <c r="AX82" s="6">
        <f t="shared" si="111"/>
        <v>0</v>
      </c>
      <c r="AY82" s="6">
        <f t="shared" si="112"/>
        <v>0</v>
      </c>
      <c r="AZ82" s="6">
        <f t="shared" si="113"/>
        <v>0</v>
      </c>
      <c r="BA82" s="6">
        <f t="shared" si="114"/>
        <v>0</v>
      </c>
      <c r="BB82" s="6">
        <f t="shared" si="115"/>
        <v>0</v>
      </c>
      <c r="BC82" s="6">
        <f t="shared" si="116"/>
        <v>0</v>
      </c>
      <c r="BE82" s="1">
        <f t="shared" si="117"/>
        <v>35.050999999999995</v>
      </c>
      <c r="BF82" s="1">
        <f t="shared" si="118"/>
        <v>30.063000000000002</v>
      </c>
      <c r="BG82" s="1">
        <f t="shared" si="119"/>
        <v>29.047000000000001</v>
      </c>
      <c r="BH82" s="1">
        <f t="shared" si="120"/>
        <v>0</v>
      </c>
      <c r="BI82" s="1">
        <f t="shared" si="121"/>
        <v>0</v>
      </c>
      <c r="BJ82" s="1">
        <f t="shared" si="122"/>
        <v>0</v>
      </c>
      <c r="BK82" s="1">
        <f t="shared" si="123"/>
        <v>0</v>
      </c>
      <c r="BL82" s="1">
        <f t="shared" si="124"/>
        <v>0</v>
      </c>
      <c r="BM82" s="1">
        <f t="shared" si="125"/>
        <v>0</v>
      </c>
    </row>
    <row r="83" spans="1:65" x14ac:dyDescent="0.25">
      <c r="A83" s="1" t="s">
        <v>224</v>
      </c>
      <c r="B83" s="6">
        <f>IF(Apr!$E85&gt;0,VLOOKUP($A83,Apr!$O$4:$T$202,4,FALSE),0)</f>
        <v>0</v>
      </c>
      <c r="C83" s="6">
        <f>IF(Apr!$E85&gt;0,VLOOKUP($A83,Apr!$O$4:$T$202,5,FALSE)+Apr!L$4/1000,0)</f>
        <v>0</v>
      </c>
      <c r="D83" s="16">
        <f t="shared" si="69"/>
        <v>0</v>
      </c>
      <c r="E83" s="6">
        <f>IF(May!$E85&gt;0,VLOOKUP($A83,May!$O$4:$T$202,4,FALSE),0)</f>
        <v>0</v>
      </c>
      <c r="F83" s="6">
        <f>IF(May!$E85&gt;0,VLOOKUP($A83,May!$O$4:$T$202,5,FALSE)+May!L$4/1000,0)</f>
        <v>0</v>
      </c>
      <c r="G83" s="16">
        <f t="shared" si="70"/>
        <v>0</v>
      </c>
      <c r="H83" s="6">
        <f>IF(Jun!$E85&gt;0,VLOOKUP($A83,Jun!$O$4:$R$202,4,FALSE),0)</f>
        <v>0</v>
      </c>
      <c r="I83" s="6">
        <f>IF(Jun!$E85&gt;0,VLOOKUP($A83,Jun!$O$4:$T$202,5,FALSE)+Jun!L$4/1000,0)</f>
        <v>0</v>
      </c>
      <c r="J83" s="16">
        <f t="shared" si="71"/>
        <v>0</v>
      </c>
      <c r="K83" s="6">
        <f>IF(Jul!$E85&gt;0,VLOOKUP($A83,Jul!$O$4:$R$202,4,FALSE),0)</f>
        <v>0</v>
      </c>
      <c r="L83" s="6">
        <f>IF(Jul!$E85&gt;0,VLOOKUP($A83,Jul!$O$4:$T$202,5,FALSE)+Jul!$L$4/1000,0)</f>
        <v>0</v>
      </c>
      <c r="M83" s="16">
        <f t="shared" si="72"/>
        <v>0</v>
      </c>
      <c r="N83" s="6">
        <f>IF(Aug!$E85&gt;0,VLOOKUP($A83,Aug!$O$4:$R$202,4,FALSE),0)</f>
        <v>0</v>
      </c>
      <c r="O83" s="6">
        <f>IF(Aug!$E85&gt;0,VLOOKUP($A83,Aug!$O$4:$T$202,5,FALSE)+Aug!L$4/1000,0)</f>
        <v>0</v>
      </c>
      <c r="P83" s="16">
        <f t="shared" si="73"/>
        <v>0</v>
      </c>
      <c r="Q83" s="6">
        <f>IF(Sep!$E85&gt;0,VLOOKUP($A83,Sep!$O$4:$R$202,4,FALSE),0)</f>
        <v>0</v>
      </c>
      <c r="R83" s="6">
        <f>IF(Sep!$E85&gt;0,VLOOKUP($A83,Sep!$O$4:$T$202,5,FALSE)+Sep!L$4/1000,0)</f>
        <v>1.4E-2</v>
      </c>
      <c r="S83" s="16">
        <f t="shared" si="74"/>
        <v>1.4E-2</v>
      </c>
      <c r="T83" s="6">
        <f>IF(Oct!$E85&gt;0,VLOOKUP($A83,Oct!$O$4:$R$202,4,FALSE),0)</f>
        <v>0</v>
      </c>
      <c r="U83" s="6">
        <f>IF(Oct!$E85&gt;0,VLOOKUP($A83,Oct!$O$4:$T$202,5,FALSE)+Oct!L$4/1000,0)</f>
        <v>0</v>
      </c>
      <c r="V83" s="16">
        <f t="shared" si="75"/>
        <v>0</v>
      </c>
      <c r="W83" s="6">
        <f>IF(Nov!$E85&gt;0,VLOOKUP($A83,Nov!$O$4:$R$202,4,FALSE),0)</f>
        <v>0</v>
      </c>
      <c r="X83" s="6">
        <f>IF(Nov!$E85&gt;0,VLOOKUP($A83,Nov!$O$4:$T$202,5,FALSE)+Nov!L$4/1000,0)</f>
        <v>0</v>
      </c>
      <c r="Y83" s="16">
        <f t="shared" si="76"/>
        <v>0</v>
      </c>
      <c r="Z83" s="6">
        <f>IF(Dec!$E85&gt;0,VLOOKUP($A83,Dec!$O$4:$R$202,4,FALSE),0)</f>
        <v>0</v>
      </c>
      <c r="AA83" s="6">
        <f>IF(Dec!$E85&gt;0,VLOOKUP($A83,Dec!$O$4:$T$202,5,FALSE)+Dec!L$4/1000,0)</f>
        <v>0</v>
      </c>
      <c r="AB83" s="16">
        <f t="shared" si="77"/>
        <v>0</v>
      </c>
      <c r="AC83" s="6">
        <f>IF(Jan!$E85&gt;0,VLOOKUP($A83,Jan!$O$4:$R$202,4,FALSE),0)</f>
        <v>0</v>
      </c>
      <c r="AD83" s="6">
        <f>IF(Jan!$E85&gt;0,VLOOKUP($A83,Jan!$O$4:$T$202,5,FALSE)+Jan!L$4/1000,0)</f>
        <v>0</v>
      </c>
      <c r="AE83" s="16">
        <f t="shared" si="78"/>
        <v>0</v>
      </c>
      <c r="AF83" s="6">
        <f>IF(Feb!$E85&gt;0,VLOOKUP($A83,Feb!$O$4:$R$202,4,FALSE),0)</f>
        <v>0</v>
      </c>
      <c r="AG83" s="6">
        <f>IF(Feb!$E85&gt;0,VLOOKUP($A83,Feb!$O$4:$T$202,5,FALSE)+Feb!L$4/1000,0)</f>
        <v>0</v>
      </c>
      <c r="AH83" s="16">
        <f t="shared" si="79"/>
        <v>0</v>
      </c>
      <c r="AI83" s="6">
        <f>IF(Mar!$E85&gt;0,VLOOKUP($A83,Mar!$O$4:$R$202,4,FALSE),0)</f>
        <v>0</v>
      </c>
      <c r="AJ83" s="6">
        <f>IF(Mar!$E85&gt;0,VLOOKUP($A83,Mar!$O$4:$T$202,5,FALSE)+Mar!L$4/1000,0)</f>
        <v>0</v>
      </c>
      <c r="AK83" s="16">
        <f t="shared" si="80"/>
        <v>0</v>
      </c>
      <c r="AN83" s="16">
        <f t="shared" si="81"/>
        <v>1.4014E-2</v>
      </c>
      <c r="AQ83" s="1" t="str">
        <f t="shared" si="104"/>
        <v>Matt Ames</v>
      </c>
      <c r="AR83" s="6">
        <f t="shared" ref="AR83:AR130" si="126">D83</f>
        <v>0</v>
      </c>
      <c r="AS83" s="6">
        <f t="shared" ref="AS83:AS130" si="127">G83</f>
        <v>0</v>
      </c>
      <c r="AT83" s="6">
        <f t="shared" ref="AT83:AT130" si="128">J83</f>
        <v>0</v>
      </c>
      <c r="AU83" s="6">
        <f t="shared" ref="AU83:AU130" si="129">M83</f>
        <v>0</v>
      </c>
      <c r="AV83" s="6">
        <f t="shared" ref="AV83:AV130" si="130">P83</f>
        <v>0</v>
      </c>
      <c r="AW83" s="6">
        <f t="shared" ref="AW83:AW130" si="131">S83</f>
        <v>1.4E-2</v>
      </c>
      <c r="AX83" s="6">
        <f t="shared" ref="AX83:AX130" si="132">V83</f>
        <v>0</v>
      </c>
      <c r="AY83" s="6">
        <f t="shared" ref="AY83:AY130" si="133">Y83</f>
        <v>0</v>
      </c>
      <c r="AZ83" s="6">
        <f t="shared" ref="AZ83:AZ130" si="134">AB83</f>
        <v>0</v>
      </c>
      <c r="BA83" s="6">
        <f t="shared" ref="BA83:BA130" si="135">AE83</f>
        <v>0</v>
      </c>
      <c r="BB83" s="6">
        <f t="shared" ref="BB83:BB130" si="136">AH83</f>
        <v>0</v>
      </c>
      <c r="BC83" s="6">
        <f t="shared" ref="BC83:BC130" si="137">AK83</f>
        <v>0</v>
      </c>
      <c r="BE83" s="1">
        <f t="shared" ref="BE83:BE130" si="138">LARGE($AR83:$BC83,1)</f>
        <v>1.4E-2</v>
      </c>
      <c r="BF83" s="1">
        <f t="shared" ref="BF83:BF130" si="139">LARGE($AR83:$BC83,2)</f>
        <v>0</v>
      </c>
      <c r="BG83" s="1">
        <f t="shared" ref="BG83:BG130" si="140">LARGE($AR83:$BC83,3)</f>
        <v>0</v>
      </c>
      <c r="BH83" s="1">
        <f t="shared" ref="BH83:BH130" si="141">LARGE($AR83:$BC83,4)</f>
        <v>0</v>
      </c>
      <c r="BI83" s="1">
        <f t="shared" ref="BI83:BI130" si="142">LARGE($AR83:$BC83,5)</f>
        <v>0</v>
      </c>
      <c r="BJ83" s="1">
        <f t="shared" ref="BJ83:BJ130" si="143">LARGE($AR83:$BC83,6)</f>
        <v>0</v>
      </c>
      <c r="BK83" s="1">
        <f t="shared" ref="BK83:BK130" si="144">LARGE($AR83:$BC83,7)</f>
        <v>0</v>
      </c>
      <c r="BL83" s="1">
        <f t="shared" ref="BL83:BL130" si="145">LARGE($AR83:$BC83,8)</f>
        <v>0</v>
      </c>
      <c r="BM83" s="1">
        <f t="shared" ref="BM83:BM130" si="146">LARGE($AR83:$BC83,9)</f>
        <v>0</v>
      </c>
    </row>
    <row r="84" spans="1:65" x14ac:dyDescent="0.25">
      <c r="A84" s="1" t="s">
        <v>196</v>
      </c>
      <c r="B84" s="6">
        <f>IF(Apr!$E86&gt;0,VLOOKUP($A84,Apr!$O$4:$T$202,4,FALSE),0)</f>
        <v>40</v>
      </c>
      <c r="C84" s="6">
        <f>IF(Apr!$E86&gt;0,VLOOKUP($A84,Apr!$O$4:$T$202,5,FALSE)+Apr!L$4/1000,0)</f>
        <v>3.3000000000000002E-2</v>
      </c>
      <c r="D84" s="16">
        <f t="shared" si="69"/>
        <v>40.073</v>
      </c>
      <c r="E84" s="6">
        <f>IF(May!$E86&gt;0,VLOOKUP($A84,May!$O$4:$T$202,4,FALSE),0)</f>
        <v>0</v>
      </c>
      <c r="F84" s="6">
        <f>IF(May!$E86&gt;0,VLOOKUP($A84,May!$O$4:$T$202,5,FALSE)+May!L$4/1000,0)</f>
        <v>0</v>
      </c>
      <c r="G84" s="16">
        <f t="shared" si="70"/>
        <v>0</v>
      </c>
      <c r="H84" s="6">
        <f>IF(Jun!$E86&gt;0,VLOOKUP($A84,Jun!$O$4:$R$202,4,FALSE),0)</f>
        <v>0</v>
      </c>
      <c r="I84" s="6">
        <f>IF(Jun!$E86&gt;0,VLOOKUP($A84,Jun!$O$4:$T$202,5,FALSE)+Jun!L$4/1000,0)</f>
        <v>0</v>
      </c>
      <c r="J84" s="16">
        <f t="shared" si="71"/>
        <v>0</v>
      </c>
      <c r="K84" s="6">
        <f>IF(Jul!$E86&gt;0,VLOOKUP($A84,Jul!$O$4:$R$202,4,FALSE),0)</f>
        <v>0</v>
      </c>
      <c r="L84" s="6">
        <f>IF(Jul!$E86&gt;0,VLOOKUP($A84,Jul!$O$4:$T$202,5,FALSE)+Jul!$L$4/1000,0)</f>
        <v>0</v>
      </c>
      <c r="M84" s="16">
        <f t="shared" si="72"/>
        <v>0</v>
      </c>
      <c r="N84" s="6">
        <f>IF(Aug!$E86&gt;0,VLOOKUP($A84,Aug!$O$4:$R$202,4,FALSE),0)</f>
        <v>0</v>
      </c>
      <c r="O84" s="6">
        <f>IF(Aug!$E86&gt;0,VLOOKUP($A84,Aug!$O$4:$T$202,5,FALSE)+Aug!L$4/1000,0)</f>
        <v>0</v>
      </c>
      <c r="P84" s="16">
        <f t="shared" si="73"/>
        <v>0</v>
      </c>
      <c r="Q84" s="6">
        <f>IF(Sep!$E86&gt;0,VLOOKUP($A84,Sep!$O$4:$R$202,4,FALSE),0)</f>
        <v>0</v>
      </c>
      <c r="R84" s="6">
        <f>IF(Sep!$E86&gt;0,VLOOKUP($A84,Sep!$O$4:$T$202,5,FALSE)+Sep!L$4/1000,0)</f>
        <v>0</v>
      </c>
      <c r="S84" s="16">
        <f t="shared" si="74"/>
        <v>0</v>
      </c>
      <c r="T84" s="6">
        <f>IF(Oct!$E86&gt;0,VLOOKUP($A84,Oct!$O$4:$R$202,4,FALSE),0)</f>
        <v>0</v>
      </c>
      <c r="U84" s="6">
        <f>IF(Oct!$E86&gt;0,VLOOKUP($A84,Oct!$O$4:$T$202,5,FALSE)+Oct!L$4/1000,0)</f>
        <v>0</v>
      </c>
      <c r="V84" s="16">
        <f t="shared" si="75"/>
        <v>0</v>
      </c>
      <c r="W84" s="6">
        <f>IF(Nov!$E86&gt;0,VLOOKUP($A84,Nov!$O$4:$R$202,4,FALSE),0)</f>
        <v>0</v>
      </c>
      <c r="X84" s="6">
        <f>IF(Nov!$E86&gt;0,VLOOKUP($A84,Nov!$O$4:$T$202,5,FALSE)+Nov!L$4/1000,0)</f>
        <v>0</v>
      </c>
      <c r="Y84" s="16">
        <f t="shared" si="76"/>
        <v>0</v>
      </c>
      <c r="Z84" s="6">
        <f>IF(Dec!$E86&gt;0,VLOOKUP($A84,Dec!$O$4:$R$202,4,FALSE),0)</f>
        <v>0</v>
      </c>
      <c r="AA84" s="6">
        <f>IF(Dec!$E86&gt;0,VLOOKUP($A84,Dec!$O$4:$T$202,5,FALSE)+Dec!L$4/1000,0)</f>
        <v>0</v>
      </c>
      <c r="AB84" s="16">
        <f t="shared" si="77"/>
        <v>0</v>
      </c>
      <c r="AC84" s="6">
        <f>IF(Jan!$E86&gt;0,VLOOKUP($A84,Jan!$O$4:$R$202,4,FALSE),0)</f>
        <v>0</v>
      </c>
      <c r="AD84" s="6">
        <f>IF(Jan!$E86&gt;0,VLOOKUP($A84,Jan!$O$4:$T$202,5,FALSE)+Jan!L$4/1000,0)</f>
        <v>0</v>
      </c>
      <c r="AE84" s="16">
        <f t="shared" si="78"/>
        <v>0</v>
      </c>
      <c r="AF84" s="6">
        <f>IF(Feb!$E86&gt;0,VLOOKUP($A84,Feb!$O$4:$R$202,4,FALSE),0)</f>
        <v>0</v>
      </c>
      <c r="AG84" s="6">
        <f>IF(Feb!$E86&gt;0,VLOOKUP($A84,Feb!$O$4:$T$202,5,FALSE)+Feb!L$4/1000,0)</f>
        <v>0</v>
      </c>
      <c r="AH84" s="16">
        <f t="shared" si="79"/>
        <v>0</v>
      </c>
      <c r="AI84" s="6">
        <f>IF(Mar!$E86&gt;0,VLOOKUP($A84,Mar!$O$4:$R$202,4,FALSE),0)</f>
        <v>0</v>
      </c>
      <c r="AJ84" s="6">
        <f>IF(Mar!$E86&gt;0,VLOOKUP($A84,Mar!$O$4:$T$202,5,FALSE)+Mar!L$4/1000,0)</f>
        <v>0</v>
      </c>
      <c r="AK84" s="16">
        <f t="shared" si="80"/>
        <v>0</v>
      </c>
      <c r="AN84" s="16">
        <f t="shared" si="81"/>
        <v>40.113073</v>
      </c>
      <c r="AQ84" s="1" t="str">
        <f t="shared" si="104"/>
        <v>Matthew Holton</v>
      </c>
      <c r="AR84" s="6">
        <f t="shared" si="126"/>
        <v>40.073</v>
      </c>
      <c r="AS84" s="6">
        <f t="shared" si="127"/>
        <v>0</v>
      </c>
      <c r="AT84" s="6">
        <f t="shared" si="128"/>
        <v>0</v>
      </c>
      <c r="AU84" s="6">
        <f t="shared" si="129"/>
        <v>0</v>
      </c>
      <c r="AV84" s="6">
        <f t="shared" si="130"/>
        <v>0</v>
      </c>
      <c r="AW84" s="6">
        <f t="shared" si="131"/>
        <v>0</v>
      </c>
      <c r="AX84" s="6">
        <f t="shared" si="132"/>
        <v>0</v>
      </c>
      <c r="AY84" s="6">
        <f t="shared" si="133"/>
        <v>0</v>
      </c>
      <c r="AZ84" s="6">
        <f t="shared" si="134"/>
        <v>0</v>
      </c>
      <c r="BA84" s="6">
        <f t="shared" si="135"/>
        <v>0</v>
      </c>
      <c r="BB84" s="6">
        <f t="shared" si="136"/>
        <v>0</v>
      </c>
      <c r="BC84" s="6">
        <f t="shared" si="137"/>
        <v>0</v>
      </c>
      <c r="BE84" s="1">
        <f t="shared" si="138"/>
        <v>40.073</v>
      </c>
      <c r="BF84" s="1">
        <f t="shared" si="139"/>
        <v>0</v>
      </c>
      <c r="BG84" s="1">
        <f t="shared" si="140"/>
        <v>0</v>
      </c>
      <c r="BH84" s="1">
        <f t="shared" si="141"/>
        <v>0</v>
      </c>
      <c r="BI84" s="1">
        <f t="shared" si="142"/>
        <v>0</v>
      </c>
      <c r="BJ84" s="1">
        <f t="shared" si="143"/>
        <v>0</v>
      </c>
      <c r="BK84" s="1">
        <f t="shared" si="144"/>
        <v>0</v>
      </c>
      <c r="BL84" s="1">
        <f t="shared" si="145"/>
        <v>0</v>
      </c>
      <c r="BM84" s="1">
        <f t="shared" si="146"/>
        <v>0</v>
      </c>
    </row>
    <row r="85" spans="1:65" x14ac:dyDescent="0.25">
      <c r="A85" s="1" t="s">
        <v>204</v>
      </c>
      <c r="B85" s="6">
        <f>IF(Apr!$E87&gt;0,VLOOKUP($A85,Apr!$O$4:$T$202,4,FALSE),0)</f>
        <v>0</v>
      </c>
      <c r="C85" s="6">
        <f>IF(Apr!$E87&gt;0,VLOOKUP($A85,Apr!$O$4:$T$202,5,FALSE)+Apr!L$4/1000,0)</f>
        <v>0</v>
      </c>
      <c r="D85" s="16">
        <f t="shared" si="69"/>
        <v>0</v>
      </c>
      <c r="E85" s="6">
        <f>IF(May!$E87&gt;0,VLOOKUP($A85,May!$O$4:$T$202,4,FALSE),0)</f>
        <v>0</v>
      </c>
      <c r="F85" s="6">
        <f>IF(May!$E87&gt;0,VLOOKUP($A85,May!$O$4:$T$202,5,FALSE)+May!L$4/1000,0)</f>
        <v>0</v>
      </c>
      <c r="G85" s="16">
        <f t="shared" si="70"/>
        <v>0</v>
      </c>
      <c r="H85" s="6">
        <f>IF(Jun!$E87&gt;0,VLOOKUP($A85,Jun!$O$4:$R$202,4,FALSE),0)</f>
        <v>0</v>
      </c>
      <c r="I85" s="6">
        <f>IF(Jun!$E87&gt;0,VLOOKUP($A85,Jun!$O$4:$T$202,5,FALSE)+Jun!L$4/1000,0)</f>
        <v>0</v>
      </c>
      <c r="J85" s="16">
        <f t="shared" si="71"/>
        <v>0</v>
      </c>
      <c r="K85" s="6">
        <f>IF(Jul!$E87&gt;0,VLOOKUP($A85,Jul!$O$4:$R$202,4,FALSE),0)</f>
        <v>0</v>
      </c>
      <c r="L85" s="6">
        <f>IF(Jul!$E87&gt;0,VLOOKUP($A85,Jul!$O$4:$T$202,5,FALSE)+Jul!$L$4/1000,0)</f>
        <v>0</v>
      </c>
      <c r="M85" s="16">
        <f t="shared" si="72"/>
        <v>0</v>
      </c>
      <c r="N85" s="6">
        <f>IF(Aug!$E87&gt;0,VLOOKUP($A85,Aug!$O$4:$R$202,4,FALSE),0)</f>
        <v>0</v>
      </c>
      <c r="O85" s="6">
        <f>IF(Aug!$E87&gt;0,VLOOKUP($A85,Aug!$O$4:$T$202,5,FALSE)+Aug!L$4/1000,0)</f>
        <v>0</v>
      </c>
      <c r="P85" s="16">
        <f t="shared" si="73"/>
        <v>0</v>
      </c>
      <c r="Q85" s="6">
        <f>IF(Sep!$E87&gt;0,VLOOKUP($A85,Sep!$O$4:$R$202,4,FALSE),0)</f>
        <v>0</v>
      </c>
      <c r="R85" s="6">
        <f>IF(Sep!$E87&gt;0,VLOOKUP($A85,Sep!$O$4:$T$202,5,FALSE)+Sep!L$4/1000,0)</f>
        <v>0</v>
      </c>
      <c r="S85" s="16">
        <f t="shared" si="74"/>
        <v>0</v>
      </c>
      <c r="T85" s="6">
        <f>IF(Oct!$E87&gt;0,VLOOKUP($A85,Oct!$O$4:$R$202,4,FALSE),0)</f>
        <v>0</v>
      </c>
      <c r="U85" s="6">
        <f>IF(Oct!$E87&gt;0,VLOOKUP($A85,Oct!$O$4:$T$202,5,FALSE)+Oct!L$4/1000,0)</f>
        <v>0</v>
      </c>
      <c r="V85" s="16">
        <f t="shared" si="75"/>
        <v>0</v>
      </c>
      <c r="W85" s="6">
        <f>IF(Nov!$E87&gt;0,VLOOKUP($A85,Nov!$O$4:$R$202,4,FALSE),0)</f>
        <v>0</v>
      </c>
      <c r="X85" s="6">
        <f>IF(Nov!$E87&gt;0,VLOOKUP($A85,Nov!$O$4:$T$202,5,FALSE)+Nov!L$4/1000,0)</f>
        <v>0</v>
      </c>
      <c r="Y85" s="16">
        <f t="shared" si="76"/>
        <v>0</v>
      </c>
      <c r="Z85" s="6">
        <f>IF(Dec!$E87&gt;0,VLOOKUP($A85,Dec!$O$4:$R$202,4,FALSE),0)</f>
        <v>0</v>
      </c>
      <c r="AA85" s="6">
        <f>IF(Dec!$E87&gt;0,VLOOKUP($A85,Dec!$O$4:$T$202,5,FALSE)+Dec!L$4/1000,0)</f>
        <v>0</v>
      </c>
      <c r="AB85" s="16">
        <f t="shared" si="77"/>
        <v>0</v>
      </c>
      <c r="AC85" s="6">
        <f>IF(Jan!$E87&gt;0,VLOOKUP($A85,Jan!$O$4:$R$202,4,FALSE),0)</f>
        <v>0</v>
      </c>
      <c r="AD85" s="6">
        <f>IF(Jan!$E87&gt;0,VLOOKUP($A85,Jan!$O$4:$T$202,5,FALSE)+Jan!L$4/1000,0)</f>
        <v>0</v>
      </c>
      <c r="AE85" s="16">
        <f t="shared" si="78"/>
        <v>0</v>
      </c>
      <c r="AF85" s="6">
        <f>IF(Feb!$E87&gt;0,VLOOKUP($A85,Feb!$O$4:$R$202,4,FALSE),0)</f>
        <v>0</v>
      </c>
      <c r="AG85" s="6">
        <f>IF(Feb!$E87&gt;0,VLOOKUP($A85,Feb!$O$4:$T$202,5,FALSE)+Feb!L$4/1000,0)</f>
        <v>0</v>
      </c>
      <c r="AH85" s="16">
        <f t="shared" si="79"/>
        <v>0</v>
      </c>
      <c r="AI85" s="6">
        <f>IF(Mar!$E87&gt;0,VLOOKUP($A85,Mar!$O$4:$R$202,4,FALSE),0)</f>
        <v>0</v>
      </c>
      <c r="AJ85" s="6">
        <f>IF(Mar!$E87&gt;0,VLOOKUP($A85,Mar!$O$4:$T$202,5,FALSE)+Mar!L$4/1000,0)</f>
        <v>0</v>
      </c>
      <c r="AK85" s="16">
        <f t="shared" si="80"/>
        <v>0</v>
      </c>
      <c r="AN85" s="16">
        <f t="shared" si="81"/>
        <v>0</v>
      </c>
      <c r="AQ85" s="1" t="str">
        <f t="shared" si="104"/>
        <v>Mel Koth</v>
      </c>
      <c r="AR85" s="6">
        <f t="shared" si="126"/>
        <v>0</v>
      </c>
      <c r="AS85" s="6">
        <f t="shared" si="127"/>
        <v>0</v>
      </c>
      <c r="AT85" s="6">
        <f t="shared" si="128"/>
        <v>0</v>
      </c>
      <c r="AU85" s="6">
        <f t="shared" si="129"/>
        <v>0</v>
      </c>
      <c r="AV85" s="6">
        <f t="shared" si="130"/>
        <v>0</v>
      </c>
      <c r="AW85" s="6">
        <f t="shared" si="131"/>
        <v>0</v>
      </c>
      <c r="AX85" s="6">
        <f t="shared" si="132"/>
        <v>0</v>
      </c>
      <c r="AY85" s="6">
        <f t="shared" si="133"/>
        <v>0</v>
      </c>
      <c r="AZ85" s="6">
        <f t="shared" si="134"/>
        <v>0</v>
      </c>
      <c r="BA85" s="6">
        <f t="shared" si="135"/>
        <v>0</v>
      </c>
      <c r="BB85" s="6">
        <f t="shared" si="136"/>
        <v>0</v>
      </c>
      <c r="BC85" s="6">
        <f t="shared" si="137"/>
        <v>0</v>
      </c>
      <c r="BE85" s="1">
        <f t="shared" si="138"/>
        <v>0</v>
      </c>
      <c r="BF85" s="1">
        <f t="shared" si="139"/>
        <v>0</v>
      </c>
      <c r="BG85" s="1">
        <f t="shared" si="140"/>
        <v>0</v>
      </c>
      <c r="BH85" s="1">
        <f t="shared" si="141"/>
        <v>0</v>
      </c>
      <c r="BI85" s="1">
        <f t="shared" si="142"/>
        <v>0</v>
      </c>
      <c r="BJ85" s="1">
        <f t="shared" si="143"/>
        <v>0</v>
      </c>
      <c r="BK85" s="1">
        <f t="shared" si="144"/>
        <v>0</v>
      </c>
      <c r="BL85" s="1">
        <f t="shared" si="145"/>
        <v>0</v>
      </c>
      <c r="BM85" s="1">
        <f t="shared" si="146"/>
        <v>0</v>
      </c>
    </row>
    <row r="86" spans="1:65" x14ac:dyDescent="0.25">
      <c r="A86" s="1" t="s">
        <v>187</v>
      </c>
      <c r="B86" s="6">
        <f>IF(Apr!$E88&gt;0,VLOOKUP($A86,Apr!$O$4:$T$202,4,FALSE),0)</f>
        <v>0</v>
      </c>
      <c r="C86" s="6">
        <f>IF(Apr!$E88&gt;0,VLOOKUP($A86,Apr!$O$4:$T$202,5,FALSE)+Apr!L$4/1000,0)</f>
        <v>0</v>
      </c>
      <c r="D86" s="16">
        <f t="shared" si="69"/>
        <v>0</v>
      </c>
      <c r="E86" s="6">
        <f>IF(May!$E88&gt;0,VLOOKUP($A86,May!$O$4:$T$202,4,FALSE),0)</f>
        <v>35</v>
      </c>
      <c r="F86" s="6">
        <f>IF(May!$E88&gt;0,VLOOKUP($A86,May!$O$4:$T$202,5,FALSE)+May!L$4/1000,0)</f>
        <v>2.0249999999999999</v>
      </c>
      <c r="G86" s="16">
        <f t="shared" si="70"/>
        <v>37.059999999999995</v>
      </c>
      <c r="H86" s="6">
        <f>IF(Jun!$E88&gt;0,VLOOKUP($A86,Jun!$O$4:$R$202,4,FALSE),0)</f>
        <v>0</v>
      </c>
      <c r="I86" s="6">
        <f>IF(Jun!$E88&gt;0,VLOOKUP($A86,Jun!$O$4:$T$202,5,FALSE)+Jun!L$4/1000,0)</f>
        <v>0</v>
      </c>
      <c r="J86" s="16">
        <f t="shared" si="71"/>
        <v>0</v>
      </c>
      <c r="K86" s="6">
        <f>IF(Jul!$E88&gt;0,VLOOKUP($A86,Jul!$O$4:$R$202,4,FALSE),0)</f>
        <v>0</v>
      </c>
      <c r="L86" s="6">
        <f>IF(Jul!$E88&gt;0,VLOOKUP($A86,Jul!$O$4:$T$202,5,FALSE)+Jul!$L$4/1000,0)</f>
        <v>0</v>
      </c>
      <c r="M86" s="16">
        <f t="shared" si="72"/>
        <v>0</v>
      </c>
      <c r="N86" s="6">
        <f>IF(Aug!$E88&gt;0,VLOOKUP($A86,Aug!$O$4:$R$202,4,FALSE),0)</f>
        <v>0</v>
      </c>
      <c r="O86" s="6">
        <f>IF(Aug!$E88&gt;0,VLOOKUP($A86,Aug!$O$4:$T$202,5,FALSE)+Aug!L$4/1000,0)</f>
        <v>0</v>
      </c>
      <c r="P86" s="16">
        <f t="shared" si="73"/>
        <v>0</v>
      </c>
      <c r="Q86" s="6">
        <f>IF(Sep!$E88&gt;0,VLOOKUP($A86,Sep!$O$4:$R$202,4,FALSE),0)</f>
        <v>0</v>
      </c>
      <c r="R86" s="6">
        <f>IF(Sep!$E88&gt;0,VLOOKUP($A86,Sep!$O$4:$T$202,5,FALSE)+Sep!L$4/1000,0)</f>
        <v>0</v>
      </c>
      <c r="S86" s="16">
        <f t="shared" si="74"/>
        <v>0</v>
      </c>
      <c r="T86" s="6">
        <f>IF(Oct!$E88&gt;0,VLOOKUP($A86,Oct!$O$4:$R$202,4,FALSE),0)</f>
        <v>32</v>
      </c>
      <c r="U86" s="6">
        <f>IF(Oct!$E88&gt;0,VLOOKUP($A86,Oct!$O$4:$T$202,5,FALSE)+Oct!L$4/1000,0)</f>
        <v>5.0209999999999999</v>
      </c>
      <c r="V86" s="16">
        <f t="shared" si="75"/>
        <v>37.052999999999997</v>
      </c>
      <c r="W86" s="6">
        <f>IF(Nov!$E88&gt;0,VLOOKUP($A86,Nov!$O$4:$R$202,4,FALSE),0)</f>
        <v>0</v>
      </c>
      <c r="X86" s="6">
        <f>IF(Nov!$E88&gt;0,VLOOKUP($A86,Nov!$O$4:$T$202,5,FALSE)+Nov!L$4/1000,0)</f>
        <v>0</v>
      </c>
      <c r="Y86" s="16">
        <f t="shared" si="76"/>
        <v>0</v>
      </c>
      <c r="Z86" s="6">
        <f>IF(Dec!$E88&gt;0,VLOOKUP($A86,Dec!$O$4:$R$202,4,FALSE),0)</f>
        <v>0</v>
      </c>
      <c r="AA86" s="6">
        <f>IF(Dec!$E88&gt;0,VLOOKUP($A86,Dec!$O$4:$T$202,5,FALSE)+Dec!L$4/1000,0)</f>
        <v>0</v>
      </c>
      <c r="AB86" s="16">
        <f t="shared" si="77"/>
        <v>0</v>
      </c>
      <c r="AC86" s="6">
        <f>IF(Jan!$E88&gt;0,VLOOKUP($A86,Jan!$O$4:$R$202,4,FALSE),0)</f>
        <v>0</v>
      </c>
      <c r="AD86" s="6">
        <f>IF(Jan!$E88&gt;0,VLOOKUP($A86,Jan!$O$4:$T$202,5,FALSE)+Jan!L$4/1000,0)</f>
        <v>0</v>
      </c>
      <c r="AE86" s="16">
        <f t="shared" si="78"/>
        <v>0</v>
      </c>
      <c r="AF86" s="6">
        <f>IF(Feb!$E88&gt;0,VLOOKUP($A86,Feb!$O$4:$R$202,4,FALSE),0)</f>
        <v>0</v>
      </c>
      <c r="AG86" s="6">
        <f>IF(Feb!$E88&gt;0,VLOOKUP($A86,Feb!$O$4:$T$202,5,FALSE)+Feb!L$4/1000,0)</f>
        <v>0</v>
      </c>
      <c r="AH86" s="16">
        <f t="shared" si="79"/>
        <v>0</v>
      </c>
      <c r="AI86" s="6">
        <f>IF(Mar!$E88&gt;0,VLOOKUP($A86,Mar!$O$4:$R$202,4,FALSE),0)</f>
        <v>0</v>
      </c>
      <c r="AJ86" s="6">
        <f>IF(Mar!$E88&gt;0,VLOOKUP($A86,Mar!$O$4:$T$202,5,FALSE)+Mar!L$4/1000,0)</f>
        <v>0</v>
      </c>
      <c r="AK86" s="16">
        <f t="shared" si="80"/>
        <v>0</v>
      </c>
      <c r="AN86" s="16">
        <f t="shared" si="81"/>
        <v>74.162410999999992</v>
      </c>
      <c r="AQ86" s="1" t="str">
        <f t="shared" si="104"/>
        <v>Michael Hall</v>
      </c>
      <c r="AR86" s="6">
        <f t="shared" si="126"/>
        <v>0</v>
      </c>
      <c r="AS86" s="6">
        <f t="shared" si="127"/>
        <v>37.059999999999995</v>
      </c>
      <c r="AT86" s="6">
        <f t="shared" si="128"/>
        <v>0</v>
      </c>
      <c r="AU86" s="6">
        <f t="shared" si="129"/>
        <v>0</v>
      </c>
      <c r="AV86" s="6">
        <f t="shared" si="130"/>
        <v>0</v>
      </c>
      <c r="AW86" s="6">
        <f t="shared" si="131"/>
        <v>0</v>
      </c>
      <c r="AX86" s="6">
        <f t="shared" si="132"/>
        <v>37.052999999999997</v>
      </c>
      <c r="AY86" s="6">
        <f t="shared" si="133"/>
        <v>0</v>
      </c>
      <c r="AZ86" s="6">
        <f t="shared" si="134"/>
        <v>0</v>
      </c>
      <c r="BA86" s="6">
        <f t="shared" si="135"/>
        <v>0</v>
      </c>
      <c r="BB86" s="6">
        <f t="shared" si="136"/>
        <v>0</v>
      </c>
      <c r="BC86" s="6">
        <f t="shared" si="137"/>
        <v>0</v>
      </c>
      <c r="BE86" s="1">
        <f t="shared" si="138"/>
        <v>37.059999999999995</v>
      </c>
      <c r="BF86" s="1">
        <f t="shared" si="139"/>
        <v>37.052999999999997</v>
      </c>
      <c r="BG86" s="1">
        <f t="shared" si="140"/>
        <v>0</v>
      </c>
      <c r="BH86" s="1">
        <f t="shared" si="141"/>
        <v>0</v>
      </c>
      <c r="BI86" s="1">
        <f t="shared" si="142"/>
        <v>0</v>
      </c>
      <c r="BJ86" s="1">
        <f t="shared" si="143"/>
        <v>0</v>
      </c>
      <c r="BK86" s="1">
        <f t="shared" si="144"/>
        <v>0</v>
      </c>
      <c r="BL86" s="1">
        <f t="shared" si="145"/>
        <v>0</v>
      </c>
      <c r="BM86" s="1">
        <f t="shared" si="146"/>
        <v>0</v>
      </c>
    </row>
    <row r="87" spans="1:65" x14ac:dyDescent="0.25">
      <c r="A87" s="1" t="s">
        <v>227</v>
      </c>
      <c r="B87" s="6">
        <f>IF(Apr!$E89&gt;0,VLOOKUP($A87,Apr!$O$4:$T$202,4,FALSE),0)</f>
        <v>0</v>
      </c>
      <c r="C87" s="6">
        <f>IF(Apr!$E89&gt;0,VLOOKUP($A87,Apr!$O$4:$T$202,5,FALSE)+Apr!L$4/1000,0)</f>
        <v>0</v>
      </c>
      <c r="D87" s="16">
        <f t="shared" si="69"/>
        <v>0</v>
      </c>
      <c r="E87" s="6">
        <f>IF(May!$E89&gt;0,VLOOKUP($A87,May!$O$4:$T$202,4,FALSE),0)</f>
        <v>0</v>
      </c>
      <c r="F87" s="6">
        <f>IF(May!$E89&gt;0,VLOOKUP($A87,May!$O$4:$T$202,5,FALSE)+May!L$4/1000,0)</f>
        <v>0</v>
      </c>
      <c r="G87" s="16">
        <f t="shared" si="70"/>
        <v>0</v>
      </c>
      <c r="H87" s="6">
        <f>IF(Jun!$E89&gt;0,VLOOKUP($A87,Jun!$O$4:$R$202,4,FALSE),0)</f>
        <v>0</v>
      </c>
      <c r="I87" s="6">
        <f>IF(Jun!$E89&gt;0,VLOOKUP($A87,Jun!$O$4:$T$202,5,FALSE)+Jun!L$4/1000,0)</f>
        <v>0</v>
      </c>
      <c r="J87" s="16">
        <f t="shared" si="71"/>
        <v>0</v>
      </c>
      <c r="K87" s="6">
        <f>IF(Jul!$E89&gt;0,VLOOKUP($A87,Jul!$O$4:$R$202,4,FALSE),0)</f>
        <v>0</v>
      </c>
      <c r="L87" s="6">
        <f>IF(Jul!$E89&gt;0,VLOOKUP($A87,Jul!$O$4:$T$202,5,FALSE)+Jul!$L$4/1000,0)</f>
        <v>0</v>
      </c>
      <c r="M87" s="16">
        <f t="shared" si="72"/>
        <v>0</v>
      </c>
      <c r="N87" s="6">
        <f>IF(Aug!$E89&gt;0,VLOOKUP($A87,Aug!$O$4:$R$202,4,FALSE),0)</f>
        <v>0</v>
      </c>
      <c r="O87" s="6">
        <f>IF(Aug!$E89&gt;0,VLOOKUP($A87,Aug!$O$4:$T$202,5,FALSE)+Aug!L$4/1000,0)</f>
        <v>0</v>
      </c>
      <c r="P87" s="16">
        <f t="shared" si="73"/>
        <v>0</v>
      </c>
      <c r="Q87" s="6">
        <f>IF(Sep!$E89&gt;0,VLOOKUP($A87,Sep!$O$4:$R$202,4,FALSE),0)</f>
        <v>0</v>
      </c>
      <c r="R87" s="6">
        <f>IF(Sep!$E89&gt;0,VLOOKUP($A87,Sep!$O$4:$T$202,5,FALSE)+Sep!L$4/1000,0)</f>
        <v>1.4E-2</v>
      </c>
      <c r="S87" s="16">
        <f t="shared" si="74"/>
        <v>1.4E-2</v>
      </c>
      <c r="T87" s="6">
        <f>IF(Oct!$E89&gt;0,VLOOKUP($A87,Oct!$O$4:$R$202,4,FALSE),0)</f>
        <v>0</v>
      </c>
      <c r="U87" s="6">
        <f>IF(Oct!$E89&gt;0,VLOOKUP($A87,Oct!$O$4:$T$202,5,FALSE)+Oct!L$4/1000,0)</f>
        <v>0</v>
      </c>
      <c r="V87" s="16">
        <f t="shared" si="75"/>
        <v>0</v>
      </c>
      <c r="W87" s="6">
        <f>IF(Nov!$E89&gt;0,VLOOKUP($A87,Nov!$O$4:$R$202,4,FALSE),0)</f>
        <v>0</v>
      </c>
      <c r="X87" s="6">
        <f>IF(Nov!$E89&gt;0,VLOOKUP($A87,Nov!$O$4:$T$202,5,FALSE)+Nov!L$4/1000,0)</f>
        <v>0</v>
      </c>
      <c r="Y87" s="16">
        <f t="shared" si="76"/>
        <v>0</v>
      </c>
      <c r="Z87" s="6">
        <f>IF(Dec!$E89&gt;0,VLOOKUP($A87,Dec!$O$4:$R$202,4,FALSE),0)</f>
        <v>0</v>
      </c>
      <c r="AA87" s="6">
        <f>IF(Dec!$E89&gt;0,VLOOKUP($A87,Dec!$O$4:$T$202,5,FALSE)+Dec!L$4/1000,0)</f>
        <v>0</v>
      </c>
      <c r="AB87" s="16">
        <f t="shared" si="77"/>
        <v>0</v>
      </c>
      <c r="AC87" s="6">
        <f>IF(Jan!$E89&gt;0,VLOOKUP($A87,Jan!$O$4:$R$202,4,FALSE),0)</f>
        <v>0</v>
      </c>
      <c r="AD87" s="6">
        <f>IF(Jan!$E89&gt;0,VLOOKUP($A87,Jan!$O$4:$T$202,5,FALSE)+Jan!L$4/1000,0)</f>
        <v>0</v>
      </c>
      <c r="AE87" s="16">
        <f t="shared" si="78"/>
        <v>0</v>
      </c>
      <c r="AF87" s="6">
        <f>IF(Feb!$E89&gt;0,VLOOKUP($A87,Feb!$O$4:$R$202,4,FALSE),0)</f>
        <v>0</v>
      </c>
      <c r="AG87" s="6">
        <f>IF(Feb!$E89&gt;0,VLOOKUP($A87,Feb!$O$4:$T$202,5,FALSE)+Feb!L$4/1000,0)</f>
        <v>0</v>
      </c>
      <c r="AH87" s="16">
        <f t="shared" si="79"/>
        <v>0</v>
      </c>
      <c r="AI87" s="6">
        <f>IF(Mar!$E89&gt;0,VLOOKUP($A87,Mar!$O$4:$R$202,4,FALSE),0)</f>
        <v>0</v>
      </c>
      <c r="AJ87" s="6">
        <f>IF(Mar!$E89&gt;0,VLOOKUP($A87,Mar!$O$4:$T$202,5,FALSE)+Mar!L$4/1000,0)</f>
        <v>0</v>
      </c>
      <c r="AK87" s="16">
        <f t="shared" si="80"/>
        <v>0</v>
      </c>
      <c r="AN87" s="16">
        <f t="shared" si="81"/>
        <v>1.4014E-2</v>
      </c>
      <c r="AO87" s="52"/>
      <c r="AQ87" s="1" t="str">
        <f t="shared" si="104"/>
        <v>Michelle Chadwick</v>
      </c>
      <c r="AR87" s="6">
        <f t="shared" si="126"/>
        <v>0</v>
      </c>
      <c r="AS87" s="6">
        <f t="shared" si="127"/>
        <v>0</v>
      </c>
      <c r="AT87" s="6">
        <f t="shared" si="128"/>
        <v>0</v>
      </c>
      <c r="AU87" s="6">
        <f t="shared" si="129"/>
        <v>0</v>
      </c>
      <c r="AV87" s="6">
        <f t="shared" si="130"/>
        <v>0</v>
      </c>
      <c r="AW87" s="6">
        <f t="shared" si="131"/>
        <v>1.4E-2</v>
      </c>
      <c r="AX87" s="6">
        <f t="shared" si="132"/>
        <v>0</v>
      </c>
      <c r="AY87" s="6">
        <f t="shared" si="133"/>
        <v>0</v>
      </c>
      <c r="AZ87" s="6">
        <f t="shared" si="134"/>
        <v>0</v>
      </c>
      <c r="BA87" s="6">
        <f t="shared" si="135"/>
        <v>0</v>
      </c>
      <c r="BB87" s="6">
        <f t="shared" si="136"/>
        <v>0</v>
      </c>
      <c r="BC87" s="6">
        <f t="shared" si="137"/>
        <v>0</v>
      </c>
      <c r="BE87" s="1">
        <f t="shared" si="138"/>
        <v>1.4E-2</v>
      </c>
      <c r="BF87" s="1">
        <f t="shared" si="139"/>
        <v>0</v>
      </c>
      <c r="BG87" s="1">
        <f t="shared" si="140"/>
        <v>0</v>
      </c>
      <c r="BH87" s="1">
        <f t="shared" si="141"/>
        <v>0</v>
      </c>
      <c r="BI87" s="1">
        <f t="shared" si="142"/>
        <v>0</v>
      </c>
      <c r="BJ87" s="1">
        <f t="shared" si="143"/>
        <v>0</v>
      </c>
      <c r="BK87" s="1">
        <f t="shared" si="144"/>
        <v>0</v>
      </c>
      <c r="BL87" s="1">
        <f t="shared" si="145"/>
        <v>0</v>
      </c>
      <c r="BM87" s="1">
        <f t="shared" si="146"/>
        <v>0</v>
      </c>
    </row>
    <row r="88" spans="1:65" x14ac:dyDescent="0.25">
      <c r="A88" s="1" t="s">
        <v>15</v>
      </c>
      <c r="B88" s="6">
        <f>IF(Apr!$E90&gt;0,VLOOKUP($A88,Apr!$O$4:$T$202,4,FALSE),0)</f>
        <v>0</v>
      </c>
      <c r="C88" s="6">
        <f>IF(Apr!$E90&gt;0,VLOOKUP($A88,Apr!$O$4:$T$202,5,FALSE)+Apr!L$4/1000,0)</f>
        <v>0</v>
      </c>
      <c r="D88" s="16">
        <f t="shared" si="69"/>
        <v>0</v>
      </c>
      <c r="E88" s="6">
        <f>IF(May!$E90&gt;0,VLOOKUP($A88,May!$O$4:$T$202,4,FALSE),0)</f>
        <v>0</v>
      </c>
      <c r="F88" s="6">
        <f>IF(May!$E90&gt;0,VLOOKUP($A88,May!$O$4:$T$202,5,FALSE)+May!L$4/1000,0)</f>
        <v>0</v>
      </c>
      <c r="G88" s="16">
        <f t="shared" si="70"/>
        <v>0</v>
      </c>
      <c r="H88" s="6">
        <f>IF(Jun!$E90&gt;0,VLOOKUP($A88,Jun!$O$4:$R$202,4,FALSE),0)</f>
        <v>0</v>
      </c>
      <c r="I88" s="6">
        <f>IF(Jun!$E90&gt;0,VLOOKUP($A88,Jun!$O$4:$T$202,5,FALSE)+Jun!L$4/1000,0)</f>
        <v>0</v>
      </c>
      <c r="J88" s="16">
        <f t="shared" si="71"/>
        <v>0</v>
      </c>
      <c r="K88" s="6">
        <f>IF(Jul!$E90&gt;0,VLOOKUP($A88,Jul!$O$4:$R$202,4,FALSE),0)</f>
        <v>0</v>
      </c>
      <c r="L88" s="6">
        <f>IF(Jul!$E90&gt;0,VLOOKUP($A88,Jul!$O$4:$T$202,5,FALSE)+Jul!$L$4/1000,0)</f>
        <v>0</v>
      </c>
      <c r="M88" s="16">
        <f t="shared" si="72"/>
        <v>0</v>
      </c>
      <c r="N88" s="6">
        <f>IF(Aug!$E90&gt;0,VLOOKUP($A88,Aug!$O$4:$R$202,4,FALSE),0)</f>
        <v>0</v>
      </c>
      <c r="O88" s="6">
        <f>IF(Aug!$E90&gt;0,VLOOKUP($A88,Aug!$O$4:$T$202,5,FALSE)+Aug!L$4/1000,0)</f>
        <v>0</v>
      </c>
      <c r="P88" s="16">
        <f t="shared" si="73"/>
        <v>0</v>
      </c>
      <c r="Q88" s="6">
        <f>IF(Sep!$E90&gt;0,VLOOKUP($A88,Sep!$O$4:$R$202,4,FALSE),0)</f>
        <v>0</v>
      </c>
      <c r="R88" s="6">
        <f>IF(Sep!$E90&gt;0,VLOOKUP($A88,Sep!$O$4:$T$202,5,FALSE)+Sep!L$4/1000,0)</f>
        <v>0</v>
      </c>
      <c r="S88" s="16">
        <f t="shared" si="74"/>
        <v>0</v>
      </c>
      <c r="T88" s="6">
        <f>IF(Oct!$E90&gt;0,VLOOKUP($A88,Oct!$O$4:$R$202,4,FALSE),0)</f>
        <v>0</v>
      </c>
      <c r="U88" s="6">
        <f>IF(Oct!$E90&gt;0,VLOOKUP($A88,Oct!$O$4:$T$202,5,FALSE)+Oct!L$4/1000,0)</f>
        <v>0</v>
      </c>
      <c r="V88" s="16">
        <f t="shared" si="75"/>
        <v>0</v>
      </c>
      <c r="W88" s="6">
        <f>IF(Nov!$E90&gt;0,VLOOKUP($A88,Nov!$O$4:$R$202,4,FALSE),0)</f>
        <v>0</v>
      </c>
      <c r="X88" s="6">
        <f>IF(Nov!$E90&gt;0,VLOOKUP($A88,Nov!$O$4:$T$202,5,FALSE)+Nov!L$4/1000,0)</f>
        <v>0</v>
      </c>
      <c r="Y88" s="16">
        <f t="shared" si="76"/>
        <v>0</v>
      </c>
      <c r="Z88" s="6">
        <f>IF(Dec!$E90&gt;0,VLOOKUP($A88,Dec!$O$4:$R$202,4,FALSE),0)</f>
        <v>0</v>
      </c>
      <c r="AA88" s="6">
        <f>IF(Dec!$E90&gt;0,VLOOKUP($A88,Dec!$O$4:$T$202,5,FALSE)+Dec!L$4/1000,0)</f>
        <v>0</v>
      </c>
      <c r="AB88" s="16">
        <f t="shared" si="77"/>
        <v>0</v>
      </c>
      <c r="AC88" s="6">
        <f>IF(Jan!$E90&gt;0,VLOOKUP($A88,Jan!$O$4:$R$202,4,FALSE),0)</f>
        <v>0</v>
      </c>
      <c r="AD88" s="6">
        <f>IF(Jan!$E90&gt;0,VLOOKUP($A88,Jan!$O$4:$T$202,5,FALSE)+Jan!L$4/1000,0)</f>
        <v>0</v>
      </c>
      <c r="AE88" s="16">
        <f t="shared" si="78"/>
        <v>0</v>
      </c>
      <c r="AF88" s="6">
        <f>IF(Feb!$E90&gt;0,VLOOKUP($A88,Feb!$O$4:$R$202,4,FALSE),0)</f>
        <v>0</v>
      </c>
      <c r="AG88" s="6">
        <f>IF(Feb!$E90&gt;0,VLOOKUP($A88,Feb!$O$4:$T$202,5,FALSE)+Feb!L$4/1000,0)</f>
        <v>0</v>
      </c>
      <c r="AH88" s="16">
        <f t="shared" si="79"/>
        <v>0</v>
      </c>
      <c r="AI88" s="6">
        <f>IF(Mar!$E90&gt;0,VLOOKUP($A88,Mar!$O$4:$R$202,4,FALSE),0)</f>
        <v>0</v>
      </c>
      <c r="AJ88" s="6">
        <f>IF(Mar!$E90&gt;0,VLOOKUP($A88,Mar!$O$4:$T$202,5,FALSE)+Mar!L$4/1000,0)</f>
        <v>0</v>
      </c>
      <c r="AK88" s="16">
        <f t="shared" si="80"/>
        <v>0</v>
      </c>
      <c r="AN88" s="16">
        <f t="shared" si="81"/>
        <v>0</v>
      </c>
      <c r="AQ88" s="1" t="str">
        <f t="shared" si="104"/>
        <v>Michelle Sheridan</v>
      </c>
      <c r="AR88" s="6">
        <f t="shared" si="126"/>
        <v>0</v>
      </c>
      <c r="AS88" s="6">
        <f t="shared" si="127"/>
        <v>0</v>
      </c>
      <c r="AT88" s="6">
        <f t="shared" si="128"/>
        <v>0</v>
      </c>
      <c r="AU88" s="6">
        <f t="shared" si="129"/>
        <v>0</v>
      </c>
      <c r="AV88" s="6">
        <f t="shared" si="130"/>
        <v>0</v>
      </c>
      <c r="AW88" s="6">
        <f t="shared" si="131"/>
        <v>0</v>
      </c>
      <c r="AX88" s="6">
        <f t="shared" si="132"/>
        <v>0</v>
      </c>
      <c r="AY88" s="6">
        <f t="shared" si="133"/>
        <v>0</v>
      </c>
      <c r="AZ88" s="6">
        <f t="shared" si="134"/>
        <v>0</v>
      </c>
      <c r="BA88" s="6">
        <f t="shared" si="135"/>
        <v>0</v>
      </c>
      <c r="BB88" s="6">
        <f t="shared" si="136"/>
        <v>0</v>
      </c>
      <c r="BC88" s="6">
        <f t="shared" si="137"/>
        <v>0</v>
      </c>
      <c r="BE88" s="1">
        <f t="shared" si="138"/>
        <v>0</v>
      </c>
      <c r="BF88" s="1">
        <f t="shared" si="139"/>
        <v>0</v>
      </c>
      <c r="BG88" s="1">
        <f t="shared" si="140"/>
        <v>0</v>
      </c>
      <c r="BH88" s="1">
        <f t="shared" si="141"/>
        <v>0</v>
      </c>
      <c r="BI88" s="1">
        <f t="shared" si="142"/>
        <v>0</v>
      </c>
      <c r="BJ88" s="1">
        <f t="shared" si="143"/>
        <v>0</v>
      </c>
      <c r="BK88" s="1">
        <f t="shared" si="144"/>
        <v>0</v>
      </c>
      <c r="BL88" s="1">
        <f t="shared" si="145"/>
        <v>0</v>
      </c>
      <c r="BM88" s="1">
        <f t="shared" si="146"/>
        <v>0</v>
      </c>
    </row>
    <row r="89" spans="1:65" x14ac:dyDescent="0.25">
      <c r="A89" s="41" t="s">
        <v>186</v>
      </c>
      <c r="B89" s="6">
        <f>IF(Apr!$E91&gt;0,VLOOKUP($A89,Apr!$O$4:$T$202,4,FALSE),0)</f>
        <v>0</v>
      </c>
      <c r="C89" s="6">
        <f>IF(Apr!$E91&gt;0,VLOOKUP($A89,Apr!$O$4:$T$202,5,FALSE)+Apr!L$4/1000,0)</f>
        <v>0</v>
      </c>
      <c r="D89" s="16">
        <f t="shared" si="69"/>
        <v>0</v>
      </c>
      <c r="E89" s="6">
        <f>IF(May!$E91&gt;0,VLOOKUP($A89,May!$O$4:$T$202,4,FALSE),0)</f>
        <v>0</v>
      </c>
      <c r="F89" s="6">
        <f>IF(May!$E91&gt;0,VLOOKUP($A89,May!$O$4:$T$202,5,FALSE)+May!L$4/1000,0)</f>
        <v>0</v>
      </c>
      <c r="G89" s="16">
        <f t="shared" si="70"/>
        <v>0</v>
      </c>
      <c r="H89" s="6">
        <f>IF(Jun!$E91&gt;0,VLOOKUP($A89,Jun!$O$4:$R$202,4,FALSE),0)</f>
        <v>0</v>
      </c>
      <c r="I89" s="6">
        <f>IF(Jun!$E91&gt;0,VLOOKUP($A89,Jun!$O$4:$T$202,5,FALSE)+Jun!L$4/1000,0)</f>
        <v>0</v>
      </c>
      <c r="J89" s="16">
        <f t="shared" si="71"/>
        <v>0</v>
      </c>
      <c r="K89" s="6">
        <f>IF(Jul!$E91&gt;0,VLOOKUP($A89,Jul!$O$4:$R$202,4,FALSE),0)</f>
        <v>0</v>
      </c>
      <c r="L89" s="6">
        <f>IF(Jul!$E91&gt;0,VLOOKUP($A89,Jul!$O$4:$T$202,5,FALSE)+Jul!$L$4/1000,0)</f>
        <v>0</v>
      </c>
      <c r="M89" s="16">
        <f t="shared" si="72"/>
        <v>0</v>
      </c>
      <c r="N89" s="6">
        <f>IF(Aug!$E91&gt;0,VLOOKUP($A89,Aug!$O$4:$R$202,4,FALSE),0)</f>
        <v>0</v>
      </c>
      <c r="O89" s="6">
        <f>IF(Aug!$E91&gt;0,VLOOKUP($A89,Aug!$O$4:$T$202,5,FALSE)+Aug!L$4/1000,0)</f>
        <v>0</v>
      </c>
      <c r="P89" s="16">
        <f t="shared" si="73"/>
        <v>0</v>
      </c>
      <c r="Q89" s="6">
        <f>IF(Sep!$E91&gt;0,VLOOKUP($A89,Sep!$O$4:$R$202,4,FALSE),0)</f>
        <v>0</v>
      </c>
      <c r="R89" s="6">
        <f>IF(Sep!$E91&gt;0,VLOOKUP($A89,Sep!$O$4:$T$202,5,FALSE)+Sep!L$4/1000,0)</f>
        <v>0</v>
      </c>
      <c r="S89" s="16">
        <f t="shared" si="74"/>
        <v>0</v>
      </c>
      <c r="T89" s="6">
        <f>IF(Oct!$E91&gt;0,VLOOKUP($A89,Oct!$O$4:$R$202,4,FALSE),0)</f>
        <v>0</v>
      </c>
      <c r="U89" s="6">
        <f>IF(Oct!$E91&gt;0,VLOOKUP($A89,Oct!$O$4:$T$202,5,FALSE)+Oct!L$4/1000,0)</f>
        <v>0</v>
      </c>
      <c r="V89" s="16">
        <f t="shared" si="75"/>
        <v>0</v>
      </c>
      <c r="W89" s="6">
        <f>IF(Nov!$E91&gt;0,VLOOKUP($A89,Nov!$O$4:$R$202,4,FALSE),0)</f>
        <v>0</v>
      </c>
      <c r="X89" s="6">
        <f>IF(Nov!$E91&gt;0,VLOOKUP($A89,Nov!$O$4:$T$202,5,FALSE)+Nov!L$4/1000,0)</f>
        <v>0</v>
      </c>
      <c r="Y89" s="16">
        <f t="shared" si="76"/>
        <v>0</v>
      </c>
      <c r="Z89" s="6">
        <f>IF(Dec!$E91&gt;0,VLOOKUP($A89,Dec!$O$4:$R$202,4,FALSE),0)</f>
        <v>0</v>
      </c>
      <c r="AA89" s="6">
        <f>IF(Dec!$E91&gt;0,VLOOKUP($A89,Dec!$O$4:$T$202,5,FALSE)+Dec!L$4/1000,0)</f>
        <v>0</v>
      </c>
      <c r="AB89" s="16">
        <f t="shared" si="77"/>
        <v>0</v>
      </c>
      <c r="AC89" s="6">
        <f>IF(Jan!$E91&gt;0,VLOOKUP($A89,Jan!$O$4:$R$202,4,FALSE),0)</f>
        <v>0</v>
      </c>
      <c r="AD89" s="6">
        <f>IF(Jan!$E91&gt;0,VLOOKUP($A89,Jan!$O$4:$T$202,5,FALSE)+Jan!L$4/1000,0)</f>
        <v>0</v>
      </c>
      <c r="AE89" s="16">
        <f t="shared" si="78"/>
        <v>0</v>
      </c>
      <c r="AF89" s="6">
        <f>IF(Feb!$E91&gt;0,VLOOKUP($A89,Feb!$O$4:$R$202,4,FALSE),0)</f>
        <v>0</v>
      </c>
      <c r="AG89" s="6">
        <f>IF(Feb!$E91&gt;0,VLOOKUP($A89,Feb!$O$4:$T$202,5,FALSE)+Feb!L$4/1000,0)</f>
        <v>0</v>
      </c>
      <c r="AH89" s="16">
        <f t="shared" si="79"/>
        <v>0</v>
      </c>
      <c r="AI89" s="6">
        <f>IF(Mar!$E91&gt;0,VLOOKUP($A89,Mar!$O$4:$R$202,4,FALSE),0)</f>
        <v>0</v>
      </c>
      <c r="AJ89" s="6">
        <f>IF(Mar!$E91&gt;0,VLOOKUP($A89,Mar!$O$4:$T$202,5,FALSE)+Mar!L$4/1000,0)</f>
        <v>0</v>
      </c>
      <c r="AK89" s="16">
        <f t="shared" si="80"/>
        <v>0</v>
      </c>
      <c r="AN89" s="16">
        <f t="shared" si="81"/>
        <v>0</v>
      </c>
      <c r="AQ89" s="1" t="str">
        <f t="shared" si="104"/>
        <v>Mick Widdup</v>
      </c>
      <c r="AR89" s="6">
        <f t="shared" si="126"/>
        <v>0</v>
      </c>
      <c r="AS89" s="6">
        <f t="shared" si="127"/>
        <v>0</v>
      </c>
      <c r="AT89" s="6">
        <f t="shared" si="128"/>
        <v>0</v>
      </c>
      <c r="AU89" s="6">
        <f t="shared" si="129"/>
        <v>0</v>
      </c>
      <c r="AV89" s="6">
        <f t="shared" si="130"/>
        <v>0</v>
      </c>
      <c r="AW89" s="6">
        <f t="shared" si="131"/>
        <v>0</v>
      </c>
      <c r="AX89" s="6">
        <f t="shared" si="132"/>
        <v>0</v>
      </c>
      <c r="AY89" s="6">
        <f t="shared" si="133"/>
        <v>0</v>
      </c>
      <c r="AZ89" s="6">
        <f t="shared" si="134"/>
        <v>0</v>
      </c>
      <c r="BA89" s="6">
        <f t="shared" si="135"/>
        <v>0</v>
      </c>
      <c r="BB89" s="6">
        <f t="shared" si="136"/>
        <v>0</v>
      </c>
      <c r="BC89" s="6">
        <f t="shared" si="137"/>
        <v>0</v>
      </c>
      <c r="BE89" s="1">
        <f t="shared" si="138"/>
        <v>0</v>
      </c>
      <c r="BF89" s="1">
        <f t="shared" si="139"/>
        <v>0</v>
      </c>
      <c r="BG89" s="1">
        <f t="shared" si="140"/>
        <v>0</v>
      </c>
      <c r="BH89" s="1">
        <f t="shared" si="141"/>
        <v>0</v>
      </c>
      <c r="BI89" s="1">
        <f t="shared" si="142"/>
        <v>0</v>
      </c>
      <c r="BJ89" s="1">
        <f t="shared" si="143"/>
        <v>0</v>
      </c>
      <c r="BK89" s="1">
        <f t="shared" si="144"/>
        <v>0</v>
      </c>
      <c r="BL89" s="1">
        <f t="shared" si="145"/>
        <v>0</v>
      </c>
      <c r="BM89" s="1">
        <f t="shared" si="146"/>
        <v>0</v>
      </c>
    </row>
    <row r="90" spans="1:65" x14ac:dyDescent="0.25">
      <c r="A90" s="1" t="s">
        <v>53</v>
      </c>
      <c r="B90" s="6">
        <f>IF(Apr!$E92&gt;0,VLOOKUP($A90,Apr!$O$4:$T$202,4,FALSE),0)</f>
        <v>0</v>
      </c>
      <c r="C90" s="6">
        <f>IF(Apr!$E92&gt;0,VLOOKUP($A90,Apr!$O$4:$T$202,5,FALSE)+Apr!L$4/1000,0)</f>
        <v>0</v>
      </c>
      <c r="D90" s="16">
        <f t="shared" si="69"/>
        <v>0</v>
      </c>
      <c r="E90" s="6">
        <f>IF(May!$E92&gt;0,VLOOKUP($A90,May!$O$4:$T$202,4,FALSE),0)</f>
        <v>39</v>
      </c>
      <c r="F90" s="6">
        <f>IF(May!$E92&gt;0,VLOOKUP($A90,May!$O$4:$T$202,5,FALSE)+May!L$4/1000,0)</f>
        <v>2.0249999999999999</v>
      </c>
      <c r="G90" s="16">
        <f t="shared" si="70"/>
        <v>41.064</v>
      </c>
      <c r="H90" s="6">
        <f>IF(Jun!$E92&gt;0,VLOOKUP($A90,Jun!$O$4:$R$202,4,FALSE),0)</f>
        <v>0</v>
      </c>
      <c r="I90" s="6">
        <f>IF(Jun!$E92&gt;0,VLOOKUP($A90,Jun!$O$4:$T$202,5,FALSE)+Jun!L$4/1000,0)</f>
        <v>0</v>
      </c>
      <c r="J90" s="16">
        <f t="shared" si="71"/>
        <v>0</v>
      </c>
      <c r="K90" s="6">
        <f>IF(Jul!$E92&gt;0,VLOOKUP($A90,Jul!$O$4:$R$202,4,FALSE),0)</f>
        <v>32</v>
      </c>
      <c r="L90" s="6">
        <f>IF(Jul!$E92&gt;0,VLOOKUP($A90,Jul!$O$4:$T$202,5,FALSE)+Jul!$L$4/1000,0)</f>
        <v>1.9E-2</v>
      </c>
      <c r="M90" s="16">
        <f t="shared" si="72"/>
        <v>32.050999999999995</v>
      </c>
      <c r="N90" s="6">
        <f>IF(Aug!$E92&gt;0,VLOOKUP($A90,Aug!$O$4:$R$202,4,FALSE),0)</f>
        <v>0</v>
      </c>
      <c r="O90" s="6">
        <f>IF(Aug!$E92&gt;0,VLOOKUP($A90,Aug!$O$4:$T$202,5,FALSE)+Aug!L$4/1000,0)</f>
        <v>0</v>
      </c>
      <c r="P90" s="16">
        <f t="shared" si="73"/>
        <v>0</v>
      </c>
      <c r="Q90" s="6">
        <f>IF(Sep!$E92&gt;0,VLOOKUP($A90,Sep!$O$4:$R$202,4,FALSE),0)</f>
        <v>0</v>
      </c>
      <c r="R90" s="6">
        <f>IF(Sep!$E92&gt;0,VLOOKUP($A90,Sep!$O$4:$T$202,5,FALSE)+Sep!L$4/1000,0)</f>
        <v>0</v>
      </c>
      <c r="S90" s="16">
        <f t="shared" si="74"/>
        <v>0</v>
      </c>
      <c r="T90" s="6">
        <f>IF(Oct!$E92&gt;0,VLOOKUP($A90,Oct!$O$4:$R$202,4,FALSE),0)</f>
        <v>0</v>
      </c>
      <c r="U90" s="6">
        <f>IF(Oct!$E92&gt;0,VLOOKUP($A90,Oct!$O$4:$T$202,5,FALSE)+Oct!L$4/1000,0)</f>
        <v>0</v>
      </c>
      <c r="V90" s="16">
        <f t="shared" si="75"/>
        <v>0</v>
      </c>
      <c r="W90" s="6">
        <f>IF(Nov!$E92&gt;0,VLOOKUP($A90,Nov!$O$4:$R$202,4,FALSE),0)</f>
        <v>0</v>
      </c>
      <c r="X90" s="6">
        <f>IF(Nov!$E92&gt;0,VLOOKUP($A90,Nov!$O$4:$T$202,5,FALSE)+Nov!L$4/1000,0)</f>
        <v>0</v>
      </c>
      <c r="Y90" s="16">
        <f t="shared" si="76"/>
        <v>0</v>
      </c>
      <c r="Z90" s="6">
        <f>IF(Dec!$E92&gt;0,VLOOKUP($A90,Dec!$O$4:$R$202,4,FALSE),0)</f>
        <v>0</v>
      </c>
      <c r="AA90" s="6">
        <f>IF(Dec!$E92&gt;0,VLOOKUP($A90,Dec!$O$4:$T$202,5,FALSE)+Dec!L$4/1000,0)</f>
        <v>0</v>
      </c>
      <c r="AB90" s="16">
        <f t="shared" si="77"/>
        <v>0</v>
      </c>
      <c r="AC90" s="6">
        <f>IF(Jan!$E92&gt;0,VLOOKUP($A90,Jan!$O$4:$R$202,4,FALSE),0)</f>
        <v>0</v>
      </c>
      <c r="AD90" s="6">
        <f>IF(Jan!$E92&gt;0,VLOOKUP($A90,Jan!$O$4:$T$202,5,FALSE)+Jan!L$4/1000,0)</f>
        <v>0</v>
      </c>
      <c r="AE90" s="16">
        <f t="shared" si="78"/>
        <v>0</v>
      </c>
      <c r="AF90" s="6">
        <f>IF(Feb!$E92&gt;0,VLOOKUP($A90,Feb!$O$4:$R$202,4,FALSE),0)</f>
        <v>0</v>
      </c>
      <c r="AG90" s="6">
        <f>IF(Feb!$E92&gt;0,VLOOKUP($A90,Feb!$O$4:$T$202,5,FALSE)+Feb!L$4/1000,0)</f>
        <v>0</v>
      </c>
      <c r="AH90" s="16">
        <f t="shared" si="79"/>
        <v>0</v>
      </c>
      <c r="AI90" s="6">
        <f>IF(Mar!$E92&gt;0,VLOOKUP($A90,Mar!$O$4:$R$202,4,FALSE),0)</f>
        <v>0</v>
      </c>
      <c r="AJ90" s="6">
        <f>IF(Mar!$E92&gt;0,VLOOKUP($A90,Mar!$O$4:$T$202,5,FALSE)+Mar!L$4/1000,0)</f>
        <v>0</v>
      </c>
      <c r="AK90" s="16">
        <f t="shared" si="80"/>
        <v>0</v>
      </c>
      <c r="AN90" s="16">
        <f t="shared" si="81"/>
        <v>73.166747666666666</v>
      </c>
      <c r="AQ90" s="1" t="str">
        <f t="shared" si="104"/>
        <v>Mike Toft</v>
      </c>
      <c r="AR90" s="6">
        <f t="shared" si="126"/>
        <v>0</v>
      </c>
      <c r="AS90" s="6">
        <f t="shared" si="127"/>
        <v>41.064</v>
      </c>
      <c r="AT90" s="6">
        <f t="shared" si="128"/>
        <v>0</v>
      </c>
      <c r="AU90" s="6">
        <f t="shared" si="129"/>
        <v>32.050999999999995</v>
      </c>
      <c r="AV90" s="6">
        <f t="shared" si="130"/>
        <v>0</v>
      </c>
      <c r="AW90" s="6">
        <f t="shared" si="131"/>
        <v>0</v>
      </c>
      <c r="AX90" s="6">
        <f t="shared" si="132"/>
        <v>0</v>
      </c>
      <c r="AY90" s="6">
        <f t="shared" si="133"/>
        <v>0</v>
      </c>
      <c r="AZ90" s="6">
        <f t="shared" si="134"/>
        <v>0</v>
      </c>
      <c r="BA90" s="6">
        <f t="shared" si="135"/>
        <v>0</v>
      </c>
      <c r="BB90" s="6">
        <f t="shared" si="136"/>
        <v>0</v>
      </c>
      <c r="BC90" s="6">
        <f t="shared" si="137"/>
        <v>0</v>
      </c>
      <c r="BE90" s="1">
        <f t="shared" si="138"/>
        <v>41.064</v>
      </c>
      <c r="BF90" s="1">
        <f t="shared" si="139"/>
        <v>32.050999999999995</v>
      </c>
      <c r="BG90" s="1">
        <f t="shared" si="140"/>
        <v>0</v>
      </c>
      <c r="BH90" s="1">
        <f t="shared" si="141"/>
        <v>0</v>
      </c>
      <c r="BI90" s="1">
        <f t="shared" si="142"/>
        <v>0</v>
      </c>
      <c r="BJ90" s="1">
        <f t="shared" si="143"/>
        <v>0</v>
      </c>
      <c r="BK90" s="1">
        <f t="shared" si="144"/>
        <v>0</v>
      </c>
      <c r="BL90" s="1">
        <f t="shared" si="145"/>
        <v>0</v>
      </c>
      <c r="BM90" s="1">
        <f t="shared" si="146"/>
        <v>0</v>
      </c>
    </row>
    <row r="91" spans="1:65" x14ac:dyDescent="0.25">
      <c r="A91" s="1" t="s">
        <v>225</v>
      </c>
      <c r="B91" s="6">
        <f>IF(Apr!$E93&gt;0,VLOOKUP($A91,Apr!$O$4:$T$202,4,FALSE),0)</f>
        <v>0</v>
      </c>
      <c r="C91" s="6">
        <f>IF(Apr!$E93&gt;0,VLOOKUP($A91,Apr!$O$4:$T$202,5,FALSE)+Apr!L$4/1000,0)</f>
        <v>0</v>
      </c>
      <c r="D91" s="16">
        <f t="shared" si="69"/>
        <v>0</v>
      </c>
      <c r="E91" s="6">
        <f>IF(May!$E93&gt;0,VLOOKUP($A91,May!$O$4:$T$202,4,FALSE),0)</f>
        <v>0</v>
      </c>
      <c r="F91" s="6">
        <f>IF(May!$E93&gt;0,VLOOKUP($A91,May!$O$4:$T$202,5,FALSE)+May!L$4/1000,0)</f>
        <v>0</v>
      </c>
      <c r="G91" s="16">
        <f t="shared" si="70"/>
        <v>0</v>
      </c>
      <c r="H91" s="6">
        <f>IF(Jun!$E93&gt;0,VLOOKUP($A91,Jun!$O$4:$R$202,4,FALSE),0)</f>
        <v>0</v>
      </c>
      <c r="I91" s="6">
        <f>IF(Jun!$E93&gt;0,VLOOKUP($A91,Jun!$O$4:$T$202,5,FALSE)+Jun!L$4/1000,0)</f>
        <v>0</v>
      </c>
      <c r="J91" s="16">
        <f t="shared" si="71"/>
        <v>0</v>
      </c>
      <c r="K91" s="6">
        <f>IF(Jul!$E93&gt;0,VLOOKUP($A91,Jul!$O$4:$R$202,4,FALSE),0)</f>
        <v>0</v>
      </c>
      <c r="L91" s="6">
        <f>IF(Jul!$E93&gt;0,VLOOKUP($A91,Jul!$O$4:$T$202,5,FALSE)+Jul!$L$4/1000,0)</f>
        <v>0</v>
      </c>
      <c r="M91" s="16">
        <f t="shared" si="72"/>
        <v>0</v>
      </c>
      <c r="N91" s="6">
        <f>IF(Aug!$E93&gt;0,VLOOKUP($A91,Aug!$O$4:$R$202,4,FALSE),0)</f>
        <v>0</v>
      </c>
      <c r="O91" s="6">
        <f>IF(Aug!$E93&gt;0,VLOOKUP($A91,Aug!$O$4:$T$202,5,FALSE)+Aug!L$4/1000,0)</f>
        <v>0</v>
      </c>
      <c r="P91" s="16">
        <f t="shared" si="73"/>
        <v>0</v>
      </c>
      <c r="Q91" s="6">
        <f>IF(Sep!$E93&gt;0,VLOOKUP($A91,Sep!$O$4:$R$202,4,FALSE),0)</f>
        <v>0</v>
      </c>
      <c r="R91" s="6">
        <f>IF(Sep!$E93&gt;0,VLOOKUP($A91,Sep!$O$4:$T$202,5,FALSE)+Sep!L$4/1000,0)</f>
        <v>0</v>
      </c>
      <c r="S91" s="16">
        <f t="shared" si="74"/>
        <v>0</v>
      </c>
      <c r="T91" s="6">
        <f>IF(Oct!$E93&gt;0,VLOOKUP($A91,Oct!$O$4:$R$202,4,FALSE),0)</f>
        <v>40</v>
      </c>
      <c r="U91" s="6">
        <f>IF(Oct!$E93&gt;0,VLOOKUP($A91,Oct!$O$4:$T$202,5,FALSE)+Oct!L$4/1000,0)</f>
        <v>2.1000000000000001E-2</v>
      </c>
      <c r="V91" s="16">
        <f t="shared" si="75"/>
        <v>40.061</v>
      </c>
      <c r="W91" s="6">
        <f>IF(Nov!$E93&gt;0,VLOOKUP($A91,Nov!$O$4:$R$202,4,FALSE),0)</f>
        <v>40</v>
      </c>
      <c r="X91" s="6">
        <f>IF(Nov!$E93&gt;0,VLOOKUP($A91,Nov!$O$4:$T$202,5,FALSE)+Nov!L$4/1000,0)</f>
        <v>2.008</v>
      </c>
      <c r="Y91" s="16">
        <f t="shared" si="76"/>
        <v>42.048000000000002</v>
      </c>
      <c r="Z91" s="6">
        <f>IF(Dec!$E93&gt;0,VLOOKUP($A91,Dec!$O$4:$R$202,4,FALSE),0)</f>
        <v>0</v>
      </c>
      <c r="AA91" s="6">
        <f>IF(Dec!$E93&gt;0,VLOOKUP($A91,Dec!$O$4:$T$202,5,FALSE)+Dec!L$4/1000,0)</f>
        <v>0</v>
      </c>
      <c r="AB91" s="16">
        <f t="shared" si="77"/>
        <v>0</v>
      </c>
      <c r="AC91" s="6">
        <f>IF(Jan!$E93&gt;0,VLOOKUP($A91,Jan!$O$4:$R$202,4,FALSE),0)</f>
        <v>39</v>
      </c>
      <c r="AD91" s="6">
        <f>IF(Jan!$E93&gt;0,VLOOKUP($A91,Jan!$O$4:$T$202,5,FALSE)+Jan!L$4/1000,0)</f>
        <v>1.0089999999999999</v>
      </c>
      <c r="AE91" s="16">
        <f t="shared" si="78"/>
        <v>40.048000000000002</v>
      </c>
      <c r="AF91" s="6">
        <f>IF(Feb!$E93&gt;0,VLOOKUP($A91,Feb!$O$4:$R$202,4,FALSE),0)</f>
        <v>0</v>
      </c>
      <c r="AG91" s="6">
        <f>IF(Feb!$E93&gt;0,VLOOKUP($A91,Feb!$O$4:$T$202,5,FALSE)+Feb!L$4/1000,0)</f>
        <v>0</v>
      </c>
      <c r="AH91" s="16">
        <f t="shared" si="79"/>
        <v>0</v>
      </c>
      <c r="AI91" s="6">
        <f>IF(Mar!$E93&gt;0,VLOOKUP($A91,Mar!$O$4:$R$202,4,FALSE),0)</f>
        <v>0</v>
      </c>
      <c r="AJ91" s="6">
        <f>IF(Mar!$E93&gt;0,VLOOKUP($A91,Mar!$O$4:$T$202,5,FALSE)+Mar!L$4/1000,0)</f>
        <v>0</v>
      </c>
      <c r="AK91" s="16">
        <f t="shared" si="80"/>
        <v>0</v>
      </c>
      <c r="AN91" s="16">
        <f t="shared" si="81"/>
        <v>122.22041126666666</v>
      </c>
      <c r="AQ91" s="1" t="str">
        <f t="shared" si="104"/>
        <v>Morgan Pritchard</v>
      </c>
      <c r="AR91" s="6">
        <f t="shared" si="126"/>
        <v>0</v>
      </c>
      <c r="AS91" s="6">
        <f t="shared" si="127"/>
        <v>0</v>
      </c>
      <c r="AT91" s="6">
        <f t="shared" si="128"/>
        <v>0</v>
      </c>
      <c r="AU91" s="6">
        <f t="shared" si="129"/>
        <v>0</v>
      </c>
      <c r="AV91" s="6">
        <f t="shared" si="130"/>
        <v>0</v>
      </c>
      <c r="AW91" s="6">
        <f t="shared" si="131"/>
        <v>0</v>
      </c>
      <c r="AX91" s="6">
        <f t="shared" si="132"/>
        <v>40.061</v>
      </c>
      <c r="AY91" s="6">
        <f t="shared" si="133"/>
        <v>42.048000000000002</v>
      </c>
      <c r="AZ91" s="6">
        <f t="shared" si="134"/>
        <v>0</v>
      </c>
      <c r="BA91" s="6">
        <f t="shared" si="135"/>
        <v>40.048000000000002</v>
      </c>
      <c r="BB91" s="6">
        <f t="shared" si="136"/>
        <v>0</v>
      </c>
      <c r="BC91" s="6">
        <f t="shared" si="137"/>
        <v>0</v>
      </c>
      <c r="BE91" s="1">
        <f t="shared" si="138"/>
        <v>42.048000000000002</v>
      </c>
      <c r="BF91" s="1">
        <f t="shared" si="139"/>
        <v>40.061</v>
      </c>
      <c r="BG91" s="1">
        <f t="shared" si="140"/>
        <v>40.048000000000002</v>
      </c>
      <c r="BH91" s="1">
        <f t="shared" si="141"/>
        <v>0</v>
      </c>
      <c r="BI91" s="1">
        <f t="shared" si="142"/>
        <v>0</v>
      </c>
      <c r="BJ91" s="1">
        <f t="shared" si="143"/>
        <v>0</v>
      </c>
      <c r="BK91" s="1">
        <f t="shared" si="144"/>
        <v>0</v>
      </c>
      <c r="BL91" s="1">
        <f t="shared" si="145"/>
        <v>0</v>
      </c>
      <c r="BM91" s="1">
        <f t="shared" si="146"/>
        <v>0</v>
      </c>
    </row>
    <row r="92" spans="1:65" x14ac:dyDescent="0.25">
      <c r="A92" s="1" t="s">
        <v>66</v>
      </c>
      <c r="B92" s="6">
        <f>IF(Apr!$E94&gt;0,VLOOKUP($A92,Apr!$O$4:$T$202,4,FALSE),0)</f>
        <v>0</v>
      </c>
      <c r="C92" s="6">
        <f>IF(Apr!$E94&gt;0,VLOOKUP($A92,Apr!$O$4:$T$202,5,FALSE)+Apr!L$4/1000,0)</f>
        <v>0</v>
      </c>
      <c r="D92" s="16">
        <f t="shared" si="69"/>
        <v>0</v>
      </c>
      <c r="E92" s="6">
        <f>IF(May!$E94&gt;0,VLOOKUP($A92,May!$O$4:$T$202,4,FALSE),0)</f>
        <v>0</v>
      </c>
      <c r="F92" s="6">
        <f>IF(May!$E94&gt;0,VLOOKUP($A92,May!$O$4:$T$202,5,FALSE)+May!L$4/1000,0)</f>
        <v>0</v>
      </c>
      <c r="G92" s="16">
        <f t="shared" si="70"/>
        <v>0</v>
      </c>
      <c r="H92" s="6">
        <f>IF(Jun!$E94&gt;0,VLOOKUP($A92,Jun!$O$4:$R$202,4,FALSE),0)</f>
        <v>0</v>
      </c>
      <c r="I92" s="6">
        <f>IF(Jun!$E94&gt;0,VLOOKUP($A92,Jun!$O$4:$T$202,5,FALSE)+Jun!L$4/1000,0)</f>
        <v>0</v>
      </c>
      <c r="J92" s="16">
        <f t="shared" si="71"/>
        <v>0</v>
      </c>
      <c r="K92" s="6">
        <f>IF(Jul!$E94&gt;0,VLOOKUP($A92,Jul!$O$4:$R$202,4,FALSE),0)</f>
        <v>0</v>
      </c>
      <c r="L92" s="6">
        <f>IF(Jul!$E94&gt;0,VLOOKUP($A92,Jul!$O$4:$T$202,5,FALSE)+Jul!$L$4/1000,0)</f>
        <v>0</v>
      </c>
      <c r="M92" s="16">
        <f t="shared" si="72"/>
        <v>0</v>
      </c>
      <c r="N92" s="6">
        <f>IF(Aug!$E94&gt;0,VLOOKUP($A92,Aug!$O$4:$R$202,4,FALSE),0)</f>
        <v>0</v>
      </c>
      <c r="O92" s="6">
        <f>IF(Aug!$E94&gt;0,VLOOKUP($A92,Aug!$O$4:$T$202,5,FALSE)+Aug!L$4/1000,0)</f>
        <v>0</v>
      </c>
      <c r="P92" s="16">
        <f t="shared" si="73"/>
        <v>0</v>
      </c>
      <c r="Q92" s="6">
        <f>IF(Sep!$E94&gt;0,VLOOKUP($A92,Sep!$O$4:$R$202,4,FALSE),0)</f>
        <v>0</v>
      </c>
      <c r="R92" s="6">
        <f>IF(Sep!$E94&gt;0,VLOOKUP($A92,Sep!$O$4:$T$202,5,FALSE)+Sep!L$4/1000,0)</f>
        <v>0</v>
      </c>
      <c r="S92" s="16">
        <f t="shared" si="74"/>
        <v>0</v>
      </c>
      <c r="T92" s="6">
        <f>IF(Oct!$E94&gt;0,VLOOKUP($A92,Oct!$O$4:$R$202,4,FALSE),0)</f>
        <v>0</v>
      </c>
      <c r="U92" s="6">
        <f>IF(Oct!$E94&gt;0,VLOOKUP($A92,Oct!$O$4:$T$202,5,FALSE)+Oct!L$4/1000,0)</f>
        <v>0</v>
      </c>
      <c r="V92" s="16">
        <f t="shared" si="75"/>
        <v>0</v>
      </c>
      <c r="W92" s="6">
        <f>IF(Nov!$E94&gt;0,VLOOKUP($A92,Nov!$O$4:$R$202,4,FALSE),0)</f>
        <v>0</v>
      </c>
      <c r="X92" s="6">
        <f>IF(Nov!$E94&gt;0,VLOOKUP($A92,Nov!$O$4:$T$202,5,FALSE)+Nov!L$4/1000,0)</f>
        <v>0</v>
      </c>
      <c r="Y92" s="16">
        <f t="shared" si="76"/>
        <v>0</v>
      </c>
      <c r="Z92" s="6">
        <f>IF(Dec!$E94&gt;0,VLOOKUP($A92,Dec!$O$4:$R$202,4,FALSE),0)</f>
        <v>0</v>
      </c>
      <c r="AA92" s="6">
        <f>IF(Dec!$E94&gt;0,VLOOKUP($A92,Dec!$O$4:$T$202,5,FALSE)+Dec!L$4/1000,0)</f>
        <v>0</v>
      </c>
      <c r="AB92" s="16">
        <f t="shared" si="77"/>
        <v>0</v>
      </c>
      <c r="AC92" s="6">
        <f>IF(Jan!$E94&gt;0,VLOOKUP($A92,Jan!$O$4:$R$202,4,FALSE),0)</f>
        <v>0</v>
      </c>
      <c r="AD92" s="6">
        <f>IF(Jan!$E94&gt;0,VLOOKUP($A92,Jan!$O$4:$T$202,5,FALSE)+Jan!L$4/1000,0)</f>
        <v>0</v>
      </c>
      <c r="AE92" s="16">
        <f t="shared" si="78"/>
        <v>0</v>
      </c>
      <c r="AF92" s="6">
        <f>IF(Feb!$E94&gt;0,VLOOKUP($A92,Feb!$O$4:$R$202,4,FALSE),0)</f>
        <v>0</v>
      </c>
      <c r="AG92" s="6">
        <f>IF(Feb!$E94&gt;0,VLOOKUP($A92,Feb!$O$4:$T$202,5,FALSE)+Feb!L$4/1000,0)</f>
        <v>0</v>
      </c>
      <c r="AH92" s="16">
        <f t="shared" si="79"/>
        <v>0</v>
      </c>
      <c r="AI92" s="6">
        <f>IF(Mar!$E94&gt;0,VLOOKUP($A92,Mar!$O$4:$R$202,4,FALSE),0)</f>
        <v>0</v>
      </c>
      <c r="AJ92" s="6">
        <f>IF(Mar!$E94&gt;0,VLOOKUP($A92,Mar!$O$4:$T$202,5,FALSE)+Mar!L$4/1000,0)</f>
        <v>0</v>
      </c>
      <c r="AK92" s="16">
        <f t="shared" si="80"/>
        <v>0</v>
      </c>
      <c r="AN92" s="16">
        <f t="shared" si="81"/>
        <v>0</v>
      </c>
      <c r="AQ92" s="1" t="str">
        <f t="shared" si="104"/>
        <v>Natalie Toft</v>
      </c>
      <c r="AR92" s="6">
        <f t="shared" si="126"/>
        <v>0</v>
      </c>
      <c r="AS92" s="6">
        <f t="shared" si="127"/>
        <v>0</v>
      </c>
      <c r="AT92" s="6">
        <f t="shared" si="128"/>
        <v>0</v>
      </c>
      <c r="AU92" s="6">
        <f t="shared" si="129"/>
        <v>0</v>
      </c>
      <c r="AV92" s="6">
        <f t="shared" si="130"/>
        <v>0</v>
      </c>
      <c r="AW92" s="6">
        <f t="shared" si="131"/>
        <v>0</v>
      </c>
      <c r="AX92" s="6">
        <f t="shared" si="132"/>
        <v>0</v>
      </c>
      <c r="AY92" s="6">
        <f t="shared" si="133"/>
        <v>0</v>
      </c>
      <c r="AZ92" s="6">
        <f t="shared" si="134"/>
        <v>0</v>
      </c>
      <c r="BA92" s="6">
        <f t="shared" si="135"/>
        <v>0</v>
      </c>
      <c r="BB92" s="6">
        <f t="shared" si="136"/>
        <v>0</v>
      </c>
      <c r="BC92" s="6">
        <f t="shared" si="137"/>
        <v>0</v>
      </c>
      <c r="BE92" s="1">
        <f t="shared" si="138"/>
        <v>0</v>
      </c>
      <c r="BF92" s="1">
        <f t="shared" si="139"/>
        <v>0</v>
      </c>
      <c r="BG92" s="1">
        <f t="shared" si="140"/>
        <v>0</v>
      </c>
      <c r="BH92" s="1">
        <f t="shared" si="141"/>
        <v>0</v>
      </c>
      <c r="BI92" s="1">
        <f t="shared" si="142"/>
        <v>0</v>
      </c>
      <c r="BJ92" s="1">
        <f t="shared" si="143"/>
        <v>0</v>
      </c>
      <c r="BK92" s="1">
        <f t="shared" si="144"/>
        <v>0</v>
      </c>
      <c r="BL92" s="1">
        <f t="shared" si="145"/>
        <v>0</v>
      </c>
      <c r="BM92" s="1">
        <f t="shared" si="146"/>
        <v>0</v>
      </c>
    </row>
    <row r="93" spans="1:65" x14ac:dyDescent="0.25">
      <c r="A93" s="1" t="s">
        <v>155</v>
      </c>
      <c r="B93" s="6">
        <f>IF(Apr!$E95&gt;0,VLOOKUP($A93,Apr!$O$4:$T$202,4,FALSE),0)</f>
        <v>0</v>
      </c>
      <c r="C93" s="6">
        <f>IF(Apr!$E95&gt;0,VLOOKUP($A93,Apr!$O$4:$T$202,5,FALSE)+Apr!L$4/1000,0)</f>
        <v>0</v>
      </c>
      <c r="D93" s="16">
        <f t="shared" si="69"/>
        <v>0</v>
      </c>
      <c r="E93" s="6">
        <f>IF(May!$E95&gt;0,VLOOKUP($A93,May!$O$4:$T$202,4,FALSE),0)</f>
        <v>0</v>
      </c>
      <c r="F93" s="6">
        <f>IF(May!$E95&gt;0,VLOOKUP($A93,May!$O$4:$T$202,5,FALSE)+May!L$4/1000,0)</f>
        <v>0</v>
      </c>
      <c r="G93" s="16">
        <f t="shared" si="70"/>
        <v>0</v>
      </c>
      <c r="H93" s="6">
        <f>IF(Jun!$E95&gt;0,VLOOKUP($A93,Jun!$O$4:$R$202,4,FALSE),0)</f>
        <v>0</v>
      </c>
      <c r="I93" s="6">
        <f>IF(Jun!$E95&gt;0,VLOOKUP($A93,Jun!$O$4:$T$202,5,FALSE)+Jun!L$4/1000,0)</f>
        <v>0</v>
      </c>
      <c r="J93" s="16">
        <f t="shared" si="71"/>
        <v>0</v>
      </c>
      <c r="K93" s="6">
        <f>IF(Jul!$E95&gt;0,VLOOKUP($A93,Jul!$O$4:$R$202,4,FALSE),0)</f>
        <v>0</v>
      </c>
      <c r="L93" s="6">
        <f>IF(Jul!$E95&gt;0,VLOOKUP($A93,Jul!$O$4:$T$202,5,FALSE)+Jul!$L$4/1000,0)</f>
        <v>0</v>
      </c>
      <c r="M93" s="16">
        <f t="shared" si="72"/>
        <v>0</v>
      </c>
      <c r="N93" s="6">
        <f>IF(Aug!$E95&gt;0,VLOOKUP($A93,Aug!$O$4:$R$202,4,FALSE),0)</f>
        <v>0</v>
      </c>
      <c r="O93" s="6">
        <f>IF(Aug!$E95&gt;0,VLOOKUP($A93,Aug!$O$4:$T$202,5,FALSE)+Aug!L$4/1000,0)</f>
        <v>0</v>
      </c>
      <c r="P93" s="16">
        <f t="shared" si="73"/>
        <v>0</v>
      </c>
      <c r="Q93" s="6">
        <f>IF(Sep!$E95&gt;0,VLOOKUP($A93,Sep!$O$4:$R$202,4,FALSE),0)</f>
        <v>0</v>
      </c>
      <c r="R93" s="6">
        <f>IF(Sep!$E95&gt;0,VLOOKUP($A93,Sep!$O$4:$T$202,5,FALSE)+Sep!L$4/1000,0)</f>
        <v>0</v>
      </c>
      <c r="S93" s="16">
        <f t="shared" si="74"/>
        <v>0</v>
      </c>
      <c r="T93" s="6">
        <f>IF(Oct!$E95&gt;0,VLOOKUP($A93,Oct!$O$4:$R$202,4,FALSE),0)</f>
        <v>0</v>
      </c>
      <c r="U93" s="6">
        <f>IF(Oct!$E95&gt;0,VLOOKUP($A93,Oct!$O$4:$T$202,5,FALSE)+Oct!L$4/1000,0)</f>
        <v>0</v>
      </c>
      <c r="V93" s="16">
        <f t="shared" si="75"/>
        <v>0</v>
      </c>
      <c r="W93" s="6">
        <f>IF(Nov!$E95&gt;0,VLOOKUP($A93,Nov!$O$4:$R$202,4,FALSE),0)</f>
        <v>0</v>
      </c>
      <c r="X93" s="6">
        <f>IF(Nov!$E95&gt;0,VLOOKUP($A93,Nov!$O$4:$T$202,5,FALSE)+Nov!L$4/1000,0)</f>
        <v>0</v>
      </c>
      <c r="Y93" s="16">
        <f t="shared" si="76"/>
        <v>0</v>
      </c>
      <c r="Z93" s="6">
        <f>IF(Dec!$E95&gt;0,VLOOKUP($A93,Dec!$O$4:$R$202,4,FALSE),0)</f>
        <v>0</v>
      </c>
      <c r="AA93" s="6">
        <f>IF(Dec!$E95&gt;0,VLOOKUP($A93,Dec!$O$4:$T$202,5,FALSE)+Dec!L$4/1000,0)</f>
        <v>0</v>
      </c>
      <c r="AB93" s="16">
        <f t="shared" si="77"/>
        <v>0</v>
      </c>
      <c r="AC93" s="6">
        <f>IF(Jan!$E95&gt;0,VLOOKUP($A93,Jan!$O$4:$R$202,4,FALSE),0)</f>
        <v>0</v>
      </c>
      <c r="AD93" s="6">
        <f>IF(Jan!$E95&gt;0,VLOOKUP($A93,Jan!$O$4:$T$202,5,FALSE)+Jan!L$4/1000,0)</f>
        <v>0</v>
      </c>
      <c r="AE93" s="16">
        <f t="shared" si="78"/>
        <v>0</v>
      </c>
      <c r="AF93" s="6">
        <f>IF(Feb!$E95&gt;0,VLOOKUP($A93,Feb!$O$4:$R$202,4,FALSE),0)</f>
        <v>0</v>
      </c>
      <c r="AG93" s="6">
        <f>IF(Feb!$E95&gt;0,VLOOKUP($A93,Feb!$O$4:$T$202,5,FALSE)+Feb!L$4/1000,0)</f>
        <v>0</v>
      </c>
      <c r="AH93" s="16">
        <f t="shared" si="79"/>
        <v>0</v>
      </c>
      <c r="AI93" s="6">
        <f>IF(Mar!$E95&gt;0,VLOOKUP($A93,Mar!$O$4:$R$202,4,FALSE),0)</f>
        <v>0</v>
      </c>
      <c r="AJ93" s="6">
        <f>IF(Mar!$E95&gt;0,VLOOKUP($A93,Mar!$O$4:$T$202,5,FALSE)+Mar!L$4/1000,0)</f>
        <v>0</v>
      </c>
      <c r="AK93" s="16">
        <f t="shared" si="80"/>
        <v>0</v>
      </c>
      <c r="AN93" s="16">
        <f t="shared" si="81"/>
        <v>0</v>
      </c>
      <c r="AQ93" s="1" t="str">
        <f t="shared" si="104"/>
        <v>Neil Bayton-Roberts</v>
      </c>
      <c r="AR93" s="6">
        <f t="shared" si="126"/>
        <v>0</v>
      </c>
      <c r="AS93" s="6">
        <f t="shared" si="127"/>
        <v>0</v>
      </c>
      <c r="AT93" s="6">
        <f t="shared" si="128"/>
        <v>0</v>
      </c>
      <c r="AU93" s="6">
        <f t="shared" si="129"/>
        <v>0</v>
      </c>
      <c r="AV93" s="6">
        <f t="shared" si="130"/>
        <v>0</v>
      </c>
      <c r="AW93" s="6">
        <f t="shared" si="131"/>
        <v>0</v>
      </c>
      <c r="AX93" s="6">
        <f t="shared" si="132"/>
        <v>0</v>
      </c>
      <c r="AY93" s="6">
        <f t="shared" si="133"/>
        <v>0</v>
      </c>
      <c r="AZ93" s="6">
        <f t="shared" si="134"/>
        <v>0</v>
      </c>
      <c r="BA93" s="6">
        <f t="shared" si="135"/>
        <v>0</v>
      </c>
      <c r="BB93" s="6">
        <f t="shared" si="136"/>
        <v>0</v>
      </c>
      <c r="BC93" s="6">
        <f t="shared" si="137"/>
        <v>0</v>
      </c>
      <c r="BE93" s="1">
        <f t="shared" si="138"/>
        <v>0</v>
      </c>
      <c r="BF93" s="1">
        <f t="shared" si="139"/>
        <v>0</v>
      </c>
      <c r="BG93" s="1">
        <f t="shared" si="140"/>
        <v>0</v>
      </c>
      <c r="BH93" s="1">
        <f t="shared" si="141"/>
        <v>0</v>
      </c>
      <c r="BI93" s="1">
        <f t="shared" si="142"/>
        <v>0</v>
      </c>
      <c r="BJ93" s="1">
        <f t="shared" si="143"/>
        <v>0</v>
      </c>
      <c r="BK93" s="1">
        <f t="shared" si="144"/>
        <v>0</v>
      </c>
      <c r="BL93" s="1">
        <f t="shared" si="145"/>
        <v>0</v>
      </c>
      <c r="BM93" s="1">
        <f t="shared" si="146"/>
        <v>0</v>
      </c>
    </row>
    <row r="94" spans="1:65" x14ac:dyDescent="0.25">
      <c r="A94" s="1" t="s">
        <v>9</v>
      </c>
      <c r="B94" s="6">
        <f>IF(Apr!$E96&gt;0,VLOOKUP($A94,Apr!$O$4:$T$202,4,FALSE),0)</f>
        <v>0</v>
      </c>
      <c r="C94" s="6">
        <f>IF(Apr!$E96&gt;0,VLOOKUP($A94,Apr!$O$4:$T$202,5,FALSE)+Apr!L$4/1000,0)</f>
        <v>0</v>
      </c>
      <c r="D94" s="16">
        <f t="shared" si="69"/>
        <v>0</v>
      </c>
      <c r="E94" s="6">
        <f>IF(May!$E96&gt;0,VLOOKUP($A94,May!$O$4:$T$202,4,FALSE),0)</f>
        <v>38</v>
      </c>
      <c r="F94" s="6">
        <f>IF(May!$E96&gt;0,VLOOKUP($A94,May!$O$4:$T$202,5,FALSE)+May!L$4/1000,0)</f>
        <v>2.5000000000000001E-2</v>
      </c>
      <c r="G94" s="16">
        <f t="shared" si="70"/>
        <v>38.062999999999995</v>
      </c>
      <c r="H94" s="6">
        <f>IF(Jun!$E96&gt;0,VLOOKUP($A94,Jun!$O$4:$R$202,4,FALSE),0)</f>
        <v>0</v>
      </c>
      <c r="I94" s="6">
        <f>IF(Jun!$E96&gt;0,VLOOKUP($A94,Jun!$O$4:$T$202,5,FALSE)+Jun!L$4/1000,0)</f>
        <v>0</v>
      </c>
      <c r="J94" s="16">
        <f t="shared" si="71"/>
        <v>0</v>
      </c>
      <c r="K94" s="6">
        <f>IF(Jul!$E96&gt;0,VLOOKUP($A94,Jul!$O$4:$R$202,4,FALSE),0)</f>
        <v>0</v>
      </c>
      <c r="L94" s="6">
        <f>IF(Jul!$E96&gt;0,VLOOKUP($A94,Jul!$O$4:$T$202,5,FALSE)+Jul!$L$4/1000,0)</f>
        <v>0</v>
      </c>
      <c r="M94" s="16">
        <f t="shared" si="72"/>
        <v>0</v>
      </c>
      <c r="N94" s="6">
        <f>IF(Aug!$E96&gt;0,VLOOKUP($A94,Aug!$O$4:$R$202,4,FALSE),0)</f>
        <v>39</v>
      </c>
      <c r="O94" s="6">
        <f>IF(Aug!$E96&gt;0,VLOOKUP($A94,Aug!$O$4:$T$202,5,FALSE)+Aug!L$4/1000,0)</f>
        <v>2.016</v>
      </c>
      <c r="P94" s="16">
        <f t="shared" si="73"/>
        <v>41.055</v>
      </c>
      <c r="Q94" s="6">
        <f>IF(Sep!$E96&gt;0,VLOOKUP($A94,Sep!$O$4:$R$202,4,FALSE),0)</f>
        <v>38</v>
      </c>
      <c r="R94" s="6">
        <f>IF(Sep!$E96&gt;0,VLOOKUP($A94,Sep!$O$4:$T$202,5,FALSE)+Sep!L$4/1000,0)</f>
        <v>1.4E-2</v>
      </c>
      <c r="S94" s="16">
        <f t="shared" si="74"/>
        <v>38.052</v>
      </c>
      <c r="T94" s="6">
        <f>IF(Oct!$E96&gt;0,VLOOKUP($A94,Oct!$O$4:$R$202,4,FALSE),0)</f>
        <v>0</v>
      </c>
      <c r="U94" s="6">
        <f>IF(Oct!$E96&gt;0,VLOOKUP($A94,Oct!$O$4:$T$202,5,FALSE)+Oct!L$4/1000,0)</f>
        <v>0</v>
      </c>
      <c r="V94" s="16">
        <f t="shared" si="75"/>
        <v>0</v>
      </c>
      <c r="W94" s="6">
        <f>IF(Nov!$E96&gt;0,VLOOKUP($A94,Nov!$O$4:$R$202,4,FALSE),0)</f>
        <v>0</v>
      </c>
      <c r="X94" s="6">
        <f>IF(Nov!$E96&gt;0,VLOOKUP($A94,Nov!$O$4:$T$202,5,FALSE)+Nov!L$4/1000,0)</f>
        <v>0</v>
      </c>
      <c r="Y94" s="16">
        <f t="shared" si="76"/>
        <v>0</v>
      </c>
      <c r="Z94" s="6">
        <f>IF(Dec!$E96&gt;0,VLOOKUP($A94,Dec!$O$4:$R$202,4,FALSE),0)</f>
        <v>32</v>
      </c>
      <c r="AA94" s="6">
        <f>IF(Dec!$E96&gt;0,VLOOKUP($A94,Dec!$O$4:$T$202,5,FALSE)+Dec!L$4/1000,0)</f>
        <v>2.0139999999999998</v>
      </c>
      <c r="AB94" s="16">
        <f t="shared" si="77"/>
        <v>34.045999999999999</v>
      </c>
      <c r="AC94" s="6">
        <f>IF(Jan!$E96&gt;0,VLOOKUP($A94,Jan!$O$4:$R$202,4,FALSE),0)</f>
        <v>0</v>
      </c>
      <c r="AD94" s="6">
        <f>IF(Jan!$E96&gt;0,VLOOKUP($A94,Jan!$O$4:$T$202,5,FALSE)+Jan!L$4/1000,0)</f>
        <v>0</v>
      </c>
      <c r="AE94" s="16">
        <f t="shared" si="78"/>
        <v>0</v>
      </c>
      <c r="AF94" s="6">
        <f>IF(Feb!$E96&gt;0,VLOOKUP($A94,Feb!$O$4:$R$202,4,FALSE),0)</f>
        <v>0</v>
      </c>
      <c r="AG94" s="6">
        <f>IF(Feb!$E96&gt;0,VLOOKUP($A94,Feb!$O$4:$T$202,5,FALSE)+Feb!L$4/1000,0)</f>
        <v>0</v>
      </c>
      <c r="AH94" s="16">
        <f t="shared" si="79"/>
        <v>0</v>
      </c>
      <c r="AI94" s="6">
        <f>IF(Mar!$E96&gt;0,VLOOKUP($A94,Mar!$O$4:$R$202,4,FALSE),0)</f>
        <v>0</v>
      </c>
      <c r="AJ94" s="6">
        <f>IF(Mar!$E96&gt;0,VLOOKUP($A94,Mar!$O$4:$T$202,5,FALSE)+Mar!L$4/1000,0)</f>
        <v>0</v>
      </c>
      <c r="AK94" s="16">
        <f t="shared" si="80"/>
        <v>0</v>
      </c>
      <c r="AN94" s="16">
        <f t="shared" si="81"/>
        <v>151.27735306666665</v>
      </c>
      <c r="AQ94" s="1" t="str">
        <f t="shared" si="104"/>
        <v>Neil Tate</v>
      </c>
      <c r="AR94" s="6">
        <f t="shared" si="126"/>
        <v>0</v>
      </c>
      <c r="AS94" s="6">
        <f t="shared" si="127"/>
        <v>38.062999999999995</v>
      </c>
      <c r="AT94" s="6">
        <f t="shared" si="128"/>
        <v>0</v>
      </c>
      <c r="AU94" s="6">
        <f t="shared" si="129"/>
        <v>0</v>
      </c>
      <c r="AV94" s="6">
        <f t="shared" si="130"/>
        <v>41.055</v>
      </c>
      <c r="AW94" s="6">
        <f t="shared" si="131"/>
        <v>38.052</v>
      </c>
      <c r="AX94" s="6">
        <f t="shared" si="132"/>
        <v>0</v>
      </c>
      <c r="AY94" s="6">
        <f t="shared" si="133"/>
        <v>0</v>
      </c>
      <c r="AZ94" s="6">
        <f t="shared" si="134"/>
        <v>34.045999999999999</v>
      </c>
      <c r="BA94" s="6">
        <f t="shared" si="135"/>
        <v>0</v>
      </c>
      <c r="BB94" s="6">
        <f t="shared" si="136"/>
        <v>0</v>
      </c>
      <c r="BC94" s="6">
        <f t="shared" si="137"/>
        <v>0</v>
      </c>
      <c r="BE94" s="1">
        <f t="shared" si="138"/>
        <v>41.055</v>
      </c>
      <c r="BF94" s="1">
        <f t="shared" si="139"/>
        <v>38.062999999999995</v>
      </c>
      <c r="BG94" s="1">
        <f t="shared" si="140"/>
        <v>38.052</v>
      </c>
      <c r="BH94" s="1">
        <f t="shared" si="141"/>
        <v>34.045999999999999</v>
      </c>
      <c r="BI94" s="1">
        <f t="shared" si="142"/>
        <v>0</v>
      </c>
      <c r="BJ94" s="1">
        <f t="shared" si="143"/>
        <v>0</v>
      </c>
      <c r="BK94" s="1">
        <f t="shared" si="144"/>
        <v>0</v>
      </c>
      <c r="BL94" s="1">
        <f t="shared" si="145"/>
        <v>0</v>
      </c>
      <c r="BM94" s="1">
        <f t="shared" si="146"/>
        <v>0</v>
      </c>
    </row>
    <row r="95" spans="1:65" x14ac:dyDescent="0.25">
      <c r="A95" s="1" t="s">
        <v>33</v>
      </c>
      <c r="B95" s="6">
        <f>IF(Apr!$E97&gt;0,VLOOKUP($A95,Apr!$O$4:$T$202,4,FALSE),0)</f>
        <v>0</v>
      </c>
      <c r="C95" s="6">
        <f>IF(Apr!$E97&gt;0,VLOOKUP($A95,Apr!$O$4:$T$202,5,FALSE)+Apr!L$4/1000,0)</f>
        <v>0</v>
      </c>
      <c r="D95" s="16">
        <f t="shared" si="69"/>
        <v>0</v>
      </c>
      <c r="E95" s="6">
        <f>IF(May!$E97&gt;0,VLOOKUP($A95,May!$O$4:$T$202,4,FALSE),0)</f>
        <v>0</v>
      </c>
      <c r="F95" s="6">
        <f>IF(May!$E97&gt;0,VLOOKUP($A95,May!$O$4:$T$202,5,FALSE)+May!L$4/1000,0)</f>
        <v>0</v>
      </c>
      <c r="G95" s="16">
        <f t="shared" si="70"/>
        <v>0</v>
      </c>
      <c r="H95" s="6">
        <f>IF(Jun!$E97&gt;0,VLOOKUP($A95,Jun!$O$4:$R$202,4,FALSE),0)</f>
        <v>0</v>
      </c>
      <c r="I95" s="6">
        <f>IF(Jun!$E97&gt;0,VLOOKUP($A95,Jun!$O$4:$T$202,5,FALSE)+Jun!L$4/1000,0)</f>
        <v>0</v>
      </c>
      <c r="J95" s="16">
        <f t="shared" si="71"/>
        <v>0</v>
      </c>
      <c r="K95" s="6">
        <f>IF(Jul!$E97&gt;0,VLOOKUP($A95,Jul!$O$4:$R$202,4,FALSE),0)</f>
        <v>0</v>
      </c>
      <c r="L95" s="6">
        <f>IF(Jul!$E97&gt;0,VLOOKUP($A95,Jul!$O$4:$T$202,5,FALSE)+Jul!$L$4/1000,0)</f>
        <v>0</v>
      </c>
      <c r="M95" s="16">
        <f t="shared" si="72"/>
        <v>0</v>
      </c>
      <c r="N95" s="6">
        <f>IF(Aug!$E97&gt;0,VLOOKUP($A95,Aug!$O$4:$R$202,4,FALSE),0)</f>
        <v>0</v>
      </c>
      <c r="O95" s="6">
        <f>IF(Aug!$E97&gt;0,VLOOKUP($A95,Aug!$O$4:$T$202,5,FALSE)+Aug!L$4/1000,0)</f>
        <v>0</v>
      </c>
      <c r="P95" s="16">
        <f t="shared" si="73"/>
        <v>0</v>
      </c>
      <c r="Q95" s="6">
        <f>IF(Sep!$E97&gt;0,VLOOKUP($A95,Sep!$O$4:$R$202,4,FALSE),0)</f>
        <v>0</v>
      </c>
      <c r="R95" s="6">
        <f>IF(Sep!$E97&gt;0,VLOOKUP($A95,Sep!$O$4:$T$202,5,FALSE)+Sep!L$4/1000,0)</f>
        <v>0</v>
      </c>
      <c r="S95" s="16">
        <f t="shared" si="74"/>
        <v>0</v>
      </c>
      <c r="T95" s="6">
        <f>IF(Oct!$E97&gt;0,VLOOKUP($A95,Oct!$O$4:$R$202,4,FALSE),0)</f>
        <v>0</v>
      </c>
      <c r="U95" s="6">
        <f>IF(Oct!$E97&gt;0,VLOOKUP($A95,Oct!$O$4:$T$202,5,FALSE)+Oct!L$4/1000,0)</f>
        <v>0</v>
      </c>
      <c r="V95" s="16">
        <f t="shared" si="75"/>
        <v>0</v>
      </c>
      <c r="W95" s="6">
        <f>IF(Nov!$E97&gt;0,VLOOKUP($A95,Nov!$O$4:$R$202,4,FALSE),0)</f>
        <v>0</v>
      </c>
      <c r="X95" s="6">
        <f>IF(Nov!$E97&gt;0,VLOOKUP($A95,Nov!$O$4:$T$202,5,FALSE)+Nov!L$4/1000,0)</f>
        <v>0</v>
      </c>
      <c r="Y95" s="16">
        <f t="shared" si="76"/>
        <v>0</v>
      </c>
      <c r="Z95" s="6">
        <f>IF(Dec!$E97&gt;0,VLOOKUP($A95,Dec!$O$4:$R$202,4,FALSE),0)</f>
        <v>0</v>
      </c>
      <c r="AA95" s="6">
        <f>IF(Dec!$E97&gt;0,VLOOKUP($A95,Dec!$O$4:$T$202,5,FALSE)+Dec!L$4/1000,0)</f>
        <v>0</v>
      </c>
      <c r="AB95" s="16">
        <f t="shared" si="77"/>
        <v>0</v>
      </c>
      <c r="AC95" s="6">
        <f>IF(Jan!$E97&gt;0,VLOOKUP($A95,Jan!$O$4:$R$202,4,FALSE),0)</f>
        <v>0</v>
      </c>
      <c r="AD95" s="6">
        <f>IF(Jan!$E97&gt;0,VLOOKUP($A95,Jan!$O$4:$T$202,5,FALSE)+Jan!L$4/1000,0)</f>
        <v>0</v>
      </c>
      <c r="AE95" s="16">
        <f t="shared" si="78"/>
        <v>0</v>
      </c>
      <c r="AF95" s="6">
        <f>IF(Feb!$E97&gt;0,VLOOKUP($A95,Feb!$O$4:$R$202,4,FALSE),0)</f>
        <v>0</v>
      </c>
      <c r="AG95" s="6">
        <f>IF(Feb!$E97&gt;0,VLOOKUP($A95,Feb!$O$4:$T$202,5,FALSE)+Feb!L$4/1000,0)</f>
        <v>0</v>
      </c>
      <c r="AH95" s="16">
        <f t="shared" si="79"/>
        <v>0</v>
      </c>
      <c r="AI95" s="6">
        <f>IF(Mar!$E97&gt;0,VLOOKUP($A95,Mar!$O$4:$R$202,4,FALSE),0)</f>
        <v>0</v>
      </c>
      <c r="AJ95" s="6">
        <f>IF(Mar!$E97&gt;0,VLOOKUP($A95,Mar!$O$4:$T$202,5,FALSE)+Mar!L$4/1000,0)</f>
        <v>0</v>
      </c>
      <c r="AK95" s="16">
        <f t="shared" si="80"/>
        <v>0</v>
      </c>
      <c r="AN95" s="16">
        <f t="shared" si="81"/>
        <v>0</v>
      </c>
      <c r="AQ95" s="1" t="str">
        <f t="shared" si="104"/>
        <v>Nigel Simpkin</v>
      </c>
      <c r="AR95" s="6">
        <f t="shared" si="126"/>
        <v>0</v>
      </c>
      <c r="AS95" s="6">
        <f t="shared" si="127"/>
        <v>0</v>
      </c>
      <c r="AT95" s="6">
        <f t="shared" si="128"/>
        <v>0</v>
      </c>
      <c r="AU95" s="6">
        <f t="shared" si="129"/>
        <v>0</v>
      </c>
      <c r="AV95" s="6">
        <f t="shared" si="130"/>
        <v>0</v>
      </c>
      <c r="AW95" s="6">
        <f t="shared" si="131"/>
        <v>0</v>
      </c>
      <c r="AX95" s="6">
        <f t="shared" si="132"/>
        <v>0</v>
      </c>
      <c r="AY95" s="6">
        <f t="shared" si="133"/>
        <v>0</v>
      </c>
      <c r="AZ95" s="6">
        <f t="shared" si="134"/>
        <v>0</v>
      </c>
      <c r="BA95" s="6">
        <f t="shared" si="135"/>
        <v>0</v>
      </c>
      <c r="BB95" s="6">
        <f t="shared" si="136"/>
        <v>0</v>
      </c>
      <c r="BC95" s="6">
        <f t="shared" si="137"/>
        <v>0</v>
      </c>
      <c r="BE95" s="1">
        <f t="shared" si="138"/>
        <v>0</v>
      </c>
      <c r="BF95" s="1">
        <f t="shared" si="139"/>
        <v>0</v>
      </c>
      <c r="BG95" s="1">
        <f t="shared" si="140"/>
        <v>0</v>
      </c>
      <c r="BH95" s="1">
        <f t="shared" si="141"/>
        <v>0</v>
      </c>
      <c r="BI95" s="1">
        <f t="shared" si="142"/>
        <v>0</v>
      </c>
      <c r="BJ95" s="1">
        <f t="shared" si="143"/>
        <v>0</v>
      </c>
      <c r="BK95" s="1">
        <f t="shared" si="144"/>
        <v>0</v>
      </c>
      <c r="BL95" s="1">
        <f t="shared" si="145"/>
        <v>0</v>
      </c>
      <c r="BM95" s="1">
        <f t="shared" si="146"/>
        <v>0</v>
      </c>
    </row>
    <row r="96" spans="1:65" x14ac:dyDescent="0.25">
      <c r="A96" s="1" t="s">
        <v>192</v>
      </c>
      <c r="B96" s="6">
        <f>IF(Apr!$E98&gt;0,VLOOKUP($A96,Apr!$O$4:$T$202,4,FALSE),0)</f>
        <v>26</v>
      </c>
      <c r="C96" s="6">
        <f>IF(Apr!$E98&gt;0,VLOOKUP($A96,Apr!$O$4:$T$202,5,FALSE)+Apr!L$4/1000,0)</f>
        <v>3.3000000000000002E-2</v>
      </c>
      <c r="D96" s="16">
        <f t="shared" si="69"/>
        <v>26.059000000000001</v>
      </c>
      <c r="E96" s="6">
        <f>IF(May!$E98&gt;0,VLOOKUP($A96,May!$O$4:$T$202,4,FALSE),0)</f>
        <v>32</v>
      </c>
      <c r="F96" s="6">
        <f>IF(May!$E98&gt;0,VLOOKUP($A96,May!$O$4:$T$202,5,FALSE)+May!L$4/1000,0)</f>
        <v>2.0249999999999999</v>
      </c>
      <c r="G96" s="16">
        <f t="shared" si="70"/>
        <v>34.056999999999995</v>
      </c>
      <c r="H96" s="6">
        <f>IF(Jun!$E98&gt;0,VLOOKUP($A96,Jun!$O$4:$R$202,4,FALSE),0)</f>
        <v>36</v>
      </c>
      <c r="I96" s="6">
        <f>IF(Jun!$E98&gt;0,VLOOKUP($A96,Jun!$O$4:$T$202,5,FALSE)+Jun!L$4/1000,0)</f>
        <v>1.7999999999999999E-2</v>
      </c>
      <c r="J96" s="16">
        <f t="shared" si="71"/>
        <v>36.054000000000002</v>
      </c>
      <c r="K96" s="6">
        <f>IF(Jul!$E98&gt;0,VLOOKUP($A96,Jul!$O$4:$R$202,4,FALSE),0)</f>
        <v>23</v>
      </c>
      <c r="L96" s="6">
        <f>IF(Jul!$E98&gt;0,VLOOKUP($A96,Jul!$O$4:$T$202,5,FALSE)+Jul!$L$4/1000,0)</f>
        <v>1.9E-2</v>
      </c>
      <c r="M96" s="16">
        <f t="shared" si="72"/>
        <v>23.041999999999998</v>
      </c>
      <c r="N96" s="6">
        <f>IF(Aug!$E98&gt;0,VLOOKUP($A96,Aug!$O$4:$R$202,4,FALSE),0)</f>
        <v>0</v>
      </c>
      <c r="O96" s="6">
        <f>IF(Aug!$E98&gt;0,VLOOKUP($A96,Aug!$O$4:$T$202,5,FALSE)+Aug!L$4/1000,0)</f>
        <v>0</v>
      </c>
      <c r="P96" s="16">
        <f t="shared" si="73"/>
        <v>0</v>
      </c>
      <c r="Q96" s="6">
        <f>IF(Sep!$E98&gt;0,VLOOKUP($A96,Sep!$O$4:$R$202,4,FALSE),0)</f>
        <v>0</v>
      </c>
      <c r="R96" s="6">
        <f>IF(Sep!$E98&gt;0,VLOOKUP($A96,Sep!$O$4:$T$202,5,FALSE)+Sep!L$4/1000,0)</f>
        <v>0</v>
      </c>
      <c r="S96" s="16">
        <f t="shared" si="74"/>
        <v>0</v>
      </c>
      <c r="T96" s="6">
        <f>IF(Oct!$E98&gt;0,VLOOKUP($A96,Oct!$O$4:$R$202,4,FALSE),0)</f>
        <v>0</v>
      </c>
      <c r="U96" s="6">
        <f>IF(Oct!$E98&gt;0,VLOOKUP($A96,Oct!$O$4:$T$202,5,FALSE)+Oct!L$4/1000,0)</f>
        <v>0</v>
      </c>
      <c r="V96" s="16">
        <f t="shared" si="75"/>
        <v>0</v>
      </c>
      <c r="W96" s="6">
        <f>IF(Nov!$E98&gt;0,VLOOKUP($A96,Nov!$O$4:$R$202,4,FALSE),0)</f>
        <v>37</v>
      </c>
      <c r="X96" s="6">
        <f>IF(Nov!$E98&gt;0,VLOOKUP($A96,Nov!$O$4:$T$202,5,FALSE)+Nov!L$4/1000,0)</f>
        <v>8.0000000000000002E-3</v>
      </c>
      <c r="Y96" s="16">
        <f t="shared" si="76"/>
        <v>37.045000000000002</v>
      </c>
      <c r="Z96" s="6">
        <f>IF(Dec!$E98&gt;0,VLOOKUP($A96,Dec!$O$4:$R$202,4,FALSE),0)</f>
        <v>40</v>
      </c>
      <c r="AA96" s="6">
        <f>IF(Dec!$E98&gt;0,VLOOKUP($A96,Dec!$O$4:$T$202,5,FALSE)+Dec!L$4/1000,0)</f>
        <v>1.4E-2</v>
      </c>
      <c r="AB96" s="16">
        <f t="shared" si="77"/>
        <v>40.054000000000002</v>
      </c>
      <c r="AC96" s="6">
        <f>IF(Jan!$E98&gt;0,VLOOKUP($A96,Jan!$O$4:$R$202,4,FALSE),0)</f>
        <v>38</v>
      </c>
      <c r="AD96" s="6">
        <f>IF(Jan!$E98&gt;0,VLOOKUP($A96,Jan!$O$4:$T$202,5,FALSE)+Jan!L$4/1000,0)</f>
        <v>8.9999999999999993E-3</v>
      </c>
      <c r="AE96" s="16">
        <f t="shared" si="78"/>
        <v>38.046999999999997</v>
      </c>
      <c r="AF96" s="6">
        <f>IF(Feb!$E98&gt;0,VLOOKUP($A96,Feb!$O$4:$R$202,4,FALSE),0)</f>
        <v>0</v>
      </c>
      <c r="AG96" s="6">
        <f>IF(Feb!$E98&gt;0,VLOOKUP($A96,Feb!$O$4:$T$202,5,FALSE)+Feb!L$4/1000,0)</f>
        <v>0</v>
      </c>
      <c r="AH96" s="16">
        <f t="shared" si="79"/>
        <v>0</v>
      </c>
      <c r="AI96" s="6">
        <f>IF(Mar!$E98&gt;0,VLOOKUP($A96,Mar!$O$4:$R$202,4,FALSE),0)</f>
        <v>37</v>
      </c>
      <c r="AJ96" s="6">
        <f>IF(Mar!$E98&gt;0,VLOOKUP($A96,Mar!$O$4:$T$202,5,FALSE)+Mar!L$4/1000,0)</f>
        <v>1.0999999999999999E-2</v>
      </c>
      <c r="AK96" s="16">
        <f t="shared" si="80"/>
        <v>37.048000000000002</v>
      </c>
      <c r="AN96" s="16">
        <f t="shared" si="81"/>
        <v>271.46614593333334</v>
      </c>
      <c r="AQ96" s="1" t="str">
        <f t="shared" si="104"/>
        <v>Oliver Thomson</v>
      </c>
      <c r="AR96" s="6">
        <f t="shared" si="126"/>
        <v>26.059000000000001</v>
      </c>
      <c r="AS96" s="6">
        <f t="shared" si="127"/>
        <v>34.056999999999995</v>
      </c>
      <c r="AT96" s="6">
        <f t="shared" si="128"/>
        <v>36.054000000000002</v>
      </c>
      <c r="AU96" s="6">
        <f t="shared" si="129"/>
        <v>23.041999999999998</v>
      </c>
      <c r="AV96" s="6">
        <f t="shared" si="130"/>
        <v>0</v>
      </c>
      <c r="AW96" s="6">
        <f t="shared" si="131"/>
        <v>0</v>
      </c>
      <c r="AX96" s="6">
        <f t="shared" si="132"/>
        <v>0</v>
      </c>
      <c r="AY96" s="6">
        <f t="shared" si="133"/>
        <v>37.045000000000002</v>
      </c>
      <c r="AZ96" s="6">
        <f t="shared" si="134"/>
        <v>40.054000000000002</v>
      </c>
      <c r="BA96" s="6">
        <f t="shared" si="135"/>
        <v>38.046999999999997</v>
      </c>
      <c r="BB96" s="6">
        <f t="shared" si="136"/>
        <v>0</v>
      </c>
      <c r="BC96" s="6">
        <f t="shared" si="137"/>
        <v>37.048000000000002</v>
      </c>
      <c r="BE96" s="1">
        <f t="shared" si="138"/>
        <v>40.054000000000002</v>
      </c>
      <c r="BF96" s="1">
        <f t="shared" si="139"/>
        <v>38.046999999999997</v>
      </c>
      <c r="BG96" s="1">
        <f t="shared" si="140"/>
        <v>37.048000000000002</v>
      </c>
      <c r="BH96" s="1">
        <f t="shared" si="141"/>
        <v>37.045000000000002</v>
      </c>
      <c r="BI96" s="1">
        <f t="shared" si="142"/>
        <v>36.054000000000002</v>
      </c>
      <c r="BJ96" s="1">
        <f t="shared" si="143"/>
        <v>34.056999999999995</v>
      </c>
      <c r="BK96" s="1">
        <f t="shared" si="144"/>
        <v>26.059000000000001</v>
      </c>
      <c r="BL96" s="1">
        <f t="shared" si="145"/>
        <v>23.041999999999998</v>
      </c>
      <c r="BM96" s="1">
        <f t="shared" si="146"/>
        <v>0</v>
      </c>
    </row>
    <row r="97" spans="1:65" x14ac:dyDescent="0.25">
      <c r="A97" s="1" t="s">
        <v>14</v>
      </c>
      <c r="B97" s="6">
        <f>IF(Apr!$E99&gt;0,VLOOKUP($A97,Apr!$O$4:$T$202,4,FALSE),0)</f>
        <v>24</v>
      </c>
      <c r="C97" s="6">
        <f>IF(Apr!$E99&gt;0,VLOOKUP($A97,Apr!$O$4:$T$202,5,FALSE)+Apr!L$4/1000,0)</f>
        <v>3.3000000000000002E-2</v>
      </c>
      <c r="D97" s="16">
        <f t="shared" si="69"/>
        <v>24.057000000000002</v>
      </c>
      <c r="E97" s="6">
        <f>IF(May!$E99&gt;0,VLOOKUP($A97,May!$O$4:$T$202,4,FALSE),0)</f>
        <v>21</v>
      </c>
      <c r="F97" s="6">
        <f>IF(May!$E99&gt;0,VLOOKUP($A97,May!$O$4:$T$202,5,FALSE)+May!L$4/1000,0)</f>
        <v>2.5000000000000001E-2</v>
      </c>
      <c r="G97" s="16">
        <f t="shared" si="70"/>
        <v>21.045999999999999</v>
      </c>
      <c r="H97" s="6">
        <f>IF(Jun!$E99&gt;0,VLOOKUP($A97,Jun!$O$4:$R$202,4,FALSE),0)</f>
        <v>0</v>
      </c>
      <c r="I97" s="6">
        <f>IF(Jun!$E99&gt;0,VLOOKUP($A97,Jun!$O$4:$T$202,5,FALSE)+Jun!L$4/1000,0)</f>
        <v>0</v>
      </c>
      <c r="J97" s="16">
        <f t="shared" si="71"/>
        <v>0</v>
      </c>
      <c r="K97" s="6">
        <f>IF(Jul!$E99&gt;0,VLOOKUP($A97,Jul!$O$4:$R$202,4,FALSE),0)</f>
        <v>38</v>
      </c>
      <c r="L97" s="6">
        <f>IF(Jul!$E99&gt;0,VLOOKUP($A97,Jul!$O$4:$T$202,5,FALSE)+Jul!$L$4/1000,0)</f>
        <v>2.0190000000000001</v>
      </c>
      <c r="M97" s="16">
        <f t="shared" si="72"/>
        <v>40.056999999999995</v>
      </c>
      <c r="N97" s="6">
        <f>IF(Aug!$E99&gt;0,VLOOKUP($A97,Aug!$O$4:$R$202,4,FALSE),0)</f>
        <v>38</v>
      </c>
      <c r="O97" s="6">
        <f>IF(Aug!$E99&gt;0,VLOOKUP($A97,Aug!$O$4:$T$202,5,FALSE)+Aug!L$4/1000,0)</f>
        <v>2.016</v>
      </c>
      <c r="P97" s="16">
        <f t="shared" si="73"/>
        <v>40.053999999999995</v>
      </c>
      <c r="Q97" s="6">
        <f>IF(Sep!$E99&gt;0,VLOOKUP($A97,Sep!$O$4:$R$202,4,FALSE),0)</f>
        <v>32</v>
      </c>
      <c r="R97" s="6">
        <f>IF(Sep!$E99&gt;0,VLOOKUP($A97,Sep!$O$4:$T$202,5,FALSE)+Sep!L$4/1000,0)</f>
        <v>1.4E-2</v>
      </c>
      <c r="S97" s="16">
        <f t="shared" si="74"/>
        <v>32.045999999999999</v>
      </c>
      <c r="T97" s="6">
        <f>IF(Oct!$E99&gt;0,VLOOKUP($A97,Oct!$O$4:$R$202,4,FALSE),0)</f>
        <v>22</v>
      </c>
      <c r="U97" s="6">
        <f>IF(Oct!$E99&gt;0,VLOOKUP($A97,Oct!$O$4:$T$202,5,FALSE)+Oct!L$4/1000,0)</f>
        <v>2.1000000000000001E-2</v>
      </c>
      <c r="V97" s="16">
        <f t="shared" si="75"/>
        <v>22.042999999999999</v>
      </c>
      <c r="W97" s="6">
        <f>IF(Nov!$E99&gt;0,VLOOKUP($A97,Nov!$O$4:$R$202,4,FALSE),0)</f>
        <v>0</v>
      </c>
      <c r="X97" s="6">
        <f>IF(Nov!$E99&gt;0,VLOOKUP($A97,Nov!$O$4:$T$202,5,FALSE)+Nov!L$4/1000,0)</f>
        <v>0</v>
      </c>
      <c r="Y97" s="16">
        <f t="shared" si="76"/>
        <v>0</v>
      </c>
      <c r="Z97" s="6">
        <f>IF(Dec!$E99&gt;0,VLOOKUP($A97,Dec!$O$4:$R$202,4,FALSE),0)</f>
        <v>0</v>
      </c>
      <c r="AA97" s="6">
        <f>IF(Dec!$E99&gt;0,VLOOKUP($A97,Dec!$O$4:$T$202,5,FALSE)+Dec!L$4/1000,0)</f>
        <v>0</v>
      </c>
      <c r="AB97" s="16">
        <f t="shared" si="77"/>
        <v>0</v>
      </c>
      <c r="AC97" s="6">
        <f>IF(Jan!$E99&gt;0,VLOOKUP($A97,Jan!$O$4:$R$202,4,FALSE),0)</f>
        <v>0</v>
      </c>
      <c r="AD97" s="6">
        <f>IF(Jan!$E99&gt;0,VLOOKUP($A97,Jan!$O$4:$T$202,5,FALSE)+Jan!L$4/1000,0)</f>
        <v>0</v>
      </c>
      <c r="AE97" s="16">
        <f t="shared" si="78"/>
        <v>0</v>
      </c>
      <c r="AF97" s="6">
        <f>IF(Feb!$E99&gt;0,VLOOKUP($A97,Feb!$O$4:$R$202,4,FALSE),0)</f>
        <v>0</v>
      </c>
      <c r="AG97" s="6">
        <f>IF(Feb!$E99&gt;0,VLOOKUP($A97,Feb!$O$4:$T$202,5,FALSE)+Feb!L$4/1000,0)</f>
        <v>0</v>
      </c>
      <c r="AH97" s="16">
        <f t="shared" si="79"/>
        <v>0</v>
      </c>
      <c r="AI97" s="6">
        <f>IF(Mar!$E99&gt;0,VLOOKUP($A97,Mar!$O$4:$R$202,4,FALSE),0)</f>
        <v>0</v>
      </c>
      <c r="AJ97" s="6">
        <f>IF(Mar!$E99&gt;0,VLOOKUP($A97,Mar!$O$4:$T$202,5,FALSE)+Mar!L$4/1000,0)</f>
        <v>0</v>
      </c>
      <c r="AK97" s="16">
        <f t="shared" si="80"/>
        <v>0</v>
      </c>
      <c r="AN97" s="16">
        <f t="shared" si="81"/>
        <v>179.36281753333333</v>
      </c>
      <c r="AQ97" s="1" t="str">
        <f t="shared" si="104"/>
        <v>Pam Binns</v>
      </c>
      <c r="AR97" s="6">
        <f t="shared" si="126"/>
        <v>24.057000000000002</v>
      </c>
      <c r="AS97" s="6">
        <f t="shared" si="127"/>
        <v>21.045999999999999</v>
      </c>
      <c r="AT97" s="6">
        <f t="shared" si="128"/>
        <v>0</v>
      </c>
      <c r="AU97" s="6">
        <f t="shared" si="129"/>
        <v>40.056999999999995</v>
      </c>
      <c r="AV97" s="6">
        <f t="shared" si="130"/>
        <v>40.053999999999995</v>
      </c>
      <c r="AW97" s="6">
        <f t="shared" si="131"/>
        <v>32.045999999999999</v>
      </c>
      <c r="AX97" s="6">
        <f t="shared" si="132"/>
        <v>22.042999999999999</v>
      </c>
      <c r="AY97" s="6">
        <f t="shared" si="133"/>
        <v>0</v>
      </c>
      <c r="AZ97" s="6">
        <f t="shared" si="134"/>
        <v>0</v>
      </c>
      <c r="BA97" s="6">
        <f t="shared" si="135"/>
        <v>0</v>
      </c>
      <c r="BB97" s="6">
        <f t="shared" si="136"/>
        <v>0</v>
      </c>
      <c r="BC97" s="6">
        <f t="shared" si="137"/>
        <v>0</v>
      </c>
      <c r="BE97" s="1">
        <f t="shared" si="138"/>
        <v>40.056999999999995</v>
      </c>
      <c r="BF97" s="1">
        <f t="shared" si="139"/>
        <v>40.053999999999995</v>
      </c>
      <c r="BG97" s="1">
        <f t="shared" si="140"/>
        <v>32.045999999999999</v>
      </c>
      <c r="BH97" s="1">
        <f t="shared" si="141"/>
        <v>24.057000000000002</v>
      </c>
      <c r="BI97" s="1">
        <f t="shared" si="142"/>
        <v>22.042999999999999</v>
      </c>
      <c r="BJ97" s="1">
        <f t="shared" si="143"/>
        <v>21.045999999999999</v>
      </c>
      <c r="BK97" s="1">
        <f t="shared" si="144"/>
        <v>0</v>
      </c>
      <c r="BL97" s="1">
        <f t="shared" si="145"/>
        <v>0</v>
      </c>
      <c r="BM97" s="1">
        <f t="shared" si="146"/>
        <v>0</v>
      </c>
    </row>
    <row r="98" spans="1:65" x14ac:dyDescent="0.25">
      <c r="A98" s="1" t="s">
        <v>29</v>
      </c>
      <c r="B98" s="6">
        <f>IF(Apr!$E100&gt;0,VLOOKUP($A98,Apr!$O$4:$T$202,4,FALSE),0)</f>
        <v>0</v>
      </c>
      <c r="C98" s="6">
        <f>IF(Apr!$E100&gt;0,VLOOKUP($A98,Apr!$O$4:$T$202,5,FALSE)+Apr!L$4/1000,0)</f>
        <v>0</v>
      </c>
      <c r="D98" s="16">
        <f t="shared" si="69"/>
        <v>0</v>
      </c>
      <c r="E98" s="6">
        <f>IF(May!$E100&gt;0,VLOOKUP($A98,May!$O$4:$T$202,4,FALSE),0)</f>
        <v>0</v>
      </c>
      <c r="F98" s="6">
        <f>IF(May!$E100&gt;0,VLOOKUP($A98,May!$O$4:$T$202,5,FALSE)+May!L$4/1000,0)</f>
        <v>0</v>
      </c>
      <c r="G98" s="16">
        <f t="shared" si="70"/>
        <v>0</v>
      </c>
      <c r="H98" s="6">
        <f>IF(Jun!$E100&gt;0,VLOOKUP($A98,Jun!$O$4:$R$202,4,FALSE),0)</f>
        <v>0</v>
      </c>
      <c r="I98" s="6">
        <f>IF(Jun!$E100&gt;0,VLOOKUP($A98,Jun!$O$4:$T$202,5,FALSE)+Jun!L$4/1000,0)</f>
        <v>0</v>
      </c>
      <c r="J98" s="16">
        <f t="shared" si="71"/>
        <v>0</v>
      </c>
      <c r="K98" s="6">
        <f>IF(Jul!$E100&gt;0,VLOOKUP($A98,Jul!$O$4:$R$202,4,FALSE),0)</f>
        <v>0</v>
      </c>
      <c r="L98" s="6">
        <f>IF(Jul!$E100&gt;0,VLOOKUP($A98,Jul!$O$4:$T$202,5,FALSE)+Jul!$L$4/1000,0)</f>
        <v>0</v>
      </c>
      <c r="M98" s="16">
        <f t="shared" si="72"/>
        <v>0</v>
      </c>
      <c r="N98" s="6">
        <f>IF(Aug!$E100&gt;0,VLOOKUP($A98,Aug!$O$4:$R$202,4,FALSE),0)</f>
        <v>0</v>
      </c>
      <c r="O98" s="6">
        <f>IF(Aug!$E100&gt;0,VLOOKUP($A98,Aug!$O$4:$T$202,5,FALSE)+Aug!L$4/1000,0)</f>
        <v>0</v>
      </c>
      <c r="P98" s="16">
        <f t="shared" si="73"/>
        <v>0</v>
      </c>
      <c r="Q98" s="6">
        <f>IF(Sep!$E100&gt;0,VLOOKUP($A98,Sep!$O$4:$R$202,4,FALSE),0)</f>
        <v>0</v>
      </c>
      <c r="R98" s="6">
        <f>IF(Sep!$E100&gt;0,VLOOKUP($A98,Sep!$O$4:$T$202,5,FALSE)+Sep!L$4/1000,0)</f>
        <v>0</v>
      </c>
      <c r="S98" s="16">
        <f t="shared" si="74"/>
        <v>0</v>
      </c>
      <c r="T98" s="6">
        <f>IF(Oct!$E100&gt;0,VLOOKUP($A98,Oct!$O$4:$R$202,4,FALSE),0)</f>
        <v>27</v>
      </c>
      <c r="U98" s="6">
        <f>IF(Oct!$E100&gt;0,VLOOKUP($A98,Oct!$O$4:$T$202,5,FALSE)+Oct!L$4/1000,0)</f>
        <v>2.1000000000000001E-2</v>
      </c>
      <c r="V98" s="16">
        <f t="shared" si="75"/>
        <v>27.048000000000002</v>
      </c>
      <c r="W98" s="6">
        <f>IF(Nov!$E100&gt;0,VLOOKUP($A98,Nov!$O$4:$R$202,4,FALSE),0)</f>
        <v>0</v>
      </c>
      <c r="X98" s="6">
        <f>IF(Nov!$E100&gt;0,VLOOKUP($A98,Nov!$O$4:$T$202,5,FALSE)+Nov!L$4/1000,0)</f>
        <v>0</v>
      </c>
      <c r="Y98" s="16">
        <f t="shared" si="76"/>
        <v>0</v>
      </c>
      <c r="Z98" s="6">
        <f>IF(Dec!$E100&gt;0,VLOOKUP($A98,Dec!$O$4:$R$202,4,FALSE),0)</f>
        <v>0</v>
      </c>
      <c r="AA98" s="6">
        <f>IF(Dec!$E100&gt;0,VLOOKUP($A98,Dec!$O$4:$T$202,5,FALSE)+Dec!L$4/1000,0)</f>
        <v>0</v>
      </c>
      <c r="AB98" s="16">
        <f t="shared" si="77"/>
        <v>0</v>
      </c>
      <c r="AC98" s="6">
        <f>IF(Jan!$E100&gt;0,VLOOKUP($A98,Jan!$O$4:$R$202,4,FALSE),0)</f>
        <v>0</v>
      </c>
      <c r="AD98" s="6">
        <f>IF(Jan!$E100&gt;0,VLOOKUP($A98,Jan!$O$4:$T$202,5,FALSE)+Jan!L$4/1000,0)</f>
        <v>0</v>
      </c>
      <c r="AE98" s="16">
        <f t="shared" si="78"/>
        <v>0</v>
      </c>
      <c r="AF98" s="6">
        <f>IF(Feb!$E100&gt;0,VLOOKUP($A98,Feb!$O$4:$R$202,4,FALSE),0)</f>
        <v>0</v>
      </c>
      <c r="AG98" s="6">
        <f>IF(Feb!$E100&gt;0,VLOOKUP($A98,Feb!$O$4:$T$202,5,FALSE)+Feb!L$4/1000,0)</f>
        <v>0</v>
      </c>
      <c r="AH98" s="16">
        <f t="shared" si="79"/>
        <v>0</v>
      </c>
      <c r="AI98" s="6">
        <f>IF(Mar!$E100&gt;0,VLOOKUP($A98,Mar!$O$4:$R$202,4,FALSE),0)</f>
        <v>0</v>
      </c>
      <c r="AJ98" s="6">
        <f>IF(Mar!$E100&gt;0,VLOOKUP($A98,Mar!$O$4:$T$202,5,FALSE)+Mar!L$4/1000,0)</f>
        <v>0</v>
      </c>
      <c r="AK98" s="16">
        <f t="shared" si="80"/>
        <v>0</v>
      </c>
      <c r="AN98" s="16">
        <f t="shared" si="81"/>
        <v>27.075048000000002</v>
      </c>
      <c r="AQ98" s="1" t="str">
        <f t="shared" si="104"/>
        <v>Pam Hardman</v>
      </c>
      <c r="AR98" s="6">
        <f t="shared" si="126"/>
        <v>0</v>
      </c>
      <c r="AS98" s="6">
        <f t="shared" si="127"/>
        <v>0</v>
      </c>
      <c r="AT98" s="6">
        <f t="shared" si="128"/>
        <v>0</v>
      </c>
      <c r="AU98" s="6">
        <f t="shared" si="129"/>
        <v>0</v>
      </c>
      <c r="AV98" s="6">
        <f t="shared" si="130"/>
        <v>0</v>
      </c>
      <c r="AW98" s="6">
        <f t="shared" si="131"/>
        <v>0</v>
      </c>
      <c r="AX98" s="6">
        <f t="shared" si="132"/>
        <v>27.048000000000002</v>
      </c>
      <c r="AY98" s="6">
        <f t="shared" si="133"/>
        <v>0</v>
      </c>
      <c r="AZ98" s="6">
        <f t="shared" si="134"/>
        <v>0</v>
      </c>
      <c r="BA98" s="6">
        <f t="shared" si="135"/>
        <v>0</v>
      </c>
      <c r="BB98" s="6">
        <f t="shared" si="136"/>
        <v>0</v>
      </c>
      <c r="BC98" s="6">
        <f t="shared" si="137"/>
        <v>0</v>
      </c>
      <c r="BE98" s="1">
        <f t="shared" si="138"/>
        <v>27.048000000000002</v>
      </c>
      <c r="BF98" s="1">
        <f t="shared" si="139"/>
        <v>0</v>
      </c>
      <c r="BG98" s="1">
        <f t="shared" si="140"/>
        <v>0</v>
      </c>
      <c r="BH98" s="1">
        <f t="shared" si="141"/>
        <v>0</v>
      </c>
      <c r="BI98" s="1">
        <f t="shared" si="142"/>
        <v>0</v>
      </c>
      <c r="BJ98" s="1">
        <f t="shared" si="143"/>
        <v>0</v>
      </c>
      <c r="BK98" s="1">
        <f t="shared" si="144"/>
        <v>0</v>
      </c>
      <c r="BL98" s="1">
        <f t="shared" si="145"/>
        <v>0</v>
      </c>
      <c r="BM98" s="1">
        <f t="shared" si="146"/>
        <v>0</v>
      </c>
    </row>
    <row r="99" spans="1:65" x14ac:dyDescent="0.25">
      <c r="A99" s="1" t="s">
        <v>50</v>
      </c>
      <c r="B99" s="6">
        <f>IF(Apr!$E101&gt;0,VLOOKUP($A99,Apr!$O$4:$T$202,4,FALSE),0)</f>
        <v>0</v>
      </c>
      <c r="C99" s="6">
        <f>IF(Apr!$E101&gt;0,VLOOKUP($A99,Apr!$O$4:$T$202,5,FALSE)+Apr!L$4/1000,0)</f>
        <v>0</v>
      </c>
      <c r="D99" s="16">
        <f t="shared" si="69"/>
        <v>0</v>
      </c>
      <c r="E99" s="6">
        <f>IF(May!$E101&gt;0,VLOOKUP($A99,May!$O$4:$T$202,4,FALSE),0)</f>
        <v>0</v>
      </c>
      <c r="F99" s="6">
        <f>IF(May!$E101&gt;0,VLOOKUP($A99,May!$O$4:$T$202,5,FALSE)+May!L$4/1000,0)</f>
        <v>0</v>
      </c>
      <c r="G99" s="16">
        <f t="shared" si="70"/>
        <v>0</v>
      </c>
      <c r="H99" s="6">
        <f>IF(Jun!$E101&gt;0,VLOOKUP($A99,Jun!$O$4:$R$202,4,FALSE),0)</f>
        <v>0</v>
      </c>
      <c r="I99" s="6">
        <f>IF(Jun!$E101&gt;0,VLOOKUP($A99,Jun!$O$4:$T$202,5,FALSE)+Jun!L$4/1000,0)</f>
        <v>0</v>
      </c>
      <c r="J99" s="16">
        <f t="shared" si="71"/>
        <v>0</v>
      </c>
      <c r="K99" s="6">
        <f>IF(Jul!$E101&gt;0,VLOOKUP($A99,Jul!$O$4:$R$202,4,FALSE),0)</f>
        <v>0</v>
      </c>
      <c r="L99" s="6">
        <f>IF(Jul!$E101&gt;0,VLOOKUP($A99,Jul!$O$4:$T$202,5,FALSE)+Jul!$L$4/1000,0)</f>
        <v>0</v>
      </c>
      <c r="M99" s="16">
        <f t="shared" si="72"/>
        <v>0</v>
      </c>
      <c r="N99" s="6">
        <f>IF(Aug!$E101&gt;0,VLOOKUP($A99,Aug!$O$4:$R$202,4,FALSE),0)</f>
        <v>0</v>
      </c>
      <c r="O99" s="6">
        <f>IF(Aug!$E101&gt;0,VLOOKUP($A99,Aug!$O$4:$T$202,5,FALSE)+Aug!L$4/1000,0)</f>
        <v>0</v>
      </c>
      <c r="P99" s="16">
        <f t="shared" si="73"/>
        <v>0</v>
      </c>
      <c r="Q99" s="6">
        <f>IF(Sep!$E101&gt;0,VLOOKUP($A99,Sep!$O$4:$R$202,4,FALSE),0)</f>
        <v>0</v>
      </c>
      <c r="R99" s="6">
        <f>IF(Sep!$E101&gt;0,VLOOKUP($A99,Sep!$O$4:$T$202,5,FALSE)+Sep!L$4/1000,0)</f>
        <v>0</v>
      </c>
      <c r="S99" s="16">
        <f t="shared" si="74"/>
        <v>0</v>
      </c>
      <c r="T99" s="6">
        <f>IF(Oct!$E101&gt;0,VLOOKUP($A99,Oct!$O$4:$R$202,4,FALSE),0)</f>
        <v>0</v>
      </c>
      <c r="U99" s="6">
        <f>IF(Oct!$E101&gt;0,VLOOKUP($A99,Oct!$O$4:$T$202,5,FALSE)+Oct!L$4/1000,0)</f>
        <v>0</v>
      </c>
      <c r="V99" s="16">
        <f t="shared" si="75"/>
        <v>0</v>
      </c>
      <c r="W99" s="6">
        <f>IF(Nov!$E101&gt;0,VLOOKUP($A99,Nov!$O$4:$R$202,4,FALSE),0)</f>
        <v>0</v>
      </c>
      <c r="X99" s="6">
        <f>IF(Nov!$E101&gt;0,VLOOKUP($A99,Nov!$O$4:$T$202,5,FALSE)+Nov!L$4/1000,0)</f>
        <v>0</v>
      </c>
      <c r="Y99" s="16">
        <f t="shared" si="76"/>
        <v>0</v>
      </c>
      <c r="Z99" s="6">
        <f>IF(Dec!$E101&gt;0,VLOOKUP($A99,Dec!$O$4:$R$202,4,FALSE),0)</f>
        <v>0</v>
      </c>
      <c r="AA99" s="6">
        <f>IF(Dec!$E101&gt;0,VLOOKUP($A99,Dec!$O$4:$T$202,5,FALSE)+Dec!L$4/1000,0)</f>
        <v>0</v>
      </c>
      <c r="AB99" s="16">
        <f t="shared" si="77"/>
        <v>0</v>
      </c>
      <c r="AC99" s="6">
        <f>IF(Jan!$E101&gt;0,VLOOKUP($A99,Jan!$O$4:$R$202,4,FALSE),0)</f>
        <v>0</v>
      </c>
      <c r="AD99" s="6">
        <f>IF(Jan!$E101&gt;0,VLOOKUP($A99,Jan!$O$4:$T$202,5,FALSE)+Jan!L$4/1000,0)</f>
        <v>0</v>
      </c>
      <c r="AE99" s="16">
        <f t="shared" si="78"/>
        <v>0</v>
      </c>
      <c r="AF99" s="6">
        <f>IF(Feb!$E101&gt;0,VLOOKUP($A99,Feb!$O$4:$R$202,4,FALSE),0)</f>
        <v>0</v>
      </c>
      <c r="AG99" s="6">
        <f>IF(Feb!$E101&gt;0,VLOOKUP($A99,Feb!$O$4:$T$202,5,FALSE)+Feb!L$4/1000,0)</f>
        <v>0</v>
      </c>
      <c r="AH99" s="16">
        <f t="shared" si="79"/>
        <v>0</v>
      </c>
      <c r="AI99" s="6">
        <f>IF(Mar!$E101&gt;0,VLOOKUP($A99,Mar!$O$4:$R$202,4,FALSE),0)</f>
        <v>0</v>
      </c>
      <c r="AJ99" s="6">
        <f>IF(Mar!$E101&gt;0,VLOOKUP($A99,Mar!$O$4:$T$202,5,FALSE)+Mar!L$4/1000,0)</f>
        <v>0</v>
      </c>
      <c r="AK99" s="16">
        <f t="shared" si="80"/>
        <v>0</v>
      </c>
      <c r="AN99" s="16">
        <f t="shared" si="81"/>
        <v>0</v>
      </c>
      <c r="AQ99" s="1" t="str">
        <f t="shared" si="104"/>
        <v>Paul Veevers</v>
      </c>
      <c r="AR99" s="6">
        <f t="shared" si="126"/>
        <v>0</v>
      </c>
      <c r="AS99" s="6">
        <f t="shared" si="127"/>
        <v>0</v>
      </c>
      <c r="AT99" s="6">
        <f t="shared" si="128"/>
        <v>0</v>
      </c>
      <c r="AU99" s="6">
        <f t="shared" si="129"/>
        <v>0</v>
      </c>
      <c r="AV99" s="6">
        <f t="shared" si="130"/>
        <v>0</v>
      </c>
      <c r="AW99" s="6">
        <f t="shared" si="131"/>
        <v>0</v>
      </c>
      <c r="AX99" s="6">
        <f t="shared" si="132"/>
        <v>0</v>
      </c>
      <c r="AY99" s="6">
        <f t="shared" si="133"/>
        <v>0</v>
      </c>
      <c r="AZ99" s="6">
        <f t="shared" si="134"/>
        <v>0</v>
      </c>
      <c r="BA99" s="6">
        <f t="shared" si="135"/>
        <v>0</v>
      </c>
      <c r="BB99" s="6">
        <f t="shared" si="136"/>
        <v>0</v>
      </c>
      <c r="BC99" s="6">
        <f t="shared" si="137"/>
        <v>0</v>
      </c>
      <c r="BE99" s="1">
        <f t="shared" si="138"/>
        <v>0</v>
      </c>
      <c r="BF99" s="1">
        <f t="shared" si="139"/>
        <v>0</v>
      </c>
      <c r="BG99" s="1">
        <f t="shared" si="140"/>
        <v>0</v>
      </c>
      <c r="BH99" s="1">
        <f t="shared" si="141"/>
        <v>0</v>
      </c>
      <c r="BI99" s="1">
        <f t="shared" si="142"/>
        <v>0</v>
      </c>
      <c r="BJ99" s="1">
        <f t="shared" si="143"/>
        <v>0</v>
      </c>
      <c r="BK99" s="1">
        <f t="shared" si="144"/>
        <v>0</v>
      </c>
      <c r="BL99" s="1">
        <f t="shared" si="145"/>
        <v>0</v>
      </c>
      <c r="BM99" s="1">
        <f t="shared" si="146"/>
        <v>0</v>
      </c>
    </row>
    <row r="100" spans="1:65" x14ac:dyDescent="0.25">
      <c r="A100" s="41" t="s">
        <v>23</v>
      </c>
      <c r="B100" s="6">
        <f>IF(Apr!$E102&gt;0,VLOOKUP($A100,Apr!$O$4:$T$202,4,FALSE),0)</f>
        <v>0</v>
      </c>
      <c r="C100" s="6">
        <f>IF(Apr!$E102&gt;0,VLOOKUP($A100,Apr!$O$4:$T$202,5,FALSE)+Apr!L$4/1000,0)</f>
        <v>0</v>
      </c>
      <c r="D100" s="16">
        <f t="shared" si="69"/>
        <v>0</v>
      </c>
      <c r="E100" s="6">
        <f>IF(May!$E102&gt;0,VLOOKUP($A100,May!$O$4:$T$202,4,FALSE),0)</f>
        <v>0</v>
      </c>
      <c r="F100" s="6">
        <f>IF(May!$E102&gt;0,VLOOKUP($A100,May!$O$4:$T$202,5,FALSE)+May!L$4/1000,0)</f>
        <v>0</v>
      </c>
      <c r="G100" s="16">
        <f t="shared" si="70"/>
        <v>0</v>
      </c>
      <c r="H100" s="6">
        <f>IF(Jun!$E102&gt;0,VLOOKUP($A100,Jun!$O$4:$R$202,4,FALSE),0)</f>
        <v>0</v>
      </c>
      <c r="I100" s="6">
        <f>IF(Jun!$E102&gt;0,VLOOKUP($A100,Jun!$O$4:$T$202,5,FALSE)+Jun!L$4/1000,0)</f>
        <v>0</v>
      </c>
      <c r="J100" s="16">
        <f t="shared" si="71"/>
        <v>0</v>
      </c>
      <c r="K100" s="6">
        <f>IF(Jul!$E102&gt;0,VLOOKUP($A100,Jul!$O$4:$R$202,4,FALSE),0)</f>
        <v>0</v>
      </c>
      <c r="L100" s="6">
        <f>IF(Jul!$E102&gt;0,VLOOKUP($A100,Jul!$O$4:$T$202,5,FALSE)+Jul!$L$4/1000,0)</f>
        <v>0</v>
      </c>
      <c r="M100" s="16">
        <f t="shared" si="72"/>
        <v>0</v>
      </c>
      <c r="N100" s="6">
        <f>IF(Aug!$E102&gt;0,VLOOKUP($A100,Aug!$O$4:$R$202,4,FALSE),0)</f>
        <v>0</v>
      </c>
      <c r="O100" s="6">
        <f>IF(Aug!$E102&gt;0,VLOOKUP($A100,Aug!$O$4:$T$202,5,FALSE)+Aug!L$4/1000,0)</f>
        <v>0</v>
      </c>
      <c r="P100" s="16">
        <f t="shared" si="73"/>
        <v>0</v>
      </c>
      <c r="Q100" s="6">
        <f>IF(Sep!$E102&gt;0,VLOOKUP($A100,Sep!$O$4:$R$202,4,FALSE),0)</f>
        <v>0</v>
      </c>
      <c r="R100" s="6">
        <f>IF(Sep!$E102&gt;0,VLOOKUP($A100,Sep!$O$4:$T$202,5,FALSE)+Sep!L$4/1000,0)</f>
        <v>0</v>
      </c>
      <c r="S100" s="16">
        <f t="shared" si="74"/>
        <v>0</v>
      </c>
      <c r="T100" s="6">
        <f>IF(Oct!$E102&gt;0,VLOOKUP($A100,Oct!$O$4:$R$202,4,FALSE),0)</f>
        <v>0</v>
      </c>
      <c r="U100" s="6">
        <f>IF(Oct!$E102&gt;0,VLOOKUP($A100,Oct!$O$4:$T$202,5,FALSE)+Oct!L$4/1000,0)</f>
        <v>0</v>
      </c>
      <c r="V100" s="16">
        <f t="shared" si="75"/>
        <v>0</v>
      </c>
      <c r="W100" s="6">
        <f>IF(Nov!$E102&gt;0,VLOOKUP($A100,Nov!$O$4:$R$202,4,FALSE),0)</f>
        <v>0</v>
      </c>
      <c r="X100" s="6">
        <f>IF(Nov!$E102&gt;0,VLOOKUP($A100,Nov!$O$4:$T$202,5,FALSE)+Nov!L$4/1000,0)</f>
        <v>0</v>
      </c>
      <c r="Y100" s="16">
        <f t="shared" si="76"/>
        <v>0</v>
      </c>
      <c r="Z100" s="6">
        <f>IF(Dec!$E102&gt;0,VLOOKUP($A100,Dec!$O$4:$R$202,4,FALSE),0)</f>
        <v>0</v>
      </c>
      <c r="AA100" s="6">
        <f>IF(Dec!$E102&gt;0,VLOOKUP($A100,Dec!$O$4:$T$202,5,FALSE)+Dec!L$4/1000,0)</f>
        <v>0</v>
      </c>
      <c r="AB100" s="16">
        <f t="shared" si="77"/>
        <v>0</v>
      </c>
      <c r="AC100" s="6">
        <f>IF(Jan!$E102&gt;0,VLOOKUP($A100,Jan!$O$4:$R$202,4,FALSE),0)</f>
        <v>0</v>
      </c>
      <c r="AD100" s="6">
        <f>IF(Jan!$E102&gt;0,VLOOKUP($A100,Jan!$O$4:$T$202,5,FALSE)+Jan!L$4/1000,0)</f>
        <v>0</v>
      </c>
      <c r="AE100" s="16">
        <f t="shared" si="78"/>
        <v>0</v>
      </c>
      <c r="AF100" s="6">
        <f>IF(Feb!$E102&gt;0,VLOOKUP($A100,Feb!$O$4:$R$202,4,FALSE),0)</f>
        <v>0</v>
      </c>
      <c r="AG100" s="6">
        <f>IF(Feb!$E102&gt;0,VLOOKUP($A100,Feb!$O$4:$T$202,5,FALSE)+Feb!L$4/1000,0)</f>
        <v>0</v>
      </c>
      <c r="AH100" s="16">
        <f t="shared" si="79"/>
        <v>0</v>
      </c>
      <c r="AI100" s="6">
        <f>IF(Mar!$E102&gt;0,VLOOKUP($A100,Mar!$O$4:$R$202,4,FALSE),0)</f>
        <v>0</v>
      </c>
      <c r="AJ100" s="6">
        <f>IF(Mar!$E102&gt;0,VLOOKUP($A100,Mar!$O$4:$T$202,5,FALSE)+Mar!L$4/1000,0)</f>
        <v>0</v>
      </c>
      <c r="AK100" s="16">
        <f t="shared" si="80"/>
        <v>0</v>
      </c>
      <c r="AN100" s="16">
        <f t="shared" si="81"/>
        <v>0</v>
      </c>
      <c r="AQ100" s="1" t="str">
        <f t="shared" si="104"/>
        <v>Paula McCandless</v>
      </c>
      <c r="AR100" s="6">
        <f t="shared" si="126"/>
        <v>0</v>
      </c>
      <c r="AS100" s="6">
        <f t="shared" si="127"/>
        <v>0</v>
      </c>
      <c r="AT100" s="6">
        <f t="shared" si="128"/>
        <v>0</v>
      </c>
      <c r="AU100" s="6">
        <f t="shared" si="129"/>
        <v>0</v>
      </c>
      <c r="AV100" s="6">
        <f t="shared" si="130"/>
        <v>0</v>
      </c>
      <c r="AW100" s="6">
        <f t="shared" si="131"/>
        <v>0</v>
      </c>
      <c r="AX100" s="6">
        <f t="shared" si="132"/>
        <v>0</v>
      </c>
      <c r="AY100" s="6">
        <f t="shared" si="133"/>
        <v>0</v>
      </c>
      <c r="AZ100" s="6">
        <f t="shared" si="134"/>
        <v>0</v>
      </c>
      <c r="BA100" s="6">
        <f t="shared" si="135"/>
        <v>0</v>
      </c>
      <c r="BB100" s="6">
        <f t="shared" si="136"/>
        <v>0</v>
      </c>
      <c r="BC100" s="6">
        <f t="shared" si="137"/>
        <v>0</v>
      </c>
      <c r="BE100" s="1">
        <f t="shared" si="138"/>
        <v>0</v>
      </c>
      <c r="BF100" s="1">
        <f t="shared" si="139"/>
        <v>0</v>
      </c>
      <c r="BG100" s="1">
        <f t="shared" si="140"/>
        <v>0</v>
      </c>
      <c r="BH100" s="1">
        <f t="shared" si="141"/>
        <v>0</v>
      </c>
      <c r="BI100" s="1">
        <f t="shared" si="142"/>
        <v>0</v>
      </c>
      <c r="BJ100" s="1">
        <f t="shared" si="143"/>
        <v>0</v>
      </c>
      <c r="BK100" s="1">
        <f t="shared" si="144"/>
        <v>0</v>
      </c>
      <c r="BL100" s="1">
        <f t="shared" si="145"/>
        <v>0</v>
      </c>
      <c r="BM100" s="1">
        <f t="shared" si="146"/>
        <v>0</v>
      </c>
    </row>
    <row r="101" spans="1:65" x14ac:dyDescent="0.25">
      <c r="A101" s="1" t="s">
        <v>2</v>
      </c>
      <c r="B101" s="6">
        <f>IF(Apr!$E103&gt;0,VLOOKUP($A101,Apr!$O$4:$T$202,4,FALSE),0)</f>
        <v>0</v>
      </c>
      <c r="C101" s="6">
        <f>IF(Apr!$E103&gt;0,VLOOKUP($A101,Apr!$O$4:$T$202,5,FALSE)+Apr!L$4/1000,0)</f>
        <v>0</v>
      </c>
      <c r="D101" s="16">
        <f t="shared" si="69"/>
        <v>0</v>
      </c>
      <c r="E101" s="6">
        <f>IF(May!$E103&gt;0,VLOOKUP($A101,May!$O$4:$T$202,4,FALSE),0)</f>
        <v>0</v>
      </c>
      <c r="F101" s="6">
        <f>IF(May!$E103&gt;0,VLOOKUP($A101,May!$O$4:$T$202,5,FALSE)+May!L$4/1000,0)</f>
        <v>0</v>
      </c>
      <c r="G101" s="16">
        <f t="shared" si="70"/>
        <v>0</v>
      </c>
      <c r="H101" s="6">
        <f>IF(Jun!$E103&gt;0,VLOOKUP($A101,Jun!$O$4:$R$202,4,FALSE),0)</f>
        <v>0</v>
      </c>
      <c r="I101" s="6">
        <f>IF(Jun!$E103&gt;0,VLOOKUP($A101,Jun!$O$4:$T$202,5,FALSE)+Jun!L$4/1000,0)</f>
        <v>0</v>
      </c>
      <c r="J101" s="16">
        <f t="shared" si="71"/>
        <v>0</v>
      </c>
      <c r="K101" s="6">
        <f>IF(Jul!$E103&gt;0,VLOOKUP($A101,Jul!$O$4:$R$202,4,FALSE),0)</f>
        <v>0</v>
      </c>
      <c r="L101" s="6">
        <f>IF(Jul!$E103&gt;0,VLOOKUP($A101,Jul!$O$4:$T$202,5,FALSE)+Jul!$L$4/1000,0)</f>
        <v>0</v>
      </c>
      <c r="M101" s="16">
        <f t="shared" si="72"/>
        <v>0</v>
      </c>
      <c r="N101" s="6">
        <f>IF(Aug!$E103&gt;0,VLOOKUP($A101,Aug!$O$4:$R$202,4,FALSE),0)</f>
        <v>0</v>
      </c>
      <c r="O101" s="6">
        <f>IF(Aug!$E103&gt;0,VLOOKUP($A101,Aug!$O$4:$T$202,5,FALSE)+Aug!L$4/1000,0)</f>
        <v>0</v>
      </c>
      <c r="P101" s="16">
        <f t="shared" si="73"/>
        <v>0</v>
      </c>
      <c r="Q101" s="6">
        <f>IF(Sep!$E103&gt;0,VLOOKUP($A101,Sep!$O$4:$R$202,4,FALSE),0)</f>
        <v>0</v>
      </c>
      <c r="R101" s="6">
        <f>IF(Sep!$E103&gt;0,VLOOKUP($A101,Sep!$O$4:$T$202,5,FALSE)+Sep!L$4/1000,0)</f>
        <v>0</v>
      </c>
      <c r="S101" s="16">
        <f t="shared" si="74"/>
        <v>0</v>
      </c>
      <c r="T101" s="6">
        <f>IF(Oct!$E103&gt;0,VLOOKUP($A101,Oct!$O$4:$R$202,4,FALSE),0)</f>
        <v>0</v>
      </c>
      <c r="U101" s="6">
        <f>IF(Oct!$E103&gt;0,VLOOKUP($A101,Oct!$O$4:$T$202,5,FALSE)+Oct!L$4/1000,0)</f>
        <v>0</v>
      </c>
      <c r="V101" s="16">
        <f t="shared" si="75"/>
        <v>0</v>
      </c>
      <c r="W101" s="6">
        <f>IF(Nov!$E103&gt;0,VLOOKUP($A101,Nov!$O$4:$R$202,4,FALSE),0)</f>
        <v>0</v>
      </c>
      <c r="X101" s="6">
        <f>IF(Nov!$E103&gt;0,VLOOKUP($A101,Nov!$O$4:$T$202,5,FALSE)+Nov!L$4/1000,0)</f>
        <v>0</v>
      </c>
      <c r="Y101" s="16">
        <f t="shared" si="76"/>
        <v>0</v>
      </c>
      <c r="Z101" s="6">
        <f>IF(Dec!$E103&gt;0,VLOOKUP($A101,Dec!$O$4:$R$202,4,FALSE),0)</f>
        <v>0</v>
      </c>
      <c r="AA101" s="6">
        <f>IF(Dec!$E103&gt;0,VLOOKUP($A101,Dec!$O$4:$T$202,5,FALSE)+Dec!L$4/1000,0)</f>
        <v>0</v>
      </c>
      <c r="AB101" s="16">
        <f t="shared" si="77"/>
        <v>0</v>
      </c>
      <c r="AC101" s="6">
        <f>IF(Jan!$E103&gt;0,VLOOKUP($A101,Jan!$O$4:$R$202,4,FALSE),0)</f>
        <v>0</v>
      </c>
      <c r="AD101" s="6">
        <f>IF(Jan!$E103&gt;0,VLOOKUP($A101,Jan!$O$4:$T$202,5,FALSE)+Jan!L$4/1000,0)</f>
        <v>0</v>
      </c>
      <c r="AE101" s="16">
        <f t="shared" si="78"/>
        <v>0</v>
      </c>
      <c r="AF101" s="6">
        <f>IF(Feb!$E103&gt;0,VLOOKUP($A101,Feb!$O$4:$R$202,4,FALSE),0)</f>
        <v>0</v>
      </c>
      <c r="AG101" s="6">
        <f>IF(Feb!$E103&gt;0,VLOOKUP($A101,Feb!$O$4:$T$202,5,FALSE)+Feb!L$4/1000,0)</f>
        <v>0</v>
      </c>
      <c r="AH101" s="16">
        <f t="shared" si="79"/>
        <v>0</v>
      </c>
      <c r="AI101" s="6">
        <f>IF(Mar!$E103&gt;0,VLOOKUP($A101,Mar!$O$4:$R$202,4,FALSE),0)</f>
        <v>0</v>
      </c>
      <c r="AJ101" s="6">
        <f>IF(Mar!$E103&gt;0,VLOOKUP($A101,Mar!$O$4:$T$202,5,FALSE)+Mar!L$4/1000,0)</f>
        <v>0</v>
      </c>
      <c r="AK101" s="16">
        <f t="shared" si="80"/>
        <v>0</v>
      </c>
      <c r="AN101" s="16">
        <f t="shared" si="81"/>
        <v>0</v>
      </c>
      <c r="AQ101" s="1" t="str">
        <f t="shared" si="104"/>
        <v>Peter Reid</v>
      </c>
      <c r="AR101" s="6">
        <f t="shared" si="126"/>
        <v>0</v>
      </c>
      <c r="AS101" s="6">
        <f t="shared" si="127"/>
        <v>0</v>
      </c>
      <c r="AT101" s="6">
        <f t="shared" si="128"/>
        <v>0</v>
      </c>
      <c r="AU101" s="6">
        <f t="shared" si="129"/>
        <v>0</v>
      </c>
      <c r="AV101" s="6">
        <f t="shared" si="130"/>
        <v>0</v>
      </c>
      <c r="AW101" s="6">
        <f t="shared" si="131"/>
        <v>0</v>
      </c>
      <c r="AX101" s="6">
        <f t="shared" si="132"/>
        <v>0</v>
      </c>
      <c r="AY101" s="6">
        <f t="shared" si="133"/>
        <v>0</v>
      </c>
      <c r="AZ101" s="6">
        <f t="shared" si="134"/>
        <v>0</v>
      </c>
      <c r="BA101" s="6">
        <f t="shared" si="135"/>
        <v>0</v>
      </c>
      <c r="BB101" s="6">
        <f t="shared" si="136"/>
        <v>0</v>
      </c>
      <c r="BC101" s="6">
        <f t="shared" si="137"/>
        <v>0</v>
      </c>
      <c r="BE101" s="1">
        <f t="shared" si="138"/>
        <v>0</v>
      </c>
      <c r="BF101" s="1">
        <f t="shared" si="139"/>
        <v>0</v>
      </c>
      <c r="BG101" s="1">
        <f t="shared" si="140"/>
        <v>0</v>
      </c>
      <c r="BH101" s="1">
        <f t="shared" si="141"/>
        <v>0</v>
      </c>
      <c r="BI101" s="1">
        <f t="shared" si="142"/>
        <v>0</v>
      </c>
      <c r="BJ101" s="1">
        <f t="shared" si="143"/>
        <v>0</v>
      </c>
      <c r="BK101" s="1">
        <f t="shared" si="144"/>
        <v>0</v>
      </c>
      <c r="BL101" s="1">
        <f t="shared" si="145"/>
        <v>0</v>
      </c>
      <c r="BM101" s="1">
        <f t="shared" si="146"/>
        <v>0</v>
      </c>
    </row>
    <row r="102" spans="1:65" x14ac:dyDescent="0.25">
      <c r="A102" s="1" t="s">
        <v>178</v>
      </c>
      <c r="B102" s="6">
        <f>IF(Apr!$E104&gt;0,VLOOKUP($A102,Apr!$O$4:$T$202,4,FALSE),0)</f>
        <v>25</v>
      </c>
      <c r="C102" s="6">
        <f>IF(Apr!$E104&gt;0,VLOOKUP($A102,Apr!$O$4:$T$202,5,FALSE)+Apr!L$4/1000,0)</f>
        <v>3.3000000000000002E-2</v>
      </c>
      <c r="D102" s="16">
        <f t="shared" si="69"/>
        <v>25.058</v>
      </c>
      <c r="E102" s="6">
        <f>IF(May!$E104&gt;0,VLOOKUP($A102,May!$O$4:$T$202,4,FALSE),0)</f>
        <v>22</v>
      </c>
      <c r="F102" s="6">
        <f>IF(May!$E104&gt;0,VLOOKUP($A102,May!$O$4:$T$202,5,FALSE)+May!L$4/1000,0)</f>
        <v>2.5000000000000001E-2</v>
      </c>
      <c r="G102" s="16">
        <f t="shared" si="70"/>
        <v>22.046999999999997</v>
      </c>
      <c r="H102" s="6">
        <f>IF(Jun!$E104&gt;0,VLOOKUP($A102,Jun!$O$4:$R$202,4,FALSE),0)</f>
        <v>34</v>
      </c>
      <c r="I102" s="6">
        <f>IF(Jun!$E104&gt;0,VLOOKUP($A102,Jun!$O$4:$T$202,5,FALSE)+Jun!L$4/1000,0)</f>
        <v>1.7999999999999999E-2</v>
      </c>
      <c r="J102" s="16">
        <f t="shared" si="71"/>
        <v>34.052</v>
      </c>
      <c r="K102" s="6">
        <f>IF(Jul!$E104&gt;0,VLOOKUP($A102,Jul!$O$4:$R$202,4,FALSE),0)</f>
        <v>26</v>
      </c>
      <c r="L102" s="6">
        <f>IF(Jul!$E104&gt;0,VLOOKUP($A102,Jul!$O$4:$T$202,5,FALSE)+Jul!$L$4/1000,0)</f>
        <v>1.9E-2</v>
      </c>
      <c r="M102" s="16">
        <f t="shared" si="72"/>
        <v>26.044999999999998</v>
      </c>
      <c r="N102" s="6">
        <f>IF(Aug!$E104&gt;0,VLOOKUP($A102,Aug!$O$4:$R$202,4,FALSE),0)</f>
        <v>0</v>
      </c>
      <c r="O102" s="6">
        <f>IF(Aug!$E104&gt;0,VLOOKUP($A102,Aug!$O$4:$T$202,5,FALSE)+Aug!L$4/1000,0)</f>
        <v>0</v>
      </c>
      <c r="P102" s="16">
        <f t="shared" si="73"/>
        <v>0</v>
      </c>
      <c r="Q102" s="6">
        <f>IF(Sep!$E104&gt;0,VLOOKUP($A102,Sep!$O$4:$R$202,4,FALSE),0)</f>
        <v>33</v>
      </c>
      <c r="R102" s="6">
        <f>IF(Sep!$E104&gt;0,VLOOKUP($A102,Sep!$O$4:$T$202,5,FALSE)+Sep!L$4/1000,0)</f>
        <v>1.4E-2</v>
      </c>
      <c r="S102" s="16">
        <f t="shared" si="74"/>
        <v>33.047000000000004</v>
      </c>
      <c r="T102" s="6">
        <f>IF(Oct!$E104&gt;0,VLOOKUP($A102,Oct!$O$4:$R$202,4,FALSE),0)</f>
        <v>26</v>
      </c>
      <c r="U102" s="6">
        <f>IF(Oct!$E104&gt;0,VLOOKUP($A102,Oct!$O$4:$T$202,5,FALSE)+Oct!L$4/1000,0)</f>
        <v>2.1000000000000001E-2</v>
      </c>
      <c r="V102" s="16">
        <f t="shared" si="75"/>
        <v>26.047000000000001</v>
      </c>
      <c r="W102" s="6">
        <f>IF(Nov!$E104&gt;0,VLOOKUP($A102,Nov!$O$4:$R$202,4,FALSE),0)</f>
        <v>35</v>
      </c>
      <c r="X102" s="6">
        <f>IF(Nov!$E104&gt;0,VLOOKUP($A102,Nov!$O$4:$T$202,5,FALSE)+Nov!L$4/1000,0)</f>
        <v>2.008</v>
      </c>
      <c r="Y102" s="16">
        <f t="shared" si="76"/>
        <v>37.042999999999999</v>
      </c>
      <c r="Z102" s="6">
        <f>IF(Dec!$E104&gt;0,VLOOKUP($A102,Dec!$O$4:$R$202,4,FALSE),0)</f>
        <v>37</v>
      </c>
      <c r="AA102" s="6">
        <f>IF(Dec!$E104&gt;0,VLOOKUP($A102,Dec!$O$4:$T$202,5,FALSE)+Dec!L$4/1000,0)</f>
        <v>1.014</v>
      </c>
      <c r="AB102" s="16">
        <f t="shared" si="77"/>
        <v>38.051000000000002</v>
      </c>
      <c r="AC102" s="6">
        <f>IF(Jan!$E104&gt;0,VLOOKUP($A102,Jan!$O$4:$R$202,4,FALSE),0)</f>
        <v>35</v>
      </c>
      <c r="AD102" s="6">
        <f>IF(Jan!$E104&gt;0,VLOOKUP($A102,Jan!$O$4:$T$202,5,FALSE)+Jan!L$4/1000,0)</f>
        <v>8.9999999999999993E-3</v>
      </c>
      <c r="AE102" s="16">
        <f t="shared" si="78"/>
        <v>35.043999999999997</v>
      </c>
      <c r="AF102" s="6">
        <f>IF(Feb!$E104&gt;0,VLOOKUP($A102,Feb!$O$4:$R$202,4,FALSE),0)</f>
        <v>35</v>
      </c>
      <c r="AG102" s="6">
        <f>IF(Feb!$E104&gt;0,VLOOKUP($A102,Feb!$O$4:$T$202,5,FALSE)+Feb!L$4/1000,0)</f>
        <v>8.0000000000000002E-3</v>
      </c>
      <c r="AH102" s="16">
        <f t="shared" si="79"/>
        <v>35.042999999999999</v>
      </c>
      <c r="AI102" s="6">
        <f>IF(Mar!$E104&gt;0,VLOOKUP($A102,Mar!$O$4:$R$202,4,FALSE),0)</f>
        <v>35</v>
      </c>
      <c r="AJ102" s="6">
        <f>IF(Mar!$E104&gt;0,VLOOKUP($A102,Mar!$O$4:$T$202,5,FALSE)+Mar!L$4/1000,0)</f>
        <v>1.0999999999999999E-2</v>
      </c>
      <c r="AK102" s="16">
        <f t="shared" si="80"/>
        <v>35.045999999999999</v>
      </c>
      <c r="AN102" s="16">
        <f t="shared" si="81"/>
        <v>299.47540786666667</v>
      </c>
      <c r="AQ102" s="1" t="str">
        <f t="shared" si="104"/>
        <v>Peter Thomson</v>
      </c>
      <c r="AR102" s="6">
        <f t="shared" si="126"/>
        <v>25.058</v>
      </c>
      <c r="AS102" s="6">
        <f t="shared" si="127"/>
        <v>22.046999999999997</v>
      </c>
      <c r="AT102" s="6">
        <f t="shared" si="128"/>
        <v>34.052</v>
      </c>
      <c r="AU102" s="6">
        <f t="shared" si="129"/>
        <v>26.044999999999998</v>
      </c>
      <c r="AV102" s="6">
        <f t="shared" si="130"/>
        <v>0</v>
      </c>
      <c r="AW102" s="6">
        <f t="shared" si="131"/>
        <v>33.047000000000004</v>
      </c>
      <c r="AX102" s="6">
        <f t="shared" si="132"/>
        <v>26.047000000000001</v>
      </c>
      <c r="AY102" s="6">
        <f t="shared" si="133"/>
        <v>37.042999999999999</v>
      </c>
      <c r="AZ102" s="6">
        <f t="shared" si="134"/>
        <v>38.051000000000002</v>
      </c>
      <c r="BA102" s="6">
        <f t="shared" si="135"/>
        <v>35.043999999999997</v>
      </c>
      <c r="BB102" s="6">
        <f t="shared" si="136"/>
        <v>35.042999999999999</v>
      </c>
      <c r="BC102" s="6">
        <f t="shared" si="137"/>
        <v>35.045999999999999</v>
      </c>
      <c r="BE102" s="1">
        <f t="shared" si="138"/>
        <v>38.051000000000002</v>
      </c>
      <c r="BF102" s="1">
        <f t="shared" si="139"/>
        <v>37.042999999999999</v>
      </c>
      <c r="BG102" s="1">
        <f t="shared" si="140"/>
        <v>35.045999999999999</v>
      </c>
      <c r="BH102" s="1">
        <f t="shared" si="141"/>
        <v>35.043999999999997</v>
      </c>
      <c r="BI102" s="1">
        <f t="shared" si="142"/>
        <v>35.042999999999999</v>
      </c>
      <c r="BJ102" s="1">
        <f t="shared" si="143"/>
        <v>34.052</v>
      </c>
      <c r="BK102" s="1">
        <f t="shared" si="144"/>
        <v>33.047000000000004</v>
      </c>
      <c r="BL102" s="1">
        <f t="shared" si="145"/>
        <v>26.047000000000001</v>
      </c>
      <c r="BM102" s="1">
        <f t="shared" si="146"/>
        <v>26.044999999999998</v>
      </c>
    </row>
    <row r="103" spans="1:65" x14ac:dyDescent="0.25">
      <c r="A103" s="1" t="s">
        <v>215</v>
      </c>
      <c r="B103" s="6">
        <f>IF(Apr!$E105&gt;0,VLOOKUP($A103,Apr!$O$4:$T$202,4,FALSE),0)</f>
        <v>0</v>
      </c>
      <c r="C103" s="6">
        <f>IF(Apr!$E105&gt;0,VLOOKUP($A103,Apr!$O$4:$T$202,5,FALSE)+Apr!L$4/1000,0)</f>
        <v>0</v>
      </c>
      <c r="D103" s="16">
        <f t="shared" si="69"/>
        <v>0</v>
      </c>
      <c r="E103" s="6">
        <f>IF(May!$E105&gt;0,VLOOKUP($A103,May!$O$4:$T$202,4,FALSE),0)</f>
        <v>0</v>
      </c>
      <c r="F103" s="6">
        <f>IF(May!$E105&gt;0,VLOOKUP($A103,May!$O$4:$T$202,5,FALSE)+May!L$4/1000,0)</f>
        <v>0</v>
      </c>
      <c r="G103" s="16">
        <f t="shared" si="70"/>
        <v>0</v>
      </c>
      <c r="H103" s="6">
        <f>IF(Jun!$E105&gt;0,VLOOKUP($A103,Jun!$O$4:$R$202,4,FALSE),0)</f>
        <v>0</v>
      </c>
      <c r="I103" s="6">
        <f>IF(Jun!$E105&gt;0,VLOOKUP($A103,Jun!$O$4:$T$202,5,FALSE)+Jun!L$4/1000,0)</f>
        <v>0</v>
      </c>
      <c r="J103" s="16">
        <f t="shared" si="71"/>
        <v>0</v>
      </c>
      <c r="K103" s="6">
        <f>IF(Jul!$E105&gt;0,VLOOKUP($A103,Jul!$O$4:$R$202,4,FALSE),0)</f>
        <v>0</v>
      </c>
      <c r="L103" s="6">
        <f>IF(Jul!$E105&gt;0,VLOOKUP($A103,Jul!$O$4:$T$202,5,FALSE)+Jul!$L$4/1000,0)</f>
        <v>0</v>
      </c>
      <c r="M103" s="16">
        <f t="shared" si="72"/>
        <v>0</v>
      </c>
      <c r="N103" s="6">
        <f>IF(Aug!$E105&gt;0,VLOOKUP($A103,Aug!$O$4:$R$202,4,FALSE),0)</f>
        <v>0</v>
      </c>
      <c r="O103" s="6">
        <f>IF(Aug!$E105&gt;0,VLOOKUP($A103,Aug!$O$4:$T$202,5,FALSE)+Aug!L$4/1000,0)</f>
        <v>0</v>
      </c>
      <c r="P103" s="16">
        <f t="shared" si="73"/>
        <v>0</v>
      </c>
      <c r="Q103" s="6">
        <f>IF(Sep!$E105&gt;0,VLOOKUP($A103,Sep!$O$4:$R$202,4,FALSE),0)</f>
        <v>0</v>
      </c>
      <c r="R103" s="6">
        <f>IF(Sep!$E105&gt;0,VLOOKUP($A103,Sep!$O$4:$T$202,5,FALSE)+Sep!L$4/1000,0)</f>
        <v>0</v>
      </c>
      <c r="S103" s="16">
        <f t="shared" si="74"/>
        <v>0</v>
      </c>
      <c r="T103" s="6">
        <f>IF(Oct!$E105&gt;0,VLOOKUP($A103,Oct!$O$4:$R$202,4,FALSE),0)</f>
        <v>0</v>
      </c>
      <c r="U103" s="6">
        <f>IF(Oct!$E105&gt;0,VLOOKUP($A103,Oct!$O$4:$T$202,5,FALSE)+Oct!L$4/1000,0)</f>
        <v>0</v>
      </c>
      <c r="V103" s="16">
        <f t="shared" si="75"/>
        <v>0</v>
      </c>
      <c r="W103" s="6">
        <f>IF(Nov!$E105&gt;0,VLOOKUP($A103,Nov!$O$4:$R$202,4,FALSE),0)</f>
        <v>0</v>
      </c>
      <c r="X103" s="6">
        <f>IF(Nov!$E105&gt;0,VLOOKUP($A103,Nov!$O$4:$T$202,5,FALSE)+Nov!L$4/1000,0)</f>
        <v>0</v>
      </c>
      <c r="Y103" s="16">
        <f t="shared" si="76"/>
        <v>0</v>
      </c>
      <c r="Z103" s="6">
        <f>IF(Dec!$E105&gt;0,VLOOKUP($A103,Dec!$O$4:$R$202,4,FALSE),0)</f>
        <v>0</v>
      </c>
      <c r="AA103" s="6">
        <f>IF(Dec!$E105&gt;0,VLOOKUP($A103,Dec!$O$4:$T$202,5,FALSE)+Dec!L$4/1000,0)</f>
        <v>0</v>
      </c>
      <c r="AB103" s="16">
        <f t="shared" si="77"/>
        <v>0</v>
      </c>
      <c r="AC103" s="6">
        <f>IF(Jan!$E105&gt;0,VLOOKUP($A103,Jan!$O$4:$R$202,4,FALSE),0)</f>
        <v>0</v>
      </c>
      <c r="AD103" s="6">
        <f>IF(Jan!$E105&gt;0,VLOOKUP($A103,Jan!$O$4:$T$202,5,FALSE)+Jan!L$4/1000,0)</f>
        <v>0</v>
      </c>
      <c r="AE103" s="16">
        <f t="shared" si="78"/>
        <v>0</v>
      </c>
      <c r="AF103" s="6">
        <f>IF(Feb!$E105&gt;0,VLOOKUP($A103,Feb!$O$4:$R$202,4,FALSE),0)</f>
        <v>0</v>
      </c>
      <c r="AG103" s="6">
        <f>IF(Feb!$E105&gt;0,VLOOKUP($A103,Feb!$O$4:$T$202,5,FALSE)+Feb!L$4/1000,0)</f>
        <v>0</v>
      </c>
      <c r="AH103" s="16">
        <f t="shared" si="79"/>
        <v>0</v>
      </c>
      <c r="AI103" s="6">
        <f>IF(Mar!$E105&gt;0,VLOOKUP($A103,Mar!$O$4:$R$202,4,FALSE),0)</f>
        <v>0</v>
      </c>
      <c r="AJ103" s="6">
        <f>IF(Mar!$E105&gt;0,VLOOKUP($A103,Mar!$O$4:$T$202,5,FALSE)+Mar!L$4/1000,0)</f>
        <v>0</v>
      </c>
      <c r="AK103" s="16">
        <f t="shared" si="80"/>
        <v>0</v>
      </c>
      <c r="AN103" s="16">
        <f t="shared" si="81"/>
        <v>0</v>
      </c>
      <c r="AQ103" s="1" t="str">
        <f t="shared" si="104"/>
        <v>Philip Gower</v>
      </c>
      <c r="AR103" s="6">
        <f t="shared" si="126"/>
        <v>0</v>
      </c>
      <c r="AS103" s="6">
        <f t="shared" si="127"/>
        <v>0</v>
      </c>
      <c r="AT103" s="6">
        <f t="shared" si="128"/>
        <v>0</v>
      </c>
      <c r="AU103" s="6">
        <f t="shared" si="129"/>
        <v>0</v>
      </c>
      <c r="AV103" s="6">
        <f t="shared" si="130"/>
        <v>0</v>
      </c>
      <c r="AW103" s="6">
        <f t="shared" si="131"/>
        <v>0</v>
      </c>
      <c r="AX103" s="6">
        <f t="shared" si="132"/>
        <v>0</v>
      </c>
      <c r="AY103" s="6">
        <f t="shared" si="133"/>
        <v>0</v>
      </c>
      <c r="AZ103" s="6">
        <f t="shared" si="134"/>
        <v>0</v>
      </c>
      <c r="BA103" s="6">
        <f t="shared" si="135"/>
        <v>0</v>
      </c>
      <c r="BB103" s="6">
        <f t="shared" si="136"/>
        <v>0</v>
      </c>
      <c r="BC103" s="6">
        <f t="shared" si="137"/>
        <v>0</v>
      </c>
      <c r="BE103" s="1">
        <f t="shared" si="138"/>
        <v>0</v>
      </c>
      <c r="BF103" s="1">
        <f t="shared" si="139"/>
        <v>0</v>
      </c>
      <c r="BG103" s="1">
        <f t="shared" si="140"/>
        <v>0</v>
      </c>
      <c r="BH103" s="1">
        <f t="shared" si="141"/>
        <v>0</v>
      </c>
      <c r="BI103" s="1">
        <f t="shared" si="142"/>
        <v>0</v>
      </c>
      <c r="BJ103" s="1">
        <f t="shared" si="143"/>
        <v>0</v>
      </c>
      <c r="BK103" s="1">
        <f t="shared" si="144"/>
        <v>0</v>
      </c>
      <c r="BL103" s="1">
        <f t="shared" si="145"/>
        <v>0</v>
      </c>
      <c r="BM103" s="1">
        <f t="shared" si="146"/>
        <v>0</v>
      </c>
    </row>
    <row r="104" spans="1:65" x14ac:dyDescent="0.25">
      <c r="A104" s="1" t="s">
        <v>217</v>
      </c>
      <c r="B104" s="6">
        <f>IF(Apr!$E106&gt;0,VLOOKUP($A104,Apr!$O$4:$T$202,4,FALSE),0)</f>
        <v>27</v>
      </c>
      <c r="C104" s="6">
        <f>IF(Apr!$E106&gt;0,VLOOKUP($A104,Apr!$O$4:$T$202,5,FALSE)+Apr!L$4/1000,0)</f>
        <v>3.3000000000000002E-2</v>
      </c>
      <c r="D104" s="16">
        <f t="shared" si="69"/>
        <v>27.060000000000002</v>
      </c>
      <c r="E104" s="6">
        <f>IF(May!$E106&gt;0,VLOOKUP($A104,May!$O$4:$T$202,4,FALSE),0)</f>
        <v>37</v>
      </c>
      <c r="F104" s="6">
        <f>IF(May!$E106&gt;0,VLOOKUP($A104,May!$O$4:$T$202,5,FALSE)+May!L$4/1000,0)</f>
        <v>2.0249999999999999</v>
      </c>
      <c r="G104" s="16">
        <f t="shared" si="70"/>
        <v>39.061999999999998</v>
      </c>
      <c r="H104" s="6">
        <f>IF(Jun!$E106&gt;0,VLOOKUP($A104,Jun!$O$4:$R$202,4,FALSE),0)</f>
        <v>0</v>
      </c>
      <c r="I104" s="6">
        <f>IF(Jun!$E106&gt;0,VLOOKUP($A104,Jun!$O$4:$T$202,5,FALSE)+Jun!L$4/1000,0)</f>
        <v>0</v>
      </c>
      <c r="J104" s="16">
        <f t="shared" si="71"/>
        <v>0</v>
      </c>
      <c r="K104" s="6">
        <f>IF(Jul!$E106&gt;0,VLOOKUP($A104,Jul!$O$4:$R$202,4,FALSE),0)</f>
        <v>0</v>
      </c>
      <c r="L104" s="6">
        <f>IF(Jul!$E106&gt;0,VLOOKUP($A104,Jul!$O$4:$T$202,5,FALSE)+Jul!$L$4/1000,0)</f>
        <v>0</v>
      </c>
      <c r="M104" s="16">
        <f t="shared" si="72"/>
        <v>0</v>
      </c>
      <c r="N104" s="6">
        <f>IF(Aug!$E106&gt;0,VLOOKUP($A104,Aug!$O$4:$R$202,4,FALSE),0)</f>
        <v>0</v>
      </c>
      <c r="O104" s="6">
        <f>IF(Aug!$E106&gt;0,VLOOKUP($A104,Aug!$O$4:$T$202,5,FALSE)+Aug!L$4/1000,0)</f>
        <v>0</v>
      </c>
      <c r="P104" s="16">
        <f t="shared" si="73"/>
        <v>0</v>
      </c>
      <c r="Q104" s="6">
        <f>IF(Sep!$E106&gt;0,VLOOKUP($A104,Sep!$O$4:$R$202,4,FALSE),0)</f>
        <v>0</v>
      </c>
      <c r="R104" s="6">
        <f>IF(Sep!$E106&gt;0,VLOOKUP($A104,Sep!$O$4:$T$202,5,FALSE)+Sep!L$4/1000,0)</f>
        <v>0</v>
      </c>
      <c r="S104" s="16">
        <f t="shared" si="74"/>
        <v>0</v>
      </c>
      <c r="T104" s="6">
        <f>IF(Oct!$E106&gt;0,VLOOKUP($A104,Oct!$O$4:$R$202,4,FALSE),0)</f>
        <v>0</v>
      </c>
      <c r="U104" s="6">
        <f>IF(Oct!$E106&gt;0,VLOOKUP($A104,Oct!$O$4:$T$202,5,FALSE)+Oct!L$4/1000,0)</f>
        <v>0</v>
      </c>
      <c r="V104" s="16">
        <f t="shared" si="75"/>
        <v>0</v>
      </c>
      <c r="W104" s="6">
        <f>IF(Nov!$E106&gt;0,VLOOKUP($A104,Nov!$O$4:$R$202,4,FALSE),0)</f>
        <v>0</v>
      </c>
      <c r="X104" s="6">
        <f>IF(Nov!$E106&gt;0,VLOOKUP($A104,Nov!$O$4:$T$202,5,FALSE)+Nov!L$4/1000,0)</f>
        <v>0</v>
      </c>
      <c r="Y104" s="16">
        <f t="shared" si="76"/>
        <v>0</v>
      </c>
      <c r="Z104" s="6">
        <f>IF(Dec!$E106&gt;0,VLOOKUP($A104,Dec!$O$4:$R$202,4,FALSE),0)</f>
        <v>0</v>
      </c>
      <c r="AA104" s="6">
        <f>IF(Dec!$E106&gt;0,VLOOKUP($A104,Dec!$O$4:$T$202,5,FALSE)+Dec!L$4/1000,0)</f>
        <v>0</v>
      </c>
      <c r="AB104" s="16">
        <f t="shared" si="77"/>
        <v>0</v>
      </c>
      <c r="AC104" s="6">
        <f>IF(Jan!$E106&gt;0,VLOOKUP($A104,Jan!$O$4:$R$202,4,FALSE),0)</f>
        <v>0</v>
      </c>
      <c r="AD104" s="6">
        <f>IF(Jan!$E106&gt;0,VLOOKUP($A104,Jan!$O$4:$T$202,5,FALSE)+Jan!L$4/1000,0)</f>
        <v>0</v>
      </c>
      <c r="AE104" s="16">
        <f t="shared" si="78"/>
        <v>0</v>
      </c>
      <c r="AF104" s="6">
        <f>IF(Feb!$E106&gt;0,VLOOKUP($A104,Feb!$O$4:$R$202,4,FALSE),0)</f>
        <v>0</v>
      </c>
      <c r="AG104" s="6">
        <f>IF(Feb!$E106&gt;0,VLOOKUP($A104,Feb!$O$4:$T$202,5,FALSE)+Feb!L$4/1000,0)</f>
        <v>0</v>
      </c>
      <c r="AH104" s="16">
        <f t="shared" si="79"/>
        <v>0</v>
      </c>
      <c r="AI104" s="6">
        <f>IF(Mar!$E106&gt;0,VLOOKUP($A104,Mar!$O$4:$R$202,4,FALSE),0)</f>
        <v>0</v>
      </c>
      <c r="AJ104" s="6">
        <f>IF(Mar!$E106&gt;0,VLOOKUP($A104,Mar!$O$4:$T$202,5,FALSE)+Mar!L$4/1000,0)</f>
        <v>0</v>
      </c>
      <c r="AK104" s="16">
        <f t="shared" si="80"/>
        <v>0</v>
      </c>
      <c r="AN104" s="16">
        <f t="shared" si="81"/>
        <v>66.170082000000008</v>
      </c>
      <c r="AO104" s="52"/>
      <c r="AQ104" s="1" t="str">
        <f t="shared" si="104"/>
        <v>Richard Needham</v>
      </c>
      <c r="AR104" s="6">
        <f t="shared" si="126"/>
        <v>27.060000000000002</v>
      </c>
      <c r="AS104" s="6">
        <f t="shared" si="127"/>
        <v>39.061999999999998</v>
      </c>
      <c r="AT104" s="6">
        <f t="shared" si="128"/>
        <v>0</v>
      </c>
      <c r="AU104" s="6">
        <f t="shared" si="129"/>
        <v>0</v>
      </c>
      <c r="AV104" s="6">
        <f t="shared" si="130"/>
        <v>0</v>
      </c>
      <c r="AW104" s="6">
        <f t="shared" si="131"/>
        <v>0</v>
      </c>
      <c r="AX104" s="6">
        <f t="shared" si="132"/>
        <v>0</v>
      </c>
      <c r="AY104" s="6">
        <f t="shared" si="133"/>
        <v>0</v>
      </c>
      <c r="AZ104" s="6">
        <f t="shared" si="134"/>
        <v>0</v>
      </c>
      <c r="BA104" s="6">
        <f t="shared" si="135"/>
        <v>0</v>
      </c>
      <c r="BB104" s="6">
        <f t="shared" si="136"/>
        <v>0</v>
      </c>
      <c r="BC104" s="6">
        <f t="shared" si="137"/>
        <v>0</v>
      </c>
      <c r="BE104" s="1">
        <f t="shared" si="138"/>
        <v>39.061999999999998</v>
      </c>
      <c r="BF104" s="1">
        <f t="shared" si="139"/>
        <v>27.060000000000002</v>
      </c>
      <c r="BG104" s="1">
        <f t="shared" si="140"/>
        <v>0</v>
      </c>
      <c r="BH104" s="1">
        <f t="shared" si="141"/>
        <v>0</v>
      </c>
      <c r="BI104" s="1">
        <f t="shared" si="142"/>
        <v>0</v>
      </c>
      <c r="BJ104" s="1">
        <f t="shared" si="143"/>
        <v>0</v>
      </c>
      <c r="BK104" s="1">
        <f t="shared" si="144"/>
        <v>0</v>
      </c>
      <c r="BL104" s="1">
        <f t="shared" si="145"/>
        <v>0</v>
      </c>
      <c r="BM104" s="1">
        <f t="shared" si="146"/>
        <v>0</v>
      </c>
    </row>
    <row r="105" spans="1:65" x14ac:dyDescent="0.25">
      <c r="A105" s="1" t="s">
        <v>25</v>
      </c>
      <c r="B105" s="6">
        <f>IF(Apr!$E107&gt;0,VLOOKUP($A105,Apr!$O$4:$T$202,4,FALSE),0)</f>
        <v>0</v>
      </c>
      <c r="C105" s="6">
        <f>IF(Apr!$E107&gt;0,VLOOKUP($A105,Apr!$O$4:$T$202,5,FALSE)+Apr!L$4/1000,0)</f>
        <v>0</v>
      </c>
      <c r="D105" s="16">
        <f t="shared" si="69"/>
        <v>0</v>
      </c>
      <c r="E105" s="6">
        <f>IF(May!$E107&gt;0,VLOOKUP($A105,May!$O$4:$T$202,4,FALSE),0)</f>
        <v>0</v>
      </c>
      <c r="F105" s="6">
        <f>IF(May!$E107&gt;0,VLOOKUP($A105,May!$O$4:$T$202,5,FALSE)+May!L$4/1000,0)</f>
        <v>0</v>
      </c>
      <c r="G105" s="16">
        <f t="shared" si="70"/>
        <v>0</v>
      </c>
      <c r="H105" s="6">
        <f>IF(Jun!$E107&gt;0,VLOOKUP($A105,Jun!$O$4:$R$202,4,FALSE),0)</f>
        <v>26</v>
      </c>
      <c r="I105" s="6">
        <f>IF(Jun!$E107&gt;0,VLOOKUP($A105,Jun!$O$4:$T$202,5,FALSE)+Jun!L$4/1000,0)</f>
        <v>1.7999999999999999E-2</v>
      </c>
      <c r="J105" s="16">
        <f t="shared" si="71"/>
        <v>26.044</v>
      </c>
      <c r="K105" s="6">
        <f>IF(Jul!$E107&gt;0,VLOOKUP($A105,Jul!$O$4:$R$202,4,FALSE),0)</f>
        <v>0</v>
      </c>
      <c r="L105" s="6">
        <f>IF(Jul!$E107&gt;0,VLOOKUP($A105,Jul!$O$4:$T$202,5,FALSE)+Jul!$L$4/1000,0)</f>
        <v>0</v>
      </c>
      <c r="M105" s="16">
        <f t="shared" si="72"/>
        <v>0</v>
      </c>
      <c r="N105" s="6">
        <f>IF(Aug!$E107&gt;0,VLOOKUP($A105,Aug!$O$4:$R$202,4,FALSE),0)</f>
        <v>0</v>
      </c>
      <c r="O105" s="6">
        <f>IF(Aug!$E107&gt;0,VLOOKUP($A105,Aug!$O$4:$T$202,5,FALSE)+Aug!L$4/1000,0)</f>
        <v>0</v>
      </c>
      <c r="P105" s="16">
        <f t="shared" si="73"/>
        <v>0</v>
      </c>
      <c r="Q105" s="6">
        <f>IF(Sep!$E107&gt;0,VLOOKUP($A105,Sep!$O$4:$R$202,4,FALSE),0)</f>
        <v>0</v>
      </c>
      <c r="R105" s="6">
        <f>IF(Sep!$E107&gt;0,VLOOKUP($A105,Sep!$O$4:$T$202,5,FALSE)+Sep!L$4/1000,0)</f>
        <v>0</v>
      </c>
      <c r="S105" s="16">
        <f t="shared" si="74"/>
        <v>0</v>
      </c>
      <c r="T105" s="6">
        <f>IF(Oct!$E107&gt;0,VLOOKUP($A105,Oct!$O$4:$R$202,4,FALSE),0)</f>
        <v>0</v>
      </c>
      <c r="U105" s="6">
        <f>IF(Oct!$E107&gt;0,VLOOKUP($A105,Oct!$O$4:$T$202,5,FALSE)+Oct!L$4/1000,0)</f>
        <v>0</v>
      </c>
      <c r="V105" s="16">
        <f t="shared" si="75"/>
        <v>0</v>
      </c>
      <c r="W105" s="6">
        <f>IF(Nov!$E107&gt;0,VLOOKUP($A105,Nov!$O$4:$R$202,4,FALSE),0)</f>
        <v>0</v>
      </c>
      <c r="X105" s="6">
        <f>IF(Nov!$E107&gt;0,VLOOKUP($A105,Nov!$O$4:$T$202,5,FALSE)+Nov!L$4/1000,0)</f>
        <v>0</v>
      </c>
      <c r="Y105" s="16">
        <f t="shared" si="76"/>
        <v>0</v>
      </c>
      <c r="Z105" s="6">
        <f>IF(Dec!$E107&gt;0,VLOOKUP($A105,Dec!$O$4:$R$202,4,FALSE),0)</f>
        <v>0</v>
      </c>
      <c r="AA105" s="6">
        <f>IF(Dec!$E107&gt;0,VLOOKUP($A105,Dec!$O$4:$T$202,5,FALSE)+Dec!L$4/1000,0)</f>
        <v>0</v>
      </c>
      <c r="AB105" s="16">
        <f t="shared" si="77"/>
        <v>0</v>
      </c>
      <c r="AC105" s="6">
        <f>IF(Jan!$E107&gt;0,VLOOKUP($A105,Jan!$O$4:$R$202,4,FALSE),0)</f>
        <v>0</v>
      </c>
      <c r="AD105" s="6">
        <f>IF(Jan!$E107&gt;0,VLOOKUP($A105,Jan!$O$4:$T$202,5,FALSE)+Jan!L$4/1000,0)</f>
        <v>0</v>
      </c>
      <c r="AE105" s="16">
        <f t="shared" si="78"/>
        <v>0</v>
      </c>
      <c r="AF105" s="6">
        <f>IF(Feb!$E107&gt;0,VLOOKUP($A105,Feb!$O$4:$R$202,4,FALSE),0)</f>
        <v>0</v>
      </c>
      <c r="AG105" s="6">
        <f>IF(Feb!$E107&gt;0,VLOOKUP($A105,Feb!$O$4:$T$202,5,FALSE)+Feb!L$4/1000,0)</f>
        <v>0</v>
      </c>
      <c r="AH105" s="16">
        <f t="shared" si="79"/>
        <v>0</v>
      </c>
      <c r="AI105" s="6">
        <f>IF(Mar!$E107&gt;0,VLOOKUP($A105,Mar!$O$4:$R$202,4,FALSE),0)</f>
        <v>0</v>
      </c>
      <c r="AJ105" s="6">
        <f>IF(Mar!$E107&gt;0,VLOOKUP($A105,Mar!$O$4:$T$202,5,FALSE)+Mar!L$4/1000,0)</f>
        <v>0</v>
      </c>
      <c r="AK105" s="16">
        <f t="shared" si="80"/>
        <v>0</v>
      </c>
      <c r="AN105" s="16">
        <f t="shared" si="81"/>
        <v>26.070043999999999</v>
      </c>
      <c r="AQ105" s="1" t="str">
        <f t="shared" si="104"/>
        <v>Richard Storey</v>
      </c>
      <c r="AR105" s="6">
        <f t="shared" si="126"/>
        <v>0</v>
      </c>
      <c r="AS105" s="6">
        <f t="shared" si="127"/>
        <v>0</v>
      </c>
      <c r="AT105" s="6">
        <f t="shared" si="128"/>
        <v>26.044</v>
      </c>
      <c r="AU105" s="6">
        <f t="shared" si="129"/>
        <v>0</v>
      </c>
      <c r="AV105" s="6">
        <f t="shared" si="130"/>
        <v>0</v>
      </c>
      <c r="AW105" s="6">
        <f t="shared" si="131"/>
        <v>0</v>
      </c>
      <c r="AX105" s="6">
        <f t="shared" si="132"/>
        <v>0</v>
      </c>
      <c r="AY105" s="6">
        <f t="shared" si="133"/>
        <v>0</v>
      </c>
      <c r="AZ105" s="6">
        <f t="shared" si="134"/>
        <v>0</v>
      </c>
      <c r="BA105" s="6">
        <f t="shared" si="135"/>
        <v>0</v>
      </c>
      <c r="BB105" s="6">
        <f t="shared" si="136"/>
        <v>0</v>
      </c>
      <c r="BC105" s="6">
        <f t="shared" si="137"/>
        <v>0</v>
      </c>
      <c r="BE105" s="1">
        <f t="shared" si="138"/>
        <v>26.044</v>
      </c>
      <c r="BF105" s="1">
        <f t="shared" si="139"/>
        <v>0</v>
      </c>
      <c r="BG105" s="1">
        <f t="shared" si="140"/>
        <v>0</v>
      </c>
      <c r="BH105" s="1">
        <f t="shared" si="141"/>
        <v>0</v>
      </c>
      <c r="BI105" s="1">
        <f t="shared" si="142"/>
        <v>0</v>
      </c>
      <c r="BJ105" s="1">
        <f t="shared" si="143"/>
        <v>0</v>
      </c>
      <c r="BK105" s="1">
        <f t="shared" si="144"/>
        <v>0</v>
      </c>
      <c r="BL105" s="1">
        <f t="shared" si="145"/>
        <v>0</v>
      </c>
      <c r="BM105" s="1">
        <f t="shared" si="146"/>
        <v>0</v>
      </c>
    </row>
    <row r="106" spans="1:65" x14ac:dyDescent="0.25">
      <c r="A106" s="1" t="s">
        <v>52</v>
      </c>
      <c r="B106" s="6">
        <f>IF(Apr!$E108&gt;0,VLOOKUP($A106,Apr!$O$4:$T$202,4,FALSE),0)</f>
        <v>0</v>
      </c>
      <c r="C106" s="6">
        <f>IF(Apr!$E108&gt;0,VLOOKUP($A106,Apr!$O$4:$T$202,5,FALSE)+Apr!L$4/1000,0)</f>
        <v>0</v>
      </c>
      <c r="D106" s="16">
        <f t="shared" si="69"/>
        <v>0</v>
      </c>
      <c r="E106" s="6">
        <f>IF(May!$E108&gt;0,VLOOKUP($A106,May!$O$4:$T$202,4,FALSE),0)</f>
        <v>0</v>
      </c>
      <c r="F106" s="6">
        <f>IF(May!$E108&gt;0,VLOOKUP($A106,May!$O$4:$T$202,5,FALSE)+May!L$4/1000,0)</f>
        <v>0</v>
      </c>
      <c r="G106" s="16">
        <f t="shared" si="70"/>
        <v>0</v>
      </c>
      <c r="H106" s="6">
        <f>IF(Jun!$E108&gt;0,VLOOKUP($A106,Jun!$O$4:$R$202,4,FALSE),0)</f>
        <v>0</v>
      </c>
      <c r="I106" s="6">
        <f>IF(Jun!$E108&gt;0,VLOOKUP($A106,Jun!$O$4:$T$202,5,FALSE)+Jun!L$4/1000,0)</f>
        <v>0</v>
      </c>
      <c r="J106" s="16">
        <f t="shared" si="71"/>
        <v>0</v>
      </c>
      <c r="K106" s="6">
        <f>IF(Jul!$E108&gt;0,VLOOKUP($A106,Jul!$O$4:$R$202,4,FALSE),0)</f>
        <v>0</v>
      </c>
      <c r="L106" s="6">
        <f>IF(Jul!$E108&gt;0,VLOOKUP($A106,Jul!$O$4:$T$202,5,FALSE)+Jul!$L$4/1000,0)</f>
        <v>0</v>
      </c>
      <c r="M106" s="16">
        <f t="shared" si="72"/>
        <v>0</v>
      </c>
      <c r="N106" s="6">
        <f>IF(Aug!$E108&gt;0,VLOOKUP($A106,Aug!$O$4:$R$202,4,FALSE),0)</f>
        <v>0</v>
      </c>
      <c r="O106" s="6">
        <f>IF(Aug!$E108&gt;0,VLOOKUP($A106,Aug!$O$4:$T$202,5,FALSE)+Aug!L$4/1000,0)</f>
        <v>0</v>
      </c>
      <c r="P106" s="16">
        <f t="shared" si="73"/>
        <v>0</v>
      </c>
      <c r="Q106" s="6">
        <f>IF(Sep!$E108&gt;0,VLOOKUP($A106,Sep!$O$4:$R$202,4,FALSE),0)</f>
        <v>0</v>
      </c>
      <c r="R106" s="6">
        <f>IF(Sep!$E108&gt;0,VLOOKUP($A106,Sep!$O$4:$T$202,5,FALSE)+Sep!L$4/1000,0)</f>
        <v>0</v>
      </c>
      <c r="S106" s="16">
        <f t="shared" si="74"/>
        <v>0</v>
      </c>
      <c r="T106" s="6">
        <f>IF(Oct!$E108&gt;0,VLOOKUP($A106,Oct!$O$4:$R$202,4,FALSE),0)</f>
        <v>0</v>
      </c>
      <c r="U106" s="6">
        <f>IF(Oct!$E108&gt;0,VLOOKUP($A106,Oct!$O$4:$T$202,5,FALSE)+Oct!L$4/1000,0)</f>
        <v>0</v>
      </c>
      <c r="V106" s="16">
        <f t="shared" si="75"/>
        <v>0</v>
      </c>
      <c r="W106" s="6">
        <f>IF(Nov!$E108&gt;0,VLOOKUP($A106,Nov!$O$4:$R$202,4,FALSE),0)</f>
        <v>0</v>
      </c>
      <c r="X106" s="6">
        <f>IF(Nov!$E108&gt;0,VLOOKUP($A106,Nov!$O$4:$T$202,5,FALSE)+Nov!L$4/1000,0)</f>
        <v>0</v>
      </c>
      <c r="Y106" s="16">
        <f t="shared" si="76"/>
        <v>0</v>
      </c>
      <c r="Z106" s="6">
        <f>IF(Dec!$E108&gt;0,VLOOKUP($A106,Dec!$O$4:$R$202,4,FALSE),0)</f>
        <v>0</v>
      </c>
      <c r="AA106" s="6">
        <f>IF(Dec!$E108&gt;0,VLOOKUP($A106,Dec!$O$4:$T$202,5,FALSE)+Dec!L$4/1000,0)</f>
        <v>0</v>
      </c>
      <c r="AB106" s="16">
        <f t="shared" si="77"/>
        <v>0</v>
      </c>
      <c r="AC106" s="6">
        <f>IF(Jan!$E108&gt;0,VLOOKUP($A106,Jan!$O$4:$R$202,4,FALSE),0)</f>
        <v>0</v>
      </c>
      <c r="AD106" s="6">
        <f>IF(Jan!$E108&gt;0,VLOOKUP($A106,Jan!$O$4:$T$202,5,FALSE)+Jan!L$4/1000,0)</f>
        <v>0</v>
      </c>
      <c r="AE106" s="16">
        <f t="shared" si="78"/>
        <v>0</v>
      </c>
      <c r="AF106" s="6">
        <f>IF(Feb!$E108&gt;0,VLOOKUP($A106,Feb!$O$4:$R$202,4,FALSE),0)</f>
        <v>0</v>
      </c>
      <c r="AG106" s="6">
        <f>IF(Feb!$E108&gt;0,VLOOKUP($A106,Feb!$O$4:$T$202,5,FALSE)+Feb!L$4/1000,0)</f>
        <v>0</v>
      </c>
      <c r="AH106" s="16">
        <f t="shared" si="79"/>
        <v>0</v>
      </c>
      <c r="AI106" s="6">
        <f>IF(Mar!$E108&gt;0,VLOOKUP($A106,Mar!$O$4:$R$202,4,FALSE),0)</f>
        <v>0</v>
      </c>
      <c r="AJ106" s="6">
        <f>IF(Mar!$E108&gt;0,VLOOKUP($A106,Mar!$O$4:$T$202,5,FALSE)+Mar!L$4/1000,0)</f>
        <v>0</v>
      </c>
      <c r="AK106" s="16">
        <f t="shared" si="80"/>
        <v>0</v>
      </c>
      <c r="AN106" s="16">
        <f t="shared" si="81"/>
        <v>0</v>
      </c>
      <c r="AQ106" s="1" t="str">
        <f t="shared" si="104"/>
        <v>Robert Parker</v>
      </c>
      <c r="AR106" s="6">
        <f t="shared" si="126"/>
        <v>0</v>
      </c>
      <c r="AS106" s="6">
        <f t="shared" si="127"/>
        <v>0</v>
      </c>
      <c r="AT106" s="6">
        <f t="shared" si="128"/>
        <v>0</v>
      </c>
      <c r="AU106" s="6">
        <f t="shared" si="129"/>
        <v>0</v>
      </c>
      <c r="AV106" s="6">
        <f t="shared" si="130"/>
        <v>0</v>
      </c>
      <c r="AW106" s="6">
        <f t="shared" si="131"/>
        <v>0</v>
      </c>
      <c r="AX106" s="6">
        <f t="shared" si="132"/>
        <v>0</v>
      </c>
      <c r="AY106" s="6">
        <f t="shared" si="133"/>
        <v>0</v>
      </c>
      <c r="AZ106" s="6">
        <f t="shared" si="134"/>
        <v>0</v>
      </c>
      <c r="BA106" s="6">
        <f t="shared" si="135"/>
        <v>0</v>
      </c>
      <c r="BB106" s="6">
        <f t="shared" si="136"/>
        <v>0</v>
      </c>
      <c r="BC106" s="6">
        <f t="shared" si="137"/>
        <v>0</v>
      </c>
      <c r="BE106" s="1">
        <f t="shared" si="138"/>
        <v>0</v>
      </c>
      <c r="BF106" s="1">
        <f t="shared" si="139"/>
        <v>0</v>
      </c>
      <c r="BG106" s="1">
        <f t="shared" si="140"/>
        <v>0</v>
      </c>
      <c r="BH106" s="1">
        <f t="shared" si="141"/>
        <v>0</v>
      </c>
      <c r="BI106" s="1">
        <f t="shared" si="142"/>
        <v>0</v>
      </c>
      <c r="BJ106" s="1">
        <f t="shared" si="143"/>
        <v>0</v>
      </c>
      <c r="BK106" s="1">
        <f t="shared" si="144"/>
        <v>0</v>
      </c>
      <c r="BL106" s="1">
        <f t="shared" si="145"/>
        <v>0</v>
      </c>
      <c r="BM106" s="1">
        <f t="shared" si="146"/>
        <v>0</v>
      </c>
    </row>
    <row r="107" spans="1:65" x14ac:dyDescent="0.25">
      <c r="A107" s="1" t="s">
        <v>18</v>
      </c>
      <c r="B107" s="6">
        <f>IF(Apr!$E109&gt;0,VLOOKUP($A107,Apr!$O$4:$T$202,4,FALSE),0)</f>
        <v>0</v>
      </c>
      <c r="C107" s="6">
        <f>IF(Apr!$E109&gt;0,VLOOKUP($A107,Apr!$O$4:$T$202,5,FALSE)+Apr!L$4/1000,0)</f>
        <v>0</v>
      </c>
      <c r="D107" s="16">
        <f t="shared" si="69"/>
        <v>0</v>
      </c>
      <c r="E107" s="6">
        <f>IF(May!$E109&gt;0,VLOOKUP($A107,May!$O$4:$T$202,4,FALSE),0)</f>
        <v>0</v>
      </c>
      <c r="F107" s="6">
        <f>IF(May!$E109&gt;0,VLOOKUP($A107,May!$O$4:$T$202,5,FALSE)+May!L$4/1000,0)</f>
        <v>0</v>
      </c>
      <c r="G107" s="16">
        <f t="shared" si="70"/>
        <v>0</v>
      </c>
      <c r="H107" s="6">
        <f>IF(Jun!$E109&gt;0,VLOOKUP($A107,Jun!$O$4:$R$202,4,FALSE),0)</f>
        <v>0</v>
      </c>
      <c r="I107" s="6">
        <f>IF(Jun!$E109&gt;0,VLOOKUP($A107,Jun!$O$4:$T$202,5,FALSE)+Jun!L$4/1000,0)</f>
        <v>0</v>
      </c>
      <c r="J107" s="16">
        <f t="shared" si="71"/>
        <v>0</v>
      </c>
      <c r="K107" s="6">
        <f>IF(Jul!$E109&gt;0,VLOOKUP($A107,Jul!$O$4:$R$202,4,FALSE),0)</f>
        <v>0</v>
      </c>
      <c r="L107" s="6">
        <f>IF(Jul!$E109&gt;0,VLOOKUP($A107,Jul!$O$4:$T$202,5,FALSE)+Jul!$L$4/1000,0)</f>
        <v>0</v>
      </c>
      <c r="M107" s="16">
        <f t="shared" si="72"/>
        <v>0</v>
      </c>
      <c r="N107" s="6">
        <f>IF(Aug!$E109&gt;0,VLOOKUP($A107,Aug!$O$4:$R$202,4,FALSE),0)</f>
        <v>0</v>
      </c>
      <c r="O107" s="6">
        <f>IF(Aug!$E109&gt;0,VLOOKUP($A107,Aug!$O$4:$T$202,5,FALSE)+Aug!L$4/1000,0)</f>
        <v>0</v>
      </c>
      <c r="P107" s="16">
        <f t="shared" si="73"/>
        <v>0</v>
      </c>
      <c r="Q107" s="6">
        <f>IF(Sep!$E109&gt;0,VLOOKUP($A107,Sep!$O$4:$R$202,4,FALSE),0)</f>
        <v>0</v>
      </c>
      <c r="R107" s="6">
        <f>IF(Sep!$E109&gt;0,VLOOKUP($A107,Sep!$O$4:$T$202,5,FALSE)+Sep!L$4/1000,0)</f>
        <v>0</v>
      </c>
      <c r="S107" s="16">
        <f t="shared" si="74"/>
        <v>0</v>
      </c>
      <c r="T107" s="6">
        <f>IF(Oct!$E109&gt;0,VLOOKUP($A107,Oct!$O$4:$R$202,4,FALSE),0)</f>
        <v>0</v>
      </c>
      <c r="U107" s="6">
        <f>IF(Oct!$E109&gt;0,VLOOKUP($A107,Oct!$O$4:$T$202,5,FALSE)+Oct!L$4/1000,0)</f>
        <v>0</v>
      </c>
      <c r="V107" s="16">
        <f t="shared" si="75"/>
        <v>0</v>
      </c>
      <c r="W107" s="6">
        <f>IF(Nov!$E109&gt;0,VLOOKUP($A107,Nov!$O$4:$R$202,4,FALSE),0)</f>
        <v>0</v>
      </c>
      <c r="X107" s="6">
        <f>IF(Nov!$E109&gt;0,VLOOKUP($A107,Nov!$O$4:$T$202,5,FALSE)+Nov!L$4/1000,0)</f>
        <v>0</v>
      </c>
      <c r="Y107" s="16">
        <f t="shared" si="76"/>
        <v>0</v>
      </c>
      <c r="Z107" s="6">
        <f>IF(Dec!$E109&gt;0,VLOOKUP($A107,Dec!$O$4:$R$202,4,FALSE),0)</f>
        <v>0</v>
      </c>
      <c r="AA107" s="6">
        <f>IF(Dec!$E109&gt;0,VLOOKUP($A107,Dec!$O$4:$T$202,5,FALSE)+Dec!L$4/1000,0)</f>
        <v>0</v>
      </c>
      <c r="AB107" s="16">
        <f t="shared" si="77"/>
        <v>0</v>
      </c>
      <c r="AC107" s="6">
        <f>IF(Jan!$E109&gt;0,VLOOKUP($A107,Jan!$O$4:$R$202,4,FALSE),0)</f>
        <v>0</v>
      </c>
      <c r="AD107" s="6">
        <f>IF(Jan!$E109&gt;0,VLOOKUP($A107,Jan!$O$4:$T$202,5,FALSE)+Jan!L$4/1000,0)</f>
        <v>0</v>
      </c>
      <c r="AE107" s="16">
        <f t="shared" si="78"/>
        <v>0</v>
      </c>
      <c r="AF107" s="6">
        <f>IF(Feb!$E109&gt;0,VLOOKUP($A107,Feb!$O$4:$R$202,4,FALSE),0)</f>
        <v>0</v>
      </c>
      <c r="AG107" s="6">
        <f>IF(Feb!$E109&gt;0,VLOOKUP($A107,Feb!$O$4:$T$202,5,FALSE)+Feb!L$4/1000,0)</f>
        <v>0</v>
      </c>
      <c r="AH107" s="16">
        <f t="shared" si="79"/>
        <v>0</v>
      </c>
      <c r="AI107" s="6">
        <f>IF(Mar!$E109&gt;0,VLOOKUP($A107,Mar!$O$4:$R$202,4,FALSE),0)</f>
        <v>0</v>
      </c>
      <c r="AJ107" s="6">
        <f>IF(Mar!$E109&gt;0,VLOOKUP($A107,Mar!$O$4:$T$202,5,FALSE)+Mar!L$4/1000,0)</f>
        <v>0</v>
      </c>
      <c r="AK107" s="16">
        <f t="shared" si="80"/>
        <v>0</v>
      </c>
      <c r="AN107" s="16">
        <f t="shared" si="81"/>
        <v>0</v>
      </c>
      <c r="AQ107" s="1" t="str">
        <f t="shared" si="104"/>
        <v>Ross McKelvie</v>
      </c>
      <c r="AR107" s="6">
        <f t="shared" si="126"/>
        <v>0</v>
      </c>
      <c r="AS107" s="6">
        <f t="shared" si="127"/>
        <v>0</v>
      </c>
      <c r="AT107" s="6">
        <f t="shared" si="128"/>
        <v>0</v>
      </c>
      <c r="AU107" s="6">
        <f t="shared" si="129"/>
        <v>0</v>
      </c>
      <c r="AV107" s="6">
        <f t="shared" si="130"/>
        <v>0</v>
      </c>
      <c r="AW107" s="6">
        <f t="shared" si="131"/>
        <v>0</v>
      </c>
      <c r="AX107" s="6">
        <f t="shared" si="132"/>
        <v>0</v>
      </c>
      <c r="AY107" s="6">
        <f t="shared" si="133"/>
        <v>0</v>
      </c>
      <c r="AZ107" s="6">
        <f t="shared" si="134"/>
        <v>0</v>
      </c>
      <c r="BA107" s="6">
        <f t="shared" si="135"/>
        <v>0</v>
      </c>
      <c r="BB107" s="6">
        <f t="shared" si="136"/>
        <v>0</v>
      </c>
      <c r="BC107" s="6">
        <f t="shared" si="137"/>
        <v>0</v>
      </c>
      <c r="BE107" s="1">
        <f t="shared" si="138"/>
        <v>0</v>
      </c>
      <c r="BF107" s="1">
        <f t="shared" si="139"/>
        <v>0</v>
      </c>
      <c r="BG107" s="1">
        <f t="shared" si="140"/>
        <v>0</v>
      </c>
      <c r="BH107" s="1">
        <f t="shared" si="141"/>
        <v>0</v>
      </c>
      <c r="BI107" s="1">
        <f t="shared" si="142"/>
        <v>0</v>
      </c>
      <c r="BJ107" s="1">
        <f t="shared" si="143"/>
        <v>0</v>
      </c>
      <c r="BK107" s="1">
        <f t="shared" si="144"/>
        <v>0</v>
      </c>
      <c r="BL107" s="1">
        <f t="shared" si="145"/>
        <v>0</v>
      </c>
      <c r="BM107" s="1">
        <f t="shared" si="146"/>
        <v>0</v>
      </c>
    </row>
    <row r="108" spans="1:65" x14ac:dyDescent="0.25">
      <c r="A108" s="1" t="s">
        <v>28</v>
      </c>
      <c r="B108" s="6">
        <f>IF(Apr!$E110&gt;0,VLOOKUP($A108,Apr!$O$4:$T$202,4,FALSE),0)</f>
        <v>37</v>
      </c>
      <c r="C108" s="6">
        <f>IF(Apr!$E110&gt;0,VLOOKUP($A108,Apr!$O$4:$T$202,5,FALSE)+Apr!L$4/1000,0)</f>
        <v>3.3000000000000002E-2</v>
      </c>
      <c r="D108" s="16">
        <f t="shared" si="69"/>
        <v>37.07</v>
      </c>
      <c r="E108" s="6">
        <f>IF(May!$E110&gt;0,VLOOKUP($A108,May!$O$4:$T$202,4,FALSE),0)</f>
        <v>0</v>
      </c>
      <c r="F108" s="6">
        <f>IF(May!$E110&gt;0,VLOOKUP($A108,May!$O$4:$T$202,5,FALSE)+May!L$4/1000,0)</f>
        <v>0</v>
      </c>
      <c r="G108" s="16">
        <f t="shared" si="70"/>
        <v>0</v>
      </c>
      <c r="H108" s="6">
        <f>IF(Jun!$E110&gt;0,VLOOKUP($A108,Jun!$O$4:$R$202,4,FALSE),0)</f>
        <v>0</v>
      </c>
      <c r="I108" s="6">
        <f>IF(Jun!$E110&gt;0,VLOOKUP($A108,Jun!$O$4:$T$202,5,FALSE)+Jun!L$4/1000,0)</f>
        <v>0</v>
      </c>
      <c r="J108" s="16">
        <f t="shared" si="71"/>
        <v>0</v>
      </c>
      <c r="K108" s="6">
        <f>IF(Jul!$E110&gt;0,VLOOKUP($A108,Jul!$O$4:$R$202,4,FALSE),0)</f>
        <v>0</v>
      </c>
      <c r="L108" s="6">
        <f>IF(Jul!$E110&gt;0,VLOOKUP($A108,Jul!$O$4:$T$202,5,FALSE)+Jul!$L$4/1000,0)</f>
        <v>0</v>
      </c>
      <c r="M108" s="16">
        <f t="shared" si="72"/>
        <v>0</v>
      </c>
      <c r="N108" s="6">
        <f>IF(Aug!$E110&gt;0,VLOOKUP($A108,Aug!$O$4:$R$202,4,FALSE),0)</f>
        <v>0</v>
      </c>
      <c r="O108" s="6">
        <f>IF(Aug!$E110&gt;0,VLOOKUP($A108,Aug!$O$4:$T$202,5,FALSE)+Aug!L$4/1000,0)</f>
        <v>0</v>
      </c>
      <c r="P108" s="16">
        <f t="shared" si="73"/>
        <v>0</v>
      </c>
      <c r="Q108" s="6">
        <f>IF(Sep!$E110&gt;0,VLOOKUP($A108,Sep!$O$4:$R$202,4,FALSE),0)</f>
        <v>0</v>
      </c>
      <c r="R108" s="6">
        <f>IF(Sep!$E110&gt;0,VLOOKUP($A108,Sep!$O$4:$T$202,5,FALSE)+Sep!L$4/1000,0)</f>
        <v>0</v>
      </c>
      <c r="S108" s="16">
        <f t="shared" si="74"/>
        <v>0</v>
      </c>
      <c r="T108" s="6">
        <f>IF(Oct!$E110&gt;0,VLOOKUP($A108,Oct!$O$4:$R$202,4,FALSE),0)</f>
        <v>0</v>
      </c>
      <c r="U108" s="6">
        <f>IF(Oct!$E110&gt;0,VLOOKUP($A108,Oct!$O$4:$T$202,5,FALSE)+Oct!L$4/1000,0)</f>
        <v>0</v>
      </c>
      <c r="V108" s="16">
        <f t="shared" si="75"/>
        <v>0</v>
      </c>
      <c r="W108" s="6">
        <f>IF(Nov!$E110&gt;0,VLOOKUP($A108,Nov!$O$4:$R$202,4,FALSE),0)</f>
        <v>0</v>
      </c>
      <c r="X108" s="6">
        <f>IF(Nov!$E110&gt;0,VLOOKUP($A108,Nov!$O$4:$T$202,5,FALSE)+Nov!L$4/1000,0)</f>
        <v>0</v>
      </c>
      <c r="Y108" s="16">
        <f t="shared" si="76"/>
        <v>0</v>
      </c>
      <c r="Z108" s="6">
        <f>IF(Dec!$E110&gt;0,VLOOKUP($A108,Dec!$O$4:$R$202,4,FALSE),0)</f>
        <v>0</v>
      </c>
      <c r="AA108" s="6">
        <f>IF(Dec!$E110&gt;0,VLOOKUP($A108,Dec!$O$4:$T$202,5,FALSE)+Dec!L$4/1000,0)</f>
        <v>0</v>
      </c>
      <c r="AB108" s="16">
        <f t="shared" si="77"/>
        <v>0</v>
      </c>
      <c r="AC108" s="6">
        <f>IF(Jan!$E110&gt;0,VLOOKUP($A108,Jan!$O$4:$R$202,4,FALSE),0)</f>
        <v>0</v>
      </c>
      <c r="AD108" s="6">
        <f>IF(Jan!$E110&gt;0,VLOOKUP($A108,Jan!$O$4:$T$202,5,FALSE)+Jan!L$4/1000,0)</f>
        <v>0</v>
      </c>
      <c r="AE108" s="16">
        <f t="shared" si="78"/>
        <v>0</v>
      </c>
      <c r="AF108" s="6">
        <f>IF(Feb!$E110&gt;0,VLOOKUP($A108,Feb!$O$4:$R$202,4,FALSE),0)</f>
        <v>0</v>
      </c>
      <c r="AG108" s="6">
        <f>IF(Feb!$E110&gt;0,VLOOKUP($A108,Feb!$O$4:$T$202,5,FALSE)+Feb!L$4/1000,0)</f>
        <v>0</v>
      </c>
      <c r="AH108" s="16">
        <f t="shared" si="79"/>
        <v>0</v>
      </c>
      <c r="AI108" s="6">
        <f>IF(Mar!$E110&gt;0,VLOOKUP($A108,Mar!$O$4:$R$202,4,FALSE),0)</f>
        <v>0</v>
      </c>
      <c r="AJ108" s="6">
        <f>IF(Mar!$E110&gt;0,VLOOKUP($A108,Mar!$O$4:$T$202,5,FALSE)+Mar!L$4/1000,0)</f>
        <v>0</v>
      </c>
      <c r="AK108" s="16">
        <f t="shared" si="80"/>
        <v>0</v>
      </c>
      <c r="AN108" s="16">
        <f t="shared" si="81"/>
        <v>37.10707</v>
      </c>
      <c r="AQ108" s="1" t="str">
        <f t="shared" si="104"/>
        <v>Roy Stevens</v>
      </c>
      <c r="AR108" s="6">
        <f t="shared" si="126"/>
        <v>37.07</v>
      </c>
      <c r="AS108" s="6">
        <f t="shared" si="127"/>
        <v>0</v>
      </c>
      <c r="AT108" s="6">
        <f t="shared" si="128"/>
        <v>0</v>
      </c>
      <c r="AU108" s="6">
        <f t="shared" si="129"/>
        <v>0</v>
      </c>
      <c r="AV108" s="6">
        <f t="shared" si="130"/>
        <v>0</v>
      </c>
      <c r="AW108" s="6">
        <f t="shared" si="131"/>
        <v>0</v>
      </c>
      <c r="AX108" s="6">
        <f t="shared" si="132"/>
        <v>0</v>
      </c>
      <c r="AY108" s="6">
        <f t="shared" si="133"/>
        <v>0</v>
      </c>
      <c r="AZ108" s="6">
        <f t="shared" si="134"/>
        <v>0</v>
      </c>
      <c r="BA108" s="6">
        <f t="shared" si="135"/>
        <v>0</v>
      </c>
      <c r="BB108" s="6">
        <f t="shared" si="136"/>
        <v>0</v>
      </c>
      <c r="BC108" s="6">
        <f t="shared" si="137"/>
        <v>0</v>
      </c>
      <c r="BE108" s="1">
        <f t="shared" si="138"/>
        <v>37.07</v>
      </c>
      <c r="BF108" s="1">
        <f t="shared" si="139"/>
        <v>0</v>
      </c>
      <c r="BG108" s="1">
        <f t="shared" si="140"/>
        <v>0</v>
      </c>
      <c r="BH108" s="1">
        <f t="shared" si="141"/>
        <v>0</v>
      </c>
      <c r="BI108" s="1">
        <f t="shared" si="142"/>
        <v>0</v>
      </c>
      <c r="BJ108" s="1">
        <f t="shared" si="143"/>
        <v>0</v>
      </c>
      <c r="BK108" s="1">
        <f t="shared" si="144"/>
        <v>0</v>
      </c>
      <c r="BL108" s="1">
        <f t="shared" si="145"/>
        <v>0</v>
      </c>
      <c r="BM108" s="1">
        <f t="shared" si="146"/>
        <v>0</v>
      </c>
    </row>
    <row r="109" spans="1:65" x14ac:dyDescent="0.25">
      <c r="A109" s="1" t="s">
        <v>51</v>
      </c>
      <c r="B109" s="6">
        <f>IF(Apr!$E111&gt;0,VLOOKUP($A109,Apr!$O$4:$T$202,4,FALSE),0)</f>
        <v>0</v>
      </c>
      <c r="C109" s="6">
        <f>IF(Apr!$E111&gt;0,VLOOKUP($A109,Apr!$O$4:$T$202,5,FALSE)+Apr!L$4/1000,0)</f>
        <v>0</v>
      </c>
      <c r="D109" s="16">
        <f t="shared" si="69"/>
        <v>0</v>
      </c>
      <c r="E109" s="6">
        <f>IF(May!$E111&gt;0,VLOOKUP($A109,May!$O$4:$T$202,4,FALSE),0)</f>
        <v>0</v>
      </c>
      <c r="F109" s="6">
        <f>IF(May!$E111&gt;0,VLOOKUP($A109,May!$O$4:$T$202,5,FALSE)+May!L$4/1000,0)</f>
        <v>0</v>
      </c>
      <c r="G109" s="16">
        <f t="shared" si="70"/>
        <v>0</v>
      </c>
      <c r="H109" s="6">
        <f>IF(Jun!$E111&gt;0,VLOOKUP($A109,Jun!$O$4:$R$202,4,FALSE),0)</f>
        <v>0</v>
      </c>
      <c r="I109" s="6">
        <f>IF(Jun!$E111&gt;0,VLOOKUP($A109,Jun!$O$4:$T$202,5,FALSE)+Jun!L$4/1000,0)</f>
        <v>0</v>
      </c>
      <c r="J109" s="16">
        <f t="shared" si="71"/>
        <v>0</v>
      </c>
      <c r="K109" s="6">
        <f>IF(Jul!$E111&gt;0,VLOOKUP($A109,Jul!$O$4:$R$202,4,FALSE),0)</f>
        <v>0</v>
      </c>
      <c r="L109" s="6">
        <f>IF(Jul!$E111&gt;0,VLOOKUP($A109,Jul!$O$4:$T$202,5,FALSE)+Jul!$L$4/1000,0)</f>
        <v>0</v>
      </c>
      <c r="M109" s="16">
        <f t="shared" si="72"/>
        <v>0</v>
      </c>
      <c r="N109" s="6">
        <f>IF(Aug!$E111&gt;0,VLOOKUP($A109,Aug!$O$4:$R$202,4,FALSE),0)</f>
        <v>0</v>
      </c>
      <c r="O109" s="6">
        <f>IF(Aug!$E111&gt;0,VLOOKUP($A109,Aug!$O$4:$T$202,5,FALSE)+Aug!L$4/1000,0)</f>
        <v>0</v>
      </c>
      <c r="P109" s="16">
        <f t="shared" si="73"/>
        <v>0</v>
      </c>
      <c r="Q109" s="6">
        <f>IF(Sep!$E111&gt;0,VLOOKUP($A109,Sep!$O$4:$R$202,4,FALSE),0)</f>
        <v>0</v>
      </c>
      <c r="R109" s="6">
        <f>IF(Sep!$E111&gt;0,VLOOKUP($A109,Sep!$O$4:$T$202,5,FALSE)+Sep!L$4/1000,0)</f>
        <v>0</v>
      </c>
      <c r="S109" s="16">
        <f t="shared" si="74"/>
        <v>0</v>
      </c>
      <c r="T109" s="6">
        <f>IF(Oct!$E111&gt;0,VLOOKUP($A109,Oct!$O$4:$R$202,4,FALSE),0)</f>
        <v>0</v>
      </c>
      <c r="U109" s="6">
        <f>IF(Oct!$E111&gt;0,VLOOKUP($A109,Oct!$O$4:$T$202,5,FALSE)+Oct!L$4/1000,0)</f>
        <v>0</v>
      </c>
      <c r="V109" s="16">
        <f t="shared" si="75"/>
        <v>0</v>
      </c>
      <c r="W109" s="6">
        <f>IF(Nov!$E111&gt;0,VLOOKUP($A109,Nov!$O$4:$R$202,4,FALSE),0)</f>
        <v>0</v>
      </c>
      <c r="X109" s="6">
        <f>IF(Nov!$E111&gt;0,VLOOKUP($A109,Nov!$O$4:$T$202,5,FALSE)+Nov!L$4/1000,0)</f>
        <v>0</v>
      </c>
      <c r="Y109" s="16">
        <f t="shared" si="76"/>
        <v>0</v>
      </c>
      <c r="Z109" s="6">
        <f>IF(Dec!$E111&gt;0,VLOOKUP($A109,Dec!$O$4:$R$202,4,FALSE),0)</f>
        <v>0</v>
      </c>
      <c r="AA109" s="6">
        <f>IF(Dec!$E111&gt;0,VLOOKUP($A109,Dec!$O$4:$T$202,5,FALSE)+Dec!L$4/1000,0)</f>
        <v>0</v>
      </c>
      <c r="AB109" s="16">
        <f t="shared" si="77"/>
        <v>0</v>
      </c>
      <c r="AC109" s="6">
        <f>IF(Jan!$E111&gt;0,VLOOKUP($A109,Jan!$O$4:$R$202,4,FALSE),0)</f>
        <v>0</v>
      </c>
      <c r="AD109" s="6">
        <f>IF(Jan!$E111&gt;0,VLOOKUP($A109,Jan!$O$4:$T$202,5,FALSE)+Jan!L$4/1000,0)</f>
        <v>0</v>
      </c>
      <c r="AE109" s="16">
        <f t="shared" si="78"/>
        <v>0</v>
      </c>
      <c r="AF109" s="6">
        <f>IF(Feb!$E111&gt;0,VLOOKUP($A109,Feb!$O$4:$R$202,4,FALSE),0)</f>
        <v>0</v>
      </c>
      <c r="AG109" s="6">
        <f>IF(Feb!$E111&gt;0,VLOOKUP($A109,Feb!$O$4:$T$202,5,FALSE)+Feb!L$4/1000,0)</f>
        <v>0</v>
      </c>
      <c r="AH109" s="16">
        <f t="shared" si="79"/>
        <v>0</v>
      </c>
      <c r="AI109" s="6">
        <f>IF(Mar!$E111&gt;0,VLOOKUP($A109,Mar!$O$4:$R$202,4,FALSE),0)</f>
        <v>0</v>
      </c>
      <c r="AJ109" s="6">
        <f>IF(Mar!$E111&gt;0,VLOOKUP($A109,Mar!$O$4:$T$202,5,FALSE)+Mar!L$4/1000,0)</f>
        <v>0</v>
      </c>
      <c r="AK109" s="16">
        <f t="shared" si="80"/>
        <v>0</v>
      </c>
      <c r="AN109" s="16">
        <f t="shared" si="81"/>
        <v>0</v>
      </c>
      <c r="AQ109" s="1" t="str">
        <f t="shared" si="104"/>
        <v>Ruth Bye</v>
      </c>
      <c r="AR109" s="6">
        <f t="shared" si="126"/>
        <v>0</v>
      </c>
      <c r="AS109" s="6">
        <f t="shared" si="127"/>
        <v>0</v>
      </c>
      <c r="AT109" s="6">
        <f t="shared" si="128"/>
        <v>0</v>
      </c>
      <c r="AU109" s="6">
        <f t="shared" si="129"/>
        <v>0</v>
      </c>
      <c r="AV109" s="6">
        <f t="shared" si="130"/>
        <v>0</v>
      </c>
      <c r="AW109" s="6">
        <f t="shared" si="131"/>
        <v>0</v>
      </c>
      <c r="AX109" s="6">
        <f t="shared" si="132"/>
        <v>0</v>
      </c>
      <c r="AY109" s="6">
        <f t="shared" si="133"/>
        <v>0</v>
      </c>
      <c r="AZ109" s="6">
        <f t="shared" si="134"/>
        <v>0</v>
      </c>
      <c r="BA109" s="6">
        <f t="shared" si="135"/>
        <v>0</v>
      </c>
      <c r="BB109" s="6">
        <f t="shared" si="136"/>
        <v>0</v>
      </c>
      <c r="BC109" s="6">
        <f t="shared" si="137"/>
        <v>0</v>
      </c>
      <c r="BE109" s="1">
        <f t="shared" si="138"/>
        <v>0</v>
      </c>
      <c r="BF109" s="1">
        <f t="shared" si="139"/>
        <v>0</v>
      </c>
      <c r="BG109" s="1">
        <f t="shared" si="140"/>
        <v>0</v>
      </c>
      <c r="BH109" s="1">
        <f t="shared" si="141"/>
        <v>0</v>
      </c>
      <c r="BI109" s="1">
        <f t="shared" si="142"/>
        <v>0</v>
      </c>
      <c r="BJ109" s="1">
        <f t="shared" si="143"/>
        <v>0</v>
      </c>
      <c r="BK109" s="1">
        <f t="shared" si="144"/>
        <v>0</v>
      </c>
      <c r="BL109" s="1">
        <f t="shared" si="145"/>
        <v>0</v>
      </c>
      <c r="BM109" s="1">
        <f t="shared" si="146"/>
        <v>0</v>
      </c>
    </row>
    <row r="110" spans="1:65" x14ac:dyDescent="0.25">
      <c r="A110" s="1" t="s">
        <v>49</v>
      </c>
      <c r="B110" s="6">
        <f>IF(Apr!$E112&gt;0,VLOOKUP($A110,Apr!$O$4:$T$202,4,FALSE),0)</f>
        <v>0</v>
      </c>
      <c r="C110" s="6">
        <f>IF(Apr!$E112&gt;0,VLOOKUP($A110,Apr!$O$4:$T$202,5,FALSE)+Apr!L$4/1000,0)</f>
        <v>0</v>
      </c>
      <c r="D110" s="16">
        <f t="shared" si="69"/>
        <v>0</v>
      </c>
      <c r="E110" s="6">
        <f>IF(May!$E112&gt;0,VLOOKUP($A110,May!$O$4:$T$202,4,FALSE),0)</f>
        <v>0</v>
      </c>
      <c r="F110" s="6">
        <f>IF(May!$E112&gt;0,VLOOKUP($A110,May!$O$4:$T$202,5,FALSE)+May!L$4/1000,0)</f>
        <v>0</v>
      </c>
      <c r="G110" s="16">
        <f t="shared" si="70"/>
        <v>0</v>
      </c>
      <c r="H110" s="6">
        <f>IF(Jun!$E112&gt;0,VLOOKUP($A110,Jun!$O$4:$R$202,4,FALSE),0)</f>
        <v>0</v>
      </c>
      <c r="I110" s="6">
        <f>IF(Jun!$E112&gt;0,VLOOKUP($A110,Jun!$O$4:$T$202,5,FALSE)+Jun!L$4/1000,0)</f>
        <v>0</v>
      </c>
      <c r="J110" s="16">
        <f t="shared" si="71"/>
        <v>0</v>
      </c>
      <c r="K110" s="6">
        <f>IF(Jul!$E112&gt;0,VLOOKUP($A110,Jul!$O$4:$R$202,4,FALSE),0)</f>
        <v>0</v>
      </c>
      <c r="L110" s="6">
        <f>IF(Jul!$E112&gt;0,VLOOKUP($A110,Jul!$O$4:$T$202,5,FALSE)+Jul!$L$4/1000,0)</f>
        <v>0</v>
      </c>
      <c r="M110" s="16">
        <f t="shared" si="72"/>
        <v>0</v>
      </c>
      <c r="N110" s="6">
        <f>IF(Aug!$E112&gt;0,VLOOKUP($A110,Aug!$O$4:$R$202,4,FALSE),0)</f>
        <v>0</v>
      </c>
      <c r="O110" s="6">
        <f>IF(Aug!$E112&gt;0,VLOOKUP($A110,Aug!$O$4:$T$202,5,FALSE)+Aug!L$4/1000,0)</f>
        <v>0</v>
      </c>
      <c r="P110" s="16">
        <f t="shared" si="73"/>
        <v>0</v>
      </c>
      <c r="Q110" s="6">
        <f>IF(Sep!$E112&gt;0,VLOOKUP($A110,Sep!$O$4:$R$202,4,FALSE),0)</f>
        <v>0</v>
      </c>
      <c r="R110" s="6">
        <f>IF(Sep!$E112&gt;0,VLOOKUP($A110,Sep!$O$4:$T$202,5,FALSE)+Sep!L$4/1000,0)</f>
        <v>0</v>
      </c>
      <c r="S110" s="16">
        <f t="shared" si="74"/>
        <v>0</v>
      </c>
      <c r="T110" s="6">
        <f>IF(Oct!$E112&gt;0,VLOOKUP($A110,Oct!$O$4:$R$202,4,FALSE),0)</f>
        <v>0</v>
      </c>
      <c r="U110" s="6">
        <f>IF(Oct!$E112&gt;0,VLOOKUP($A110,Oct!$O$4:$T$202,5,FALSE)+Oct!L$4/1000,0)</f>
        <v>0</v>
      </c>
      <c r="V110" s="16">
        <f t="shared" si="75"/>
        <v>0</v>
      </c>
      <c r="W110" s="6">
        <f>IF(Nov!$E112&gt;0,VLOOKUP($A110,Nov!$O$4:$R$202,4,FALSE),0)</f>
        <v>0</v>
      </c>
      <c r="X110" s="6">
        <f>IF(Nov!$E112&gt;0,VLOOKUP($A110,Nov!$O$4:$T$202,5,FALSE)+Nov!L$4/1000,0)</f>
        <v>0</v>
      </c>
      <c r="Y110" s="16">
        <f t="shared" si="76"/>
        <v>0</v>
      </c>
      <c r="Z110" s="6">
        <f>IF(Dec!$E112&gt;0,VLOOKUP($A110,Dec!$O$4:$R$202,4,FALSE),0)</f>
        <v>0</v>
      </c>
      <c r="AA110" s="6">
        <f>IF(Dec!$E112&gt;0,VLOOKUP($A110,Dec!$O$4:$T$202,5,FALSE)+Dec!L$4/1000,0)</f>
        <v>0</v>
      </c>
      <c r="AB110" s="16">
        <f t="shared" si="77"/>
        <v>0</v>
      </c>
      <c r="AC110" s="6">
        <f>IF(Jan!$E112&gt;0,VLOOKUP($A110,Jan!$O$4:$R$202,4,FALSE),0)</f>
        <v>0</v>
      </c>
      <c r="AD110" s="6">
        <f>IF(Jan!$E112&gt;0,VLOOKUP($A110,Jan!$O$4:$T$202,5,FALSE)+Jan!L$4/1000,0)</f>
        <v>0</v>
      </c>
      <c r="AE110" s="16">
        <f t="shared" si="78"/>
        <v>0</v>
      </c>
      <c r="AF110" s="6">
        <f>IF(Feb!$E112&gt;0,VLOOKUP($A110,Feb!$O$4:$R$202,4,FALSE),0)</f>
        <v>0</v>
      </c>
      <c r="AG110" s="6">
        <f>IF(Feb!$E112&gt;0,VLOOKUP($A110,Feb!$O$4:$T$202,5,FALSE)+Feb!L$4/1000,0)</f>
        <v>0</v>
      </c>
      <c r="AH110" s="16">
        <f t="shared" si="79"/>
        <v>0</v>
      </c>
      <c r="AI110" s="6">
        <f>IF(Mar!$E112&gt;0,VLOOKUP($A110,Mar!$O$4:$R$202,4,FALSE),0)</f>
        <v>0</v>
      </c>
      <c r="AJ110" s="6">
        <f>IF(Mar!$E112&gt;0,VLOOKUP($A110,Mar!$O$4:$T$202,5,FALSE)+Mar!L$4/1000,0)</f>
        <v>0</v>
      </c>
      <c r="AK110" s="16">
        <f t="shared" si="80"/>
        <v>0</v>
      </c>
      <c r="AN110" s="16">
        <f t="shared" si="81"/>
        <v>0</v>
      </c>
      <c r="AQ110" s="1" t="str">
        <f t="shared" si="104"/>
        <v>Ruth Wheatley</v>
      </c>
      <c r="AR110" s="6">
        <f t="shared" si="126"/>
        <v>0</v>
      </c>
      <c r="AS110" s="6">
        <f t="shared" si="127"/>
        <v>0</v>
      </c>
      <c r="AT110" s="6">
        <f t="shared" si="128"/>
        <v>0</v>
      </c>
      <c r="AU110" s="6">
        <f t="shared" si="129"/>
        <v>0</v>
      </c>
      <c r="AV110" s="6">
        <f t="shared" si="130"/>
        <v>0</v>
      </c>
      <c r="AW110" s="6">
        <f t="shared" si="131"/>
        <v>0</v>
      </c>
      <c r="AX110" s="6">
        <f t="shared" si="132"/>
        <v>0</v>
      </c>
      <c r="AY110" s="6">
        <f t="shared" si="133"/>
        <v>0</v>
      </c>
      <c r="AZ110" s="6">
        <f t="shared" si="134"/>
        <v>0</v>
      </c>
      <c r="BA110" s="6">
        <f t="shared" si="135"/>
        <v>0</v>
      </c>
      <c r="BB110" s="6">
        <f t="shared" si="136"/>
        <v>0</v>
      </c>
      <c r="BC110" s="6">
        <f t="shared" si="137"/>
        <v>0</v>
      </c>
      <c r="BE110" s="1">
        <f t="shared" si="138"/>
        <v>0</v>
      </c>
      <c r="BF110" s="1">
        <f t="shared" si="139"/>
        <v>0</v>
      </c>
      <c r="BG110" s="1">
        <f t="shared" si="140"/>
        <v>0</v>
      </c>
      <c r="BH110" s="1">
        <f t="shared" si="141"/>
        <v>0</v>
      </c>
      <c r="BI110" s="1">
        <f t="shared" si="142"/>
        <v>0</v>
      </c>
      <c r="BJ110" s="1">
        <f t="shared" si="143"/>
        <v>0</v>
      </c>
      <c r="BK110" s="1">
        <f t="shared" si="144"/>
        <v>0</v>
      </c>
      <c r="BL110" s="1">
        <f t="shared" si="145"/>
        <v>0</v>
      </c>
      <c r="BM110" s="1">
        <f t="shared" si="146"/>
        <v>0</v>
      </c>
    </row>
    <row r="111" spans="1:65" x14ac:dyDescent="0.25">
      <c r="A111" s="1" t="s">
        <v>201</v>
      </c>
      <c r="B111" s="6">
        <f>IF(Apr!$E113&gt;0,VLOOKUP($A111,Apr!$O$4:$T$202,4,FALSE),0)</f>
        <v>0</v>
      </c>
      <c r="C111" s="6">
        <f>IF(Apr!$E113&gt;0,VLOOKUP($A111,Apr!$O$4:$T$202,5,FALSE)+Apr!L$4/1000,0)</f>
        <v>0</v>
      </c>
      <c r="D111" s="16">
        <f t="shared" si="69"/>
        <v>0</v>
      </c>
      <c r="E111" s="6">
        <f>IF(May!$E113&gt;0,VLOOKUP($A111,May!$O$4:$T$202,4,FALSE),0)</f>
        <v>0</v>
      </c>
      <c r="F111" s="6">
        <f>IF(May!$E113&gt;0,VLOOKUP($A111,May!$O$4:$T$202,5,FALSE)+May!L$4/1000,0)</f>
        <v>0</v>
      </c>
      <c r="G111" s="16">
        <f t="shared" si="70"/>
        <v>0</v>
      </c>
      <c r="H111" s="6">
        <f>IF(Jun!$E113&gt;0,VLOOKUP($A111,Jun!$O$4:$R$202,4,FALSE),0)</f>
        <v>0</v>
      </c>
      <c r="I111" s="6">
        <f>IF(Jun!$E113&gt;0,VLOOKUP($A111,Jun!$O$4:$T$202,5,FALSE)+Jun!L$4/1000,0)</f>
        <v>0</v>
      </c>
      <c r="J111" s="16">
        <f t="shared" si="71"/>
        <v>0</v>
      </c>
      <c r="K111" s="6">
        <f>IF(Jul!$E113&gt;0,VLOOKUP($A111,Jul!$O$4:$R$202,4,FALSE),0)</f>
        <v>0</v>
      </c>
      <c r="L111" s="6">
        <f>IF(Jul!$E113&gt;0,VLOOKUP($A111,Jul!$O$4:$T$202,5,FALSE)+Jul!$L$4/1000,0)</f>
        <v>0</v>
      </c>
      <c r="M111" s="16">
        <f t="shared" si="72"/>
        <v>0</v>
      </c>
      <c r="N111" s="6">
        <f>IF(Aug!$E113&gt;0,VLOOKUP($A111,Aug!$O$4:$R$202,4,FALSE),0)</f>
        <v>0</v>
      </c>
      <c r="O111" s="6">
        <f>IF(Aug!$E113&gt;0,VLOOKUP($A111,Aug!$O$4:$T$202,5,FALSE)+Aug!L$4/1000,0)</f>
        <v>0</v>
      </c>
      <c r="P111" s="16">
        <f t="shared" si="73"/>
        <v>0</v>
      </c>
      <c r="Q111" s="6">
        <f>IF(Sep!$E113&gt;0,VLOOKUP($A111,Sep!$O$4:$R$202,4,FALSE),0)</f>
        <v>0</v>
      </c>
      <c r="R111" s="6">
        <f>IF(Sep!$E113&gt;0,VLOOKUP($A111,Sep!$O$4:$T$202,5,FALSE)+Sep!L$4/1000,0)</f>
        <v>0</v>
      </c>
      <c r="S111" s="16">
        <f t="shared" si="74"/>
        <v>0</v>
      </c>
      <c r="T111" s="6">
        <f>IF(Oct!$E113&gt;0,VLOOKUP($A111,Oct!$O$4:$R$202,4,FALSE),0)</f>
        <v>0</v>
      </c>
      <c r="U111" s="6">
        <f>IF(Oct!$E113&gt;0,VLOOKUP($A111,Oct!$O$4:$T$202,5,FALSE)+Oct!L$4/1000,0)</f>
        <v>0</v>
      </c>
      <c r="V111" s="16">
        <f t="shared" si="75"/>
        <v>0</v>
      </c>
      <c r="W111" s="6">
        <f>IF(Nov!$E113&gt;0,VLOOKUP($A111,Nov!$O$4:$R$202,4,FALSE),0)</f>
        <v>0</v>
      </c>
      <c r="X111" s="6">
        <f>IF(Nov!$E113&gt;0,VLOOKUP($A111,Nov!$O$4:$T$202,5,FALSE)+Nov!L$4/1000,0)</f>
        <v>0</v>
      </c>
      <c r="Y111" s="16">
        <f t="shared" si="76"/>
        <v>0</v>
      </c>
      <c r="Z111" s="6">
        <f>IF(Dec!$E113&gt;0,VLOOKUP($A111,Dec!$O$4:$R$202,4,FALSE),0)</f>
        <v>0</v>
      </c>
      <c r="AA111" s="6">
        <f>IF(Dec!$E113&gt;0,VLOOKUP($A111,Dec!$O$4:$T$202,5,FALSE)+Dec!L$4/1000,0)</f>
        <v>0</v>
      </c>
      <c r="AB111" s="16">
        <f t="shared" si="77"/>
        <v>0</v>
      </c>
      <c r="AC111" s="6">
        <f>IF(Jan!$E113&gt;0,VLOOKUP($A111,Jan!$O$4:$R$202,4,FALSE),0)</f>
        <v>0</v>
      </c>
      <c r="AD111" s="6">
        <f>IF(Jan!$E113&gt;0,VLOOKUP($A111,Jan!$O$4:$T$202,5,FALSE)+Jan!L$4/1000,0)</f>
        <v>0</v>
      </c>
      <c r="AE111" s="16">
        <f t="shared" si="78"/>
        <v>0</v>
      </c>
      <c r="AF111" s="6">
        <f>IF(Feb!$E113&gt;0,VLOOKUP($A111,Feb!$O$4:$R$202,4,FALSE),0)</f>
        <v>0</v>
      </c>
      <c r="AG111" s="6">
        <f>IF(Feb!$E113&gt;0,VLOOKUP($A111,Feb!$O$4:$T$202,5,FALSE)+Feb!L$4/1000,0)</f>
        <v>0</v>
      </c>
      <c r="AH111" s="16">
        <f t="shared" si="79"/>
        <v>0</v>
      </c>
      <c r="AI111" s="6">
        <f>IF(Mar!$E113&gt;0,VLOOKUP($A111,Mar!$O$4:$R$202,4,FALSE),0)</f>
        <v>0</v>
      </c>
      <c r="AJ111" s="6">
        <f>IF(Mar!$E113&gt;0,VLOOKUP($A111,Mar!$O$4:$T$202,5,FALSE)+Mar!L$4/1000,0)</f>
        <v>0</v>
      </c>
      <c r="AK111" s="16">
        <f t="shared" si="80"/>
        <v>0</v>
      </c>
      <c r="AN111" s="16">
        <f t="shared" si="81"/>
        <v>0</v>
      </c>
      <c r="AQ111" s="1" t="str">
        <f t="shared" si="104"/>
        <v>Sarah Cook</v>
      </c>
      <c r="AR111" s="6">
        <f t="shared" si="126"/>
        <v>0</v>
      </c>
      <c r="AS111" s="6">
        <f t="shared" si="127"/>
        <v>0</v>
      </c>
      <c r="AT111" s="6">
        <f t="shared" si="128"/>
        <v>0</v>
      </c>
      <c r="AU111" s="6">
        <f t="shared" si="129"/>
        <v>0</v>
      </c>
      <c r="AV111" s="6">
        <f t="shared" si="130"/>
        <v>0</v>
      </c>
      <c r="AW111" s="6">
        <f t="shared" si="131"/>
        <v>0</v>
      </c>
      <c r="AX111" s="6">
        <f t="shared" si="132"/>
        <v>0</v>
      </c>
      <c r="AY111" s="6">
        <f t="shared" si="133"/>
        <v>0</v>
      </c>
      <c r="AZ111" s="6">
        <f t="shared" si="134"/>
        <v>0</v>
      </c>
      <c r="BA111" s="6">
        <f t="shared" si="135"/>
        <v>0</v>
      </c>
      <c r="BB111" s="6">
        <f t="shared" si="136"/>
        <v>0</v>
      </c>
      <c r="BC111" s="6">
        <f t="shared" si="137"/>
        <v>0</v>
      </c>
      <c r="BE111" s="1">
        <f t="shared" si="138"/>
        <v>0</v>
      </c>
      <c r="BF111" s="1">
        <f t="shared" si="139"/>
        <v>0</v>
      </c>
      <c r="BG111" s="1">
        <f t="shared" si="140"/>
        <v>0</v>
      </c>
      <c r="BH111" s="1">
        <f t="shared" si="141"/>
        <v>0</v>
      </c>
      <c r="BI111" s="1">
        <f t="shared" si="142"/>
        <v>0</v>
      </c>
      <c r="BJ111" s="1">
        <f t="shared" si="143"/>
        <v>0</v>
      </c>
      <c r="BK111" s="1">
        <f t="shared" si="144"/>
        <v>0</v>
      </c>
      <c r="BL111" s="1">
        <f t="shared" si="145"/>
        <v>0</v>
      </c>
      <c r="BM111" s="1">
        <f t="shared" si="146"/>
        <v>0</v>
      </c>
    </row>
    <row r="112" spans="1:65" x14ac:dyDescent="0.25">
      <c r="A112" s="1" t="s">
        <v>188</v>
      </c>
      <c r="B112" s="6">
        <f>IF(Apr!$E114&gt;0,VLOOKUP($A112,Apr!$O$4:$T$202,4,FALSE),0)</f>
        <v>0</v>
      </c>
      <c r="C112" s="6">
        <f>IF(Apr!$E114&gt;0,VLOOKUP($A112,Apr!$O$4:$T$202,5,FALSE)+Apr!L$4/1000,0)</f>
        <v>0</v>
      </c>
      <c r="D112" s="16">
        <f t="shared" si="69"/>
        <v>0</v>
      </c>
      <c r="E112" s="6">
        <f>IF(May!$E114&gt;0,VLOOKUP($A112,May!$O$4:$T$202,4,FALSE),0)</f>
        <v>0</v>
      </c>
      <c r="F112" s="6">
        <f>IF(May!$E114&gt;0,VLOOKUP($A112,May!$O$4:$T$202,5,FALSE)+May!L$4/1000,0)</f>
        <v>0</v>
      </c>
      <c r="G112" s="16">
        <f t="shared" si="70"/>
        <v>0</v>
      </c>
      <c r="H112" s="6">
        <f>IF(Jun!$E114&gt;0,VLOOKUP($A112,Jun!$O$4:$R$202,4,FALSE),0)</f>
        <v>0</v>
      </c>
      <c r="I112" s="6">
        <f>IF(Jun!$E114&gt;0,VLOOKUP($A112,Jun!$O$4:$T$202,5,FALSE)+Jun!L$4/1000,0)</f>
        <v>0</v>
      </c>
      <c r="J112" s="16">
        <f t="shared" si="71"/>
        <v>0</v>
      </c>
      <c r="K112" s="6">
        <f>IF(Jul!$E114&gt;0,VLOOKUP($A112,Jul!$O$4:$R$202,4,FALSE),0)</f>
        <v>0</v>
      </c>
      <c r="L112" s="6">
        <f>IF(Jul!$E114&gt;0,VLOOKUP($A112,Jul!$O$4:$T$202,5,FALSE)+Jul!$L$4/1000,0)</f>
        <v>0</v>
      </c>
      <c r="M112" s="16">
        <f t="shared" si="72"/>
        <v>0</v>
      </c>
      <c r="N112" s="6">
        <f>IF(Aug!$E114&gt;0,VLOOKUP($A112,Aug!$O$4:$R$202,4,FALSE),0)</f>
        <v>0</v>
      </c>
      <c r="O112" s="6">
        <f>IF(Aug!$E114&gt;0,VLOOKUP($A112,Aug!$O$4:$T$202,5,FALSE)+Aug!L$4/1000,0)</f>
        <v>0</v>
      </c>
      <c r="P112" s="16">
        <f t="shared" si="73"/>
        <v>0</v>
      </c>
      <c r="Q112" s="6">
        <f>IF(Sep!$E114&gt;0,VLOOKUP($A112,Sep!$O$4:$R$202,4,FALSE),0)</f>
        <v>0</v>
      </c>
      <c r="R112" s="6">
        <f>IF(Sep!$E114&gt;0,VLOOKUP($A112,Sep!$O$4:$T$202,5,FALSE)+Sep!L$4/1000,0)</f>
        <v>0</v>
      </c>
      <c r="S112" s="16">
        <f t="shared" si="74"/>
        <v>0</v>
      </c>
      <c r="T112" s="6">
        <f>IF(Oct!$E114&gt;0,VLOOKUP($A112,Oct!$O$4:$R$202,4,FALSE),0)</f>
        <v>0</v>
      </c>
      <c r="U112" s="6">
        <f>IF(Oct!$E114&gt;0,VLOOKUP($A112,Oct!$O$4:$T$202,5,FALSE)+Oct!L$4/1000,0)</f>
        <v>0</v>
      </c>
      <c r="V112" s="16">
        <f t="shared" si="75"/>
        <v>0</v>
      </c>
      <c r="W112" s="6">
        <f>IF(Nov!$E114&gt;0,VLOOKUP($A112,Nov!$O$4:$R$202,4,FALSE),0)</f>
        <v>0</v>
      </c>
      <c r="X112" s="6">
        <f>IF(Nov!$E114&gt;0,VLOOKUP($A112,Nov!$O$4:$T$202,5,FALSE)+Nov!L$4/1000,0)</f>
        <v>0</v>
      </c>
      <c r="Y112" s="16">
        <f t="shared" si="76"/>
        <v>0</v>
      </c>
      <c r="Z112" s="6">
        <f>IF(Dec!$E114&gt;0,VLOOKUP($A112,Dec!$O$4:$R$202,4,FALSE),0)</f>
        <v>0</v>
      </c>
      <c r="AA112" s="6">
        <f>IF(Dec!$E114&gt;0,VLOOKUP($A112,Dec!$O$4:$T$202,5,FALSE)+Dec!L$4/1000,0)</f>
        <v>0</v>
      </c>
      <c r="AB112" s="16">
        <f t="shared" si="77"/>
        <v>0</v>
      </c>
      <c r="AC112" s="6">
        <f>IF(Jan!$E114&gt;0,VLOOKUP($A112,Jan!$O$4:$R$202,4,FALSE),0)</f>
        <v>0</v>
      </c>
      <c r="AD112" s="6">
        <f>IF(Jan!$E114&gt;0,VLOOKUP($A112,Jan!$O$4:$T$202,5,FALSE)+Jan!L$4/1000,0)</f>
        <v>0</v>
      </c>
      <c r="AE112" s="16">
        <f t="shared" si="78"/>
        <v>0</v>
      </c>
      <c r="AF112" s="6">
        <f>IF(Feb!$E114&gt;0,VLOOKUP($A112,Feb!$O$4:$R$202,4,FALSE),0)</f>
        <v>0</v>
      </c>
      <c r="AG112" s="6">
        <f>IF(Feb!$E114&gt;0,VLOOKUP($A112,Feb!$O$4:$T$202,5,FALSE)+Feb!L$4/1000,0)</f>
        <v>0</v>
      </c>
      <c r="AH112" s="16">
        <f t="shared" si="79"/>
        <v>0</v>
      </c>
      <c r="AI112" s="6">
        <f>IF(Mar!$E114&gt;0,VLOOKUP($A112,Mar!$O$4:$R$202,4,FALSE),0)</f>
        <v>0</v>
      </c>
      <c r="AJ112" s="6">
        <f>IF(Mar!$E114&gt;0,VLOOKUP($A112,Mar!$O$4:$T$202,5,FALSE)+Mar!L$4/1000,0)</f>
        <v>0</v>
      </c>
      <c r="AK112" s="16">
        <f t="shared" si="80"/>
        <v>0</v>
      </c>
      <c r="AN112" s="16">
        <f t="shared" si="81"/>
        <v>0</v>
      </c>
      <c r="AQ112" s="1" t="str">
        <f t="shared" si="104"/>
        <v>Simon Smith</v>
      </c>
      <c r="AR112" s="6">
        <f t="shared" si="126"/>
        <v>0</v>
      </c>
      <c r="AS112" s="6">
        <f t="shared" si="127"/>
        <v>0</v>
      </c>
      <c r="AT112" s="6">
        <f t="shared" si="128"/>
        <v>0</v>
      </c>
      <c r="AU112" s="6">
        <f t="shared" si="129"/>
        <v>0</v>
      </c>
      <c r="AV112" s="6">
        <f t="shared" si="130"/>
        <v>0</v>
      </c>
      <c r="AW112" s="6">
        <f t="shared" si="131"/>
        <v>0</v>
      </c>
      <c r="AX112" s="6">
        <f t="shared" si="132"/>
        <v>0</v>
      </c>
      <c r="AY112" s="6">
        <f t="shared" si="133"/>
        <v>0</v>
      </c>
      <c r="AZ112" s="6">
        <f t="shared" si="134"/>
        <v>0</v>
      </c>
      <c r="BA112" s="6">
        <f t="shared" si="135"/>
        <v>0</v>
      </c>
      <c r="BB112" s="6">
        <f t="shared" si="136"/>
        <v>0</v>
      </c>
      <c r="BC112" s="6">
        <f t="shared" si="137"/>
        <v>0</v>
      </c>
      <c r="BE112" s="1">
        <f t="shared" si="138"/>
        <v>0</v>
      </c>
      <c r="BF112" s="1">
        <f t="shared" si="139"/>
        <v>0</v>
      </c>
      <c r="BG112" s="1">
        <f t="shared" si="140"/>
        <v>0</v>
      </c>
      <c r="BH112" s="1">
        <f t="shared" si="141"/>
        <v>0</v>
      </c>
      <c r="BI112" s="1">
        <f t="shared" si="142"/>
        <v>0</v>
      </c>
      <c r="BJ112" s="1">
        <f t="shared" si="143"/>
        <v>0</v>
      </c>
      <c r="BK112" s="1">
        <f t="shared" si="144"/>
        <v>0</v>
      </c>
      <c r="BL112" s="1">
        <f t="shared" si="145"/>
        <v>0</v>
      </c>
      <c r="BM112" s="1">
        <f t="shared" si="146"/>
        <v>0</v>
      </c>
    </row>
    <row r="113" spans="1:65" x14ac:dyDescent="0.25">
      <c r="A113" s="1" t="s">
        <v>191</v>
      </c>
      <c r="B113" s="6">
        <f>IF(Apr!$E115&gt;0,VLOOKUP($A113,Apr!$O$4:$T$202,4,FALSE),0)</f>
        <v>0</v>
      </c>
      <c r="C113" s="6">
        <f>IF(Apr!$E115&gt;0,VLOOKUP($A113,Apr!$O$4:$T$202,5,FALSE)+Apr!L$4/1000,0)</f>
        <v>0</v>
      </c>
      <c r="D113" s="16">
        <f t="shared" si="69"/>
        <v>0</v>
      </c>
      <c r="E113" s="6">
        <f>IF(May!$E115&gt;0,VLOOKUP($A113,May!$O$4:$T$202,4,FALSE),0)</f>
        <v>0</v>
      </c>
      <c r="F113" s="6">
        <f>IF(May!$E115&gt;0,VLOOKUP($A113,May!$O$4:$T$202,5,FALSE)+May!L$4/1000,0)</f>
        <v>0</v>
      </c>
      <c r="G113" s="16">
        <f t="shared" si="70"/>
        <v>0</v>
      </c>
      <c r="H113" s="6">
        <f>IF(Jun!$E115&gt;0,VLOOKUP($A113,Jun!$O$4:$R$202,4,FALSE),0)</f>
        <v>0</v>
      </c>
      <c r="I113" s="6">
        <f>IF(Jun!$E115&gt;0,VLOOKUP($A113,Jun!$O$4:$T$202,5,FALSE)+Jun!L$4/1000,0)</f>
        <v>0</v>
      </c>
      <c r="J113" s="16">
        <f t="shared" si="71"/>
        <v>0</v>
      </c>
      <c r="K113" s="6">
        <f>IF(Jul!$E115&gt;0,VLOOKUP($A113,Jul!$O$4:$R$202,4,FALSE),0)</f>
        <v>0</v>
      </c>
      <c r="L113" s="6">
        <f>IF(Jul!$E115&gt;0,VLOOKUP($A113,Jul!$O$4:$T$202,5,FALSE)+Jul!$L$4/1000,0)</f>
        <v>0</v>
      </c>
      <c r="M113" s="16">
        <f t="shared" si="72"/>
        <v>0</v>
      </c>
      <c r="N113" s="6">
        <f>IF(Aug!$E115&gt;0,VLOOKUP($A113,Aug!$O$4:$R$202,4,FALSE),0)</f>
        <v>0</v>
      </c>
      <c r="O113" s="6">
        <f>IF(Aug!$E115&gt;0,VLOOKUP($A113,Aug!$O$4:$T$202,5,FALSE)+Aug!L$4/1000,0)</f>
        <v>0</v>
      </c>
      <c r="P113" s="16">
        <f t="shared" si="73"/>
        <v>0</v>
      </c>
      <c r="Q113" s="6">
        <f>IF(Sep!$E115&gt;0,VLOOKUP($A113,Sep!$O$4:$R$202,4,FALSE),0)</f>
        <v>0</v>
      </c>
      <c r="R113" s="6">
        <f>IF(Sep!$E115&gt;0,VLOOKUP($A113,Sep!$O$4:$T$202,5,FALSE)+Sep!L$4/1000,0)</f>
        <v>0</v>
      </c>
      <c r="S113" s="16">
        <f t="shared" si="74"/>
        <v>0</v>
      </c>
      <c r="T113" s="6">
        <f>IF(Oct!$E115&gt;0,VLOOKUP($A113,Oct!$O$4:$R$202,4,FALSE),0)</f>
        <v>0</v>
      </c>
      <c r="U113" s="6">
        <f>IF(Oct!$E115&gt;0,VLOOKUP($A113,Oct!$O$4:$T$202,5,FALSE)+Oct!L$4/1000,0)</f>
        <v>0</v>
      </c>
      <c r="V113" s="16">
        <f t="shared" si="75"/>
        <v>0</v>
      </c>
      <c r="W113" s="6">
        <f>IF(Nov!$E115&gt;0,VLOOKUP($A113,Nov!$O$4:$R$202,4,FALSE),0)</f>
        <v>0</v>
      </c>
      <c r="X113" s="6">
        <f>IF(Nov!$E115&gt;0,VLOOKUP($A113,Nov!$O$4:$T$202,5,FALSE)+Nov!L$4/1000,0)</f>
        <v>0</v>
      </c>
      <c r="Y113" s="16">
        <f t="shared" si="76"/>
        <v>0</v>
      </c>
      <c r="Z113" s="6">
        <f>IF(Dec!$E115&gt;0,VLOOKUP($A113,Dec!$O$4:$R$202,4,FALSE),0)</f>
        <v>0</v>
      </c>
      <c r="AA113" s="6">
        <f>IF(Dec!$E115&gt;0,VLOOKUP($A113,Dec!$O$4:$T$202,5,FALSE)+Dec!L$4/1000,0)</f>
        <v>0</v>
      </c>
      <c r="AB113" s="16">
        <f t="shared" si="77"/>
        <v>0</v>
      </c>
      <c r="AC113" s="6">
        <f>IF(Jan!$E115&gt;0,VLOOKUP($A113,Jan!$O$4:$R$202,4,FALSE),0)</f>
        <v>0</v>
      </c>
      <c r="AD113" s="6">
        <f>IF(Jan!$E115&gt;0,VLOOKUP($A113,Jan!$O$4:$T$202,5,FALSE)+Jan!L$4/1000,0)</f>
        <v>0</v>
      </c>
      <c r="AE113" s="16">
        <f t="shared" si="78"/>
        <v>0</v>
      </c>
      <c r="AF113" s="6">
        <f>IF(Feb!$E115&gt;0,VLOOKUP($A113,Feb!$O$4:$R$202,4,FALSE),0)</f>
        <v>0</v>
      </c>
      <c r="AG113" s="6">
        <f>IF(Feb!$E115&gt;0,VLOOKUP($A113,Feb!$O$4:$T$202,5,FALSE)+Feb!L$4/1000,0)</f>
        <v>0</v>
      </c>
      <c r="AH113" s="16">
        <f t="shared" si="79"/>
        <v>0</v>
      </c>
      <c r="AI113" s="6">
        <f>IF(Mar!$E115&gt;0,VLOOKUP($A113,Mar!$O$4:$R$202,4,FALSE),0)</f>
        <v>0</v>
      </c>
      <c r="AJ113" s="6">
        <f>IF(Mar!$E115&gt;0,VLOOKUP($A113,Mar!$O$4:$T$202,5,FALSE)+Mar!L$4/1000,0)</f>
        <v>0</v>
      </c>
      <c r="AK113" s="16">
        <f t="shared" si="80"/>
        <v>0</v>
      </c>
      <c r="AN113" s="16">
        <f t="shared" si="81"/>
        <v>0</v>
      </c>
      <c r="AQ113" s="1" t="str">
        <f t="shared" si="104"/>
        <v>Sophie Bohannon</v>
      </c>
      <c r="AR113" s="6">
        <f t="shared" si="126"/>
        <v>0</v>
      </c>
      <c r="AS113" s="6">
        <f t="shared" si="127"/>
        <v>0</v>
      </c>
      <c r="AT113" s="6">
        <f t="shared" si="128"/>
        <v>0</v>
      </c>
      <c r="AU113" s="6">
        <f t="shared" si="129"/>
        <v>0</v>
      </c>
      <c r="AV113" s="6">
        <f t="shared" si="130"/>
        <v>0</v>
      </c>
      <c r="AW113" s="6">
        <f t="shared" si="131"/>
        <v>0</v>
      </c>
      <c r="AX113" s="6">
        <f t="shared" si="132"/>
        <v>0</v>
      </c>
      <c r="AY113" s="6">
        <f t="shared" si="133"/>
        <v>0</v>
      </c>
      <c r="AZ113" s="6">
        <f t="shared" si="134"/>
        <v>0</v>
      </c>
      <c r="BA113" s="6">
        <f t="shared" si="135"/>
        <v>0</v>
      </c>
      <c r="BB113" s="6">
        <f t="shared" si="136"/>
        <v>0</v>
      </c>
      <c r="BC113" s="6">
        <f t="shared" si="137"/>
        <v>0</v>
      </c>
      <c r="BE113" s="1">
        <f t="shared" si="138"/>
        <v>0</v>
      </c>
      <c r="BF113" s="1">
        <f t="shared" si="139"/>
        <v>0</v>
      </c>
      <c r="BG113" s="1">
        <f t="shared" si="140"/>
        <v>0</v>
      </c>
      <c r="BH113" s="1">
        <f t="shared" si="141"/>
        <v>0</v>
      </c>
      <c r="BI113" s="1">
        <f t="shared" si="142"/>
        <v>0</v>
      </c>
      <c r="BJ113" s="1">
        <f t="shared" si="143"/>
        <v>0</v>
      </c>
      <c r="BK113" s="1">
        <f t="shared" si="144"/>
        <v>0</v>
      </c>
      <c r="BL113" s="1">
        <f t="shared" si="145"/>
        <v>0</v>
      </c>
      <c r="BM113" s="1">
        <f t="shared" si="146"/>
        <v>0</v>
      </c>
    </row>
    <row r="114" spans="1:65" x14ac:dyDescent="0.25">
      <c r="A114" s="1" t="s">
        <v>12</v>
      </c>
      <c r="B114" s="6">
        <f>IF(Apr!$E116&gt;0,VLOOKUP($A114,Apr!$O$4:$T$202,4,FALSE),0)</f>
        <v>0</v>
      </c>
      <c r="C114" s="6">
        <f>IF(Apr!$E116&gt;0,VLOOKUP($A114,Apr!$O$4:$T$202,5,FALSE)+Apr!L$4/1000,0)</f>
        <v>0</v>
      </c>
      <c r="D114" s="16">
        <f t="shared" si="69"/>
        <v>0</v>
      </c>
      <c r="E114" s="6">
        <f>IF(May!$E116&gt;0,VLOOKUP($A114,May!$O$4:$T$202,4,FALSE),0)</f>
        <v>0</v>
      </c>
      <c r="F114" s="6">
        <f>IF(May!$E116&gt;0,VLOOKUP($A114,May!$O$4:$T$202,5,FALSE)+May!L$4/1000,0)</f>
        <v>0</v>
      </c>
      <c r="G114" s="16">
        <f t="shared" si="70"/>
        <v>0</v>
      </c>
      <c r="H114" s="6">
        <f>IF(Jun!$E116&gt;0,VLOOKUP($A114,Jun!$O$4:$R$202,4,FALSE),0)</f>
        <v>0</v>
      </c>
      <c r="I114" s="6">
        <f>IF(Jun!$E116&gt;0,VLOOKUP($A114,Jun!$O$4:$T$202,5,FALSE)+Jun!L$4/1000,0)</f>
        <v>0</v>
      </c>
      <c r="J114" s="16">
        <f t="shared" si="71"/>
        <v>0</v>
      </c>
      <c r="K114" s="6">
        <f>IF(Jul!$E116&gt;0,VLOOKUP($A114,Jul!$O$4:$R$202,4,FALSE),0)</f>
        <v>0</v>
      </c>
      <c r="L114" s="6">
        <f>IF(Jul!$E116&gt;0,VLOOKUP($A114,Jul!$O$4:$T$202,5,FALSE)+Jul!$L$4/1000,0)</f>
        <v>0</v>
      </c>
      <c r="M114" s="16">
        <f t="shared" si="72"/>
        <v>0</v>
      </c>
      <c r="N114" s="6">
        <f>IF(Aug!$E116&gt;0,VLOOKUP($A114,Aug!$O$4:$R$202,4,FALSE),0)</f>
        <v>0</v>
      </c>
      <c r="O114" s="6">
        <f>IF(Aug!$E116&gt;0,VLOOKUP($A114,Aug!$O$4:$T$202,5,FALSE)+Aug!L$4/1000,0)</f>
        <v>0</v>
      </c>
      <c r="P114" s="16">
        <f t="shared" si="73"/>
        <v>0</v>
      </c>
      <c r="Q114" s="6">
        <f>IF(Sep!$E116&gt;0,VLOOKUP($A114,Sep!$O$4:$R$202,4,FALSE),0)</f>
        <v>0</v>
      </c>
      <c r="R114" s="6">
        <f>IF(Sep!$E116&gt;0,VLOOKUP($A114,Sep!$O$4:$T$202,5,FALSE)+Sep!L$4/1000,0)</f>
        <v>0</v>
      </c>
      <c r="S114" s="16">
        <f t="shared" si="74"/>
        <v>0</v>
      </c>
      <c r="T114" s="6">
        <f>IF(Oct!$E116&gt;0,VLOOKUP($A114,Oct!$O$4:$R$202,4,FALSE),0)</f>
        <v>0</v>
      </c>
      <c r="U114" s="6">
        <f>IF(Oct!$E116&gt;0,VLOOKUP($A114,Oct!$O$4:$T$202,5,FALSE)+Oct!L$4/1000,0)</f>
        <v>0</v>
      </c>
      <c r="V114" s="16">
        <f t="shared" si="75"/>
        <v>0</v>
      </c>
      <c r="W114" s="6">
        <f>IF(Nov!$E116&gt;0,VLOOKUP($A114,Nov!$O$4:$R$202,4,FALSE),0)</f>
        <v>0</v>
      </c>
      <c r="X114" s="6">
        <f>IF(Nov!$E116&gt;0,VLOOKUP($A114,Nov!$O$4:$T$202,5,FALSE)+Nov!L$4/1000,0)</f>
        <v>0</v>
      </c>
      <c r="Y114" s="16">
        <f t="shared" si="76"/>
        <v>0</v>
      </c>
      <c r="Z114" s="6">
        <f>IF(Dec!$E116&gt;0,VLOOKUP($A114,Dec!$O$4:$R$202,4,FALSE),0)</f>
        <v>0</v>
      </c>
      <c r="AA114" s="6">
        <f>IF(Dec!$E116&gt;0,VLOOKUP($A114,Dec!$O$4:$T$202,5,FALSE)+Dec!L$4/1000,0)</f>
        <v>0</v>
      </c>
      <c r="AB114" s="16">
        <f t="shared" si="77"/>
        <v>0</v>
      </c>
      <c r="AC114" s="6">
        <f>IF(Jan!$E116&gt;0,VLOOKUP($A114,Jan!$O$4:$R$202,4,FALSE),0)</f>
        <v>0</v>
      </c>
      <c r="AD114" s="6">
        <f>IF(Jan!$E116&gt;0,VLOOKUP($A114,Jan!$O$4:$T$202,5,FALSE)+Jan!L$4/1000,0)</f>
        <v>0</v>
      </c>
      <c r="AE114" s="16">
        <f t="shared" si="78"/>
        <v>0</v>
      </c>
      <c r="AF114" s="6">
        <f>IF(Feb!$E116&gt;0,VLOOKUP($A114,Feb!$O$4:$R$202,4,FALSE),0)</f>
        <v>0</v>
      </c>
      <c r="AG114" s="6">
        <f>IF(Feb!$E116&gt;0,VLOOKUP($A114,Feb!$O$4:$T$202,5,FALSE)+Feb!L$4/1000,0)</f>
        <v>0</v>
      </c>
      <c r="AH114" s="16">
        <f t="shared" si="79"/>
        <v>0</v>
      </c>
      <c r="AI114" s="6">
        <f>IF(Mar!$E116&gt;0,VLOOKUP($A114,Mar!$O$4:$R$202,4,FALSE),0)</f>
        <v>0</v>
      </c>
      <c r="AJ114" s="6">
        <f>IF(Mar!$E116&gt;0,VLOOKUP($A114,Mar!$O$4:$T$202,5,FALSE)+Mar!L$4/1000,0)</f>
        <v>0</v>
      </c>
      <c r="AK114" s="16">
        <f t="shared" si="80"/>
        <v>0</v>
      </c>
      <c r="AN114" s="16">
        <f t="shared" si="81"/>
        <v>0</v>
      </c>
      <c r="AQ114" s="1" t="str">
        <f t="shared" si="104"/>
        <v>Steve Tate</v>
      </c>
      <c r="AR114" s="6">
        <f t="shared" si="126"/>
        <v>0</v>
      </c>
      <c r="AS114" s="6">
        <f t="shared" si="127"/>
        <v>0</v>
      </c>
      <c r="AT114" s="6">
        <f t="shared" si="128"/>
        <v>0</v>
      </c>
      <c r="AU114" s="6">
        <f t="shared" si="129"/>
        <v>0</v>
      </c>
      <c r="AV114" s="6">
        <f t="shared" si="130"/>
        <v>0</v>
      </c>
      <c r="AW114" s="6">
        <f t="shared" si="131"/>
        <v>0</v>
      </c>
      <c r="AX114" s="6">
        <f t="shared" si="132"/>
        <v>0</v>
      </c>
      <c r="AY114" s="6">
        <f t="shared" si="133"/>
        <v>0</v>
      </c>
      <c r="AZ114" s="6">
        <f t="shared" si="134"/>
        <v>0</v>
      </c>
      <c r="BA114" s="6">
        <f t="shared" si="135"/>
        <v>0</v>
      </c>
      <c r="BB114" s="6">
        <f t="shared" si="136"/>
        <v>0</v>
      </c>
      <c r="BC114" s="6">
        <f t="shared" si="137"/>
        <v>0</v>
      </c>
      <c r="BE114" s="1">
        <f t="shared" si="138"/>
        <v>0</v>
      </c>
      <c r="BF114" s="1">
        <f t="shared" si="139"/>
        <v>0</v>
      </c>
      <c r="BG114" s="1">
        <f t="shared" si="140"/>
        <v>0</v>
      </c>
      <c r="BH114" s="1">
        <f t="shared" si="141"/>
        <v>0</v>
      </c>
      <c r="BI114" s="1">
        <f t="shared" si="142"/>
        <v>0</v>
      </c>
      <c r="BJ114" s="1">
        <f t="shared" si="143"/>
        <v>0</v>
      </c>
      <c r="BK114" s="1">
        <f t="shared" si="144"/>
        <v>0</v>
      </c>
      <c r="BL114" s="1">
        <f t="shared" si="145"/>
        <v>0</v>
      </c>
      <c r="BM114" s="1">
        <f t="shared" si="146"/>
        <v>0</v>
      </c>
    </row>
    <row r="115" spans="1:65" x14ac:dyDescent="0.25">
      <c r="A115" s="1" t="s">
        <v>198</v>
      </c>
      <c r="B115" s="6">
        <f>IF(Apr!$E117&gt;0,VLOOKUP($A115,Apr!$O$4:$T$202,4,FALSE),0)</f>
        <v>32</v>
      </c>
      <c r="C115" s="6">
        <f>IF(Apr!$E117&gt;0,VLOOKUP($A115,Apr!$O$4:$T$202,5,FALSE)+Apr!L$4/1000,0)</f>
        <v>2.0329999999999999</v>
      </c>
      <c r="D115" s="16">
        <f t="shared" si="69"/>
        <v>34.064999999999998</v>
      </c>
      <c r="E115" s="6">
        <f>IF(May!$E117&gt;0,VLOOKUP($A115,May!$O$4:$T$202,4,FALSE),0)</f>
        <v>0</v>
      </c>
      <c r="F115" s="6">
        <f>IF(May!$E117&gt;0,VLOOKUP($A115,May!$O$4:$T$202,5,FALSE)+May!L$4/1000,0)</f>
        <v>0</v>
      </c>
      <c r="G115" s="16">
        <f t="shared" si="70"/>
        <v>0</v>
      </c>
      <c r="H115" s="6">
        <f>IF(Jun!$E117&gt;0,VLOOKUP($A115,Jun!$O$4:$R$202,4,FALSE),0)</f>
        <v>0</v>
      </c>
      <c r="I115" s="6">
        <f>IF(Jun!$E117&gt;0,VLOOKUP($A115,Jun!$O$4:$T$202,5,FALSE)+Jun!L$4/1000,0)</f>
        <v>0</v>
      </c>
      <c r="J115" s="16">
        <f t="shared" si="71"/>
        <v>0</v>
      </c>
      <c r="K115" s="6">
        <f>IF(Jul!$E117&gt;0,VLOOKUP($A115,Jul!$O$4:$R$202,4,FALSE),0)</f>
        <v>35</v>
      </c>
      <c r="L115" s="6">
        <f>IF(Jul!$E117&gt;0,VLOOKUP($A115,Jul!$O$4:$T$202,5,FALSE)+Jul!$L$4/1000,0)</f>
        <v>2.0190000000000001</v>
      </c>
      <c r="M115" s="16">
        <f t="shared" si="72"/>
        <v>37.053999999999995</v>
      </c>
      <c r="N115" s="6">
        <f>IF(Aug!$E117&gt;0,VLOOKUP($A115,Aug!$O$4:$R$202,4,FALSE),0)</f>
        <v>0</v>
      </c>
      <c r="O115" s="6">
        <f>IF(Aug!$E117&gt;0,VLOOKUP($A115,Aug!$O$4:$T$202,5,FALSE)+Aug!L$4/1000,0)</f>
        <v>0</v>
      </c>
      <c r="P115" s="16">
        <f t="shared" si="73"/>
        <v>0</v>
      </c>
      <c r="Q115" s="6">
        <f>IF(Sep!$E117&gt;0,VLOOKUP($A115,Sep!$O$4:$R$202,4,FALSE),0)</f>
        <v>0</v>
      </c>
      <c r="R115" s="6">
        <f>IF(Sep!$E117&gt;0,VLOOKUP($A115,Sep!$O$4:$T$202,5,FALSE)+Sep!L$4/1000,0)</f>
        <v>0</v>
      </c>
      <c r="S115" s="16">
        <f t="shared" si="74"/>
        <v>0</v>
      </c>
      <c r="T115" s="6">
        <f>IF(Oct!$E117&gt;0,VLOOKUP($A115,Oct!$O$4:$R$202,4,FALSE),0)</f>
        <v>0</v>
      </c>
      <c r="U115" s="6">
        <f>IF(Oct!$E117&gt;0,VLOOKUP($A115,Oct!$O$4:$T$202,5,FALSE)+Oct!L$4/1000,0)</f>
        <v>0</v>
      </c>
      <c r="V115" s="16">
        <f t="shared" si="75"/>
        <v>0</v>
      </c>
      <c r="W115" s="6">
        <f>IF(Nov!$E117&gt;0,VLOOKUP($A115,Nov!$O$4:$R$202,4,FALSE),0)</f>
        <v>0</v>
      </c>
      <c r="X115" s="6">
        <f>IF(Nov!$E117&gt;0,VLOOKUP($A115,Nov!$O$4:$T$202,5,FALSE)+Nov!L$4/1000,0)</f>
        <v>0</v>
      </c>
      <c r="Y115" s="16">
        <f t="shared" si="76"/>
        <v>0</v>
      </c>
      <c r="Z115" s="6">
        <f>IF(Dec!$E117&gt;0,VLOOKUP($A115,Dec!$O$4:$R$202,4,FALSE),0)</f>
        <v>0</v>
      </c>
      <c r="AA115" s="6">
        <f>IF(Dec!$E117&gt;0,VLOOKUP($A115,Dec!$O$4:$T$202,5,FALSE)+Dec!L$4/1000,0)</f>
        <v>0</v>
      </c>
      <c r="AB115" s="16">
        <f t="shared" si="77"/>
        <v>0</v>
      </c>
      <c r="AC115" s="6">
        <f>IF(Jan!$E117&gt;0,VLOOKUP($A115,Jan!$O$4:$R$202,4,FALSE),0)</f>
        <v>0</v>
      </c>
      <c r="AD115" s="6">
        <f>IF(Jan!$E117&gt;0,VLOOKUP($A115,Jan!$O$4:$T$202,5,FALSE)+Jan!L$4/1000,0)</f>
        <v>0</v>
      </c>
      <c r="AE115" s="16">
        <f t="shared" si="78"/>
        <v>0</v>
      </c>
      <c r="AF115" s="6">
        <f>IF(Feb!$E117&gt;0,VLOOKUP($A115,Feb!$O$4:$R$202,4,FALSE),0)</f>
        <v>0</v>
      </c>
      <c r="AG115" s="6">
        <f>IF(Feb!$E117&gt;0,VLOOKUP($A115,Feb!$O$4:$T$202,5,FALSE)+Feb!L$4/1000,0)</f>
        <v>0</v>
      </c>
      <c r="AH115" s="16">
        <f t="shared" si="79"/>
        <v>0</v>
      </c>
      <c r="AI115" s="6">
        <f>IF(Mar!$E117&gt;0,VLOOKUP($A115,Mar!$O$4:$R$202,4,FALSE),0)</f>
        <v>31</v>
      </c>
      <c r="AJ115" s="6">
        <f>IF(Mar!$E117&gt;0,VLOOKUP($A115,Mar!$O$4:$T$202,5,FALSE)+Mar!L$4/1000,0)</f>
        <v>1.0999999999999999E-2</v>
      </c>
      <c r="AK115" s="16">
        <f t="shared" si="80"/>
        <v>31.041999999999998</v>
      </c>
      <c r="AN115" s="16">
        <f t="shared" si="81"/>
        <v>102.2156174</v>
      </c>
      <c r="AQ115" s="1" t="str">
        <f t="shared" si="104"/>
        <v>Steve Wise</v>
      </c>
      <c r="AR115" s="6">
        <f t="shared" si="126"/>
        <v>34.064999999999998</v>
      </c>
      <c r="AS115" s="6">
        <f t="shared" si="127"/>
        <v>0</v>
      </c>
      <c r="AT115" s="6">
        <f t="shared" si="128"/>
        <v>0</v>
      </c>
      <c r="AU115" s="6">
        <f t="shared" si="129"/>
        <v>37.053999999999995</v>
      </c>
      <c r="AV115" s="6">
        <f t="shared" si="130"/>
        <v>0</v>
      </c>
      <c r="AW115" s="6">
        <f t="shared" si="131"/>
        <v>0</v>
      </c>
      <c r="AX115" s="6">
        <f t="shared" si="132"/>
        <v>0</v>
      </c>
      <c r="AY115" s="6">
        <f t="shared" si="133"/>
        <v>0</v>
      </c>
      <c r="AZ115" s="6">
        <f t="shared" si="134"/>
        <v>0</v>
      </c>
      <c r="BA115" s="6">
        <f t="shared" si="135"/>
        <v>0</v>
      </c>
      <c r="BB115" s="6">
        <f t="shared" si="136"/>
        <v>0</v>
      </c>
      <c r="BC115" s="6">
        <f t="shared" si="137"/>
        <v>31.041999999999998</v>
      </c>
      <c r="BE115" s="1">
        <f t="shared" si="138"/>
        <v>37.053999999999995</v>
      </c>
      <c r="BF115" s="1">
        <f t="shared" si="139"/>
        <v>34.064999999999998</v>
      </c>
      <c r="BG115" s="1">
        <f t="shared" si="140"/>
        <v>31.041999999999998</v>
      </c>
      <c r="BH115" s="1">
        <f t="shared" si="141"/>
        <v>0</v>
      </c>
      <c r="BI115" s="1">
        <f t="shared" si="142"/>
        <v>0</v>
      </c>
      <c r="BJ115" s="1">
        <f t="shared" si="143"/>
        <v>0</v>
      </c>
      <c r="BK115" s="1">
        <f t="shared" si="144"/>
        <v>0</v>
      </c>
      <c r="BL115" s="1">
        <f t="shared" si="145"/>
        <v>0</v>
      </c>
      <c r="BM115" s="1">
        <f t="shared" si="146"/>
        <v>0</v>
      </c>
    </row>
    <row r="116" spans="1:65" x14ac:dyDescent="0.25">
      <c r="A116" s="1" t="s">
        <v>4</v>
      </c>
      <c r="B116" s="6">
        <f>IF(Apr!$E118&gt;0,VLOOKUP($A116,Apr!$O$4:$T$202,4,FALSE),0)</f>
        <v>0</v>
      </c>
      <c r="C116" s="6">
        <f>IF(Apr!$E118&gt;0,VLOOKUP($A116,Apr!$O$4:$T$202,5,FALSE)+Apr!L$4/1000,0)</f>
        <v>0</v>
      </c>
      <c r="D116" s="16">
        <f t="shared" si="69"/>
        <v>0</v>
      </c>
      <c r="E116" s="6">
        <f>IF(May!$E118&gt;0,VLOOKUP($A116,May!$O$4:$T$202,4,FALSE),0)</f>
        <v>0</v>
      </c>
      <c r="F116" s="6">
        <f>IF(May!$E118&gt;0,VLOOKUP($A116,May!$O$4:$T$202,5,FALSE)+May!L$4/1000,0)</f>
        <v>0</v>
      </c>
      <c r="G116" s="16">
        <f t="shared" si="70"/>
        <v>0</v>
      </c>
      <c r="H116" s="6">
        <f>IF(Jun!$E118&gt;0,VLOOKUP($A116,Jun!$O$4:$R$202,4,FALSE),0)</f>
        <v>27</v>
      </c>
      <c r="I116" s="6">
        <f>IF(Jun!$E118&gt;0,VLOOKUP($A116,Jun!$O$4:$T$202,5,FALSE)+Jun!L$4/1000,0)</f>
        <v>1.7999999999999999E-2</v>
      </c>
      <c r="J116" s="16">
        <f t="shared" si="71"/>
        <v>27.045000000000002</v>
      </c>
      <c r="K116" s="6">
        <f>IF(Jul!$E118&gt;0,VLOOKUP($A116,Jul!$O$4:$R$202,4,FALSE),0)</f>
        <v>0</v>
      </c>
      <c r="L116" s="6">
        <f>IF(Jul!$E118&gt;0,VLOOKUP($A116,Jul!$O$4:$T$202,5,FALSE)+Jul!$L$4/1000,0)</f>
        <v>0</v>
      </c>
      <c r="M116" s="16">
        <f t="shared" si="72"/>
        <v>0</v>
      </c>
      <c r="N116" s="6">
        <f>IF(Aug!$E118&gt;0,VLOOKUP($A116,Aug!$O$4:$R$202,4,FALSE),0)</f>
        <v>0</v>
      </c>
      <c r="O116" s="6">
        <f>IF(Aug!$E118&gt;0,VLOOKUP($A116,Aug!$O$4:$T$202,5,FALSE)+Aug!L$4/1000,0)</f>
        <v>0</v>
      </c>
      <c r="P116" s="16">
        <f t="shared" si="73"/>
        <v>0</v>
      </c>
      <c r="Q116" s="6">
        <f>IF(Sep!$E118&gt;0,VLOOKUP($A116,Sep!$O$4:$R$202,4,FALSE),0)</f>
        <v>0</v>
      </c>
      <c r="R116" s="6">
        <f>IF(Sep!$E118&gt;0,VLOOKUP($A116,Sep!$O$4:$T$202,5,FALSE)+Sep!L$4/1000,0)</f>
        <v>0</v>
      </c>
      <c r="S116" s="16">
        <f t="shared" si="74"/>
        <v>0</v>
      </c>
      <c r="T116" s="6">
        <f>IF(Oct!$E118&gt;0,VLOOKUP($A116,Oct!$O$4:$R$202,4,FALSE),0)</f>
        <v>25</v>
      </c>
      <c r="U116" s="6">
        <f>IF(Oct!$E118&gt;0,VLOOKUP($A116,Oct!$O$4:$T$202,5,FALSE)+Oct!L$4/1000,0)</f>
        <v>2.1000000000000001E-2</v>
      </c>
      <c r="V116" s="16">
        <f t="shared" si="75"/>
        <v>25.045999999999999</v>
      </c>
      <c r="W116" s="6">
        <f>IF(Nov!$E118&gt;0,VLOOKUP($A116,Nov!$O$4:$R$202,4,FALSE),0)</f>
        <v>0</v>
      </c>
      <c r="X116" s="6">
        <f>IF(Nov!$E118&gt;0,VLOOKUP($A116,Nov!$O$4:$T$202,5,FALSE)+Nov!L$4/1000,0)</f>
        <v>0</v>
      </c>
      <c r="Y116" s="16">
        <f t="shared" si="76"/>
        <v>0</v>
      </c>
      <c r="Z116" s="6">
        <f>IF(Dec!$E118&gt;0,VLOOKUP($A116,Dec!$O$4:$R$202,4,FALSE),0)</f>
        <v>0</v>
      </c>
      <c r="AA116" s="6">
        <f>IF(Dec!$E118&gt;0,VLOOKUP($A116,Dec!$O$4:$T$202,5,FALSE)+Dec!L$4/1000,0)</f>
        <v>0</v>
      </c>
      <c r="AB116" s="16">
        <f t="shared" si="77"/>
        <v>0</v>
      </c>
      <c r="AC116" s="6">
        <f>IF(Jan!$E118&gt;0,VLOOKUP($A116,Jan!$O$4:$R$202,4,FALSE),0)</f>
        <v>0</v>
      </c>
      <c r="AD116" s="6">
        <f>IF(Jan!$E118&gt;0,VLOOKUP($A116,Jan!$O$4:$T$202,5,FALSE)+Jan!L$4/1000,0)</f>
        <v>0</v>
      </c>
      <c r="AE116" s="16">
        <f t="shared" si="78"/>
        <v>0</v>
      </c>
      <c r="AF116" s="6">
        <f>IF(Feb!$E118&gt;0,VLOOKUP($A116,Feb!$O$4:$R$202,4,FALSE),0)</f>
        <v>0</v>
      </c>
      <c r="AG116" s="6">
        <f>IF(Feb!$E118&gt;0,VLOOKUP($A116,Feb!$O$4:$T$202,5,FALSE)+Feb!L$4/1000,0)</f>
        <v>0</v>
      </c>
      <c r="AH116" s="16">
        <f t="shared" si="79"/>
        <v>0</v>
      </c>
      <c r="AI116" s="6">
        <f>IF(Mar!$E118&gt;0,VLOOKUP($A116,Mar!$O$4:$R$202,4,FALSE),0)</f>
        <v>0</v>
      </c>
      <c r="AJ116" s="6">
        <f>IF(Mar!$E118&gt;0,VLOOKUP($A116,Mar!$O$4:$T$202,5,FALSE)+Mar!L$4/1000,0)</f>
        <v>0</v>
      </c>
      <c r="AK116" s="16">
        <f t="shared" si="80"/>
        <v>0</v>
      </c>
      <c r="AN116" s="16">
        <f t="shared" si="81"/>
        <v>52.126393666666672</v>
      </c>
      <c r="AQ116" s="1" t="str">
        <f t="shared" si="104"/>
        <v>Sue Hawitt</v>
      </c>
      <c r="AR116" s="6">
        <f t="shared" si="126"/>
        <v>0</v>
      </c>
      <c r="AS116" s="6">
        <f t="shared" si="127"/>
        <v>0</v>
      </c>
      <c r="AT116" s="6">
        <f t="shared" si="128"/>
        <v>27.045000000000002</v>
      </c>
      <c r="AU116" s="6">
        <f t="shared" si="129"/>
        <v>0</v>
      </c>
      <c r="AV116" s="6">
        <f t="shared" si="130"/>
        <v>0</v>
      </c>
      <c r="AW116" s="6">
        <f t="shared" si="131"/>
        <v>0</v>
      </c>
      <c r="AX116" s="6">
        <f t="shared" si="132"/>
        <v>25.045999999999999</v>
      </c>
      <c r="AY116" s="6">
        <f t="shared" si="133"/>
        <v>0</v>
      </c>
      <c r="AZ116" s="6">
        <f t="shared" si="134"/>
        <v>0</v>
      </c>
      <c r="BA116" s="6">
        <f t="shared" si="135"/>
        <v>0</v>
      </c>
      <c r="BB116" s="6">
        <f t="shared" si="136"/>
        <v>0</v>
      </c>
      <c r="BC116" s="6">
        <f t="shared" si="137"/>
        <v>0</v>
      </c>
      <c r="BE116" s="1">
        <f t="shared" si="138"/>
        <v>27.045000000000002</v>
      </c>
      <c r="BF116" s="1">
        <f t="shared" si="139"/>
        <v>25.045999999999999</v>
      </c>
      <c r="BG116" s="1">
        <f t="shared" si="140"/>
        <v>0</v>
      </c>
      <c r="BH116" s="1">
        <f t="shared" si="141"/>
        <v>0</v>
      </c>
      <c r="BI116" s="1">
        <f t="shared" si="142"/>
        <v>0</v>
      </c>
      <c r="BJ116" s="1">
        <f t="shared" si="143"/>
        <v>0</v>
      </c>
      <c r="BK116" s="1">
        <f t="shared" si="144"/>
        <v>0</v>
      </c>
      <c r="BL116" s="1">
        <f t="shared" si="145"/>
        <v>0</v>
      </c>
      <c r="BM116" s="1">
        <f t="shared" si="146"/>
        <v>0</v>
      </c>
    </row>
    <row r="117" spans="1:65" x14ac:dyDescent="0.25">
      <c r="A117" s="1" t="s">
        <v>174</v>
      </c>
      <c r="B117" s="6">
        <f>IF(Apr!$E119&gt;0,VLOOKUP($A117,Apr!$O$4:$T$202,4,FALSE),0)</f>
        <v>0</v>
      </c>
      <c r="C117" s="6">
        <f>IF(Apr!$E119&gt;0,VLOOKUP($A117,Apr!$O$4:$T$202,5,FALSE)+Apr!L$4/1000,0)</f>
        <v>0</v>
      </c>
      <c r="D117" s="16">
        <f t="shared" ref="D117:D124" si="147">B117+B117/1000+C117</f>
        <v>0</v>
      </c>
      <c r="E117" s="6">
        <f>IF(May!$E119&gt;0,VLOOKUP($A117,May!$O$4:$T$202,4,FALSE),0)</f>
        <v>33</v>
      </c>
      <c r="F117" s="6">
        <f>IF(May!$E119&gt;0,VLOOKUP($A117,May!$O$4:$T$202,5,FALSE)+May!L$4/1000,0)</f>
        <v>2.5000000000000001E-2</v>
      </c>
      <c r="G117" s="16">
        <f t="shared" ref="G117:G124" si="148">E117+E117/1000+F117</f>
        <v>33.058</v>
      </c>
      <c r="H117" s="6">
        <f>IF(Jun!$E119&gt;0,VLOOKUP($A117,Jun!$O$4:$R$202,4,FALSE),0)</f>
        <v>0</v>
      </c>
      <c r="I117" s="6">
        <f>IF(Jun!$E119&gt;0,VLOOKUP($A117,Jun!$O$4:$T$202,5,FALSE)+Jun!L$4/1000,0)</f>
        <v>0</v>
      </c>
      <c r="J117" s="16">
        <f t="shared" ref="J117:J124" si="149">H117+H117/1000+I117</f>
        <v>0</v>
      </c>
      <c r="K117" s="6">
        <f>IF(Jul!$E119&gt;0,VLOOKUP($A117,Jul!$O$4:$R$202,4,FALSE),0)</f>
        <v>0</v>
      </c>
      <c r="L117" s="6">
        <f>IF(Jul!$E119&gt;0,VLOOKUP($A117,Jul!$O$4:$T$202,5,FALSE)+Jul!$L$4/1000,0)</f>
        <v>0</v>
      </c>
      <c r="M117" s="16">
        <f t="shared" ref="M117:M124" si="150">K117+K117/1000+L117</f>
        <v>0</v>
      </c>
      <c r="N117" s="6">
        <f>IF(Aug!$E119&gt;0,VLOOKUP($A117,Aug!$O$4:$R$202,4,FALSE),0)</f>
        <v>0</v>
      </c>
      <c r="O117" s="6">
        <f>IF(Aug!$E119&gt;0,VLOOKUP($A117,Aug!$O$4:$T$202,5,FALSE)+Aug!L$4/1000,0)</f>
        <v>0</v>
      </c>
      <c r="P117" s="16">
        <f t="shared" ref="P117:P124" si="151">N117+N117/1000+O117</f>
        <v>0</v>
      </c>
      <c r="Q117" s="6">
        <f>IF(Sep!$E119&gt;0,VLOOKUP($A117,Sep!$O$4:$R$202,4,FALSE),0)</f>
        <v>0</v>
      </c>
      <c r="R117" s="6">
        <f>IF(Sep!$E119&gt;0,VLOOKUP($A117,Sep!$O$4:$T$202,5,FALSE)+Sep!L$4/1000,0)</f>
        <v>0</v>
      </c>
      <c r="S117" s="16">
        <f t="shared" ref="S117:S124" si="152">Q117+Q117/1000+R117</f>
        <v>0</v>
      </c>
      <c r="T117" s="6">
        <f>IF(Oct!$E119&gt;0,VLOOKUP($A117,Oct!$O$4:$R$202,4,FALSE),0)</f>
        <v>0</v>
      </c>
      <c r="U117" s="6">
        <f>IF(Oct!$E119&gt;0,VLOOKUP($A117,Oct!$O$4:$T$202,5,FALSE)+Oct!L$4/1000,0)</f>
        <v>0</v>
      </c>
      <c r="V117" s="16">
        <f t="shared" ref="V117:V124" si="153">T117+T117/1000+U117</f>
        <v>0</v>
      </c>
      <c r="W117" s="6">
        <f>IF(Nov!$E119&gt;0,VLOOKUP($A117,Nov!$O$4:$R$202,4,FALSE),0)</f>
        <v>0</v>
      </c>
      <c r="X117" s="6">
        <f>IF(Nov!$E119&gt;0,VLOOKUP($A117,Nov!$O$4:$T$202,5,FALSE)+Nov!L$4/1000,0)</f>
        <v>0</v>
      </c>
      <c r="Y117" s="16">
        <f t="shared" ref="Y117:Y124" si="154">W117+W117/1000+X117</f>
        <v>0</v>
      </c>
      <c r="Z117" s="6">
        <f>IF(Dec!$E119&gt;0,VLOOKUP($A117,Dec!$O$4:$R$202,4,FALSE),0)</f>
        <v>0</v>
      </c>
      <c r="AA117" s="6">
        <f>IF(Dec!$E119&gt;0,VLOOKUP($A117,Dec!$O$4:$T$202,5,FALSE)+Dec!L$4/1000,0)</f>
        <v>0</v>
      </c>
      <c r="AB117" s="16">
        <f t="shared" ref="AB117:AB124" si="155">Z117+Z117/1000+AA117</f>
        <v>0</v>
      </c>
      <c r="AC117" s="6">
        <f>IF(Jan!$E119&gt;0,VLOOKUP($A117,Jan!$O$4:$R$202,4,FALSE),0)</f>
        <v>0</v>
      </c>
      <c r="AD117" s="6">
        <f>IF(Jan!$E119&gt;0,VLOOKUP($A117,Jan!$O$4:$T$202,5,FALSE)+Jan!L$4/1000,0)</f>
        <v>0</v>
      </c>
      <c r="AE117" s="16">
        <f t="shared" ref="AE117:AE124" si="156">AC117+AC117/1000+AD117</f>
        <v>0</v>
      </c>
      <c r="AF117" s="6">
        <f>IF(Feb!$E119&gt;0,VLOOKUP($A117,Feb!$O$4:$R$202,4,FALSE),0)</f>
        <v>0</v>
      </c>
      <c r="AG117" s="6">
        <f>IF(Feb!$E119&gt;0,VLOOKUP($A117,Feb!$O$4:$T$202,5,FALSE)+Feb!L$4/1000,0)</f>
        <v>0</v>
      </c>
      <c r="AH117" s="16">
        <f t="shared" ref="AH117:AH124" si="157">AF117+AF117/1000+AG117</f>
        <v>0</v>
      </c>
      <c r="AI117" s="6">
        <f>IF(Mar!$E119&gt;0,VLOOKUP($A117,Mar!$O$4:$R$202,4,FALSE),0)</f>
        <v>0</v>
      </c>
      <c r="AJ117" s="6">
        <f>IF(Mar!$E119&gt;0,VLOOKUP($A117,Mar!$O$4:$T$202,5,FALSE)+Mar!L$4/1000,0)</f>
        <v>0</v>
      </c>
      <c r="AK117" s="16">
        <f t="shared" ref="AK117:AK124" si="158">AI117+AI117/1000+AJ117</f>
        <v>0</v>
      </c>
      <c r="AN117" s="16">
        <f t="shared" ref="AN117:AN124" si="159">SUM(BE117:BM117)+BE117/1000+BF117/3000+BG117/5000</f>
        <v>33.091057999999997</v>
      </c>
      <c r="AQ117" s="1" t="str">
        <f t="shared" si="104"/>
        <v>Sue Henry</v>
      </c>
      <c r="AR117" s="6">
        <f t="shared" si="126"/>
        <v>0</v>
      </c>
      <c r="AS117" s="6">
        <f t="shared" si="127"/>
        <v>33.058</v>
      </c>
      <c r="AT117" s="6">
        <f t="shared" si="128"/>
        <v>0</v>
      </c>
      <c r="AU117" s="6">
        <f t="shared" si="129"/>
        <v>0</v>
      </c>
      <c r="AV117" s="6">
        <f t="shared" si="130"/>
        <v>0</v>
      </c>
      <c r="AW117" s="6">
        <f t="shared" si="131"/>
        <v>0</v>
      </c>
      <c r="AX117" s="6">
        <f t="shared" si="132"/>
        <v>0</v>
      </c>
      <c r="AY117" s="6">
        <f t="shared" si="133"/>
        <v>0</v>
      </c>
      <c r="AZ117" s="6">
        <f t="shared" si="134"/>
        <v>0</v>
      </c>
      <c r="BA117" s="6">
        <f t="shared" si="135"/>
        <v>0</v>
      </c>
      <c r="BB117" s="6">
        <f t="shared" si="136"/>
        <v>0</v>
      </c>
      <c r="BC117" s="6">
        <f t="shared" si="137"/>
        <v>0</v>
      </c>
      <c r="BE117" s="1">
        <f t="shared" si="138"/>
        <v>33.058</v>
      </c>
      <c r="BF117" s="1">
        <f t="shared" si="139"/>
        <v>0</v>
      </c>
      <c r="BG117" s="1">
        <f t="shared" si="140"/>
        <v>0</v>
      </c>
      <c r="BH117" s="1">
        <f t="shared" si="141"/>
        <v>0</v>
      </c>
      <c r="BI117" s="1">
        <f t="shared" si="142"/>
        <v>0</v>
      </c>
      <c r="BJ117" s="1">
        <f t="shared" si="143"/>
        <v>0</v>
      </c>
      <c r="BK117" s="1">
        <f t="shared" si="144"/>
        <v>0</v>
      </c>
      <c r="BL117" s="1">
        <f t="shared" si="145"/>
        <v>0</v>
      </c>
      <c r="BM117" s="1">
        <f t="shared" si="146"/>
        <v>0</v>
      </c>
    </row>
    <row r="118" spans="1:65" x14ac:dyDescent="0.25">
      <c r="A118" s="1" t="s">
        <v>24</v>
      </c>
      <c r="B118" s="6">
        <f>IF(Apr!$E120&gt;0,VLOOKUP($A118,Apr!$O$4:$T$202,4,FALSE),0)</f>
        <v>0</v>
      </c>
      <c r="C118" s="6">
        <f>IF(Apr!$E120&gt;0,VLOOKUP($A118,Apr!$O$4:$T$202,5,FALSE)+Apr!L$4/1000,0)</f>
        <v>0</v>
      </c>
      <c r="D118" s="16">
        <f t="shared" si="147"/>
        <v>0</v>
      </c>
      <c r="E118" s="6">
        <f>IF(May!$E120&gt;0,VLOOKUP($A118,May!$O$4:$T$202,4,FALSE),0)</f>
        <v>0</v>
      </c>
      <c r="F118" s="6">
        <f>IF(May!$E120&gt;0,VLOOKUP($A118,May!$O$4:$T$202,5,FALSE)+May!L$4/1000,0)</f>
        <v>0</v>
      </c>
      <c r="G118" s="16">
        <f t="shared" si="148"/>
        <v>0</v>
      </c>
      <c r="H118" s="6">
        <f>IF(Jun!$E120&gt;0,VLOOKUP($A118,Jun!$O$4:$R$202,4,FALSE),0)</f>
        <v>0</v>
      </c>
      <c r="I118" s="6">
        <f>IF(Jun!$E120&gt;0,VLOOKUP($A118,Jun!$O$4:$T$202,5,FALSE)+Jun!L$4/1000,0)</f>
        <v>0</v>
      </c>
      <c r="J118" s="16">
        <f t="shared" si="149"/>
        <v>0</v>
      </c>
      <c r="K118" s="6">
        <f>IF(Jul!$E120&gt;0,VLOOKUP($A118,Jul!$O$4:$R$202,4,FALSE),0)</f>
        <v>36</v>
      </c>
      <c r="L118" s="6">
        <f>IF(Jul!$E120&gt;0,VLOOKUP($A118,Jul!$O$4:$T$202,5,FALSE)+Jul!$L$4/1000,0)</f>
        <v>1.9E-2</v>
      </c>
      <c r="M118" s="16">
        <f t="shared" si="150"/>
        <v>36.055</v>
      </c>
      <c r="N118" s="6">
        <f>IF(Aug!$E120&gt;0,VLOOKUP($A118,Aug!$O$4:$R$202,4,FALSE),0)</f>
        <v>40</v>
      </c>
      <c r="O118" s="6">
        <f>IF(Aug!$E120&gt;0,VLOOKUP($A118,Aug!$O$4:$T$202,5,FALSE)+Aug!L$4/1000,0)</f>
        <v>2.016</v>
      </c>
      <c r="P118" s="16">
        <f t="shared" si="151"/>
        <v>42.055999999999997</v>
      </c>
      <c r="Q118" s="6">
        <f>IF(Sep!$E120&gt;0,VLOOKUP($A118,Sep!$O$4:$R$202,4,FALSE),0)</f>
        <v>36</v>
      </c>
      <c r="R118" s="6">
        <f>IF(Sep!$E120&gt;0,VLOOKUP($A118,Sep!$O$4:$T$202,5,FALSE)+Sep!L$4/1000,0)</f>
        <v>1.4E-2</v>
      </c>
      <c r="S118" s="16">
        <f t="shared" si="152"/>
        <v>36.050000000000004</v>
      </c>
      <c r="T118" s="6">
        <f>IF(Oct!$E120&gt;0,VLOOKUP($A118,Oct!$O$4:$R$202,4,FALSE),0)</f>
        <v>23</v>
      </c>
      <c r="U118" s="6">
        <f>IF(Oct!$E120&gt;0,VLOOKUP($A118,Oct!$O$4:$T$202,5,FALSE)+Oct!L$4/1000,0)</f>
        <v>2.1000000000000001E-2</v>
      </c>
      <c r="V118" s="16">
        <f t="shared" si="153"/>
        <v>23.044</v>
      </c>
      <c r="W118" s="6">
        <f>IF(Nov!$E120&gt;0,VLOOKUP($A118,Nov!$O$4:$R$202,4,FALSE),0)</f>
        <v>0</v>
      </c>
      <c r="X118" s="6">
        <f>IF(Nov!$E120&gt;0,VLOOKUP($A118,Nov!$O$4:$T$202,5,FALSE)+Nov!L$4/1000,0)</f>
        <v>0</v>
      </c>
      <c r="Y118" s="16">
        <f t="shared" si="154"/>
        <v>0</v>
      </c>
      <c r="Z118" s="6">
        <f>IF(Dec!$E120&gt;0,VLOOKUP($A118,Dec!$O$4:$R$202,4,FALSE),0)</f>
        <v>0</v>
      </c>
      <c r="AA118" s="6">
        <f>IF(Dec!$E120&gt;0,VLOOKUP($A118,Dec!$O$4:$T$202,5,FALSE)+Dec!L$4/1000,0)</f>
        <v>0</v>
      </c>
      <c r="AB118" s="16">
        <f t="shared" si="155"/>
        <v>0</v>
      </c>
      <c r="AC118" s="6">
        <f>IF(Jan!$E120&gt;0,VLOOKUP($A118,Jan!$O$4:$R$202,4,FALSE),0)</f>
        <v>0</v>
      </c>
      <c r="AD118" s="6">
        <f>IF(Jan!$E120&gt;0,VLOOKUP($A118,Jan!$O$4:$T$202,5,FALSE)+Jan!L$4/1000,0)</f>
        <v>0</v>
      </c>
      <c r="AE118" s="16">
        <f t="shared" si="156"/>
        <v>0</v>
      </c>
      <c r="AF118" s="6">
        <f>IF(Feb!$E120&gt;0,VLOOKUP($A118,Feb!$O$4:$R$202,4,FALSE),0)</f>
        <v>0</v>
      </c>
      <c r="AG118" s="6">
        <f>IF(Feb!$E120&gt;0,VLOOKUP($A118,Feb!$O$4:$T$202,5,FALSE)+Feb!L$4/1000,0)</f>
        <v>0</v>
      </c>
      <c r="AH118" s="16">
        <f t="shared" si="157"/>
        <v>0</v>
      </c>
      <c r="AI118" s="6">
        <f>IF(Mar!$E120&gt;0,VLOOKUP($A118,Mar!$O$4:$R$202,4,FALSE),0)</f>
        <v>0</v>
      </c>
      <c r="AJ118" s="6">
        <f>IF(Mar!$E120&gt;0,VLOOKUP($A118,Mar!$O$4:$T$202,5,FALSE)+Mar!L$4/1000,0)</f>
        <v>0</v>
      </c>
      <c r="AK118" s="16">
        <f t="shared" si="158"/>
        <v>0</v>
      </c>
      <c r="AN118" s="16">
        <f t="shared" si="159"/>
        <v>137.26628433333335</v>
      </c>
      <c r="AQ118" s="1" t="str">
        <f t="shared" si="104"/>
        <v>Sylvia Gittins</v>
      </c>
      <c r="AR118" s="6">
        <f t="shared" si="126"/>
        <v>0</v>
      </c>
      <c r="AS118" s="6">
        <f t="shared" si="127"/>
        <v>0</v>
      </c>
      <c r="AT118" s="6">
        <f t="shared" si="128"/>
        <v>0</v>
      </c>
      <c r="AU118" s="6">
        <f t="shared" si="129"/>
        <v>36.055</v>
      </c>
      <c r="AV118" s="6">
        <f t="shared" si="130"/>
        <v>42.055999999999997</v>
      </c>
      <c r="AW118" s="6">
        <f t="shared" si="131"/>
        <v>36.050000000000004</v>
      </c>
      <c r="AX118" s="6">
        <f t="shared" si="132"/>
        <v>23.044</v>
      </c>
      <c r="AY118" s="6">
        <f t="shared" si="133"/>
        <v>0</v>
      </c>
      <c r="AZ118" s="6">
        <f t="shared" si="134"/>
        <v>0</v>
      </c>
      <c r="BA118" s="6">
        <f t="shared" si="135"/>
        <v>0</v>
      </c>
      <c r="BB118" s="6">
        <f t="shared" si="136"/>
        <v>0</v>
      </c>
      <c r="BC118" s="6">
        <f t="shared" si="137"/>
        <v>0</v>
      </c>
      <c r="BE118" s="1">
        <f t="shared" si="138"/>
        <v>42.055999999999997</v>
      </c>
      <c r="BF118" s="1">
        <f t="shared" si="139"/>
        <v>36.055</v>
      </c>
      <c r="BG118" s="1">
        <f t="shared" si="140"/>
        <v>36.050000000000004</v>
      </c>
      <c r="BH118" s="1">
        <f t="shared" si="141"/>
        <v>23.044</v>
      </c>
      <c r="BI118" s="1">
        <f t="shared" si="142"/>
        <v>0</v>
      </c>
      <c r="BJ118" s="1">
        <f t="shared" si="143"/>
        <v>0</v>
      </c>
      <c r="BK118" s="1">
        <f t="shared" si="144"/>
        <v>0</v>
      </c>
      <c r="BL118" s="1">
        <f t="shared" si="145"/>
        <v>0</v>
      </c>
      <c r="BM118" s="1">
        <f t="shared" si="146"/>
        <v>0</v>
      </c>
    </row>
    <row r="119" spans="1:65" x14ac:dyDescent="0.25">
      <c r="A119" s="1" t="s">
        <v>211</v>
      </c>
      <c r="B119" s="6">
        <f>IF(Apr!$E121&gt;0,VLOOKUP($A119,Apr!$O$4:$T$202,4,FALSE),0)</f>
        <v>38</v>
      </c>
      <c r="C119" s="6">
        <f>IF(Apr!$E121&gt;0,VLOOKUP($A119,Apr!$O$4:$T$202,5,FALSE)+Apr!L$4/1000,0)</f>
        <v>3.3000000000000002E-2</v>
      </c>
      <c r="D119" s="16">
        <f t="shared" si="147"/>
        <v>38.070999999999998</v>
      </c>
      <c r="E119" s="6">
        <f>IF(May!$E121&gt;0,VLOOKUP($A119,May!$O$4:$T$202,4,FALSE),0)</f>
        <v>0</v>
      </c>
      <c r="F119" s="6">
        <f>IF(May!$E121&gt;0,VLOOKUP($A119,May!$O$4:$T$202,5,FALSE)+May!L$4/1000,0)</f>
        <v>0</v>
      </c>
      <c r="G119" s="16">
        <f t="shared" si="148"/>
        <v>0</v>
      </c>
      <c r="H119" s="6">
        <f>IF(Jun!$E121&gt;0,VLOOKUP($A119,Jun!$O$4:$R$202,4,FALSE),0)</f>
        <v>0</v>
      </c>
      <c r="I119" s="6">
        <f>IF(Jun!$E121&gt;0,VLOOKUP($A119,Jun!$O$4:$T$202,5,FALSE)+Jun!L$4/1000,0)</f>
        <v>0</v>
      </c>
      <c r="J119" s="16">
        <f t="shared" si="149"/>
        <v>0</v>
      </c>
      <c r="K119" s="6">
        <f>IF(Jul!$E121&gt;0,VLOOKUP($A119,Jul!$O$4:$R$202,4,FALSE),0)</f>
        <v>0</v>
      </c>
      <c r="L119" s="6">
        <f>IF(Jul!$E121&gt;0,VLOOKUP($A119,Jul!$O$4:$T$202,5,FALSE)+Jul!$L$4/1000,0)</f>
        <v>0</v>
      </c>
      <c r="M119" s="16">
        <f t="shared" si="150"/>
        <v>0</v>
      </c>
      <c r="N119" s="6">
        <f>IF(Aug!$E121&gt;0,VLOOKUP($A119,Aug!$O$4:$R$202,4,FALSE),0)</f>
        <v>0</v>
      </c>
      <c r="O119" s="6">
        <f>IF(Aug!$E121&gt;0,VLOOKUP($A119,Aug!$O$4:$T$202,5,FALSE)+Aug!L$4/1000,0)</f>
        <v>0</v>
      </c>
      <c r="P119" s="16">
        <f t="shared" si="151"/>
        <v>0</v>
      </c>
      <c r="Q119" s="6">
        <f>IF(Sep!$E121&gt;0,VLOOKUP($A119,Sep!$O$4:$R$202,4,FALSE),0)</f>
        <v>0</v>
      </c>
      <c r="R119" s="6">
        <f>IF(Sep!$E121&gt;0,VLOOKUP($A119,Sep!$O$4:$T$202,5,FALSE)+Sep!L$4/1000,0)</f>
        <v>0</v>
      </c>
      <c r="S119" s="16">
        <f t="shared" si="152"/>
        <v>0</v>
      </c>
      <c r="T119" s="6">
        <f>IF(Oct!$E121&gt;0,VLOOKUP($A119,Oct!$O$4:$R$202,4,FALSE),0)</f>
        <v>0</v>
      </c>
      <c r="U119" s="6">
        <f>IF(Oct!$E121&gt;0,VLOOKUP($A119,Oct!$O$4:$T$202,5,FALSE)+Oct!L$4/1000,0)</f>
        <v>0</v>
      </c>
      <c r="V119" s="16">
        <f t="shared" si="153"/>
        <v>0</v>
      </c>
      <c r="W119" s="6">
        <f>IF(Nov!$E121&gt;0,VLOOKUP($A119,Nov!$O$4:$R$202,4,FALSE),0)</f>
        <v>0</v>
      </c>
      <c r="X119" s="6">
        <f>IF(Nov!$E121&gt;0,VLOOKUP($A119,Nov!$O$4:$T$202,5,FALSE)+Nov!L$4/1000,0)</f>
        <v>0</v>
      </c>
      <c r="Y119" s="16">
        <f t="shared" si="154"/>
        <v>0</v>
      </c>
      <c r="Z119" s="6">
        <f>IF(Dec!$E121&gt;0,VLOOKUP($A119,Dec!$O$4:$R$202,4,FALSE),0)</f>
        <v>0</v>
      </c>
      <c r="AA119" s="6">
        <f>IF(Dec!$E121&gt;0,VLOOKUP($A119,Dec!$O$4:$T$202,5,FALSE)+Dec!L$4/1000,0)</f>
        <v>0</v>
      </c>
      <c r="AB119" s="16">
        <f t="shared" si="155"/>
        <v>0</v>
      </c>
      <c r="AC119" s="6">
        <f>IF(Jan!$E121&gt;0,VLOOKUP($A119,Jan!$O$4:$R$202,4,FALSE),0)</f>
        <v>0</v>
      </c>
      <c r="AD119" s="6">
        <f>IF(Jan!$E121&gt;0,VLOOKUP($A119,Jan!$O$4:$T$202,5,FALSE)+Jan!L$4/1000,0)</f>
        <v>0</v>
      </c>
      <c r="AE119" s="16">
        <f t="shared" si="156"/>
        <v>0</v>
      </c>
      <c r="AF119" s="6">
        <f>IF(Feb!$E121&gt;0,VLOOKUP($A119,Feb!$O$4:$R$202,4,FALSE),0)</f>
        <v>0</v>
      </c>
      <c r="AG119" s="6">
        <f>IF(Feb!$E121&gt;0,VLOOKUP($A119,Feb!$O$4:$T$202,5,FALSE)+Feb!L$4/1000,0)</f>
        <v>0</v>
      </c>
      <c r="AH119" s="16">
        <f t="shared" si="157"/>
        <v>0</v>
      </c>
      <c r="AI119" s="6">
        <f>IF(Mar!$E121&gt;0,VLOOKUP($A119,Mar!$O$4:$R$202,4,FALSE),0)</f>
        <v>0</v>
      </c>
      <c r="AJ119" s="6">
        <f>IF(Mar!$E121&gt;0,VLOOKUP($A119,Mar!$O$4:$T$202,5,FALSE)+Mar!L$4/1000,0)</f>
        <v>0</v>
      </c>
      <c r="AK119" s="16">
        <f t="shared" si="158"/>
        <v>0</v>
      </c>
      <c r="AN119" s="16">
        <f t="shared" si="159"/>
        <v>38.109071</v>
      </c>
      <c r="AQ119" s="1" t="str">
        <f t="shared" si="104"/>
        <v>Terri Eccles</v>
      </c>
      <c r="AR119" s="6">
        <f t="shared" si="126"/>
        <v>38.070999999999998</v>
      </c>
      <c r="AS119" s="6">
        <f t="shared" si="127"/>
        <v>0</v>
      </c>
      <c r="AT119" s="6">
        <f t="shared" si="128"/>
        <v>0</v>
      </c>
      <c r="AU119" s="6">
        <f t="shared" si="129"/>
        <v>0</v>
      </c>
      <c r="AV119" s="6">
        <f t="shared" si="130"/>
        <v>0</v>
      </c>
      <c r="AW119" s="6">
        <f t="shared" si="131"/>
        <v>0</v>
      </c>
      <c r="AX119" s="6">
        <f t="shared" si="132"/>
        <v>0</v>
      </c>
      <c r="AY119" s="6">
        <f t="shared" si="133"/>
        <v>0</v>
      </c>
      <c r="AZ119" s="6">
        <f t="shared" si="134"/>
        <v>0</v>
      </c>
      <c r="BA119" s="6">
        <f t="shared" si="135"/>
        <v>0</v>
      </c>
      <c r="BB119" s="6">
        <f t="shared" si="136"/>
        <v>0</v>
      </c>
      <c r="BC119" s="6">
        <f t="shared" si="137"/>
        <v>0</v>
      </c>
      <c r="BE119" s="1">
        <f t="shared" si="138"/>
        <v>38.070999999999998</v>
      </c>
      <c r="BF119" s="1">
        <f t="shared" si="139"/>
        <v>0</v>
      </c>
      <c r="BG119" s="1">
        <f t="shared" si="140"/>
        <v>0</v>
      </c>
      <c r="BH119" s="1">
        <f t="shared" si="141"/>
        <v>0</v>
      </c>
      <c r="BI119" s="1">
        <f t="shared" si="142"/>
        <v>0</v>
      </c>
      <c r="BJ119" s="1">
        <f t="shared" si="143"/>
        <v>0</v>
      </c>
      <c r="BK119" s="1">
        <f t="shared" si="144"/>
        <v>0</v>
      </c>
      <c r="BL119" s="1">
        <f t="shared" si="145"/>
        <v>0</v>
      </c>
      <c r="BM119" s="1">
        <f t="shared" si="146"/>
        <v>0</v>
      </c>
    </row>
    <row r="120" spans="1:65" x14ac:dyDescent="0.25">
      <c r="A120" s="1" t="s">
        <v>220</v>
      </c>
      <c r="B120" s="6">
        <f>IF(Apr!$E122&gt;0,VLOOKUP($A120,Apr!$O$4:$T$202,4,FALSE),0)</f>
        <v>35</v>
      </c>
      <c r="C120" s="6">
        <f>IF(Apr!$E122&gt;0,VLOOKUP($A120,Apr!$O$4:$T$202,5,FALSE)+Apr!L$4/1000,0)</f>
        <v>2.0329999999999999</v>
      </c>
      <c r="D120" s="16">
        <f t="shared" si="147"/>
        <v>37.067999999999998</v>
      </c>
      <c r="E120" s="6">
        <f>IF(May!$E122&gt;0,VLOOKUP($A120,May!$O$4:$T$202,4,FALSE),0)</f>
        <v>28</v>
      </c>
      <c r="F120" s="6">
        <f>IF(May!$E122&gt;0,VLOOKUP($A120,May!$O$4:$T$202,5,FALSE)+May!L$4/1000,0)</f>
        <v>2.0249999999999999</v>
      </c>
      <c r="G120" s="16">
        <f t="shared" si="148"/>
        <v>30.052999999999997</v>
      </c>
      <c r="H120" s="6">
        <f>IF(Jun!$E122&gt;0,VLOOKUP($A120,Jun!$O$4:$R$202,4,FALSE),0)</f>
        <v>0</v>
      </c>
      <c r="I120" s="6">
        <f>IF(Jun!$E122&gt;0,VLOOKUP($A120,Jun!$O$4:$T$202,5,FALSE)+Jun!L$4/1000,0)</f>
        <v>0</v>
      </c>
      <c r="J120" s="16">
        <f t="shared" si="149"/>
        <v>0</v>
      </c>
      <c r="K120" s="6">
        <f>IF(Jul!$E122&gt;0,VLOOKUP($A120,Jul!$O$4:$R$202,4,FALSE),0)</f>
        <v>0</v>
      </c>
      <c r="L120" s="6">
        <f>IF(Jul!$E122&gt;0,VLOOKUP($A120,Jul!$O$4:$T$202,5,FALSE)+Jul!$L$4/1000,0)</f>
        <v>0</v>
      </c>
      <c r="M120" s="16">
        <f t="shared" si="150"/>
        <v>0</v>
      </c>
      <c r="N120" s="6">
        <f>IF(Aug!$E122&gt;0,VLOOKUP($A120,Aug!$O$4:$R$202,4,FALSE),0)</f>
        <v>0</v>
      </c>
      <c r="O120" s="6">
        <f>IF(Aug!$E122&gt;0,VLOOKUP($A120,Aug!$O$4:$T$202,5,FALSE)+Aug!L$4/1000,0)</f>
        <v>0</v>
      </c>
      <c r="P120" s="16">
        <f t="shared" si="151"/>
        <v>0</v>
      </c>
      <c r="Q120" s="6">
        <f>IF(Sep!$E122&gt;0,VLOOKUP($A120,Sep!$O$4:$R$202,4,FALSE),0)</f>
        <v>0</v>
      </c>
      <c r="R120" s="6">
        <f>IF(Sep!$E122&gt;0,VLOOKUP($A120,Sep!$O$4:$T$202,5,FALSE)+Sep!L$4/1000,0)</f>
        <v>0</v>
      </c>
      <c r="S120" s="16">
        <f t="shared" si="152"/>
        <v>0</v>
      </c>
      <c r="T120" s="6">
        <f>IF(Oct!$E122&gt;0,VLOOKUP($A120,Oct!$O$4:$R$202,4,FALSE),0)</f>
        <v>0</v>
      </c>
      <c r="U120" s="6">
        <f>IF(Oct!$E122&gt;0,VLOOKUP($A120,Oct!$O$4:$T$202,5,FALSE)+Oct!L$4/1000,0)</f>
        <v>0</v>
      </c>
      <c r="V120" s="16">
        <f t="shared" si="153"/>
        <v>0</v>
      </c>
      <c r="W120" s="6">
        <f>IF(Nov!$E122&gt;0,VLOOKUP($A120,Nov!$O$4:$R$202,4,FALSE),0)</f>
        <v>0</v>
      </c>
      <c r="X120" s="6">
        <f>IF(Nov!$E122&gt;0,VLOOKUP($A120,Nov!$O$4:$T$202,5,FALSE)+Nov!L$4/1000,0)</f>
        <v>0</v>
      </c>
      <c r="Y120" s="16">
        <f t="shared" si="154"/>
        <v>0</v>
      </c>
      <c r="Z120" s="6">
        <f>IF(Dec!$E122&gt;0,VLOOKUP($A120,Dec!$O$4:$R$202,4,FALSE),0)</f>
        <v>0</v>
      </c>
      <c r="AA120" s="6">
        <f>IF(Dec!$E122&gt;0,VLOOKUP($A120,Dec!$O$4:$T$202,5,FALSE)+Dec!L$4/1000,0)</f>
        <v>0</v>
      </c>
      <c r="AB120" s="16">
        <f t="shared" si="155"/>
        <v>0</v>
      </c>
      <c r="AC120" s="6">
        <f>IF(Jan!$E122&gt;0,VLOOKUP($A120,Jan!$O$4:$R$202,4,FALSE),0)</f>
        <v>0</v>
      </c>
      <c r="AD120" s="6">
        <f>IF(Jan!$E122&gt;0,VLOOKUP($A120,Jan!$O$4:$T$202,5,FALSE)+Jan!L$4/1000,0)</f>
        <v>0</v>
      </c>
      <c r="AE120" s="16">
        <f t="shared" si="156"/>
        <v>0</v>
      </c>
      <c r="AF120" s="6">
        <f>IF(Feb!$E122&gt;0,VLOOKUP($A120,Feb!$O$4:$R$202,4,FALSE),0)</f>
        <v>0</v>
      </c>
      <c r="AG120" s="6">
        <f>IF(Feb!$E122&gt;0,VLOOKUP($A120,Feb!$O$4:$T$202,5,FALSE)+Feb!L$4/1000,0)</f>
        <v>0</v>
      </c>
      <c r="AH120" s="16">
        <f t="shared" si="157"/>
        <v>0</v>
      </c>
      <c r="AI120" s="6">
        <f>IF(Mar!$E122&gt;0,VLOOKUP($A120,Mar!$O$4:$R$202,4,FALSE),0)</f>
        <v>0</v>
      </c>
      <c r="AJ120" s="6">
        <f>IF(Mar!$E122&gt;0,VLOOKUP($A120,Mar!$O$4:$T$202,5,FALSE)+Mar!L$4/1000,0)</f>
        <v>0</v>
      </c>
      <c r="AK120" s="16">
        <f t="shared" si="158"/>
        <v>0</v>
      </c>
      <c r="AN120" s="16">
        <f t="shared" si="159"/>
        <v>67.16808566666667</v>
      </c>
      <c r="AQ120" s="1" t="str">
        <f t="shared" si="104"/>
        <v>Tim Jefferson</v>
      </c>
      <c r="AR120" s="6">
        <f t="shared" si="126"/>
        <v>37.067999999999998</v>
      </c>
      <c r="AS120" s="6">
        <f t="shared" si="127"/>
        <v>30.052999999999997</v>
      </c>
      <c r="AT120" s="6">
        <f t="shared" si="128"/>
        <v>0</v>
      </c>
      <c r="AU120" s="6">
        <f t="shared" si="129"/>
        <v>0</v>
      </c>
      <c r="AV120" s="6">
        <f t="shared" si="130"/>
        <v>0</v>
      </c>
      <c r="AW120" s="6">
        <f t="shared" si="131"/>
        <v>0</v>
      </c>
      <c r="AX120" s="6">
        <f t="shared" si="132"/>
        <v>0</v>
      </c>
      <c r="AY120" s="6">
        <f t="shared" si="133"/>
        <v>0</v>
      </c>
      <c r="AZ120" s="6">
        <f t="shared" si="134"/>
        <v>0</v>
      </c>
      <c r="BA120" s="6">
        <f t="shared" si="135"/>
        <v>0</v>
      </c>
      <c r="BB120" s="6">
        <f t="shared" si="136"/>
        <v>0</v>
      </c>
      <c r="BC120" s="6">
        <f t="shared" si="137"/>
        <v>0</v>
      </c>
      <c r="BE120" s="1">
        <f t="shared" si="138"/>
        <v>37.067999999999998</v>
      </c>
      <c r="BF120" s="1">
        <f t="shared" si="139"/>
        <v>30.052999999999997</v>
      </c>
      <c r="BG120" s="1">
        <f t="shared" si="140"/>
        <v>0</v>
      </c>
      <c r="BH120" s="1">
        <f t="shared" si="141"/>
        <v>0</v>
      </c>
      <c r="BI120" s="1">
        <f t="shared" si="142"/>
        <v>0</v>
      </c>
      <c r="BJ120" s="1">
        <f t="shared" si="143"/>
        <v>0</v>
      </c>
      <c r="BK120" s="1">
        <f t="shared" si="144"/>
        <v>0</v>
      </c>
      <c r="BL120" s="1">
        <f t="shared" si="145"/>
        <v>0</v>
      </c>
      <c r="BM120" s="1">
        <f t="shared" si="146"/>
        <v>0</v>
      </c>
    </row>
    <row r="121" spans="1:65" x14ac:dyDescent="0.25">
      <c r="A121" s="1" t="s">
        <v>0</v>
      </c>
      <c r="B121" s="6">
        <f>IF(Apr!$E123&gt;0,VLOOKUP($A121,Apr!$O$4:$T$202,4,FALSE),0)</f>
        <v>19</v>
      </c>
      <c r="C121" s="6">
        <f>IF(Apr!$E123&gt;0,VLOOKUP($A121,Apr!$O$4:$T$202,5,FALSE)+Apr!L$4/1000,0)</f>
        <v>3.3000000000000002E-2</v>
      </c>
      <c r="D121" s="16">
        <f t="shared" si="147"/>
        <v>19.052</v>
      </c>
      <c r="E121" s="6">
        <f>IF(May!$E123&gt;0,VLOOKUP($A121,May!$O$4:$T$202,4,FALSE),0)</f>
        <v>27</v>
      </c>
      <c r="F121" s="6">
        <f>IF(May!$E123&gt;0,VLOOKUP($A121,May!$O$4:$T$202,5,FALSE)+May!L$4/1000,0)</f>
        <v>2.5000000000000001E-2</v>
      </c>
      <c r="G121" s="16">
        <f t="shared" si="148"/>
        <v>27.052</v>
      </c>
      <c r="H121" s="6">
        <f>IF(Jun!$E123&gt;0,VLOOKUP($A121,Jun!$O$4:$R$202,4,FALSE),0)</f>
        <v>32</v>
      </c>
      <c r="I121" s="6">
        <f>IF(Jun!$E123&gt;0,VLOOKUP($A121,Jun!$O$4:$T$202,5,FALSE)+Jun!L$4/1000,0)</f>
        <v>1.7999999999999999E-2</v>
      </c>
      <c r="J121" s="16">
        <f t="shared" si="149"/>
        <v>32.049999999999997</v>
      </c>
      <c r="K121" s="6">
        <f>IF(Jul!$E123&gt;0,VLOOKUP($A121,Jul!$O$4:$R$202,4,FALSE),0)</f>
        <v>0</v>
      </c>
      <c r="L121" s="6">
        <f>IF(Jul!$E123&gt;0,VLOOKUP($A121,Jul!$O$4:$T$202,5,FALSE)+Jul!$L$4/1000,0)</f>
        <v>0</v>
      </c>
      <c r="M121" s="16">
        <f t="shared" si="150"/>
        <v>0</v>
      </c>
      <c r="N121" s="6">
        <f>IF(Aug!$E123&gt;0,VLOOKUP($A121,Aug!$O$4:$R$202,4,FALSE),0)</f>
        <v>29</v>
      </c>
      <c r="O121" s="6">
        <f>IF(Aug!$E123&gt;0,VLOOKUP($A121,Aug!$O$4:$T$202,5,FALSE)+Aug!L$4/1000,0)</f>
        <v>1.6E-2</v>
      </c>
      <c r="P121" s="16">
        <f t="shared" si="151"/>
        <v>29.044999999999998</v>
      </c>
      <c r="Q121" s="6">
        <f>IF(Sep!$E123&gt;0,VLOOKUP($A121,Sep!$O$4:$R$202,4,FALSE),0)</f>
        <v>0</v>
      </c>
      <c r="R121" s="6">
        <f>IF(Sep!$E123&gt;0,VLOOKUP($A121,Sep!$O$4:$T$202,5,FALSE)+Sep!L$4/1000,0)</f>
        <v>0</v>
      </c>
      <c r="S121" s="16">
        <f t="shared" si="152"/>
        <v>0</v>
      </c>
      <c r="T121" s="6">
        <f>IF(Oct!$E123&gt;0,VLOOKUP($A121,Oct!$O$4:$R$202,4,FALSE),0)</f>
        <v>33</v>
      </c>
      <c r="U121" s="6">
        <f>IF(Oct!$E123&gt;0,VLOOKUP($A121,Oct!$O$4:$T$202,5,FALSE)+Oct!L$4/1000,0)</f>
        <v>2.1000000000000001E-2</v>
      </c>
      <c r="V121" s="16">
        <f t="shared" si="153"/>
        <v>33.054000000000002</v>
      </c>
      <c r="W121" s="6">
        <f>IF(Nov!$E123&gt;0,VLOOKUP($A121,Nov!$O$4:$R$202,4,FALSE),0)</f>
        <v>0</v>
      </c>
      <c r="X121" s="6">
        <f>IF(Nov!$E123&gt;0,VLOOKUP($A121,Nov!$O$4:$T$202,5,FALSE)+Nov!L$4/1000,0)</f>
        <v>0</v>
      </c>
      <c r="Y121" s="16">
        <f t="shared" si="154"/>
        <v>0</v>
      </c>
      <c r="Z121" s="6">
        <f>IF(Dec!$E123&gt;0,VLOOKUP($A121,Dec!$O$4:$R$202,4,FALSE),0)</f>
        <v>0</v>
      </c>
      <c r="AA121" s="6">
        <f>IF(Dec!$E123&gt;0,VLOOKUP($A121,Dec!$O$4:$T$202,5,FALSE)+Dec!L$4/1000,0)</f>
        <v>0</v>
      </c>
      <c r="AB121" s="16">
        <f t="shared" si="155"/>
        <v>0</v>
      </c>
      <c r="AC121" s="6">
        <f>IF(Jan!$E123&gt;0,VLOOKUP($A121,Jan!$O$4:$R$202,4,FALSE),0)</f>
        <v>0</v>
      </c>
      <c r="AD121" s="6">
        <f>IF(Jan!$E123&gt;0,VLOOKUP($A121,Jan!$O$4:$T$202,5,FALSE)+Jan!L$4/1000,0)</f>
        <v>0</v>
      </c>
      <c r="AE121" s="16">
        <f t="shared" si="156"/>
        <v>0</v>
      </c>
      <c r="AF121" s="6">
        <f>IF(Feb!$E123&gt;0,VLOOKUP($A121,Feb!$O$4:$R$202,4,FALSE),0)</f>
        <v>0</v>
      </c>
      <c r="AG121" s="6">
        <f>IF(Feb!$E123&gt;0,VLOOKUP($A121,Feb!$O$4:$T$202,5,FALSE)+Feb!L$4/1000,0)</f>
        <v>0</v>
      </c>
      <c r="AH121" s="16">
        <f t="shared" si="157"/>
        <v>0</v>
      </c>
      <c r="AI121" s="6">
        <f>IF(Mar!$E123&gt;0,VLOOKUP($A121,Mar!$O$4:$R$202,4,FALSE),0)</f>
        <v>0</v>
      </c>
      <c r="AJ121" s="6">
        <f>IF(Mar!$E123&gt;0,VLOOKUP($A121,Mar!$O$4:$T$202,5,FALSE)+Mar!L$4/1000,0)</f>
        <v>0</v>
      </c>
      <c r="AK121" s="16">
        <f t="shared" si="158"/>
        <v>0</v>
      </c>
      <c r="AN121" s="16">
        <f t="shared" si="159"/>
        <v>140.30254633333331</v>
      </c>
      <c r="AQ121" s="1" t="str">
        <f t="shared" si="104"/>
        <v>Tom Howarth</v>
      </c>
      <c r="AR121" s="6">
        <f t="shared" si="126"/>
        <v>19.052</v>
      </c>
      <c r="AS121" s="6">
        <f t="shared" si="127"/>
        <v>27.052</v>
      </c>
      <c r="AT121" s="6">
        <f t="shared" si="128"/>
        <v>32.049999999999997</v>
      </c>
      <c r="AU121" s="6">
        <f t="shared" si="129"/>
        <v>0</v>
      </c>
      <c r="AV121" s="6">
        <f t="shared" si="130"/>
        <v>29.044999999999998</v>
      </c>
      <c r="AW121" s="6">
        <f t="shared" si="131"/>
        <v>0</v>
      </c>
      <c r="AX121" s="6">
        <f t="shared" si="132"/>
        <v>33.054000000000002</v>
      </c>
      <c r="AY121" s="6">
        <f t="shared" si="133"/>
        <v>0</v>
      </c>
      <c r="AZ121" s="6">
        <f t="shared" si="134"/>
        <v>0</v>
      </c>
      <c r="BA121" s="6">
        <f t="shared" si="135"/>
        <v>0</v>
      </c>
      <c r="BB121" s="6">
        <f t="shared" si="136"/>
        <v>0</v>
      </c>
      <c r="BC121" s="6">
        <f t="shared" si="137"/>
        <v>0</v>
      </c>
      <c r="BE121" s="1">
        <f t="shared" si="138"/>
        <v>33.054000000000002</v>
      </c>
      <c r="BF121" s="1">
        <f t="shared" si="139"/>
        <v>32.049999999999997</v>
      </c>
      <c r="BG121" s="1">
        <f t="shared" si="140"/>
        <v>29.044999999999998</v>
      </c>
      <c r="BH121" s="1">
        <f t="shared" si="141"/>
        <v>27.052</v>
      </c>
      <c r="BI121" s="1">
        <f t="shared" si="142"/>
        <v>19.052</v>
      </c>
      <c r="BJ121" s="1">
        <f t="shared" si="143"/>
        <v>0</v>
      </c>
      <c r="BK121" s="1">
        <f t="shared" si="144"/>
        <v>0</v>
      </c>
      <c r="BL121" s="1">
        <f t="shared" si="145"/>
        <v>0</v>
      </c>
      <c r="BM121" s="1">
        <f t="shared" si="146"/>
        <v>0</v>
      </c>
    </row>
    <row r="122" spans="1:65" x14ac:dyDescent="0.25">
      <c r="A122" s="1" t="s">
        <v>168</v>
      </c>
      <c r="B122" s="6">
        <f>IF(Apr!$E124&gt;0,VLOOKUP($A122,Apr!$O$4:$T$202,4,FALSE),0)</f>
        <v>0</v>
      </c>
      <c r="C122" s="6">
        <f>IF(Apr!$E124&gt;0,VLOOKUP($A122,Apr!$O$4:$T$202,5,FALSE)+Apr!L$4/1000,0)</f>
        <v>0</v>
      </c>
      <c r="D122" s="16">
        <f t="shared" si="147"/>
        <v>0</v>
      </c>
      <c r="E122" s="6">
        <f>IF(May!$E124&gt;0,VLOOKUP($A122,May!$O$4:$T$202,4,FALSE),0)</f>
        <v>0</v>
      </c>
      <c r="F122" s="6">
        <f>IF(May!$E124&gt;0,VLOOKUP($A122,May!$O$4:$T$202,5,FALSE)+May!L$4/1000,0)</f>
        <v>0</v>
      </c>
      <c r="G122" s="16">
        <f t="shared" si="148"/>
        <v>0</v>
      </c>
      <c r="H122" s="6">
        <f>IF(Jun!$E124&gt;0,VLOOKUP($A122,Jun!$O$4:$R$202,4,FALSE),0)</f>
        <v>0</v>
      </c>
      <c r="I122" s="6">
        <f>IF(Jun!$E124&gt;0,VLOOKUP($A122,Jun!$O$4:$T$202,5,FALSE)+Jun!L$4/1000,0)</f>
        <v>0</v>
      </c>
      <c r="J122" s="16">
        <f t="shared" si="149"/>
        <v>0</v>
      </c>
      <c r="K122" s="6">
        <f>IF(Jul!$E124&gt;0,VLOOKUP($A122,Jul!$O$4:$R$202,4,FALSE),0)</f>
        <v>0</v>
      </c>
      <c r="L122" s="6">
        <f>IF(Jul!$E124&gt;0,VLOOKUP($A122,Jul!$O$4:$T$202,5,FALSE)+Jul!$L$4/1000,0)</f>
        <v>0</v>
      </c>
      <c r="M122" s="16">
        <f t="shared" si="150"/>
        <v>0</v>
      </c>
      <c r="N122" s="6">
        <f>IF(Aug!$E124&gt;0,VLOOKUP($A122,Aug!$O$4:$R$202,4,FALSE),0)</f>
        <v>0</v>
      </c>
      <c r="O122" s="6">
        <f>IF(Aug!$E124&gt;0,VLOOKUP($A122,Aug!$O$4:$T$202,5,FALSE)+Aug!L$4/1000,0)</f>
        <v>0</v>
      </c>
      <c r="P122" s="16">
        <f t="shared" si="151"/>
        <v>0</v>
      </c>
      <c r="Q122" s="6">
        <f>IF(Sep!$E124&gt;0,VLOOKUP($A122,Sep!$O$4:$R$202,4,FALSE),0)</f>
        <v>0</v>
      </c>
      <c r="R122" s="6">
        <f>IF(Sep!$E124&gt;0,VLOOKUP($A122,Sep!$O$4:$T$202,5,FALSE)+Sep!L$4/1000,0)</f>
        <v>0</v>
      </c>
      <c r="S122" s="16">
        <f t="shared" si="152"/>
        <v>0</v>
      </c>
      <c r="T122" s="6">
        <f>IF(Oct!$E124&gt;0,VLOOKUP($A122,Oct!$O$4:$R$202,4,FALSE),0)</f>
        <v>0</v>
      </c>
      <c r="U122" s="6">
        <f>IF(Oct!$E124&gt;0,VLOOKUP($A122,Oct!$O$4:$T$202,5,FALSE)+Oct!L$4/1000,0)</f>
        <v>0</v>
      </c>
      <c r="V122" s="16">
        <f t="shared" si="153"/>
        <v>0</v>
      </c>
      <c r="W122" s="6">
        <f>IF(Nov!$E124&gt;0,VLOOKUP($A122,Nov!$O$4:$R$202,4,FALSE),0)</f>
        <v>0</v>
      </c>
      <c r="X122" s="6">
        <f>IF(Nov!$E124&gt;0,VLOOKUP($A122,Nov!$O$4:$T$202,5,FALSE)+Nov!L$4/1000,0)</f>
        <v>0</v>
      </c>
      <c r="Y122" s="16">
        <f t="shared" si="154"/>
        <v>0</v>
      </c>
      <c r="Z122" s="6">
        <f>IF(Dec!$E124&gt;0,VLOOKUP($A122,Dec!$O$4:$R$202,4,FALSE),0)</f>
        <v>0</v>
      </c>
      <c r="AA122" s="6">
        <f>IF(Dec!$E124&gt;0,VLOOKUP($A122,Dec!$O$4:$T$202,5,FALSE)+Dec!L$4/1000,0)</f>
        <v>0</v>
      </c>
      <c r="AB122" s="16">
        <f t="shared" si="155"/>
        <v>0</v>
      </c>
      <c r="AC122" s="6">
        <f>IF(Jan!$E124&gt;0,VLOOKUP($A122,Jan!$O$4:$R$202,4,FALSE),0)</f>
        <v>0</v>
      </c>
      <c r="AD122" s="6">
        <f>IF(Jan!$E124&gt;0,VLOOKUP($A122,Jan!$O$4:$T$202,5,FALSE)+Jan!L$4/1000,0)</f>
        <v>0</v>
      </c>
      <c r="AE122" s="16">
        <f t="shared" si="156"/>
        <v>0</v>
      </c>
      <c r="AF122" s="6">
        <f>IF(Feb!$E124&gt;0,VLOOKUP($A122,Feb!$O$4:$R$202,4,FALSE),0)</f>
        <v>0</v>
      </c>
      <c r="AG122" s="6">
        <f>IF(Feb!$E124&gt;0,VLOOKUP($A122,Feb!$O$4:$T$202,5,FALSE)+Feb!L$4/1000,0)</f>
        <v>0</v>
      </c>
      <c r="AH122" s="16">
        <f t="shared" si="157"/>
        <v>0</v>
      </c>
      <c r="AI122" s="6">
        <f>IF(Mar!$E124&gt;0,VLOOKUP($A122,Mar!$O$4:$R$202,4,FALSE),0)</f>
        <v>0</v>
      </c>
      <c r="AJ122" s="6">
        <f>IF(Mar!$E124&gt;0,VLOOKUP($A122,Mar!$O$4:$T$202,5,FALSE)+Mar!L$4/1000,0)</f>
        <v>0</v>
      </c>
      <c r="AK122" s="16">
        <f t="shared" si="158"/>
        <v>0</v>
      </c>
      <c r="AN122" s="16">
        <f t="shared" si="159"/>
        <v>0</v>
      </c>
      <c r="AQ122" s="1" t="str">
        <f t="shared" si="104"/>
        <v>Trevor Roberts</v>
      </c>
      <c r="AR122" s="6">
        <f t="shared" si="126"/>
        <v>0</v>
      </c>
      <c r="AS122" s="6">
        <f t="shared" si="127"/>
        <v>0</v>
      </c>
      <c r="AT122" s="6">
        <f t="shared" si="128"/>
        <v>0</v>
      </c>
      <c r="AU122" s="6">
        <f t="shared" si="129"/>
        <v>0</v>
      </c>
      <c r="AV122" s="6">
        <f t="shared" si="130"/>
        <v>0</v>
      </c>
      <c r="AW122" s="6">
        <f t="shared" si="131"/>
        <v>0</v>
      </c>
      <c r="AX122" s="6">
        <f t="shared" si="132"/>
        <v>0</v>
      </c>
      <c r="AY122" s="6">
        <f t="shared" si="133"/>
        <v>0</v>
      </c>
      <c r="AZ122" s="6">
        <f t="shared" si="134"/>
        <v>0</v>
      </c>
      <c r="BA122" s="6">
        <f t="shared" si="135"/>
        <v>0</v>
      </c>
      <c r="BB122" s="6">
        <f t="shared" si="136"/>
        <v>0</v>
      </c>
      <c r="BC122" s="6">
        <f t="shared" si="137"/>
        <v>0</v>
      </c>
      <c r="BE122" s="1">
        <f t="shared" si="138"/>
        <v>0</v>
      </c>
      <c r="BF122" s="1">
        <f t="shared" si="139"/>
        <v>0</v>
      </c>
      <c r="BG122" s="1">
        <f t="shared" si="140"/>
        <v>0</v>
      </c>
      <c r="BH122" s="1">
        <f t="shared" si="141"/>
        <v>0</v>
      </c>
      <c r="BI122" s="1">
        <f t="shared" si="142"/>
        <v>0</v>
      </c>
      <c r="BJ122" s="1">
        <f t="shared" si="143"/>
        <v>0</v>
      </c>
      <c r="BK122" s="1">
        <f t="shared" si="144"/>
        <v>0</v>
      </c>
      <c r="BL122" s="1">
        <f t="shared" si="145"/>
        <v>0</v>
      </c>
      <c r="BM122" s="1">
        <f t="shared" si="146"/>
        <v>0</v>
      </c>
    </row>
    <row r="123" spans="1:65" x14ac:dyDescent="0.25">
      <c r="A123" s="1" t="s">
        <v>209</v>
      </c>
      <c r="B123" s="6">
        <f>IF(Apr!$E125&gt;0,VLOOKUP($A123,Apr!$O$4:$T$202,4,FALSE),0)</f>
        <v>0</v>
      </c>
      <c r="C123" s="6">
        <f>IF(Apr!$E125&gt;0,VLOOKUP($A123,Apr!$O$4:$T$202,5,FALSE)+Apr!L$4/1000,0)</f>
        <v>0</v>
      </c>
      <c r="D123" s="16">
        <f t="shared" si="147"/>
        <v>0</v>
      </c>
      <c r="E123" s="6">
        <f>IF(May!$E125&gt;0,VLOOKUP($A123,May!$O$4:$T$202,4,FALSE),0)</f>
        <v>0</v>
      </c>
      <c r="F123" s="6">
        <f>IF(May!$E125&gt;0,VLOOKUP($A123,May!$O$4:$T$202,5,FALSE)+May!L$4/1000,0)</f>
        <v>0</v>
      </c>
      <c r="G123" s="16">
        <f t="shared" si="148"/>
        <v>0</v>
      </c>
      <c r="H123" s="6">
        <f>IF(Jun!$E125&gt;0,VLOOKUP($A123,Jun!$O$4:$R$202,4,FALSE),0)</f>
        <v>0</v>
      </c>
      <c r="I123" s="6">
        <f>IF(Jun!$E125&gt;0,VLOOKUP($A123,Jun!$O$4:$T$202,5,FALSE)+Jun!L$4/1000,0)</f>
        <v>0</v>
      </c>
      <c r="J123" s="16">
        <f t="shared" si="149"/>
        <v>0</v>
      </c>
      <c r="K123" s="6">
        <f>IF(Jul!$E125&gt;0,VLOOKUP($A123,Jul!$O$4:$R$202,4,FALSE),0)</f>
        <v>0</v>
      </c>
      <c r="L123" s="6">
        <f>IF(Jul!$E125&gt;0,VLOOKUP($A123,Jul!$O$4:$T$202,5,FALSE)+Jul!$L$4/1000,0)</f>
        <v>0</v>
      </c>
      <c r="M123" s="16">
        <f t="shared" si="150"/>
        <v>0</v>
      </c>
      <c r="N123" s="6">
        <f>IF(Aug!$E125&gt;0,VLOOKUP($A123,Aug!$O$4:$R$202,4,FALSE),0)</f>
        <v>0</v>
      </c>
      <c r="O123" s="6">
        <f>IF(Aug!$E125&gt;0,VLOOKUP($A123,Aug!$O$4:$T$202,5,FALSE)+Aug!L$4/1000,0)</f>
        <v>0</v>
      </c>
      <c r="P123" s="16">
        <f t="shared" si="151"/>
        <v>0</v>
      </c>
      <c r="Q123" s="6">
        <f>IF(Sep!$E125&gt;0,VLOOKUP($A123,Sep!$O$4:$R$202,4,FALSE),0)</f>
        <v>0</v>
      </c>
      <c r="R123" s="6">
        <f>IF(Sep!$E125&gt;0,VLOOKUP($A123,Sep!$O$4:$T$202,5,FALSE)+Sep!L$4/1000,0)</f>
        <v>0</v>
      </c>
      <c r="S123" s="16">
        <f t="shared" si="152"/>
        <v>0</v>
      </c>
      <c r="T123" s="6">
        <f>IF(Oct!$E125&gt;0,VLOOKUP($A123,Oct!$O$4:$R$202,4,FALSE),0)</f>
        <v>0</v>
      </c>
      <c r="U123" s="6">
        <f>IF(Oct!$E125&gt;0,VLOOKUP($A123,Oct!$O$4:$T$202,5,FALSE)+Oct!L$4/1000,0)</f>
        <v>0</v>
      </c>
      <c r="V123" s="16">
        <f t="shared" si="153"/>
        <v>0</v>
      </c>
      <c r="W123" s="6">
        <f>IF(Nov!$E125&gt;0,VLOOKUP($A123,Nov!$O$4:$R$202,4,FALSE),0)</f>
        <v>0</v>
      </c>
      <c r="X123" s="6">
        <f>IF(Nov!$E125&gt;0,VLOOKUP($A123,Nov!$O$4:$T$202,5,FALSE)+Nov!L$4/1000,0)</f>
        <v>0</v>
      </c>
      <c r="Y123" s="16">
        <f t="shared" si="154"/>
        <v>0</v>
      </c>
      <c r="Z123" s="6">
        <f>IF(Dec!$E125&gt;0,VLOOKUP($A123,Dec!$O$4:$R$202,4,FALSE),0)</f>
        <v>0</v>
      </c>
      <c r="AA123" s="6">
        <f>IF(Dec!$E125&gt;0,VLOOKUP($A123,Dec!$O$4:$T$202,5,FALSE)+Dec!L$4/1000,0)</f>
        <v>0</v>
      </c>
      <c r="AB123" s="16">
        <f t="shared" si="155"/>
        <v>0</v>
      </c>
      <c r="AC123" s="6">
        <f>IF(Jan!$E125&gt;0,VLOOKUP($A123,Jan!$O$4:$R$202,4,FALSE),0)</f>
        <v>0</v>
      </c>
      <c r="AD123" s="6">
        <f>IF(Jan!$E125&gt;0,VLOOKUP($A123,Jan!$O$4:$T$202,5,FALSE)+Jan!L$4/1000,0)</f>
        <v>0</v>
      </c>
      <c r="AE123" s="16">
        <f t="shared" si="156"/>
        <v>0</v>
      </c>
      <c r="AF123" s="6">
        <f>IF(Feb!$E125&gt;0,VLOOKUP($A123,Feb!$O$4:$R$202,4,FALSE),0)</f>
        <v>0</v>
      </c>
      <c r="AG123" s="6">
        <f>IF(Feb!$E125&gt;0,VLOOKUP($A123,Feb!$O$4:$T$202,5,FALSE)+Feb!L$4/1000,0)</f>
        <v>0</v>
      </c>
      <c r="AH123" s="16">
        <f t="shared" si="157"/>
        <v>0</v>
      </c>
      <c r="AI123" s="6">
        <f>IF(Mar!$E125&gt;0,VLOOKUP($A123,Mar!$O$4:$R$202,4,FALSE),0)</f>
        <v>0</v>
      </c>
      <c r="AJ123" s="6">
        <f>IF(Mar!$E125&gt;0,VLOOKUP($A123,Mar!$O$4:$T$202,5,FALSE)+Mar!L$4/1000,0)</f>
        <v>0</v>
      </c>
      <c r="AK123" s="16">
        <f t="shared" si="158"/>
        <v>0</v>
      </c>
      <c r="AN123" s="16">
        <f t="shared" si="159"/>
        <v>0</v>
      </c>
      <c r="AQ123" s="1" t="str">
        <f t="shared" si="104"/>
        <v>Vicky Richardson</v>
      </c>
      <c r="AR123" s="6">
        <f t="shared" si="126"/>
        <v>0</v>
      </c>
      <c r="AS123" s="6">
        <f t="shared" si="127"/>
        <v>0</v>
      </c>
      <c r="AT123" s="6">
        <f t="shared" si="128"/>
        <v>0</v>
      </c>
      <c r="AU123" s="6">
        <f t="shared" si="129"/>
        <v>0</v>
      </c>
      <c r="AV123" s="6">
        <f t="shared" si="130"/>
        <v>0</v>
      </c>
      <c r="AW123" s="6">
        <f t="shared" si="131"/>
        <v>0</v>
      </c>
      <c r="AX123" s="6">
        <f t="shared" si="132"/>
        <v>0</v>
      </c>
      <c r="AY123" s="6">
        <f t="shared" si="133"/>
        <v>0</v>
      </c>
      <c r="AZ123" s="6">
        <f t="shared" si="134"/>
        <v>0</v>
      </c>
      <c r="BA123" s="6">
        <f t="shared" si="135"/>
        <v>0</v>
      </c>
      <c r="BB123" s="6">
        <f t="shared" si="136"/>
        <v>0</v>
      </c>
      <c r="BC123" s="6">
        <f t="shared" si="137"/>
        <v>0</v>
      </c>
      <c r="BE123" s="1">
        <f t="shared" si="138"/>
        <v>0</v>
      </c>
      <c r="BF123" s="1">
        <f t="shared" si="139"/>
        <v>0</v>
      </c>
      <c r="BG123" s="1">
        <f t="shared" si="140"/>
        <v>0</v>
      </c>
      <c r="BH123" s="1">
        <f t="shared" si="141"/>
        <v>0</v>
      </c>
      <c r="BI123" s="1">
        <f t="shared" si="142"/>
        <v>0</v>
      </c>
      <c r="BJ123" s="1">
        <f t="shared" si="143"/>
        <v>0</v>
      </c>
      <c r="BK123" s="1">
        <f t="shared" si="144"/>
        <v>0</v>
      </c>
      <c r="BL123" s="1">
        <f t="shared" si="145"/>
        <v>0</v>
      </c>
      <c r="BM123" s="1">
        <f t="shared" si="146"/>
        <v>0</v>
      </c>
    </row>
    <row r="124" spans="1:65" x14ac:dyDescent="0.25">
      <c r="A124" s="1" t="s">
        <v>223</v>
      </c>
      <c r="B124" s="6">
        <f>IF(Apr!$E126&gt;0,VLOOKUP($A124,Apr!$O$4:$T$202,4,FALSE),0)</f>
        <v>0</v>
      </c>
      <c r="C124" s="6">
        <f>IF(Apr!$E126&gt;0,VLOOKUP($A124,Apr!$O$4:$T$202,5,FALSE)+Apr!L$4/1000,0)</f>
        <v>0</v>
      </c>
      <c r="D124" s="16">
        <f t="shared" si="147"/>
        <v>0</v>
      </c>
      <c r="E124" s="6">
        <f>IF(May!$E126&gt;0,VLOOKUP($A124,May!$O$4:$T$202,4,FALSE),0)</f>
        <v>0</v>
      </c>
      <c r="F124" s="6">
        <f>IF(May!$E126&gt;0,VLOOKUP($A124,May!$O$4:$T$202,5,FALSE)+May!L$4/1000,0)</f>
        <v>0</v>
      </c>
      <c r="G124" s="16">
        <f t="shared" si="148"/>
        <v>0</v>
      </c>
      <c r="H124" s="6">
        <f>IF(Jun!$E126&gt;0,VLOOKUP($A124,Jun!$O$4:$R$202,4,FALSE),0)</f>
        <v>0</v>
      </c>
      <c r="I124" s="6">
        <f>IF(Jun!$E126&gt;0,VLOOKUP($A124,Jun!$O$4:$T$202,5,FALSE)+Jun!L$4/1000,0)</f>
        <v>0</v>
      </c>
      <c r="J124" s="16">
        <f t="shared" si="149"/>
        <v>0</v>
      </c>
      <c r="K124" s="6">
        <f>IF(Jul!$E126&gt;0,VLOOKUP($A124,Jul!$O$4:$R$202,4,FALSE),0)</f>
        <v>40</v>
      </c>
      <c r="L124" s="6">
        <f>IF(Jul!$E126&gt;0,VLOOKUP($A124,Jul!$O$4:$T$202,5,FALSE)+Jul!$L$4/1000,0)</f>
        <v>2.0190000000000001</v>
      </c>
      <c r="M124" s="16">
        <f t="shared" si="150"/>
        <v>42.058999999999997</v>
      </c>
      <c r="N124" s="6">
        <f>IF(Aug!$E126&gt;0,VLOOKUP($A124,Aug!$O$4:$R$202,4,FALSE),0)</f>
        <v>37</v>
      </c>
      <c r="O124" s="6">
        <f>IF(Aug!$E126&gt;0,VLOOKUP($A124,Aug!$O$4:$T$202,5,FALSE)+Aug!L$4/1000,0)</f>
        <v>2.016</v>
      </c>
      <c r="P124" s="16">
        <f t="shared" si="151"/>
        <v>39.052999999999997</v>
      </c>
      <c r="Q124" s="6">
        <f>IF(Sep!$E126&gt;0,VLOOKUP($A124,Sep!$O$4:$R$202,4,FALSE),0)</f>
        <v>0</v>
      </c>
      <c r="R124" s="6">
        <f>IF(Sep!$E126&gt;0,VLOOKUP($A124,Sep!$O$4:$T$202,5,FALSE)+Sep!L$4/1000,0)</f>
        <v>0</v>
      </c>
      <c r="S124" s="16">
        <f t="shared" si="152"/>
        <v>0</v>
      </c>
      <c r="T124" s="6">
        <f>IF(Oct!$E126&gt;0,VLOOKUP($A124,Oct!$O$4:$R$202,4,FALSE),0)</f>
        <v>0</v>
      </c>
      <c r="U124" s="6">
        <f>IF(Oct!$E126&gt;0,VLOOKUP($A124,Oct!$O$4:$T$202,5,FALSE)+Oct!L$4/1000,0)</f>
        <v>0</v>
      </c>
      <c r="V124" s="16">
        <f t="shared" si="153"/>
        <v>0</v>
      </c>
      <c r="W124" s="6">
        <f>IF(Nov!$E126&gt;0,VLOOKUP($A124,Nov!$O$4:$R$202,4,FALSE),0)</f>
        <v>0</v>
      </c>
      <c r="X124" s="6">
        <f>IF(Nov!$E126&gt;0,VLOOKUP($A124,Nov!$O$4:$T$202,5,FALSE)+Nov!L$4/1000,0)</f>
        <v>0</v>
      </c>
      <c r="Y124" s="16">
        <f t="shared" si="154"/>
        <v>0</v>
      </c>
      <c r="Z124" s="6">
        <f>IF(Dec!$E126&gt;0,VLOOKUP($A124,Dec!$O$4:$R$202,4,FALSE),0)</f>
        <v>0</v>
      </c>
      <c r="AA124" s="6">
        <f>IF(Dec!$E126&gt;0,VLOOKUP($A124,Dec!$O$4:$T$202,5,FALSE)+Dec!L$4/1000,0)</f>
        <v>0</v>
      </c>
      <c r="AB124" s="16">
        <f t="shared" si="155"/>
        <v>0</v>
      </c>
      <c r="AC124" s="6">
        <f>IF(Jan!$E126&gt;0,VLOOKUP($A124,Jan!$O$4:$R$202,4,FALSE),0)</f>
        <v>0</v>
      </c>
      <c r="AD124" s="6">
        <f>IF(Jan!$E126&gt;0,VLOOKUP($A124,Jan!$O$4:$T$202,5,FALSE)+Jan!L$4/1000,0)</f>
        <v>0</v>
      </c>
      <c r="AE124" s="16">
        <f t="shared" si="156"/>
        <v>0</v>
      </c>
      <c r="AF124" s="6">
        <f>IF(Feb!$E126&gt;0,VLOOKUP($A124,Feb!$O$4:$R$202,4,FALSE),0)</f>
        <v>0</v>
      </c>
      <c r="AG124" s="6">
        <f>IF(Feb!$E126&gt;0,VLOOKUP($A124,Feb!$O$4:$T$202,5,FALSE)+Feb!L$4/1000,0)</f>
        <v>0</v>
      </c>
      <c r="AH124" s="16">
        <f t="shared" si="157"/>
        <v>0</v>
      </c>
      <c r="AI124" s="6">
        <f>IF(Mar!$E126&gt;0,VLOOKUP($A124,Mar!$O$4:$R$202,4,FALSE),0)</f>
        <v>0</v>
      </c>
      <c r="AJ124" s="6">
        <f>IF(Mar!$E126&gt;0,VLOOKUP($A124,Mar!$O$4:$T$202,5,FALSE)+Mar!L$4/1000,0)</f>
        <v>0</v>
      </c>
      <c r="AK124" s="16">
        <f t="shared" si="158"/>
        <v>0</v>
      </c>
      <c r="AN124" s="16">
        <f t="shared" si="159"/>
        <v>81.167076666666659</v>
      </c>
      <c r="AQ124" s="1" t="str">
        <f t="shared" si="104"/>
        <v>Wayne Byrne</v>
      </c>
      <c r="AR124" s="6">
        <f t="shared" si="126"/>
        <v>0</v>
      </c>
      <c r="AS124" s="6">
        <f t="shared" si="127"/>
        <v>0</v>
      </c>
      <c r="AT124" s="6">
        <f t="shared" si="128"/>
        <v>0</v>
      </c>
      <c r="AU124" s="6">
        <f t="shared" si="129"/>
        <v>42.058999999999997</v>
      </c>
      <c r="AV124" s="6">
        <f t="shared" si="130"/>
        <v>39.052999999999997</v>
      </c>
      <c r="AW124" s="6">
        <f t="shared" si="131"/>
        <v>0</v>
      </c>
      <c r="AX124" s="6">
        <f t="shared" si="132"/>
        <v>0</v>
      </c>
      <c r="AY124" s="6">
        <f t="shared" si="133"/>
        <v>0</v>
      </c>
      <c r="AZ124" s="6">
        <f t="shared" si="134"/>
        <v>0</v>
      </c>
      <c r="BA124" s="6">
        <f t="shared" si="135"/>
        <v>0</v>
      </c>
      <c r="BB124" s="6">
        <f t="shared" si="136"/>
        <v>0</v>
      </c>
      <c r="BC124" s="6">
        <f t="shared" si="137"/>
        <v>0</v>
      </c>
      <c r="BE124" s="1">
        <f t="shared" si="138"/>
        <v>42.058999999999997</v>
      </c>
      <c r="BF124" s="1">
        <f t="shared" si="139"/>
        <v>39.052999999999997</v>
      </c>
      <c r="BG124" s="1">
        <f t="shared" si="140"/>
        <v>0</v>
      </c>
      <c r="BH124" s="1">
        <f t="shared" si="141"/>
        <v>0</v>
      </c>
      <c r="BI124" s="1">
        <f t="shared" si="142"/>
        <v>0</v>
      </c>
      <c r="BJ124" s="1">
        <f t="shared" si="143"/>
        <v>0</v>
      </c>
      <c r="BK124" s="1">
        <f t="shared" si="144"/>
        <v>0</v>
      </c>
      <c r="BL124" s="1">
        <f t="shared" si="145"/>
        <v>0</v>
      </c>
      <c r="BM124" s="1">
        <f t="shared" si="146"/>
        <v>0</v>
      </c>
    </row>
    <row r="125" spans="1:65" x14ac:dyDescent="0.25">
      <c r="B125" s="6">
        <f>IF(Apr!$E128&gt;0,VLOOKUP($A125,Apr!$O$4:$T$202,4,FALSE),0)</f>
        <v>0</v>
      </c>
      <c r="C125" s="6">
        <f>IF(Apr!$E128&gt;0,VLOOKUP($A125,Apr!$O$4:$T$202,5,FALSE)+Apr!L$4/1000,0)</f>
        <v>0</v>
      </c>
      <c r="D125" s="16">
        <f t="shared" ref="D98:D129" si="160">B125+B125/1000+C125</f>
        <v>0</v>
      </c>
      <c r="E125" s="6">
        <f>IF(May!$E128&gt;0,VLOOKUP($A125,May!$O$4:$T$202,4,FALSE),0)</f>
        <v>0</v>
      </c>
      <c r="F125" s="6">
        <f>IF(May!$E128&gt;0,VLOOKUP($A125,May!$O$4:$T$202,5,FALSE)+May!L$4/1000,0)</f>
        <v>0</v>
      </c>
      <c r="G125" s="16">
        <f t="shared" ref="G98:G129" si="161">E125+E125/1000+F125</f>
        <v>0</v>
      </c>
      <c r="H125" s="6">
        <f>IF(Jun!$E128&gt;0,VLOOKUP($A125,Jun!$O$4:$R$202,4,FALSE),0)</f>
        <v>0</v>
      </c>
      <c r="I125" s="6">
        <f>IF(Jun!$E128&gt;0,VLOOKUP($A125,Jun!$O$4:$T$202,5,FALSE)+Jun!L$4/1000,0)</f>
        <v>0</v>
      </c>
      <c r="J125" s="16">
        <f t="shared" ref="J98:J129" si="162">H125+H125/1000+I125</f>
        <v>0</v>
      </c>
      <c r="K125" s="6">
        <f>IF(Jul!$E128&gt;0,VLOOKUP($A125,Jul!$O$4:$R$202,4,FALSE),0)</f>
        <v>0</v>
      </c>
      <c r="L125" s="6">
        <f>IF(Jul!$E128&gt;0,VLOOKUP($A125,Jul!$O$4:$T$202,5,FALSE)+Jul!$L$4/1000,0)</f>
        <v>0</v>
      </c>
      <c r="M125" s="16">
        <f t="shared" ref="M98:M129" si="163">K125+K125/1000+L125</f>
        <v>0</v>
      </c>
      <c r="N125" s="6">
        <f>IF(Aug!$E128&gt;0,VLOOKUP($A125,Aug!$O$4:$R$202,4,FALSE),0)</f>
        <v>0</v>
      </c>
      <c r="O125" s="6">
        <f>IF(Aug!$E128&gt;0,VLOOKUP($A125,Aug!$O$4:$T$202,5,FALSE)+Aug!L$4/1000,0)</f>
        <v>0</v>
      </c>
      <c r="P125" s="16">
        <f t="shared" ref="P98:P129" si="164">N125+N125/1000+O125</f>
        <v>0</v>
      </c>
      <c r="Q125" s="6">
        <f>IF(Sep!$E128&gt;0,VLOOKUP($A125,Sep!$O$4:$R$202,4,FALSE),0)</f>
        <v>0</v>
      </c>
      <c r="R125" s="6">
        <f>IF(Sep!$E128&gt;0,VLOOKUP($A125,Sep!$O$4:$T$202,5,FALSE)+Sep!L$4/1000,0)</f>
        <v>0</v>
      </c>
      <c r="S125" s="16">
        <f t="shared" ref="S98:S129" si="165">Q125+Q125/1000+R125</f>
        <v>0</v>
      </c>
      <c r="T125" s="6">
        <f>IF(Oct!$E128&gt;0,VLOOKUP($A125,Oct!$O$4:$R$202,4,FALSE),0)</f>
        <v>0</v>
      </c>
      <c r="U125" s="6">
        <f>IF(Oct!$E128&gt;0,VLOOKUP($A125,Oct!$O$4:$T$202,5,FALSE)+Oct!L$4/1000,0)</f>
        <v>0</v>
      </c>
      <c r="V125" s="16">
        <f t="shared" ref="V98:V129" si="166">T125+T125/1000+U125</f>
        <v>0</v>
      </c>
      <c r="W125" s="6">
        <f>IF(Nov!$E128&gt;0,VLOOKUP($A125,Nov!$O$4:$R$202,4,FALSE),0)</f>
        <v>0</v>
      </c>
      <c r="X125" s="6">
        <f>IF(Nov!$E128&gt;0,VLOOKUP($A125,Nov!$O$4:$T$202,5,FALSE)+Nov!L$4/1000,0)</f>
        <v>0</v>
      </c>
      <c r="Y125" s="16">
        <f t="shared" ref="Y98:Y129" si="167">W125+W125/1000+X125</f>
        <v>0</v>
      </c>
      <c r="Z125" s="6">
        <f>IF(Dec!$E128&gt;0,VLOOKUP($A125,Dec!$O$4:$R$202,4,FALSE),0)</f>
        <v>0</v>
      </c>
      <c r="AA125" s="6">
        <f>IF(Dec!$E128&gt;0,VLOOKUP($A125,Dec!$O$4:$T$202,5,FALSE)+Dec!L$4/1000,0)</f>
        <v>0</v>
      </c>
      <c r="AB125" s="16">
        <f t="shared" ref="AB98:AB129" si="168">Z125+Z125/1000+AA125</f>
        <v>0</v>
      </c>
      <c r="AC125" s="6">
        <f>IF(Jan!$E128&gt;0,VLOOKUP($A125,Jan!$O$4:$R$202,4,FALSE),0)</f>
        <v>0</v>
      </c>
      <c r="AD125" s="6">
        <f>IF(Jan!$E128&gt;0,VLOOKUP($A125,Jan!$O$4:$T$202,5,FALSE)+Jan!L$4/1000,0)</f>
        <v>0</v>
      </c>
      <c r="AE125" s="16">
        <f t="shared" ref="AE98:AE129" si="169">AC125+AC125/1000+AD125</f>
        <v>0</v>
      </c>
      <c r="AF125" s="6">
        <f>IF(Feb!$E128&gt;0,VLOOKUP($A125,Feb!$O$4:$R$202,4,FALSE),0)</f>
        <v>0</v>
      </c>
      <c r="AG125" s="6">
        <f>IF(Feb!$E128&gt;0,VLOOKUP($A125,Feb!$O$4:$T$202,5,FALSE)+Feb!L$4/1000,0)</f>
        <v>0</v>
      </c>
      <c r="AH125" s="16">
        <f t="shared" ref="AH98:AH129" si="170">AF125+AF125/1000+AG125</f>
        <v>0</v>
      </c>
      <c r="AI125" s="6">
        <f>IF(Mar!$E128&gt;0,VLOOKUP($A125,Mar!$O$4:$R$202,4,FALSE),0)</f>
        <v>0</v>
      </c>
      <c r="AJ125" s="6">
        <f>IF(Mar!$E128&gt;0,VLOOKUP($A125,Mar!$O$4:$T$202,5,FALSE)+Mar!L$4/1000,0)</f>
        <v>0</v>
      </c>
      <c r="AK125" s="16">
        <f t="shared" ref="AK98:AK129" si="171">AI125+AI125/1000+AJ125</f>
        <v>0</v>
      </c>
      <c r="AN125" s="16">
        <f t="shared" ref="AN67:AN130" si="172">SUM(BE125:BM125)+BE125/1000+BF125/3000+BG125/5000</f>
        <v>0</v>
      </c>
      <c r="AQ125" s="1">
        <f t="shared" si="104"/>
        <v>0</v>
      </c>
      <c r="AR125" s="6">
        <f t="shared" si="126"/>
        <v>0</v>
      </c>
      <c r="AS125" s="6">
        <f t="shared" si="127"/>
        <v>0</v>
      </c>
      <c r="AT125" s="6">
        <f t="shared" si="128"/>
        <v>0</v>
      </c>
      <c r="AU125" s="6">
        <f t="shared" si="129"/>
        <v>0</v>
      </c>
      <c r="AV125" s="6">
        <f t="shared" si="130"/>
        <v>0</v>
      </c>
      <c r="AW125" s="6">
        <f t="shared" si="131"/>
        <v>0</v>
      </c>
      <c r="AX125" s="6">
        <f t="shared" si="132"/>
        <v>0</v>
      </c>
      <c r="AY125" s="6">
        <f t="shared" si="133"/>
        <v>0</v>
      </c>
      <c r="AZ125" s="6">
        <f t="shared" si="134"/>
        <v>0</v>
      </c>
      <c r="BA125" s="6">
        <f t="shared" si="135"/>
        <v>0</v>
      </c>
      <c r="BB125" s="6">
        <f t="shared" si="136"/>
        <v>0</v>
      </c>
      <c r="BC125" s="6">
        <f t="shared" si="137"/>
        <v>0</v>
      </c>
      <c r="BE125" s="1">
        <f t="shared" si="138"/>
        <v>0</v>
      </c>
      <c r="BF125" s="1">
        <f t="shared" si="139"/>
        <v>0</v>
      </c>
      <c r="BG125" s="1">
        <f t="shared" si="140"/>
        <v>0</v>
      </c>
      <c r="BH125" s="1">
        <f t="shared" si="141"/>
        <v>0</v>
      </c>
      <c r="BI125" s="1">
        <f t="shared" si="142"/>
        <v>0</v>
      </c>
      <c r="BJ125" s="1">
        <f t="shared" si="143"/>
        <v>0</v>
      </c>
      <c r="BK125" s="1">
        <f t="shared" si="144"/>
        <v>0</v>
      </c>
      <c r="BL125" s="1">
        <f t="shared" si="145"/>
        <v>0</v>
      </c>
      <c r="BM125" s="1">
        <f t="shared" si="146"/>
        <v>0</v>
      </c>
    </row>
    <row r="126" spans="1:65" x14ac:dyDescent="0.25">
      <c r="B126" s="6">
        <f>IF(Apr!$E129&gt;0,VLOOKUP($A126,Apr!$O$4:$T$202,4,FALSE),0)</f>
        <v>0</v>
      </c>
      <c r="C126" s="6">
        <f>IF(Apr!$E129&gt;0,VLOOKUP($A126,Apr!$O$4:$T$202,5,FALSE)+Apr!L$4/1000,0)</f>
        <v>0</v>
      </c>
      <c r="D126" s="16">
        <f t="shared" si="160"/>
        <v>0</v>
      </c>
      <c r="E126" s="6">
        <f>IF(May!$E129&gt;0,VLOOKUP($A126,May!$O$4:$T$202,4,FALSE),0)</f>
        <v>0</v>
      </c>
      <c r="F126" s="6">
        <f>IF(May!$E129&gt;0,VLOOKUP($A126,May!$O$4:$T$202,5,FALSE)+May!L$4/1000,0)</f>
        <v>0</v>
      </c>
      <c r="G126" s="16">
        <f t="shared" si="161"/>
        <v>0</v>
      </c>
      <c r="H126" s="6">
        <f>IF(Jun!$E129&gt;0,VLOOKUP($A126,Jun!$O$4:$R$202,4,FALSE),0)</f>
        <v>0</v>
      </c>
      <c r="I126" s="6">
        <f>IF(Jun!$E129&gt;0,VLOOKUP($A126,Jun!$O$4:$T$202,5,FALSE)+Jun!L$4/1000,0)</f>
        <v>0</v>
      </c>
      <c r="J126" s="16">
        <f t="shared" si="162"/>
        <v>0</v>
      </c>
      <c r="K126" s="6">
        <f>IF(Jul!$E129&gt;0,VLOOKUP($A126,Jul!$O$4:$R$202,4,FALSE),0)</f>
        <v>0</v>
      </c>
      <c r="L126" s="6">
        <f>IF(Jul!$E129&gt;0,VLOOKUP($A126,Jul!$O$4:$T$202,5,FALSE)+Jul!$L$4/1000,0)</f>
        <v>0</v>
      </c>
      <c r="M126" s="16">
        <f t="shared" si="163"/>
        <v>0</v>
      </c>
      <c r="N126" s="6">
        <f>IF(Aug!$E129&gt;0,VLOOKUP($A126,Aug!$O$4:$R$202,4,FALSE),0)</f>
        <v>0</v>
      </c>
      <c r="O126" s="6">
        <f>IF(Aug!$E129&gt;0,VLOOKUP($A126,Aug!$O$4:$T$202,5,FALSE)+Aug!L$4/1000,0)</f>
        <v>0</v>
      </c>
      <c r="P126" s="16">
        <f t="shared" si="164"/>
        <v>0</v>
      </c>
      <c r="Q126" s="6">
        <f>IF(Sep!$E129&gt;0,VLOOKUP($A126,Sep!$O$4:$R$202,4,FALSE),0)</f>
        <v>0</v>
      </c>
      <c r="R126" s="6">
        <f>IF(Sep!$E129&gt;0,VLOOKUP($A126,Sep!$O$4:$T$202,5,FALSE)+Sep!L$4/1000,0)</f>
        <v>0</v>
      </c>
      <c r="S126" s="16">
        <f t="shared" si="165"/>
        <v>0</v>
      </c>
      <c r="T126" s="6">
        <f>IF(Oct!$E129&gt;0,VLOOKUP($A126,Oct!$O$4:$R$202,4,FALSE),0)</f>
        <v>0</v>
      </c>
      <c r="U126" s="6">
        <f>IF(Oct!$E129&gt;0,VLOOKUP($A126,Oct!$O$4:$T$202,5,FALSE)+Oct!L$4/1000,0)</f>
        <v>0</v>
      </c>
      <c r="V126" s="16">
        <f t="shared" si="166"/>
        <v>0</v>
      </c>
      <c r="W126" s="6">
        <f>IF(Nov!$E129&gt;0,VLOOKUP($A126,Nov!$O$4:$R$202,4,FALSE),0)</f>
        <v>0</v>
      </c>
      <c r="X126" s="6">
        <f>IF(Nov!$E129&gt;0,VLOOKUP($A126,Nov!$O$4:$T$202,5,FALSE)+Nov!L$4/1000,0)</f>
        <v>0</v>
      </c>
      <c r="Y126" s="16">
        <f t="shared" si="167"/>
        <v>0</v>
      </c>
      <c r="Z126" s="6">
        <f>IF(Dec!$E129&gt;0,VLOOKUP($A126,Dec!$O$4:$R$202,4,FALSE),0)</f>
        <v>0</v>
      </c>
      <c r="AA126" s="6">
        <f>IF(Dec!$E129&gt;0,VLOOKUP($A126,Dec!$O$4:$T$202,5,FALSE)+Dec!L$4/1000,0)</f>
        <v>0</v>
      </c>
      <c r="AB126" s="16">
        <f t="shared" si="168"/>
        <v>0</v>
      </c>
      <c r="AC126" s="6">
        <f>IF(Jan!$E129&gt;0,VLOOKUP($A126,Jan!$O$4:$R$202,4,FALSE),0)</f>
        <v>0</v>
      </c>
      <c r="AD126" s="6">
        <f>IF(Jan!$E129&gt;0,VLOOKUP($A126,Jan!$O$4:$T$202,5,FALSE)+Jan!L$4/1000,0)</f>
        <v>0</v>
      </c>
      <c r="AE126" s="16">
        <f t="shared" si="169"/>
        <v>0</v>
      </c>
      <c r="AF126" s="6">
        <f>IF(Feb!$E129&gt;0,VLOOKUP($A126,Feb!$O$4:$R$202,4,FALSE),0)</f>
        <v>0</v>
      </c>
      <c r="AG126" s="6">
        <f>IF(Feb!$E129&gt;0,VLOOKUP($A126,Feb!$O$4:$T$202,5,FALSE)+Feb!L$4/1000,0)</f>
        <v>0</v>
      </c>
      <c r="AH126" s="16">
        <f t="shared" si="170"/>
        <v>0</v>
      </c>
      <c r="AI126" s="6">
        <f>IF(Mar!$E129&gt;0,VLOOKUP($A126,Mar!$O$4:$R$202,4,FALSE),0)</f>
        <v>0</v>
      </c>
      <c r="AJ126" s="6">
        <f>IF(Mar!$E129&gt;0,VLOOKUP($A126,Mar!$O$4:$T$202,5,FALSE)+Mar!L$4/1000,0)</f>
        <v>0</v>
      </c>
      <c r="AK126" s="16">
        <f t="shared" si="171"/>
        <v>0</v>
      </c>
      <c r="AN126" s="16">
        <f t="shared" si="172"/>
        <v>0</v>
      </c>
      <c r="AQ126" s="1">
        <f t="shared" si="104"/>
        <v>0</v>
      </c>
      <c r="AR126" s="6">
        <f t="shared" si="126"/>
        <v>0</v>
      </c>
      <c r="AS126" s="6">
        <f t="shared" si="127"/>
        <v>0</v>
      </c>
      <c r="AT126" s="6">
        <f t="shared" si="128"/>
        <v>0</v>
      </c>
      <c r="AU126" s="6">
        <f t="shared" si="129"/>
        <v>0</v>
      </c>
      <c r="AV126" s="6">
        <f t="shared" si="130"/>
        <v>0</v>
      </c>
      <c r="AW126" s="6">
        <f t="shared" si="131"/>
        <v>0</v>
      </c>
      <c r="AX126" s="6">
        <f t="shared" si="132"/>
        <v>0</v>
      </c>
      <c r="AY126" s="6">
        <f t="shared" si="133"/>
        <v>0</v>
      </c>
      <c r="AZ126" s="6">
        <f t="shared" si="134"/>
        <v>0</v>
      </c>
      <c r="BA126" s="6">
        <f t="shared" si="135"/>
        <v>0</v>
      </c>
      <c r="BB126" s="6">
        <f t="shared" si="136"/>
        <v>0</v>
      </c>
      <c r="BC126" s="6">
        <f t="shared" si="137"/>
        <v>0</v>
      </c>
      <c r="BE126" s="1">
        <f t="shared" si="138"/>
        <v>0</v>
      </c>
      <c r="BF126" s="1">
        <f t="shared" si="139"/>
        <v>0</v>
      </c>
      <c r="BG126" s="1">
        <f t="shared" si="140"/>
        <v>0</v>
      </c>
      <c r="BH126" s="1">
        <f t="shared" si="141"/>
        <v>0</v>
      </c>
      <c r="BI126" s="1">
        <f t="shared" si="142"/>
        <v>0</v>
      </c>
      <c r="BJ126" s="1">
        <f t="shared" si="143"/>
        <v>0</v>
      </c>
      <c r="BK126" s="1">
        <f t="shared" si="144"/>
        <v>0</v>
      </c>
      <c r="BL126" s="1">
        <f t="shared" si="145"/>
        <v>0</v>
      </c>
      <c r="BM126" s="1">
        <f t="shared" si="146"/>
        <v>0</v>
      </c>
    </row>
    <row r="127" spans="1:65" x14ac:dyDescent="0.25">
      <c r="B127" s="6">
        <f>IF(Apr!$E130&gt;0,VLOOKUP($A127,Apr!$O$4:$T$202,4,FALSE),0)</f>
        <v>0</v>
      </c>
      <c r="C127" s="6">
        <f>IF(Apr!$E130&gt;0,VLOOKUP($A127,Apr!$O$4:$T$202,5,FALSE)+Apr!L$4/1000,0)</f>
        <v>0</v>
      </c>
      <c r="D127" s="16">
        <f t="shared" si="160"/>
        <v>0</v>
      </c>
      <c r="E127" s="6">
        <f>IF(May!$E130&gt;0,VLOOKUP($A127,May!$O$4:$T$202,4,FALSE),0)</f>
        <v>0</v>
      </c>
      <c r="F127" s="6">
        <f>IF(May!$E130&gt;0,VLOOKUP($A127,May!$O$4:$T$202,5,FALSE)+May!L$4/1000,0)</f>
        <v>0</v>
      </c>
      <c r="G127" s="16">
        <f t="shared" si="161"/>
        <v>0</v>
      </c>
      <c r="H127" s="6">
        <f>IF(Jun!$E130&gt;0,VLOOKUP($A127,Jun!$O$4:$R$202,4,FALSE),0)</f>
        <v>0</v>
      </c>
      <c r="I127" s="6">
        <f>IF(Jun!$E130&gt;0,VLOOKUP($A127,Jun!$O$4:$T$202,5,FALSE)+Jun!L$4/1000,0)</f>
        <v>0</v>
      </c>
      <c r="J127" s="16">
        <f t="shared" si="162"/>
        <v>0</v>
      </c>
      <c r="K127" s="6">
        <f>IF(Jul!$E130&gt;0,VLOOKUP($A127,Jul!$O$4:$R$202,4,FALSE),0)</f>
        <v>0</v>
      </c>
      <c r="L127" s="6">
        <f>IF(Jul!$E130&gt;0,VLOOKUP($A127,Jul!$O$4:$T$202,5,FALSE)+Jul!$L$4/1000,0)</f>
        <v>0</v>
      </c>
      <c r="M127" s="16">
        <f t="shared" si="163"/>
        <v>0</v>
      </c>
      <c r="N127" s="6">
        <f>IF(Aug!$E130&gt;0,VLOOKUP($A127,Aug!$O$4:$R$202,4,FALSE),0)</f>
        <v>0</v>
      </c>
      <c r="O127" s="6">
        <f>IF(Aug!$E130&gt;0,VLOOKUP($A127,Aug!$O$4:$T$202,5,FALSE)+Aug!L$4/1000,0)</f>
        <v>0</v>
      </c>
      <c r="P127" s="16">
        <f t="shared" si="164"/>
        <v>0</v>
      </c>
      <c r="Q127" s="6">
        <f>IF(Sep!$E130&gt;0,VLOOKUP($A127,Sep!$O$4:$R$202,4,FALSE),0)</f>
        <v>0</v>
      </c>
      <c r="R127" s="6">
        <f>IF(Sep!$E130&gt;0,VLOOKUP($A127,Sep!$O$4:$T$202,5,FALSE)+Sep!L$4/1000,0)</f>
        <v>0</v>
      </c>
      <c r="S127" s="16">
        <f t="shared" si="165"/>
        <v>0</v>
      </c>
      <c r="T127" s="6">
        <f>IF(Oct!$E130&gt;0,VLOOKUP($A127,Oct!$O$4:$R$202,4,FALSE),0)</f>
        <v>0</v>
      </c>
      <c r="U127" s="6">
        <f>IF(Oct!$E130&gt;0,VLOOKUP($A127,Oct!$O$4:$T$202,5,FALSE)+Oct!L$4/1000,0)</f>
        <v>0</v>
      </c>
      <c r="V127" s="16">
        <f t="shared" si="166"/>
        <v>0</v>
      </c>
      <c r="W127" s="6">
        <f>IF(Nov!$E130&gt;0,VLOOKUP($A127,Nov!$O$4:$R$202,4,FALSE),0)</f>
        <v>0</v>
      </c>
      <c r="X127" s="6">
        <f>IF(Nov!$E130&gt;0,VLOOKUP($A127,Nov!$O$4:$T$202,5,FALSE)+Nov!L$4/1000,0)</f>
        <v>0</v>
      </c>
      <c r="Y127" s="16">
        <f t="shared" si="167"/>
        <v>0</v>
      </c>
      <c r="Z127" s="6">
        <f>IF(Dec!$E130&gt;0,VLOOKUP($A127,Dec!$O$4:$R$202,4,FALSE),0)</f>
        <v>0</v>
      </c>
      <c r="AA127" s="6">
        <f>IF(Dec!$E130&gt;0,VLOOKUP($A127,Dec!$O$4:$T$202,5,FALSE)+Dec!L$4/1000,0)</f>
        <v>0</v>
      </c>
      <c r="AB127" s="16">
        <f t="shared" si="168"/>
        <v>0</v>
      </c>
      <c r="AC127" s="6">
        <f>IF(Jan!$E130&gt;0,VLOOKUP($A127,Jan!$O$4:$R$202,4,FALSE),0)</f>
        <v>0</v>
      </c>
      <c r="AD127" s="6">
        <f>IF(Jan!$E130&gt;0,VLOOKUP($A127,Jan!$O$4:$T$202,5,FALSE)+Jan!L$4/1000,0)</f>
        <v>0</v>
      </c>
      <c r="AE127" s="16">
        <f t="shared" si="169"/>
        <v>0</v>
      </c>
      <c r="AF127" s="6">
        <f>IF(Feb!$E130&gt;0,VLOOKUP($A127,Feb!$O$4:$R$202,4,FALSE),0)</f>
        <v>0</v>
      </c>
      <c r="AG127" s="6">
        <f>IF(Feb!$E130&gt;0,VLOOKUP($A127,Feb!$O$4:$T$202,5,FALSE)+Feb!L$4/1000,0)</f>
        <v>0</v>
      </c>
      <c r="AH127" s="16">
        <f t="shared" si="170"/>
        <v>0</v>
      </c>
      <c r="AI127" s="6">
        <f>IF(Mar!$E130&gt;0,VLOOKUP($A127,Mar!$O$4:$R$202,4,FALSE),0)</f>
        <v>0</v>
      </c>
      <c r="AJ127" s="6">
        <f>IF(Mar!$E130&gt;0,VLOOKUP($A127,Mar!$O$4:$T$202,5,FALSE)+Mar!L$4/1000,0)</f>
        <v>0</v>
      </c>
      <c r="AK127" s="16">
        <f t="shared" si="171"/>
        <v>0</v>
      </c>
      <c r="AN127" s="16">
        <f t="shared" si="172"/>
        <v>0</v>
      </c>
      <c r="AQ127" s="1">
        <f t="shared" si="104"/>
        <v>0</v>
      </c>
      <c r="AR127" s="6">
        <f t="shared" si="126"/>
        <v>0</v>
      </c>
      <c r="AS127" s="6">
        <f t="shared" si="127"/>
        <v>0</v>
      </c>
      <c r="AT127" s="6">
        <f t="shared" si="128"/>
        <v>0</v>
      </c>
      <c r="AU127" s="6">
        <f t="shared" si="129"/>
        <v>0</v>
      </c>
      <c r="AV127" s="6">
        <f t="shared" si="130"/>
        <v>0</v>
      </c>
      <c r="AW127" s="6">
        <f t="shared" si="131"/>
        <v>0</v>
      </c>
      <c r="AX127" s="6">
        <f t="shared" si="132"/>
        <v>0</v>
      </c>
      <c r="AY127" s="6">
        <f t="shared" si="133"/>
        <v>0</v>
      </c>
      <c r="AZ127" s="6">
        <f t="shared" si="134"/>
        <v>0</v>
      </c>
      <c r="BA127" s="6">
        <f t="shared" si="135"/>
        <v>0</v>
      </c>
      <c r="BB127" s="6">
        <f t="shared" si="136"/>
        <v>0</v>
      </c>
      <c r="BC127" s="6">
        <f t="shared" si="137"/>
        <v>0</v>
      </c>
      <c r="BE127" s="1">
        <f t="shared" si="138"/>
        <v>0</v>
      </c>
      <c r="BF127" s="1">
        <f t="shared" si="139"/>
        <v>0</v>
      </c>
      <c r="BG127" s="1">
        <f t="shared" si="140"/>
        <v>0</v>
      </c>
      <c r="BH127" s="1">
        <f t="shared" si="141"/>
        <v>0</v>
      </c>
      <c r="BI127" s="1">
        <f t="shared" si="142"/>
        <v>0</v>
      </c>
      <c r="BJ127" s="1">
        <f t="shared" si="143"/>
        <v>0</v>
      </c>
      <c r="BK127" s="1">
        <f t="shared" si="144"/>
        <v>0</v>
      </c>
      <c r="BL127" s="1">
        <f t="shared" si="145"/>
        <v>0</v>
      </c>
      <c r="BM127" s="1">
        <f t="shared" si="146"/>
        <v>0</v>
      </c>
    </row>
    <row r="128" spans="1:65" x14ac:dyDescent="0.25">
      <c r="B128" s="6">
        <f>IF(Apr!$E131&gt;0,VLOOKUP($A128,Apr!$O$4:$T$202,4,FALSE),0)</f>
        <v>0</v>
      </c>
      <c r="C128" s="6">
        <f>IF(Apr!$E131&gt;0,VLOOKUP($A128,Apr!$O$4:$T$202,5,FALSE)+Apr!L$4/1000,0)</f>
        <v>0</v>
      </c>
      <c r="D128" s="16">
        <f t="shared" si="160"/>
        <v>0</v>
      </c>
      <c r="E128" s="6">
        <f>IF(May!$E131&gt;0,VLOOKUP($A128,May!$O$4:$T$202,4,FALSE),0)</f>
        <v>0</v>
      </c>
      <c r="F128" s="6">
        <f>IF(May!$E131&gt;0,VLOOKUP($A128,May!$O$4:$T$202,5,FALSE)+May!L$4/1000,0)</f>
        <v>0</v>
      </c>
      <c r="G128" s="16">
        <f t="shared" si="161"/>
        <v>0</v>
      </c>
      <c r="H128" s="6">
        <f>IF(Jun!$E131&gt;0,VLOOKUP($A128,Jun!$O$4:$R$202,4,FALSE),0)</f>
        <v>0</v>
      </c>
      <c r="I128" s="6">
        <f>IF(Jun!$E131&gt;0,VLOOKUP($A128,Jun!$O$4:$T$202,5,FALSE)+Jun!L$4/1000,0)</f>
        <v>0</v>
      </c>
      <c r="J128" s="16">
        <f t="shared" si="162"/>
        <v>0</v>
      </c>
      <c r="K128" s="6">
        <f>IF(Jul!$E131&gt;0,VLOOKUP($A128,Jul!$O$4:$R$202,4,FALSE),0)</f>
        <v>0</v>
      </c>
      <c r="L128" s="6">
        <f>IF(Jul!$E131&gt;0,VLOOKUP($A128,Jul!$O$4:$T$202,5,FALSE)+Jul!$L$4/1000,0)</f>
        <v>0</v>
      </c>
      <c r="M128" s="16">
        <f t="shared" si="163"/>
        <v>0</v>
      </c>
      <c r="N128" s="6">
        <f>IF(Aug!$E131&gt;0,VLOOKUP($A128,Aug!$O$4:$R$202,4,FALSE),0)</f>
        <v>0</v>
      </c>
      <c r="O128" s="6">
        <f>IF(Aug!$E131&gt;0,VLOOKUP($A128,Aug!$O$4:$T$202,5,FALSE)+Aug!L$4/1000,0)</f>
        <v>0</v>
      </c>
      <c r="P128" s="16">
        <f t="shared" si="164"/>
        <v>0</v>
      </c>
      <c r="Q128" s="6">
        <f>IF(Sep!$E131&gt;0,VLOOKUP($A128,Sep!$O$4:$R$202,4,FALSE),0)</f>
        <v>0</v>
      </c>
      <c r="R128" s="6">
        <f>IF(Sep!$E131&gt;0,VLOOKUP($A128,Sep!$O$4:$T$202,5,FALSE)+Sep!L$4/1000,0)</f>
        <v>0</v>
      </c>
      <c r="S128" s="16">
        <f t="shared" si="165"/>
        <v>0</v>
      </c>
      <c r="T128" s="6">
        <f>IF(Oct!$E131&gt;0,VLOOKUP($A128,Oct!$O$4:$R$202,4,FALSE),0)</f>
        <v>0</v>
      </c>
      <c r="U128" s="6">
        <f>IF(Oct!$E131&gt;0,VLOOKUP($A128,Oct!$O$4:$T$202,5,FALSE)+Oct!L$4/1000,0)</f>
        <v>0</v>
      </c>
      <c r="V128" s="16">
        <f t="shared" si="166"/>
        <v>0</v>
      </c>
      <c r="W128" s="6">
        <f>IF(Nov!$E131&gt;0,VLOOKUP($A128,Nov!$O$4:$R$202,4,FALSE),0)</f>
        <v>0</v>
      </c>
      <c r="X128" s="6">
        <f>IF(Nov!$E131&gt;0,VLOOKUP($A128,Nov!$O$4:$T$202,5,FALSE)+Nov!L$4/1000,0)</f>
        <v>0</v>
      </c>
      <c r="Y128" s="16">
        <f t="shared" si="167"/>
        <v>0</v>
      </c>
      <c r="Z128" s="6">
        <f>IF(Dec!$E131&gt;0,VLOOKUP($A128,Dec!$O$4:$R$202,4,FALSE),0)</f>
        <v>0</v>
      </c>
      <c r="AA128" s="6">
        <f>IF(Dec!$E131&gt;0,VLOOKUP($A128,Dec!$O$4:$T$202,5,FALSE)+Dec!L$4/1000,0)</f>
        <v>0</v>
      </c>
      <c r="AB128" s="16">
        <f t="shared" si="168"/>
        <v>0</v>
      </c>
      <c r="AC128" s="6">
        <f>IF(Jan!$E131&gt;0,VLOOKUP($A128,Jan!$O$4:$R$202,4,FALSE),0)</f>
        <v>0</v>
      </c>
      <c r="AD128" s="6">
        <f>IF(Jan!$E131&gt;0,VLOOKUP($A128,Jan!$O$4:$T$202,5,FALSE)+Jan!L$4/1000,0)</f>
        <v>0</v>
      </c>
      <c r="AE128" s="16">
        <f t="shared" si="169"/>
        <v>0</v>
      </c>
      <c r="AF128" s="6">
        <f>IF(Feb!$E131&gt;0,VLOOKUP($A128,Feb!$O$4:$R$202,4,FALSE),0)</f>
        <v>0</v>
      </c>
      <c r="AG128" s="6">
        <f>IF(Feb!$E131&gt;0,VLOOKUP($A128,Feb!$O$4:$T$202,5,FALSE)+Feb!L$4/1000,0)</f>
        <v>0</v>
      </c>
      <c r="AH128" s="16">
        <f t="shared" si="170"/>
        <v>0</v>
      </c>
      <c r="AI128" s="6">
        <f>IF(Mar!$E131&gt;0,VLOOKUP($A128,Mar!$O$4:$R$202,4,FALSE),0)</f>
        <v>0</v>
      </c>
      <c r="AJ128" s="6">
        <f>IF(Mar!$E131&gt;0,VLOOKUP($A128,Mar!$O$4:$T$202,5,FALSE)+Mar!L$4/1000,0)</f>
        <v>0</v>
      </c>
      <c r="AK128" s="16">
        <f t="shared" si="171"/>
        <v>0</v>
      </c>
      <c r="AN128" s="16">
        <f t="shared" si="172"/>
        <v>0</v>
      </c>
      <c r="AQ128" s="1">
        <f t="shared" si="104"/>
        <v>0</v>
      </c>
      <c r="AR128" s="6">
        <f t="shared" si="126"/>
        <v>0</v>
      </c>
      <c r="AS128" s="6">
        <f t="shared" si="127"/>
        <v>0</v>
      </c>
      <c r="AT128" s="6">
        <f t="shared" si="128"/>
        <v>0</v>
      </c>
      <c r="AU128" s="6">
        <f t="shared" si="129"/>
        <v>0</v>
      </c>
      <c r="AV128" s="6">
        <f t="shared" si="130"/>
        <v>0</v>
      </c>
      <c r="AW128" s="6">
        <f t="shared" si="131"/>
        <v>0</v>
      </c>
      <c r="AX128" s="6">
        <f t="shared" si="132"/>
        <v>0</v>
      </c>
      <c r="AY128" s="6">
        <f t="shared" si="133"/>
        <v>0</v>
      </c>
      <c r="AZ128" s="6">
        <f t="shared" si="134"/>
        <v>0</v>
      </c>
      <c r="BA128" s="6">
        <f t="shared" si="135"/>
        <v>0</v>
      </c>
      <c r="BB128" s="6">
        <f t="shared" si="136"/>
        <v>0</v>
      </c>
      <c r="BC128" s="6">
        <f t="shared" si="137"/>
        <v>0</v>
      </c>
      <c r="BE128" s="1">
        <f t="shared" si="138"/>
        <v>0</v>
      </c>
      <c r="BF128" s="1">
        <f t="shared" si="139"/>
        <v>0</v>
      </c>
      <c r="BG128" s="1">
        <f t="shared" si="140"/>
        <v>0</v>
      </c>
      <c r="BH128" s="1">
        <f t="shared" si="141"/>
        <v>0</v>
      </c>
      <c r="BI128" s="1">
        <f t="shared" si="142"/>
        <v>0</v>
      </c>
      <c r="BJ128" s="1">
        <f t="shared" si="143"/>
        <v>0</v>
      </c>
      <c r="BK128" s="1">
        <f t="shared" si="144"/>
        <v>0</v>
      </c>
      <c r="BL128" s="1">
        <f t="shared" si="145"/>
        <v>0</v>
      </c>
      <c r="BM128" s="1">
        <f t="shared" si="146"/>
        <v>0</v>
      </c>
    </row>
    <row r="129" spans="1:65" x14ac:dyDescent="0.25">
      <c r="B129" s="6">
        <f>IF(Apr!$E132&gt;0,VLOOKUP($A129,Apr!$O$4:$T$202,4,FALSE),0)</f>
        <v>0</v>
      </c>
      <c r="C129" s="6">
        <f>IF(Apr!$E132&gt;0,VLOOKUP($A129,Apr!$O$4:$T$202,5,FALSE)+Apr!L$4/1000,0)</f>
        <v>0</v>
      </c>
      <c r="D129" s="16">
        <f t="shared" si="160"/>
        <v>0</v>
      </c>
      <c r="E129" s="6">
        <f>IF(May!$E132&gt;0,VLOOKUP($A129,May!$O$4:$T$202,4,FALSE),0)</f>
        <v>0</v>
      </c>
      <c r="F129" s="6">
        <f>IF(May!$E132&gt;0,VLOOKUP($A129,May!$O$4:$T$202,5,FALSE)+May!L$4/1000,0)</f>
        <v>0</v>
      </c>
      <c r="G129" s="16">
        <f t="shared" si="161"/>
        <v>0</v>
      </c>
      <c r="H129" s="6">
        <f>IF(Jun!$E132&gt;0,VLOOKUP($A129,Jun!$O$4:$R$202,4,FALSE),0)</f>
        <v>0</v>
      </c>
      <c r="I129" s="6">
        <f>IF(Jun!$E132&gt;0,VLOOKUP($A129,Jun!$O$4:$T$202,5,FALSE)+Jun!L$4/1000,0)</f>
        <v>0</v>
      </c>
      <c r="J129" s="16">
        <f t="shared" si="162"/>
        <v>0</v>
      </c>
      <c r="K129" s="6">
        <f>IF(Jul!$E132&gt;0,VLOOKUP($A129,Jul!$O$4:$R$202,4,FALSE),0)</f>
        <v>0</v>
      </c>
      <c r="L129" s="6">
        <f>IF(Jul!$E132&gt;0,VLOOKUP($A129,Jul!$O$4:$T$202,5,FALSE)+Jul!$L$4/1000,0)</f>
        <v>0</v>
      </c>
      <c r="M129" s="16">
        <f t="shared" si="163"/>
        <v>0</v>
      </c>
      <c r="N129" s="6">
        <f>IF(Aug!$E132&gt;0,VLOOKUP($A129,Aug!$O$4:$R$202,4,FALSE),0)</f>
        <v>0</v>
      </c>
      <c r="O129" s="6">
        <f>IF(Aug!$E132&gt;0,VLOOKUP($A129,Aug!$O$4:$T$202,5,FALSE)+Aug!L$4/1000,0)</f>
        <v>0</v>
      </c>
      <c r="P129" s="16">
        <f t="shared" si="164"/>
        <v>0</v>
      </c>
      <c r="Q129" s="6">
        <f>IF(Sep!$E132&gt;0,VLOOKUP($A129,Sep!$O$4:$R$202,4,FALSE),0)</f>
        <v>0</v>
      </c>
      <c r="R129" s="6">
        <f>IF(Sep!$E132&gt;0,VLOOKUP($A129,Sep!$O$4:$T$202,5,FALSE)+Sep!L$4/1000,0)</f>
        <v>0</v>
      </c>
      <c r="S129" s="16">
        <f t="shared" si="165"/>
        <v>0</v>
      </c>
      <c r="T129" s="6">
        <f>IF(Oct!$E132&gt;0,VLOOKUP($A129,Oct!$O$4:$R$202,4,FALSE),0)</f>
        <v>0</v>
      </c>
      <c r="U129" s="6">
        <f>IF(Oct!$E132&gt;0,VLOOKUP($A129,Oct!$O$4:$T$202,5,FALSE)+Oct!L$4/1000,0)</f>
        <v>0</v>
      </c>
      <c r="V129" s="16">
        <f t="shared" si="166"/>
        <v>0</v>
      </c>
      <c r="W129" s="6">
        <f>IF(Nov!$E132&gt;0,VLOOKUP($A129,Nov!$O$4:$R$202,4,FALSE),0)</f>
        <v>0</v>
      </c>
      <c r="X129" s="6">
        <f>IF(Nov!$E132&gt;0,VLOOKUP($A129,Nov!$O$4:$T$202,5,FALSE)+Nov!L$4/1000,0)</f>
        <v>0</v>
      </c>
      <c r="Y129" s="16">
        <f t="shared" si="167"/>
        <v>0</v>
      </c>
      <c r="Z129" s="6">
        <f>IF(Dec!$E132&gt;0,VLOOKUP($A129,Dec!$O$4:$R$202,4,FALSE),0)</f>
        <v>0</v>
      </c>
      <c r="AA129" s="6">
        <f>IF(Dec!$E132&gt;0,VLOOKUP($A129,Dec!$O$4:$T$202,5,FALSE)+Dec!L$4/1000,0)</f>
        <v>0</v>
      </c>
      <c r="AB129" s="16">
        <f t="shared" si="168"/>
        <v>0</v>
      </c>
      <c r="AC129" s="6">
        <f>IF(Jan!$E132&gt;0,VLOOKUP($A129,Jan!$O$4:$R$202,4,FALSE),0)</f>
        <v>0</v>
      </c>
      <c r="AD129" s="6">
        <f>IF(Jan!$E132&gt;0,VLOOKUP($A129,Jan!$O$4:$T$202,5,FALSE)+Jan!L$4/1000,0)</f>
        <v>0</v>
      </c>
      <c r="AE129" s="16">
        <f t="shared" si="169"/>
        <v>0</v>
      </c>
      <c r="AF129" s="6">
        <f>IF(Feb!$E132&gt;0,VLOOKUP($A129,Feb!$O$4:$R$202,4,FALSE),0)</f>
        <v>0</v>
      </c>
      <c r="AG129" s="6">
        <f>IF(Feb!$E132&gt;0,VLOOKUP($A129,Feb!$O$4:$T$202,5,FALSE)+Feb!L$4/1000,0)</f>
        <v>0</v>
      </c>
      <c r="AH129" s="16">
        <f t="shared" si="170"/>
        <v>0</v>
      </c>
      <c r="AI129" s="6">
        <f>IF(Mar!$E132&gt;0,VLOOKUP($A129,Mar!$O$4:$R$202,4,FALSE),0)</f>
        <v>0</v>
      </c>
      <c r="AJ129" s="6">
        <f>IF(Mar!$E132&gt;0,VLOOKUP($A129,Mar!$O$4:$T$202,5,FALSE)+Mar!L$4/1000,0)</f>
        <v>0</v>
      </c>
      <c r="AK129" s="16">
        <f t="shared" si="171"/>
        <v>0</v>
      </c>
      <c r="AN129" s="16">
        <f t="shared" si="172"/>
        <v>0</v>
      </c>
      <c r="AQ129" s="1">
        <f t="shared" si="104"/>
        <v>0</v>
      </c>
      <c r="AR129" s="6">
        <f t="shared" si="126"/>
        <v>0</v>
      </c>
      <c r="AS129" s="6">
        <f t="shared" si="127"/>
        <v>0</v>
      </c>
      <c r="AT129" s="6">
        <f t="shared" si="128"/>
        <v>0</v>
      </c>
      <c r="AU129" s="6">
        <f t="shared" si="129"/>
        <v>0</v>
      </c>
      <c r="AV129" s="6">
        <f t="shared" si="130"/>
        <v>0</v>
      </c>
      <c r="AW129" s="6">
        <f t="shared" si="131"/>
        <v>0</v>
      </c>
      <c r="AX129" s="6">
        <f t="shared" si="132"/>
        <v>0</v>
      </c>
      <c r="AY129" s="6">
        <f t="shared" si="133"/>
        <v>0</v>
      </c>
      <c r="AZ129" s="6">
        <f t="shared" si="134"/>
        <v>0</v>
      </c>
      <c r="BA129" s="6">
        <f t="shared" si="135"/>
        <v>0</v>
      </c>
      <c r="BB129" s="6">
        <f t="shared" si="136"/>
        <v>0</v>
      </c>
      <c r="BC129" s="6">
        <f t="shared" si="137"/>
        <v>0</v>
      </c>
      <c r="BE129" s="1">
        <f t="shared" si="138"/>
        <v>0</v>
      </c>
      <c r="BF129" s="1">
        <f t="shared" si="139"/>
        <v>0</v>
      </c>
      <c r="BG129" s="1">
        <f t="shared" si="140"/>
        <v>0</v>
      </c>
      <c r="BH129" s="1">
        <f t="shared" si="141"/>
        <v>0</v>
      </c>
      <c r="BI129" s="1">
        <f t="shared" si="142"/>
        <v>0</v>
      </c>
      <c r="BJ129" s="1">
        <f t="shared" si="143"/>
        <v>0</v>
      </c>
      <c r="BK129" s="1">
        <f t="shared" si="144"/>
        <v>0</v>
      </c>
      <c r="BL129" s="1">
        <f t="shared" si="145"/>
        <v>0</v>
      </c>
      <c r="BM129" s="1">
        <f t="shared" si="146"/>
        <v>0</v>
      </c>
    </row>
    <row r="130" spans="1:65" x14ac:dyDescent="0.25">
      <c r="B130" s="6">
        <f>IF(Apr!$E133&gt;0,VLOOKUP($A130,Apr!$O$4:$T$202,4,FALSE),0)</f>
        <v>0</v>
      </c>
      <c r="C130" s="6">
        <f>IF(Apr!$E133&gt;0,VLOOKUP($A130,Apr!$O$4:$T$202,5,FALSE)+Apr!L$4/1000,0)</f>
        <v>0</v>
      </c>
      <c r="D130" s="16">
        <f t="shared" ref="D130:D161" si="173">B130+B130/1000+C130</f>
        <v>0</v>
      </c>
      <c r="E130" s="6">
        <f>IF(May!$E133&gt;0,VLOOKUP($A130,May!$O$4:$T$202,4,FALSE),0)</f>
        <v>0</v>
      </c>
      <c r="F130" s="6">
        <f>IF(May!$E133&gt;0,VLOOKUP($A130,May!$O$4:$T$202,5,FALSE)+May!L$4/1000,0)</f>
        <v>0</v>
      </c>
      <c r="G130" s="16">
        <f t="shared" ref="G130:G161" si="174">E130+E130/1000+F130</f>
        <v>0</v>
      </c>
      <c r="H130" s="6">
        <f>IF(Jun!$E133&gt;0,VLOOKUP($A130,Jun!$O$4:$R$202,4,FALSE),0)</f>
        <v>0</v>
      </c>
      <c r="I130" s="6">
        <f>IF(Jun!$E133&gt;0,VLOOKUP($A130,Jun!$O$4:$T$202,5,FALSE)+Jun!L$4/1000,0)</f>
        <v>0</v>
      </c>
      <c r="J130" s="16">
        <f t="shared" ref="J130:J161" si="175">H130+H130/1000+I130</f>
        <v>0</v>
      </c>
      <c r="K130" s="6">
        <f>IF(Jul!$E133&gt;0,VLOOKUP($A130,Jul!$O$4:$R$202,4,FALSE),0)</f>
        <v>0</v>
      </c>
      <c r="L130" s="6">
        <f>IF(Jul!$E133&gt;0,VLOOKUP($A130,Jul!$O$4:$T$202,5,FALSE)+Jul!$L$4/1000,0)</f>
        <v>0</v>
      </c>
      <c r="M130" s="16">
        <f t="shared" ref="M130:M161" si="176">K130+K130/1000+L130</f>
        <v>0</v>
      </c>
      <c r="N130" s="6">
        <f>IF(Aug!$E133&gt;0,VLOOKUP($A130,Aug!$O$4:$R$202,4,FALSE),0)</f>
        <v>0</v>
      </c>
      <c r="O130" s="6">
        <f>IF(Aug!$E133&gt;0,VLOOKUP($A130,Aug!$O$4:$T$202,5,FALSE)+Aug!L$4/1000,0)</f>
        <v>0</v>
      </c>
      <c r="P130" s="16">
        <f t="shared" ref="P130:P161" si="177">N130+N130/1000+O130</f>
        <v>0</v>
      </c>
      <c r="Q130" s="6">
        <f>IF(Sep!$E133&gt;0,VLOOKUP($A130,Sep!$O$4:$R$202,4,FALSE),0)</f>
        <v>0</v>
      </c>
      <c r="R130" s="6">
        <f>IF(Sep!$E133&gt;0,VLOOKUP($A130,Sep!$O$4:$T$202,5,FALSE)+Sep!L$4/1000,0)</f>
        <v>0</v>
      </c>
      <c r="S130" s="16">
        <f t="shared" ref="S130:S161" si="178">Q130+Q130/1000+R130</f>
        <v>0</v>
      </c>
      <c r="T130" s="6">
        <f>IF(Oct!$E133&gt;0,VLOOKUP($A130,Oct!$O$4:$R$202,4,FALSE),0)</f>
        <v>0</v>
      </c>
      <c r="U130" s="6">
        <f>IF(Oct!$E133&gt;0,VLOOKUP($A130,Oct!$O$4:$T$202,5,FALSE)+Oct!L$4/1000,0)</f>
        <v>0</v>
      </c>
      <c r="V130" s="16">
        <f t="shared" ref="V130:V161" si="179">T130+T130/1000+U130</f>
        <v>0</v>
      </c>
      <c r="W130" s="6">
        <f>IF(Nov!$E133&gt;0,VLOOKUP($A130,Nov!$O$4:$R$202,4,FALSE),0)</f>
        <v>0</v>
      </c>
      <c r="X130" s="6">
        <f>IF(Nov!$E133&gt;0,VLOOKUP($A130,Nov!$O$4:$T$202,5,FALSE)+Nov!L$4/1000,0)</f>
        <v>0</v>
      </c>
      <c r="Y130" s="16">
        <f t="shared" ref="Y130:Y161" si="180">W130+W130/1000+X130</f>
        <v>0</v>
      </c>
      <c r="Z130" s="6">
        <f>IF(Dec!$E133&gt;0,VLOOKUP($A130,Dec!$O$4:$R$202,4,FALSE),0)</f>
        <v>0</v>
      </c>
      <c r="AA130" s="6">
        <f>IF(Dec!$E133&gt;0,VLOOKUP($A130,Dec!$O$4:$T$202,5,FALSE)+Dec!L$4/1000,0)</f>
        <v>0</v>
      </c>
      <c r="AB130" s="16">
        <f t="shared" ref="AB130:AB161" si="181">Z130+Z130/1000+AA130</f>
        <v>0</v>
      </c>
      <c r="AC130" s="6">
        <f>IF(Jan!$E133&gt;0,VLOOKUP($A130,Jan!$O$4:$R$202,4,FALSE),0)</f>
        <v>0</v>
      </c>
      <c r="AD130" s="6">
        <f>IF(Jan!$E133&gt;0,VLOOKUP($A130,Jan!$O$4:$T$202,5,FALSE)+Jan!L$4/1000,0)</f>
        <v>0</v>
      </c>
      <c r="AE130" s="16">
        <f t="shared" ref="AE130:AE161" si="182">AC130+AC130/1000+AD130</f>
        <v>0</v>
      </c>
      <c r="AF130" s="6">
        <f>IF(Feb!$E133&gt;0,VLOOKUP($A130,Feb!$O$4:$R$202,4,FALSE),0)</f>
        <v>0</v>
      </c>
      <c r="AG130" s="6">
        <f>IF(Feb!$E133&gt;0,VLOOKUP($A130,Feb!$O$4:$T$202,5,FALSE)+Feb!L$4/1000,0)</f>
        <v>0</v>
      </c>
      <c r="AH130" s="16">
        <f t="shared" ref="AH130:AH161" si="183">AF130+AF130/1000+AG130</f>
        <v>0</v>
      </c>
      <c r="AI130" s="6">
        <f>IF(Mar!$E133&gt;0,VLOOKUP($A130,Mar!$O$4:$R$202,4,FALSE),0)</f>
        <v>0</v>
      </c>
      <c r="AJ130" s="6">
        <f>IF(Mar!$E133&gt;0,VLOOKUP($A130,Mar!$O$4:$T$202,5,FALSE)+Mar!L$4/1000,0)</f>
        <v>0</v>
      </c>
      <c r="AK130" s="16">
        <f t="shared" ref="AK130:AK161" si="184">AI130+AI130/1000+AJ130</f>
        <v>0</v>
      </c>
      <c r="AN130" s="16">
        <f t="shared" si="172"/>
        <v>0</v>
      </c>
      <c r="AQ130" s="1">
        <f t="shared" si="104"/>
        <v>0</v>
      </c>
      <c r="AR130" s="6">
        <f t="shared" si="126"/>
        <v>0</v>
      </c>
      <c r="AS130" s="6">
        <f t="shared" si="127"/>
        <v>0</v>
      </c>
      <c r="AT130" s="6">
        <f t="shared" si="128"/>
        <v>0</v>
      </c>
      <c r="AU130" s="6">
        <f t="shared" si="129"/>
        <v>0</v>
      </c>
      <c r="AV130" s="6">
        <f t="shared" si="130"/>
        <v>0</v>
      </c>
      <c r="AW130" s="6">
        <f t="shared" si="131"/>
        <v>0</v>
      </c>
      <c r="AX130" s="6">
        <f t="shared" si="132"/>
        <v>0</v>
      </c>
      <c r="AY130" s="6">
        <f t="shared" si="133"/>
        <v>0</v>
      </c>
      <c r="AZ130" s="6">
        <f t="shared" si="134"/>
        <v>0</v>
      </c>
      <c r="BA130" s="6">
        <f t="shared" si="135"/>
        <v>0</v>
      </c>
      <c r="BB130" s="6">
        <f t="shared" si="136"/>
        <v>0</v>
      </c>
      <c r="BC130" s="6">
        <f t="shared" si="137"/>
        <v>0</v>
      </c>
      <c r="BE130" s="1">
        <f t="shared" si="138"/>
        <v>0</v>
      </c>
      <c r="BF130" s="1">
        <f t="shared" si="139"/>
        <v>0</v>
      </c>
      <c r="BG130" s="1">
        <f t="shared" si="140"/>
        <v>0</v>
      </c>
      <c r="BH130" s="1">
        <f t="shared" si="141"/>
        <v>0</v>
      </c>
      <c r="BI130" s="1">
        <f t="shared" si="142"/>
        <v>0</v>
      </c>
      <c r="BJ130" s="1">
        <f t="shared" si="143"/>
        <v>0</v>
      </c>
      <c r="BK130" s="1">
        <f t="shared" si="144"/>
        <v>0</v>
      </c>
      <c r="BL130" s="1">
        <f t="shared" si="145"/>
        <v>0</v>
      </c>
      <c r="BM130" s="1">
        <f t="shared" si="146"/>
        <v>0</v>
      </c>
    </row>
    <row r="131" spans="1:65" x14ac:dyDescent="0.25">
      <c r="A131" s="41"/>
      <c r="B131" s="6">
        <f>IF(Apr!$E134&gt;0,VLOOKUP($A131,Apr!$O$4:$T$202,4,FALSE),0)</f>
        <v>0</v>
      </c>
      <c r="C131" s="6">
        <f>IF(Apr!$E134&gt;0,VLOOKUP($A131,Apr!$O$4:$T$202,5,FALSE)+Apr!L$4/1000,0)</f>
        <v>0</v>
      </c>
      <c r="D131" s="16">
        <f t="shared" si="173"/>
        <v>0</v>
      </c>
      <c r="E131" s="6">
        <f>IF(May!$E134&gt;0,VLOOKUP($A131,May!$O$4:$T$202,4,FALSE),0)</f>
        <v>0</v>
      </c>
      <c r="F131" s="6">
        <f>IF(May!$E134&gt;0,VLOOKUP($A131,May!$O$4:$T$202,5,FALSE)+May!L$4/1000,0)</f>
        <v>0</v>
      </c>
      <c r="G131" s="16">
        <f t="shared" si="174"/>
        <v>0</v>
      </c>
      <c r="H131" s="6">
        <f>IF(Jun!$E134&gt;0,VLOOKUP($A131,Jun!$O$4:$R$202,4,FALSE),0)</f>
        <v>0</v>
      </c>
      <c r="I131" s="6">
        <f>IF(Jun!$E134&gt;0,VLOOKUP($A131,Jun!$O$4:$T$202,5,FALSE)+Jun!L$4/1000,0)</f>
        <v>0</v>
      </c>
      <c r="J131" s="16">
        <f t="shared" si="175"/>
        <v>0</v>
      </c>
      <c r="K131" s="6">
        <f>IF(Jul!$E134&gt;0,VLOOKUP($A131,Jul!$O$4:$R$202,4,FALSE),0)</f>
        <v>0</v>
      </c>
      <c r="L131" s="6">
        <f>IF(Jul!$E134&gt;0,VLOOKUP($A131,Jul!$O$4:$T$202,5,FALSE)+Jul!$L$4/1000,0)</f>
        <v>0</v>
      </c>
      <c r="M131" s="16">
        <f t="shared" si="176"/>
        <v>0</v>
      </c>
      <c r="N131" s="6">
        <f>IF(Aug!$E134&gt;0,VLOOKUP($A131,Aug!$O$4:$R$202,4,FALSE),0)</f>
        <v>0</v>
      </c>
      <c r="O131" s="6">
        <f>IF(Aug!$E134&gt;0,VLOOKUP($A131,Aug!$O$4:$T$202,5,FALSE)+Aug!L$4/1000,0)</f>
        <v>0</v>
      </c>
      <c r="P131" s="16">
        <f t="shared" si="177"/>
        <v>0</v>
      </c>
      <c r="Q131" s="6">
        <f>IF(Sep!$E134&gt;0,VLOOKUP($A131,Sep!$O$4:$R$202,4,FALSE),0)</f>
        <v>0</v>
      </c>
      <c r="R131" s="6">
        <f>IF(Sep!$E134&gt;0,VLOOKUP($A131,Sep!$O$4:$T$202,5,FALSE)+Sep!L$4/1000,0)</f>
        <v>0</v>
      </c>
      <c r="S131" s="16">
        <f t="shared" si="178"/>
        <v>0</v>
      </c>
      <c r="T131" s="6">
        <f>IF(Oct!$E134&gt;0,VLOOKUP($A131,Oct!$O$4:$R$202,4,FALSE),0)</f>
        <v>0</v>
      </c>
      <c r="U131" s="6">
        <f>IF(Oct!$E134&gt;0,VLOOKUP($A131,Oct!$O$4:$T$202,5,FALSE)+Oct!L$4/1000,0)</f>
        <v>0</v>
      </c>
      <c r="V131" s="16">
        <f t="shared" si="179"/>
        <v>0</v>
      </c>
      <c r="W131" s="6">
        <f>IF(Nov!$E134&gt;0,VLOOKUP($A131,Nov!$O$4:$R$202,4,FALSE),0)</f>
        <v>0</v>
      </c>
      <c r="X131" s="6">
        <f>IF(Nov!$E134&gt;0,VLOOKUP($A131,Nov!$O$4:$T$202,5,FALSE)+Nov!L$4/1000,0)</f>
        <v>0</v>
      </c>
      <c r="Y131" s="16">
        <f t="shared" si="180"/>
        <v>0</v>
      </c>
      <c r="Z131" s="6">
        <f>IF(Dec!$E134&gt;0,VLOOKUP($A131,Dec!$O$4:$R$202,4,FALSE),0)</f>
        <v>0</v>
      </c>
      <c r="AA131" s="6">
        <f>IF(Dec!$E134&gt;0,VLOOKUP($A131,Dec!$O$4:$T$202,5,FALSE)+Dec!L$4/1000,0)</f>
        <v>0</v>
      </c>
      <c r="AB131" s="16">
        <f t="shared" si="181"/>
        <v>0</v>
      </c>
      <c r="AC131" s="6">
        <f>IF(Jan!$E134&gt;0,VLOOKUP($A131,Jan!$O$4:$R$202,4,FALSE),0)</f>
        <v>0</v>
      </c>
      <c r="AD131" s="6">
        <f>IF(Jan!$E134&gt;0,VLOOKUP($A131,Jan!$O$4:$T$202,5,FALSE)+Jan!L$4/1000,0)</f>
        <v>0</v>
      </c>
      <c r="AE131" s="16">
        <f t="shared" si="182"/>
        <v>0</v>
      </c>
      <c r="AF131" s="6">
        <f>IF(Feb!$E134&gt;0,VLOOKUP($A131,Feb!$O$4:$R$202,4,FALSE),0)</f>
        <v>0</v>
      </c>
      <c r="AG131" s="6">
        <f>IF(Feb!$E134&gt;0,VLOOKUP($A131,Feb!$O$4:$T$202,5,FALSE)+Feb!L$4/1000,0)</f>
        <v>0</v>
      </c>
      <c r="AH131" s="16">
        <f t="shared" si="183"/>
        <v>0</v>
      </c>
      <c r="AI131" s="6">
        <f>IF(Mar!$E134&gt;0,VLOOKUP($A131,Mar!$O$4:$R$202,4,FALSE),0)</f>
        <v>0</v>
      </c>
      <c r="AJ131" s="6">
        <f>IF(Mar!$E134&gt;0,VLOOKUP($A131,Mar!$O$4:$T$202,5,FALSE)+Mar!L$4/1000,0)</f>
        <v>0</v>
      </c>
      <c r="AK131" s="16">
        <f t="shared" si="184"/>
        <v>0</v>
      </c>
      <c r="AN131" s="16">
        <f t="shared" ref="AN131:AN194" si="185">SUM(BE131:BM131)+BE131/1000+BF131/3000+BG131/5000</f>
        <v>0</v>
      </c>
      <c r="AQ131" s="1">
        <f t="shared" ref="AQ131:AQ194" si="186">A131</f>
        <v>0</v>
      </c>
      <c r="AR131" s="6">
        <f t="shared" ref="AR131:AR194" si="187">D131</f>
        <v>0</v>
      </c>
      <c r="AS131" s="6">
        <f t="shared" ref="AS131:AS194" si="188">G131</f>
        <v>0</v>
      </c>
      <c r="AT131" s="6">
        <f t="shared" ref="AT131:AT194" si="189">J131</f>
        <v>0</v>
      </c>
      <c r="AU131" s="6">
        <f t="shared" ref="AU131:AU194" si="190">M131</f>
        <v>0</v>
      </c>
      <c r="AV131" s="6">
        <f t="shared" ref="AV131:AV194" si="191">P131</f>
        <v>0</v>
      </c>
      <c r="AW131" s="6">
        <f t="shared" ref="AW131:AW194" si="192">S131</f>
        <v>0</v>
      </c>
      <c r="AX131" s="6">
        <f t="shared" ref="AX131:AX194" si="193">V131</f>
        <v>0</v>
      </c>
      <c r="AY131" s="6">
        <f t="shared" ref="AY131:AY194" si="194">Y131</f>
        <v>0</v>
      </c>
      <c r="AZ131" s="6">
        <f t="shared" ref="AZ131:AZ194" si="195">AB131</f>
        <v>0</v>
      </c>
      <c r="BA131" s="6">
        <f t="shared" ref="BA131:BA194" si="196">AE131</f>
        <v>0</v>
      </c>
      <c r="BB131" s="6">
        <f t="shared" ref="BB131:BB194" si="197">AH131</f>
        <v>0</v>
      </c>
      <c r="BC131" s="6">
        <f t="shared" ref="BC131:BC194" si="198">AK131</f>
        <v>0</v>
      </c>
      <c r="BE131" s="1">
        <f t="shared" ref="BE131:BE194" si="199">LARGE($AR131:$BC131,1)</f>
        <v>0</v>
      </c>
      <c r="BF131" s="1">
        <f t="shared" ref="BF131:BF194" si="200">LARGE($AR131:$BC131,2)</f>
        <v>0</v>
      </c>
      <c r="BG131" s="1">
        <f t="shared" ref="BG131:BG194" si="201">LARGE($AR131:$BC131,3)</f>
        <v>0</v>
      </c>
      <c r="BH131" s="1">
        <f t="shared" ref="BH131:BH194" si="202">LARGE($AR131:$BC131,4)</f>
        <v>0</v>
      </c>
      <c r="BI131" s="1">
        <f t="shared" ref="BI131:BI194" si="203">LARGE($AR131:$BC131,5)</f>
        <v>0</v>
      </c>
      <c r="BJ131" s="1">
        <f t="shared" ref="BJ131:BJ194" si="204">LARGE($AR131:$BC131,6)</f>
        <v>0</v>
      </c>
      <c r="BK131" s="1">
        <f t="shared" ref="BK131:BK194" si="205">LARGE($AR131:$BC131,7)</f>
        <v>0</v>
      </c>
      <c r="BL131" s="1">
        <f t="shared" ref="BL131:BL194" si="206">LARGE($AR131:$BC131,8)</f>
        <v>0</v>
      </c>
      <c r="BM131" s="1">
        <f t="shared" ref="BM131:BM194" si="207">LARGE($AR131:$BC131,9)</f>
        <v>0</v>
      </c>
    </row>
    <row r="132" spans="1:65" x14ac:dyDescent="0.25">
      <c r="B132" s="6">
        <f>IF(Apr!$E135&gt;0,VLOOKUP($A132,Apr!$O$4:$T$202,4,FALSE),0)</f>
        <v>0</v>
      </c>
      <c r="C132" s="6">
        <f>IF(Apr!$E135&gt;0,VLOOKUP($A132,Apr!$O$4:$T$202,5,FALSE)+Apr!L$4/1000,0)</f>
        <v>0</v>
      </c>
      <c r="D132" s="16">
        <f t="shared" si="173"/>
        <v>0</v>
      </c>
      <c r="E132" s="6">
        <f>IF(May!$E135&gt;0,VLOOKUP($A132,May!$O$4:$T$202,4,FALSE),0)</f>
        <v>0</v>
      </c>
      <c r="F132" s="6">
        <f>IF(May!$E135&gt;0,VLOOKUP($A132,May!$O$4:$T$202,5,FALSE)+May!L$4/1000,0)</f>
        <v>0</v>
      </c>
      <c r="G132" s="16">
        <f t="shared" si="174"/>
        <v>0</v>
      </c>
      <c r="H132" s="6">
        <f>IF(Jun!$E135&gt;0,VLOOKUP($A132,Jun!$O$4:$R$202,4,FALSE),0)</f>
        <v>0</v>
      </c>
      <c r="I132" s="6">
        <f>IF(Jun!$E135&gt;0,VLOOKUP($A132,Jun!$O$4:$T$202,5,FALSE)+Jun!L$4/1000,0)</f>
        <v>0</v>
      </c>
      <c r="J132" s="16">
        <f t="shared" si="175"/>
        <v>0</v>
      </c>
      <c r="K132" s="6">
        <f>IF(Jul!$E135&gt;0,VLOOKUP($A132,Jul!$O$4:$R$202,4,FALSE),0)</f>
        <v>0</v>
      </c>
      <c r="L132" s="6">
        <f>IF(Jul!$E135&gt;0,VLOOKUP($A132,Jul!$O$4:$T$202,5,FALSE)+Jul!$L$4/1000,0)</f>
        <v>0</v>
      </c>
      <c r="M132" s="16">
        <f t="shared" si="176"/>
        <v>0</v>
      </c>
      <c r="N132" s="6">
        <f>IF(Aug!$E135&gt;0,VLOOKUP($A132,Aug!$O$4:$R$202,4,FALSE),0)</f>
        <v>0</v>
      </c>
      <c r="O132" s="6">
        <f>IF(Aug!$E135&gt;0,VLOOKUP($A132,Aug!$O$4:$T$202,5,FALSE)+Aug!L$4/1000,0)</f>
        <v>0</v>
      </c>
      <c r="P132" s="16">
        <f t="shared" si="177"/>
        <v>0</v>
      </c>
      <c r="Q132" s="6">
        <f>IF(Sep!$E135&gt;0,VLOOKUP($A132,Sep!$O$4:$R$202,4,FALSE),0)</f>
        <v>0</v>
      </c>
      <c r="R132" s="6">
        <f>IF(Sep!$E135&gt;0,VLOOKUP($A132,Sep!$O$4:$T$202,5,FALSE)+Sep!L$4/1000,0)</f>
        <v>0</v>
      </c>
      <c r="S132" s="16">
        <f t="shared" si="178"/>
        <v>0</v>
      </c>
      <c r="T132" s="6">
        <f>IF(Oct!$E135&gt;0,VLOOKUP($A132,Oct!$O$4:$R$202,4,FALSE),0)</f>
        <v>0</v>
      </c>
      <c r="U132" s="6">
        <f>IF(Oct!$E135&gt;0,VLOOKUP($A132,Oct!$O$4:$T$202,5,FALSE)+Oct!L$4/1000,0)</f>
        <v>0</v>
      </c>
      <c r="V132" s="16">
        <f t="shared" si="179"/>
        <v>0</v>
      </c>
      <c r="W132" s="6">
        <f>IF(Nov!$E135&gt;0,VLOOKUP($A132,Nov!$O$4:$R$202,4,FALSE),0)</f>
        <v>0</v>
      </c>
      <c r="X132" s="6">
        <f>IF(Nov!$E135&gt;0,VLOOKUP($A132,Nov!$O$4:$T$202,5,FALSE)+Nov!L$4/1000,0)</f>
        <v>0</v>
      </c>
      <c r="Y132" s="16">
        <f t="shared" si="180"/>
        <v>0</v>
      </c>
      <c r="Z132" s="6">
        <f>IF(Dec!$E135&gt;0,VLOOKUP($A132,Dec!$O$4:$R$202,4,FALSE),0)</f>
        <v>0</v>
      </c>
      <c r="AA132" s="6">
        <f>IF(Dec!$E135&gt;0,VLOOKUP($A132,Dec!$O$4:$T$202,5,FALSE)+Dec!L$4/1000,0)</f>
        <v>0</v>
      </c>
      <c r="AB132" s="16">
        <f t="shared" si="181"/>
        <v>0</v>
      </c>
      <c r="AC132" s="6">
        <f>IF(Jan!$E135&gt;0,VLOOKUP($A132,Jan!$O$4:$R$202,4,FALSE),0)</f>
        <v>0</v>
      </c>
      <c r="AD132" s="6">
        <f>IF(Jan!$E135&gt;0,VLOOKUP($A132,Jan!$O$4:$T$202,5,FALSE)+Jan!L$4/1000,0)</f>
        <v>0</v>
      </c>
      <c r="AE132" s="16">
        <f t="shared" si="182"/>
        <v>0</v>
      </c>
      <c r="AF132" s="6">
        <f>IF(Feb!$E135&gt;0,VLOOKUP($A132,Feb!$O$4:$R$202,4,FALSE),0)</f>
        <v>0</v>
      </c>
      <c r="AG132" s="6">
        <f>IF(Feb!$E135&gt;0,VLOOKUP($A132,Feb!$O$4:$T$202,5,FALSE)+Feb!L$4/1000,0)</f>
        <v>0</v>
      </c>
      <c r="AH132" s="16">
        <f t="shared" si="183"/>
        <v>0</v>
      </c>
      <c r="AI132" s="6">
        <f>IF(Mar!$E135&gt;0,VLOOKUP($A132,Mar!$O$4:$R$202,4,FALSE),0)</f>
        <v>0</v>
      </c>
      <c r="AJ132" s="6">
        <f>IF(Mar!$E135&gt;0,VLOOKUP($A132,Mar!$O$4:$T$202,5,FALSE)+Mar!L$4/1000,0)</f>
        <v>0</v>
      </c>
      <c r="AK132" s="16">
        <f t="shared" si="184"/>
        <v>0</v>
      </c>
      <c r="AN132" s="16">
        <f t="shared" si="185"/>
        <v>0</v>
      </c>
      <c r="AQ132" s="1">
        <f t="shared" si="186"/>
        <v>0</v>
      </c>
      <c r="AR132" s="6">
        <f t="shared" si="187"/>
        <v>0</v>
      </c>
      <c r="AS132" s="6">
        <f t="shared" si="188"/>
        <v>0</v>
      </c>
      <c r="AT132" s="6">
        <f t="shared" si="189"/>
        <v>0</v>
      </c>
      <c r="AU132" s="6">
        <f t="shared" si="190"/>
        <v>0</v>
      </c>
      <c r="AV132" s="6">
        <f t="shared" si="191"/>
        <v>0</v>
      </c>
      <c r="AW132" s="6">
        <f t="shared" si="192"/>
        <v>0</v>
      </c>
      <c r="AX132" s="6">
        <f t="shared" si="193"/>
        <v>0</v>
      </c>
      <c r="AY132" s="6">
        <f t="shared" si="194"/>
        <v>0</v>
      </c>
      <c r="AZ132" s="6">
        <f t="shared" si="195"/>
        <v>0</v>
      </c>
      <c r="BA132" s="6">
        <f t="shared" si="196"/>
        <v>0</v>
      </c>
      <c r="BB132" s="6">
        <f t="shared" si="197"/>
        <v>0</v>
      </c>
      <c r="BC132" s="6">
        <f t="shared" si="198"/>
        <v>0</v>
      </c>
      <c r="BE132" s="1">
        <f t="shared" si="199"/>
        <v>0</v>
      </c>
      <c r="BF132" s="1">
        <f t="shared" si="200"/>
        <v>0</v>
      </c>
      <c r="BG132" s="1">
        <f t="shared" si="201"/>
        <v>0</v>
      </c>
      <c r="BH132" s="1">
        <f t="shared" si="202"/>
        <v>0</v>
      </c>
      <c r="BI132" s="1">
        <f t="shared" si="203"/>
        <v>0</v>
      </c>
      <c r="BJ132" s="1">
        <f t="shared" si="204"/>
        <v>0</v>
      </c>
      <c r="BK132" s="1">
        <f t="shared" si="205"/>
        <v>0</v>
      </c>
      <c r="BL132" s="1">
        <f t="shared" si="206"/>
        <v>0</v>
      </c>
      <c r="BM132" s="1">
        <f t="shared" si="207"/>
        <v>0</v>
      </c>
    </row>
    <row r="133" spans="1:65" x14ac:dyDescent="0.25">
      <c r="B133" s="6">
        <f>IF(Apr!$E136&gt;0,VLOOKUP($A133,Apr!$O$4:$T$202,4,FALSE),0)</f>
        <v>0</v>
      </c>
      <c r="C133" s="6">
        <f>IF(Apr!$E136&gt;0,VLOOKUP($A133,Apr!$O$4:$T$202,5,FALSE)+Apr!L$4/1000,0)</f>
        <v>0</v>
      </c>
      <c r="D133" s="16">
        <f t="shared" si="173"/>
        <v>0</v>
      </c>
      <c r="E133" s="6">
        <f>IF(May!$E136&gt;0,VLOOKUP($A133,May!$O$4:$T$202,4,FALSE),0)</f>
        <v>0</v>
      </c>
      <c r="F133" s="6">
        <f>IF(May!$E136&gt;0,VLOOKUP($A133,May!$O$4:$T$202,5,FALSE)+May!L$4/1000,0)</f>
        <v>0</v>
      </c>
      <c r="G133" s="16">
        <f t="shared" si="174"/>
        <v>0</v>
      </c>
      <c r="H133" s="6">
        <f>IF(Jun!$E136&gt;0,VLOOKUP($A133,Jun!$O$4:$R$202,4,FALSE),0)</f>
        <v>0</v>
      </c>
      <c r="I133" s="6">
        <f>IF(Jun!$E136&gt;0,VLOOKUP($A133,Jun!$O$4:$T$202,5,FALSE)+Jun!L$4/1000,0)</f>
        <v>0</v>
      </c>
      <c r="J133" s="16">
        <f t="shared" si="175"/>
        <v>0</v>
      </c>
      <c r="K133" s="6">
        <f>IF(Jul!$E136&gt;0,VLOOKUP($A133,Jul!$O$4:$R$202,4,FALSE),0)</f>
        <v>0</v>
      </c>
      <c r="L133" s="6">
        <f>IF(Jul!$E136&gt;0,VLOOKUP($A133,Jul!$O$4:$T$202,5,FALSE)+Jul!$L$4/1000,0)</f>
        <v>0</v>
      </c>
      <c r="M133" s="16">
        <f t="shared" si="176"/>
        <v>0</v>
      </c>
      <c r="N133" s="6">
        <f>IF(Aug!$E136&gt;0,VLOOKUP($A133,Aug!$O$4:$R$202,4,FALSE),0)</f>
        <v>0</v>
      </c>
      <c r="O133" s="6">
        <f>IF(Aug!$E136&gt;0,VLOOKUP($A133,Aug!$O$4:$T$202,5,FALSE)+Aug!L$4/1000,0)</f>
        <v>0</v>
      </c>
      <c r="P133" s="16">
        <f t="shared" si="177"/>
        <v>0</v>
      </c>
      <c r="Q133" s="6">
        <f>IF(Sep!$E136&gt;0,VLOOKUP($A133,Sep!$O$4:$R$202,4,FALSE),0)</f>
        <v>0</v>
      </c>
      <c r="R133" s="6">
        <f>IF(Sep!$E136&gt;0,VLOOKUP($A133,Sep!$O$4:$T$202,5,FALSE)+Sep!L$4/1000,0)</f>
        <v>0</v>
      </c>
      <c r="S133" s="16">
        <f t="shared" si="178"/>
        <v>0</v>
      </c>
      <c r="T133" s="6">
        <f>IF(Oct!$E136&gt;0,VLOOKUP($A133,Oct!$O$4:$R$202,4,FALSE),0)</f>
        <v>0</v>
      </c>
      <c r="U133" s="6">
        <f>IF(Oct!$E136&gt;0,VLOOKUP($A133,Oct!$O$4:$T$202,5,FALSE)+Oct!L$4/1000,0)</f>
        <v>0</v>
      </c>
      <c r="V133" s="16">
        <f t="shared" si="179"/>
        <v>0</v>
      </c>
      <c r="W133" s="6">
        <f>IF(Nov!$E136&gt;0,VLOOKUP($A133,Nov!$O$4:$R$202,4,FALSE),0)</f>
        <v>0</v>
      </c>
      <c r="X133" s="6">
        <f>IF(Nov!$E136&gt;0,VLOOKUP($A133,Nov!$O$4:$T$202,5,FALSE)+Nov!L$4/1000,0)</f>
        <v>0</v>
      </c>
      <c r="Y133" s="16">
        <f t="shared" si="180"/>
        <v>0</v>
      </c>
      <c r="Z133" s="6">
        <f>IF(Dec!$E136&gt;0,VLOOKUP($A133,Dec!$O$4:$R$202,4,FALSE),0)</f>
        <v>0</v>
      </c>
      <c r="AA133" s="6">
        <f>IF(Dec!$E136&gt;0,VLOOKUP($A133,Dec!$O$4:$T$202,5,FALSE)+Dec!L$4/1000,0)</f>
        <v>0</v>
      </c>
      <c r="AB133" s="16">
        <f t="shared" si="181"/>
        <v>0</v>
      </c>
      <c r="AC133" s="6">
        <f>IF(Jan!$E136&gt;0,VLOOKUP($A133,Jan!$O$4:$R$202,4,FALSE),0)</f>
        <v>0</v>
      </c>
      <c r="AD133" s="6">
        <f>IF(Jan!$E136&gt;0,VLOOKUP($A133,Jan!$O$4:$T$202,5,FALSE)+Jan!L$4/1000,0)</f>
        <v>0</v>
      </c>
      <c r="AE133" s="16">
        <f t="shared" si="182"/>
        <v>0</v>
      </c>
      <c r="AF133" s="6">
        <f>IF(Feb!$E136&gt;0,VLOOKUP($A133,Feb!$O$4:$R$202,4,FALSE),0)</f>
        <v>0</v>
      </c>
      <c r="AG133" s="6">
        <f>IF(Feb!$E136&gt;0,VLOOKUP($A133,Feb!$O$4:$T$202,5,FALSE)+Feb!L$4/1000,0)</f>
        <v>0</v>
      </c>
      <c r="AH133" s="16">
        <f t="shared" si="183"/>
        <v>0</v>
      </c>
      <c r="AI133" s="6">
        <f>IF(Mar!$E136&gt;0,VLOOKUP($A133,Mar!$O$4:$R$202,4,FALSE),0)</f>
        <v>0</v>
      </c>
      <c r="AJ133" s="6">
        <f>IF(Mar!$E136&gt;0,VLOOKUP($A133,Mar!$O$4:$T$202,5,FALSE)+Mar!L$4/1000,0)</f>
        <v>0</v>
      </c>
      <c r="AK133" s="16">
        <f t="shared" si="184"/>
        <v>0</v>
      </c>
      <c r="AN133" s="16">
        <f t="shared" si="185"/>
        <v>0</v>
      </c>
      <c r="AQ133" s="1">
        <f t="shared" si="186"/>
        <v>0</v>
      </c>
      <c r="AR133" s="6">
        <f t="shared" si="187"/>
        <v>0</v>
      </c>
      <c r="AS133" s="6">
        <f t="shared" si="188"/>
        <v>0</v>
      </c>
      <c r="AT133" s="6">
        <f t="shared" si="189"/>
        <v>0</v>
      </c>
      <c r="AU133" s="6">
        <f t="shared" si="190"/>
        <v>0</v>
      </c>
      <c r="AV133" s="6">
        <f t="shared" si="191"/>
        <v>0</v>
      </c>
      <c r="AW133" s="6">
        <f t="shared" si="192"/>
        <v>0</v>
      </c>
      <c r="AX133" s="6">
        <f t="shared" si="193"/>
        <v>0</v>
      </c>
      <c r="AY133" s="6">
        <f t="shared" si="194"/>
        <v>0</v>
      </c>
      <c r="AZ133" s="6">
        <f t="shared" si="195"/>
        <v>0</v>
      </c>
      <c r="BA133" s="6">
        <f t="shared" si="196"/>
        <v>0</v>
      </c>
      <c r="BB133" s="6">
        <f t="shared" si="197"/>
        <v>0</v>
      </c>
      <c r="BC133" s="6">
        <f t="shared" si="198"/>
        <v>0</v>
      </c>
      <c r="BE133" s="1">
        <f t="shared" si="199"/>
        <v>0</v>
      </c>
      <c r="BF133" s="1">
        <f t="shared" si="200"/>
        <v>0</v>
      </c>
      <c r="BG133" s="1">
        <f t="shared" si="201"/>
        <v>0</v>
      </c>
      <c r="BH133" s="1">
        <f t="shared" si="202"/>
        <v>0</v>
      </c>
      <c r="BI133" s="1">
        <f t="shared" si="203"/>
        <v>0</v>
      </c>
      <c r="BJ133" s="1">
        <f t="shared" si="204"/>
        <v>0</v>
      </c>
      <c r="BK133" s="1">
        <f t="shared" si="205"/>
        <v>0</v>
      </c>
      <c r="BL133" s="1">
        <f t="shared" si="206"/>
        <v>0</v>
      </c>
      <c r="BM133" s="1">
        <f t="shared" si="207"/>
        <v>0</v>
      </c>
    </row>
    <row r="134" spans="1:65" x14ac:dyDescent="0.25">
      <c r="B134" s="6">
        <f>IF(Apr!$E137&gt;0,VLOOKUP($A134,Apr!$O$4:$T$202,4,FALSE),0)</f>
        <v>0</v>
      </c>
      <c r="C134" s="6">
        <f>IF(Apr!$E137&gt;0,VLOOKUP($A134,Apr!$O$4:$T$202,5,FALSE)+Apr!L$4/1000,0)</f>
        <v>0</v>
      </c>
      <c r="D134" s="16">
        <f t="shared" si="173"/>
        <v>0</v>
      </c>
      <c r="E134" s="6">
        <f>IF(May!$E137&gt;0,VLOOKUP($A134,May!$O$4:$T$202,4,FALSE),0)</f>
        <v>0</v>
      </c>
      <c r="F134" s="6">
        <f>IF(May!$E137&gt;0,VLOOKUP($A134,May!$O$4:$T$202,5,FALSE)+May!L$4/1000,0)</f>
        <v>0</v>
      </c>
      <c r="G134" s="16">
        <f t="shared" si="174"/>
        <v>0</v>
      </c>
      <c r="H134" s="6">
        <f>IF(Jun!$E137&gt;0,VLOOKUP($A134,Jun!$O$4:$R$202,4,FALSE),0)</f>
        <v>0</v>
      </c>
      <c r="I134" s="6">
        <f>IF(Jun!$E137&gt;0,VLOOKUP($A134,Jun!$O$4:$T$202,5,FALSE)+Jun!L$4/1000,0)</f>
        <v>0</v>
      </c>
      <c r="J134" s="16">
        <f t="shared" si="175"/>
        <v>0</v>
      </c>
      <c r="K134" s="6">
        <f>IF(Jul!$E137&gt;0,VLOOKUP($A134,Jul!$O$4:$R$202,4,FALSE),0)</f>
        <v>0</v>
      </c>
      <c r="L134" s="6">
        <f>IF(Jul!$E137&gt;0,VLOOKUP($A134,Jul!$O$4:$T$202,5,FALSE)+Jul!$L$4/1000,0)</f>
        <v>0</v>
      </c>
      <c r="M134" s="16">
        <f t="shared" si="176"/>
        <v>0</v>
      </c>
      <c r="N134" s="6">
        <f>IF(Aug!$E137&gt;0,VLOOKUP($A134,Aug!$O$4:$R$202,4,FALSE),0)</f>
        <v>0</v>
      </c>
      <c r="O134" s="6">
        <f>IF(Aug!$E137&gt;0,VLOOKUP($A134,Aug!$O$4:$T$202,5,FALSE)+Aug!L$4/1000,0)</f>
        <v>0</v>
      </c>
      <c r="P134" s="16">
        <f t="shared" si="177"/>
        <v>0</v>
      </c>
      <c r="Q134" s="6">
        <f>IF(Sep!$E137&gt;0,VLOOKUP($A134,Sep!$O$4:$R$202,4,FALSE),0)</f>
        <v>0</v>
      </c>
      <c r="R134" s="6">
        <f>IF(Sep!$E137&gt;0,VLOOKUP($A134,Sep!$O$4:$T$202,5,FALSE)+Sep!L$4/1000,0)</f>
        <v>0</v>
      </c>
      <c r="S134" s="16">
        <f t="shared" si="178"/>
        <v>0</v>
      </c>
      <c r="T134" s="6">
        <f>IF(Oct!$E137&gt;0,VLOOKUP($A134,Oct!$O$4:$R$202,4,FALSE),0)</f>
        <v>0</v>
      </c>
      <c r="U134" s="6">
        <f>IF(Oct!$E137&gt;0,VLOOKUP($A134,Oct!$O$4:$T$202,5,FALSE)+Oct!L$4/1000,0)</f>
        <v>0</v>
      </c>
      <c r="V134" s="16">
        <f t="shared" si="179"/>
        <v>0</v>
      </c>
      <c r="W134" s="6">
        <f>IF(Nov!$E137&gt;0,VLOOKUP($A134,Nov!$O$4:$R$202,4,FALSE),0)</f>
        <v>0</v>
      </c>
      <c r="X134" s="6">
        <f>IF(Nov!$E137&gt;0,VLOOKUP($A134,Nov!$O$4:$T$202,5,FALSE)+Nov!L$4/1000,0)</f>
        <v>0</v>
      </c>
      <c r="Y134" s="16">
        <f t="shared" si="180"/>
        <v>0</v>
      </c>
      <c r="Z134" s="6">
        <f>IF(Dec!$E137&gt;0,VLOOKUP($A134,Dec!$O$4:$R$202,4,FALSE),0)</f>
        <v>0</v>
      </c>
      <c r="AA134" s="6">
        <f>IF(Dec!$E137&gt;0,VLOOKUP($A134,Dec!$O$4:$T$202,5,FALSE)+Dec!L$4/1000,0)</f>
        <v>0</v>
      </c>
      <c r="AB134" s="16">
        <f t="shared" si="181"/>
        <v>0</v>
      </c>
      <c r="AC134" s="6">
        <f>IF(Jan!$E137&gt;0,VLOOKUP($A134,Jan!$O$4:$R$202,4,FALSE),0)</f>
        <v>0</v>
      </c>
      <c r="AD134" s="6">
        <f>IF(Jan!$E137&gt;0,VLOOKUP($A134,Jan!$O$4:$T$202,5,FALSE)+Jan!L$4/1000,0)</f>
        <v>0</v>
      </c>
      <c r="AE134" s="16">
        <f t="shared" si="182"/>
        <v>0</v>
      </c>
      <c r="AF134" s="6">
        <f>IF(Feb!$E137&gt;0,VLOOKUP($A134,Feb!$O$4:$R$202,4,FALSE),0)</f>
        <v>0</v>
      </c>
      <c r="AG134" s="6">
        <f>IF(Feb!$E137&gt;0,VLOOKUP($A134,Feb!$O$4:$T$202,5,FALSE)+Feb!L$4/1000,0)</f>
        <v>0</v>
      </c>
      <c r="AH134" s="16">
        <f t="shared" si="183"/>
        <v>0</v>
      </c>
      <c r="AI134" s="6">
        <f>IF(Mar!$E137&gt;0,VLOOKUP($A134,Mar!$O$4:$R$202,4,FALSE),0)</f>
        <v>0</v>
      </c>
      <c r="AJ134" s="6">
        <f>IF(Mar!$E137&gt;0,VLOOKUP($A134,Mar!$O$4:$T$202,5,FALSE)+Mar!L$4/1000,0)</f>
        <v>0</v>
      </c>
      <c r="AK134" s="16">
        <f t="shared" si="184"/>
        <v>0</v>
      </c>
      <c r="AN134" s="16">
        <f t="shared" si="185"/>
        <v>0</v>
      </c>
      <c r="AQ134" s="1">
        <f t="shared" si="186"/>
        <v>0</v>
      </c>
      <c r="AR134" s="6">
        <f t="shared" si="187"/>
        <v>0</v>
      </c>
      <c r="AS134" s="6">
        <f t="shared" si="188"/>
        <v>0</v>
      </c>
      <c r="AT134" s="6">
        <f t="shared" si="189"/>
        <v>0</v>
      </c>
      <c r="AU134" s="6">
        <f t="shared" si="190"/>
        <v>0</v>
      </c>
      <c r="AV134" s="6">
        <f t="shared" si="191"/>
        <v>0</v>
      </c>
      <c r="AW134" s="6">
        <f t="shared" si="192"/>
        <v>0</v>
      </c>
      <c r="AX134" s="6">
        <f t="shared" si="193"/>
        <v>0</v>
      </c>
      <c r="AY134" s="6">
        <f t="shared" si="194"/>
        <v>0</v>
      </c>
      <c r="AZ134" s="6">
        <f t="shared" si="195"/>
        <v>0</v>
      </c>
      <c r="BA134" s="6">
        <f t="shared" si="196"/>
        <v>0</v>
      </c>
      <c r="BB134" s="6">
        <f t="shared" si="197"/>
        <v>0</v>
      </c>
      <c r="BC134" s="6">
        <f t="shared" si="198"/>
        <v>0</v>
      </c>
      <c r="BE134" s="1">
        <f t="shared" si="199"/>
        <v>0</v>
      </c>
      <c r="BF134" s="1">
        <f t="shared" si="200"/>
        <v>0</v>
      </c>
      <c r="BG134" s="1">
        <f t="shared" si="201"/>
        <v>0</v>
      </c>
      <c r="BH134" s="1">
        <f t="shared" si="202"/>
        <v>0</v>
      </c>
      <c r="BI134" s="1">
        <f t="shared" si="203"/>
        <v>0</v>
      </c>
      <c r="BJ134" s="1">
        <f t="shared" si="204"/>
        <v>0</v>
      </c>
      <c r="BK134" s="1">
        <f t="shared" si="205"/>
        <v>0</v>
      </c>
      <c r="BL134" s="1">
        <f t="shared" si="206"/>
        <v>0</v>
      </c>
      <c r="BM134" s="1">
        <f t="shared" si="207"/>
        <v>0</v>
      </c>
    </row>
    <row r="135" spans="1:65" x14ac:dyDescent="0.25">
      <c r="B135" s="6">
        <f>IF(Apr!$E138&gt;0,VLOOKUP($A135,Apr!$O$4:$T$202,4,FALSE),0)</f>
        <v>0</v>
      </c>
      <c r="C135" s="6">
        <f>IF(Apr!$E138&gt;0,VLOOKUP($A135,Apr!$O$4:$T$202,5,FALSE)+Apr!L$4/1000,0)</f>
        <v>0</v>
      </c>
      <c r="D135" s="16">
        <f t="shared" si="173"/>
        <v>0</v>
      </c>
      <c r="E135" s="6">
        <f>IF(May!$E138&gt;0,VLOOKUP($A135,May!$O$4:$T$202,4,FALSE),0)</f>
        <v>0</v>
      </c>
      <c r="F135" s="6">
        <f>IF(May!$E138&gt;0,VLOOKUP($A135,May!$O$4:$T$202,5,FALSE)+May!L$4/1000,0)</f>
        <v>0</v>
      </c>
      <c r="G135" s="16">
        <f t="shared" si="174"/>
        <v>0</v>
      </c>
      <c r="H135" s="6">
        <f>IF(Jun!$E138&gt;0,VLOOKUP($A135,Jun!$O$4:$R$202,4,FALSE),0)</f>
        <v>0</v>
      </c>
      <c r="I135" s="6">
        <f>IF(Jun!$E138&gt;0,VLOOKUP($A135,Jun!$O$4:$T$202,5,FALSE)+Jun!L$4/1000,0)</f>
        <v>0</v>
      </c>
      <c r="J135" s="16">
        <f t="shared" si="175"/>
        <v>0</v>
      </c>
      <c r="K135" s="6">
        <f>IF(Jul!$E138&gt;0,VLOOKUP($A135,Jul!$O$4:$R$202,4,FALSE),0)</f>
        <v>0</v>
      </c>
      <c r="L135" s="6">
        <f>IF(Jul!$E138&gt;0,VLOOKUP($A135,Jul!$O$4:$T$202,5,FALSE)+Jul!$L$4/1000,0)</f>
        <v>0</v>
      </c>
      <c r="M135" s="16">
        <f t="shared" si="176"/>
        <v>0</v>
      </c>
      <c r="N135" s="6">
        <f>IF(Aug!$E138&gt;0,VLOOKUP($A135,Aug!$O$4:$R$202,4,FALSE),0)</f>
        <v>0</v>
      </c>
      <c r="O135" s="6">
        <f>IF(Aug!$E138&gt;0,VLOOKUP($A135,Aug!$O$4:$T$202,5,FALSE)+Aug!L$4/1000,0)</f>
        <v>0</v>
      </c>
      <c r="P135" s="16">
        <f t="shared" si="177"/>
        <v>0</v>
      </c>
      <c r="Q135" s="6">
        <f>IF(Sep!$E138&gt;0,VLOOKUP($A135,Sep!$O$4:$R$202,4,FALSE),0)</f>
        <v>0</v>
      </c>
      <c r="R135" s="6">
        <f>IF(Sep!$E138&gt;0,VLOOKUP($A135,Sep!$O$4:$T$202,5,FALSE)+Sep!L$4/1000,0)</f>
        <v>0</v>
      </c>
      <c r="S135" s="16">
        <f t="shared" si="178"/>
        <v>0</v>
      </c>
      <c r="T135" s="6">
        <f>IF(Oct!$E138&gt;0,VLOOKUP($A135,Oct!$O$4:$R$202,4,FALSE),0)</f>
        <v>0</v>
      </c>
      <c r="U135" s="6">
        <f>IF(Oct!$E138&gt;0,VLOOKUP($A135,Oct!$O$4:$T$202,5,FALSE)+Oct!L$4/1000,0)</f>
        <v>0</v>
      </c>
      <c r="V135" s="16">
        <f t="shared" si="179"/>
        <v>0</v>
      </c>
      <c r="W135" s="6">
        <f>IF(Nov!$E138&gt;0,VLOOKUP($A135,Nov!$O$4:$R$202,4,FALSE),0)</f>
        <v>0</v>
      </c>
      <c r="X135" s="6">
        <f>IF(Nov!$E138&gt;0,VLOOKUP($A135,Nov!$O$4:$T$202,5,FALSE)+Nov!L$4/1000,0)</f>
        <v>0</v>
      </c>
      <c r="Y135" s="16">
        <f t="shared" si="180"/>
        <v>0</v>
      </c>
      <c r="Z135" s="6">
        <f>IF(Dec!$E138&gt;0,VLOOKUP($A135,Dec!$O$4:$R$202,4,FALSE),0)</f>
        <v>0</v>
      </c>
      <c r="AA135" s="6">
        <f>IF(Dec!$E138&gt;0,VLOOKUP($A135,Dec!$O$4:$T$202,5,FALSE)+Dec!L$4/1000,0)</f>
        <v>0</v>
      </c>
      <c r="AB135" s="16">
        <f t="shared" si="181"/>
        <v>0</v>
      </c>
      <c r="AC135" s="6">
        <f>IF(Jan!$E138&gt;0,VLOOKUP($A135,Jan!$O$4:$R$202,4,FALSE),0)</f>
        <v>0</v>
      </c>
      <c r="AD135" s="6">
        <f>IF(Jan!$E138&gt;0,VLOOKUP($A135,Jan!$O$4:$T$202,5,FALSE)+Jan!L$4/1000,0)</f>
        <v>0</v>
      </c>
      <c r="AE135" s="16">
        <f t="shared" si="182"/>
        <v>0</v>
      </c>
      <c r="AF135" s="6">
        <f>IF(Feb!$E138&gt;0,VLOOKUP($A135,Feb!$O$4:$R$202,4,FALSE),0)</f>
        <v>0</v>
      </c>
      <c r="AG135" s="6">
        <f>IF(Feb!$E138&gt;0,VLOOKUP($A135,Feb!$O$4:$T$202,5,FALSE)+Feb!L$4/1000,0)</f>
        <v>0</v>
      </c>
      <c r="AH135" s="16">
        <f t="shared" si="183"/>
        <v>0</v>
      </c>
      <c r="AI135" s="6">
        <f>IF(Mar!$E138&gt;0,VLOOKUP($A135,Mar!$O$4:$R$202,4,FALSE),0)</f>
        <v>0</v>
      </c>
      <c r="AJ135" s="6">
        <f>IF(Mar!$E138&gt;0,VLOOKUP($A135,Mar!$O$4:$T$202,5,FALSE)+Mar!L$4/1000,0)</f>
        <v>0</v>
      </c>
      <c r="AK135" s="16">
        <f t="shared" si="184"/>
        <v>0</v>
      </c>
      <c r="AN135" s="16">
        <f t="shared" si="185"/>
        <v>0</v>
      </c>
      <c r="AQ135" s="1">
        <f t="shared" si="186"/>
        <v>0</v>
      </c>
      <c r="AR135" s="6">
        <f t="shared" si="187"/>
        <v>0</v>
      </c>
      <c r="AS135" s="6">
        <f t="shared" si="188"/>
        <v>0</v>
      </c>
      <c r="AT135" s="6">
        <f t="shared" si="189"/>
        <v>0</v>
      </c>
      <c r="AU135" s="6">
        <f t="shared" si="190"/>
        <v>0</v>
      </c>
      <c r="AV135" s="6">
        <f t="shared" si="191"/>
        <v>0</v>
      </c>
      <c r="AW135" s="6">
        <f t="shared" si="192"/>
        <v>0</v>
      </c>
      <c r="AX135" s="6">
        <f t="shared" si="193"/>
        <v>0</v>
      </c>
      <c r="AY135" s="6">
        <f t="shared" si="194"/>
        <v>0</v>
      </c>
      <c r="AZ135" s="6">
        <f t="shared" si="195"/>
        <v>0</v>
      </c>
      <c r="BA135" s="6">
        <f t="shared" si="196"/>
        <v>0</v>
      </c>
      <c r="BB135" s="6">
        <f t="shared" si="197"/>
        <v>0</v>
      </c>
      <c r="BC135" s="6">
        <f t="shared" si="198"/>
        <v>0</v>
      </c>
      <c r="BE135" s="1">
        <f t="shared" si="199"/>
        <v>0</v>
      </c>
      <c r="BF135" s="1">
        <f t="shared" si="200"/>
        <v>0</v>
      </c>
      <c r="BG135" s="1">
        <f t="shared" si="201"/>
        <v>0</v>
      </c>
      <c r="BH135" s="1">
        <f t="shared" si="202"/>
        <v>0</v>
      </c>
      <c r="BI135" s="1">
        <f t="shared" si="203"/>
        <v>0</v>
      </c>
      <c r="BJ135" s="1">
        <f t="shared" si="204"/>
        <v>0</v>
      </c>
      <c r="BK135" s="1">
        <f t="shared" si="205"/>
        <v>0</v>
      </c>
      <c r="BL135" s="1">
        <f t="shared" si="206"/>
        <v>0</v>
      </c>
      <c r="BM135" s="1">
        <f t="shared" si="207"/>
        <v>0</v>
      </c>
    </row>
    <row r="136" spans="1:65" x14ac:dyDescent="0.25">
      <c r="B136" s="6">
        <f>IF(Apr!$E139&gt;0,VLOOKUP($A136,Apr!$O$4:$T$202,4,FALSE),0)</f>
        <v>0</v>
      </c>
      <c r="C136" s="6">
        <f>IF(Apr!$E139&gt;0,VLOOKUP($A136,Apr!$O$4:$T$202,5,FALSE)+Apr!L$4/1000,0)</f>
        <v>0</v>
      </c>
      <c r="D136" s="16">
        <f t="shared" si="173"/>
        <v>0</v>
      </c>
      <c r="E136" s="6">
        <f>IF(May!$E139&gt;0,VLOOKUP($A136,May!$O$4:$T$202,4,FALSE),0)</f>
        <v>0</v>
      </c>
      <c r="F136" s="6">
        <f>IF(May!$E139&gt;0,VLOOKUP($A136,May!$O$4:$T$202,5,FALSE)+May!L$4/1000,0)</f>
        <v>0</v>
      </c>
      <c r="G136" s="16">
        <f t="shared" si="174"/>
        <v>0</v>
      </c>
      <c r="H136" s="6">
        <f>IF(Jun!$E139&gt;0,VLOOKUP($A136,Jun!$O$4:$R$202,4,FALSE),0)</f>
        <v>0</v>
      </c>
      <c r="I136" s="6">
        <f>IF(Jun!$E139&gt;0,VLOOKUP($A136,Jun!$O$4:$T$202,5,FALSE)+Jun!L$4/1000,0)</f>
        <v>0</v>
      </c>
      <c r="J136" s="16">
        <f t="shared" si="175"/>
        <v>0</v>
      </c>
      <c r="K136" s="6">
        <f>IF(Jul!$E139&gt;0,VLOOKUP($A136,Jul!$O$4:$R$202,4,FALSE),0)</f>
        <v>0</v>
      </c>
      <c r="L136" s="6">
        <f>IF(Jul!$E139&gt;0,VLOOKUP($A136,Jul!$O$4:$T$202,5,FALSE)+Jul!$L$4/1000,0)</f>
        <v>0</v>
      </c>
      <c r="M136" s="16">
        <f t="shared" si="176"/>
        <v>0</v>
      </c>
      <c r="N136" s="6">
        <f>IF(Aug!$E139&gt;0,VLOOKUP($A136,Aug!$O$4:$R$202,4,FALSE),0)</f>
        <v>0</v>
      </c>
      <c r="O136" s="6">
        <f>IF(Aug!$E139&gt;0,VLOOKUP($A136,Aug!$O$4:$T$202,5,FALSE)+Aug!L$4/1000,0)</f>
        <v>0</v>
      </c>
      <c r="P136" s="16">
        <f t="shared" si="177"/>
        <v>0</v>
      </c>
      <c r="Q136" s="6">
        <f>IF(Sep!$E139&gt;0,VLOOKUP($A136,Sep!$O$4:$R$202,4,FALSE),0)</f>
        <v>0</v>
      </c>
      <c r="R136" s="6">
        <f>IF(Sep!$E139&gt;0,VLOOKUP($A136,Sep!$O$4:$T$202,5,FALSE)+Sep!L$4/1000,0)</f>
        <v>0</v>
      </c>
      <c r="S136" s="16">
        <f t="shared" si="178"/>
        <v>0</v>
      </c>
      <c r="T136" s="6">
        <f>IF(Oct!$E139&gt;0,VLOOKUP($A136,Oct!$O$4:$R$202,4,FALSE),0)</f>
        <v>0</v>
      </c>
      <c r="U136" s="6">
        <f>IF(Oct!$E139&gt;0,VLOOKUP($A136,Oct!$O$4:$T$202,5,FALSE)+Oct!L$4/1000,0)</f>
        <v>0</v>
      </c>
      <c r="V136" s="16">
        <f t="shared" si="179"/>
        <v>0</v>
      </c>
      <c r="W136" s="6">
        <f>IF(Nov!$E139&gt;0,VLOOKUP($A136,Nov!$O$4:$R$202,4,FALSE),0)</f>
        <v>0</v>
      </c>
      <c r="X136" s="6">
        <f>IF(Nov!$E139&gt;0,VLOOKUP($A136,Nov!$O$4:$T$202,5,FALSE)+Nov!L$4/1000,0)</f>
        <v>0</v>
      </c>
      <c r="Y136" s="16">
        <f t="shared" si="180"/>
        <v>0</v>
      </c>
      <c r="Z136" s="6">
        <f>IF(Dec!$E139&gt;0,VLOOKUP($A136,Dec!$O$4:$R$202,4,FALSE),0)</f>
        <v>0</v>
      </c>
      <c r="AA136" s="6">
        <f>IF(Dec!$E139&gt;0,VLOOKUP($A136,Dec!$O$4:$T$202,5,FALSE)+Dec!L$4/1000,0)</f>
        <v>0</v>
      </c>
      <c r="AB136" s="16">
        <f t="shared" si="181"/>
        <v>0</v>
      </c>
      <c r="AC136" s="6">
        <f>IF(Jan!$E139&gt;0,VLOOKUP($A136,Jan!$O$4:$R$202,4,FALSE),0)</f>
        <v>0</v>
      </c>
      <c r="AD136" s="6">
        <f>IF(Jan!$E139&gt;0,VLOOKUP($A136,Jan!$O$4:$T$202,5,FALSE)+Jan!L$4/1000,0)</f>
        <v>0</v>
      </c>
      <c r="AE136" s="16">
        <f t="shared" si="182"/>
        <v>0</v>
      </c>
      <c r="AF136" s="6">
        <f>IF(Feb!$E139&gt;0,VLOOKUP($A136,Feb!$O$4:$R$202,4,FALSE),0)</f>
        <v>0</v>
      </c>
      <c r="AG136" s="6">
        <f>IF(Feb!$E139&gt;0,VLOOKUP($A136,Feb!$O$4:$T$202,5,FALSE)+Feb!L$4/1000,0)</f>
        <v>0</v>
      </c>
      <c r="AH136" s="16">
        <f t="shared" si="183"/>
        <v>0</v>
      </c>
      <c r="AI136" s="6">
        <f>IF(Mar!$E139&gt;0,VLOOKUP($A136,Mar!$O$4:$R$202,4,FALSE),0)</f>
        <v>0</v>
      </c>
      <c r="AJ136" s="6">
        <f>IF(Mar!$E139&gt;0,VLOOKUP($A136,Mar!$O$4:$T$202,5,FALSE)+Mar!L$4/1000,0)</f>
        <v>0</v>
      </c>
      <c r="AK136" s="16">
        <f t="shared" si="184"/>
        <v>0</v>
      </c>
      <c r="AN136" s="16">
        <f t="shared" si="185"/>
        <v>0</v>
      </c>
      <c r="AQ136" s="1">
        <f t="shared" si="186"/>
        <v>0</v>
      </c>
      <c r="AR136" s="6">
        <f t="shared" si="187"/>
        <v>0</v>
      </c>
      <c r="AS136" s="6">
        <f t="shared" si="188"/>
        <v>0</v>
      </c>
      <c r="AT136" s="6">
        <f t="shared" si="189"/>
        <v>0</v>
      </c>
      <c r="AU136" s="6">
        <f t="shared" si="190"/>
        <v>0</v>
      </c>
      <c r="AV136" s="6">
        <f t="shared" si="191"/>
        <v>0</v>
      </c>
      <c r="AW136" s="6">
        <f t="shared" si="192"/>
        <v>0</v>
      </c>
      <c r="AX136" s="6">
        <f t="shared" si="193"/>
        <v>0</v>
      </c>
      <c r="AY136" s="6">
        <f t="shared" si="194"/>
        <v>0</v>
      </c>
      <c r="AZ136" s="6">
        <f t="shared" si="195"/>
        <v>0</v>
      </c>
      <c r="BA136" s="6">
        <f t="shared" si="196"/>
        <v>0</v>
      </c>
      <c r="BB136" s="6">
        <f t="shared" si="197"/>
        <v>0</v>
      </c>
      <c r="BC136" s="6">
        <f t="shared" si="198"/>
        <v>0</v>
      </c>
      <c r="BE136" s="1">
        <f t="shared" si="199"/>
        <v>0</v>
      </c>
      <c r="BF136" s="1">
        <f t="shared" si="200"/>
        <v>0</v>
      </c>
      <c r="BG136" s="1">
        <f t="shared" si="201"/>
        <v>0</v>
      </c>
      <c r="BH136" s="1">
        <f t="shared" si="202"/>
        <v>0</v>
      </c>
      <c r="BI136" s="1">
        <f t="shared" si="203"/>
        <v>0</v>
      </c>
      <c r="BJ136" s="1">
        <f t="shared" si="204"/>
        <v>0</v>
      </c>
      <c r="BK136" s="1">
        <f t="shared" si="205"/>
        <v>0</v>
      </c>
      <c r="BL136" s="1">
        <f t="shared" si="206"/>
        <v>0</v>
      </c>
      <c r="BM136" s="1">
        <f t="shared" si="207"/>
        <v>0</v>
      </c>
    </row>
    <row r="137" spans="1:65" x14ac:dyDescent="0.25">
      <c r="B137" s="6">
        <f>IF(Apr!$E140&gt;0,VLOOKUP($A137,Apr!$O$4:$T$202,4,FALSE),0)</f>
        <v>0</v>
      </c>
      <c r="C137" s="6">
        <f>IF(Apr!$E140&gt;0,VLOOKUP($A137,Apr!$O$4:$T$202,5,FALSE)+Apr!L$4/1000,0)</f>
        <v>0</v>
      </c>
      <c r="D137" s="16">
        <f t="shared" si="173"/>
        <v>0</v>
      </c>
      <c r="E137" s="6">
        <f>IF(May!$E140&gt;0,VLOOKUP($A137,May!$O$4:$T$202,4,FALSE),0)</f>
        <v>0</v>
      </c>
      <c r="F137" s="6">
        <f>IF(May!$E140&gt;0,VLOOKUP($A137,May!$O$4:$T$202,5,FALSE)+May!L$4/1000,0)</f>
        <v>0</v>
      </c>
      <c r="G137" s="16">
        <f t="shared" si="174"/>
        <v>0</v>
      </c>
      <c r="H137" s="6">
        <f>IF(Jun!$E140&gt;0,VLOOKUP($A137,Jun!$O$4:$R$202,4,FALSE),0)</f>
        <v>0</v>
      </c>
      <c r="I137" s="6">
        <f>IF(Jun!$E140&gt;0,VLOOKUP($A137,Jun!$O$4:$T$202,5,FALSE)+Jun!L$4/1000,0)</f>
        <v>0</v>
      </c>
      <c r="J137" s="16">
        <f t="shared" si="175"/>
        <v>0</v>
      </c>
      <c r="K137" s="6">
        <f>IF(Jul!$E140&gt;0,VLOOKUP($A137,Jul!$O$4:$R$202,4,FALSE),0)</f>
        <v>0</v>
      </c>
      <c r="L137" s="6">
        <f>IF(Jul!$E140&gt;0,VLOOKUP($A137,Jul!$O$4:$T$202,5,FALSE)+Jul!$L$4/1000,0)</f>
        <v>0</v>
      </c>
      <c r="M137" s="16">
        <f t="shared" si="176"/>
        <v>0</v>
      </c>
      <c r="N137" s="6">
        <f>IF(Aug!$E140&gt;0,VLOOKUP($A137,Aug!$O$4:$R$202,4,FALSE),0)</f>
        <v>0</v>
      </c>
      <c r="O137" s="6">
        <f>IF(Aug!$E140&gt;0,VLOOKUP($A137,Aug!$O$4:$T$202,5,FALSE)+Aug!L$4/1000,0)</f>
        <v>0</v>
      </c>
      <c r="P137" s="16">
        <f t="shared" si="177"/>
        <v>0</v>
      </c>
      <c r="Q137" s="6">
        <f>IF(Sep!$E140&gt;0,VLOOKUP($A137,Sep!$O$4:$R$202,4,FALSE),0)</f>
        <v>0</v>
      </c>
      <c r="R137" s="6">
        <f>IF(Sep!$E140&gt;0,VLOOKUP($A137,Sep!$O$4:$T$202,5,FALSE)+Sep!L$4/1000,0)</f>
        <v>0</v>
      </c>
      <c r="S137" s="16">
        <f t="shared" si="178"/>
        <v>0</v>
      </c>
      <c r="T137" s="6">
        <f>IF(Oct!$E140&gt;0,VLOOKUP($A137,Oct!$O$4:$R$202,4,FALSE),0)</f>
        <v>0</v>
      </c>
      <c r="U137" s="6">
        <f>IF(Oct!$E140&gt;0,VLOOKUP($A137,Oct!$O$4:$T$202,5,FALSE)+Oct!L$4/1000,0)</f>
        <v>0</v>
      </c>
      <c r="V137" s="16">
        <f t="shared" si="179"/>
        <v>0</v>
      </c>
      <c r="W137" s="6">
        <f>IF(Nov!$E140&gt;0,VLOOKUP($A137,Nov!$O$4:$R$202,4,FALSE),0)</f>
        <v>0</v>
      </c>
      <c r="X137" s="6">
        <f>IF(Nov!$E140&gt;0,VLOOKUP($A137,Nov!$O$4:$T$202,5,FALSE)+Nov!L$4/1000,0)</f>
        <v>0</v>
      </c>
      <c r="Y137" s="16">
        <f t="shared" si="180"/>
        <v>0</v>
      </c>
      <c r="Z137" s="6">
        <f>IF(Dec!$E140&gt;0,VLOOKUP($A137,Dec!$O$4:$R$202,4,FALSE),0)</f>
        <v>0</v>
      </c>
      <c r="AA137" s="6">
        <f>IF(Dec!$E140&gt;0,VLOOKUP($A137,Dec!$O$4:$T$202,5,FALSE)+Dec!L$4/1000,0)</f>
        <v>0</v>
      </c>
      <c r="AB137" s="16">
        <f t="shared" si="181"/>
        <v>0</v>
      </c>
      <c r="AC137" s="6">
        <f>IF(Jan!$E140&gt;0,VLOOKUP($A137,Jan!$O$4:$R$202,4,FALSE),0)</f>
        <v>0</v>
      </c>
      <c r="AD137" s="6">
        <f>IF(Jan!$E140&gt;0,VLOOKUP($A137,Jan!$O$4:$T$202,5,FALSE)+Jan!L$4/1000,0)</f>
        <v>0</v>
      </c>
      <c r="AE137" s="16">
        <f t="shared" si="182"/>
        <v>0</v>
      </c>
      <c r="AF137" s="6">
        <f>IF(Feb!$E140&gt;0,VLOOKUP($A137,Feb!$O$4:$R$202,4,FALSE),0)</f>
        <v>0</v>
      </c>
      <c r="AG137" s="6">
        <f>IF(Feb!$E140&gt;0,VLOOKUP($A137,Feb!$O$4:$T$202,5,FALSE)+Feb!L$4/1000,0)</f>
        <v>0</v>
      </c>
      <c r="AH137" s="16">
        <f t="shared" si="183"/>
        <v>0</v>
      </c>
      <c r="AI137" s="6">
        <f>IF(Mar!$E140&gt;0,VLOOKUP($A137,Mar!$O$4:$R$202,4,FALSE),0)</f>
        <v>0</v>
      </c>
      <c r="AJ137" s="6">
        <f>IF(Mar!$E140&gt;0,VLOOKUP($A137,Mar!$O$4:$T$202,5,FALSE)+Mar!L$4/1000,0)</f>
        <v>0</v>
      </c>
      <c r="AK137" s="16">
        <f t="shared" si="184"/>
        <v>0</v>
      </c>
      <c r="AN137" s="16">
        <f t="shared" si="185"/>
        <v>0</v>
      </c>
      <c r="AQ137" s="1">
        <f t="shared" si="186"/>
        <v>0</v>
      </c>
      <c r="AR137" s="6">
        <f t="shared" si="187"/>
        <v>0</v>
      </c>
      <c r="AS137" s="6">
        <f t="shared" si="188"/>
        <v>0</v>
      </c>
      <c r="AT137" s="6">
        <f t="shared" si="189"/>
        <v>0</v>
      </c>
      <c r="AU137" s="6">
        <f t="shared" si="190"/>
        <v>0</v>
      </c>
      <c r="AV137" s="6">
        <f t="shared" si="191"/>
        <v>0</v>
      </c>
      <c r="AW137" s="6">
        <f t="shared" si="192"/>
        <v>0</v>
      </c>
      <c r="AX137" s="6">
        <f t="shared" si="193"/>
        <v>0</v>
      </c>
      <c r="AY137" s="6">
        <f t="shared" si="194"/>
        <v>0</v>
      </c>
      <c r="AZ137" s="6">
        <f t="shared" si="195"/>
        <v>0</v>
      </c>
      <c r="BA137" s="6">
        <f t="shared" si="196"/>
        <v>0</v>
      </c>
      <c r="BB137" s="6">
        <f t="shared" si="197"/>
        <v>0</v>
      </c>
      <c r="BC137" s="6">
        <f t="shared" si="198"/>
        <v>0</v>
      </c>
      <c r="BE137" s="1">
        <f t="shared" si="199"/>
        <v>0</v>
      </c>
      <c r="BF137" s="1">
        <f t="shared" si="200"/>
        <v>0</v>
      </c>
      <c r="BG137" s="1">
        <f t="shared" si="201"/>
        <v>0</v>
      </c>
      <c r="BH137" s="1">
        <f t="shared" si="202"/>
        <v>0</v>
      </c>
      <c r="BI137" s="1">
        <f t="shared" si="203"/>
        <v>0</v>
      </c>
      <c r="BJ137" s="1">
        <f t="shared" si="204"/>
        <v>0</v>
      </c>
      <c r="BK137" s="1">
        <f t="shared" si="205"/>
        <v>0</v>
      </c>
      <c r="BL137" s="1">
        <f t="shared" si="206"/>
        <v>0</v>
      </c>
      <c r="BM137" s="1">
        <f t="shared" si="207"/>
        <v>0</v>
      </c>
    </row>
    <row r="138" spans="1:65" x14ac:dyDescent="0.25">
      <c r="B138" s="6">
        <f>IF(Apr!$E141&gt;0,VLOOKUP($A138,Apr!$O$4:$T$202,4,FALSE),0)</f>
        <v>0</v>
      </c>
      <c r="C138" s="6">
        <f>IF(Apr!$E141&gt;0,VLOOKUP($A138,Apr!$O$4:$T$202,5,FALSE)+Apr!L$4/1000,0)</f>
        <v>0</v>
      </c>
      <c r="D138" s="16">
        <f t="shared" si="173"/>
        <v>0</v>
      </c>
      <c r="E138" s="6">
        <f>IF(May!$E141&gt;0,VLOOKUP($A138,May!$O$4:$T$202,4,FALSE),0)</f>
        <v>0</v>
      </c>
      <c r="F138" s="6">
        <f>IF(May!$E141&gt;0,VLOOKUP($A138,May!$O$4:$T$202,5,FALSE)+May!L$4/1000,0)</f>
        <v>0</v>
      </c>
      <c r="G138" s="16">
        <f t="shared" si="174"/>
        <v>0</v>
      </c>
      <c r="H138" s="6">
        <f>IF(Jun!$E141&gt;0,VLOOKUP($A138,Jun!$O$4:$R$202,4,FALSE),0)</f>
        <v>0</v>
      </c>
      <c r="I138" s="6">
        <f>IF(Jun!$E141&gt;0,VLOOKUP($A138,Jun!$O$4:$T$202,5,FALSE)+Jun!L$4/1000,0)</f>
        <v>0</v>
      </c>
      <c r="J138" s="16">
        <f t="shared" si="175"/>
        <v>0</v>
      </c>
      <c r="K138" s="6">
        <f>IF(Jul!$E141&gt;0,VLOOKUP($A138,Jul!$O$4:$R$202,4,FALSE),0)</f>
        <v>0</v>
      </c>
      <c r="L138" s="6">
        <f>IF(Jul!$E141&gt;0,VLOOKUP($A138,Jul!$O$4:$T$202,5,FALSE)+Jul!$L$4/1000,0)</f>
        <v>0</v>
      </c>
      <c r="M138" s="16">
        <f t="shared" si="176"/>
        <v>0</v>
      </c>
      <c r="N138" s="6">
        <f>IF(Aug!$E141&gt;0,VLOOKUP($A138,Aug!$O$4:$R$202,4,FALSE),0)</f>
        <v>0</v>
      </c>
      <c r="O138" s="6">
        <f>IF(Aug!$E141&gt;0,VLOOKUP($A138,Aug!$O$4:$T$202,5,FALSE)+Aug!L$4/1000,0)</f>
        <v>0</v>
      </c>
      <c r="P138" s="16">
        <f t="shared" si="177"/>
        <v>0</v>
      </c>
      <c r="Q138" s="6">
        <f>IF(Sep!$E141&gt;0,VLOOKUP($A138,Sep!$O$4:$R$202,4,FALSE),0)</f>
        <v>0</v>
      </c>
      <c r="R138" s="6">
        <f>IF(Sep!$E141&gt;0,VLOOKUP($A138,Sep!$O$4:$T$202,5,FALSE)+Sep!L$4/1000,0)</f>
        <v>0</v>
      </c>
      <c r="S138" s="16">
        <f t="shared" si="178"/>
        <v>0</v>
      </c>
      <c r="T138" s="6">
        <f>IF(Oct!$E141&gt;0,VLOOKUP($A138,Oct!$O$4:$R$202,4,FALSE),0)</f>
        <v>0</v>
      </c>
      <c r="U138" s="6">
        <f>IF(Oct!$E141&gt;0,VLOOKUP($A138,Oct!$O$4:$T$202,5,FALSE)+Oct!L$4/1000,0)</f>
        <v>0</v>
      </c>
      <c r="V138" s="16">
        <f t="shared" si="179"/>
        <v>0</v>
      </c>
      <c r="W138" s="6">
        <f>IF(Nov!$E141&gt;0,VLOOKUP($A138,Nov!$O$4:$R$202,4,FALSE),0)</f>
        <v>0</v>
      </c>
      <c r="X138" s="6">
        <f>IF(Nov!$E141&gt;0,VLOOKUP($A138,Nov!$O$4:$T$202,5,FALSE)+Nov!L$4/1000,0)</f>
        <v>0</v>
      </c>
      <c r="Y138" s="16">
        <f t="shared" si="180"/>
        <v>0</v>
      </c>
      <c r="Z138" s="6">
        <f>IF(Dec!$E141&gt;0,VLOOKUP($A138,Dec!$O$4:$R$202,4,FALSE),0)</f>
        <v>0</v>
      </c>
      <c r="AA138" s="6">
        <f>IF(Dec!$E141&gt;0,VLOOKUP($A138,Dec!$O$4:$T$202,5,FALSE)+Dec!L$4/1000,0)</f>
        <v>0</v>
      </c>
      <c r="AB138" s="16">
        <f t="shared" si="181"/>
        <v>0</v>
      </c>
      <c r="AC138" s="6">
        <f>IF(Jan!$E141&gt;0,VLOOKUP($A138,Jan!$O$4:$R$202,4,FALSE),0)</f>
        <v>0</v>
      </c>
      <c r="AD138" s="6">
        <f>IF(Jan!$E141&gt;0,VLOOKUP($A138,Jan!$O$4:$T$202,5,FALSE)+Jan!L$4/1000,0)</f>
        <v>0</v>
      </c>
      <c r="AE138" s="16">
        <f t="shared" si="182"/>
        <v>0</v>
      </c>
      <c r="AF138" s="6">
        <f>IF(Feb!$E141&gt;0,VLOOKUP($A138,Feb!$O$4:$R$202,4,FALSE),0)</f>
        <v>0</v>
      </c>
      <c r="AG138" s="6">
        <f>IF(Feb!$E141&gt;0,VLOOKUP($A138,Feb!$O$4:$T$202,5,FALSE)+Feb!L$4/1000,0)</f>
        <v>0</v>
      </c>
      <c r="AH138" s="16">
        <f t="shared" si="183"/>
        <v>0</v>
      </c>
      <c r="AI138" s="6">
        <f>IF(Mar!$E141&gt;0,VLOOKUP($A138,Mar!$O$4:$R$202,4,FALSE),0)</f>
        <v>0</v>
      </c>
      <c r="AJ138" s="6">
        <f>IF(Mar!$E141&gt;0,VLOOKUP($A138,Mar!$O$4:$T$202,5,FALSE)+Mar!L$4/1000,0)</f>
        <v>0</v>
      </c>
      <c r="AK138" s="16">
        <f t="shared" si="184"/>
        <v>0</v>
      </c>
      <c r="AN138" s="16">
        <f t="shared" si="185"/>
        <v>0</v>
      </c>
      <c r="AQ138" s="1">
        <f t="shared" si="186"/>
        <v>0</v>
      </c>
      <c r="AR138" s="6">
        <f t="shared" si="187"/>
        <v>0</v>
      </c>
      <c r="AS138" s="6">
        <f t="shared" si="188"/>
        <v>0</v>
      </c>
      <c r="AT138" s="6">
        <f t="shared" si="189"/>
        <v>0</v>
      </c>
      <c r="AU138" s="6">
        <f t="shared" si="190"/>
        <v>0</v>
      </c>
      <c r="AV138" s="6">
        <f t="shared" si="191"/>
        <v>0</v>
      </c>
      <c r="AW138" s="6">
        <f t="shared" si="192"/>
        <v>0</v>
      </c>
      <c r="AX138" s="6">
        <f t="shared" si="193"/>
        <v>0</v>
      </c>
      <c r="AY138" s="6">
        <f t="shared" si="194"/>
        <v>0</v>
      </c>
      <c r="AZ138" s="6">
        <f t="shared" si="195"/>
        <v>0</v>
      </c>
      <c r="BA138" s="6">
        <f t="shared" si="196"/>
        <v>0</v>
      </c>
      <c r="BB138" s="6">
        <f t="shared" si="197"/>
        <v>0</v>
      </c>
      <c r="BC138" s="6">
        <f t="shared" si="198"/>
        <v>0</v>
      </c>
      <c r="BE138" s="1">
        <f t="shared" si="199"/>
        <v>0</v>
      </c>
      <c r="BF138" s="1">
        <f t="shared" si="200"/>
        <v>0</v>
      </c>
      <c r="BG138" s="1">
        <f t="shared" si="201"/>
        <v>0</v>
      </c>
      <c r="BH138" s="1">
        <f t="shared" si="202"/>
        <v>0</v>
      </c>
      <c r="BI138" s="1">
        <f t="shared" si="203"/>
        <v>0</v>
      </c>
      <c r="BJ138" s="1">
        <f t="shared" si="204"/>
        <v>0</v>
      </c>
      <c r="BK138" s="1">
        <f t="shared" si="205"/>
        <v>0</v>
      </c>
      <c r="BL138" s="1">
        <f t="shared" si="206"/>
        <v>0</v>
      </c>
      <c r="BM138" s="1">
        <f t="shared" si="207"/>
        <v>0</v>
      </c>
    </row>
    <row r="139" spans="1:65" x14ac:dyDescent="0.25">
      <c r="B139" s="6">
        <f>IF(Apr!$E142&gt;0,VLOOKUP($A139,Apr!$O$4:$T$202,4,FALSE),0)</f>
        <v>0</v>
      </c>
      <c r="C139" s="6">
        <f>IF(Apr!$E142&gt;0,VLOOKUP($A139,Apr!$O$4:$T$202,5,FALSE)+Apr!L$4/1000,0)</f>
        <v>0</v>
      </c>
      <c r="D139" s="16">
        <f t="shared" si="173"/>
        <v>0</v>
      </c>
      <c r="E139" s="6">
        <f>IF(May!$E142&gt;0,VLOOKUP($A139,May!$O$4:$T$202,4,FALSE),0)</f>
        <v>0</v>
      </c>
      <c r="F139" s="6">
        <f>IF(May!$E142&gt;0,VLOOKUP($A139,May!$O$4:$T$202,5,FALSE)+May!L$4/1000,0)</f>
        <v>0</v>
      </c>
      <c r="G139" s="16">
        <f t="shared" si="174"/>
        <v>0</v>
      </c>
      <c r="H139" s="6">
        <f>IF(Jun!$E142&gt;0,VLOOKUP($A139,Jun!$O$4:$R$202,4,FALSE),0)</f>
        <v>0</v>
      </c>
      <c r="I139" s="6">
        <f>IF(Jun!$E142&gt;0,VLOOKUP($A139,Jun!$O$4:$T$202,5,FALSE)+Jun!L$4/1000,0)</f>
        <v>0</v>
      </c>
      <c r="J139" s="16">
        <f t="shared" si="175"/>
        <v>0</v>
      </c>
      <c r="K139" s="6">
        <f>IF(Jul!$E142&gt;0,VLOOKUP($A139,Jul!$O$4:$R$202,4,FALSE),0)</f>
        <v>0</v>
      </c>
      <c r="L139" s="6">
        <f>IF(Jul!$E142&gt;0,VLOOKUP($A139,Jul!$O$4:$T$202,5,FALSE)+Jul!$L$4/1000,0)</f>
        <v>0</v>
      </c>
      <c r="M139" s="16">
        <f t="shared" si="176"/>
        <v>0</v>
      </c>
      <c r="N139" s="6">
        <f>IF(Aug!$E142&gt;0,VLOOKUP($A139,Aug!$O$4:$R$202,4,FALSE),0)</f>
        <v>0</v>
      </c>
      <c r="O139" s="6">
        <f>IF(Aug!$E142&gt;0,VLOOKUP($A139,Aug!$O$4:$T$202,5,FALSE)+Aug!L$4/1000,0)</f>
        <v>0</v>
      </c>
      <c r="P139" s="16">
        <f t="shared" si="177"/>
        <v>0</v>
      </c>
      <c r="Q139" s="6">
        <f>IF(Sep!$E142&gt;0,VLOOKUP($A139,Sep!$O$4:$R$202,4,FALSE),0)</f>
        <v>0</v>
      </c>
      <c r="R139" s="6">
        <f>IF(Sep!$E142&gt;0,VLOOKUP($A139,Sep!$O$4:$T$202,5,FALSE)+Sep!L$4/1000,0)</f>
        <v>0</v>
      </c>
      <c r="S139" s="16">
        <f t="shared" si="178"/>
        <v>0</v>
      </c>
      <c r="T139" s="6">
        <f>IF(Oct!$E142&gt;0,VLOOKUP($A139,Oct!$O$4:$R$202,4,FALSE),0)</f>
        <v>0</v>
      </c>
      <c r="U139" s="6">
        <f>IF(Oct!$E142&gt;0,VLOOKUP($A139,Oct!$O$4:$T$202,5,FALSE)+Oct!L$4/1000,0)</f>
        <v>0</v>
      </c>
      <c r="V139" s="16">
        <f t="shared" si="179"/>
        <v>0</v>
      </c>
      <c r="W139" s="6">
        <f>IF(Nov!$E142&gt;0,VLOOKUP($A139,Nov!$O$4:$R$202,4,FALSE),0)</f>
        <v>0</v>
      </c>
      <c r="X139" s="6">
        <f>IF(Nov!$E142&gt;0,VLOOKUP($A139,Nov!$O$4:$T$202,5,FALSE)+Nov!L$4/1000,0)</f>
        <v>0</v>
      </c>
      <c r="Y139" s="16">
        <f t="shared" si="180"/>
        <v>0</v>
      </c>
      <c r="Z139" s="6">
        <f>IF(Dec!$E142&gt;0,VLOOKUP($A139,Dec!$O$4:$R$202,4,FALSE),0)</f>
        <v>0</v>
      </c>
      <c r="AA139" s="6">
        <f>IF(Dec!$E142&gt;0,VLOOKUP($A139,Dec!$O$4:$T$202,5,FALSE)+Dec!L$4/1000,0)</f>
        <v>0</v>
      </c>
      <c r="AB139" s="16">
        <f t="shared" si="181"/>
        <v>0</v>
      </c>
      <c r="AC139" s="6">
        <f>IF(Jan!$E142&gt;0,VLOOKUP($A139,Jan!$O$4:$R$202,4,FALSE),0)</f>
        <v>0</v>
      </c>
      <c r="AD139" s="6">
        <f>IF(Jan!$E142&gt;0,VLOOKUP($A139,Jan!$O$4:$T$202,5,FALSE)+Jan!L$4/1000,0)</f>
        <v>0</v>
      </c>
      <c r="AE139" s="16">
        <f t="shared" si="182"/>
        <v>0</v>
      </c>
      <c r="AF139" s="6">
        <f>IF(Feb!$E142&gt;0,VLOOKUP($A139,Feb!$O$4:$R$202,4,FALSE),0)</f>
        <v>0</v>
      </c>
      <c r="AG139" s="6">
        <f>IF(Feb!$E142&gt;0,VLOOKUP($A139,Feb!$O$4:$T$202,5,FALSE)+Feb!L$4/1000,0)</f>
        <v>0</v>
      </c>
      <c r="AH139" s="16">
        <f t="shared" si="183"/>
        <v>0</v>
      </c>
      <c r="AI139" s="6">
        <f>IF(Mar!$E142&gt;0,VLOOKUP($A139,Mar!$O$4:$R$202,4,FALSE),0)</f>
        <v>0</v>
      </c>
      <c r="AJ139" s="6">
        <f>IF(Mar!$E142&gt;0,VLOOKUP($A139,Mar!$O$4:$T$202,5,FALSE)+Mar!L$4/1000,0)</f>
        <v>0</v>
      </c>
      <c r="AK139" s="16">
        <f t="shared" si="184"/>
        <v>0</v>
      </c>
      <c r="AN139" s="16">
        <f t="shared" si="185"/>
        <v>0</v>
      </c>
      <c r="AQ139" s="1">
        <f t="shared" si="186"/>
        <v>0</v>
      </c>
      <c r="AR139" s="6">
        <f t="shared" si="187"/>
        <v>0</v>
      </c>
      <c r="AS139" s="6">
        <f t="shared" si="188"/>
        <v>0</v>
      </c>
      <c r="AT139" s="6">
        <f t="shared" si="189"/>
        <v>0</v>
      </c>
      <c r="AU139" s="6">
        <f t="shared" si="190"/>
        <v>0</v>
      </c>
      <c r="AV139" s="6">
        <f t="shared" si="191"/>
        <v>0</v>
      </c>
      <c r="AW139" s="6">
        <f t="shared" si="192"/>
        <v>0</v>
      </c>
      <c r="AX139" s="6">
        <f t="shared" si="193"/>
        <v>0</v>
      </c>
      <c r="AY139" s="6">
        <f t="shared" si="194"/>
        <v>0</v>
      </c>
      <c r="AZ139" s="6">
        <f t="shared" si="195"/>
        <v>0</v>
      </c>
      <c r="BA139" s="6">
        <f t="shared" si="196"/>
        <v>0</v>
      </c>
      <c r="BB139" s="6">
        <f t="shared" si="197"/>
        <v>0</v>
      </c>
      <c r="BC139" s="6">
        <f t="shared" si="198"/>
        <v>0</v>
      </c>
      <c r="BE139" s="1">
        <f t="shared" si="199"/>
        <v>0</v>
      </c>
      <c r="BF139" s="1">
        <f t="shared" si="200"/>
        <v>0</v>
      </c>
      <c r="BG139" s="1">
        <f t="shared" si="201"/>
        <v>0</v>
      </c>
      <c r="BH139" s="1">
        <f t="shared" si="202"/>
        <v>0</v>
      </c>
      <c r="BI139" s="1">
        <f t="shared" si="203"/>
        <v>0</v>
      </c>
      <c r="BJ139" s="1">
        <f t="shared" si="204"/>
        <v>0</v>
      </c>
      <c r="BK139" s="1">
        <f t="shared" si="205"/>
        <v>0</v>
      </c>
      <c r="BL139" s="1">
        <f t="shared" si="206"/>
        <v>0</v>
      </c>
      <c r="BM139" s="1">
        <f t="shared" si="207"/>
        <v>0</v>
      </c>
    </row>
    <row r="140" spans="1:65" x14ac:dyDescent="0.25">
      <c r="B140" s="6">
        <f>IF(Apr!$E143&gt;0,VLOOKUP($A140,Apr!$O$4:$T$202,4,FALSE),0)</f>
        <v>0</v>
      </c>
      <c r="C140" s="6">
        <f>IF(Apr!$E143&gt;0,VLOOKUP($A140,Apr!$O$4:$T$202,5,FALSE)+Apr!L$4/1000,0)</f>
        <v>0</v>
      </c>
      <c r="D140" s="16">
        <f t="shared" si="173"/>
        <v>0</v>
      </c>
      <c r="E140" s="6">
        <f>IF(May!$E143&gt;0,VLOOKUP($A140,May!$O$4:$T$202,4,FALSE),0)</f>
        <v>0</v>
      </c>
      <c r="F140" s="6">
        <f>IF(May!$E143&gt;0,VLOOKUP($A140,May!$O$4:$T$202,5,FALSE)+May!L$4/1000,0)</f>
        <v>0</v>
      </c>
      <c r="G140" s="16">
        <f t="shared" si="174"/>
        <v>0</v>
      </c>
      <c r="H140" s="6">
        <f>IF(Jun!$E143&gt;0,VLOOKUP($A140,Jun!$O$4:$R$202,4,FALSE),0)</f>
        <v>0</v>
      </c>
      <c r="I140" s="6">
        <f>IF(Jun!$E143&gt;0,VLOOKUP($A140,Jun!$O$4:$T$202,5,FALSE)+Jun!L$4/1000,0)</f>
        <v>0</v>
      </c>
      <c r="J140" s="16">
        <f t="shared" si="175"/>
        <v>0</v>
      </c>
      <c r="K140" s="6">
        <f>IF(Jul!$E143&gt;0,VLOOKUP($A140,Jul!$O$4:$R$202,4,FALSE),0)</f>
        <v>0</v>
      </c>
      <c r="L140" s="6">
        <f>IF(Jul!$E143&gt;0,VLOOKUP($A140,Jul!$O$4:$T$202,5,FALSE)+Jul!$L$4/1000,0)</f>
        <v>0</v>
      </c>
      <c r="M140" s="16">
        <f t="shared" si="176"/>
        <v>0</v>
      </c>
      <c r="N140" s="6">
        <f>IF(Aug!$E143&gt;0,VLOOKUP($A140,Aug!$O$4:$R$202,4,FALSE),0)</f>
        <v>0</v>
      </c>
      <c r="O140" s="6">
        <f>IF(Aug!$E143&gt;0,VLOOKUP($A140,Aug!$O$4:$T$202,5,FALSE)+Aug!L$4/1000,0)</f>
        <v>0</v>
      </c>
      <c r="P140" s="16">
        <f t="shared" si="177"/>
        <v>0</v>
      </c>
      <c r="Q140" s="6">
        <f>IF(Sep!$E143&gt;0,VLOOKUP($A140,Sep!$O$4:$R$202,4,FALSE),0)</f>
        <v>0</v>
      </c>
      <c r="R140" s="6">
        <f>IF(Sep!$E143&gt;0,VLOOKUP($A140,Sep!$O$4:$T$202,5,FALSE)+Sep!L$4/1000,0)</f>
        <v>0</v>
      </c>
      <c r="S140" s="16">
        <f t="shared" si="178"/>
        <v>0</v>
      </c>
      <c r="T140" s="6">
        <f>IF(Oct!$E143&gt;0,VLOOKUP($A140,Oct!$O$4:$R$202,4,FALSE),0)</f>
        <v>0</v>
      </c>
      <c r="U140" s="6">
        <f>IF(Oct!$E143&gt;0,VLOOKUP($A140,Oct!$O$4:$T$202,5,FALSE)+Oct!L$4/1000,0)</f>
        <v>0</v>
      </c>
      <c r="V140" s="16">
        <f t="shared" si="179"/>
        <v>0</v>
      </c>
      <c r="W140" s="6">
        <f>IF(Nov!$E143&gt;0,VLOOKUP($A140,Nov!$O$4:$R$202,4,FALSE),0)</f>
        <v>0</v>
      </c>
      <c r="X140" s="6">
        <f>IF(Nov!$E143&gt;0,VLOOKUP($A140,Nov!$O$4:$T$202,5,FALSE)+Nov!L$4/1000,0)</f>
        <v>0</v>
      </c>
      <c r="Y140" s="16">
        <f t="shared" si="180"/>
        <v>0</v>
      </c>
      <c r="Z140" s="6">
        <f>IF(Dec!$E143&gt;0,VLOOKUP($A140,Dec!$O$4:$R$202,4,FALSE),0)</f>
        <v>0</v>
      </c>
      <c r="AA140" s="6">
        <f>IF(Dec!$E143&gt;0,VLOOKUP($A140,Dec!$O$4:$T$202,5,FALSE)+Dec!L$4/1000,0)</f>
        <v>0</v>
      </c>
      <c r="AB140" s="16">
        <f t="shared" si="181"/>
        <v>0</v>
      </c>
      <c r="AC140" s="6">
        <f>IF(Jan!$E143&gt;0,VLOOKUP($A140,Jan!$O$4:$R$202,4,FALSE),0)</f>
        <v>0</v>
      </c>
      <c r="AD140" s="6">
        <f>IF(Jan!$E143&gt;0,VLOOKUP($A140,Jan!$O$4:$T$202,5,FALSE)+Jan!L$4/1000,0)</f>
        <v>0</v>
      </c>
      <c r="AE140" s="16">
        <f t="shared" si="182"/>
        <v>0</v>
      </c>
      <c r="AF140" s="6">
        <f>IF(Feb!$E143&gt;0,VLOOKUP($A140,Feb!$O$4:$R$202,4,FALSE),0)</f>
        <v>0</v>
      </c>
      <c r="AG140" s="6">
        <f>IF(Feb!$E143&gt;0,VLOOKUP($A140,Feb!$O$4:$T$202,5,FALSE)+Feb!L$4/1000,0)</f>
        <v>0</v>
      </c>
      <c r="AH140" s="16">
        <f t="shared" si="183"/>
        <v>0</v>
      </c>
      <c r="AI140" s="6">
        <f>IF(Mar!$E143&gt;0,VLOOKUP($A140,Mar!$O$4:$R$202,4,FALSE),0)</f>
        <v>0</v>
      </c>
      <c r="AJ140" s="6">
        <f>IF(Mar!$E143&gt;0,VLOOKUP($A140,Mar!$O$4:$T$202,5,FALSE)+Mar!L$4/1000,0)</f>
        <v>0</v>
      </c>
      <c r="AK140" s="16">
        <f t="shared" si="184"/>
        <v>0</v>
      </c>
      <c r="AN140" s="16">
        <f t="shared" si="185"/>
        <v>0</v>
      </c>
      <c r="AQ140" s="1">
        <f t="shared" si="186"/>
        <v>0</v>
      </c>
      <c r="AR140" s="6">
        <f t="shared" si="187"/>
        <v>0</v>
      </c>
      <c r="AS140" s="6">
        <f t="shared" si="188"/>
        <v>0</v>
      </c>
      <c r="AT140" s="6">
        <f t="shared" si="189"/>
        <v>0</v>
      </c>
      <c r="AU140" s="6">
        <f t="shared" si="190"/>
        <v>0</v>
      </c>
      <c r="AV140" s="6">
        <f t="shared" si="191"/>
        <v>0</v>
      </c>
      <c r="AW140" s="6">
        <f t="shared" si="192"/>
        <v>0</v>
      </c>
      <c r="AX140" s="6">
        <f t="shared" si="193"/>
        <v>0</v>
      </c>
      <c r="AY140" s="6">
        <f t="shared" si="194"/>
        <v>0</v>
      </c>
      <c r="AZ140" s="6">
        <f t="shared" si="195"/>
        <v>0</v>
      </c>
      <c r="BA140" s="6">
        <f t="shared" si="196"/>
        <v>0</v>
      </c>
      <c r="BB140" s="6">
        <f t="shared" si="197"/>
        <v>0</v>
      </c>
      <c r="BC140" s="6">
        <f t="shared" si="198"/>
        <v>0</v>
      </c>
      <c r="BE140" s="1">
        <f t="shared" si="199"/>
        <v>0</v>
      </c>
      <c r="BF140" s="1">
        <f t="shared" si="200"/>
        <v>0</v>
      </c>
      <c r="BG140" s="1">
        <f t="shared" si="201"/>
        <v>0</v>
      </c>
      <c r="BH140" s="1">
        <f t="shared" si="202"/>
        <v>0</v>
      </c>
      <c r="BI140" s="1">
        <f t="shared" si="203"/>
        <v>0</v>
      </c>
      <c r="BJ140" s="1">
        <f t="shared" si="204"/>
        <v>0</v>
      </c>
      <c r="BK140" s="1">
        <f t="shared" si="205"/>
        <v>0</v>
      </c>
      <c r="BL140" s="1">
        <f t="shared" si="206"/>
        <v>0</v>
      </c>
      <c r="BM140" s="1">
        <f t="shared" si="207"/>
        <v>0</v>
      </c>
    </row>
    <row r="141" spans="1:65" x14ac:dyDescent="0.25">
      <c r="B141" s="6">
        <f>IF(Apr!$E144&gt;0,VLOOKUP($A141,Apr!$O$4:$T$202,4,FALSE),0)</f>
        <v>0</v>
      </c>
      <c r="C141" s="6">
        <f>IF(Apr!$E144&gt;0,VLOOKUP($A141,Apr!$O$4:$T$202,5,FALSE)+Apr!L$4/1000,0)</f>
        <v>0</v>
      </c>
      <c r="D141" s="16">
        <f t="shared" si="173"/>
        <v>0</v>
      </c>
      <c r="E141" s="6">
        <f>IF(May!$E144&gt;0,VLOOKUP($A141,May!$O$4:$T$202,4,FALSE),0)</f>
        <v>0</v>
      </c>
      <c r="F141" s="6">
        <f>IF(May!$E144&gt;0,VLOOKUP($A141,May!$O$4:$T$202,5,FALSE)+May!L$4/1000,0)</f>
        <v>0</v>
      </c>
      <c r="G141" s="16">
        <f t="shared" si="174"/>
        <v>0</v>
      </c>
      <c r="H141" s="6">
        <f>IF(Jun!$E144&gt;0,VLOOKUP($A141,Jun!$O$4:$R$202,4,FALSE),0)</f>
        <v>0</v>
      </c>
      <c r="I141" s="6">
        <f>IF(Jun!$E144&gt;0,VLOOKUP($A141,Jun!$O$4:$T$202,5,FALSE)+Jun!L$4/1000,0)</f>
        <v>0</v>
      </c>
      <c r="J141" s="16">
        <f t="shared" si="175"/>
        <v>0</v>
      </c>
      <c r="K141" s="6">
        <f>IF(Jul!$E144&gt;0,VLOOKUP($A141,Jul!$O$4:$R$202,4,FALSE),0)</f>
        <v>0</v>
      </c>
      <c r="L141" s="6">
        <f>IF(Jul!$E144&gt;0,VLOOKUP($A141,Jul!$O$4:$T$202,5,FALSE)+Jul!$L$4/1000,0)</f>
        <v>0</v>
      </c>
      <c r="M141" s="16">
        <f t="shared" si="176"/>
        <v>0</v>
      </c>
      <c r="N141" s="6">
        <f>IF(Aug!$E144&gt;0,VLOOKUP($A141,Aug!$O$4:$R$202,4,FALSE),0)</f>
        <v>0</v>
      </c>
      <c r="O141" s="6">
        <f>IF(Aug!$E144&gt;0,VLOOKUP($A141,Aug!$O$4:$T$202,5,FALSE)+Aug!L$4/1000,0)</f>
        <v>0</v>
      </c>
      <c r="P141" s="16">
        <f t="shared" si="177"/>
        <v>0</v>
      </c>
      <c r="Q141" s="6">
        <f>IF(Sep!$E144&gt;0,VLOOKUP($A141,Sep!$O$4:$R$202,4,FALSE),0)</f>
        <v>0</v>
      </c>
      <c r="R141" s="6">
        <f>IF(Sep!$E144&gt;0,VLOOKUP($A141,Sep!$O$4:$T$202,5,FALSE)+Sep!L$4/1000,0)</f>
        <v>0</v>
      </c>
      <c r="S141" s="16">
        <f t="shared" si="178"/>
        <v>0</v>
      </c>
      <c r="T141" s="6">
        <f>IF(Oct!$E144&gt;0,VLOOKUP($A141,Oct!$O$4:$R$202,4,FALSE),0)</f>
        <v>0</v>
      </c>
      <c r="U141" s="6">
        <f>IF(Oct!$E144&gt;0,VLOOKUP($A141,Oct!$O$4:$T$202,5,FALSE)+Oct!L$4/1000,0)</f>
        <v>0</v>
      </c>
      <c r="V141" s="16">
        <f t="shared" si="179"/>
        <v>0</v>
      </c>
      <c r="W141" s="6">
        <f>IF(Nov!$E144&gt;0,VLOOKUP($A141,Nov!$O$4:$R$202,4,FALSE),0)</f>
        <v>0</v>
      </c>
      <c r="X141" s="6">
        <f>IF(Nov!$E144&gt;0,VLOOKUP($A141,Nov!$O$4:$T$202,5,FALSE)+Nov!L$4/1000,0)</f>
        <v>0</v>
      </c>
      <c r="Y141" s="16">
        <f t="shared" si="180"/>
        <v>0</v>
      </c>
      <c r="Z141" s="6">
        <f>IF(Dec!$E144&gt;0,VLOOKUP($A141,Dec!$O$4:$R$202,4,FALSE),0)</f>
        <v>0</v>
      </c>
      <c r="AA141" s="6">
        <f>IF(Dec!$E144&gt;0,VLOOKUP($A141,Dec!$O$4:$T$202,5,FALSE)+Dec!L$4/1000,0)</f>
        <v>0</v>
      </c>
      <c r="AB141" s="16">
        <f t="shared" si="181"/>
        <v>0</v>
      </c>
      <c r="AC141" s="6">
        <f>IF(Jan!$E144&gt;0,VLOOKUP($A141,Jan!$O$4:$R$202,4,FALSE),0)</f>
        <v>0</v>
      </c>
      <c r="AD141" s="6">
        <f>IF(Jan!$E144&gt;0,VLOOKUP($A141,Jan!$O$4:$T$202,5,FALSE)+Jan!L$4/1000,0)</f>
        <v>0</v>
      </c>
      <c r="AE141" s="16">
        <f t="shared" si="182"/>
        <v>0</v>
      </c>
      <c r="AF141" s="6">
        <f>IF(Feb!$E144&gt;0,VLOOKUP($A141,Feb!$O$4:$R$202,4,FALSE),0)</f>
        <v>0</v>
      </c>
      <c r="AG141" s="6">
        <f>IF(Feb!$E144&gt;0,VLOOKUP($A141,Feb!$O$4:$T$202,5,FALSE)+Feb!L$4/1000,0)</f>
        <v>0</v>
      </c>
      <c r="AH141" s="16">
        <f t="shared" si="183"/>
        <v>0</v>
      </c>
      <c r="AI141" s="6">
        <f>IF(Mar!$E144&gt;0,VLOOKUP($A141,Mar!$O$4:$R$202,4,FALSE),0)</f>
        <v>0</v>
      </c>
      <c r="AJ141" s="6">
        <f>IF(Mar!$E144&gt;0,VLOOKUP($A141,Mar!$O$4:$T$202,5,FALSE)+Mar!L$4/1000,0)</f>
        <v>0</v>
      </c>
      <c r="AK141" s="16">
        <f t="shared" si="184"/>
        <v>0</v>
      </c>
      <c r="AN141" s="16">
        <f t="shared" si="185"/>
        <v>0</v>
      </c>
      <c r="AQ141" s="1">
        <f t="shared" si="186"/>
        <v>0</v>
      </c>
      <c r="AR141" s="6">
        <f t="shared" si="187"/>
        <v>0</v>
      </c>
      <c r="AS141" s="6">
        <f t="shared" si="188"/>
        <v>0</v>
      </c>
      <c r="AT141" s="6">
        <f t="shared" si="189"/>
        <v>0</v>
      </c>
      <c r="AU141" s="6">
        <f t="shared" si="190"/>
        <v>0</v>
      </c>
      <c r="AV141" s="6">
        <f t="shared" si="191"/>
        <v>0</v>
      </c>
      <c r="AW141" s="6">
        <f t="shared" si="192"/>
        <v>0</v>
      </c>
      <c r="AX141" s="6">
        <f t="shared" si="193"/>
        <v>0</v>
      </c>
      <c r="AY141" s="6">
        <f t="shared" si="194"/>
        <v>0</v>
      </c>
      <c r="AZ141" s="6">
        <f t="shared" si="195"/>
        <v>0</v>
      </c>
      <c r="BA141" s="6">
        <f t="shared" si="196"/>
        <v>0</v>
      </c>
      <c r="BB141" s="6">
        <f t="shared" si="197"/>
        <v>0</v>
      </c>
      <c r="BC141" s="6">
        <f t="shared" si="198"/>
        <v>0</v>
      </c>
      <c r="BE141" s="1">
        <f t="shared" si="199"/>
        <v>0</v>
      </c>
      <c r="BF141" s="1">
        <f t="shared" si="200"/>
        <v>0</v>
      </c>
      <c r="BG141" s="1">
        <f t="shared" si="201"/>
        <v>0</v>
      </c>
      <c r="BH141" s="1">
        <f t="shared" si="202"/>
        <v>0</v>
      </c>
      <c r="BI141" s="1">
        <f t="shared" si="203"/>
        <v>0</v>
      </c>
      <c r="BJ141" s="1">
        <f t="shared" si="204"/>
        <v>0</v>
      </c>
      <c r="BK141" s="1">
        <f t="shared" si="205"/>
        <v>0</v>
      </c>
      <c r="BL141" s="1">
        <f t="shared" si="206"/>
        <v>0</v>
      </c>
      <c r="BM141" s="1">
        <f t="shared" si="207"/>
        <v>0</v>
      </c>
    </row>
    <row r="142" spans="1:65" x14ac:dyDescent="0.25">
      <c r="B142" s="6">
        <f>IF(Apr!$E145&gt;0,VLOOKUP($A142,Apr!$O$4:$T$202,4,FALSE),0)</f>
        <v>0</v>
      </c>
      <c r="C142" s="6">
        <f>IF(Apr!$E145&gt;0,VLOOKUP($A142,Apr!$O$4:$T$202,5,FALSE)+Apr!L$4/1000,0)</f>
        <v>0</v>
      </c>
      <c r="D142" s="16">
        <f t="shared" si="173"/>
        <v>0</v>
      </c>
      <c r="E142" s="6">
        <f>IF(May!$E145&gt;0,VLOOKUP($A142,May!$O$4:$T$202,4,FALSE),0)</f>
        <v>0</v>
      </c>
      <c r="F142" s="6">
        <f>IF(May!$E145&gt;0,VLOOKUP($A142,May!$O$4:$T$202,5,FALSE)+May!L$4/1000,0)</f>
        <v>0</v>
      </c>
      <c r="G142" s="16">
        <f t="shared" si="174"/>
        <v>0</v>
      </c>
      <c r="H142" s="6">
        <f>IF(Jun!$E145&gt;0,VLOOKUP($A142,Jun!$O$4:$R$202,4,FALSE),0)</f>
        <v>0</v>
      </c>
      <c r="I142" s="6">
        <f>IF(Jun!$E145&gt;0,VLOOKUP($A142,Jun!$O$4:$T$202,5,FALSE)+Jun!L$4/1000,0)</f>
        <v>0</v>
      </c>
      <c r="J142" s="16">
        <f t="shared" si="175"/>
        <v>0</v>
      </c>
      <c r="K142" s="6">
        <f>IF(Jul!$E145&gt;0,VLOOKUP($A142,Jul!$O$4:$R$202,4,FALSE),0)</f>
        <v>0</v>
      </c>
      <c r="L142" s="6">
        <f>IF(Jul!$E145&gt;0,VLOOKUP($A142,Jul!$O$4:$T$202,5,FALSE)+Jul!$L$4/1000,0)</f>
        <v>0</v>
      </c>
      <c r="M142" s="16">
        <f t="shared" si="176"/>
        <v>0</v>
      </c>
      <c r="N142" s="6">
        <f>IF(Aug!$E145&gt;0,VLOOKUP($A142,Aug!$O$4:$R$202,4,FALSE),0)</f>
        <v>0</v>
      </c>
      <c r="O142" s="6">
        <f>IF(Aug!$E145&gt;0,VLOOKUP($A142,Aug!$O$4:$T$202,5,FALSE)+Aug!L$4/1000,0)</f>
        <v>0</v>
      </c>
      <c r="P142" s="16">
        <f t="shared" si="177"/>
        <v>0</v>
      </c>
      <c r="Q142" s="6">
        <f>IF(Sep!$E145&gt;0,VLOOKUP($A142,Sep!$O$4:$R$202,4,FALSE),0)</f>
        <v>0</v>
      </c>
      <c r="R142" s="6">
        <f>IF(Sep!$E145&gt;0,VLOOKUP($A142,Sep!$O$4:$T$202,5,FALSE)+Sep!L$4/1000,0)</f>
        <v>0</v>
      </c>
      <c r="S142" s="16">
        <f t="shared" si="178"/>
        <v>0</v>
      </c>
      <c r="T142" s="6">
        <f>IF(Oct!$E145&gt;0,VLOOKUP($A142,Oct!$O$4:$R$202,4,FALSE),0)</f>
        <v>0</v>
      </c>
      <c r="U142" s="6">
        <f>IF(Oct!$E145&gt;0,VLOOKUP($A142,Oct!$O$4:$T$202,5,FALSE)+Oct!L$4/1000,0)</f>
        <v>0</v>
      </c>
      <c r="V142" s="16">
        <f t="shared" si="179"/>
        <v>0</v>
      </c>
      <c r="W142" s="6">
        <f>IF(Nov!$E145&gt;0,VLOOKUP($A142,Nov!$O$4:$R$202,4,FALSE),0)</f>
        <v>0</v>
      </c>
      <c r="X142" s="6">
        <f>IF(Nov!$E145&gt;0,VLOOKUP($A142,Nov!$O$4:$T$202,5,FALSE)+Nov!L$4/1000,0)</f>
        <v>0</v>
      </c>
      <c r="Y142" s="16">
        <f t="shared" si="180"/>
        <v>0</v>
      </c>
      <c r="Z142" s="6">
        <f>IF(Dec!$E145&gt;0,VLOOKUP($A142,Dec!$O$4:$R$202,4,FALSE),0)</f>
        <v>0</v>
      </c>
      <c r="AA142" s="6">
        <f>IF(Dec!$E145&gt;0,VLOOKUP($A142,Dec!$O$4:$T$202,5,FALSE)+Dec!L$4/1000,0)</f>
        <v>0</v>
      </c>
      <c r="AB142" s="16">
        <f t="shared" si="181"/>
        <v>0</v>
      </c>
      <c r="AC142" s="6">
        <f>IF(Jan!$E145&gt;0,VLOOKUP($A142,Jan!$O$4:$R$202,4,FALSE),0)</f>
        <v>0</v>
      </c>
      <c r="AD142" s="6">
        <f>IF(Jan!$E145&gt;0,VLOOKUP($A142,Jan!$O$4:$T$202,5,FALSE)+Jan!L$4/1000,0)</f>
        <v>0</v>
      </c>
      <c r="AE142" s="16">
        <f t="shared" si="182"/>
        <v>0</v>
      </c>
      <c r="AF142" s="6">
        <f>IF(Feb!$E145&gt;0,VLOOKUP($A142,Feb!$O$4:$R$202,4,FALSE),0)</f>
        <v>0</v>
      </c>
      <c r="AG142" s="6">
        <f>IF(Feb!$E145&gt;0,VLOOKUP($A142,Feb!$O$4:$T$202,5,FALSE)+Feb!L$4/1000,0)</f>
        <v>0</v>
      </c>
      <c r="AH142" s="16">
        <f t="shared" si="183"/>
        <v>0</v>
      </c>
      <c r="AI142" s="6">
        <f>IF(Mar!$E145&gt;0,VLOOKUP($A142,Mar!$O$4:$R$202,4,FALSE),0)</f>
        <v>0</v>
      </c>
      <c r="AJ142" s="6">
        <f>IF(Mar!$E145&gt;0,VLOOKUP($A142,Mar!$O$4:$T$202,5,FALSE)+Mar!L$4/1000,0)</f>
        <v>0</v>
      </c>
      <c r="AK142" s="16">
        <f t="shared" si="184"/>
        <v>0</v>
      </c>
      <c r="AN142" s="16">
        <f t="shared" si="185"/>
        <v>0</v>
      </c>
      <c r="AQ142" s="1">
        <f t="shared" si="186"/>
        <v>0</v>
      </c>
      <c r="AR142" s="6">
        <f t="shared" si="187"/>
        <v>0</v>
      </c>
      <c r="AS142" s="6">
        <f t="shared" si="188"/>
        <v>0</v>
      </c>
      <c r="AT142" s="6">
        <f t="shared" si="189"/>
        <v>0</v>
      </c>
      <c r="AU142" s="6">
        <f t="shared" si="190"/>
        <v>0</v>
      </c>
      <c r="AV142" s="6">
        <f t="shared" si="191"/>
        <v>0</v>
      </c>
      <c r="AW142" s="6">
        <f t="shared" si="192"/>
        <v>0</v>
      </c>
      <c r="AX142" s="6">
        <f t="shared" si="193"/>
        <v>0</v>
      </c>
      <c r="AY142" s="6">
        <f t="shared" si="194"/>
        <v>0</v>
      </c>
      <c r="AZ142" s="6">
        <f t="shared" si="195"/>
        <v>0</v>
      </c>
      <c r="BA142" s="6">
        <f t="shared" si="196"/>
        <v>0</v>
      </c>
      <c r="BB142" s="6">
        <f t="shared" si="197"/>
        <v>0</v>
      </c>
      <c r="BC142" s="6">
        <f t="shared" si="198"/>
        <v>0</v>
      </c>
      <c r="BE142" s="1">
        <f t="shared" si="199"/>
        <v>0</v>
      </c>
      <c r="BF142" s="1">
        <f t="shared" si="200"/>
        <v>0</v>
      </c>
      <c r="BG142" s="1">
        <f t="shared" si="201"/>
        <v>0</v>
      </c>
      <c r="BH142" s="1">
        <f t="shared" si="202"/>
        <v>0</v>
      </c>
      <c r="BI142" s="1">
        <f t="shared" si="203"/>
        <v>0</v>
      </c>
      <c r="BJ142" s="1">
        <f t="shared" si="204"/>
        <v>0</v>
      </c>
      <c r="BK142" s="1">
        <f t="shared" si="205"/>
        <v>0</v>
      </c>
      <c r="BL142" s="1">
        <f t="shared" si="206"/>
        <v>0</v>
      </c>
      <c r="BM142" s="1">
        <f t="shared" si="207"/>
        <v>0</v>
      </c>
    </row>
    <row r="143" spans="1:65" x14ac:dyDescent="0.25">
      <c r="B143" s="6">
        <f>IF(Apr!$E146&gt;0,VLOOKUP($A143,Apr!$O$4:$T$202,4,FALSE),0)</f>
        <v>0</v>
      </c>
      <c r="C143" s="6">
        <f>IF(Apr!$E146&gt;0,VLOOKUP($A143,Apr!$O$4:$T$202,5,FALSE)+Apr!L$4/1000,0)</f>
        <v>0</v>
      </c>
      <c r="D143" s="16">
        <f t="shared" si="173"/>
        <v>0</v>
      </c>
      <c r="E143" s="6">
        <f>IF(May!$E146&gt;0,VLOOKUP($A143,May!$O$4:$T$202,4,FALSE),0)</f>
        <v>0</v>
      </c>
      <c r="F143" s="6">
        <f>IF(May!$E146&gt;0,VLOOKUP($A143,May!$O$4:$T$202,5,FALSE)+May!L$4/1000,0)</f>
        <v>0</v>
      </c>
      <c r="G143" s="16">
        <f t="shared" si="174"/>
        <v>0</v>
      </c>
      <c r="H143" s="6">
        <f>IF(Jun!$E146&gt;0,VLOOKUP($A143,Jun!$O$4:$R$202,4,FALSE),0)</f>
        <v>0</v>
      </c>
      <c r="I143" s="6">
        <f>IF(Jun!$E146&gt;0,VLOOKUP($A143,Jun!$O$4:$T$202,5,FALSE)+Jun!L$4/1000,0)</f>
        <v>0</v>
      </c>
      <c r="J143" s="16">
        <f t="shared" si="175"/>
        <v>0</v>
      </c>
      <c r="K143" s="6">
        <f>IF(Jul!$E146&gt;0,VLOOKUP($A143,Jul!$O$4:$R$202,4,FALSE),0)</f>
        <v>0</v>
      </c>
      <c r="L143" s="6">
        <f>IF(Jul!$E146&gt;0,VLOOKUP($A143,Jul!$O$4:$T$202,5,FALSE)+Jul!$L$4/1000,0)</f>
        <v>0</v>
      </c>
      <c r="M143" s="16">
        <f t="shared" si="176"/>
        <v>0</v>
      </c>
      <c r="N143" s="6">
        <f>IF(Aug!$E146&gt;0,VLOOKUP($A143,Aug!$O$4:$R$202,4,FALSE),0)</f>
        <v>0</v>
      </c>
      <c r="O143" s="6">
        <f>IF(Aug!$E146&gt;0,VLOOKUP($A143,Aug!$O$4:$T$202,5,FALSE)+Aug!L$4/1000,0)</f>
        <v>0</v>
      </c>
      <c r="P143" s="16">
        <f t="shared" si="177"/>
        <v>0</v>
      </c>
      <c r="Q143" s="6">
        <f>IF(Sep!$E146&gt;0,VLOOKUP($A143,Sep!$O$4:$R$202,4,FALSE),0)</f>
        <v>0</v>
      </c>
      <c r="R143" s="6">
        <f>IF(Sep!$E146&gt;0,VLOOKUP($A143,Sep!$O$4:$T$202,5,FALSE)+Sep!L$4/1000,0)</f>
        <v>0</v>
      </c>
      <c r="S143" s="16">
        <f t="shared" si="178"/>
        <v>0</v>
      </c>
      <c r="T143" s="6">
        <f>IF(Oct!$E146&gt;0,VLOOKUP($A143,Oct!$O$4:$R$202,4,FALSE),0)</f>
        <v>0</v>
      </c>
      <c r="U143" s="6">
        <f>IF(Oct!$E146&gt;0,VLOOKUP($A143,Oct!$O$4:$T$202,5,FALSE)+Oct!L$4/1000,0)</f>
        <v>0</v>
      </c>
      <c r="V143" s="16">
        <f t="shared" si="179"/>
        <v>0</v>
      </c>
      <c r="W143" s="6">
        <f>IF(Nov!$E146&gt;0,VLOOKUP($A143,Nov!$O$4:$R$202,4,FALSE),0)</f>
        <v>0</v>
      </c>
      <c r="X143" s="6">
        <f>IF(Nov!$E146&gt;0,VLOOKUP($A143,Nov!$O$4:$T$202,5,FALSE)+Nov!L$4/1000,0)</f>
        <v>0</v>
      </c>
      <c r="Y143" s="16">
        <f t="shared" si="180"/>
        <v>0</v>
      </c>
      <c r="Z143" s="6">
        <f>IF(Dec!$E146&gt;0,VLOOKUP($A143,Dec!$O$4:$R$202,4,FALSE),0)</f>
        <v>0</v>
      </c>
      <c r="AA143" s="6">
        <f>IF(Dec!$E146&gt;0,VLOOKUP($A143,Dec!$O$4:$T$202,5,FALSE)+Dec!L$4/1000,0)</f>
        <v>0</v>
      </c>
      <c r="AB143" s="16">
        <f t="shared" si="181"/>
        <v>0</v>
      </c>
      <c r="AC143" s="6">
        <f>IF(Jan!$E146&gt;0,VLOOKUP($A143,Jan!$O$4:$R$202,4,FALSE),0)</f>
        <v>0</v>
      </c>
      <c r="AD143" s="6">
        <f>IF(Jan!$E146&gt;0,VLOOKUP($A143,Jan!$O$4:$T$202,5,FALSE)+Jan!L$4/1000,0)</f>
        <v>0</v>
      </c>
      <c r="AE143" s="16">
        <f t="shared" si="182"/>
        <v>0</v>
      </c>
      <c r="AF143" s="6">
        <f>IF(Feb!$E146&gt;0,VLOOKUP($A143,Feb!$O$4:$R$202,4,FALSE),0)</f>
        <v>0</v>
      </c>
      <c r="AG143" s="6">
        <f>IF(Feb!$E146&gt;0,VLOOKUP($A143,Feb!$O$4:$T$202,5,FALSE)+Feb!L$4/1000,0)</f>
        <v>0</v>
      </c>
      <c r="AH143" s="16">
        <f t="shared" si="183"/>
        <v>0</v>
      </c>
      <c r="AI143" s="6">
        <f>IF(Mar!$E146&gt;0,VLOOKUP($A143,Mar!$O$4:$R$202,4,FALSE),0)</f>
        <v>0</v>
      </c>
      <c r="AJ143" s="6">
        <f>IF(Mar!$E146&gt;0,VLOOKUP($A143,Mar!$O$4:$T$202,5,FALSE)+Mar!L$4/1000,0)</f>
        <v>0</v>
      </c>
      <c r="AK143" s="16">
        <f t="shared" si="184"/>
        <v>0</v>
      </c>
      <c r="AN143" s="16">
        <f t="shared" si="185"/>
        <v>0</v>
      </c>
      <c r="AQ143" s="1">
        <f t="shared" si="186"/>
        <v>0</v>
      </c>
      <c r="AR143" s="6">
        <f t="shared" si="187"/>
        <v>0</v>
      </c>
      <c r="AS143" s="6">
        <f t="shared" si="188"/>
        <v>0</v>
      </c>
      <c r="AT143" s="6">
        <f t="shared" si="189"/>
        <v>0</v>
      </c>
      <c r="AU143" s="6">
        <f t="shared" si="190"/>
        <v>0</v>
      </c>
      <c r="AV143" s="6">
        <f t="shared" si="191"/>
        <v>0</v>
      </c>
      <c r="AW143" s="6">
        <f t="shared" si="192"/>
        <v>0</v>
      </c>
      <c r="AX143" s="6">
        <f t="shared" si="193"/>
        <v>0</v>
      </c>
      <c r="AY143" s="6">
        <f t="shared" si="194"/>
        <v>0</v>
      </c>
      <c r="AZ143" s="6">
        <f t="shared" si="195"/>
        <v>0</v>
      </c>
      <c r="BA143" s="6">
        <f t="shared" si="196"/>
        <v>0</v>
      </c>
      <c r="BB143" s="6">
        <f t="shared" si="197"/>
        <v>0</v>
      </c>
      <c r="BC143" s="6">
        <f t="shared" si="198"/>
        <v>0</v>
      </c>
      <c r="BE143" s="1">
        <f t="shared" si="199"/>
        <v>0</v>
      </c>
      <c r="BF143" s="1">
        <f t="shared" si="200"/>
        <v>0</v>
      </c>
      <c r="BG143" s="1">
        <f t="shared" si="201"/>
        <v>0</v>
      </c>
      <c r="BH143" s="1">
        <f t="shared" si="202"/>
        <v>0</v>
      </c>
      <c r="BI143" s="1">
        <f t="shared" si="203"/>
        <v>0</v>
      </c>
      <c r="BJ143" s="1">
        <f t="shared" si="204"/>
        <v>0</v>
      </c>
      <c r="BK143" s="1">
        <f t="shared" si="205"/>
        <v>0</v>
      </c>
      <c r="BL143" s="1">
        <f t="shared" si="206"/>
        <v>0</v>
      </c>
      <c r="BM143" s="1">
        <f t="shared" si="207"/>
        <v>0</v>
      </c>
    </row>
    <row r="144" spans="1:65" x14ac:dyDescent="0.25">
      <c r="B144" s="6">
        <f>IF(Apr!$E147&gt;0,VLOOKUP($A144,Apr!$O$4:$T$202,4,FALSE),0)</f>
        <v>0</v>
      </c>
      <c r="C144" s="6">
        <f>IF(Apr!$E147&gt;0,VLOOKUP($A144,Apr!$O$4:$T$202,5,FALSE)+Apr!L$4/1000,0)</f>
        <v>0</v>
      </c>
      <c r="D144" s="16">
        <f t="shared" si="173"/>
        <v>0</v>
      </c>
      <c r="E144" s="6">
        <f>IF(May!$E147&gt;0,VLOOKUP($A144,May!$O$4:$T$202,4,FALSE),0)</f>
        <v>0</v>
      </c>
      <c r="F144" s="6">
        <f>IF(May!$E147&gt;0,VLOOKUP($A144,May!$O$4:$T$202,5,FALSE)+May!L$4/1000,0)</f>
        <v>0</v>
      </c>
      <c r="G144" s="16">
        <f t="shared" si="174"/>
        <v>0</v>
      </c>
      <c r="H144" s="6">
        <f>IF(Jun!$E147&gt;0,VLOOKUP($A144,Jun!$O$4:$R$202,4,FALSE),0)</f>
        <v>0</v>
      </c>
      <c r="I144" s="6">
        <f>IF(Jun!$E147&gt;0,VLOOKUP($A144,Jun!$O$4:$T$202,5,FALSE)+Jun!L$4/1000,0)</f>
        <v>0</v>
      </c>
      <c r="J144" s="16">
        <f t="shared" si="175"/>
        <v>0</v>
      </c>
      <c r="K144" s="6">
        <f>IF(Jul!$E147&gt;0,VLOOKUP($A144,Jul!$O$4:$R$202,4,FALSE),0)</f>
        <v>0</v>
      </c>
      <c r="L144" s="6">
        <f>IF(Jul!$E147&gt;0,VLOOKUP($A144,Jul!$O$4:$T$202,5,FALSE)+Jul!$L$4/1000,0)</f>
        <v>0</v>
      </c>
      <c r="M144" s="16">
        <f t="shared" si="176"/>
        <v>0</v>
      </c>
      <c r="N144" s="6">
        <f>IF(Aug!$E147&gt;0,VLOOKUP($A144,Aug!$O$4:$R$202,4,FALSE),0)</f>
        <v>0</v>
      </c>
      <c r="O144" s="6">
        <f>IF(Aug!$E147&gt;0,VLOOKUP($A144,Aug!$O$4:$T$202,5,FALSE)+Aug!L$4/1000,0)</f>
        <v>0</v>
      </c>
      <c r="P144" s="16">
        <f t="shared" si="177"/>
        <v>0</v>
      </c>
      <c r="Q144" s="6">
        <f>IF(Sep!$E147&gt;0,VLOOKUP($A144,Sep!$O$4:$R$202,4,FALSE),0)</f>
        <v>0</v>
      </c>
      <c r="R144" s="6">
        <f>IF(Sep!$E147&gt;0,VLOOKUP($A144,Sep!$O$4:$T$202,5,FALSE)+Sep!L$4/1000,0)</f>
        <v>0</v>
      </c>
      <c r="S144" s="16">
        <f t="shared" si="178"/>
        <v>0</v>
      </c>
      <c r="T144" s="6">
        <f>IF(Oct!$E147&gt;0,VLOOKUP($A144,Oct!$O$4:$R$202,4,FALSE),0)</f>
        <v>0</v>
      </c>
      <c r="U144" s="6">
        <f>IF(Oct!$E147&gt;0,VLOOKUP($A144,Oct!$O$4:$T$202,5,FALSE)+Oct!L$4/1000,0)</f>
        <v>0</v>
      </c>
      <c r="V144" s="16">
        <f t="shared" si="179"/>
        <v>0</v>
      </c>
      <c r="W144" s="6">
        <f>IF(Nov!$E147&gt;0,VLOOKUP($A144,Nov!$O$4:$R$202,4,FALSE),0)</f>
        <v>0</v>
      </c>
      <c r="X144" s="6">
        <f>IF(Nov!$E147&gt;0,VLOOKUP($A144,Nov!$O$4:$T$202,5,FALSE)+Nov!L$4/1000,0)</f>
        <v>0</v>
      </c>
      <c r="Y144" s="16">
        <f t="shared" si="180"/>
        <v>0</v>
      </c>
      <c r="Z144" s="6">
        <f>IF(Dec!$E147&gt;0,VLOOKUP($A144,Dec!$O$4:$R$202,4,FALSE),0)</f>
        <v>0</v>
      </c>
      <c r="AA144" s="6">
        <f>IF(Dec!$E147&gt;0,VLOOKUP($A144,Dec!$O$4:$T$202,5,FALSE)+Dec!L$4/1000,0)</f>
        <v>0</v>
      </c>
      <c r="AB144" s="16">
        <f t="shared" si="181"/>
        <v>0</v>
      </c>
      <c r="AC144" s="6">
        <f>IF(Jan!$E147&gt;0,VLOOKUP($A144,Jan!$O$4:$R$202,4,FALSE),0)</f>
        <v>0</v>
      </c>
      <c r="AD144" s="6">
        <f>IF(Jan!$E147&gt;0,VLOOKUP($A144,Jan!$O$4:$T$202,5,FALSE)+Jan!L$4/1000,0)</f>
        <v>0</v>
      </c>
      <c r="AE144" s="16">
        <f t="shared" si="182"/>
        <v>0</v>
      </c>
      <c r="AF144" s="6">
        <f>IF(Feb!$E147&gt;0,VLOOKUP($A144,Feb!$O$4:$R$202,4,FALSE),0)</f>
        <v>0</v>
      </c>
      <c r="AG144" s="6">
        <f>IF(Feb!$E147&gt;0,VLOOKUP($A144,Feb!$O$4:$T$202,5,FALSE)+Feb!L$4/1000,0)</f>
        <v>0</v>
      </c>
      <c r="AH144" s="16">
        <f t="shared" si="183"/>
        <v>0</v>
      </c>
      <c r="AI144" s="6">
        <f>IF(Mar!$E147&gt;0,VLOOKUP($A144,Mar!$O$4:$R$202,4,FALSE),0)</f>
        <v>0</v>
      </c>
      <c r="AJ144" s="6">
        <f>IF(Mar!$E147&gt;0,VLOOKUP($A144,Mar!$O$4:$T$202,5,FALSE)+Mar!L$4/1000,0)</f>
        <v>0</v>
      </c>
      <c r="AK144" s="16">
        <f t="shared" si="184"/>
        <v>0</v>
      </c>
      <c r="AN144" s="16">
        <f t="shared" si="185"/>
        <v>0</v>
      </c>
      <c r="AQ144" s="1">
        <f t="shared" si="186"/>
        <v>0</v>
      </c>
      <c r="AR144" s="6">
        <f t="shared" si="187"/>
        <v>0</v>
      </c>
      <c r="AS144" s="6">
        <f t="shared" si="188"/>
        <v>0</v>
      </c>
      <c r="AT144" s="6">
        <f t="shared" si="189"/>
        <v>0</v>
      </c>
      <c r="AU144" s="6">
        <f t="shared" si="190"/>
        <v>0</v>
      </c>
      <c r="AV144" s="6">
        <f t="shared" si="191"/>
        <v>0</v>
      </c>
      <c r="AW144" s="6">
        <f t="shared" si="192"/>
        <v>0</v>
      </c>
      <c r="AX144" s="6">
        <f t="shared" si="193"/>
        <v>0</v>
      </c>
      <c r="AY144" s="6">
        <f t="shared" si="194"/>
        <v>0</v>
      </c>
      <c r="AZ144" s="6">
        <f t="shared" si="195"/>
        <v>0</v>
      </c>
      <c r="BA144" s="6">
        <f t="shared" si="196"/>
        <v>0</v>
      </c>
      <c r="BB144" s="6">
        <f t="shared" si="197"/>
        <v>0</v>
      </c>
      <c r="BC144" s="6">
        <f t="shared" si="198"/>
        <v>0</v>
      </c>
      <c r="BE144" s="1">
        <f t="shared" si="199"/>
        <v>0</v>
      </c>
      <c r="BF144" s="1">
        <f t="shared" si="200"/>
        <v>0</v>
      </c>
      <c r="BG144" s="1">
        <f t="shared" si="201"/>
        <v>0</v>
      </c>
      <c r="BH144" s="1">
        <f t="shared" si="202"/>
        <v>0</v>
      </c>
      <c r="BI144" s="1">
        <f t="shared" si="203"/>
        <v>0</v>
      </c>
      <c r="BJ144" s="1">
        <f t="shared" si="204"/>
        <v>0</v>
      </c>
      <c r="BK144" s="1">
        <f t="shared" si="205"/>
        <v>0</v>
      </c>
      <c r="BL144" s="1">
        <f t="shared" si="206"/>
        <v>0</v>
      </c>
      <c r="BM144" s="1">
        <f t="shared" si="207"/>
        <v>0</v>
      </c>
    </row>
    <row r="145" spans="2:65" x14ac:dyDescent="0.25">
      <c r="B145" s="6">
        <f>IF(Apr!$E148&gt;0,VLOOKUP($A145,Apr!$O$4:$T$202,4,FALSE),0)</f>
        <v>0</v>
      </c>
      <c r="C145" s="6">
        <f>IF(Apr!$E148&gt;0,VLOOKUP($A145,Apr!$O$4:$T$202,5,FALSE)+Apr!L$4/1000,0)</f>
        <v>0</v>
      </c>
      <c r="D145" s="16">
        <f t="shared" si="173"/>
        <v>0</v>
      </c>
      <c r="E145" s="6">
        <f>IF(May!$E148&gt;0,VLOOKUP($A145,May!$O$4:$T$202,4,FALSE),0)</f>
        <v>0</v>
      </c>
      <c r="F145" s="6">
        <f>IF(May!$E148&gt;0,VLOOKUP($A145,May!$O$4:$T$202,5,FALSE)+May!L$4/1000,0)</f>
        <v>0</v>
      </c>
      <c r="G145" s="16">
        <f t="shared" si="174"/>
        <v>0</v>
      </c>
      <c r="H145" s="6">
        <f>IF(Jun!$E148&gt;0,VLOOKUP($A145,Jun!$O$4:$R$202,4,FALSE),0)</f>
        <v>0</v>
      </c>
      <c r="I145" s="6">
        <f>IF(Jun!$E148&gt;0,VLOOKUP($A145,Jun!$O$4:$T$202,5,FALSE)+Jun!L$4/1000,0)</f>
        <v>0</v>
      </c>
      <c r="J145" s="16">
        <f t="shared" si="175"/>
        <v>0</v>
      </c>
      <c r="K145" s="6">
        <f>IF(Jul!$E148&gt;0,VLOOKUP($A145,Jul!$O$4:$R$202,4,FALSE),0)</f>
        <v>0</v>
      </c>
      <c r="L145" s="6">
        <f>IF(Jul!$E148&gt;0,VLOOKUP($A145,Jul!$O$4:$T$202,5,FALSE)+Jul!$L$4/1000,0)</f>
        <v>0</v>
      </c>
      <c r="M145" s="16">
        <f t="shared" si="176"/>
        <v>0</v>
      </c>
      <c r="N145" s="6">
        <f>IF(Aug!$E148&gt;0,VLOOKUP($A145,Aug!$O$4:$R$202,4,FALSE),0)</f>
        <v>0</v>
      </c>
      <c r="O145" s="6">
        <f>IF(Aug!$E148&gt;0,VLOOKUP($A145,Aug!$O$4:$T$202,5,FALSE)+Aug!L$4/1000,0)</f>
        <v>0</v>
      </c>
      <c r="P145" s="16">
        <f t="shared" si="177"/>
        <v>0</v>
      </c>
      <c r="Q145" s="6">
        <f>IF(Sep!$E148&gt;0,VLOOKUP($A145,Sep!$O$4:$R$202,4,FALSE),0)</f>
        <v>0</v>
      </c>
      <c r="R145" s="6">
        <f>IF(Sep!$E148&gt;0,VLOOKUP($A145,Sep!$O$4:$T$202,5,FALSE)+Sep!L$4/1000,0)</f>
        <v>0</v>
      </c>
      <c r="S145" s="16">
        <f t="shared" si="178"/>
        <v>0</v>
      </c>
      <c r="T145" s="6">
        <f>IF(Oct!$E148&gt;0,VLOOKUP($A145,Oct!$O$4:$R$202,4,FALSE),0)</f>
        <v>0</v>
      </c>
      <c r="U145" s="6">
        <f>IF(Oct!$E148&gt;0,VLOOKUP($A145,Oct!$O$4:$T$202,5,FALSE)+Oct!L$4/1000,0)</f>
        <v>0</v>
      </c>
      <c r="V145" s="16">
        <f t="shared" si="179"/>
        <v>0</v>
      </c>
      <c r="W145" s="6">
        <f>IF(Nov!$E148&gt;0,VLOOKUP($A145,Nov!$O$4:$R$202,4,FALSE),0)</f>
        <v>0</v>
      </c>
      <c r="X145" s="6">
        <f>IF(Nov!$E148&gt;0,VLOOKUP($A145,Nov!$O$4:$T$202,5,FALSE)+Nov!L$4/1000,0)</f>
        <v>0</v>
      </c>
      <c r="Y145" s="16">
        <f t="shared" si="180"/>
        <v>0</v>
      </c>
      <c r="Z145" s="6">
        <f>IF(Dec!$E148&gt;0,VLOOKUP($A145,Dec!$O$4:$R$202,4,FALSE),0)</f>
        <v>0</v>
      </c>
      <c r="AA145" s="6">
        <f>IF(Dec!$E148&gt;0,VLOOKUP($A145,Dec!$O$4:$T$202,5,FALSE)+Dec!L$4/1000,0)</f>
        <v>0</v>
      </c>
      <c r="AB145" s="16">
        <f t="shared" si="181"/>
        <v>0</v>
      </c>
      <c r="AC145" s="6">
        <f>IF(Jan!$E148&gt;0,VLOOKUP($A145,Jan!$O$4:$R$202,4,FALSE),0)</f>
        <v>0</v>
      </c>
      <c r="AD145" s="6">
        <f>IF(Jan!$E148&gt;0,VLOOKUP($A145,Jan!$O$4:$T$202,5,FALSE)+Jan!L$4/1000,0)</f>
        <v>0</v>
      </c>
      <c r="AE145" s="16">
        <f t="shared" si="182"/>
        <v>0</v>
      </c>
      <c r="AF145" s="6">
        <f>IF(Feb!$E148&gt;0,VLOOKUP($A145,Feb!$O$4:$R$202,4,FALSE),0)</f>
        <v>0</v>
      </c>
      <c r="AG145" s="6">
        <f>IF(Feb!$E148&gt;0,VLOOKUP($A145,Feb!$O$4:$T$202,5,FALSE)+Feb!L$4/1000,0)</f>
        <v>0</v>
      </c>
      <c r="AH145" s="16">
        <f t="shared" si="183"/>
        <v>0</v>
      </c>
      <c r="AI145" s="6">
        <f>IF(Mar!$E148&gt;0,VLOOKUP($A145,Mar!$O$4:$R$202,4,FALSE),0)</f>
        <v>0</v>
      </c>
      <c r="AJ145" s="6">
        <f>IF(Mar!$E148&gt;0,VLOOKUP($A145,Mar!$O$4:$T$202,5,FALSE)+Mar!L$4/1000,0)</f>
        <v>0</v>
      </c>
      <c r="AK145" s="16">
        <f t="shared" si="184"/>
        <v>0</v>
      </c>
      <c r="AN145" s="16">
        <f t="shared" si="185"/>
        <v>0</v>
      </c>
      <c r="AQ145" s="1">
        <f t="shared" si="186"/>
        <v>0</v>
      </c>
      <c r="AR145" s="6">
        <f t="shared" si="187"/>
        <v>0</v>
      </c>
      <c r="AS145" s="6">
        <f t="shared" si="188"/>
        <v>0</v>
      </c>
      <c r="AT145" s="6">
        <f t="shared" si="189"/>
        <v>0</v>
      </c>
      <c r="AU145" s="6">
        <f t="shared" si="190"/>
        <v>0</v>
      </c>
      <c r="AV145" s="6">
        <f t="shared" si="191"/>
        <v>0</v>
      </c>
      <c r="AW145" s="6">
        <f t="shared" si="192"/>
        <v>0</v>
      </c>
      <c r="AX145" s="6">
        <f t="shared" si="193"/>
        <v>0</v>
      </c>
      <c r="AY145" s="6">
        <f t="shared" si="194"/>
        <v>0</v>
      </c>
      <c r="AZ145" s="6">
        <f t="shared" si="195"/>
        <v>0</v>
      </c>
      <c r="BA145" s="6">
        <f t="shared" si="196"/>
        <v>0</v>
      </c>
      <c r="BB145" s="6">
        <f t="shared" si="197"/>
        <v>0</v>
      </c>
      <c r="BC145" s="6">
        <f t="shared" si="198"/>
        <v>0</v>
      </c>
      <c r="BE145" s="1">
        <f t="shared" si="199"/>
        <v>0</v>
      </c>
      <c r="BF145" s="1">
        <f t="shared" si="200"/>
        <v>0</v>
      </c>
      <c r="BG145" s="1">
        <f t="shared" si="201"/>
        <v>0</v>
      </c>
      <c r="BH145" s="1">
        <f t="shared" si="202"/>
        <v>0</v>
      </c>
      <c r="BI145" s="1">
        <f t="shared" si="203"/>
        <v>0</v>
      </c>
      <c r="BJ145" s="1">
        <f t="shared" si="204"/>
        <v>0</v>
      </c>
      <c r="BK145" s="1">
        <f t="shared" si="205"/>
        <v>0</v>
      </c>
      <c r="BL145" s="1">
        <f t="shared" si="206"/>
        <v>0</v>
      </c>
      <c r="BM145" s="1">
        <f t="shared" si="207"/>
        <v>0</v>
      </c>
    </row>
    <row r="146" spans="2:65" x14ac:dyDescent="0.25">
      <c r="B146" s="6">
        <f>IF(Apr!$E149&gt;0,VLOOKUP($A146,Apr!$O$4:$T$202,4,FALSE),0)</f>
        <v>0</v>
      </c>
      <c r="C146" s="6">
        <f>IF(Apr!$E149&gt;0,VLOOKUP($A146,Apr!$O$4:$T$202,5,FALSE)+Apr!L$4/1000,0)</f>
        <v>0</v>
      </c>
      <c r="D146" s="16">
        <f t="shared" si="173"/>
        <v>0</v>
      </c>
      <c r="E146" s="6">
        <f>IF(May!$E149&gt;0,VLOOKUP($A146,May!$O$4:$T$202,4,FALSE),0)</f>
        <v>0</v>
      </c>
      <c r="F146" s="6">
        <f>IF(May!$E149&gt;0,VLOOKUP($A146,May!$O$4:$T$202,5,FALSE)+May!L$4/1000,0)</f>
        <v>0</v>
      </c>
      <c r="G146" s="16">
        <f t="shared" si="174"/>
        <v>0</v>
      </c>
      <c r="H146" s="6">
        <f>IF(Jun!$E149&gt;0,VLOOKUP($A146,Jun!$O$4:$R$202,4,FALSE),0)</f>
        <v>0</v>
      </c>
      <c r="I146" s="6">
        <f>IF(Jun!$E149&gt;0,VLOOKUP($A146,Jun!$O$4:$T$202,5,FALSE)+Jun!L$4/1000,0)</f>
        <v>0</v>
      </c>
      <c r="J146" s="16">
        <f t="shared" si="175"/>
        <v>0</v>
      </c>
      <c r="K146" s="6">
        <f>IF(Jul!$E149&gt;0,VLOOKUP($A146,Jul!$O$4:$R$202,4,FALSE),0)</f>
        <v>0</v>
      </c>
      <c r="L146" s="6">
        <f>IF(Jul!$E149&gt;0,VLOOKUP($A146,Jul!$O$4:$T$202,5,FALSE)+Jul!$L$4/1000,0)</f>
        <v>0</v>
      </c>
      <c r="M146" s="16">
        <f t="shared" si="176"/>
        <v>0</v>
      </c>
      <c r="N146" s="6">
        <f>IF(Aug!$E149&gt;0,VLOOKUP($A146,Aug!$O$4:$R$202,4,FALSE),0)</f>
        <v>0</v>
      </c>
      <c r="O146" s="6">
        <f>IF(Aug!$E149&gt;0,VLOOKUP($A146,Aug!$O$4:$T$202,5,FALSE)+Aug!L$4/1000,0)</f>
        <v>0</v>
      </c>
      <c r="P146" s="16">
        <f t="shared" si="177"/>
        <v>0</v>
      </c>
      <c r="Q146" s="6">
        <f>IF(Sep!$E149&gt;0,VLOOKUP($A146,Sep!$O$4:$R$202,4,FALSE),0)</f>
        <v>0</v>
      </c>
      <c r="R146" s="6">
        <f>IF(Sep!$E149&gt;0,VLOOKUP($A146,Sep!$O$4:$T$202,5,FALSE)+Sep!L$4/1000,0)</f>
        <v>0</v>
      </c>
      <c r="S146" s="16">
        <f t="shared" si="178"/>
        <v>0</v>
      </c>
      <c r="T146" s="6">
        <f>IF(Oct!$E149&gt;0,VLOOKUP($A146,Oct!$O$4:$R$202,4,FALSE),0)</f>
        <v>0</v>
      </c>
      <c r="U146" s="6">
        <f>IF(Oct!$E149&gt;0,VLOOKUP($A146,Oct!$O$4:$T$202,5,FALSE)+Oct!L$4/1000,0)</f>
        <v>0</v>
      </c>
      <c r="V146" s="16">
        <f t="shared" si="179"/>
        <v>0</v>
      </c>
      <c r="W146" s="6">
        <f>IF(Nov!$E149&gt;0,VLOOKUP($A146,Nov!$O$4:$R$202,4,FALSE),0)</f>
        <v>0</v>
      </c>
      <c r="X146" s="6">
        <f>IF(Nov!$E149&gt;0,VLOOKUP($A146,Nov!$O$4:$T$202,5,FALSE)+Nov!L$4/1000,0)</f>
        <v>0</v>
      </c>
      <c r="Y146" s="16">
        <f t="shared" si="180"/>
        <v>0</v>
      </c>
      <c r="Z146" s="6">
        <f>IF(Dec!$E149&gt;0,VLOOKUP($A146,Dec!$O$4:$R$202,4,FALSE),0)</f>
        <v>0</v>
      </c>
      <c r="AA146" s="6">
        <f>IF(Dec!$E149&gt;0,VLOOKUP($A146,Dec!$O$4:$T$202,5,FALSE)+Dec!L$4/1000,0)</f>
        <v>0</v>
      </c>
      <c r="AB146" s="16">
        <f t="shared" si="181"/>
        <v>0</v>
      </c>
      <c r="AC146" s="6">
        <f>IF(Jan!$E149&gt;0,VLOOKUP($A146,Jan!$O$4:$R$202,4,FALSE),0)</f>
        <v>0</v>
      </c>
      <c r="AD146" s="6">
        <f>IF(Jan!$E149&gt;0,VLOOKUP($A146,Jan!$O$4:$T$202,5,FALSE)+Jan!L$4/1000,0)</f>
        <v>0</v>
      </c>
      <c r="AE146" s="16">
        <f t="shared" si="182"/>
        <v>0</v>
      </c>
      <c r="AF146" s="6">
        <f>IF(Feb!$E149&gt;0,VLOOKUP($A146,Feb!$O$4:$R$202,4,FALSE),0)</f>
        <v>0</v>
      </c>
      <c r="AG146" s="6">
        <f>IF(Feb!$E149&gt;0,VLOOKUP($A146,Feb!$O$4:$T$202,5,FALSE)+Feb!L$4/1000,0)</f>
        <v>0</v>
      </c>
      <c r="AH146" s="16">
        <f t="shared" si="183"/>
        <v>0</v>
      </c>
      <c r="AI146" s="6">
        <f>IF(Mar!$E149&gt;0,VLOOKUP($A146,Mar!$O$4:$R$202,4,FALSE),0)</f>
        <v>0</v>
      </c>
      <c r="AJ146" s="6">
        <f>IF(Mar!$E149&gt;0,VLOOKUP($A146,Mar!$O$4:$T$202,5,FALSE)+Mar!L$4/1000,0)</f>
        <v>0</v>
      </c>
      <c r="AK146" s="16">
        <f t="shared" si="184"/>
        <v>0</v>
      </c>
      <c r="AN146" s="16">
        <f t="shared" si="185"/>
        <v>0</v>
      </c>
      <c r="AQ146" s="1">
        <f t="shared" si="186"/>
        <v>0</v>
      </c>
      <c r="AR146" s="6">
        <f t="shared" si="187"/>
        <v>0</v>
      </c>
      <c r="AS146" s="6">
        <f t="shared" si="188"/>
        <v>0</v>
      </c>
      <c r="AT146" s="6">
        <f t="shared" si="189"/>
        <v>0</v>
      </c>
      <c r="AU146" s="6">
        <f t="shared" si="190"/>
        <v>0</v>
      </c>
      <c r="AV146" s="6">
        <f t="shared" si="191"/>
        <v>0</v>
      </c>
      <c r="AW146" s="6">
        <f t="shared" si="192"/>
        <v>0</v>
      </c>
      <c r="AX146" s="6">
        <f t="shared" si="193"/>
        <v>0</v>
      </c>
      <c r="AY146" s="6">
        <f t="shared" si="194"/>
        <v>0</v>
      </c>
      <c r="AZ146" s="6">
        <f t="shared" si="195"/>
        <v>0</v>
      </c>
      <c r="BA146" s="6">
        <f t="shared" si="196"/>
        <v>0</v>
      </c>
      <c r="BB146" s="6">
        <f t="shared" si="197"/>
        <v>0</v>
      </c>
      <c r="BC146" s="6">
        <f t="shared" si="198"/>
        <v>0</v>
      </c>
      <c r="BE146" s="1">
        <f t="shared" si="199"/>
        <v>0</v>
      </c>
      <c r="BF146" s="1">
        <f t="shared" si="200"/>
        <v>0</v>
      </c>
      <c r="BG146" s="1">
        <f t="shared" si="201"/>
        <v>0</v>
      </c>
      <c r="BH146" s="1">
        <f t="shared" si="202"/>
        <v>0</v>
      </c>
      <c r="BI146" s="1">
        <f t="shared" si="203"/>
        <v>0</v>
      </c>
      <c r="BJ146" s="1">
        <f t="shared" si="204"/>
        <v>0</v>
      </c>
      <c r="BK146" s="1">
        <f t="shared" si="205"/>
        <v>0</v>
      </c>
      <c r="BL146" s="1">
        <f t="shared" si="206"/>
        <v>0</v>
      </c>
      <c r="BM146" s="1">
        <f t="shared" si="207"/>
        <v>0</v>
      </c>
    </row>
    <row r="147" spans="2:65" x14ac:dyDescent="0.25">
      <c r="B147" s="6">
        <f>IF(Apr!$E150&gt;0,VLOOKUP($A147,Apr!$O$4:$T$202,4,FALSE),0)</f>
        <v>0</v>
      </c>
      <c r="C147" s="6">
        <f>IF(Apr!$E150&gt;0,VLOOKUP($A147,Apr!$O$4:$T$202,5,FALSE)+Apr!L$4/1000,0)</f>
        <v>0</v>
      </c>
      <c r="D147" s="16">
        <f t="shared" si="173"/>
        <v>0</v>
      </c>
      <c r="E147" s="6">
        <f>IF(May!$E150&gt;0,VLOOKUP($A147,May!$O$4:$T$202,4,FALSE),0)</f>
        <v>0</v>
      </c>
      <c r="F147" s="6">
        <f>IF(May!$E150&gt;0,VLOOKUP($A147,May!$O$4:$T$202,5,FALSE)+May!L$4/1000,0)</f>
        <v>0</v>
      </c>
      <c r="G147" s="16">
        <f t="shared" si="174"/>
        <v>0</v>
      </c>
      <c r="H147" s="6">
        <f>IF(Jun!$E150&gt;0,VLOOKUP($A147,Jun!$O$4:$R$202,4,FALSE),0)</f>
        <v>0</v>
      </c>
      <c r="I147" s="6">
        <f>IF(Jun!$E150&gt;0,VLOOKUP($A147,Jun!$O$4:$T$202,5,FALSE)+Jun!L$4/1000,0)</f>
        <v>0</v>
      </c>
      <c r="J147" s="16">
        <f t="shared" si="175"/>
        <v>0</v>
      </c>
      <c r="K147" s="6">
        <f>IF(Jul!$E150&gt;0,VLOOKUP($A147,Jul!$O$4:$R$202,4,FALSE),0)</f>
        <v>0</v>
      </c>
      <c r="L147" s="6">
        <f>IF(Jul!$E150&gt;0,VLOOKUP($A147,Jul!$O$4:$T$202,5,FALSE)+Jul!$L$4/1000,0)</f>
        <v>0</v>
      </c>
      <c r="M147" s="16">
        <f t="shared" si="176"/>
        <v>0</v>
      </c>
      <c r="N147" s="6">
        <f>IF(Aug!$E150&gt;0,VLOOKUP($A147,Aug!$O$4:$R$202,4,FALSE),0)</f>
        <v>0</v>
      </c>
      <c r="O147" s="6">
        <f>IF(Aug!$E150&gt;0,VLOOKUP($A147,Aug!$O$4:$T$202,5,FALSE)+Aug!L$4/1000,0)</f>
        <v>0</v>
      </c>
      <c r="P147" s="16">
        <f t="shared" si="177"/>
        <v>0</v>
      </c>
      <c r="Q147" s="6">
        <f>IF(Sep!$E150&gt;0,VLOOKUP($A147,Sep!$O$4:$R$202,4,FALSE),0)</f>
        <v>0</v>
      </c>
      <c r="R147" s="6">
        <f>IF(Sep!$E150&gt;0,VLOOKUP($A147,Sep!$O$4:$T$202,5,FALSE)+Sep!L$4/1000,0)</f>
        <v>0</v>
      </c>
      <c r="S147" s="16">
        <f t="shared" si="178"/>
        <v>0</v>
      </c>
      <c r="T147" s="6">
        <f>IF(Oct!$E150&gt;0,VLOOKUP($A147,Oct!$O$4:$R$202,4,FALSE),0)</f>
        <v>0</v>
      </c>
      <c r="U147" s="6">
        <f>IF(Oct!$E150&gt;0,VLOOKUP($A147,Oct!$O$4:$T$202,5,FALSE)+Oct!L$4/1000,0)</f>
        <v>0</v>
      </c>
      <c r="V147" s="16">
        <f t="shared" si="179"/>
        <v>0</v>
      </c>
      <c r="W147" s="6">
        <f>IF(Nov!$E150&gt;0,VLOOKUP($A147,Nov!$O$4:$R$202,4,FALSE),0)</f>
        <v>0</v>
      </c>
      <c r="X147" s="6">
        <f>IF(Nov!$E150&gt;0,VLOOKUP($A147,Nov!$O$4:$T$202,5,FALSE)+Nov!L$4/1000,0)</f>
        <v>0</v>
      </c>
      <c r="Y147" s="16">
        <f t="shared" si="180"/>
        <v>0</v>
      </c>
      <c r="Z147" s="6">
        <f>IF(Dec!$E150&gt;0,VLOOKUP($A147,Dec!$O$4:$R$202,4,FALSE),0)</f>
        <v>0</v>
      </c>
      <c r="AA147" s="6">
        <f>IF(Dec!$E150&gt;0,VLOOKUP($A147,Dec!$O$4:$T$202,5,FALSE)+Dec!L$4/1000,0)</f>
        <v>0</v>
      </c>
      <c r="AB147" s="16">
        <f t="shared" si="181"/>
        <v>0</v>
      </c>
      <c r="AC147" s="6">
        <f>IF(Jan!$E150&gt;0,VLOOKUP($A147,Jan!$O$4:$R$202,4,FALSE),0)</f>
        <v>0</v>
      </c>
      <c r="AD147" s="6">
        <f>IF(Jan!$E150&gt;0,VLOOKUP($A147,Jan!$O$4:$T$202,5,FALSE)+Jan!L$4/1000,0)</f>
        <v>0</v>
      </c>
      <c r="AE147" s="16">
        <f t="shared" si="182"/>
        <v>0</v>
      </c>
      <c r="AF147" s="6">
        <f>IF(Feb!$E150&gt;0,VLOOKUP($A147,Feb!$O$4:$R$202,4,FALSE),0)</f>
        <v>0</v>
      </c>
      <c r="AG147" s="6">
        <f>IF(Feb!$E150&gt;0,VLOOKUP($A147,Feb!$O$4:$T$202,5,FALSE)+Feb!L$4/1000,0)</f>
        <v>0</v>
      </c>
      <c r="AH147" s="16">
        <f t="shared" si="183"/>
        <v>0</v>
      </c>
      <c r="AI147" s="6">
        <f>IF(Mar!$E150&gt;0,VLOOKUP($A147,Mar!$O$4:$R$202,4,FALSE),0)</f>
        <v>0</v>
      </c>
      <c r="AJ147" s="6">
        <f>IF(Mar!$E150&gt;0,VLOOKUP($A147,Mar!$O$4:$T$202,5,FALSE)+Mar!L$4/1000,0)</f>
        <v>0</v>
      </c>
      <c r="AK147" s="16">
        <f t="shared" si="184"/>
        <v>0</v>
      </c>
      <c r="AN147" s="16">
        <f t="shared" si="185"/>
        <v>0</v>
      </c>
      <c r="AQ147" s="1">
        <f t="shared" si="186"/>
        <v>0</v>
      </c>
      <c r="AR147" s="6">
        <f t="shared" si="187"/>
        <v>0</v>
      </c>
      <c r="AS147" s="6">
        <f t="shared" si="188"/>
        <v>0</v>
      </c>
      <c r="AT147" s="6">
        <f t="shared" si="189"/>
        <v>0</v>
      </c>
      <c r="AU147" s="6">
        <f t="shared" si="190"/>
        <v>0</v>
      </c>
      <c r="AV147" s="6">
        <f t="shared" si="191"/>
        <v>0</v>
      </c>
      <c r="AW147" s="6">
        <f t="shared" si="192"/>
        <v>0</v>
      </c>
      <c r="AX147" s="6">
        <f t="shared" si="193"/>
        <v>0</v>
      </c>
      <c r="AY147" s="6">
        <f t="shared" si="194"/>
        <v>0</v>
      </c>
      <c r="AZ147" s="6">
        <f t="shared" si="195"/>
        <v>0</v>
      </c>
      <c r="BA147" s="6">
        <f t="shared" si="196"/>
        <v>0</v>
      </c>
      <c r="BB147" s="6">
        <f t="shared" si="197"/>
        <v>0</v>
      </c>
      <c r="BC147" s="6">
        <f t="shared" si="198"/>
        <v>0</v>
      </c>
      <c r="BE147" s="1">
        <f t="shared" si="199"/>
        <v>0</v>
      </c>
      <c r="BF147" s="1">
        <f t="shared" si="200"/>
        <v>0</v>
      </c>
      <c r="BG147" s="1">
        <f t="shared" si="201"/>
        <v>0</v>
      </c>
      <c r="BH147" s="1">
        <f t="shared" si="202"/>
        <v>0</v>
      </c>
      <c r="BI147" s="1">
        <f t="shared" si="203"/>
        <v>0</v>
      </c>
      <c r="BJ147" s="1">
        <f t="shared" si="204"/>
        <v>0</v>
      </c>
      <c r="BK147" s="1">
        <f t="shared" si="205"/>
        <v>0</v>
      </c>
      <c r="BL147" s="1">
        <f t="shared" si="206"/>
        <v>0</v>
      </c>
      <c r="BM147" s="1">
        <f t="shared" si="207"/>
        <v>0</v>
      </c>
    </row>
    <row r="148" spans="2:65" x14ac:dyDescent="0.25">
      <c r="B148" s="6">
        <f>IF(Apr!$E151&gt;0,VLOOKUP($A148,Apr!$O$4:$T$202,4,FALSE),0)</f>
        <v>0</v>
      </c>
      <c r="C148" s="6">
        <f>IF(Apr!$E151&gt;0,VLOOKUP($A148,Apr!$O$4:$T$202,5,FALSE)+Apr!L$4/1000,0)</f>
        <v>0</v>
      </c>
      <c r="D148" s="16">
        <f t="shared" si="173"/>
        <v>0</v>
      </c>
      <c r="E148" s="6">
        <f>IF(May!$E151&gt;0,VLOOKUP($A148,May!$O$4:$T$202,4,FALSE),0)</f>
        <v>0</v>
      </c>
      <c r="F148" s="6">
        <f>IF(May!$E151&gt;0,VLOOKUP($A148,May!$O$4:$T$202,5,FALSE)+May!L$4/1000,0)</f>
        <v>0</v>
      </c>
      <c r="G148" s="16">
        <f t="shared" si="174"/>
        <v>0</v>
      </c>
      <c r="H148" s="6">
        <f>IF(Jun!$E151&gt;0,VLOOKUP($A148,Jun!$O$4:$R$202,4,FALSE),0)</f>
        <v>0</v>
      </c>
      <c r="I148" s="6">
        <f>IF(Jun!$E151&gt;0,VLOOKUP($A148,Jun!$O$4:$T$202,5,FALSE)+Jun!L$4/1000,0)</f>
        <v>0</v>
      </c>
      <c r="J148" s="16">
        <f t="shared" si="175"/>
        <v>0</v>
      </c>
      <c r="K148" s="6">
        <f>IF(Jul!$E151&gt;0,VLOOKUP($A148,Jul!$O$4:$R$202,4,FALSE),0)</f>
        <v>0</v>
      </c>
      <c r="L148" s="6">
        <f>IF(Jul!$E151&gt;0,VLOOKUP($A148,Jul!$O$4:$T$202,5,FALSE)+Jul!$L$4/1000,0)</f>
        <v>0</v>
      </c>
      <c r="M148" s="16">
        <f t="shared" si="176"/>
        <v>0</v>
      </c>
      <c r="N148" s="6">
        <f>IF(Aug!$E151&gt;0,VLOOKUP($A148,Aug!$O$4:$R$202,4,FALSE),0)</f>
        <v>0</v>
      </c>
      <c r="O148" s="6">
        <f>IF(Aug!$E151&gt;0,VLOOKUP($A148,Aug!$O$4:$T$202,5,FALSE)+Aug!L$4/1000,0)</f>
        <v>0</v>
      </c>
      <c r="P148" s="16">
        <f t="shared" si="177"/>
        <v>0</v>
      </c>
      <c r="Q148" s="6">
        <f>IF(Sep!$E151&gt;0,VLOOKUP($A148,Sep!$O$4:$R$202,4,FALSE),0)</f>
        <v>0</v>
      </c>
      <c r="R148" s="6">
        <f>IF(Sep!$E151&gt;0,VLOOKUP($A148,Sep!$O$4:$T$202,5,FALSE)+Sep!L$4/1000,0)</f>
        <v>0</v>
      </c>
      <c r="S148" s="16">
        <f t="shared" si="178"/>
        <v>0</v>
      </c>
      <c r="T148" s="6">
        <f>IF(Oct!$E151&gt;0,VLOOKUP($A148,Oct!$O$4:$R$202,4,FALSE),0)</f>
        <v>0</v>
      </c>
      <c r="U148" s="6">
        <f>IF(Oct!$E151&gt;0,VLOOKUP($A148,Oct!$O$4:$T$202,5,FALSE)+Oct!L$4/1000,0)</f>
        <v>0</v>
      </c>
      <c r="V148" s="16">
        <f t="shared" si="179"/>
        <v>0</v>
      </c>
      <c r="W148" s="6">
        <f>IF(Nov!$E151&gt;0,VLOOKUP($A148,Nov!$O$4:$R$202,4,FALSE),0)</f>
        <v>0</v>
      </c>
      <c r="X148" s="6">
        <f>IF(Nov!$E151&gt;0,VLOOKUP($A148,Nov!$O$4:$T$202,5,FALSE)+Nov!L$4/1000,0)</f>
        <v>0</v>
      </c>
      <c r="Y148" s="16">
        <f t="shared" si="180"/>
        <v>0</v>
      </c>
      <c r="Z148" s="6">
        <f>IF(Dec!$E151&gt;0,VLOOKUP($A148,Dec!$O$4:$R$202,4,FALSE),0)</f>
        <v>0</v>
      </c>
      <c r="AA148" s="6">
        <f>IF(Dec!$E151&gt;0,VLOOKUP($A148,Dec!$O$4:$T$202,5,FALSE)+Dec!L$4/1000,0)</f>
        <v>0</v>
      </c>
      <c r="AB148" s="16">
        <f t="shared" si="181"/>
        <v>0</v>
      </c>
      <c r="AC148" s="6">
        <f>IF(Jan!$E151&gt;0,VLOOKUP($A148,Jan!$O$4:$R$202,4,FALSE),0)</f>
        <v>0</v>
      </c>
      <c r="AD148" s="6">
        <f>IF(Jan!$E151&gt;0,VLOOKUP($A148,Jan!$O$4:$T$202,5,FALSE)+Jan!L$4/1000,0)</f>
        <v>0</v>
      </c>
      <c r="AE148" s="16">
        <f t="shared" si="182"/>
        <v>0</v>
      </c>
      <c r="AF148" s="6">
        <f>IF(Feb!$E151&gt;0,VLOOKUP($A148,Feb!$O$4:$R$202,4,FALSE),0)</f>
        <v>0</v>
      </c>
      <c r="AG148" s="6">
        <f>IF(Feb!$E151&gt;0,VLOOKUP($A148,Feb!$O$4:$T$202,5,FALSE)+Feb!L$4/1000,0)</f>
        <v>0</v>
      </c>
      <c r="AH148" s="16">
        <f t="shared" si="183"/>
        <v>0</v>
      </c>
      <c r="AI148" s="6">
        <f>IF(Mar!$E151&gt;0,VLOOKUP($A148,Mar!$O$4:$R$202,4,FALSE),0)</f>
        <v>0</v>
      </c>
      <c r="AJ148" s="6">
        <f>IF(Mar!$E151&gt;0,VLOOKUP($A148,Mar!$O$4:$T$202,5,FALSE)+Mar!L$4/1000,0)</f>
        <v>0</v>
      </c>
      <c r="AK148" s="16">
        <f t="shared" si="184"/>
        <v>0</v>
      </c>
      <c r="AN148" s="16">
        <f t="shared" si="185"/>
        <v>0</v>
      </c>
      <c r="AQ148" s="1">
        <f t="shared" si="186"/>
        <v>0</v>
      </c>
      <c r="AR148" s="6">
        <f t="shared" si="187"/>
        <v>0</v>
      </c>
      <c r="AS148" s="6">
        <f t="shared" si="188"/>
        <v>0</v>
      </c>
      <c r="AT148" s="6">
        <f t="shared" si="189"/>
        <v>0</v>
      </c>
      <c r="AU148" s="6">
        <f t="shared" si="190"/>
        <v>0</v>
      </c>
      <c r="AV148" s="6">
        <f t="shared" si="191"/>
        <v>0</v>
      </c>
      <c r="AW148" s="6">
        <f t="shared" si="192"/>
        <v>0</v>
      </c>
      <c r="AX148" s="6">
        <f t="shared" si="193"/>
        <v>0</v>
      </c>
      <c r="AY148" s="6">
        <f t="shared" si="194"/>
        <v>0</v>
      </c>
      <c r="AZ148" s="6">
        <f t="shared" si="195"/>
        <v>0</v>
      </c>
      <c r="BA148" s="6">
        <f t="shared" si="196"/>
        <v>0</v>
      </c>
      <c r="BB148" s="6">
        <f t="shared" si="197"/>
        <v>0</v>
      </c>
      <c r="BC148" s="6">
        <f t="shared" si="198"/>
        <v>0</v>
      </c>
      <c r="BE148" s="1">
        <f t="shared" si="199"/>
        <v>0</v>
      </c>
      <c r="BF148" s="1">
        <f t="shared" si="200"/>
        <v>0</v>
      </c>
      <c r="BG148" s="1">
        <f t="shared" si="201"/>
        <v>0</v>
      </c>
      <c r="BH148" s="1">
        <f t="shared" si="202"/>
        <v>0</v>
      </c>
      <c r="BI148" s="1">
        <f t="shared" si="203"/>
        <v>0</v>
      </c>
      <c r="BJ148" s="1">
        <f t="shared" si="204"/>
        <v>0</v>
      </c>
      <c r="BK148" s="1">
        <f t="shared" si="205"/>
        <v>0</v>
      </c>
      <c r="BL148" s="1">
        <f t="shared" si="206"/>
        <v>0</v>
      </c>
      <c r="BM148" s="1">
        <f t="shared" si="207"/>
        <v>0</v>
      </c>
    </row>
    <row r="149" spans="2:65" x14ac:dyDescent="0.25">
      <c r="B149" s="6">
        <f>IF(Apr!$E152&gt;0,VLOOKUP($A149,Apr!$O$4:$T$202,4,FALSE),0)</f>
        <v>0</v>
      </c>
      <c r="C149" s="6">
        <f>IF(Apr!$E152&gt;0,VLOOKUP($A149,Apr!$O$4:$T$202,5,FALSE)+Apr!L$4/1000,0)</f>
        <v>0</v>
      </c>
      <c r="D149" s="16">
        <f t="shared" si="173"/>
        <v>0</v>
      </c>
      <c r="E149" s="6">
        <f>IF(May!$E152&gt;0,VLOOKUP($A149,May!$O$4:$T$202,4,FALSE),0)</f>
        <v>0</v>
      </c>
      <c r="F149" s="6">
        <f>IF(May!$E152&gt;0,VLOOKUP($A149,May!$O$4:$T$202,5,FALSE)+May!L$4/1000,0)</f>
        <v>0</v>
      </c>
      <c r="G149" s="16">
        <f t="shared" si="174"/>
        <v>0</v>
      </c>
      <c r="H149" s="6">
        <f>IF(Jun!$E152&gt;0,VLOOKUP($A149,Jun!$O$4:$R$202,4,FALSE),0)</f>
        <v>0</v>
      </c>
      <c r="I149" s="6">
        <f>IF(Jun!$E152&gt;0,VLOOKUP($A149,Jun!$O$4:$T$202,5,FALSE)+Jun!L$4/1000,0)</f>
        <v>0</v>
      </c>
      <c r="J149" s="16">
        <f t="shared" si="175"/>
        <v>0</v>
      </c>
      <c r="K149" s="6">
        <f>IF(Jul!$E152&gt;0,VLOOKUP($A149,Jul!$O$4:$R$202,4,FALSE),0)</f>
        <v>0</v>
      </c>
      <c r="L149" s="6">
        <f>IF(Jul!$E152&gt;0,VLOOKUP($A149,Jul!$O$4:$T$202,5,FALSE)+Jul!$L$4/1000,0)</f>
        <v>0</v>
      </c>
      <c r="M149" s="16">
        <f t="shared" si="176"/>
        <v>0</v>
      </c>
      <c r="N149" s="6">
        <f>IF(Aug!$E152&gt;0,VLOOKUP($A149,Aug!$O$4:$R$202,4,FALSE),0)</f>
        <v>0</v>
      </c>
      <c r="O149" s="6">
        <f>IF(Aug!$E152&gt;0,VLOOKUP($A149,Aug!$O$4:$T$202,5,FALSE)+Aug!L$4/1000,0)</f>
        <v>0</v>
      </c>
      <c r="P149" s="16">
        <f t="shared" si="177"/>
        <v>0</v>
      </c>
      <c r="Q149" s="6">
        <f>IF(Sep!$E152&gt;0,VLOOKUP($A149,Sep!$O$4:$R$202,4,FALSE),0)</f>
        <v>0</v>
      </c>
      <c r="R149" s="6">
        <f>IF(Sep!$E152&gt;0,VLOOKUP($A149,Sep!$O$4:$T$202,5,FALSE)+Sep!L$4/1000,0)</f>
        <v>0</v>
      </c>
      <c r="S149" s="16">
        <f t="shared" si="178"/>
        <v>0</v>
      </c>
      <c r="T149" s="6">
        <f>IF(Oct!$E152&gt;0,VLOOKUP($A149,Oct!$O$4:$R$202,4,FALSE),0)</f>
        <v>0</v>
      </c>
      <c r="U149" s="6">
        <f>IF(Oct!$E152&gt;0,VLOOKUP($A149,Oct!$O$4:$T$202,5,FALSE)+Oct!L$4/1000,0)</f>
        <v>0</v>
      </c>
      <c r="V149" s="16">
        <f t="shared" si="179"/>
        <v>0</v>
      </c>
      <c r="W149" s="6">
        <f>IF(Nov!$E152&gt;0,VLOOKUP($A149,Nov!$O$4:$R$202,4,FALSE),0)</f>
        <v>0</v>
      </c>
      <c r="X149" s="6">
        <f>IF(Nov!$E152&gt;0,VLOOKUP($A149,Nov!$O$4:$T$202,5,FALSE)+Nov!L$4/1000,0)</f>
        <v>0</v>
      </c>
      <c r="Y149" s="16">
        <f t="shared" si="180"/>
        <v>0</v>
      </c>
      <c r="Z149" s="6">
        <f>IF(Dec!$E152&gt;0,VLOOKUP($A149,Dec!$O$4:$R$202,4,FALSE),0)</f>
        <v>0</v>
      </c>
      <c r="AA149" s="6">
        <f>IF(Dec!$E152&gt;0,VLOOKUP($A149,Dec!$O$4:$T$202,5,FALSE)+Dec!L$4/1000,0)</f>
        <v>0</v>
      </c>
      <c r="AB149" s="16">
        <f t="shared" si="181"/>
        <v>0</v>
      </c>
      <c r="AC149" s="6">
        <f>IF(Jan!$E152&gt;0,VLOOKUP($A149,Jan!$O$4:$R$202,4,FALSE),0)</f>
        <v>0</v>
      </c>
      <c r="AD149" s="6">
        <f>IF(Jan!$E152&gt;0,VLOOKUP($A149,Jan!$O$4:$T$202,5,FALSE)+Jan!L$4/1000,0)</f>
        <v>0</v>
      </c>
      <c r="AE149" s="16">
        <f t="shared" si="182"/>
        <v>0</v>
      </c>
      <c r="AF149" s="6">
        <f>IF(Feb!$E152&gt;0,VLOOKUP($A149,Feb!$O$4:$R$202,4,FALSE),0)</f>
        <v>0</v>
      </c>
      <c r="AG149" s="6">
        <f>IF(Feb!$E152&gt;0,VLOOKUP($A149,Feb!$O$4:$T$202,5,FALSE)+Feb!L$4/1000,0)</f>
        <v>0</v>
      </c>
      <c r="AH149" s="16">
        <f t="shared" si="183"/>
        <v>0</v>
      </c>
      <c r="AI149" s="6">
        <f>IF(Mar!$E152&gt;0,VLOOKUP($A149,Mar!$O$4:$R$202,4,FALSE),0)</f>
        <v>0</v>
      </c>
      <c r="AJ149" s="6">
        <f>IF(Mar!$E152&gt;0,VLOOKUP($A149,Mar!$O$4:$T$202,5,FALSE)+Mar!L$4/1000,0)</f>
        <v>0</v>
      </c>
      <c r="AK149" s="16">
        <f t="shared" si="184"/>
        <v>0</v>
      </c>
      <c r="AN149" s="16">
        <f t="shared" si="185"/>
        <v>0</v>
      </c>
      <c r="AQ149" s="1">
        <f t="shared" si="186"/>
        <v>0</v>
      </c>
      <c r="AR149" s="6">
        <f t="shared" si="187"/>
        <v>0</v>
      </c>
      <c r="AS149" s="6">
        <f t="shared" si="188"/>
        <v>0</v>
      </c>
      <c r="AT149" s="6">
        <f t="shared" si="189"/>
        <v>0</v>
      </c>
      <c r="AU149" s="6">
        <f t="shared" si="190"/>
        <v>0</v>
      </c>
      <c r="AV149" s="6">
        <f t="shared" si="191"/>
        <v>0</v>
      </c>
      <c r="AW149" s="6">
        <f t="shared" si="192"/>
        <v>0</v>
      </c>
      <c r="AX149" s="6">
        <f t="shared" si="193"/>
        <v>0</v>
      </c>
      <c r="AY149" s="6">
        <f t="shared" si="194"/>
        <v>0</v>
      </c>
      <c r="AZ149" s="6">
        <f t="shared" si="195"/>
        <v>0</v>
      </c>
      <c r="BA149" s="6">
        <f t="shared" si="196"/>
        <v>0</v>
      </c>
      <c r="BB149" s="6">
        <f t="shared" si="197"/>
        <v>0</v>
      </c>
      <c r="BC149" s="6">
        <f t="shared" si="198"/>
        <v>0</v>
      </c>
      <c r="BE149" s="1">
        <f t="shared" si="199"/>
        <v>0</v>
      </c>
      <c r="BF149" s="1">
        <f t="shared" si="200"/>
        <v>0</v>
      </c>
      <c r="BG149" s="1">
        <f t="shared" si="201"/>
        <v>0</v>
      </c>
      <c r="BH149" s="1">
        <f t="shared" si="202"/>
        <v>0</v>
      </c>
      <c r="BI149" s="1">
        <f t="shared" si="203"/>
        <v>0</v>
      </c>
      <c r="BJ149" s="1">
        <f t="shared" si="204"/>
        <v>0</v>
      </c>
      <c r="BK149" s="1">
        <f t="shared" si="205"/>
        <v>0</v>
      </c>
      <c r="BL149" s="1">
        <f t="shared" si="206"/>
        <v>0</v>
      </c>
      <c r="BM149" s="1">
        <f t="shared" si="207"/>
        <v>0</v>
      </c>
    </row>
    <row r="150" spans="2:65" x14ac:dyDescent="0.25">
      <c r="B150" s="6">
        <f>IF(Apr!$E153&gt;0,VLOOKUP($A150,Apr!$O$4:$T$202,4,FALSE),0)</f>
        <v>0</v>
      </c>
      <c r="C150" s="6">
        <f>IF(Apr!$E153&gt;0,VLOOKUP($A150,Apr!$O$4:$T$202,5,FALSE)+Apr!L$4/1000,0)</f>
        <v>0</v>
      </c>
      <c r="D150" s="16">
        <f t="shared" si="173"/>
        <v>0</v>
      </c>
      <c r="E150" s="6">
        <f>IF(May!$E153&gt;0,VLOOKUP($A150,May!$O$4:$T$202,4,FALSE),0)</f>
        <v>0</v>
      </c>
      <c r="F150" s="6">
        <f>IF(May!$E153&gt;0,VLOOKUP($A150,May!$O$4:$T$202,5,FALSE)+May!L$4/1000,0)</f>
        <v>0</v>
      </c>
      <c r="G150" s="16">
        <f t="shared" si="174"/>
        <v>0</v>
      </c>
      <c r="H150" s="6">
        <f>IF(Jun!$E153&gt;0,VLOOKUP($A150,Jun!$O$4:$R$202,4,FALSE),0)</f>
        <v>0</v>
      </c>
      <c r="I150" s="6">
        <f>IF(Jun!$E153&gt;0,VLOOKUP($A150,Jun!$O$4:$T$202,5,FALSE)+Jun!L$4/1000,0)</f>
        <v>0</v>
      </c>
      <c r="J150" s="16">
        <f t="shared" si="175"/>
        <v>0</v>
      </c>
      <c r="K150" s="6">
        <f>IF(Jul!$E153&gt;0,VLOOKUP($A150,Jul!$O$4:$R$202,4,FALSE),0)</f>
        <v>0</v>
      </c>
      <c r="L150" s="6">
        <f>IF(Jul!$E153&gt;0,VLOOKUP($A150,Jul!$O$4:$T$202,5,FALSE)+Jul!$L$4/1000,0)</f>
        <v>0</v>
      </c>
      <c r="M150" s="16">
        <f t="shared" si="176"/>
        <v>0</v>
      </c>
      <c r="N150" s="6">
        <f>IF(Aug!$E153&gt;0,VLOOKUP($A150,Aug!$O$4:$R$202,4,FALSE),0)</f>
        <v>0</v>
      </c>
      <c r="O150" s="6">
        <f>IF(Aug!$E153&gt;0,VLOOKUP($A150,Aug!$O$4:$T$202,5,FALSE)+Aug!L$4/1000,0)</f>
        <v>0</v>
      </c>
      <c r="P150" s="16">
        <f t="shared" si="177"/>
        <v>0</v>
      </c>
      <c r="Q150" s="6">
        <f>IF(Sep!$E153&gt;0,VLOOKUP($A150,Sep!$O$4:$R$202,4,FALSE),0)</f>
        <v>0</v>
      </c>
      <c r="R150" s="6">
        <f>IF(Sep!$E153&gt;0,VLOOKUP($A150,Sep!$O$4:$T$202,5,FALSE)+Sep!L$4/1000,0)</f>
        <v>0</v>
      </c>
      <c r="S150" s="16">
        <f t="shared" si="178"/>
        <v>0</v>
      </c>
      <c r="T150" s="6">
        <f>IF(Oct!$E153&gt;0,VLOOKUP($A150,Oct!$O$4:$R$202,4,FALSE),0)</f>
        <v>0</v>
      </c>
      <c r="U150" s="6">
        <f>IF(Oct!$E153&gt;0,VLOOKUP($A150,Oct!$O$4:$T$202,5,FALSE)+Oct!L$4/1000,0)</f>
        <v>0</v>
      </c>
      <c r="V150" s="16">
        <f t="shared" si="179"/>
        <v>0</v>
      </c>
      <c r="W150" s="6">
        <f>IF(Nov!$E153&gt;0,VLOOKUP($A150,Nov!$O$4:$R$202,4,FALSE),0)</f>
        <v>0</v>
      </c>
      <c r="X150" s="6">
        <f>IF(Nov!$E153&gt;0,VLOOKUP($A150,Nov!$O$4:$T$202,5,FALSE)+Nov!L$4/1000,0)</f>
        <v>0</v>
      </c>
      <c r="Y150" s="16">
        <f t="shared" si="180"/>
        <v>0</v>
      </c>
      <c r="Z150" s="6">
        <f>IF(Dec!$E153&gt;0,VLOOKUP($A150,Dec!$O$4:$R$202,4,FALSE),0)</f>
        <v>0</v>
      </c>
      <c r="AA150" s="6">
        <f>IF(Dec!$E153&gt;0,VLOOKUP($A150,Dec!$O$4:$T$202,5,FALSE)+Dec!L$4/1000,0)</f>
        <v>0</v>
      </c>
      <c r="AB150" s="16">
        <f t="shared" si="181"/>
        <v>0</v>
      </c>
      <c r="AC150" s="6">
        <f>IF(Jan!$E153&gt;0,VLOOKUP($A150,Jan!$O$4:$R$202,4,FALSE),0)</f>
        <v>0</v>
      </c>
      <c r="AD150" s="6">
        <f>IF(Jan!$E153&gt;0,VLOOKUP($A150,Jan!$O$4:$T$202,5,FALSE)+Jan!L$4/1000,0)</f>
        <v>0</v>
      </c>
      <c r="AE150" s="16">
        <f t="shared" si="182"/>
        <v>0</v>
      </c>
      <c r="AF150" s="6">
        <f>IF(Feb!$E153&gt;0,VLOOKUP($A150,Feb!$O$4:$R$202,4,FALSE),0)</f>
        <v>0</v>
      </c>
      <c r="AG150" s="6">
        <f>IF(Feb!$E153&gt;0,VLOOKUP($A150,Feb!$O$4:$T$202,5,FALSE)+Feb!L$4/1000,0)</f>
        <v>0</v>
      </c>
      <c r="AH150" s="16">
        <f t="shared" si="183"/>
        <v>0</v>
      </c>
      <c r="AI150" s="6">
        <f>IF(Mar!$E153&gt;0,VLOOKUP($A150,Mar!$O$4:$R$202,4,FALSE),0)</f>
        <v>0</v>
      </c>
      <c r="AJ150" s="6">
        <f>IF(Mar!$E153&gt;0,VLOOKUP($A150,Mar!$O$4:$T$202,5,FALSE)+Mar!L$4/1000,0)</f>
        <v>0</v>
      </c>
      <c r="AK150" s="16">
        <f t="shared" si="184"/>
        <v>0</v>
      </c>
      <c r="AN150" s="16">
        <f t="shared" si="185"/>
        <v>0</v>
      </c>
      <c r="AQ150" s="1">
        <f t="shared" si="186"/>
        <v>0</v>
      </c>
      <c r="AR150" s="6">
        <f t="shared" si="187"/>
        <v>0</v>
      </c>
      <c r="AS150" s="6">
        <f t="shared" si="188"/>
        <v>0</v>
      </c>
      <c r="AT150" s="6">
        <f t="shared" si="189"/>
        <v>0</v>
      </c>
      <c r="AU150" s="6">
        <f t="shared" si="190"/>
        <v>0</v>
      </c>
      <c r="AV150" s="6">
        <f t="shared" si="191"/>
        <v>0</v>
      </c>
      <c r="AW150" s="6">
        <f t="shared" si="192"/>
        <v>0</v>
      </c>
      <c r="AX150" s="6">
        <f t="shared" si="193"/>
        <v>0</v>
      </c>
      <c r="AY150" s="6">
        <f t="shared" si="194"/>
        <v>0</v>
      </c>
      <c r="AZ150" s="6">
        <f t="shared" si="195"/>
        <v>0</v>
      </c>
      <c r="BA150" s="6">
        <f t="shared" si="196"/>
        <v>0</v>
      </c>
      <c r="BB150" s="6">
        <f t="shared" si="197"/>
        <v>0</v>
      </c>
      <c r="BC150" s="6">
        <f t="shared" si="198"/>
        <v>0</v>
      </c>
      <c r="BE150" s="1">
        <f t="shared" si="199"/>
        <v>0</v>
      </c>
      <c r="BF150" s="1">
        <f t="shared" si="200"/>
        <v>0</v>
      </c>
      <c r="BG150" s="1">
        <f t="shared" si="201"/>
        <v>0</v>
      </c>
      <c r="BH150" s="1">
        <f t="shared" si="202"/>
        <v>0</v>
      </c>
      <c r="BI150" s="1">
        <f t="shared" si="203"/>
        <v>0</v>
      </c>
      <c r="BJ150" s="1">
        <f t="shared" si="204"/>
        <v>0</v>
      </c>
      <c r="BK150" s="1">
        <f t="shared" si="205"/>
        <v>0</v>
      </c>
      <c r="BL150" s="1">
        <f t="shared" si="206"/>
        <v>0</v>
      </c>
      <c r="BM150" s="1">
        <f t="shared" si="207"/>
        <v>0</v>
      </c>
    </row>
    <row r="151" spans="2:65" x14ac:dyDescent="0.25">
      <c r="B151" s="6">
        <f>IF(Apr!$E154&gt;0,VLOOKUP($A151,Apr!$O$4:$T$202,4,FALSE),0)</f>
        <v>0</v>
      </c>
      <c r="C151" s="6">
        <f>IF(Apr!$E154&gt;0,VLOOKUP($A151,Apr!$O$4:$T$202,5,FALSE)+Apr!L$4/1000,0)</f>
        <v>0</v>
      </c>
      <c r="D151" s="16">
        <f t="shared" si="173"/>
        <v>0</v>
      </c>
      <c r="E151" s="6">
        <f>IF(May!$E154&gt;0,VLOOKUP($A151,May!$O$4:$T$202,4,FALSE),0)</f>
        <v>0</v>
      </c>
      <c r="F151" s="6">
        <f>IF(May!$E154&gt;0,VLOOKUP($A151,May!$O$4:$T$202,5,FALSE)+May!L$4/1000,0)</f>
        <v>0</v>
      </c>
      <c r="G151" s="16">
        <f t="shared" si="174"/>
        <v>0</v>
      </c>
      <c r="H151" s="6">
        <f>IF(Jun!$E154&gt;0,VLOOKUP($A151,Jun!$O$4:$R$202,4,FALSE),0)</f>
        <v>0</v>
      </c>
      <c r="I151" s="6">
        <f>IF(Jun!$E154&gt;0,VLOOKUP($A151,Jun!$O$4:$T$202,5,FALSE)+Jun!L$4/1000,0)</f>
        <v>0</v>
      </c>
      <c r="J151" s="16">
        <f t="shared" si="175"/>
        <v>0</v>
      </c>
      <c r="K151" s="6">
        <f>IF(Jul!$E154&gt;0,VLOOKUP($A151,Jul!$O$4:$R$202,4,FALSE),0)</f>
        <v>0</v>
      </c>
      <c r="L151" s="6">
        <f>IF(Jul!$E154&gt;0,VLOOKUP($A151,Jul!$O$4:$T$202,5,FALSE)+Jul!$L$4/1000,0)</f>
        <v>0</v>
      </c>
      <c r="M151" s="16">
        <f t="shared" si="176"/>
        <v>0</v>
      </c>
      <c r="N151" s="6">
        <f>IF(Aug!$E154&gt;0,VLOOKUP($A151,Aug!$O$4:$R$202,4,FALSE),0)</f>
        <v>0</v>
      </c>
      <c r="O151" s="6">
        <f>IF(Aug!$E154&gt;0,VLOOKUP($A151,Aug!$O$4:$T$202,5,FALSE)+Aug!L$4/1000,0)</f>
        <v>0</v>
      </c>
      <c r="P151" s="16">
        <f t="shared" si="177"/>
        <v>0</v>
      </c>
      <c r="Q151" s="6">
        <f>IF(Sep!$E154&gt;0,VLOOKUP($A151,Sep!$O$4:$R$202,4,FALSE),0)</f>
        <v>0</v>
      </c>
      <c r="R151" s="6">
        <f>IF(Sep!$E154&gt;0,VLOOKUP($A151,Sep!$O$4:$T$202,5,FALSE)+Sep!L$4/1000,0)</f>
        <v>0</v>
      </c>
      <c r="S151" s="16">
        <f t="shared" si="178"/>
        <v>0</v>
      </c>
      <c r="T151" s="6">
        <f>IF(Oct!$E154&gt;0,VLOOKUP($A151,Oct!$O$4:$R$202,4,FALSE),0)</f>
        <v>0</v>
      </c>
      <c r="U151" s="6">
        <f>IF(Oct!$E154&gt;0,VLOOKUP($A151,Oct!$O$4:$T$202,5,FALSE)+Oct!L$4/1000,0)</f>
        <v>0</v>
      </c>
      <c r="V151" s="16">
        <f t="shared" si="179"/>
        <v>0</v>
      </c>
      <c r="W151" s="6">
        <f>IF(Nov!$E154&gt;0,VLOOKUP($A151,Nov!$O$4:$R$202,4,FALSE),0)</f>
        <v>0</v>
      </c>
      <c r="X151" s="6">
        <f>IF(Nov!$E154&gt;0,VLOOKUP($A151,Nov!$O$4:$T$202,5,FALSE)+Nov!L$4/1000,0)</f>
        <v>0</v>
      </c>
      <c r="Y151" s="16">
        <f t="shared" si="180"/>
        <v>0</v>
      </c>
      <c r="Z151" s="6">
        <f>IF(Dec!$E154&gt;0,VLOOKUP($A151,Dec!$O$4:$R$202,4,FALSE),0)</f>
        <v>0</v>
      </c>
      <c r="AA151" s="6">
        <f>IF(Dec!$E154&gt;0,VLOOKUP($A151,Dec!$O$4:$T$202,5,FALSE)+Dec!L$4/1000,0)</f>
        <v>0</v>
      </c>
      <c r="AB151" s="16">
        <f t="shared" si="181"/>
        <v>0</v>
      </c>
      <c r="AC151" s="6">
        <f>IF(Jan!$E154&gt;0,VLOOKUP($A151,Jan!$O$4:$R$202,4,FALSE),0)</f>
        <v>0</v>
      </c>
      <c r="AD151" s="6">
        <f>IF(Jan!$E154&gt;0,VLOOKUP($A151,Jan!$O$4:$T$202,5,FALSE)+Jan!L$4/1000,0)</f>
        <v>0</v>
      </c>
      <c r="AE151" s="16">
        <f t="shared" si="182"/>
        <v>0</v>
      </c>
      <c r="AF151" s="6">
        <f>IF(Feb!$E154&gt;0,VLOOKUP($A151,Feb!$O$4:$R$202,4,FALSE),0)</f>
        <v>0</v>
      </c>
      <c r="AG151" s="6">
        <f>IF(Feb!$E154&gt;0,VLOOKUP($A151,Feb!$O$4:$T$202,5,FALSE)+Feb!L$4/1000,0)</f>
        <v>0</v>
      </c>
      <c r="AH151" s="16">
        <f t="shared" si="183"/>
        <v>0</v>
      </c>
      <c r="AI151" s="6">
        <f>IF(Mar!$E154&gt;0,VLOOKUP($A151,Mar!$O$4:$R$202,4,FALSE),0)</f>
        <v>0</v>
      </c>
      <c r="AJ151" s="6">
        <f>IF(Mar!$E154&gt;0,VLOOKUP($A151,Mar!$O$4:$T$202,5,FALSE)+Mar!L$4/1000,0)</f>
        <v>0</v>
      </c>
      <c r="AK151" s="16">
        <f t="shared" si="184"/>
        <v>0</v>
      </c>
      <c r="AN151" s="16">
        <f t="shared" si="185"/>
        <v>0</v>
      </c>
      <c r="AQ151" s="1">
        <f t="shared" si="186"/>
        <v>0</v>
      </c>
      <c r="AR151" s="6">
        <f t="shared" si="187"/>
        <v>0</v>
      </c>
      <c r="AS151" s="6">
        <f t="shared" si="188"/>
        <v>0</v>
      </c>
      <c r="AT151" s="6">
        <f t="shared" si="189"/>
        <v>0</v>
      </c>
      <c r="AU151" s="6">
        <f t="shared" si="190"/>
        <v>0</v>
      </c>
      <c r="AV151" s="6">
        <f t="shared" si="191"/>
        <v>0</v>
      </c>
      <c r="AW151" s="6">
        <f t="shared" si="192"/>
        <v>0</v>
      </c>
      <c r="AX151" s="6">
        <f t="shared" si="193"/>
        <v>0</v>
      </c>
      <c r="AY151" s="6">
        <f t="shared" si="194"/>
        <v>0</v>
      </c>
      <c r="AZ151" s="6">
        <f t="shared" si="195"/>
        <v>0</v>
      </c>
      <c r="BA151" s="6">
        <f t="shared" si="196"/>
        <v>0</v>
      </c>
      <c r="BB151" s="6">
        <f t="shared" si="197"/>
        <v>0</v>
      </c>
      <c r="BC151" s="6">
        <f t="shared" si="198"/>
        <v>0</v>
      </c>
      <c r="BE151" s="1">
        <f t="shared" si="199"/>
        <v>0</v>
      </c>
      <c r="BF151" s="1">
        <f t="shared" si="200"/>
        <v>0</v>
      </c>
      <c r="BG151" s="1">
        <f t="shared" si="201"/>
        <v>0</v>
      </c>
      <c r="BH151" s="1">
        <f t="shared" si="202"/>
        <v>0</v>
      </c>
      <c r="BI151" s="1">
        <f t="shared" si="203"/>
        <v>0</v>
      </c>
      <c r="BJ151" s="1">
        <f t="shared" si="204"/>
        <v>0</v>
      </c>
      <c r="BK151" s="1">
        <f t="shared" si="205"/>
        <v>0</v>
      </c>
      <c r="BL151" s="1">
        <f t="shared" si="206"/>
        <v>0</v>
      </c>
      <c r="BM151" s="1">
        <f t="shared" si="207"/>
        <v>0</v>
      </c>
    </row>
    <row r="152" spans="2:65" x14ac:dyDescent="0.25">
      <c r="B152" s="6">
        <f>IF(Apr!$E155&gt;0,VLOOKUP($A152,Apr!$O$4:$T$202,4,FALSE),0)</f>
        <v>0</v>
      </c>
      <c r="C152" s="6">
        <f>IF(Apr!$E155&gt;0,VLOOKUP($A152,Apr!$O$4:$T$202,5,FALSE)+Apr!L$4/1000,0)</f>
        <v>0</v>
      </c>
      <c r="D152" s="16">
        <f t="shared" si="173"/>
        <v>0</v>
      </c>
      <c r="E152" s="6">
        <f>IF(May!$E155&gt;0,VLOOKUP($A152,May!$O$4:$T$202,4,FALSE),0)</f>
        <v>0</v>
      </c>
      <c r="F152" s="6">
        <f>IF(May!$E155&gt;0,VLOOKUP($A152,May!$O$4:$T$202,5,FALSE)+May!L$4/1000,0)</f>
        <v>0</v>
      </c>
      <c r="G152" s="16">
        <f t="shared" si="174"/>
        <v>0</v>
      </c>
      <c r="H152" s="6">
        <f>IF(Jun!$E155&gt;0,VLOOKUP($A152,Jun!$O$4:$R$202,4,FALSE),0)</f>
        <v>0</v>
      </c>
      <c r="I152" s="6">
        <f>IF(Jun!$E155&gt;0,VLOOKUP($A152,Jun!$O$4:$T$202,5,FALSE)+Jun!L$4/1000,0)</f>
        <v>0</v>
      </c>
      <c r="J152" s="16">
        <f t="shared" si="175"/>
        <v>0</v>
      </c>
      <c r="K152" s="6">
        <f>IF(Jul!$E155&gt;0,VLOOKUP($A152,Jul!$O$4:$R$202,4,FALSE),0)</f>
        <v>0</v>
      </c>
      <c r="L152" s="6">
        <f>IF(Jul!$E155&gt;0,VLOOKUP($A152,Jul!$O$4:$T$202,5,FALSE)+Jul!$L$4/1000,0)</f>
        <v>0</v>
      </c>
      <c r="M152" s="16">
        <f t="shared" si="176"/>
        <v>0</v>
      </c>
      <c r="N152" s="6">
        <f>IF(Aug!$E155&gt;0,VLOOKUP($A152,Aug!$O$4:$R$202,4,FALSE),0)</f>
        <v>0</v>
      </c>
      <c r="O152" s="6">
        <f>IF(Aug!$E155&gt;0,VLOOKUP($A152,Aug!$O$4:$T$202,5,FALSE)+Aug!L$4/1000,0)</f>
        <v>0</v>
      </c>
      <c r="P152" s="16">
        <f t="shared" si="177"/>
        <v>0</v>
      </c>
      <c r="Q152" s="6">
        <f>IF(Sep!$E155&gt;0,VLOOKUP($A152,Sep!$O$4:$R$202,4,FALSE),0)</f>
        <v>0</v>
      </c>
      <c r="R152" s="6">
        <f>IF(Sep!$E155&gt;0,VLOOKUP($A152,Sep!$O$4:$T$202,5,FALSE)+Sep!L$4/1000,0)</f>
        <v>0</v>
      </c>
      <c r="S152" s="16">
        <f t="shared" si="178"/>
        <v>0</v>
      </c>
      <c r="T152" s="6">
        <f>IF(Oct!$E155&gt;0,VLOOKUP($A152,Oct!$O$4:$R$202,4,FALSE),0)</f>
        <v>0</v>
      </c>
      <c r="U152" s="6">
        <f>IF(Oct!$E155&gt;0,VLOOKUP($A152,Oct!$O$4:$T$202,5,FALSE)+Oct!L$4/1000,0)</f>
        <v>0</v>
      </c>
      <c r="V152" s="16">
        <f t="shared" si="179"/>
        <v>0</v>
      </c>
      <c r="W152" s="6">
        <f>IF(Nov!$E155&gt;0,VLOOKUP($A152,Nov!$O$4:$R$202,4,FALSE),0)</f>
        <v>0</v>
      </c>
      <c r="X152" s="6">
        <f>IF(Nov!$E155&gt;0,VLOOKUP($A152,Nov!$O$4:$T$202,5,FALSE)+Nov!L$4/1000,0)</f>
        <v>0</v>
      </c>
      <c r="Y152" s="16">
        <f t="shared" si="180"/>
        <v>0</v>
      </c>
      <c r="Z152" s="6">
        <f>IF(Dec!$E155&gt;0,VLOOKUP($A152,Dec!$O$4:$R$202,4,FALSE),0)</f>
        <v>0</v>
      </c>
      <c r="AA152" s="6">
        <f>IF(Dec!$E155&gt;0,VLOOKUP($A152,Dec!$O$4:$T$202,5,FALSE)+Dec!L$4/1000,0)</f>
        <v>0</v>
      </c>
      <c r="AB152" s="16">
        <f t="shared" si="181"/>
        <v>0</v>
      </c>
      <c r="AC152" s="6">
        <f>IF(Jan!$E155&gt;0,VLOOKUP($A152,Jan!$O$4:$R$202,4,FALSE),0)</f>
        <v>0</v>
      </c>
      <c r="AD152" s="6">
        <f>IF(Jan!$E155&gt;0,VLOOKUP($A152,Jan!$O$4:$T$202,5,FALSE)+Jan!L$4/1000,0)</f>
        <v>0</v>
      </c>
      <c r="AE152" s="16">
        <f t="shared" si="182"/>
        <v>0</v>
      </c>
      <c r="AF152" s="6">
        <f>IF(Feb!$E155&gt;0,VLOOKUP($A152,Feb!$O$4:$R$202,4,FALSE),0)</f>
        <v>0</v>
      </c>
      <c r="AG152" s="6">
        <f>IF(Feb!$E155&gt;0,VLOOKUP($A152,Feb!$O$4:$T$202,5,FALSE)+Feb!L$4/1000,0)</f>
        <v>0</v>
      </c>
      <c r="AH152" s="16">
        <f t="shared" si="183"/>
        <v>0</v>
      </c>
      <c r="AI152" s="6">
        <f>IF(Mar!$E155&gt;0,VLOOKUP($A152,Mar!$O$4:$R$202,4,FALSE),0)</f>
        <v>0</v>
      </c>
      <c r="AJ152" s="6">
        <f>IF(Mar!$E155&gt;0,VLOOKUP($A152,Mar!$O$4:$T$202,5,FALSE)+Mar!L$4/1000,0)</f>
        <v>0</v>
      </c>
      <c r="AK152" s="16">
        <f t="shared" si="184"/>
        <v>0</v>
      </c>
      <c r="AN152" s="16">
        <f t="shared" si="185"/>
        <v>0</v>
      </c>
      <c r="AQ152" s="1">
        <f t="shared" si="186"/>
        <v>0</v>
      </c>
      <c r="AR152" s="6">
        <f t="shared" si="187"/>
        <v>0</v>
      </c>
      <c r="AS152" s="6">
        <f t="shared" si="188"/>
        <v>0</v>
      </c>
      <c r="AT152" s="6">
        <f t="shared" si="189"/>
        <v>0</v>
      </c>
      <c r="AU152" s="6">
        <f t="shared" si="190"/>
        <v>0</v>
      </c>
      <c r="AV152" s="6">
        <f t="shared" si="191"/>
        <v>0</v>
      </c>
      <c r="AW152" s="6">
        <f t="shared" si="192"/>
        <v>0</v>
      </c>
      <c r="AX152" s="6">
        <f t="shared" si="193"/>
        <v>0</v>
      </c>
      <c r="AY152" s="6">
        <f t="shared" si="194"/>
        <v>0</v>
      </c>
      <c r="AZ152" s="6">
        <f t="shared" si="195"/>
        <v>0</v>
      </c>
      <c r="BA152" s="6">
        <f t="shared" si="196"/>
        <v>0</v>
      </c>
      <c r="BB152" s="6">
        <f t="shared" si="197"/>
        <v>0</v>
      </c>
      <c r="BC152" s="6">
        <f t="shared" si="198"/>
        <v>0</v>
      </c>
      <c r="BE152" s="1">
        <f t="shared" si="199"/>
        <v>0</v>
      </c>
      <c r="BF152" s="1">
        <f t="shared" si="200"/>
        <v>0</v>
      </c>
      <c r="BG152" s="1">
        <f t="shared" si="201"/>
        <v>0</v>
      </c>
      <c r="BH152" s="1">
        <f t="shared" si="202"/>
        <v>0</v>
      </c>
      <c r="BI152" s="1">
        <f t="shared" si="203"/>
        <v>0</v>
      </c>
      <c r="BJ152" s="1">
        <f t="shared" si="204"/>
        <v>0</v>
      </c>
      <c r="BK152" s="1">
        <f t="shared" si="205"/>
        <v>0</v>
      </c>
      <c r="BL152" s="1">
        <f t="shared" si="206"/>
        <v>0</v>
      </c>
      <c r="BM152" s="1">
        <f t="shared" si="207"/>
        <v>0</v>
      </c>
    </row>
    <row r="153" spans="2:65" x14ac:dyDescent="0.25">
      <c r="B153" s="6">
        <f>IF(Apr!$E156&gt;0,VLOOKUP($A153,Apr!$O$4:$T$202,4,FALSE),0)</f>
        <v>0</v>
      </c>
      <c r="C153" s="6">
        <f>IF(Apr!$E156&gt;0,VLOOKUP($A153,Apr!$O$4:$T$202,5,FALSE)+Apr!L$4/1000,0)</f>
        <v>0</v>
      </c>
      <c r="D153" s="16">
        <f t="shared" si="173"/>
        <v>0</v>
      </c>
      <c r="E153" s="6">
        <f>IF(May!$E156&gt;0,VLOOKUP($A153,May!$O$4:$T$202,4,FALSE),0)</f>
        <v>0</v>
      </c>
      <c r="F153" s="6">
        <f>IF(May!$E156&gt;0,VLOOKUP($A153,May!$O$4:$T$202,5,FALSE)+May!L$4/1000,0)</f>
        <v>0</v>
      </c>
      <c r="G153" s="16">
        <f t="shared" si="174"/>
        <v>0</v>
      </c>
      <c r="H153" s="6">
        <f>IF(Jun!$E156&gt;0,VLOOKUP($A153,Jun!$O$4:$R$202,4,FALSE),0)</f>
        <v>0</v>
      </c>
      <c r="I153" s="6">
        <f>IF(Jun!$E156&gt;0,VLOOKUP($A153,Jun!$O$4:$T$202,5,FALSE)+Jun!L$4/1000,0)</f>
        <v>0</v>
      </c>
      <c r="J153" s="16">
        <f t="shared" si="175"/>
        <v>0</v>
      </c>
      <c r="K153" s="6">
        <f>IF(Jul!$E156&gt;0,VLOOKUP($A153,Jul!$O$4:$R$202,4,FALSE),0)</f>
        <v>0</v>
      </c>
      <c r="L153" s="6">
        <f>IF(Jul!$E156&gt;0,VLOOKUP($A153,Jul!$O$4:$T$202,5,FALSE)+Jul!$L$4/1000,0)</f>
        <v>0</v>
      </c>
      <c r="M153" s="16">
        <f t="shared" si="176"/>
        <v>0</v>
      </c>
      <c r="N153" s="6">
        <f>IF(Aug!$E156&gt;0,VLOOKUP($A153,Aug!$O$4:$R$202,4,FALSE),0)</f>
        <v>0</v>
      </c>
      <c r="O153" s="6">
        <f>IF(Aug!$E156&gt;0,VLOOKUP($A153,Aug!$O$4:$T$202,5,FALSE)+Aug!L$4/1000,0)</f>
        <v>0</v>
      </c>
      <c r="P153" s="16">
        <f t="shared" si="177"/>
        <v>0</v>
      </c>
      <c r="Q153" s="6">
        <f>IF(Sep!$E156&gt;0,VLOOKUP($A153,Sep!$O$4:$R$202,4,FALSE),0)</f>
        <v>0</v>
      </c>
      <c r="R153" s="6">
        <f>IF(Sep!$E156&gt;0,VLOOKUP($A153,Sep!$O$4:$T$202,5,FALSE)+Sep!L$4/1000,0)</f>
        <v>0</v>
      </c>
      <c r="S153" s="16">
        <f t="shared" si="178"/>
        <v>0</v>
      </c>
      <c r="T153" s="6">
        <f>IF(Oct!$E156&gt;0,VLOOKUP($A153,Oct!$O$4:$R$202,4,FALSE),0)</f>
        <v>0</v>
      </c>
      <c r="U153" s="6">
        <f>IF(Oct!$E156&gt;0,VLOOKUP($A153,Oct!$O$4:$T$202,5,FALSE)+Oct!L$4/1000,0)</f>
        <v>0</v>
      </c>
      <c r="V153" s="16">
        <f t="shared" si="179"/>
        <v>0</v>
      </c>
      <c r="W153" s="6">
        <f>IF(Nov!$E156&gt;0,VLOOKUP($A153,Nov!$O$4:$R$202,4,FALSE),0)</f>
        <v>0</v>
      </c>
      <c r="X153" s="6">
        <f>IF(Nov!$E156&gt;0,VLOOKUP($A153,Nov!$O$4:$T$202,5,FALSE)+Nov!L$4/1000,0)</f>
        <v>0</v>
      </c>
      <c r="Y153" s="16">
        <f t="shared" si="180"/>
        <v>0</v>
      </c>
      <c r="Z153" s="6">
        <f>IF(Dec!$E156&gt;0,VLOOKUP($A153,Dec!$O$4:$R$202,4,FALSE),0)</f>
        <v>0</v>
      </c>
      <c r="AA153" s="6">
        <f>IF(Dec!$E156&gt;0,VLOOKUP($A153,Dec!$O$4:$T$202,5,FALSE)+Dec!L$4/1000,0)</f>
        <v>0</v>
      </c>
      <c r="AB153" s="16">
        <f t="shared" si="181"/>
        <v>0</v>
      </c>
      <c r="AC153" s="6">
        <f>IF(Jan!$E156&gt;0,VLOOKUP($A153,Jan!$O$4:$R$202,4,FALSE),0)</f>
        <v>0</v>
      </c>
      <c r="AD153" s="6">
        <f>IF(Jan!$E156&gt;0,VLOOKUP($A153,Jan!$O$4:$T$202,5,FALSE)+Jan!L$4/1000,0)</f>
        <v>0</v>
      </c>
      <c r="AE153" s="16">
        <f t="shared" si="182"/>
        <v>0</v>
      </c>
      <c r="AF153" s="6">
        <f>IF(Feb!$E156&gt;0,VLOOKUP($A153,Feb!$O$4:$R$202,4,FALSE),0)</f>
        <v>0</v>
      </c>
      <c r="AG153" s="6">
        <f>IF(Feb!$E156&gt;0,VLOOKUP($A153,Feb!$O$4:$T$202,5,FALSE)+Feb!L$4/1000,0)</f>
        <v>0</v>
      </c>
      <c r="AH153" s="16">
        <f t="shared" si="183"/>
        <v>0</v>
      </c>
      <c r="AI153" s="6">
        <f>IF(Mar!$E156&gt;0,VLOOKUP($A153,Mar!$O$4:$R$202,4,FALSE),0)</f>
        <v>0</v>
      </c>
      <c r="AJ153" s="6">
        <f>IF(Mar!$E156&gt;0,VLOOKUP($A153,Mar!$O$4:$T$202,5,FALSE)+Mar!L$4/1000,0)</f>
        <v>0</v>
      </c>
      <c r="AK153" s="16">
        <f t="shared" si="184"/>
        <v>0</v>
      </c>
      <c r="AN153" s="16">
        <f t="shared" si="185"/>
        <v>0</v>
      </c>
      <c r="AQ153" s="1">
        <f t="shared" si="186"/>
        <v>0</v>
      </c>
      <c r="AR153" s="6">
        <f t="shared" si="187"/>
        <v>0</v>
      </c>
      <c r="AS153" s="6">
        <f t="shared" si="188"/>
        <v>0</v>
      </c>
      <c r="AT153" s="6">
        <f t="shared" si="189"/>
        <v>0</v>
      </c>
      <c r="AU153" s="6">
        <f t="shared" si="190"/>
        <v>0</v>
      </c>
      <c r="AV153" s="6">
        <f t="shared" si="191"/>
        <v>0</v>
      </c>
      <c r="AW153" s="6">
        <f t="shared" si="192"/>
        <v>0</v>
      </c>
      <c r="AX153" s="6">
        <f t="shared" si="193"/>
        <v>0</v>
      </c>
      <c r="AY153" s="6">
        <f t="shared" si="194"/>
        <v>0</v>
      </c>
      <c r="AZ153" s="6">
        <f t="shared" si="195"/>
        <v>0</v>
      </c>
      <c r="BA153" s="6">
        <f t="shared" si="196"/>
        <v>0</v>
      </c>
      <c r="BB153" s="6">
        <f t="shared" si="197"/>
        <v>0</v>
      </c>
      <c r="BC153" s="6">
        <f t="shared" si="198"/>
        <v>0</v>
      </c>
      <c r="BE153" s="1">
        <f t="shared" si="199"/>
        <v>0</v>
      </c>
      <c r="BF153" s="1">
        <f t="shared" si="200"/>
        <v>0</v>
      </c>
      <c r="BG153" s="1">
        <f t="shared" si="201"/>
        <v>0</v>
      </c>
      <c r="BH153" s="1">
        <f t="shared" si="202"/>
        <v>0</v>
      </c>
      <c r="BI153" s="1">
        <f t="shared" si="203"/>
        <v>0</v>
      </c>
      <c r="BJ153" s="1">
        <f t="shared" si="204"/>
        <v>0</v>
      </c>
      <c r="BK153" s="1">
        <f t="shared" si="205"/>
        <v>0</v>
      </c>
      <c r="BL153" s="1">
        <f t="shared" si="206"/>
        <v>0</v>
      </c>
      <c r="BM153" s="1">
        <f t="shared" si="207"/>
        <v>0</v>
      </c>
    </row>
    <row r="154" spans="2:65" x14ac:dyDescent="0.25">
      <c r="B154" s="6">
        <f>IF(Apr!$E157&gt;0,VLOOKUP($A154,Apr!$O$4:$T$202,4,FALSE),0)</f>
        <v>0</v>
      </c>
      <c r="C154" s="6">
        <f>IF(Apr!$E157&gt;0,VLOOKUP($A154,Apr!$O$4:$T$202,5,FALSE)+Apr!L$4/1000,0)</f>
        <v>0</v>
      </c>
      <c r="D154" s="16">
        <f t="shared" si="173"/>
        <v>0</v>
      </c>
      <c r="E154" s="6">
        <f>IF(May!$E157&gt;0,VLOOKUP($A154,May!$O$4:$T$202,4,FALSE),0)</f>
        <v>0</v>
      </c>
      <c r="F154" s="6">
        <f>IF(May!$E157&gt;0,VLOOKUP($A154,May!$O$4:$T$202,5,FALSE)+May!L$4/1000,0)</f>
        <v>0</v>
      </c>
      <c r="G154" s="16">
        <f t="shared" si="174"/>
        <v>0</v>
      </c>
      <c r="H154" s="6">
        <f>IF(Jun!$E157&gt;0,VLOOKUP($A154,Jun!$O$4:$R$202,4,FALSE),0)</f>
        <v>0</v>
      </c>
      <c r="I154" s="6">
        <f>IF(Jun!$E157&gt;0,VLOOKUP($A154,Jun!$O$4:$T$202,5,FALSE)+Jun!L$4/1000,0)</f>
        <v>0</v>
      </c>
      <c r="J154" s="16">
        <f t="shared" si="175"/>
        <v>0</v>
      </c>
      <c r="K154" s="6">
        <f>IF(Jul!$E157&gt;0,VLOOKUP($A154,Jul!$O$4:$R$202,4,FALSE),0)</f>
        <v>0</v>
      </c>
      <c r="L154" s="6">
        <f>IF(Jul!$E157&gt;0,VLOOKUP($A154,Jul!$O$4:$T$202,5,FALSE)+Jul!$L$4/1000,0)</f>
        <v>0</v>
      </c>
      <c r="M154" s="16">
        <f t="shared" si="176"/>
        <v>0</v>
      </c>
      <c r="N154" s="6">
        <f>IF(Aug!$E157&gt;0,VLOOKUP($A154,Aug!$O$4:$R$202,4,FALSE),0)</f>
        <v>0</v>
      </c>
      <c r="O154" s="6">
        <f>IF(Aug!$E157&gt;0,VLOOKUP($A154,Aug!$O$4:$T$202,5,FALSE)+Aug!L$4/1000,0)</f>
        <v>0</v>
      </c>
      <c r="P154" s="16">
        <f t="shared" si="177"/>
        <v>0</v>
      </c>
      <c r="Q154" s="6">
        <f>IF(Sep!$E157&gt;0,VLOOKUP($A154,Sep!$O$4:$R$202,4,FALSE),0)</f>
        <v>0</v>
      </c>
      <c r="R154" s="6">
        <f>IF(Sep!$E157&gt;0,VLOOKUP($A154,Sep!$O$4:$T$202,5,FALSE)+Sep!L$4/1000,0)</f>
        <v>0</v>
      </c>
      <c r="S154" s="16">
        <f t="shared" si="178"/>
        <v>0</v>
      </c>
      <c r="T154" s="6">
        <f>IF(Oct!$E157&gt;0,VLOOKUP($A154,Oct!$O$4:$R$202,4,FALSE),0)</f>
        <v>0</v>
      </c>
      <c r="U154" s="6">
        <f>IF(Oct!$E157&gt;0,VLOOKUP($A154,Oct!$O$4:$T$202,5,FALSE)+Oct!L$4/1000,0)</f>
        <v>0</v>
      </c>
      <c r="V154" s="16">
        <f t="shared" si="179"/>
        <v>0</v>
      </c>
      <c r="W154" s="6">
        <f>IF(Nov!$E157&gt;0,VLOOKUP($A154,Nov!$O$4:$R$202,4,FALSE),0)</f>
        <v>0</v>
      </c>
      <c r="X154" s="6">
        <f>IF(Nov!$E157&gt;0,VLOOKUP($A154,Nov!$O$4:$T$202,5,FALSE)+Nov!L$4/1000,0)</f>
        <v>0</v>
      </c>
      <c r="Y154" s="16">
        <f t="shared" si="180"/>
        <v>0</v>
      </c>
      <c r="Z154" s="6">
        <f>IF(Dec!$E157&gt;0,VLOOKUP($A154,Dec!$O$4:$R$202,4,FALSE),0)</f>
        <v>0</v>
      </c>
      <c r="AA154" s="6">
        <f>IF(Dec!$E157&gt;0,VLOOKUP($A154,Dec!$O$4:$T$202,5,FALSE)+Dec!L$4/1000,0)</f>
        <v>0</v>
      </c>
      <c r="AB154" s="16">
        <f t="shared" si="181"/>
        <v>0</v>
      </c>
      <c r="AC154" s="6">
        <f>IF(Jan!$E157&gt;0,VLOOKUP($A154,Jan!$O$4:$R$202,4,FALSE),0)</f>
        <v>0</v>
      </c>
      <c r="AD154" s="6">
        <f>IF(Jan!$E157&gt;0,VLOOKUP($A154,Jan!$O$4:$T$202,5,FALSE)+Jan!L$4/1000,0)</f>
        <v>0</v>
      </c>
      <c r="AE154" s="16">
        <f t="shared" si="182"/>
        <v>0</v>
      </c>
      <c r="AF154" s="6">
        <f>IF(Feb!$E157&gt;0,VLOOKUP($A154,Feb!$O$4:$R$202,4,FALSE),0)</f>
        <v>0</v>
      </c>
      <c r="AG154" s="6">
        <f>IF(Feb!$E157&gt;0,VLOOKUP($A154,Feb!$O$4:$T$202,5,FALSE)+Feb!L$4/1000,0)</f>
        <v>0</v>
      </c>
      <c r="AH154" s="16">
        <f t="shared" si="183"/>
        <v>0</v>
      </c>
      <c r="AI154" s="6">
        <f>IF(Mar!$E157&gt;0,VLOOKUP($A154,Mar!$O$4:$R$202,4,FALSE),0)</f>
        <v>0</v>
      </c>
      <c r="AJ154" s="6">
        <f>IF(Mar!$E157&gt;0,VLOOKUP($A154,Mar!$O$4:$T$202,5,FALSE)+Mar!L$4/1000,0)</f>
        <v>0</v>
      </c>
      <c r="AK154" s="16">
        <f t="shared" si="184"/>
        <v>0</v>
      </c>
      <c r="AN154" s="16">
        <f t="shared" si="185"/>
        <v>0</v>
      </c>
      <c r="AQ154" s="1">
        <f t="shared" si="186"/>
        <v>0</v>
      </c>
      <c r="AR154" s="6">
        <f t="shared" si="187"/>
        <v>0</v>
      </c>
      <c r="AS154" s="6">
        <f t="shared" si="188"/>
        <v>0</v>
      </c>
      <c r="AT154" s="6">
        <f t="shared" si="189"/>
        <v>0</v>
      </c>
      <c r="AU154" s="6">
        <f t="shared" si="190"/>
        <v>0</v>
      </c>
      <c r="AV154" s="6">
        <f t="shared" si="191"/>
        <v>0</v>
      </c>
      <c r="AW154" s="6">
        <f t="shared" si="192"/>
        <v>0</v>
      </c>
      <c r="AX154" s="6">
        <f t="shared" si="193"/>
        <v>0</v>
      </c>
      <c r="AY154" s="6">
        <f t="shared" si="194"/>
        <v>0</v>
      </c>
      <c r="AZ154" s="6">
        <f t="shared" si="195"/>
        <v>0</v>
      </c>
      <c r="BA154" s="6">
        <f t="shared" si="196"/>
        <v>0</v>
      </c>
      <c r="BB154" s="6">
        <f t="shared" si="197"/>
        <v>0</v>
      </c>
      <c r="BC154" s="6">
        <f t="shared" si="198"/>
        <v>0</v>
      </c>
      <c r="BE154" s="1">
        <f t="shared" si="199"/>
        <v>0</v>
      </c>
      <c r="BF154" s="1">
        <f t="shared" si="200"/>
        <v>0</v>
      </c>
      <c r="BG154" s="1">
        <f t="shared" si="201"/>
        <v>0</v>
      </c>
      <c r="BH154" s="1">
        <f t="shared" si="202"/>
        <v>0</v>
      </c>
      <c r="BI154" s="1">
        <f t="shared" si="203"/>
        <v>0</v>
      </c>
      <c r="BJ154" s="1">
        <f t="shared" si="204"/>
        <v>0</v>
      </c>
      <c r="BK154" s="1">
        <f t="shared" si="205"/>
        <v>0</v>
      </c>
      <c r="BL154" s="1">
        <f t="shared" si="206"/>
        <v>0</v>
      </c>
      <c r="BM154" s="1">
        <f t="shared" si="207"/>
        <v>0</v>
      </c>
    </row>
    <row r="155" spans="2:65" x14ac:dyDescent="0.25">
      <c r="B155" s="6">
        <f>IF(Apr!$E158&gt;0,VLOOKUP($A155,Apr!$O$4:$T$202,4,FALSE),0)</f>
        <v>0</v>
      </c>
      <c r="C155" s="6">
        <f>IF(Apr!$E158&gt;0,VLOOKUP($A155,Apr!$O$4:$T$202,5,FALSE)+Apr!L$4/1000,0)</f>
        <v>0</v>
      </c>
      <c r="D155" s="16">
        <f t="shared" si="173"/>
        <v>0</v>
      </c>
      <c r="E155" s="6">
        <f>IF(May!$E158&gt;0,VLOOKUP($A155,May!$O$4:$T$202,4,FALSE),0)</f>
        <v>0</v>
      </c>
      <c r="F155" s="6">
        <f>IF(May!$E158&gt;0,VLOOKUP($A155,May!$O$4:$T$202,5,FALSE)+May!L$4/1000,0)</f>
        <v>0</v>
      </c>
      <c r="G155" s="16">
        <f t="shared" si="174"/>
        <v>0</v>
      </c>
      <c r="H155" s="6">
        <f>IF(Jun!$E158&gt;0,VLOOKUP($A155,Jun!$O$4:$R$202,4,FALSE),0)</f>
        <v>0</v>
      </c>
      <c r="I155" s="6">
        <f>IF(Jun!$E158&gt;0,VLOOKUP($A155,Jun!$O$4:$T$202,5,FALSE)+Jun!L$4/1000,0)</f>
        <v>0</v>
      </c>
      <c r="J155" s="16">
        <f t="shared" si="175"/>
        <v>0</v>
      </c>
      <c r="K155" s="6">
        <f>IF(Jul!$E158&gt;0,VLOOKUP($A155,Jul!$O$4:$R$202,4,FALSE),0)</f>
        <v>0</v>
      </c>
      <c r="L155" s="6">
        <f>IF(Jul!$E158&gt;0,VLOOKUP($A155,Jul!$O$4:$T$202,5,FALSE)+Jul!$L$4/1000,0)</f>
        <v>0</v>
      </c>
      <c r="M155" s="16">
        <f t="shared" si="176"/>
        <v>0</v>
      </c>
      <c r="N155" s="6">
        <f>IF(Aug!$E158&gt;0,VLOOKUP($A155,Aug!$O$4:$R$202,4,FALSE),0)</f>
        <v>0</v>
      </c>
      <c r="O155" s="6">
        <f>IF(Aug!$E158&gt;0,VLOOKUP($A155,Aug!$O$4:$T$202,5,FALSE)+Aug!L$4/1000,0)</f>
        <v>0</v>
      </c>
      <c r="P155" s="16">
        <f t="shared" si="177"/>
        <v>0</v>
      </c>
      <c r="Q155" s="6">
        <f>IF(Sep!$E158&gt;0,VLOOKUP($A155,Sep!$O$4:$R$202,4,FALSE),0)</f>
        <v>0</v>
      </c>
      <c r="R155" s="6">
        <f>IF(Sep!$E158&gt;0,VLOOKUP($A155,Sep!$O$4:$T$202,5,FALSE)+Sep!L$4/1000,0)</f>
        <v>0</v>
      </c>
      <c r="S155" s="16">
        <f t="shared" si="178"/>
        <v>0</v>
      </c>
      <c r="T155" s="6">
        <f>IF(Oct!$E158&gt;0,VLOOKUP($A155,Oct!$O$4:$R$202,4,FALSE),0)</f>
        <v>0</v>
      </c>
      <c r="U155" s="6">
        <f>IF(Oct!$E158&gt;0,VLOOKUP($A155,Oct!$O$4:$T$202,5,FALSE)+Oct!L$4/1000,0)</f>
        <v>0</v>
      </c>
      <c r="V155" s="16">
        <f t="shared" si="179"/>
        <v>0</v>
      </c>
      <c r="W155" s="6">
        <f>IF(Nov!$E158&gt;0,VLOOKUP($A155,Nov!$O$4:$R$202,4,FALSE),0)</f>
        <v>0</v>
      </c>
      <c r="X155" s="6">
        <f>IF(Nov!$E158&gt;0,VLOOKUP($A155,Nov!$O$4:$T$202,5,FALSE)+Nov!L$4/1000,0)</f>
        <v>0</v>
      </c>
      <c r="Y155" s="16">
        <f t="shared" si="180"/>
        <v>0</v>
      </c>
      <c r="Z155" s="6">
        <f>IF(Dec!$E158&gt;0,VLOOKUP($A155,Dec!$O$4:$R$202,4,FALSE),0)</f>
        <v>0</v>
      </c>
      <c r="AA155" s="6">
        <f>IF(Dec!$E158&gt;0,VLOOKUP($A155,Dec!$O$4:$T$202,5,FALSE)+Dec!L$4/1000,0)</f>
        <v>0</v>
      </c>
      <c r="AB155" s="16">
        <f t="shared" si="181"/>
        <v>0</v>
      </c>
      <c r="AC155" s="6">
        <f>IF(Jan!$E158&gt;0,VLOOKUP($A155,Jan!$O$4:$R$202,4,FALSE),0)</f>
        <v>0</v>
      </c>
      <c r="AD155" s="6">
        <f>IF(Jan!$E158&gt;0,VLOOKUP($A155,Jan!$O$4:$T$202,5,FALSE)+Jan!L$4/1000,0)</f>
        <v>0</v>
      </c>
      <c r="AE155" s="16">
        <f t="shared" si="182"/>
        <v>0</v>
      </c>
      <c r="AF155" s="6">
        <f>IF(Feb!$E158&gt;0,VLOOKUP($A155,Feb!$O$4:$R$202,4,FALSE),0)</f>
        <v>0</v>
      </c>
      <c r="AG155" s="6">
        <f>IF(Feb!$E158&gt;0,VLOOKUP($A155,Feb!$O$4:$T$202,5,FALSE)+Feb!L$4/1000,0)</f>
        <v>0</v>
      </c>
      <c r="AH155" s="16">
        <f t="shared" si="183"/>
        <v>0</v>
      </c>
      <c r="AI155" s="6">
        <f>IF(Mar!$E158&gt;0,VLOOKUP($A155,Mar!$O$4:$R$202,4,FALSE),0)</f>
        <v>0</v>
      </c>
      <c r="AJ155" s="6">
        <f>IF(Mar!$E158&gt;0,VLOOKUP($A155,Mar!$O$4:$T$202,5,FALSE)+Mar!L$4/1000,0)</f>
        <v>0</v>
      </c>
      <c r="AK155" s="16">
        <f t="shared" si="184"/>
        <v>0</v>
      </c>
      <c r="AN155" s="16">
        <f t="shared" si="185"/>
        <v>0</v>
      </c>
      <c r="AQ155" s="1">
        <f t="shared" si="186"/>
        <v>0</v>
      </c>
      <c r="AR155" s="6">
        <f t="shared" si="187"/>
        <v>0</v>
      </c>
      <c r="AS155" s="6">
        <f t="shared" si="188"/>
        <v>0</v>
      </c>
      <c r="AT155" s="6">
        <f t="shared" si="189"/>
        <v>0</v>
      </c>
      <c r="AU155" s="6">
        <f t="shared" si="190"/>
        <v>0</v>
      </c>
      <c r="AV155" s="6">
        <f t="shared" si="191"/>
        <v>0</v>
      </c>
      <c r="AW155" s="6">
        <f t="shared" si="192"/>
        <v>0</v>
      </c>
      <c r="AX155" s="6">
        <f t="shared" si="193"/>
        <v>0</v>
      </c>
      <c r="AY155" s="6">
        <f t="shared" si="194"/>
        <v>0</v>
      </c>
      <c r="AZ155" s="6">
        <f t="shared" si="195"/>
        <v>0</v>
      </c>
      <c r="BA155" s="6">
        <f t="shared" si="196"/>
        <v>0</v>
      </c>
      <c r="BB155" s="6">
        <f t="shared" si="197"/>
        <v>0</v>
      </c>
      <c r="BC155" s="6">
        <f t="shared" si="198"/>
        <v>0</v>
      </c>
      <c r="BE155" s="1">
        <f t="shared" si="199"/>
        <v>0</v>
      </c>
      <c r="BF155" s="1">
        <f t="shared" si="200"/>
        <v>0</v>
      </c>
      <c r="BG155" s="1">
        <f t="shared" si="201"/>
        <v>0</v>
      </c>
      <c r="BH155" s="1">
        <f t="shared" si="202"/>
        <v>0</v>
      </c>
      <c r="BI155" s="1">
        <f t="shared" si="203"/>
        <v>0</v>
      </c>
      <c r="BJ155" s="1">
        <f t="shared" si="204"/>
        <v>0</v>
      </c>
      <c r="BK155" s="1">
        <f t="shared" si="205"/>
        <v>0</v>
      </c>
      <c r="BL155" s="1">
        <f t="shared" si="206"/>
        <v>0</v>
      </c>
      <c r="BM155" s="1">
        <f t="shared" si="207"/>
        <v>0</v>
      </c>
    </row>
    <row r="156" spans="2:65" x14ac:dyDescent="0.25">
      <c r="B156" s="6">
        <f>IF(Apr!$E159&gt;0,VLOOKUP($A156,Apr!$O$4:$T$202,4,FALSE),0)</f>
        <v>0</v>
      </c>
      <c r="C156" s="6">
        <f>IF(Apr!$E159&gt;0,VLOOKUP($A156,Apr!$O$4:$T$202,5,FALSE)+Apr!L$4/1000,0)</f>
        <v>0</v>
      </c>
      <c r="D156" s="16">
        <f t="shared" si="173"/>
        <v>0</v>
      </c>
      <c r="E156" s="6">
        <f>IF(May!$E159&gt;0,VLOOKUP($A156,May!$O$4:$T$202,4,FALSE),0)</f>
        <v>0</v>
      </c>
      <c r="F156" s="6">
        <f>IF(May!$E159&gt;0,VLOOKUP($A156,May!$O$4:$T$202,5,FALSE)+May!L$4/1000,0)</f>
        <v>0</v>
      </c>
      <c r="G156" s="16">
        <f t="shared" si="174"/>
        <v>0</v>
      </c>
      <c r="H156" s="6">
        <f>IF(Jun!$E159&gt;0,VLOOKUP($A156,Jun!$O$4:$R$202,4,FALSE),0)</f>
        <v>0</v>
      </c>
      <c r="I156" s="6">
        <f>IF(Jun!$E159&gt;0,VLOOKUP($A156,Jun!$O$4:$T$202,5,FALSE)+Jun!L$4/1000,0)</f>
        <v>0</v>
      </c>
      <c r="J156" s="16">
        <f t="shared" si="175"/>
        <v>0</v>
      </c>
      <c r="K156" s="6">
        <f>IF(Jul!$E159&gt;0,VLOOKUP($A156,Jul!$O$4:$R$202,4,FALSE),0)</f>
        <v>0</v>
      </c>
      <c r="L156" s="6">
        <f>IF(Jul!$E159&gt;0,VLOOKUP($A156,Jul!$O$4:$T$202,5,FALSE)+Jul!$L$4/1000,0)</f>
        <v>0</v>
      </c>
      <c r="M156" s="16">
        <f t="shared" si="176"/>
        <v>0</v>
      </c>
      <c r="N156" s="6">
        <f>IF(Aug!$E159&gt;0,VLOOKUP($A156,Aug!$O$4:$R$202,4,FALSE),0)</f>
        <v>0</v>
      </c>
      <c r="O156" s="6">
        <f>IF(Aug!$E159&gt;0,VLOOKUP($A156,Aug!$O$4:$T$202,5,FALSE)+Aug!L$4/1000,0)</f>
        <v>0</v>
      </c>
      <c r="P156" s="16">
        <f t="shared" si="177"/>
        <v>0</v>
      </c>
      <c r="Q156" s="6">
        <f>IF(Sep!$E159&gt;0,VLOOKUP($A156,Sep!$O$4:$R$202,4,FALSE),0)</f>
        <v>0</v>
      </c>
      <c r="R156" s="6">
        <f>IF(Sep!$E159&gt;0,VLOOKUP($A156,Sep!$O$4:$T$202,5,FALSE)+Sep!L$4/1000,0)</f>
        <v>0</v>
      </c>
      <c r="S156" s="16">
        <f t="shared" si="178"/>
        <v>0</v>
      </c>
      <c r="T156" s="6">
        <f>IF(Oct!$E159&gt;0,VLOOKUP($A156,Oct!$O$4:$R$202,4,FALSE),0)</f>
        <v>0</v>
      </c>
      <c r="U156" s="6">
        <f>IF(Oct!$E159&gt;0,VLOOKUP($A156,Oct!$O$4:$T$202,5,FALSE)+Oct!L$4/1000,0)</f>
        <v>0</v>
      </c>
      <c r="V156" s="16">
        <f t="shared" si="179"/>
        <v>0</v>
      </c>
      <c r="W156" s="6">
        <f>IF(Nov!$E159&gt;0,VLOOKUP($A156,Nov!$O$4:$R$202,4,FALSE),0)</f>
        <v>0</v>
      </c>
      <c r="X156" s="6">
        <f>IF(Nov!$E159&gt;0,VLOOKUP($A156,Nov!$O$4:$T$202,5,FALSE)+Nov!L$4/1000,0)</f>
        <v>0</v>
      </c>
      <c r="Y156" s="16">
        <f t="shared" si="180"/>
        <v>0</v>
      </c>
      <c r="Z156" s="6">
        <f>IF(Dec!$E159&gt;0,VLOOKUP($A156,Dec!$O$4:$R$202,4,FALSE),0)</f>
        <v>0</v>
      </c>
      <c r="AA156" s="6">
        <f>IF(Dec!$E159&gt;0,VLOOKUP($A156,Dec!$O$4:$T$202,5,FALSE)+Dec!L$4/1000,0)</f>
        <v>0</v>
      </c>
      <c r="AB156" s="16">
        <f t="shared" si="181"/>
        <v>0</v>
      </c>
      <c r="AC156" s="6">
        <f>IF(Jan!$E159&gt;0,VLOOKUP($A156,Jan!$O$4:$R$202,4,FALSE),0)</f>
        <v>0</v>
      </c>
      <c r="AD156" s="6">
        <f>IF(Jan!$E159&gt;0,VLOOKUP($A156,Jan!$O$4:$T$202,5,FALSE)+Jan!L$4/1000,0)</f>
        <v>0</v>
      </c>
      <c r="AE156" s="16">
        <f t="shared" si="182"/>
        <v>0</v>
      </c>
      <c r="AF156" s="6">
        <f>IF(Feb!$E159&gt;0,VLOOKUP($A156,Feb!$O$4:$R$202,4,FALSE),0)</f>
        <v>0</v>
      </c>
      <c r="AG156" s="6">
        <f>IF(Feb!$E159&gt;0,VLOOKUP($A156,Feb!$O$4:$T$202,5,FALSE)+Feb!L$4/1000,0)</f>
        <v>0</v>
      </c>
      <c r="AH156" s="16">
        <f t="shared" si="183"/>
        <v>0</v>
      </c>
      <c r="AI156" s="6">
        <f>IF(Mar!$E159&gt;0,VLOOKUP($A156,Mar!$O$4:$R$202,4,FALSE),0)</f>
        <v>0</v>
      </c>
      <c r="AJ156" s="6">
        <f>IF(Mar!$E159&gt;0,VLOOKUP($A156,Mar!$O$4:$T$202,5,FALSE)+Mar!L$4/1000,0)</f>
        <v>0</v>
      </c>
      <c r="AK156" s="16">
        <f t="shared" si="184"/>
        <v>0</v>
      </c>
      <c r="AN156" s="16">
        <f t="shared" si="185"/>
        <v>0</v>
      </c>
      <c r="AQ156" s="1">
        <f t="shared" si="186"/>
        <v>0</v>
      </c>
      <c r="AR156" s="6">
        <f t="shared" si="187"/>
        <v>0</v>
      </c>
      <c r="AS156" s="6">
        <f t="shared" si="188"/>
        <v>0</v>
      </c>
      <c r="AT156" s="6">
        <f t="shared" si="189"/>
        <v>0</v>
      </c>
      <c r="AU156" s="6">
        <f t="shared" si="190"/>
        <v>0</v>
      </c>
      <c r="AV156" s="6">
        <f t="shared" si="191"/>
        <v>0</v>
      </c>
      <c r="AW156" s="6">
        <f t="shared" si="192"/>
        <v>0</v>
      </c>
      <c r="AX156" s="6">
        <f t="shared" si="193"/>
        <v>0</v>
      </c>
      <c r="AY156" s="6">
        <f t="shared" si="194"/>
        <v>0</v>
      </c>
      <c r="AZ156" s="6">
        <f t="shared" si="195"/>
        <v>0</v>
      </c>
      <c r="BA156" s="6">
        <f t="shared" si="196"/>
        <v>0</v>
      </c>
      <c r="BB156" s="6">
        <f t="shared" si="197"/>
        <v>0</v>
      </c>
      <c r="BC156" s="6">
        <f t="shared" si="198"/>
        <v>0</v>
      </c>
      <c r="BE156" s="1">
        <f t="shared" si="199"/>
        <v>0</v>
      </c>
      <c r="BF156" s="1">
        <f t="shared" si="200"/>
        <v>0</v>
      </c>
      <c r="BG156" s="1">
        <f t="shared" si="201"/>
        <v>0</v>
      </c>
      <c r="BH156" s="1">
        <f t="shared" si="202"/>
        <v>0</v>
      </c>
      <c r="BI156" s="1">
        <f t="shared" si="203"/>
        <v>0</v>
      </c>
      <c r="BJ156" s="1">
        <f t="shared" si="204"/>
        <v>0</v>
      </c>
      <c r="BK156" s="1">
        <f t="shared" si="205"/>
        <v>0</v>
      </c>
      <c r="BL156" s="1">
        <f t="shared" si="206"/>
        <v>0</v>
      </c>
      <c r="BM156" s="1">
        <f t="shared" si="207"/>
        <v>0</v>
      </c>
    </row>
    <row r="157" spans="2:65" x14ac:dyDescent="0.25">
      <c r="B157" s="6">
        <f>IF(Apr!$E160&gt;0,VLOOKUP($A157,Apr!$O$4:$T$202,4,FALSE),0)</f>
        <v>0</v>
      </c>
      <c r="C157" s="6">
        <f>IF(Apr!$E160&gt;0,VLOOKUP($A157,Apr!$O$4:$T$202,5,FALSE)+Apr!L$4/1000,0)</f>
        <v>0</v>
      </c>
      <c r="D157" s="16">
        <f t="shared" si="173"/>
        <v>0</v>
      </c>
      <c r="E157" s="6">
        <f>IF(May!$E160&gt;0,VLOOKUP($A157,May!$O$4:$T$202,4,FALSE),0)</f>
        <v>0</v>
      </c>
      <c r="F157" s="6">
        <f>IF(May!$E160&gt;0,VLOOKUP($A157,May!$O$4:$T$202,5,FALSE)+May!L$4/1000,0)</f>
        <v>0</v>
      </c>
      <c r="G157" s="16">
        <f t="shared" si="174"/>
        <v>0</v>
      </c>
      <c r="H157" s="6">
        <f>IF(Jun!$E160&gt;0,VLOOKUP($A157,Jun!$O$4:$R$202,4,FALSE),0)</f>
        <v>0</v>
      </c>
      <c r="I157" s="6">
        <f>IF(Jun!$E160&gt;0,VLOOKUP($A157,Jun!$O$4:$T$202,5,FALSE)+Jun!L$4/1000,0)</f>
        <v>0</v>
      </c>
      <c r="J157" s="16">
        <f t="shared" si="175"/>
        <v>0</v>
      </c>
      <c r="K157" s="6">
        <f>IF(Jul!$E160&gt;0,VLOOKUP($A157,Jul!$O$4:$R$202,4,FALSE),0)</f>
        <v>0</v>
      </c>
      <c r="L157" s="6">
        <f>IF(Jul!$E160&gt;0,VLOOKUP($A157,Jul!$O$4:$T$202,5,FALSE)+Jul!$L$4/1000,0)</f>
        <v>0</v>
      </c>
      <c r="M157" s="16">
        <f t="shared" si="176"/>
        <v>0</v>
      </c>
      <c r="N157" s="6">
        <f>IF(Aug!$E160&gt;0,VLOOKUP($A157,Aug!$O$4:$R$202,4,FALSE),0)</f>
        <v>0</v>
      </c>
      <c r="O157" s="6">
        <f>IF(Aug!$E160&gt;0,VLOOKUP($A157,Aug!$O$4:$T$202,5,FALSE)+Aug!L$4/1000,0)</f>
        <v>0</v>
      </c>
      <c r="P157" s="16">
        <f t="shared" si="177"/>
        <v>0</v>
      </c>
      <c r="Q157" s="6">
        <f>IF(Sep!$E160&gt;0,VLOOKUP($A157,Sep!$O$4:$R$202,4,FALSE),0)</f>
        <v>0</v>
      </c>
      <c r="R157" s="6">
        <f>IF(Sep!$E160&gt;0,VLOOKUP($A157,Sep!$O$4:$T$202,5,FALSE)+Sep!L$4/1000,0)</f>
        <v>0</v>
      </c>
      <c r="S157" s="16">
        <f t="shared" si="178"/>
        <v>0</v>
      </c>
      <c r="T157" s="6">
        <f>IF(Oct!$E160&gt;0,VLOOKUP($A157,Oct!$O$4:$R$202,4,FALSE),0)</f>
        <v>0</v>
      </c>
      <c r="U157" s="6">
        <f>IF(Oct!$E160&gt;0,VLOOKUP($A157,Oct!$O$4:$T$202,5,FALSE)+Oct!L$4/1000,0)</f>
        <v>0</v>
      </c>
      <c r="V157" s="16">
        <f t="shared" si="179"/>
        <v>0</v>
      </c>
      <c r="W157" s="6">
        <f>IF(Nov!$E160&gt;0,VLOOKUP($A157,Nov!$O$4:$R$202,4,FALSE),0)</f>
        <v>0</v>
      </c>
      <c r="X157" s="6">
        <f>IF(Nov!$E160&gt;0,VLOOKUP($A157,Nov!$O$4:$T$202,5,FALSE)+Nov!L$4/1000,0)</f>
        <v>0</v>
      </c>
      <c r="Y157" s="16">
        <f t="shared" si="180"/>
        <v>0</v>
      </c>
      <c r="Z157" s="6">
        <f>IF(Dec!$E160&gt;0,VLOOKUP($A157,Dec!$O$4:$R$202,4,FALSE),0)</f>
        <v>0</v>
      </c>
      <c r="AA157" s="6">
        <f>IF(Dec!$E160&gt;0,VLOOKUP($A157,Dec!$O$4:$T$202,5,FALSE)+Dec!L$4/1000,0)</f>
        <v>0</v>
      </c>
      <c r="AB157" s="16">
        <f t="shared" si="181"/>
        <v>0</v>
      </c>
      <c r="AC157" s="6">
        <f>IF(Jan!$E160&gt;0,VLOOKUP($A157,Jan!$O$4:$R$202,4,FALSE),0)</f>
        <v>0</v>
      </c>
      <c r="AD157" s="6">
        <f>IF(Jan!$E160&gt;0,VLOOKUP($A157,Jan!$O$4:$T$202,5,FALSE)+Jan!L$4/1000,0)</f>
        <v>0</v>
      </c>
      <c r="AE157" s="16">
        <f t="shared" si="182"/>
        <v>0</v>
      </c>
      <c r="AF157" s="6">
        <f>IF(Feb!$E160&gt;0,VLOOKUP($A157,Feb!$O$4:$R$202,4,FALSE),0)</f>
        <v>0</v>
      </c>
      <c r="AG157" s="6">
        <f>IF(Feb!$E160&gt;0,VLOOKUP($A157,Feb!$O$4:$T$202,5,FALSE)+Feb!L$4/1000,0)</f>
        <v>0</v>
      </c>
      <c r="AH157" s="16">
        <f t="shared" si="183"/>
        <v>0</v>
      </c>
      <c r="AI157" s="6">
        <f>IF(Mar!$E160&gt;0,VLOOKUP($A157,Mar!$O$4:$R$202,4,FALSE),0)</f>
        <v>0</v>
      </c>
      <c r="AJ157" s="6">
        <f>IF(Mar!$E160&gt;0,VLOOKUP($A157,Mar!$O$4:$T$202,5,FALSE)+Mar!L$4/1000,0)</f>
        <v>0</v>
      </c>
      <c r="AK157" s="16">
        <f t="shared" si="184"/>
        <v>0</v>
      </c>
      <c r="AN157" s="16">
        <f t="shared" si="185"/>
        <v>0</v>
      </c>
      <c r="AQ157" s="1">
        <f t="shared" si="186"/>
        <v>0</v>
      </c>
      <c r="AR157" s="6">
        <f t="shared" si="187"/>
        <v>0</v>
      </c>
      <c r="AS157" s="6">
        <f t="shared" si="188"/>
        <v>0</v>
      </c>
      <c r="AT157" s="6">
        <f t="shared" si="189"/>
        <v>0</v>
      </c>
      <c r="AU157" s="6">
        <f t="shared" si="190"/>
        <v>0</v>
      </c>
      <c r="AV157" s="6">
        <f t="shared" si="191"/>
        <v>0</v>
      </c>
      <c r="AW157" s="6">
        <f t="shared" si="192"/>
        <v>0</v>
      </c>
      <c r="AX157" s="6">
        <f t="shared" si="193"/>
        <v>0</v>
      </c>
      <c r="AY157" s="6">
        <f t="shared" si="194"/>
        <v>0</v>
      </c>
      <c r="AZ157" s="6">
        <f t="shared" si="195"/>
        <v>0</v>
      </c>
      <c r="BA157" s="6">
        <f t="shared" si="196"/>
        <v>0</v>
      </c>
      <c r="BB157" s="6">
        <f t="shared" si="197"/>
        <v>0</v>
      </c>
      <c r="BC157" s="6">
        <f t="shared" si="198"/>
        <v>0</v>
      </c>
      <c r="BE157" s="1">
        <f t="shared" si="199"/>
        <v>0</v>
      </c>
      <c r="BF157" s="1">
        <f t="shared" si="200"/>
        <v>0</v>
      </c>
      <c r="BG157" s="1">
        <f t="shared" si="201"/>
        <v>0</v>
      </c>
      <c r="BH157" s="1">
        <f t="shared" si="202"/>
        <v>0</v>
      </c>
      <c r="BI157" s="1">
        <f t="shared" si="203"/>
        <v>0</v>
      </c>
      <c r="BJ157" s="1">
        <f t="shared" si="204"/>
        <v>0</v>
      </c>
      <c r="BK157" s="1">
        <f t="shared" si="205"/>
        <v>0</v>
      </c>
      <c r="BL157" s="1">
        <f t="shared" si="206"/>
        <v>0</v>
      </c>
      <c r="BM157" s="1">
        <f t="shared" si="207"/>
        <v>0</v>
      </c>
    </row>
    <row r="158" spans="2:65" x14ac:dyDescent="0.25">
      <c r="B158" s="6">
        <f>IF(Apr!$E161&gt;0,VLOOKUP($A158,Apr!$O$4:$T$202,4,FALSE),0)</f>
        <v>0</v>
      </c>
      <c r="C158" s="6">
        <f>IF(Apr!$E161&gt;0,VLOOKUP($A158,Apr!$O$4:$T$202,5,FALSE)+Apr!L$4/1000,0)</f>
        <v>0</v>
      </c>
      <c r="D158" s="16">
        <f t="shared" si="173"/>
        <v>0</v>
      </c>
      <c r="E158" s="6">
        <f>IF(May!$E161&gt;0,VLOOKUP($A158,May!$O$4:$T$202,4,FALSE),0)</f>
        <v>0</v>
      </c>
      <c r="F158" s="6">
        <f>IF(May!$E161&gt;0,VLOOKUP($A158,May!$O$4:$T$202,5,FALSE)+May!L$4/1000,0)</f>
        <v>0</v>
      </c>
      <c r="G158" s="16">
        <f t="shared" si="174"/>
        <v>0</v>
      </c>
      <c r="H158" s="6">
        <f>IF(Jun!$E161&gt;0,VLOOKUP($A158,Jun!$O$4:$R$202,4,FALSE),0)</f>
        <v>0</v>
      </c>
      <c r="I158" s="6">
        <f>IF(Jun!$E161&gt;0,VLOOKUP($A158,Jun!$O$4:$T$202,5,FALSE)+Jun!L$4/1000,0)</f>
        <v>0</v>
      </c>
      <c r="J158" s="16">
        <f t="shared" si="175"/>
        <v>0</v>
      </c>
      <c r="K158" s="6">
        <f>IF(Jul!$E161&gt;0,VLOOKUP($A158,Jul!$O$4:$R$202,4,FALSE),0)</f>
        <v>0</v>
      </c>
      <c r="L158" s="6">
        <f>IF(Jul!$E161&gt;0,VLOOKUP($A158,Jul!$O$4:$T$202,5,FALSE)+Jul!$L$4/1000,0)</f>
        <v>0</v>
      </c>
      <c r="M158" s="16">
        <f t="shared" si="176"/>
        <v>0</v>
      </c>
      <c r="N158" s="6">
        <f>IF(Aug!$E161&gt;0,VLOOKUP($A158,Aug!$O$4:$R$202,4,FALSE),0)</f>
        <v>0</v>
      </c>
      <c r="O158" s="6">
        <f>IF(Aug!$E161&gt;0,VLOOKUP($A158,Aug!$O$4:$T$202,5,FALSE)+Aug!L$4/1000,0)</f>
        <v>0</v>
      </c>
      <c r="P158" s="16">
        <f t="shared" si="177"/>
        <v>0</v>
      </c>
      <c r="Q158" s="6">
        <f>IF(Sep!$E161&gt;0,VLOOKUP($A158,Sep!$O$4:$R$202,4,FALSE),0)</f>
        <v>0</v>
      </c>
      <c r="R158" s="6">
        <f>IF(Sep!$E161&gt;0,VLOOKUP($A158,Sep!$O$4:$T$202,5,FALSE)+Sep!L$4/1000,0)</f>
        <v>0</v>
      </c>
      <c r="S158" s="16">
        <f t="shared" si="178"/>
        <v>0</v>
      </c>
      <c r="T158" s="6">
        <f>IF(Oct!$E161&gt;0,VLOOKUP($A158,Oct!$O$4:$R$202,4,FALSE),0)</f>
        <v>0</v>
      </c>
      <c r="U158" s="6">
        <f>IF(Oct!$E161&gt;0,VLOOKUP($A158,Oct!$O$4:$T$202,5,FALSE)+Oct!L$4/1000,0)</f>
        <v>0</v>
      </c>
      <c r="V158" s="16">
        <f t="shared" si="179"/>
        <v>0</v>
      </c>
      <c r="W158" s="6">
        <f>IF(Nov!$E161&gt;0,VLOOKUP($A158,Nov!$O$4:$R$202,4,FALSE),0)</f>
        <v>0</v>
      </c>
      <c r="X158" s="6">
        <f>IF(Nov!$E161&gt;0,VLOOKUP($A158,Nov!$O$4:$T$202,5,FALSE)+Nov!L$4/1000,0)</f>
        <v>0</v>
      </c>
      <c r="Y158" s="16">
        <f t="shared" si="180"/>
        <v>0</v>
      </c>
      <c r="Z158" s="6">
        <f>IF(Dec!$E161&gt;0,VLOOKUP($A158,Dec!$O$4:$R$202,4,FALSE),0)</f>
        <v>0</v>
      </c>
      <c r="AA158" s="6">
        <f>IF(Dec!$E161&gt;0,VLOOKUP($A158,Dec!$O$4:$T$202,5,FALSE)+Dec!L$4/1000,0)</f>
        <v>0</v>
      </c>
      <c r="AB158" s="16">
        <f t="shared" si="181"/>
        <v>0</v>
      </c>
      <c r="AC158" s="6">
        <f>IF(Jan!$E161&gt;0,VLOOKUP($A158,Jan!$O$4:$R$202,4,FALSE),0)</f>
        <v>0</v>
      </c>
      <c r="AD158" s="6">
        <f>IF(Jan!$E161&gt;0,VLOOKUP($A158,Jan!$O$4:$T$202,5,FALSE)+Jan!L$4/1000,0)</f>
        <v>0</v>
      </c>
      <c r="AE158" s="16">
        <f t="shared" si="182"/>
        <v>0</v>
      </c>
      <c r="AF158" s="6">
        <f>IF(Feb!$E161&gt;0,VLOOKUP($A158,Feb!$O$4:$R$202,4,FALSE),0)</f>
        <v>0</v>
      </c>
      <c r="AG158" s="6">
        <f>IF(Feb!$E161&gt;0,VLOOKUP($A158,Feb!$O$4:$T$202,5,FALSE)+Feb!L$4/1000,0)</f>
        <v>0</v>
      </c>
      <c r="AH158" s="16">
        <f t="shared" si="183"/>
        <v>0</v>
      </c>
      <c r="AI158" s="6">
        <f>IF(Mar!$E161&gt;0,VLOOKUP($A158,Mar!$O$4:$R$202,4,FALSE),0)</f>
        <v>0</v>
      </c>
      <c r="AJ158" s="6">
        <f>IF(Mar!$E161&gt;0,VLOOKUP($A158,Mar!$O$4:$T$202,5,FALSE)+Mar!L$4/1000,0)</f>
        <v>0</v>
      </c>
      <c r="AK158" s="16">
        <f t="shared" si="184"/>
        <v>0</v>
      </c>
      <c r="AN158" s="16">
        <f t="shared" si="185"/>
        <v>0</v>
      </c>
      <c r="AQ158" s="1">
        <f t="shared" si="186"/>
        <v>0</v>
      </c>
      <c r="AR158" s="6">
        <f t="shared" si="187"/>
        <v>0</v>
      </c>
      <c r="AS158" s="6">
        <f t="shared" si="188"/>
        <v>0</v>
      </c>
      <c r="AT158" s="6">
        <f t="shared" si="189"/>
        <v>0</v>
      </c>
      <c r="AU158" s="6">
        <f t="shared" si="190"/>
        <v>0</v>
      </c>
      <c r="AV158" s="6">
        <f t="shared" si="191"/>
        <v>0</v>
      </c>
      <c r="AW158" s="6">
        <f t="shared" si="192"/>
        <v>0</v>
      </c>
      <c r="AX158" s="6">
        <f t="shared" si="193"/>
        <v>0</v>
      </c>
      <c r="AY158" s="6">
        <f t="shared" si="194"/>
        <v>0</v>
      </c>
      <c r="AZ158" s="6">
        <f t="shared" si="195"/>
        <v>0</v>
      </c>
      <c r="BA158" s="6">
        <f t="shared" si="196"/>
        <v>0</v>
      </c>
      <c r="BB158" s="6">
        <f t="shared" si="197"/>
        <v>0</v>
      </c>
      <c r="BC158" s="6">
        <f t="shared" si="198"/>
        <v>0</v>
      </c>
      <c r="BE158" s="1">
        <f t="shared" si="199"/>
        <v>0</v>
      </c>
      <c r="BF158" s="1">
        <f t="shared" si="200"/>
        <v>0</v>
      </c>
      <c r="BG158" s="1">
        <f t="shared" si="201"/>
        <v>0</v>
      </c>
      <c r="BH158" s="1">
        <f t="shared" si="202"/>
        <v>0</v>
      </c>
      <c r="BI158" s="1">
        <f t="shared" si="203"/>
        <v>0</v>
      </c>
      <c r="BJ158" s="1">
        <f t="shared" si="204"/>
        <v>0</v>
      </c>
      <c r="BK158" s="1">
        <f t="shared" si="205"/>
        <v>0</v>
      </c>
      <c r="BL158" s="1">
        <f t="shared" si="206"/>
        <v>0</v>
      </c>
      <c r="BM158" s="1">
        <f t="shared" si="207"/>
        <v>0</v>
      </c>
    </row>
    <row r="159" spans="2:65" x14ac:dyDescent="0.25">
      <c r="B159" s="6">
        <f>IF(Apr!$E162&gt;0,VLOOKUP($A159,Apr!$O$4:$T$202,4,FALSE),0)</f>
        <v>0</v>
      </c>
      <c r="C159" s="6">
        <f>IF(Apr!$E162&gt;0,VLOOKUP($A159,Apr!$O$4:$T$202,5,FALSE)+Apr!L$4/1000,0)</f>
        <v>0</v>
      </c>
      <c r="D159" s="16">
        <f t="shared" si="173"/>
        <v>0</v>
      </c>
      <c r="E159" s="6">
        <f>IF(May!$E162&gt;0,VLOOKUP($A159,May!$O$4:$T$202,4,FALSE),0)</f>
        <v>0</v>
      </c>
      <c r="F159" s="6">
        <f>IF(May!$E162&gt;0,VLOOKUP($A159,May!$O$4:$T$202,5,FALSE)+May!L$4/1000,0)</f>
        <v>0</v>
      </c>
      <c r="G159" s="16">
        <f t="shared" si="174"/>
        <v>0</v>
      </c>
      <c r="H159" s="6">
        <f>IF(Jun!$E162&gt;0,VLOOKUP($A159,Jun!$O$4:$R$202,4,FALSE),0)</f>
        <v>0</v>
      </c>
      <c r="I159" s="6">
        <f>IF(Jun!$E162&gt;0,VLOOKUP($A159,Jun!$O$4:$T$202,5,FALSE)+Jun!L$4/1000,0)</f>
        <v>0</v>
      </c>
      <c r="J159" s="16">
        <f t="shared" si="175"/>
        <v>0</v>
      </c>
      <c r="K159" s="6">
        <f>IF(Jul!$E162&gt;0,VLOOKUP($A159,Jul!$O$4:$R$202,4,FALSE),0)</f>
        <v>0</v>
      </c>
      <c r="L159" s="6">
        <f>IF(Jul!$E162&gt;0,VLOOKUP($A159,Jul!$O$4:$T$202,5,FALSE)+Jul!$L$4/1000,0)</f>
        <v>0</v>
      </c>
      <c r="M159" s="16">
        <f t="shared" si="176"/>
        <v>0</v>
      </c>
      <c r="N159" s="6">
        <f>IF(Aug!$E162&gt;0,VLOOKUP($A159,Aug!$O$4:$R$202,4,FALSE),0)</f>
        <v>0</v>
      </c>
      <c r="O159" s="6">
        <f>IF(Aug!$E162&gt;0,VLOOKUP($A159,Aug!$O$4:$T$202,5,FALSE)+Aug!L$4/1000,0)</f>
        <v>0</v>
      </c>
      <c r="P159" s="16">
        <f t="shared" si="177"/>
        <v>0</v>
      </c>
      <c r="Q159" s="6">
        <f>IF(Sep!$E162&gt;0,VLOOKUP($A159,Sep!$O$4:$R$202,4,FALSE),0)</f>
        <v>0</v>
      </c>
      <c r="R159" s="6">
        <f>IF(Sep!$E162&gt;0,VLOOKUP($A159,Sep!$O$4:$T$202,5,FALSE)+Sep!L$4/1000,0)</f>
        <v>0</v>
      </c>
      <c r="S159" s="16">
        <f t="shared" si="178"/>
        <v>0</v>
      </c>
      <c r="T159" s="6">
        <f>IF(Oct!$E162&gt;0,VLOOKUP($A159,Oct!$O$4:$R$202,4,FALSE),0)</f>
        <v>0</v>
      </c>
      <c r="U159" s="6">
        <f>IF(Oct!$E162&gt;0,VLOOKUP($A159,Oct!$O$4:$T$202,5,FALSE)+Oct!L$4/1000,0)</f>
        <v>0</v>
      </c>
      <c r="V159" s="16">
        <f t="shared" si="179"/>
        <v>0</v>
      </c>
      <c r="W159" s="6">
        <f>IF(Nov!$E162&gt;0,VLOOKUP($A159,Nov!$O$4:$R$202,4,FALSE),0)</f>
        <v>0</v>
      </c>
      <c r="X159" s="6">
        <f>IF(Nov!$E162&gt;0,VLOOKUP($A159,Nov!$O$4:$T$202,5,FALSE)+Nov!L$4/1000,0)</f>
        <v>0</v>
      </c>
      <c r="Y159" s="16">
        <f t="shared" si="180"/>
        <v>0</v>
      </c>
      <c r="Z159" s="6">
        <f>IF(Dec!$E162&gt;0,VLOOKUP($A159,Dec!$O$4:$R$202,4,FALSE),0)</f>
        <v>0</v>
      </c>
      <c r="AA159" s="6">
        <f>IF(Dec!$E162&gt;0,VLOOKUP($A159,Dec!$O$4:$T$202,5,FALSE)+Dec!L$4/1000,0)</f>
        <v>0</v>
      </c>
      <c r="AB159" s="16">
        <f t="shared" si="181"/>
        <v>0</v>
      </c>
      <c r="AC159" s="6">
        <f>IF(Jan!$E162&gt;0,VLOOKUP($A159,Jan!$O$4:$R$202,4,FALSE),0)</f>
        <v>0</v>
      </c>
      <c r="AD159" s="6">
        <f>IF(Jan!$E162&gt;0,VLOOKUP($A159,Jan!$O$4:$T$202,5,FALSE)+Jan!L$4/1000,0)</f>
        <v>0</v>
      </c>
      <c r="AE159" s="16">
        <f t="shared" si="182"/>
        <v>0</v>
      </c>
      <c r="AF159" s="6">
        <f>IF(Feb!$E162&gt;0,VLOOKUP($A159,Feb!$O$4:$R$202,4,FALSE),0)</f>
        <v>0</v>
      </c>
      <c r="AG159" s="6">
        <f>IF(Feb!$E162&gt;0,VLOOKUP($A159,Feb!$O$4:$T$202,5,FALSE)+Feb!L$4/1000,0)</f>
        <v>0</v>
      </c>
      <c r="AH159" s="16">
        <f t="shared" si="183"/>
        <v>0</v>
      </c>
      <c r="AI159" s="6">
        <f>IF(Mar!$E162&gt;0,VLOOKUP($A159,Mar!$O$4:$R$202,4,FALSE),0)</f>
        <v>0</v>
      </c>
      <c r="AJ159" s="6">
        <f>IF(Mar!$E162&gt;0,VLOOKUP($A159,Mar!$O$4:$T$202,5,FALSE)+Mar!L$4/1000,0)</f>
        <v>0</v>
      </c>
      <c r="AK159" s="16">
        <f t="shared" si="184"/>
        <v>0</v>
      </c>
      <c r="AN159" s="16">
        <f t="shared" si="185"/>
        <v>0</v>
      </c>
      <c r="AQ159" s="1">
        <f t="shared" si="186"/>
        <v>0</v>
      </c>
      <c r="AR159" s="6">
        <f t="shared" si="187"/>
        <v>0</v>
      </c>
      <c r="AS159" s="6">
        <f t="shared" si="188"/>
        <v>0</v>
      </c>
      <c r="AT159" s="6">
        <f t="shared" si="189"/>
        <v>0</v>
      </c>
      <c r="AU159" s="6">
        <f t="shared" si="190"/>
        <v>0</v>
      </c>
      <c r="AV159" s="6">
        <f t="shared" si="191"/>
        <v>0</v>
      </c>
      <c r="AW159" s="6">
        <f t="shared" si="192"/>
        <v>0</v>
      </c>
      <c r="AX159" s="6">
        <f t="shared" si="193"/>
        <v>0</v>
      </c>
      <c r="AY159" s="6">
        <f t="shared" si="194"/>
        <v>0</v>
      </c>
      <c r="AZ159" s="6">
        <f t="shared" si="195"/>
        <v>0</v>
      </c>
      <c r="BA159" s="6">
        <f t="shared" si="196"/>
        <v>0</v>
      </c>
      <c r="BB159" s="6">
        <f t="shared" si="197"/>
        <v>0</v>
      </c>
      <c r="BC159" s="6">
        <f t="shared" si="198"/>
        <v>0</v>
      </c>
      <c r="BE159" s="1">
        <f t="shared" si="199"/>
        <v>0</v>
      </c>
      <c r="BF159" s="1">
        <f t="shared" si="200"/>
        <v>0</v>
      </c>
      <c r="BG159" s="1">
        <f t="shared" si="201"/>
        <v>0</v>
      </c>
      <c r="BH159" s="1">
        <f t="shared" si="202"/>
        <v>0</v>
      </c>
      <c r="BI159" s="1">
        <f t="shared" si="203"/>
        <v>0</v>
      </c>
      <c r="BJ159" s="1">
        <f t="shared" si="204"/>
        <v>0</v>
      </c>
      <c r="BK159" s="1">
        <f t="shared" si="205"/>
        <v>0</v>
      </c>
      <c r="BL159" s="1">
        <f t="shared" si="206"/>
        <v>0</v>
      </c>
      <c r="BM159" s="1">
        <f t="shared" si="207"/>
        <v>0</v>
      </c>
    </row>
    <row r="160" spans="2:65" x14ac:dyDescent="0.25">
      <c r="B160" s="6">
        <f>IF(Apr!$E163&gt;0,VLOOKUP($A160,Apr!$O$4:$T$202,4,FALSE),0)</f>
        <v>0</v>
      </c>
      <c r="C160" s="6">
        <f>IF(Apr!$E163&gt;0,VLOOKUP($A160,Apr!$O$4:$T$202,5,FALSE)+Apr!L$4/1000,0)</f>
        <v>0</v>
      </c>
      <c r="D160" s="16">
        <f t="shared" si="173"/>
        <v>0</v>
      </c>
      <c r="E160" s="6">
        <f>IF(May!$E163&gt;0,VLOOKUP($A160,May!$O$4:$T$202,4,FALSE),0)</f>
        <v>0</v>
      </c>
      <c r="F160" s="6">
        <f>IF(May!$E163&gt;0,VLOOKUP($A160,May!$O$4:$T$202,5,FALSE)+May!L$4/1000,0)</f>
        <v>0</v>
      </c>
      <c r="G160" s="16">
        <f t="shared" si="174"/>
        <v>0</v>
      </c>
      <c r="H160" s="6">
        <f>IF(Jun!$E163&gt;0,VLOOKUP($A160,Jun!$O$4:$R$202,4,FALSE),0)</f>
        <v>0</v>
      </c>
      <c r="I160" s="6">
        <f>IF(Jun!$E163&gt;0,VLOOKUP($A160,Jun!$O$4:$T$202,5,FALSE)+Jun!L$4/1000,0)</f>
        <v>0</v>
      </c>
      <c r="J160" s="16">
        <f t="shared" si="175"/>
        <v>0</v>
      </c>
      <c r="K160" s="6">
        <f>IF(Jul!$E163&gt;0,VLOOKUP($A160,Jul!$O$4:$R$202,4,FALSE),0)</f>
        <v>0</v>
      </c>
      <c r="L160" s="6">
        <f>IF(Jul!$E163&gt;0,VLOOKUP($A160,Jul!$O$4:$T$202,5,FALSE)+Jul!$L$4/1000,0)</f>
        <v>0</v>
      </c>
      <c r="M160" s="16">
        <f t="shared" si="176"/>
        <v>0</v>
      </c>
      <c r="N160" s="6">
        <f>IF(Aug!$E163&gt;0,VLOOKUP($A160,Aug!$O$4:$R$202,4,FALSE),0)</f>
        <v>0</v>
      </c>
      <c r="O160" s="6">
        <f>IF(Aug!$E163&gt;0,VLOOKUP($A160,Aug!$O$4:$T$202,5,FALSE)+Aug!L$4/1000,0)</f>
        <v>0</v>
      </c>
      <c r="P160" s="16">
        <f t="shared" si="177"/>
        <v>0</v>
      </c>
      <c r="Q160" s="6">
        <f>IF(Sep!$E163&gt;0,VLOOKUP($A160,Sep!$O$4:$R$202,4,FALSE),0)</f>
        <v>0</v>
      </c>
      <c r="R160" s="6">
        <f>IF(Sep!$E163&gt;0,VLOOKUP($A160,Sep!$O$4:$T$202,5,FALSE)+Sep!L$4/1000,0)</f>
        <v>0</v>
      </c>
      <c r="S160" s="16">
        <f t="shared" si="178"/>
        <v>0</v>
      </c>
      <c r="T160" s="6">
        <f>IF(Oct!$E163&gt;0,VLOOKUP($A160,Oct!$O$4:$R$202,4,FALSE),0)</f>
        <v>0</v>
      </c>
      <c r="U160" s="6">
        <f>IF(Oct!$E163&gt;0,VLOOKUP($A160,Oct!$O$4:$T$202,5,FALSE)+Oct!L$4/1000,0)</f>
        <v>0</v>
      </c>
      <c r="V160" s="16">
        <f t="shared" si="179"/>
        <v>0</v>
      </c>
      <c r="W160" s="6">
        <f>IF(Nov!$E163&gt;0,VLOOKUP($A160,Nov!$O$4:$R$202,4,FALSE),0)</f>
        <v>0</v>
      </c>
      <c r="X160" s="6">
        <f>IF(Nov!$E163&gt;0,VLOOKUP($A160,Nov!$O$4:$T$202,5,FALSE)+Nov!L$4/1000,0)</f>
        <v>0</v>
      </c>
      <c r="Y160" s="16">
        <f t="shared" si="180"/>
        <v>0</v>
      </c>
      <c r="Z160" s="6">
        <f>IF(Dec!$E163&gt;0,VLOOKUP($A160,Dec!$O$4:$R$202,4,FALSE),0)</f>
        <v>0</v>
      </c>
      <c r="AA160" s="6">
        <f>IF(Dec!$E163&gt;0,VLOOKUP($A160,Dec!$O$4:$T$202,5,FALSE)+Dec!L$4/1000,0)</f>
        <v>0</v>
      </c>
      <c r="AB160" s="16">
        <f t="shared" si="181"/>
        <v>0</v>
      </c>
      <c r="AC160" s="6">
        <f>IF(Jan!$E163&gt;0,VLOOKUP($A160,Jan!$O$4:$R$202,4,FALSE),0)</f>
        <v>0</v>
      </c>
      <c r="AD160" s="6">
        <f>IF(Jan!$E163&gt;0,VLOOKUP($A160,Jan!$O$4:$T$202,5,FALSE)+Jan!L$4/1000,0)</f>
        <v>0</v>
      </c>
      <c r="AE160" s="16">
        <f t="shared" si="182"/>
        <v>0</v>
      </c>
      <c r="AF160" s="6">
        <f>IF(Feb!$E163&gt;0,VLOOKUP($A160,Feb!$O$4:$R$202,4,FALSE),0)</f>
        <v>0</v>
      </c>
      <c r="AG160" s="6">
        <f>IF(Feb!$E163&gt;0,VLOOKUP($A160,Feb!$O$4:$T$202,5,FALSE)+Feb!L$4/1000,0)</f>
        <v>0</v>
      </c>
      <c r="AH160" s="16">
        <f t="shared" si="183"/>
        <v>0</v>
      </c>
      <c r="AI160" s="6">
        <f>IF(Mar!$E163&gt;0,VLOOKUP($A160,Mar!$O$4:$R$202,4,FALSE),0)</f>
        <v>0</v>
      </c>
      <c r="AJ160" s="6">
        <f>IF(Mar!$E163&gt;0,VLOOKUP($A160,Mar!$O$4:$T$202,5,FALSE)+Mar!L$4/1000,0)</f>
        <v>0</v>
      </c>
      <c r="AK160" s="16">
        <f t="shared" si="184"/>
        <v>0</v>
      </c>
      <c r="AN160" s="16">
        <f t="shared" si="185"/>
        <v>0</v>
      </c>
      <c r="AQ160" s="1">
        <f t="shared" si="186"/>
        <v>0</v>
      </c>
      <c r="AR160" s="6">
        <f t="shared" si="187"/>
        <v>0</v>
      </c>
      <c r="AS160" s="6">
        <f t="shared" si="188"/>
        <v>0</v>
      </c>
      <c r="AT160" s="6">
        <f t="shared" si="189"/>
        <v>0</v>
      </c>
      <c r="AU160" s="6">
        <f t="shared" si="190"/>
        <v>0</v>
      </c>
      <c r="AV160" s="6">
        <f t="shared" si="191"/>
        <v>0</v>
      </c>
      <c r="AW160" s="6">
        <f t="shared" si="192"/>
        <v>0</v>
      </c>
      <c r="AX160" s="6">
        <f t="shared" si="193"/>
        <v>0</v>
      </c>
      <c r="AY160" s="6">
        <f t="shared" si="194"/>
        <v>0</v>
      </c>
      <c r="AZ160" s="6">
        <f t="shared" si="195"/>
        <v>0</v>
      </c>
      <c r="BA160" s="6">
        <f t="shared" si="196"/>
        <v>0</v>
      </c>
      <c r="BB160" s="6">
        <f t="shared" si="197"/>
        <v>0</v>
      </c>
      <c r="BC160" s="6">
        <f t="shared" si="198"/>
        <v>0</v>
      </c>
      <c r="BE160" s="1">
        <f t="shared" si="199"/>
        <v>0</v>
      </c>
      <c r="BF160" s="1">
        <f t="shared" si="200"/>
        <v>0</v>
      </c>
      <c r="BG160" s="1">
        <f t="shared" si="201"/>
        <v>0</v>
      </c>
      <c r="BH160" s="1">
        <f t="shared" si="202"/>
        <v>0</v>
      </c>
      <c r="BI160" s="1">
        <f t="shared" si="203"/>
        <v>0</v>
      </c>
      <c r="BJ160" s="1">
        <f t="shared" si="204"/>
        <v>0</v>
      </c>
      <c r="BK160" s="1">
        <f t="shared" si="205"/>
        <v>0</v>
      </c>
      <c r="BL160" s="1">
        <f t="shared" si="206"/>
        <v>0</v>
      </c>
      <c r="BM160" s="1">
        <f t="shared" si="207"/>
        <v>0</v>
      </c>
    </row>
    <row r="161" spans="2:65" x14ac:dyDescent="0.25">
      <c r="B161" s="6">
        <f>IF(Apr!$E164&gt;0,VLOOKUP($A161,Apr!$O$4:$T$202,4,FALSE),0)</f>
        <v>0</v>
      </c>
      <c r="C161" s="6">
        <f>IF(Apr!$E164&gt;0,VLOOKUP($A161,Apr!$O$4:$T$202,5,FALSE)+Apr!L$4/1000,0)</f>
        <v>0</v>
      </c>
      <c r="D161" s="16">
        <f t="shared" si="173"/>
        <v>0</v>
      </c>
      <c r="E161" s="6">
        <f>IF(May!$E164&gt;0,VLOOKUP($A161,May!$O$4:$T$202,4,FALSE),0)</f>
        <v>0</v>
      </c>
      <c r="F161" s="6">
        <f>IF(May!$E164&gt;0,VLOOKUP($A161,May!$O$4:$T$202,5,FALSE)+May!L$4/1000,0)</f>
        <v>0</v>
      </c>
      <c r="G161" s="16">
        <f t="shared" si="174"/>
        <v>0</v>
      </c>
      <c r="H161" s="6">
        <f>IF(Jun!$E164&gt;0,VLOOKUP($A161,Jun!$O$4:$R$202,4,FALSE),0)</f>
        <v>0</v>
      </c>
      <c r="I161" s="6">
        <f>IF(Jun!$E164&gt;0,VLOOKUP($A161,Jun!$O$4:$T$202,5,FALSE)+Jun!L$4/1000,0)</f>
        <v>0</v>
      </c>
      <c r="J161" s="16">
        <f t="shared" si="175"/>
        <v>0</v>
      </c>
      <c r="K161" s="6">
        <f>IF(Jul!$E164&gt;0,VLOOKUP($A161,Jul!$O$4:$R$202,4,FALSE),0)</f>
        <v>0</v>
      </c>
      <c r="L161" s="6">
        <f>IF(Jul!$E164&gt;0,VLOOKUP($A161,Jul!$O$4:$T$202,5,FALSE)+Jul!$L$4/1000,0)</f>
        <v>0</v>
      </c>
      <c r="M161" s="16">
        <f t="shared" si="176"/>
        <v>0</v>
      </c>
      <c r="N161" s="6">
        <f>IF(Aug!$E164&gt;0,VLOOKUP($A161,Aug!$O$4:$R$202,4,FALSE),0)</f>
        <v>0</v>
      </c>
      <c r="O161" s="6">
        <f>IF(Aug!$E164&gt;0,VLOOKUP($A161,Aug!$O$4:$T$202,5,FALSE)+Aug!L$4/1000,0)</f>
        <v>0</v>
      </c>
      <c r="P161" s="16">
        <f t="shared" si="177"/>
        <v>0</v>
      </c>
      <c r="Q161" s="6">
        <f>IF(Sep!$E164&gt;0,VLOOKUP($A161,Sep!$O$4:$R$202,4,FALSE),0)</f>
        <v>0</v>
      </c>
      <c r="R161" s="6">
        <f>IF(Sep!$E164&gt;0,VLOOKUP($A161,Sep!$O$4:$T$202,5,FALSE)+Sep!L$4/1000,0)</f>
        <v>0</v>
      </c>
      <c r="S161" s="16">
        <f t="shared" si="178"/>
        <v>0</v>
      </c>
      <c r="T161" s="6">
        <f>IF(Oct!$E164&gt;0,VLOOKUP($A161,Oct!$O$4:$R$202,4,FALSE),0)</f>
        <v>0</v>
      </c>
      <c r="U161" s="6">
        <f>IF(Oct!$E164&gt;0,VLOOKUP($A161,Oct!$O$4:$T$202,5,FALSE)+Oct!L$4/1000,0)</f>
        <v>0</v>
      </c>
      <c r="V161" s="16">
        <f t="shared" si="179"/>
        <v>0</v>
      </c>
      <c r="W161" s="6">
        <f>IF(Nov!$E164&gt;0,VLOOKUP($A161,Nov!$O$4:$R$202,4,FALSE),0)</f>
        <v>0</v>
      </c>
      <c r="X161" s="6">
        <f>IF(Nov!$E164&gt;0,VLOOKUP($A161,Nov!$O$4:$T$202,5,FALSE)+Nov!L$4/1000,0)</f>
        <v>0</v>
      </c>
      <c r="Y161" s="16">
        <f t="shared" si="180"/>
        <v>0</v>
      </c>
      <c r="Z161" s="6">
        <f>IF(Dec!$E164&gt;0,VLOOKUP($A161,Dec!$O$4:$R$202,4,FALSE),0)</f>
        <v>0</v>
      </c>
      <c r="AA161" s="6">
        <f>IF(Dec!$E164&gt;0,VLOOKUP($A161,Dec!$O$4:$T$202,5,FALSE)+Dec!L$4/1000,0)</f>
        <v>0</v>
      </c>
      <c r="AB161" s="16">
        <f t="shared" si="181"/>
        <v>0</v>
      </c>
      <c r="AC161" s="6">
        <f>IF(Jan!$E164&gt;0,VLOOKUP($A161,Jan!$O$4:$R$202,4,FALSE),0)</f>
        <v>0</v>
      </c>
      <c r="AD161" s="6">
        <f>IF(Jan!$E164&gt;0,VLOOKUP($A161,Jan!$O$4:$T$202,5,FALSE)+Jan!L$4/1000,0)</f>
        <v>0</v>
      </c>
      <c r="AE161" s="16">
        <f t="shared" si="182"/>
        <v>0</v>
      </c>
      <c r="AF161" s="6">
        <f>IF(Feb!$E164&gt;0,VLOOKUP($A161,Feb!$O$4:$R$202,4,FALSE),0)</f>
        <v>0</v>
      </c>
      <c r="AG161" s="6">
        <f>IF(Feb!$E164&gt;0,VLOOKUP($A161,Feb!$O$4:$T$202,5,FALSE)+Feb!L$4/1000,0)</f>
        <v>0</v>
      </c>
      <c r="AH161" s="16">
        <f t="shared" si="183"/>
        <v>0</v>
      </c>
      <c r="AI161" s="6">
        <f>IF(Mar!$E164&gt;0,VLOOKUP($A161,Mar!$O$4:$R$202,4,FALSE),0)</f>
        <v>0</v>
      </c>
      <c r="AJ161" s="6">
        <f>IF(Mar!$E164&gt;0,VLOOKUP($A161,Mar!$O$4:$T$202,5,FALSE)+Mar!L$4/1000,0)</f>
        <v>0</v>
      </c>
      <c r="AK161" s="16">
        <f t="shared" si="184"/>
        <v>0</v>
      </c>
      <c r="AN161" s="16">
        <f t="shared" si="185"/>
        <v>0</v>
      </c>
      <c r="AQ161" s="1">
        <f t="shared" si="186"/>
        <v>0</v>
      </c>
      <c r="AR161" s="6">
        <f t="shared" si="187"/>
        <v>0</v>
      </c>
      <c r="AS161" s="6">
        <f t="shared" si="188"/>
        <v>0</v>
      </c>
      <c r="AT161" s="6">
        <f t="shared" si="189"/>
        <v>0</v>
      </c>
      <c r="AU161" s="6">
        <f t="shared" si="190"/>
        <v>0</v>
      </c>
      <c r="AV161" s="6">
        <f t="shared" si="191"/>
        <v>0</v>
      </c>
      <c r="AW161" s="6">
        <f t="shared" si="192"/>
        <v>0</v>
      </c>
      <c r="AX161" s="6">
        <f t="shared" si="193"/>
        <v>0</v>
      </c>
      <c r="AY161" s="6">
        <f t="shared" si="194"/>
        <v>0</v>
      </c>
      <c r="AZ161" s="6">
        <f t="shared" si="195"/>
        <v>0</v>
      </c>
      <c r="BA161" s="6">
        <f t="shared" si="196"/>
        <v>0</v>
      </c>
      <c r="BB161" s="6">
        <f t="shared" si="197"/>
        <v>0</v>
      </c>
      <c r="BC161" s="6">
        <f t="shared" si="198"/>
        <v>0</v>
      </c>
      <c r="BE161" s="1">
        <f t="shared" si="199"/>
        <v>0</v>
      </c>
      <c r="BF161" s="1">
        <f t="shared" si="200"/>
        <v>0</v>
      </c>
      <c r="BG161" s="1">
        <f t="shared" si="201"/>
        <v>0</v>
      </c>
      <c r="BH161" s="1">
        <f t="shared" si="202"/>
        <v>0</v>
      </c>
      <c r="BI161" s="1">
        <f t="shared" si="203"/>
        <v>0</v>
      </c>
      <c r="BJ161" s="1">
        <f t="shared" si="204"/>
        <v>0</v>
      </c>
      <c r="BK161" s="1">
        <f t="shared" si="205"/>
        <v>0</v>
      </c>
      <c r="BL161" s="1">
        <f t="shared" si="206"/>
        <v>0</v>
      </c>
      <c r="BM161" s="1">
        <f t="shared" si="207"/>
        <v>0</v>
      </c>
    </row>
    <row r="162" spans="2:65" x14ac:dyDescent="0.25">
      <c r="B162" s="6">
        <f>IF(Apr!$E165&gt;0,VLOOKUP($A162,Apr!$O$4:$T$202,4,FALSE),0)</f>
        <v>0</v>
      </c>
      <c r="C162" s="6">
        <f>IF(Apr!$E165&gt;0,VLOOKUP($A162,Apr!$O$4:$T$202,5,FALSE)+Apr!L$4/1000,0)</f>
        <v>0</v>
      </c>
      <c r="D162" s="16">
        <f t="shared" ref="D162:D193" si="208">B162+B162/1000+C162</f>
        <v>0</v>
      </c>
      <c r="E162" s="6">
        <f>IF(May!$E165&gt;0,VLOOKUP($A162,May!$O$4:$T$202,4,FALSE),0)</f>
        <v>0</v>
      </c>
      <c r="F162" s="6">
        <f>IF(May!$E165&gt;0,VLOOKUP($A162,May!$O$4:$T$202,5,FALSE)+May!L$4/1000,0)</f>
        <v>0</v>
      </c>
      <c r="G162" s="16">
        <f t="shared" ref="G162:G193" si="209">E162+E162/1000+F162</f>
        <v>0</v>
      </c>
      <c r="H162" s="6">
        <f>IF(Jun!$E165&gt;0,VLOOKUP($A162,Jun!$O$4:$R$202,4,FALSE),0)</f>
        <v>0</v>
      </c>
      <c r="I162" s="6">
        <f>IF(Jun!$E165&gt;0,VLOOKUP($A162,Jun!$O$4:$T$202,5,FALSE)+Jun!L$4/1000,0)</f>
        <v>0</v>
      </c>
      <c r="J162" s="16">
        <f t="shared" ref="J162:J193" si="210">H162+H162/1000+I162</f>
        <v>0</v>
      </c>
      <c r="K162" s="6">
        <f>IF(Jul!$E165&gt;0,VLOOKUP($A162,Jul!$O$4:$R$202,4,FALSE),0)</f>
        <v>0</v>
      </c>
      <c r="L162" s="6">
        <f>IF(Jul!$E165&gt;0,VLOOKUP($A162,Jul!$O$4:$T$202,5,FALSE)+Jul!$L$4/1000,0)</f>
        <v>0</v>
      </c>
      <c r="M162" s="16">
        <f t="shared" ref="M162:M193" si="211">K162+K162/1000+L162</f>
        <v>0</v>
      </c>
      <c r="N162" s="6">
        <f>IF(Aug!$E165&gt;0,VLOOKUP($A162,Aug!$O$4:$R$202,4,FALSE),0)</f>
        <v>0</v>
      </c>
      <c r="O162" s="6">
        <f>IF(Aug!$E165&gt;0,VLOOKUP($A162,Aug!$O$4:$T$202,5,FALSE)+Aug!L$4/1000,0)</f>
        <v>0</v>
      </c>
      <c r="P162" s="16">
        <f t="shared" ref="P162:P193" si="212">N162+N162/1000+O162</f>
        <v>0</v>
      </c>
      <c r="Q162" s="6">
        <f>IF(Sep!$E165&gt;0,VLOOKUP($A162,Sep!$O$4:$R$202,4,FALSE),0)</f>
        <v>0</v>
      </c>
      <c r="R162" s="6">
        <f>IF(Sep!$E165&gt;0,VLOOKUP($A162,Sep!$O$4:$T$202,5,FALSE)+Sep!L$4/1000,0)</f>
        <v>0</v>
      </c>
      <c r="S162" s="16">
        <f t="shared" ref="S162:S193" si="213">Q162+Q162/1000+R162</f>
        <v>0</v>
      </c>
      <c r="T162" s="6">
        <f>IF(Oct!$E165&gt;0,VLOOKUP($A162,Oct!$O$4:$R$202,4,FALSE),0)</f>
        <v>0</v>
      </c>
      <c r="U162" s="6">
        <f>IF(Oct!$E165&gt;0,VLOOKUP($A162,Oct!$O$4:$T$202,5,FALSE)+Oct!L$4/1000,0)</f>
        <v>0</v>
      </c>
      <c r="V162" s="16">
        <f t="shared" ref="V162:V193" si="214">T162+T162/1000+U162</f>
        <v>0</v>
      </c>
      <c r="W162" s="6">
        <f>IF(Nov!$E165&gt;0,VLOOKUP($A162,Nov!$O$4:$R$202,4,FALSE),0)</f>
        <v>0</v>
      </c>
      <c r="X162" s="6">
        <f>IF(Nov!$E165&gt;0,VLOOKUP($A162,Nov!$O$4:$T$202,5,FALSE)+Nov!L$4/1000,0)</f>
        <v>0</v>
      </c>
      <c r="Y162" s="16">
        <f t="shared" ref="Y162:Y193" si="215">W162+W162/1000+X162</f>
        <v>0</v>
      </c>
      <c r="Z162" s="6">
        <f>IF(Dec!$E165&gt;0,VLOOKUP($A162,Dec!$O$4:$R$202,4,FALSE),0)</f>
        <v>0</v>
      </c>
      <c r="AA162" s="6">
        <f>IF(Dec!$E165&gt;0,VLOOKUP($A162,Dec!$O$4:$T$202,5,FALSE)+Dec!L$4/1000,0)</f>
        <v>0</v>
      </c>
      <c r="AB162" s="16">
        <f t="shared" ref="AB162:AB193" si="216">Z162+Z162/1000+AA162</f>
        <v>0</v>
      </c>
      <c r="AC162" s="6">
        <f>IF(Jan!$E165&gt;0,VLOOKUP($A162,Jan!$O$4:$R$202,4,FALSE),0)</f>
        <v>0</v>
      </c>
      <c r="AD162" s="6">
        <f>IF(Jan!$E165&gt;0,VLOOKUP($A162,Jan!$O$4:$T$202,5,FALSE)+Jan!L$4/1000,0)</f>
        <v>0</v>
      </c>
      <c r="AE162" s="16">
        <f t="shared" ref="AE162:AE193" si="217">AC162+AC162/1000+AD162</f>
        <v>0</v>
      </c>
      <c r="AF162" s="6">
        <f>IF(Feb!$E165&gt;0,VLOOKUP($A162,Feb!$O$4:$R$202,4,FALSE),0)</f>
        <v>0</v>
      </c>
      <c r="AG162" s="6">
        <f>IF(Feb!$E165&gt;0,VLOOKUP($A162,Feb!$O$4:$T$202,5,FALSE)+Feb!L$4/1000,0)</f>
        <v>0</v>
      </c>
      <c r="AH162" s="16">
        <f t="shared" ref="AH162:AH193" si="218">AF162+AF162/1000+AG162</f>
        <v>0</v>
      </c>
      <c r="AI162" s="6">
        <f>IF(Mar!$E165&gt;0,VLOOKUP($A162,Mar!$O$4:$R$202,4,FALSE),0)</f>
        <v>0</v>
      </c>
      <c r="AJ162" s="6">
        <f>IF(Mar!$E165&gt;0,VLOOKUP($A162,Mar!$O$4:$T$202,5,FALSE)+Mar!L$4/1000,0)</f>
        <v>0</v>
      </c>
      <c r="AK162" s="16">
        <f t="shared" ref="AK162:AK193" si="219">AI162+AI162/1000+AJ162</f>
        <v>0</v>
      </c>
      <c r="AN162" s="16">
        <f t="shared" si="185"/>
        <v>0</v>
      </c>
      <c r="AQ162" s="1">
        <f t="shared" si="186"/>
        <v>0</v>
      </c>
      <c r="AR162" s="6">
        <f t="shared" si="187"/>
        <v>0</v>
      </c>
      <c r="AS162" s="6">
        <f t="shared" si="188"/>
        <v>0</v>
      </c>
      <c r="AT162" s="6">
        <f t="shared" si="189"/>
        <v>0</v>
      </c>
      <c r="AU162" s="6">
        <f t="shared" si="190"/>
        <v>0</v>
      </c>
      <c r="AV162" s="6">
        <f t="shared" si="191"/>
        <v>0</v>
      </c>
      <c r="AW162" s="6">
        <f t="shared" si="192"/>
        <v>0</v>
      </c>
      <c r="AX162" s="6">
        <f t="shared" si="193"/>
        <v>0</v>
      </c>
      <c r="AY162" s="6">
        <f t="shared" si="194"/>
        <v>0</v>
      </c>
      <c r="AZ162" s="6">
        <f t="shared" si="195"/>
        <v>0</v>
      </c>
      <c r="BA162" s="6">
        <f t="shared" si="196"/>
        <v>0</v>
      </c>
      <c r="BB162" s="6">
        <f t="shared" si="197"/>
        <v>0</v>
      </c>
      <c r="BC162" s="6">
        <f t="shared" si="198"/>
        <v>0</v>
      </c>
      <c r="BE162" s="1">
        <f t="shared" si="199"/>
        <v>0</v>
      </c>
      <c r="BF162" s="1">
        <f t="shared" si="200"/>
        <v>0</v>
      </c>
      <c r="BG162" s="1">
        <f t="shared" si="201"/>
        <v>0</v>
      </c>
      <c r="BH162" s="1">
        <f t="shared" si="202"/>
        <v>0</v>
      </c>
      <c r="BI162" s="1">
        <f t="shared" si="203"/>
        <v>0</v>
      </c>
      <c r="BJ162" s="1">
        <f t="shared" si="204"/>
        <v>0</v>
      </c>
      <c r="BK162" s="1">
        <f t="shared" si="205"/>
        <v>0</v>
      </c>
      <c r="BL162" s="1">
        <f t="shared" si="206"/>
        <v>0</v>
      </c>
      <c r="BM162" s="1">
        <f t="shared" si="207"/>
        <v>0</v>
      </c>
    </row>
    <row r="163" spans="2:65" x14ac:dyDescent="0.25">
      <c r="B163" s="6">
        <f>IF(Apr!$E166&gt;0,VLOOKUP($A163,Apr!$O$4:$T$202,4,FALSE),0)</f>
        <v>0</v>
      </c>
      <c r="C163" s="6">
        <f>IF(Apr!$E166&gt;0,VLOOKUP($A163,Apr!$O$4:$T$202,5,FALSE)+Apr!L$4/1000,0)</f>
        <v>0</v>
      </c>
      <c r="D163" s="16">
        <f t="shared" si="208"/>
        <v>0</v>
      </c>
      <c r="E163" s="6">
        <f>IF(May!$E166&gt;0,VLOOKUP($A163,May!$O$4:$T$202,4,FALSE),0)</f>
        <v>0</v>
      </c>
      <c r="F163" s="6">
        <f>IF(May!$E166&gt;0,VLOOKUP($A163,May!$O$4:$T$202,5,FALSE)+May!L$4/1000,0)</f>
        <v>0</v>
      </c>
      <c r="G163" s="16">
        <f t="shared" si="209"/>
        <v>0</v>
      </c>
      <c r="H163" s="6">
        <f>IF(Jun!$E166&gt;0,VLOOKUP($A163,Jun!$O$4:$R$202,4,FALSE),0)</f>
        <v>0</v>
      </c>
      <c r="I163" s="6">
        <f>IF(Jun!$E166&gt;0,VLOOKUP($A163,Jun!$O$4:$T$202,5,FALSE)+Jun!L$4/1000,0)</f>
        <v>0</v>
      </c>
      <c r="J163" s="16">
        <f t="shared" si="210"/>
        <v>0</v>
      </c>
      <c r="K163" s="6">
        <f>IF(Jul!$E166&gt;0,VLOOKUP($A163,Jul!$O$4:$R$202,4,FALSE),0)</f>
        <v>0</v>
      </c>
      <c r="L163" s="6">
        <f>IF(Jul!$E166&gt;0,VLOOKUP($A163,Jul!$O$4:$T$202,5,FALSE)+Jul!$L$4/1000,0)</f>
        <v>0</v>
      </c>
      <c r="M163" s="16">
        <f t="shared" si="211"/>
        <v>0</v>
      </c>
      <c r="N163" s="6">
        <f>IF(Aug!$E166&gt;0,VLOOKUP($A163,Aug!$O$4:$R$202,4,FALSE),0)</f>
        <v>0</v>
      </c>
      <c r="O163" s="6">
        <f>IF(Aug!$E166&gt;0,VLOOKUP($A163,Aug!$O$4:$T$202,5,FALSE)+Aug!L$4/1000,0)</f>
        <v>0</v>
      </c>
      <c r="P163" s="16">
        <f t="shared" si="212"/>
        <v>0</v>
      </c>
      <c r="Q163" s="6">
        <f>IF(Sep!$E166&gt;0,VLOOKUP($A163,Sep!$O$4:$R$202,4,FALSE),0)</f>
        <v>0</v>
      </c>
      <c r="R163" s="6">
        <f>IF(Sep!$E166&gt;0,VLOOKUP($A163,Sep!$O$4:$T$202,5,FALSE)+Sep!L$4/1000,0)</f>
        <v>0</v>
      </c>
      <c r="S163" s="16">
        <f t="shared" si="213"/>
        <v>0</v>
      </c>
      <c r="T163" s="6">
        <f>IF(Oct!$E166&gt;0,VLOOKUP($A163,Oct!$O$4:$R$202,4,FALSE),0)</f>
        <v>0</v>
      </c>
      <c r="U163" s="6">
        <f>IF(Oct!$E166&gt;0,VLOOKUP($A163,Oct!$O$4:$T$202,5,FALSE)+Oct!L$4/1000,0)</f>
        <v>0</v>
      </c>
      <c r="V163" s="16">
        <f t="shared" si="214"/>
        <v>0</v>
      </c>
      <c r="W163" s="6">
        <f>IF(Nov!$E166&gt;0,VLOOKUP($A163,Nov!$O$4:$R$202,4,FALSE),0)</f>
        <v>0</v>
      </c>
      <c r="X163" s="6">
        <f>IF(Nov!$E166&gt;0,VLOOKUP($A163,Nov!$O$4:$T$202,5,FALSE)+Nov!L$4/1000,0)</f>
        <v>0</v>
      </c>
      <c r="Y163" s="16">
        <f t="shared" si="215"/>
        <v>0</v>
      </c>
      <c r="Z163" s="6">
        <f>IF(Dec!$E166&gt;0,VLOOKUP($A163,Dec!$O$4:$R$202,4,FALSE),0)</f>
        <v>0</v>
      </c>
      <c r="AA163" s="6">
        <f>IF(Dec!$E166&gt;0,VLOOKUP($A163,Dec!$O$4:$T$202,5,FALSE)+Dec!L$4/1000,0)</f>
        <v>0</v>
      </c>
      <c r="AB163" s="16">
        <f t="shared" si="216"/>
        <v>0</v>
      </c>
      <c r="AC163" s="6">
        <f>IF(Jan!$E166&gt;0,VLOOKUP($A163,Jan!$O$4:$R$202,4,FALSE),0)</f>
        <v>0</v>
      </c>
      <c r="AD163" s="6">
        <f>IF(Jan!$E166&gt;0,VLOOKUP($A163,Jan!$O$4:$T$202,5,FALSE)+Jan!L$4/1000,0)</f>
        <v>0</v>
      </c>
      <c r="AE163" s="16">
        <f t="shared" si="217"/>
        <v>0</v>
      </c>
      <c r="AF163" s="6">
        <f>IF(Feb!$E166&gt;0,VLOOKUP($A163,Feb!$O$4:$R$202,4,FALSE),0)</f>
        <v>0</v>
      </c>
      <c r="AG163" s="6">
        <f>IF(Feb!$E166&gt;0,VLOOKUP($A163,Feb!$O$4:$T$202,5,FALSE)+Feb!L$4/1000,0)</f>
        <v>0</v>
      </c>
      <c r="AH163" s="16">
        <f t="shared" si="218"/>
        <v>0</v>
      </c>
      <c r="AI163" s="6">
        <f>IF(Mar!$E166&gt;0,VLOOKUP($A163,Mar!$O$4:$R$202,4,FALSE),0)</f>
        <v>0</v>
      </c>
      <c r="AJ163" s="6">
        <f>IF(Mar!$E166&gt;0,VLOOKUP($A163,Mar!$O$4:$T$202,5,FALSE)+Mar!L$4/1000,0)</f>
        <v>0</v>
      </c>
      <c r="AK163" s="16">
        <f t="shared" si="219"/>
        <v>0</v>
      </c>
      <c r="AN163" s="16">
        <f t="shared" si="185"/>
        <v>0</v>
      </c>
      <c r="AQ163" s="1">
        <f t="shared" si="186"/>
        <v>0</v>
      </c>
      <c r="AR163" s="6">
        <f t="shared" si="187"/>
        <v>0</v>
      </c>
      <c r="AS163" s="6">
        <f t="shared" si="188"/>
        <v>0</v>
      </c>
      <c r="AT163" s="6">
        <f t="shared" si="189"/>
        <v>0</v>
      </c>
      <c r="AU163" s="6">
        <f t="shared" si="190"/>
        <v>0</v>
      </c>
      <c r="AV163" s="6">
        <f t="shared" si="191"/>
        <v>0</v>
      </c>
      <c r="AW163" s="6">
        <f t="shared" si="192"/>
        <v>0</v>
      </c>
      <c r="AX163" s="6">
        <f t="shared" si="193"/>
        <v>0</v>
      </c>
      <c r="AY163" s="6">
        <f t="shared" si="194"/>
        <v>0</v>
      </c>
      <c r="AZ163" s="6">
        <f t="shared" si="195"/>
        <v>0</v>
      </c>
      <c r="BA163" s="6">
        <f t="shared" si="196"/>
        <v>0</v>
      </c>
      <c r="BB163" s="6">
        <f t="shared" si="197"/>
        <v>0</v>
      </c>
      <c r="BC163" s="6">
        <f t="shared" si="198"/>
        <v>0</v>
      </c>
      <c r="BE163" s="1">
        <f t="shared" si="199"/>
        <v>0</v>
      </c>
      <c r="BF163" s="1">
        <f t="shared" si="200"/>
        <v>0</v>
      </c>
      <c r="BG163" s="1">
        <f t="shared" si="201"/>
        <v>0</v>
      </c>
      <c r="BH163" s="1">
        <f t="shared" si="202"/>
        <v>0</v>
      </c>
      <c r="BI163" s="1">
        <f t="shared" si="203"/>
        <v>0</v>
      </c>
      <c r="BJ163" s="1">
        <f t="shared" si="204"/>
        <v>0</v>
      </c>
      <c r="BK163" s="1">
        <f t="shared" si="205"/>
        <v>0</v>
      </c>
      <c r="BL163" s="1">
        <f t="shared" si="206"/>
        <v>0</v>
      </c>
      <c r="BM163" s="1">
        <f t="shared" si="207"/>
        <v>0</v>
      </c>
    </row>
    <row r="164" spans="2:65" x14ac:dyDescent="0.25">
      <c r="B164" s="6">
        <f>IF(Apr!$E167&gt;0,VLOOKUP($A164,Apr!$O$4:$T$202,4,FALSE),0)</f>
        <v>0</v>
      </c>
      <c r="C164" s="6">
        <f>IF(Apr!$E167&gt;0,VLOOKUP($A164,Apr!$O$4:$T$202,5,FALSE)+Apr!L$4/1000,0)</f>
        <v>0</v>
      </c>
      <c r="D164" s="16">
        <f t="shared" si="208"/>
        <v>0</v>
      </c>
      <c r="E164" s="6">
        <f>IF(May!$E167&gt;0,VLOOKUP($A164,May!$O$4:$T$202,4,FALSE),0)</f>
        <v>0</v>
      </c>
      <c r="F164" s="6">
        <f>IF(May!$E167&gt;0,VLOOKUP($A164,May!$O$4:$T$202,5,FALSE)+May!L$4/1000,0)</f>
        <v>0</v>
      </c>
      <c r="G164" s="16">
        <f t="shared" si="209"/>
        <v>0</v>
      </c>
      <c r="H164" s="6">
        <f>IF(Jun!$E167&gt;0,VLOOKUP($A164,Jun!$O$4:$R$202,4,FALSE),0)</f>
        <v>0</v>
      </c>
      <c r="I164" s="6">
        <f>IF(Jun!$E167&gt;0,VLOOKUP($A164,Jun!$O$4:$T$202,5,FALSE)+Jun!L$4/1000,0)</f>
        <v>0</v>
      </c>
      <c r="J164" s="16">
        <f t="shared" si="210"/>
        <v>0</v>
      </c>
      <c r="K164" s="6">
        <f>IF(Jul!$E167&gt;0,VLOOKUP($A164,Jul!$O$4:$R$202,4,FALSE),0)</f>
        <v>0</v>
      </c>
      <c r="L164" s="6">
        <f>IF(Jul!$E167&gt;0,VLOOKUP($A164,Jul!$O$4:$T$202,5,FALSE)+Jul!$L$4/1000,0)</f>
        <v>0</v>
      </c>
      <c r="M164" s="16">
        <f t="shared" si="211"/>
        <v>0</v>
      </c>
      <c r="N164" s="6">
        <f>IF(Aug!$E167&gt;0,VLOOKUP($A164,Aug!$O$4:$R$202,4,FALSE),0)</f>
        <v>0</v>
      </c>
      <c r="O164" s="6">
        <f>IF(Aug!$E167&gt;0,VLOOKUP($A164,Aug!$O$4:$T$202,5,FALSE)+Aug!L$4/1000,0)</f>
        <v>0</v>
      </c>
      <c r="P164" s="16">
        <f t="shared" si="212"/>
        <v>0</v>
      </c>
      <c r="Q164" s="6">
        <f>IF(Sep!$E167&gt;0,VLOOKUP($A164,Sep!$O$4:$R$202,4,FALSE),0)</f>
        <v>0</v>
      </c>
      <c r="R164" s="6">
        <f>IF(Sep!$E167&gt;0,VLOOKUP($A164,Sep!$O$4:$T$202,5,FALSE)+Sep!L$4/1000,0)</f>
        <v>0</v>
      </c>
      <c r="S164" s="16">
        <f t="shared" si="213"/>
        <v>0</v>
      </c>
      <c r="T164" s="6">
        <f>IF(Oct!$E167&gt;0,VLOOKUP($A164,Oct!$O$4:$R$202,4,FALSE),0)</f>
        <v>0</v>
      </c>
      <c r="U164" s="6">
        <f>IF(Oct!$E167&gt;0,VLOOKUP($A164,Oct!$O$4:$T$202,5,FALSE)+Oct!L$4/1000,0)</f>
        <v>0</v>
      </c>
      <c r="V164" s="16">
        <f t="shared" si="214"/>
        <v>0</v>
      </c>
      <c r="W164" s="6">
        <f>IF(Nov!$E167&gt;0,VLOOKUP($A164,Nov!$O$4:$R$202,4,FALSE),0)</f>
        <v>0</v>
      </c>
      <c r="X164" s="6">
        <f>IF(Nov!$E167&gt;0,VLOOKUP($A164,Nov!$O$4:$T$202,5,FALSE)+Nov!L$4/1000,0)</f>
        <v>0</v>
      </c>
      <c r="Y164" s="16">
        <f t="shared" si="215"/>
        <v>0</v>
      </c>
      <c r="Z164" s="6">
        <f>IF(Dec!$E167&gt;0,VLOOKUP($A164,Dec!$O$4:$R$202,4,FALSE),0)</f>
        <v>0</v>
      </c>
      <c r="AA164" s="6">
        <f>IF(Dec!$E167&gt;0,VLOOKUP($A164,Dec!$O$4:$T$202,5,FALSE)+Dec!L$4/1000,0)</f>
        <v>0</v>
      </c>
      <c r="AB164" s="16">
        <f t="shared" si="216"/>
        <v>0</v>
      </c>
      <c r="AC164" s="6">
        <f>IF(Jan!$E167&gt;0,VLOOKUP($A164,Jan!$O$4:$R$202,4,FALSE),0)</f>
        <v>0</v>
      </c>
      <c r="AD164" s="6">
        <f>IF(Jan!$E167&gt;0,VLOOKUP($A164,Jan!$O$4:$T$202,5,FALSE)+Jan!L$4/1000,0)</f>
        <v>0</v>
      </c>
      <c r="AE164" s="16">
        <f t="shared" si="217"/>
        <v>0</v>
      </c>
      <c r="AF164" s="6">
        <f>IF(Feb!$E167&gt;0,VLOOKUP($A164,Feb!$O$4:$R$202,4,FALSE),0)</f>
        <v>0</v>
      </c>
      <c r="AG164" s="6">
        <f>IF(Feb!$E167&gt;0,VLOOKUP($A164,Feb!$O$4:$T$202,5,FALSE)+Feb!L$4/1000,0)</f>
        <v>0</v>
      </c>
      <c r="AH164" s="16">
        <f t="shared" si="218"/>
        <v>0</v>
      </c>
      <c r="AI164" s="6">
        <f>IF(Mar!$E167&gt;0,VLOOKUP($A164,Mar!$O$4:$R$202,4,FALSE),0)</f>
        <v>0</v>
      </c>
      <c r="AJ164" s="6">
        <f>IF(Mar!$E167&gt;0,VLOOKUP($A164,Mar!$O$4:$T$202,5,FALSE)+Mar!L$4/1000,0)</f>
        <v>0</v>
      </c>
      <c r="AK164" s="16">
        <f t="shared" si="219"/>
        <v>0</v>
      </c>
      <c r="AN164" s="16">
        <f t="shared" si="185"/>
        <v>0</v>
      </c>
      <c r="AQ164" s="1">
        <f t="shared" si="186"/>
        <v>0</v>
      </c>
      <c r="AR164" s="6">
        <f t="shared" si="187"/>
        <v>0</v>
      </c>
      <c r="AS164" s="6">
        <f t="shared" si="188"/>
        <v>0</v>
      </c>
      <c r="AT164" s="6">
        <f t="shared" si="189"/>
        <v>0</v>
      </c>
      <c r="AU164" s="6">
        <f t="shared" si="190"/>
        <v>0</v>
      </c>
      <c r="AV164" s="6">
        <f t="shared" si="191"/>
        <v>0</v>
      </c>
      <c r="AW164" s="6">
        <f t="shared" si="192"/>
        <v>0</v>
      </c>
      <c r="AX164" s="6">
        <f t="shared" si="193"/>
        <v>0</v>
      </c>
      <c r="AY164" s="6">
        <f t="shared" si="194"/>
        <v>0</v>
      </c>
      <c r="AZ164" s="6">
        <f t="shared" si="195"/>
        <v>0</v>
      </c>
      <c r="BA164" s="6">
        <f t="shared" si="196"/>
        <v>0</v>
      </c>
      <c r="BB164" s="6">
        <f t="shared" si="197"/>
        <v>0</v>
      </c>
      <c r="BC164" s="6">
        <f t="shared" si="198"/>
        <v>0</v>
      </c>
      <c r="BE164" s="1">
        <f t="shared" si="199"/>
        <v>0</v>
      </c>
      <c r="BF164" s="1">
        <f t="shared" si="200"/>
        <v>0</v>
      </c>
      <c r="BG164" s="1">
        <f t="shared" si="201"/>
        <v>0</v>
      </c>
      <c r="BH164" s="1">
        <f t="shared" si="202"/>
        <v>0</v>
      </c>
      <c r="BI164" s="1">
        <f t="shared" si="203"/>
        <v>0</v>
      </c>
      <c r="BJ164" s="1">
        <f t="shared" si="204"/>
        <v>0</v>
      </c>
      <c r="BK164" s="1">
        <f t="shared" si="205"/>
        <v>0</v>
      </c>
      <c r="BL164" s="1">
        <f t="shared" si="206"/>
        <v>0</v>
      </c>
      <c r="BM164" s="1">
        <f t="shared" si="207"/>
        <v>0</v>
      </c>
    </row>
    <row r="165" spans="2:65" x14ac:dyDescent="0.25">
      <c r="B165" s="6">
        <f>IF(Apr!$E168&gt;0,VLOOKUP($A165,Apr!$O$4:$T$202,4,FALSE),0)</f>
        <v>0</v>
      </c>
      <c r="C165" s="6">
        <f>IF(Apr!$E168&gt;0,VLOOKUP($A165,Apr!$O$4:$T$202,5,FALSE)+Apr!L$4/1000,0)</f>
        <v>0</v>
      </c>
      <c r="D165" s="16">
        <f t="shared" si="208"/>
        <v>0</v>
      </c>
      <c r="E165" s="6">
        <f>IF(May!$E168&gt;0,VLOOKUP($A165,May!$O$4:$T$202,4,FALSE),0)</f>
        <v>0</v>
      </c>
      <c r="F165" s="6">
        <f>IF(May!$E168&gt;0,VLOOKUP($A165,May!$O$4:$T$202,5,FALSE)+May!L$4/1000,0)</f>
        <v>0</v>
      </c>
      <c r="G165" s="16">
        <f t="shared" si="209"/>
        <v>0</v>
      </c>
      <c r="H165" s="6">
        <f>IF(Jun!$E168&gt;0,VLOOKUP($A165,Jun!$O$4:$R$202,4,FALSE),0)</f>
        <v>0</v>
      </c>
      <c r="I165" s="6">
        <f>IF(Jun!$E168&gt;0,VLOOKUP($A165,Jun!$O$4:$T$202,5,FALSE)+Jun!L$4/1000,0)</f>
        <v>0</v>
      </c>
      <c r="J165" s="16">
        <f t="shared" si="210"/>
        <v>0</v>
      </c>
      <c r="K165" s="6">
        <f>IF(Jul!$E168&gt;0,VLOOKUP($A165,Jul!$O$4:$R$202,4,FALSE),0)</f>
        <v>0</v>
      </c>
      <c r="L165" s="6">
        <f>IF(Jul!$E168&gt;0,VLOOKUP($A165,Jul!$O$4:$T$202,5,FALSE)+Jul!$L$4/1000,0)</f>
        <v>0</v>
      </c>
      <c r="M165" s="16">
        <f t="shared" si="211"/>
        <v>0</v>
      </c>
      <c r="N165" s="6">
        <f>IF(Aug!$E168&gt;0,VLOOKUP($A165,Aug!$O$4:$R$202,4,FALSE),0)</f>
        <v>0</v>
      </c>
      <c r="O165" s="6">
        <f>IF(Aug!$E168&gt;0,VLOOKUP($A165,Aug!$O$4:$T$202,5,FALSE)+Aug!L$4/1000,0)</f>
        <v>0</v>
      </c>
      <c r="P165" s="16">
        <f t="shared" si="212"/>
        <v>0</v>
      </c>
      <c r="Q165" s="6">
        <f>IF(Sep!$E168&gt;0,VLOOKUP($A165,Sep!$O$4:$R$202,4,FALSE),0)</f>
        <v>0</v>
      </c>
      <c r="R165" s="6">
        <f>IF(Sep!$E168&gt;0,VLOOKUP($A165,Sep!$O$4:$T$202,5,FALSE)+Sep!L$4/1000,0)</f>
        <v>0</v>
      </c>
      <c r="S165" s="16">
        <f t="shared" si="213"/>
        <v>0</v>
      </c>
      <c r="T165" s="6">
        <f>IF(Oct!$E168&gt;0,VLOOKUP($A165,Oct!$O$4:$R$202,4,FALSE),0)</f>
        <v>0</v>
      </c>
      <c r="U165" s="6">
        <f>IF(Oct!$E168&gt;0,VLOOKUP($A165,Oct!$O$4:$T$202,5,FALSE)+Oct!L$4/1000,0)</f>
        <v>0</v>
      </c>
      <c r="V165" s="16">
        <f t="shared" si="214"/>
        <v>0</v>
      </c>
      <c r="W165" s="6">
        <f>IF(Nov!$E168&gt;0,VLOOKUP($A165,Nov!$O$4:$R$202,4,FALSE),0)</f>
        <v>0</v>
      </c>
      <c r="X165" s="6">
        <f>IF(Nov!$E168&gt;0,VLOOKUP($A165,Nov!$O$4:$T$202,5,FALSE)+Nov!L$4/1000,0)</f>
        <v>0</v>
      </c>
      <c r="Y165" s="16">
        <f t="shared" si="215"/>
        <v>0</v>
      </c>
      <c r="Z165" s="6">
        <f>IF(Dec!$E168&gt;0,VLOOKUP($A165,Dec!$O$4:$R$202,4,FALSE),0)</f>
        <v>0</v>
      </c>
      <c r="AA165" s="6">
        <f>IF(Dec!$E168&gt;0,VLOOKUP($A165,Dec!$O$4:$T$202,5,FALSE)+Dec!L$4/1000,0)</f>
        <v>0</v>
      </c>
      <c r="AB165" s="16">
        <f t="shared" si="216"/>
        <v>0</v>
      </c>
      <c r="AC165" s="6">
        <f>IF(Jan!$E168&gt;0,VLOOKUP($A165,Jan!$O$4:$R$202,4,FALSE),0)</f>
        <v>0</v>
      </c>
      <c r="AD165" s="6">
        <f>IF(Jan!$E168&gt;0,VLOOKUP($A165,Jan!$O$4:$T$202,5,FALSE)+Jan!L$4/1000,0)</f>
        <v>0</v>
      </c>
      <c r="AE165" s="16">
        <f t="shared" si="217"/>
        <v>0</v>
      </c>
      <c r="AF165" s="6">
        <f>IF(Feb!$E168&gt;0,VLOOKUP($A165,Feb!$O$4:$R$202,4,FALSE),0)</f>
        <v>0</v>
      </c>
      <c r="AG165" s="6">
        <f>IF(Feb!$E168&gt;0,VLOOKUP($A165,Feb!$O$4:$T$202,5,FALSE)+Feb!L$4/1000,0)</f>
        <v>0</v>
      </c>
      <c r="AH165" s="16">
        <f t="shared" si="218"/>
        <v>0</v>
      </c>
      <c r="AI165" s="6">
        <f>IF(Mar!$E168&gt;0,VLOOKUP($A165,Mar!$O$4:$R$202,4,FALSE),0)</f>
        <v>0</v>
      </c>
      <c r="AJ165" s="6">
        <f>IF(Mar!$E168&gt;0,VLOOKUP($A165,Mar!$O$4:$T$202,5,FALSE)+Mar!L$4/1000,0)</f>
        <v>0</v>
      </c>
      <c r="AK165" s="16">
        <f t="shared" si="219"/>
        <v>0</v>
      </c>
      <c r="AN165" s="16">
        <f t="shared" si="185"/>
        <v>0</v>
      </c>
      <c r="AQ165" s="1">
        <f t="shared" si="186"/>
        <v>0</v>
      </c>
      <c r="AR165" s="6">
        <f t="shared" si="187"/>
        <v>0</v>
      </c>
      <c r="AS165" s="6">
        <f t="shared" si="188"/>
        <v>0</v>
      </c>
      <c r="AT165" s="6">
        <f t="shared" si="189"/>
        <v>0</v>
      </c>
      <c r="AU165" s="6">
        <f t="shared" si="190"/>
        <v>0</v>
      </c>
      <c r="AV165" s="6">
        <f t="shared" si="191"/>
        <v>0</v>
      </c>
      <c r="AW165" s="6">
        <f t="shared" si="192"/>
        <v>0</v>
      </c>
      <c r="AX165" s="6">
        <f t="shared" si="193"/>
        <v>0</v>
      </c>
      <c r="AY165" s="6">
        <f t="shared" si="194"/>
        <v>0</v>
      </c>
      <c r="AZ165" s="6">
        <f t="shared" si="195"/>
        <v>0</v>
      </c>
      <c r="BA165" s="6">
        <f t="shared" si="196"/>
        <v>0</v>
      </c>
      <c r="BB165" s="6">
        <f t="shared" si="197"/>
        <v>0</v>
      </c>
      <c r="BC165" s="6">
        <f t="shared" si="198"/>
        <v>0</v>
      </c>
      <c r="BE165" s="1">
        <f t="shared" si="199"/>
        <v>0</v>
      </c>
      <c r="BF165" s="1">
        <f t="shared" si="200"/>
        <v>0</v>
      </c>
      <c r="BG165" s="1">
        <f t="shared" si="201"/>
        <v>0</v>
      </c>
      <c r="BH165" s="1">
        <f t="shared" si="202"/>
        <v>0</v>
      </c>
      <c r="BI165" s="1">
        <f t="shared" si="203"/>
        <v>0</v>
      </c>
      <c r="BJ165" s="1">
        <f t="shared" si="204"/>
        <v>0</v>
      </c>
      <c r="BK165" s="1">
        <f t="shared" si="205"/>
        <v>0</v>
      </c>
      <c r="BL165" s="1">
        <f t="shared" si="206"/>
        <v>0</v>
      </c>
      <c r="BM165" s="1">
        <f t="shared" si="207"/>
        <v>0</v>
      </c>
    </row>
    <row r="166" spans="2:65" x14ac:dyDescent="0.25">
      <c r="B166" s="6">
        <f>IF(Apr!$E169&gt;0,VLOOKUP($A166,Apr!$O$4:$T$202,4,FALSE),0)</f>
        <v>0</v>
      </c>
      <c r="C166" s="6">
        <f>IF(Apr!$E169&gt;0,VLOOKUP($A166,Apr!$O$4:$T$202,5,FALSE)+Apr!L$4/1000,0)</f>
        <v>0</v>
      </c>
      <c r="D166" s="16">
        <f t="shared" si="208"/>
        <v>0</v>
      </c>
      <c r="E166" s="6">
        <f>IF(May!$E169&gt;0,VLOOKUP($A166,May!$O$4:$T$202,4,FALSE),0)</f>
        <v>0</v>
      </c>
      <c r="F166" s="6">
        <f>IF(May!$E169&gt;0,VLOOKUP($A166,May!$O$4:$T$202,5,FALSE)+May!L$4/1000,0)</f>
        <v>0</v>
      </c>
      <c r="G166" s="16">
        <f t="shared" si="209"/>
        <v>0</v>
      </c>
      <c r="H166" s="6">
        <f>IF(Jun!$E169&gt;0,VLOOKUP($A166,Jun!$O$4:$R$202,4,FALSE),0)</f>
        <v>0</v>
      </c>
      <c r="I166" s="6">
        <f>IF(Jun!$E169&gt;0,VLOOKUP($A166,Jun!$O$4:$T$202,5,FALSE)+Jun!L$4/1000,0)</f>
        <v>0</v>
      </c>
      <c r="J166" s="16">
        <f t="shared" si="210"/>
        <v>0</v>
      </c>
      <c r="K166" s="6">
        <f>IF(Jul!$E169&gt;0,VLOOKUP($A166,Jul!$O$4:$R$202,4,FALSE),0)</f>
        <v>0</v>
      </c>
      <c r="L166" s="6">
        <f>IF(Jul!$E169&gt;0,VLOOKUP($A166,Jul!$O$4:$T$202,5,FALSE)+Jul!$L$4/1000,0)</f>
        <v>0</v>
      </c>
      <c r="M166" s="16">
        <f t="shared" si="211"/>
        <v>0</v>
      </c>
      <c r="N166" s="6">
        <f>IF(Aug!$E169&gt;0,VLOOKUP($A166,Aug!$O$4:$R$202,4,FALSE),0)</f>
        <v>0</v>
      </c>
      <c r="O166" s="6">
        <f>IF(Aug!$E169&gt;0,VLOOKUP($A166,Aug!$O$4:$T$202,5,FALSE)+Aug!L$4/1000,0)</f>
        <v>0</v>
      </c>
      <c r="P166" s="16">
        <f t="shared" si="212"/>
        <v>0</v>
      </c>
      <c r="Q166" s="6">
        <f>IF(Sep!$E169&gt;0,VLOOKUP($A166,Sep!$O$4:$R$202,4,FALSE),0)</f>
        <v>0</v>
      </c>
      <c r="R166" s="6">
        <f>IF(Sep!$E169&gt;0,VLOOKUP($A166,Sep!$O$4:$T$202,5,FALSE)+Sep!L$4/1000,0)</f>
        <v>0</v>
      </c>
      <c r="S166" s="16">
        <f t="shared" si="213"/>
        <v>0</v>
      </c>
      <c r="T166" s="6">
        <f>IF(Oct!$E169&gt;0,VLOOKUP($A166,Oct!$O$4:$R$202,4,FALSE),0)</f>
        <v>0</v>
      </c>
      <c r="U166" s="6">
        <f>IF(Oct!$E169&gt;0,VLOOKUP($A166,Oct!$O$4:$T$202,5,FALSE)+Oct!L$4/1000,0)</f>
        <v>0</v>
      </c>
      <c r="V166" s="16">
        <f t="shared" si="214"/>
        <v>0</v>
      </c>
      <c r="W166" s="6">
        <f>IF(Nov!$E169&gt;0,VLOOKUP($A166,Nov!$O$4:$R$202,4,FALSE),0)</f>
        <v>0</v>
      </c>
      <c r="X166" s="6">
        <f>IF(Nov!$E169&gt;0,VLOOKUP($A166,Nov!$O$4:$T$202,5,FALSE)+Nov!L$4/1000,0)</f>
        <v>0</v>
      </c>
      <c r="Y166" s="16">
        <f t="shared" si="215"/>
        <v>0</v>
      </c>
      <c r="Z166" s="6">
        <f>IF(Dec!$E169&gt;0,VLOOKUP($A166,Dec!$O$4:$R$202,4,FALSE),0)</f>
        <v>0</v>
      </c>
      <c r="AA166" s="6">
        <f>IF(Dec!$E169&gt;0,VLOOKUP($A166,Dec!$O$4:$T$202,5,FALSE)+Dec!L$4/1000,0)</f>
        <v>0</v>
      </c>
      <c r="AB166" s="16">
        <f t="shared" si="216"/>
        <v>0</v>
      </c>
      <c r="AC166" s="6">
        <f>IF(Jan!$E169&gt;0,VLOOKUP($A166,Jan!$O$4:$R$202,4,FALSE),0)</f>
        <v>0</v>
      </c>
      <c r="AD166" s="6">
        <f>IF(Jan!$E169&gt;0,VLOOKUP($A166,Jan!$O$4:$T$202,5,FALSE)+Jan!L$4/1000,0)</f>
        <v>0</v>
      </c>
      <c r="AE166" s="16">
        <f t="shared" si="217"/>
        <v>0</v>
      </c>
      <c r="AF166" s="6">
        <f>IF(Feb!$E169&gt;0,VLOOKUP($A166,Feb!$O$4:$R$202,4,FALSE),0)</f>
        <v>0</v>
      </c>
      <c r="AG166" s="6">
        <f>IF(Feb!$E169&gt;0,VLOOKUP($A166,Feb!$O$4:$T$202,5,FALSE)+Feb!L$4/1000,0)</f>
        <v>0</v>
      </c>
      <c r="AH166" s="16">
        <f t="shared" si="218"/>
        <v>0</v>
      </c>
      <c r="AI166" s="6">
        <f>IF(Mar!$E169&gt;0,VLOOKUP($A166,Mar!$O$4:$R$202,4,FALSE),0)</f>
        <v>0</v>
      </c>
      <c r="AJ166" s="6">
        <f>IF(Mar!$E169&gt;0,VLOOKUP($A166,Mar!$O$4:$T$202,5,FALSE)+Mar!L$4/1000,0)</f>
        <v>0</v>
      </c>
      <c r="AK166" s="16">
        <f t="shared" si="219"/>
        <v>0</v>
      </c>
      <c r="AN166" s="16">
        <f t="shared" si="185"/>
        <v>0</v>
      </c>
      <c r="AQ166" s="1">
        <f t="shared" si="186"/>
        <v>0</v>
      </c>
      <c r="AR166" s="6">
        <f t="shared" si="187"/>
        <v>0</v>
      </c>
      <c r="AS166" s="6">
        <f t="shared" si="188"/>
        <v>0</v>
      </c>
      <c r="AT166" s="6">
        <f t="shared" si="189"/>
        <v>0</v>
      </c>
      <c r="AU166" s="6">
        <f t="shared" si="190"/>
        <v>0</v>
      </c>
      <c r="AV166" s="6">
        <f t="shared" si="191"/>
        <v>0</v>
      </c>
      <c r="AW166" s="6">
        <f t="shared" si="192"/>
        <v>0</v>
      </c>
      <c r="AX166" s="6">
        <f t="shared" si="193"/>
        <v>0</v>
      </c>
      <c r="AY166" s="6">
        <f t="shared" si="194"/>
        <v>0</v>
      </c>
      <c r="AZ166" s="6">
        <f t="shared" si="195"/>
        <v>0</v>
      </c>
      <c r="BA166" s="6">
        <f t="shared" si="196"/>
        <v>0</v>
      </c>
      <c r="BB166" s="6">
        <f t="shared" si="197"/>
        <v>0</v>
      </c>
      <c r="BC166" s="6">
        <f t="shared" si="198"/>
        <v>0</v>
      </c>
      <c r="BE166" s="1">
        <f t="shared" si="199"/>
        <v>0</v>
      </c>
      <c r="BF166" s="1">
        <f t="shared" si="200"/>
        <v>0</v>
      </c>
      <c r="BG166" s="1">
        <f t="shared" si="201"/>
        <v>0</v>
      </c>
      <c r="BH166" s="1">
        <f t="shared" si="202"/>
        <v>0</v>
      </c>
      <c r="BI166" s="1">
        <f t="shared" si="203"/>
        <v>0</v>
      </c>
      <c r="BJ166" s="1">
        <f t="shared" si="204"/>
        <v>0</v>
      </c>
      <c r="BK166" s="1">
        <f t="shared" si="205"/>
        <v>0</v>
      </c>
      <c r="BL166" s="1">
        <f t="shared" si="206"/>
        <v>0</v>
      </c>
      <c r="BM166" s="1">
        <f t="shared" si="207"/>
        <v>0</v>
      </c>
    </row>
    <row r="167" spans="2:65" x14ac:dyDescent="0.25">
      <c r="B167" s="6">
        <f>IF(Apr!$E170&gt;0,VLOOKUP($A167,Apr!$O$4:$T$202,4,FALSE),0)</f>
        <v>0</v>
      </c>
      <c r="C167" s="6">
        <f>IF(Apr!$E170&gt;0,VLOOKUP($A167,Apr!$O$4:$T$202,5,FALSE)+Apr!L$4/1000,0)</f>
        <v>0</v>
      </c>
      <c r="D167" s="16">
        <f t="shared" si="208"/>
        <v>0</v>
      </c>
      <c r="E167" s="6">
        <f>IF(May!$E170&gt;0,VLOOKUP($A167,May!$O$4:$T$202,4,FALSE),0)</f>
        <v>0</v>
      </c>
      <c r="F167" s="6">
        <f>IF(May!$E170&gt;0,VLOOKUP($A167,May!$O$4:$T$202,5,FALSE)+May!L$4/1000,0)</f>
        <v>0</v>
      </c>
      <c r="G167" s="16">
        <f t="shared" si="209"/>
        <v>0</v>
      </c>
      <c r="H167" s="6">
        <f>IF(Jun!$E170&gt;0,VLOOKUP($A167,Jun!$O$4:$R$202,4,FALSE),0)</f>
        <v>0</v>
      </c>
      <c r="I167" s="6">
        <f>IF(Jun!$E170&gt;0,VLOOKUP($A167,Jun!$O$4:$T$202,5,FALSE)+Jun!L$4/1000,0)</f>
        <v>0</v>
      </c>
      <c r="J167" s="16">
        <f t="shared" si="210"/>
        <v>0</v>
      </c>
      <c r="K167" s="6">
        <f>IF(Jul!$E170&gt;0,VLOOKUP($A167,Jul!$O$4:$R$202,4,FALSE),0)</f>
        <v>0</v>
      </c>
      <c r="L167" s="6">
        <f>IF(Jul!$E170&gt;0,VLOOKUP($A167,Jul!$O$4:$T$202,5,FALSE)+Jul!$L$4/1000,0)</f>
        <v>0</v>
      </c>
      <c r="M167" s="16">
        <f t="shared" si="211"/>
        <v>0</v>
      </c>
      <c r="N167" s="6">
        <f>IF(Aug!$E170&gt;0,VLOOKUP($A167,Aug!$O$4:$R$202,4,FALSE),0)</f>
        <v>0</v>
      </c>
      <c r="O167" s="6">
        <f>IF(Aug!$E170&gt;0,VLOOKUP($A167,Aug!$O$4:$T$202,5,FALSE)+Aug!L$4/1000,0)</f>
        <v>0</v>
      </c>
      <c r="P167" s="16">
        <f t="shared" si="212"/>
        <v>0</v>
      </c>
      <c r="Q167" s="6">
        <f>IF(Sep!$E170&gt;0,VLOOKUP($A167,Sep!$O$4:$R$202,4,FALSE),0)</f>
        <v>0</v>
      </c>
      <c r="R167" s="6">
        <f>IF(Sep!$E170&gt;0,VLOOKUP($A167,Sep!$O$4:$T$202,5,FALSE)+Sep!L$4/1000,0)</f>
        <v>0</v>
      </c>
      <c r="S167" s="16">
        <f t="shared" si="213"/>
        <v>0</v>
      </c>
      <c r="T167" s="6">
        <f>IF(Oct!$E170&gt;0,VLOOKUP($A167,Oct!$O$4:$R$202,4,FALSE),0)</f>
        <v>0</v>
      </c>
      <c r="U167" s="6">
        <f>IF(Oct!$E170&gt;0,VLOOKUP($A167,Oct!$O$4:$T$202,5,FALSE)+Oct!L$4/1000,0)</f>
        <v>0</v>
      </c>
      <c r="V167" s="16">
        <f t="shared" si="214"/>
        <v>0</v>
      </c>
      <c r="W167" s="6">
        <f>IF(Nov!$E170&gt;0,VLOOKUP($A167,Nov!$O$4:$R$202,4,FALSE),0)</f>
        <v>0</v>
      </c>
      <c r="X167" s="6">
        <f>IF(Nov!$E170&gt;0,VLOOKUP($A167,Nov!$O$4:$T$202,5,FALSE)+Nov!L$4/1000,0)</f>
        <v>0</v>
      </c>
      <c r="Y167" s="16">
        <f t="shared" si="215"/>
        <v>0</v>
      </c>
      <c r="Z167" s="6">
        <f>IF(Dec!$E170&gt;0,VLOOKUP($A167,Dec!$O$4:$R$202,4,FALSE),0)</f>
        <v>0</v>
      </c>
      <c r="AA167" s="6">
        <f>IF(Dec!$E170&gt;0,VLOOKUP($A167,Dec!$O$4:$T$202,5,FALSE)+Dec!L$4/1000,0)</f>
        <v>0</v>
      </c>
      <c r="AB167" s="16">
        <f t="shared" si="216"/>
        <v>0</v>
      </c>
      <c r="AC167" s="6">
        <f>IF(Jan!$E170&gt;0,VLOOKUP($A167,Jan!$O$4:$R$202,4,FALSE),0)</f>
        <v>0</v>
      </c>
      <c r="AD167" s="6">
        <f>IF(Jan!$E170&gt;0,VLOOKUP($A167,Jan!$O$4:$T$202,5,FALSE)+Jan!L$4/1000,0)</f>
        <v>0</v>
      </c>
      <c r="AE167" s="16">
        <f t="shared" si="217"/>
        <v>0</v>
      </c>
      <c r="AF167" s="6">
        <f>IF(Feb!$E170&gt;0,VLOOKUP($A167,Feb!$O$4:$R$202,4,FALSE),0)</f>
        <v>0</v>
      </c>
      <c r="AG167" s="6">
        <f>IF(Feb!$E170&gt;0,VLOOKUP($A167,Feb!$O$4:$T$202,5,FALSE)+Feb!L$4/1000,0)</f>
        <v>0</v>
      </c>
      <c r="AH167" s="16">
        <f t="shared" si="218"/>
        <v>0</v>
      </c>
      <c r="AI167" s="6">
        <f>IF(Mar!$E170&gt;0,VLOOKUP($A167,Mar!$O$4:$R$202,4,FALSE),0)</f>
        <v>0</v>
      </c>
      <c r="AJ167" s="6">
        <f>IF(Mar!$E170&gt;0,VLOOKUP($A167,Mar!$O$4:$T$202,5,FALSE)+Mar!L$4/1000,0)</f>
        <v>0</v>
      </c>
      <c r="AK167" s="16">
        <f t="shared" si="219"/>
        <v>0</v>
      </c>
      <c r="AN167" s="16">
        <f t="shared" si="185"/>
        <v>0</v>
      </c>
      <c r="AQ167" s="1">
        <f t="shared" si="186"/>
        <v>0</v>
      </c>
      <c r="AR167" s="6">
        <f t="shared" si="187"/>
        <v>0</v>
      </c>
      <c r="AS167" s="6">
        <f t="shared" si="188"/>
        <v>0</v>
      </c>
      <c r="AT167" s="6">
        <f t="shared" si="189"/>
        <v>0</v>
      </c>
      <c r="AU167" s="6">
        <f t="shared" si="190"/>
        <v>0</v>
      </c>
      <c r="AV167" s="6">
        <f t="shared" si="191"/>
        <v>0</v>
      </c>
      <c r="AW167" s="6">
        <f t="shared" si="192"/>
        <v>0</v>
      </c>
      <c r="AX167" s="6">
        <f t="shared" si="193"/>
        <v>0</v>
      </c>
      <c r="AY167" s="6">
        <f t="shared" si="194"/>
        <v>0</v>
      </c>
      <c r="AZ167" s="6">
        <f t="shared" si="195"/>
        <v>0</v>
      </c>
      <c r="BA167" s="6">
        <f t="shared" si="196"/>
        <v>0</v>
      </c>
      <c r="BB167" s="6">
        <f t="shared" si="197"/>
        <v>0</v>
      </c>
      <c r="BC167" s="6">
        <f t="shared" si="198"/>
        <v>0</v>
      </c>
      <c r="BE167" s="1">
        <f t="shared" si="199"/>
        <v>0</v>
      </c>
      <c r="BF167" s="1">
        <f t="shared" si="200"/>
        <v>0</v>
      </c>
      <c r="BG167" s="1">
        <f t="shared" si="201"/>
        <v>0</v>
      </c>
      <c r="BH167" s="1">
        <f t="shared" si="202"/>
        <v>0</v>
      </c>
      <c r="BI167" s="1">
        <f t="shared" si="203"/>
        <v>0</v>
      </c>
      <c r="BJ167" s="1">
        <f t="shared" si="204"/>
        <v>0</v>
      </c>
      <c r="BK167" s="1">
        <f t="shared" si="205"/>
        <v>0</v>
      </c>
      <c r="BL167" s="1">
        <f t="shared" si="206"/>
        <v>0</v>
      </c>
      <c r="BM167" s="1">
        <f t="shared" si="207"/>
        <v>0</v>
      </c>
    </row>
    <row r="168" spans="2:65" x14ac:dyDescent="0.25">
      <c r="B168" s="6">
        <f>IF(Apr!$E171&gt;0,VLOOKUP($A168,Apr!$O$4:$T$202,4,FALSE),0)</f>
        <v>0</v>
      </c>
      <c r="C168" s="6">
        <f>IF(Apr!$E171&gt;0,VLOOKUP($A168,Apr!$O$4:$T$202,5,FALSE)+Apr!L$4/1000,0)</f>
        <v>0</v>
      </c>
      <c r="D168" s="16">
        <f t="shared" si="208"/>
        <v>0</v>
      </c>
      <c r="E168" s="6">
        <f>IF(May!$E171&gt;0,VLOOKUP($A168,May!$O$4:$T$202,4,FALSE),0)</f>
        <v>0</v>
      </c>
      <c r="F168" s="6">
        <f>IF(May!$E171&gt;0,VLOOKUP($A168,May!$O$4:$T$202,5,FALSE)+May!L$4/1000,0)</f>
        <v>0</v>
      </c>
      <c r="G168" s="16">
        <f t="shared" si="209"/>
        <v>0</v>
      </c>
      <c r="H168" s="6">
        <f>IF(Jun!$E171&gt;0,VLOOKUP($A168,Jun!$O$4:$R$202,4,FALSE),0)</f>
        <v>0</v>
      </c>
      <c r="I168" s="6">
        <f>IF(Jun!$E171&gt;0,VLOOKUP($A168,Jun!$O$4:$T$202,5,FALSE)+Jun!L$4/1000,0)</f>
        <v>0</v>
      </c>
      <c r="J168" s="16">
        <f t="shared" si="210"/>
        <v>0</v>
      </c>
      <c r="K168" s="6">
        <f>IF(Jul!$E171&gt;0,VLOOKUP($A168,Jul!$O$4:$R$202,4,FALSE),0)</f>
        <v>0</v>
      </c>
      <c r="L168" s="6">
        <f>IF(Jul!$E171&gt;0,VLOOKUP($A168,Jul!$O$4:$T$202,5,FALSE)+Jul!$L$4/1000,0)</f>
        <v>0</v>
      </c>
      <c r="M168" s="16">
        <f t="shared" si="211"/>
        <v>0</v>
      </c>
      <c r="N168" s="6">
        <f>IF(Aug!$E171&gt;0,VLOOKUP($A168,Aug!$O$4:$R$202,4,FALSE),0)</f>
        <v>0</v>
      </c>
      <c r="O168" s="6">
        <f>IF(Aug!$E171&gt;0,VLOOKUP($A168,Aug!$O$4:$T$202,5,FALSE)+Aug!L$4/1000,0)</f>
        <v>0</v>
      </c>
      <c r="P168" s="16">
        <f t="shared" si="212"/>
        <v>0</v>
      </c>
      <c r="Q168" s="6">
        <f>IF(Sep!$E171&gt;0,VLOOKUP($A168,Sep!$O$4:$R$202,4,FALSE),0)</f>
        <v>0</v>
      </c>
      <c r="R168" s="6">
        <f>IF(Sep!$E171&gt;0,VLOOKUP($A168,Sep!$O$4:$T$202,5,FALSE)+Sep!L$4/1000,0)</f>
        <v>0</v>
      </c>
      <c r="S168" s="16">
        <f t="shared" si="213"/>
        <v>0</v>
      </c>
      <c r="T168" s="6">
        <f>IF(Oct!$E171&gt;0,VLOOKUP($A168,Oct!$O$4:$R$202,4,FALSE),0)</f>
        <v>0</v>
      </c>
      <c r="U168" s="6">
        <f>IF(Oct!$E171&gt;0,VLOOKUP($A168,Oct!$O$4:$T$202,5,FALSE)+Oct!L$4/1000,0)</f>
        <v>0</v>
      </c>
      <c r="V168" s="16">
        <f t="shared" si="214"/>
        <v>0</v>
      </c>
      <c r="W168" s="6">
        <f>IF(Nov!$E171&gt;0,VLOOKUP($A168,Nov!$O$4:$R$202,4,FALSE),0)</f>
        <v>0</v>
      </c>
      <c r="X168" s="6">
        <f>IF(Nov!$E171&gt;0,VLOOKUP($A168,Nov!$O$4:$T$202,5,FALSE)+Nov!L$4/1000,0)</f>
        <v>0</v>
      </c>
      <c r="Y168" s="16">
        <f t="shared" si="215"/>
        <v>0</v>
      </c>
      <c r="Z168" s="6">
        <f>IF(Dec!$E171&gt;0,VLOOKUP($A168,Dec!$O$4:$R$202,4,FALSE),0)</f>
        <v>0</v>
      </c>
      <c r="AA168" s="6">
        <f>IF(Dec!$E171&gt;0,VLOOKUP($A168,Dec!$O$4:$T$202,5,FALSE)+Dec!L$4/1000,0)</f>
        <v>0</v>
      </c>
      <c r="AB168" s="16">
        <f t="shared" si="216"/>
        <v>0</v>
      </c>
      <c r="AC168" s="6">
        <f>IF(Jan!$E171&gt;0,VLOOKUP($A168,Jan!$O$4:$R$202,4,FALSE),0)</f>
        <v>0</v>
      </c>
      <c r="AD168" s="6">
        <f>IF(Jan!$E171&gt;0,VLOOKUP($A168,Jan!$O$4:$T$202,5,FALSE)+Jan!L$4/1000,0)</f>
        <v>0</v>
      </c>
      <c r="AE168" s="16">
        <f t="shared" si="217"/>
        <v>0</v>
      </c>
      <c r="AF168" s="6">
        <f>IF(Feb!$E171&gt;0,VLOOKUP($A168,Feb!$O$4:$R$202,4,FALSE),0)</f>
        <v>0</v>
      </c>
      <c r="AG168" s="6">
        <f>IF(Feb!$E171&gt;0,VLOOKUP($A168,Feb!$O$4:$T$202,5,FALSE)+Feb!L$4/1000,0)</f>
        <v>0</v>
      </c>
      <c r="AH168" s="16">
        <f t="shared" si="218"/>
        <v>0</v>
      </c>
      <c r="AI168" s="6">
        <f>IF(Mar!$E171&gt;0,VLOOKUP($A168,Mar!$O$4:$R$202,4,FALSE),0)</f>
        <v>0</v>
      </c>
      <c r="AJ168" s="6">
        <f>IF(Mar!$E171&gt;0,VLOOKUP($A168,Mar!$O$4:$T$202,5,FALSE)+Mar!L$4/1000,0)</f>
        <v>0</v>
      </c>
      <c r="AK168" s="16">
        <f t="shared" si="219"/>
        <v>0</v>
      </c>
      <c r="AN168" s="16">
        <f t="shared" si="185"/>
        <v>0</v>
      </c>
      <c r="AQ168" s="1">
        <f t="shared" si="186"/>
        <v>0</v>
      </c>
      <c r="AR168" s="6">
        <f t="shared" si="187"/>
        <v>0</v>
      </c>
      <c r="AS168" s="6">
        <f t="shared" si="188"/>
        <v>0</v>
      </c>
      <c r="AT168" s="6">
        <f t="shared" si="189"/>
        <v>0</v>
      </c>
      <c r="AU168" s="6">
        <f t="shared" si="190"/>
        <v>0</v>
      </c>
      <c r="AV168" s="6">
        <f t="shared" si="191"/>
        <v>0</v>
      </c>
      <c r="AW168" s="6">
        <f t="shared" si="192"/>
        <v>0</v>
      </c>
      <c r="AX168" s="6">
        <f t="shared" si="193"/>
        <v>0</v>
      </c>
      <c r="AY168" s="6">
        <f t="shared" si="194"/>
        <v>0</v>
      </c>
      <c r="AZ168" s="6">
        <f t="shared" si="195"/>
        <v>0</v>
      </c>
      <c r="BA168" s="6">
        <f t="shared" si="196"/>
        <v>0</v>
      </c>
      <c r="BB168" s="6">
        <f t="shared" si="197"/>
        <v>0</v>
      </c>
      <c r="BC168" s="6">
        <f t="shared" si="198"/>
        <v>0</v>
      </c>
      <c r="BE168" s="1">
        <f t="shared" si="199"/>
        <v>0</v>
      </c>
      <c r="BF168" s="1">
        <f t="shared" si="200"/>
        <v>0</v>
      </c>
      <c r="BG168" s="1">
        <f t="shared" si="201"/>
        <v>0</v>
      </c>
      <c r="BH168" s="1">
        <f t="shared" si="202"/>
        <v>0</v>
      </c>
      <c r="BI168" s="1">
        <f t="shared" si="203"/>
        <v>0</v>
      </c>
      <c r="BJ168" s="1">
        <f t="shared" si="204"/>
        <v>0</v>
      </c>
      <c r="BK168" s="1">
        <f t="shared" si="205"/>
        <v>0</v>
      </c>
      <c r="BL168" s="1">
        <f t="shared" si="206"/>
        <v>0</v>
      </c>
      <c r="BM168" s="1">
        <f t="shared" si="207"/>
        <v>0</v>
      </c>
    </row>
    <row r="169" spans="2:65" x14ac:dyDescent="0.25">
      <c r="B169" s="6">
        <f>IF(Apr!$E172&gt;0,VLOOKUP($A169,Apr!$O$4:$T$202,4,FALSE),0)</f>
        <v>0</v>
      </c>
      <c r="C169" s="6">
        <f>IF(Apr!$E172&gt;0,VLOOKUP($A169,Apr!$O$4:$T$202,5,FALSE)+Apr!L$4/1000,0)</f>
        <v>0</v>
      </c>
      <c r="D169" s="16">
        <f t="shared" si="208"/>
        <v>0</v>
      </c>
      <c r="E169" s="6">
        <f>IF(May!$E172&gt;0,VLOOKUP($A169,May!$O$4:$T$202,4,FALSE),0)</f>
        <v>0</v>
      </c>
      <c r="F169" s="6">
        <f>IF(May!$E172&gt;0,VLOOKUP($A169,May!$O$4:$T$202,5,FALSE)+May!L$4/1000,0)</f>
        <v>0</v>
      </c>
      <c r="G169" s="16">
        <f t="shared" si="209"/>
        <v>0</v>
      </c>
      <c r="H169" s="6">
        <f>IF(Jun!$E172&gt;0,VLOOKUP($A169,Jun!$O$4:$R$202,4,FALSE),0)</f>
        <v>0</v>
      </c>
      <c r="I169" s="6">
        <f>IF(Jun!$E172&gt;0,VLOOKUP($A169,Jun!$O$4:$T$202,5,FALSE)+Jun!L$4/1000,0)</f>
        <v>0</v>
      </c>
      <c r="J169" s="16">
        <f t="shared" si="210"/>
        <v>0</v>
      </c>
      <c r="K169" s="6">
        <f>IF(Jul!$E172&gt;0,VLOOKUP($A169,Jul!$O$4:$R$202,4,FALSE),0)</f>
        <v>0</v>
      </c>
      <c r="L169" s="6">
        <f>IF(Jul!$E172&gt;0,VLOOKUP($A169,Jul!$O$4:$T$202,5,FALSE)+Jul!$L$4/1000,0)</f>
        <v>0</v>
      </c>
      <c r="M169" s="16">
        <f t="shared" si="211"/>
        <v>0</v>
      </c>
      <c r="N169" s="6">
        <f>IF(Aug!$E172&gt;0,VLOOKUP($A169,Aug!$O$4:$R$202,4,FALSE),0)</f>
        <v>0</v>
      </c>
      <c r="O169" s="6">
        <f>IF(Aug!$E172&gt;0,VLOOKUP($A169,Aug!$O$4:$T$202,5,FALSE)+Aug!L$4/1000,0)</f>
        <v>0</v>
      </c>
      <c r="P169" s="16">
        <f t="shared" si="212"/>
        <v>0</v>
      </c>
      <c r="Q169" s="6">
        <f>IF(Sep!$E172&gt;0,VLOOKUP($A169,Sep!$O$4:$R$202,4,FALSE),0)</f>
        <v>0</v>
      </c>
      <c r="R169" s="6">
        <f>IF(Sep!$E172&gt;0,VLOOKUP($A169,Sep!$O$4:$T$202,5,FALSE)+Sep!L$4/1000,0)</f>
        <v>0</v>
      </c>
      <c r="S169" s="16">
        <f t="shared" si="213"/>
        <v>0</v>
      </c>
      <c r="T169" s="6">
        <f>IF(Oct!$E172&gt;0,VLOOKUP($A169,Oct!$O$4:$R$202,4,FALSE),0)</f>
        <v>0</v>
      </c>
      <c r="U169" s="6">
        <f>IF(Oct!$E172&gt;0,VLOOKUP($A169,Oct!$O$4:$T$202,5,FALSE)+Oct!L$4/1000,0)</f>
        <v>0</v>
      </c>
      <c r="V169" s="16">
        <f t="shared" si="214"/>
        <v>0</v>
      </c>
      <c r="W169" s="6">
        <f>IF(Nov!$E172&gt;0,VLOOKUP($A169,Nov!$O$4:$R$202,4,FALSE),0)</f>
        <v>0</v>
      </c>
      <c r="X169" s="6">
        <f>IF(Nov!$E172&gt;0,VLOOKUP($A169,Nov!$O$4:$T$202,5,FALSE)+Nov!L$4/1000,0)</f>
        <v>0</v>
      </c>
      <c r="Y169" s="16">
        <f t="shared" si="215"/>
        <v>0</v>
      </c>
      <c r="Z169" s="6">
        <f>IF(Dec!$E172&gt;0,VLOOKUP($A169,Dec!$O$4:$R$202,4,FALSE),0)</f>
        <v>0</v>
      </c>
      <c r="AA169" s="6">
        <f>IF(Dec!$E172&gt;0,VLOOKUP($A169,Dec!$O$4:$T$202,5,FALSE)+Dec!L$4/1000,0)</f>
        <v>0</v>
      </c>
      <c r="AB169" s="16">
        <f t="shared" si="216"/>
        <v>0</v>
      </c>
      <c r="AC169" s="6">
        <f>IF(Jan!$E172&gt;0,VLOOKUP($A169,Jan!$O$4:$R$202,4,FALSE),0)</f>
        <v>0</v>
      </c>
      <c r="AD169" s="6">
        <f>IF(Jan!$E172&gt;0,VLOOKUP($A169,Jan!$O$4:$T$202,5,FALSE)+Jan!L$4/1000,0)</f>
        <v>0</v>
      </c>
      <c r="AE169" s="16">
        <f t="shared" si="217"/>
        <v>0</v>
      </c>
      <c r="AF169" s="6">
        <f>IF(Feb!$E172&gt;0,VLOOKUP($A169,Feb!$O$4:$R$202,4,FALSE),0)</f>
        <v>0</v>
      </c>
      <c r="AG169" s="6">
        <f>IF(Feb!$E172&gt;0,VLOOKUP($A169,Feb!$O$4:$T$202,5,FALSE)+Feb!L$4/1000,0)</f>
        <v>0</v>
      </c>
      <c r="AH169" s="16">
        <f t="shared" si="218"/>
        <v>0</v>
      </c>
      <c r="AI169" s="6">
        <f>IF(Mar!$E172&gt;0,VLOOKUP($A169,Mar!$O$4:$R$202,4,FALSE),0)</f>
        <v>0</v>
      </c>
      <c r="AJ169" s="6">
        <f>IF(Mar!$E172&gt;0,VLOOKUP($A169,Mar!$O$4:$T$202,5,FALSE)+Mar!L$4/1000,0)</f>
        <v>0</v>
      </c>
      <c r="AK169" s="16">
        <f t="shared" si="219"/>
        <v>0</v>
      </c>
      <c r="AN169" s="16">
        <f t="shared" si="185"/>
        <v>0</v>
      </c>
      <c r="AQ169" s="1">
        <f t="shared" si="186"/>
        <v>0</v>
      </c>
      <c r="AR169" s="6">
        <f t="shared" si="187"/>
        <v>0</v>
      </c>
      <c r="AS169" s="6">
        <f t="shared" si="188"/>
        <v>0</v>
      </c>
      <c r="AT169" s="6">
        <f t="shared" si="189"/>
        <v>0</v>
      </c>
      <c r="AU169" s="6">
        <f t="shared" si="190"/>
        <v>0</v>
      </c>
      <c r="AV169" s="6">
        <f t="shared" si="191"/>
        <v>0</v>
      </c>
      <c r="AW169" s="6">
        <f t="shared" si="192"/>
        <v>0</v>
      </c>
      <c r="AX169" s="6">
        <f t="shared" si="193"/>
        <v>0</v>
      </c>
      <c r="AY169" s="6">
        <f t="shared" si="194"/>
        <v>0</v>
      </c>
      <c r="AZ169" s="6">
        <f t="shared" si="195"/>
        <v>0</v>
      </c>
      <c r="BA169" s="6">
        <f t="shared" si="196"/>
        <v>0</v>
      </c>
      <c r="BB169" s="6">
        <f t="shared" si="197"/>
        <v>0</v>
      </c>
      <c r="BC169" s="6">
        <f t="shared" si="198"/>
        <v>0</v>
      </c>
      <c r="BE169" s="1">
        <f t="shared" si="199"/>
        <v>0</v>
      </c>
      <c r="BF169" s="1">
        <f t="shared" si="200"/>
        <v>0</v>
      </c>
      <c r="BG169" s="1">
        <f t="shared" si="201"/>
        <v>0</v>
      </c>
      <c r="BH169" s="1">
        <f t="shared" si="202"/>
        <v>0</v>
      </c>
      <c r="BI169" s="1">
        <f t="shared" si="203"/>
        <v>0</v>
      </c>
      <c r="BJ169" s="1">
        <f t="shared" si="204"/>
        <v>0</v>
      </c>
      <c r="BK169" s="1">
        <f t="shared" si="205"/>
        <v>0</v>
      </c>
      <c r="BL169" s="1">
        <f t="shared" si="206"/>
        <v>0</v>
      </c>
      <c r="BM169" s="1">
        <f t="shared" si="207"/>
        <v>0</v>
      </c>
    </row>
    <row r="170" spans="2:65" x14ac:dyDescent="0.25">
      <c r="B170" s="6">
        <f>IF(Apr!$E173&gt;0,VLOOKUP($A170,Apr!$O$4:$T$202,4,FALSE),0)</f>
        <v>0</v>
      </c>
      <c r="C170" s="6">
        <f>IF(Apr!$E173&gt;0,VLOOKUP($A170,Apr!$O$4:$T$202,5,FALSE)+Apr!L$4/1000,0)</f>
        <v>0</v>
      </c>
      <c r="D170" s="16">
        <f t="shared" si="208"/>
        <v>0</v>
      </c>
      <c r="E170" s="6">
        <f>IF(May!$E173&gt;0,VLOOKUP($A170,May!$O$4:$T$202,4,FALSE),0)</f>
        <v>0</v>
      </c>
      <c r="F170" s="6">
        <f>IF(May!$E173&gt;0,VLOOKUP($A170,May!$O$4:$T$202,5,FALSE)+May!L$4/1000,0)</f>
        <v>0</v>
      </c>
      <c r="G170" s="16">
        <f t="shared" si="209"/>
        <v>0</v>
      </c>
      <c r="H170" s="6">
        <f>IF(Jun!$E173&gt;0,VLOOKUP($A170,Jun!$O$4:$R$202,4,FALSE),0)</f>
        <v>0</v>
      </c>
      <c r="I170" s="6">
        <f>IF(Jun!$E173&gt;0,VLOOKUP($A170,Jun!$O$4:$T$202,5,FALSE)+Jun!L$4/1000,0)</f>
        <v>0</v>
      </c>
      <c r="J170" s="16">
        <f t="shared" si="210"/>
        <v>0</v>
      </c>
      <c r="K170" s="6">
        <f>IF(Jul!$E173&gt;0,VLOOKUP($A170,Jul!$O$4:$R$202,4,FALSE),0)</f>
        <v>0</v>
      </c>
      <c r="L170" s="6">
        <f>IF(Jul!$E173&gt;0,VLOOKUP($A170,Jul!$O$4:$T$202,5,FALSE)+Jul!$L$4/1000,0)</f>
        <v>0</v>
      </c>
      <c r="M170" s="16">
        <f t="shared" si="211"/>
        <v>0</v>
      </c>
      <c r="N170" s="6">
        <f>IF(Aug!$E173&gt;0,VLOOKUP($A170,Aug!$O$4:$R$202,4,FALSE),0)</f>
        <v>0</v>
      </c>
      <c r="O170" s="6">
        <f>IF(Aug!$E173&gt;0,VLOOKUP($A170,Aug!$O$4:$T$202,5,FALSE)+Aug!L$4/1000,0)</f>
        <v>0</v>
      </c>
      <c r="P170" s="16">
        <f t="shared" si="212"/>
        <v>0</v>
      </c>
      <c r="Q170" s="6">
        <f>IF(Sep!$E173&gt;0,VLOOKUP($A170,Sep!$O$4:$R$202,4,FALSE),0)</f>
        <v>0</v>
      </c>
      <c r="R170" s="6">
        <f>IF(Sep!$E173&gt;0,VLOOKUP($A170,Sep!$O$4:$T$202,5,FALSE)+Sep!L$4/1000,0)</f>
        <v>0</v>
      </c>
      <c r="S170" s="16">
        <f t="shared" si="213"/>
        <v>0</v>
      </c>
      <c r="T170" s="6">
        <f>IF(Oct!$E173&gt;0,VLOOKUP($A170,Oct!$O$4:$R$202,4,FALSE),0)</f>
        <v>0</v>
      </c>
      <c r="U170" s="6">
        <f>IF(Oct!$E173&gt;0,VLOOKUP($A170,Oct!$O$4:$T$202,5,FALSE)+Oct!L$4/1000,0)</f>
        <v>0</v>
      </c>
      <c r="V170" s="16">
        <f t="shared" si="214"/>
        <v>0</v>
      </c>
      <c r="W170" s="6">
        <f>IF(Nov!$E173&gt;0,VLOOKUP($A170,Nov!$O$4:$R$202,4,FALSE),0)</f>
        <v>0</v>
      </c>
      <c r="X170" s="6">
        <f>IF(Nov!$E173&gt;0,VLOOKUP($A170,Nov!$O$4:$T$202,5,FALSE)+Nov!L$4/1000,0)</f>
        <v>0</v>
      </c>
      <c r="Y170" s="16">
        <f t="shared" si="215"/>
        <v>0</v>
      </c>
      <c r="Z170" s="6">
        <f>IF(Dec!$E173&gt;0,VLOOKUP($A170,Dec!$O$4:$R$202,4,FALSE),0)</f>
        <v>0</v>
      </c>
      <c r="AA170" s="6">
        <f>IF(Dec!$E173&gt;0,VLOOKUP($A170,Dec!$O$4:$T$202,5,FALSE)+Dec!L$4/1000,0)</f>
        <v>0</v>
      </c>
      <c r="AB170" s="16">
        <f t="shared" si="216"/>
        <v>0</v>
      </c>
      <c r="AC170" s="6">
        <f>IF(Jan!$E173&gt;0,VLOOKUP($A170,Jan!$O$4:$R$202,4,FALSE),0)</f>
        <v>0</v>
      </c>
      <c r="AD170" s="6">
        <f>IF(Jan!$E173&gt;0,VLOOKUP($A170,Jan!$O$4:$T$202,5,FALSE)+Jan!L$4/1000,0)</f>
        <v>0</v>
      </c>
      <c r="AE170" s="16">
        <f t="shared" si="217"/>
        <v>0</v>
      </c>
      <c r="AF170" s="6">
        <f>IF(Feb!$E173&gt;0,VLOOKUP($A170,Feb!$O$4:$R$202,4,FALSE),0)</f>
        <v>0</v>
      </c>
      <c r="AG170" s="6">
        <f>IF(Feb!$E173&gt;0,VLOOKUP($A170,Feb!$O$4:$T$202,5,FALSE)+Feb!L$4/1000,0)</f>
        <v>0</v>
      </c>
      <c r="AH170" s="16">
        <f t="shared" si="218"/>
        <v>0</v>
      </c>
      <c r="AI170" s="6">
        <f>IF(Mar!$E173&gt;0,VLOOKUP($A170,Mar!$O$4:$R$202,4,FALSE),0)</f>
        <v>0</v>
      </c>
      <c r="AJ170" s="6">
        <f>IF(Mar!$E173&gt;0,VLOOKUP($A170,Mar!$O$4:$T$202,5,FALSE)+Mar!L$4/1000,0)</f>
        <v>0</v>
      </c>
      <c r="AK170" s="16">
        <f t="shared" si="219"/>
        <v>0</v>
      </c>
      <c r="AN170" s="16">
        <f t="shared" si="185"/>
        <v>0</v>
      </c>
      <c r="AQ170" s="1">
        <f t="shared" si="186"/>
        <v>0</v>
      </c>
      <c r="AR170" s="6">
        <f t="shared" si="187"/>
        <v>0</v>
      </c>
      <c r="AS170" s="6">
        <f t="shared" si="188"/>
        <v>0</v>
      </c>
      <c r="AT170" s="6">
        <f t="shared" si="189"/>
        <v>0</v>
      </c>
      <c r="AU170" s="6">
        <f t="shared" si="190"/>
        <v>0</v>
      </c>
      <c r="AV170" s="6">
        <f t="shared" si="191"/>
        <v>0</v>
      </c>
      <c r="AW170" s="6">
        <f t="shared" si="192"/>
        <v>0</v>
      </c>
      <c r="AX170" s="6">
        <f t="shared" si="193"/>
        <v>0</v>
      </c>
      <c r="AY170" s="6">
        <f t="shared" si="194"/>
        <v>0</v>
      </c>
      <c r="AZ170" s="6">
        <f t="shared" si="195"/>
        <v>0</v>
      </c>
      <c r="BA170" s="6">
        <f t="shared" si="196"/>
        <v>0</v>
      </c>
      <c r="BB170" s="6">
        <f t="shared" si="197"/>
        <v>0</v>
      </c>
      <c r="BC170" s="6">
        <f t="shared" si="198"/>
        <v>0</v>
      </c>
      <c r="BE170" s="1">
        <f t="shared" si="199"/>
        <v>0</v>
      </c>
      <c r="BF170" s="1">
        <f t="shared" si="200"/>
        <v>0</v>
      </c>
      <c r="BG170" s="1">
        <f t="shared" si="201"/>
        <v>0</v>
      </c>
      <c r="BH170" s="1">
        <f t="shared" si="202"/>
        <v>0</v>
      </c>
      <c r="BI170" s="1">
        <f t="shared" si="203"/>
        <v>0</v>
      </c>
      <c r="BJ170" s="1">
        <f t="shared" si="204"/>
        <v>0</v>
      </c>
      <c r="BK170" s="1">
        <f t="shared" si="205"/>
        <v>0</v>
      </c>
      <c r="BL170" s="1">
        <f t="shared" si="206"/>
        <v>0</v>
      </c>
      <c r="BM170" s="1">
        <f t="shared" si="207"/>
        <v>0</v>
      </c>
    </row>
    <row r="171" spans="2:65" x14ac:dyDescent="0.25">
      <c r="B171" s="6">
        <f>IF(Apr!$E174&gt;0,VLOOKUP($A171,Apr!$O$4:$T$202,4,FALSE),0)</f>
        <v>0</v>
      </c>
      <c r="C171" s="6">
        <f>IF(Apr!$E174&gt;0,VLOOKUP($A171,Apr!$O$4:$T$202,5,FALSE)+Apr!L$4/1000,0)</f>
        <v>0</v>
      </c>
      <c r="D171" s="16">
        <f t="shared" si="208"/>
        <v>0</v>
      </c>
      <c r="E171" s="6">
        <f>IF(May!$E174&gt;0,VLOOKUP($A171,May!$O$4:$T$202,4,FALSE),0)</f>
        <v>0</v>
      </c>
      <c r="F171" s="6">
        <f>IF(May!$E174&gt;0,VLOOKUP($A171,May!$O$4:$T$202,5,FALSE)+May!L$4/1000,0)</f>
        <v>0</v>
      </c>
      <c r="G171" s="16">
        <f t="shared" si="209"/>
        <v>0</v>
      </c>
      <c r="H171" s="6">
        <f>IF(Jun!$E174&gt;0,VLOOKUP($A171,Jun!$O$4:$R$202,4,FALSE),0)</f>
        <v>0</v>
      </c>
      <c r="I171" s="6">
        <f>IF(Jun!$E174&gt;0,VLOOKUP($A171,Jun!$O$4:$T$202,5,FALSE)+Jun!L$4/1000,0)</f>
        <v>0</v>
      </c>
      <c r="J171" s="16">
        <f t="shared" si="210"/>
        <v>0</v>
      </c>
      <c r="K171" s="6">
        <f>IF(Jul!$E174&gt;0,VLOOKUP($A171,Jul!$O$4:$R$202,4,FALSE),0)</f>
        <v>0</v>
      </c>
      <c r="L171" s="6">
        <f>IF(Jul!$E174&gt;0,VLOOKUP($A171,Jul!$O$4:$T$202,5,FALSE)+Jul!$L$4/1000,0)</f>
        <v>0</v>
      </c>
      <c r="M171" s="16">
        <f t="shared" si="211"/>
        <v>0</v>
      </c>
      <c r="N171" s="6">
        <f>IF(Aug!$E174&gt;0,VLOOKUP($A171,Aug!$O$4:$R$202,4,FALSE),0)</f>
        <v>0</v>
      </c>
      <c r="O171" s="6">
        <f>IF(Aug!$E174&gt;0,VLOOKUP($A171,Aug!$O$4:$T$202,5,FALSE)+Aug!L$4/1000,0)</f>
        <v>0</v>
      </c>
      <c r="P171" s="16">
        <f t="shared" si="212"/>
        <v>0</v>
      </c>
      <c r="Q171" s="6">
        <f>IF(Sep!$E174&gt;0,VLOOKUP($A171,Sep!$O$4:$R$202,4,FALSE),0)</f>
        <v>0</v>
      </c>
      <c r="R171" s="6">
        <f>IF(Sep!$E174&gt;0,VLOOKUP($A171,Sep!$O$4:$T$202,5,FALSE)+Sep!L$4/1000,0)</f>
        <v>0</v>
      </c>
      <c r="S171" s="16">
        <f t="shared" si="213"/>
        <v>0</v>
      </c>
      <c r="T171" s="6">
        <f>IF(Oct!$E174&gt;0,VLOOKUP($A171,Oct!$O$4:$R$202,4,FALSE),0)</f>
        <v>0</v>
      </c>
      <c r="U171" s="6">
        <f>IF(Oct!$E174&gt;0,VLOOKUP($A171,Oct!$O$4:$T$202,5,FALSE)+Oct!L$4/1000,0)</f>
        <v>0</v>
      </c>
      <c r="V171" s="16">
        <f t="shared" si="214"/>
        <v>0</v>
      </c>
      <c r="W171" s="6">
        <f>IF(Nov!$E174&gt;0,VLOOKUP($A171,Nov!$O$4:$R$202,4,FALSE),0)</f>
        <v>0</v>
      </c>
      <c r="X171" s="6">
        <f>IF(Nov!$E174&gt;0,VLOOKUP($A171,Nov!$O$4:$T$202,5,FALSE)+Nov!L$4/1000,0)</f>
        <v>0</v>
      </c>
      <c r="Y171" s="16">
        <f t="shared" si="215"/>
        <v>0</v>
      </c>
      <c r="Z171" s="6">
        <f>IF(Dec!$E174&gt;0,VLOOKUP($A171,Dec!$O$4:$R$202,4,FALSE),0)</f>
        <v>0</v>
      </c>
      <c r="AA171" s="6">
        <f>IF(Dec!$E174&gt;0,VLOOKUP($A171,Dec!$O$4:$T$202,5,FALSE)+Dec!L$4/1000,0)</f>
        <v>0</v>
      </c>
      <c r="AB171" s="16">
        <f t="shared" si="216"/>
        <v>0</v>
      </c>
      <c r="AC171" s="6">
        <f>IF(Jan!$E174&gt;0,VLOOKUP($A171,Jan!$O$4:$R$202,4,FALSE),0)</f>
        <v>0</v>
      </c>
      <c r="AD171" s="6">
        <f>IF(Jan!$E174&gt;0,VLOOKUP($A171,Jan!$O$4:$T$202,5,FALSE)+Jan!L$4/1000,0)</f>
        <v>0</v>
      </c>
      <c r="AE171" s="16">
        <f t="shared" si="217"/>
        <v>0</v>
      </c>
      <c r="AF171" s="6">
        <f>IF(Feb!$E174&gt;0,VLOOKUP($A171,Feb!$O$4:$R$202,4,FALSE),0)</f>
        <v>0</v>
      </c>
      <c r="AG171" s="6">
        <f>IF(Feb!$E174&gt;0,VLOOKUP($A171,Feb!$O$4:$T$202,5,FALSE)+Feb!L$4/1000,0)</f>
        <v>0</v>
      </c>
      <c r="AH171" s="16">
        <f t="shared" si="218"/>
        <v>0</v>
      </c>
      <c r="AI171" s="6">
        <f>IF(Mar!$E174&gt;0,VLOOKUP($A171,Mar!$O$4:$R$202,4,FALSE),0)</f>
        <v>0</v>
      </c>
      <c r="AJ171" s="6">
        <f>IF(Mar!$E174&gt;0,VLOOKUP($A171,Mar!$O$4:$T$202,5,FALSE)+Mar!L$4/1000,0)</f>
        <v>0</v>
      </c>
      <c r="AK171" s="16">
        <f t="shared" si="219"/>
        <v>0</v>
      </c>
      <c r="AN171" s="16">
        <f t="shared" si="185"/>
        <v>0</v>
      </c>
      <c r="AQ171" s="1">
        <f t="shared" si="186"/>
        <v>0</v>
      </c>
      <c r="AR171" s="6">
        <f t="shared" si="187"/>
        <v>0</v>
      </c>
      <c r="AS171" s="6">
        <f t="shared" si="188"/>
        <v>0</v>
      </c>
      <c r="AT171" s="6">
        <f t="shared" si="189"/>
        <v>0</v>
      </c>
      <c r="AU171" s="6">
        <f t="shared" si="190"/>
        <v>0</v>
      </c>
      <c r="AV171" s="6">
        <f t="shared" si="191"/>
        <v>0</v>
      </c>
      <c r="AW171" s="6">
        <f t="shared" si="192"/>
        <v>0</v>
      </c>
      <c r="AX171" s="6">
        <f t="shared" si="193"/>
        <v>0</v>
      </c>
      <c r="AY171" s="6">
        <f t="shared" si="194"/>
        <v>0</v>
      </c>
      <c r="AZ171" s="6">
        <f t="shared" si="195"/>
        <v>0</v>
      </c>
      <c r="BA171" s="6">
        <f t="shared" si="196"/>
        <v>0</v>
      </c>
      <c r="BB171" s="6">
        <f t="shared" si="197"/>
        <v>0</v>
      </c>
      <c r="BC171" s="6">
        <f t="shared" si="198"/>
        <v>0</v>
      </c>
      <c r="BE171" s="1">
        <f t="shared" si="199"/>
        <v>0</v>
      </c>
      <c r="BF171" s="1">
        <f t="shared" si="200"/>
        <v>0</v>
      </c>
      <c r="BG171" s="1">
        <f t="shared" si="201"/>
        <v>0</v>
      </c>
      <c r="BH171" s="1">
        <f t="shared" si="202"/>
        <v>0</v>
      </c>
      <c r="BI171" s="1">
        <f t="shared" si="203"/>
        <v>0</v>
      </c>
      <c r="BJ171" s="1">
        <f t="shared" si="204"/>
        <v>0</v>
      </c>
      <c r="BK171" s="1">
        <f t="shared" si="205"/>
        <v>0</v>
      </c>
      <c r="BL171" s="1">
        <f t="shared" si="206"/>
        <v>0</v>
      </c>
      <c r="BM171" s="1">
        <f t="shared" si="207"/>
        <v>0</v>
      </c>
    </row>
    <row r="172" spans="2:65" x14ac:dyDescent="0.25">
      <c r="B172" s="6">
        <f>IF(Apr!$E175&gt;0,VLOOKUP($A172,Apr!$O$4:$T$202,4,FALSE),0)</f>
        <v>0</v>
      </c>
      <c r="C172" s="6">
        <f>IF(Apr!$E175&gt;0,VLOOKUP($A172,Apr!$O$4:$T$202,5,FALSE)+Apr!L$4/1000,0)</f>
        <v>0</v>
      </c>
      <c r="D172" s="16">
        <f t="shared" si="208"/>
        <v>0</v>
      </c>
      <c r="E172" s="6">
        <f>IF(May!$E175&gt;0,VLOOKUP($A172,May!$O$4:$T$202,4,FALSE),0)</f>
        <v>0</v>
      </c>
      <c r="F172" s="6">
        <f>IF(May!$E175&gt;0,VLOOKUP($A172,May!$O$4:$T$202,5,FALSE)+May!L$4/1000,0)</f>
        <v>0</v>
      </c>
      <c r="G172" s="16">
        <f t="shared" si="209"/>
        <v>0</v>
      </c>
      <c r="H172" s="6">
        <f>IF(Jun!$E175&gt;0,VLOOKUP($A172,Jun!$O$4:$R$202,4,FALSE),0)</f>
        <v>0</v>
      </c>
      <c r="I172" s="6">
        <f>IF(Jun!$E175&gt;0,VLOOKUP($A172,Jun!$O$4:$T$202,5,FALSE)+Jun!L$4/1000,0)</f>
        <v>0</v>
      </c>
      <c r="J172" s="16">
        <f t="shared" si="210"/>
        <v>0</v>
      </c>
      <c r="K172" s="6">
        <f>IF(Jul!$E175&gt;0,VLOOKUP($A172,Jul!$O$4:$R$202,4,FALSE),0)</f>
        <v>0</v>
      </c>
      <c r="L172" s="6">
        <f>IF(Jul!$E175&gt;0,VLOOKUP($A172,Jul!$O$4:$T$202,5,FALSE)+Jul!$L$4/1000,0)</f>
        <v>0</v>
      </c>
      <c r="M172" s="16">
        <f t="shared" si="211"/>
        <v>0</v>
      </c>
      <c r="N172" s="6">
        <f>IF(Aug!$E175&gt;0,VLOOKUP($A172,Aug!$O$4:$R$202,4,FALSE),0)</f>
        <v>0</v>
      </c>
      <c r="O172" s="6">
        <f>IF(Aug!$E175&gt;0,VLOOKUP($A172,Aug!$O$4:$T$202,5,FALSE)+Aug!L$4/1000,0)</f>
        <v>0</v>
      </c>
      <c r="P172" s="16">
        <f t="shared" si="212"/>
        <v>0</v>
      </c>
      <c r="Q172" s="6">
        <f>IF(Sep!$E175&gt;0,VLOOKUP($A172,Sep!$O$4:$R$202,4,FALSE),0)</f>
        <v>0</v>
      </c>
      <c r="R172" s="6">
        <f>IF(Sep!$E175&gt;0,VLOOKUP($A172,Sep!$O$4:$T$202,5,FALSE)+Sep!L$4/1000,0)</f>
        <v>0</v>
      </c>
      <c r="S172" s="16">
        <f t="shared" si="213"/>
        <v>0</v>
      </c>
      <c r="T172" s="6">
        <f>IF(Oct!$E175&gt;0,VLOOKUP($A172,Oct!$O$4:$R$202,4,FALSE),0)</f>
        <v>0</v>
      </c>
      <c r="U172" s="6">
        <f>IF(Oct!$E175&gt;0,VLOOKUP($A172,Oct!$O$4:$T$202,5,FALSE)+Oct!L$4/1000,0)</f>
        <v>0</v>
      </c>
      <c r="V172" s="16">
        <f t="shared" si="214"/>
        <v>0</v>
      </c>
      <c r="W172" s="6">
        <f>IF(Nov!$E175&gt;0,VLOOKUP($A172,Nov!$O$4:$R$202,4,FALSE),0)</f>
        <v>0</v>
      </c>
      <c r="X172" s="6">
        <f>IF(Nov!$E175&gt;0,VLOOKUP($A172,Nov!$O$4:$T$202,5,FALSE)+Nov!L$4/1000,0)</f>
        <v>0</v>
      </c>
      <c r="Y172" s="16">
        <f t="shared" si="215"/>
        <v>0</v>
      </c>
      <c r="Z172" s="6">
        <f>IF(Dec!$E175&gt;0,VLOOKUP($A172,Dec!$O$4:$R$202,4,FALSE),0)</f>
        <v>0</v>
      </c>
      <c r="AA172" s="6">
        <f>IF(Dec!$E175&gt;0,VLOOKUP($A172,Dec!$O$4:$T$202,5,FALSE)+Dec!L$4/1000,0)</f>
        <v>0</v>
      </c>
      <c r="AB172" s="16">
        <f t="shared" si="216"/>
        <v>0</v>
      </c>
      <c r="AC172" s="6">
        <f>IF(Jan!$E175&gt;0,VLOOKUP($A172,Jan!$O$4:$R$202,4,FALSE),0)</f>
        <v>0</v>
      </c>
      <c r="AD172" s="6">
        <f>IF(Jan!$E175&gt;0,VLOOKUP($A172,Jan!$O$4:$T$202,5,FALSE)+Jan!L$4/1000,0)</f>
        <v>0</v>
      </c>
      <c r="AE172" s="16">
        <f t="shared" si="217"/>
        <v>0</v>
      </c>
      <c r="AF172" s="6">
        <f>IF(Feb!$E175&gt;0,VLOOKUP($A172,Feb!$O$4:$R$202,4,FALSE),0)</f>
        <v>0</v>
      </c>
      <c r="AG172" s="6">
        <f>IF(Feb!$E175&gt;0,VLOOKUP($A172,Feb!$O$4:$T$202,5,FALSE)+Feb!L$4/1000,0)</f>
        <v>0</v>
      </c>
      <c r="AH172" s="16">
        <f t="shared" si="218"/>
        <v>0</v>
      </c>
      <c r="AI172" s="6">
        <f>IF(Mar!$E175&gt;0,VLOOKUP($A172,Mar!$O$4:$R$202,4,FALSE),0)</f>
        <v>0</v>
      </c>
      <c r="AJ172" s="6">
        <f>IF(Mar!$E175&gt;0,VLOOKUP($A172,Mar!$O$4:$T$202,5,FALSE)+Mar!L$4/1000,0)</f>
        <v>0</v>
      </c>
      <c r="AK172" s="16">
        <f t="shared" si="219"/>
        <v>0</v>
      </c>
      <c r="AN172" s="16">
        <f t="shared" si="185"/>
        <v>0</v>
      </c>
      <c r="AQ172" s="1">
        <f t="shared" si="186"/>
        <v>0</v>
      </c>
      <c r="AR172" s="6">
        <f t="shared" si="187"/>
        <v>0</v>
      </c>
      <c r="AS172" s="6">
        <f t="shared" si="188"/>
        <v>0</v>
      </c>
      <c r="AT172" s="6">
        <f t="shared" si="189"/>
        <v>0</v>
      </c>
      <c r="AU172" s="6">
        <f t="shared" si="190"/>
        <v>0</v>
      </c>
      <c r="AV172" s="6">
        <f t="shared" si="191"/>
        <v>0</v>
      </c>
      <c r="AW172" s="6">
        <f t="shared" si="192"/>
        <v>0</v>
      </c>
      <c r="AX172" s="6">
        <f t="shared" si="193"/>
        <v>0</v>
      </c>
      <c r="AY172" s="6">
        <f t="shared" si="194"/>
        <v>0</v>
      </c>
      <c r="AZ172" s="6">
        <f t="shared" si="195"/>
        <v>0</v>
      </c>
      <c r="BA172" s="6">
        <f t="shared" si="196"/>
        <v>0</v>
      </c>
      <c r="BB172" s="6">
        <f t="shared" si="197"/>
        <v>0</v>
      </c>
      <c r="BC172" s="6">
        <f t="shared" si="198"/>
        <v>0</v>
      </c>
      <c r="BE172" s="1">
        <f t="shared" si="199"/>
        <v>0</v>
      </c>
      <c r="BF172" s="1">
        <f t="shared" si="200"/>
        <v>0</v>
      </c>
      <c r="BG172" s="1">
        <f t="shared" si="201"/>
        <v>0</v>
      </c>
      <c r="BH172" s="1">
        <f t="shared" si="202"/>
        <v>0</v>
      </c>
      <c r="BI172" s="1">
        <f t="shared" si="203"/>
        <v>0</v>
      </c>
      <c r="BJ172" s="1">
        <f t="shared" si="204"/>
        <v>0</v>
      </c>
      <c r="BK172" s="1">
        <f t="shared" si="205"/>
        <v>0</v>
      </c>
      <c r="BL172" s="1">
        <f t="shared" si="206"/>
        <v>0</v>
      </c>
      <c r="BM172" s="1">
        <f t="shared" si="207"/>
        <v>0</v>
      </c>
    </row>
    <row r="173" spans="2:65" x14ac:dyDescent="0.25">
      <c r="B173" s="6">
        <f>IF(Apr!$E176&gt;0,VLOOKUP($A173,Apr!$O$4:$T$202,4,FALSE),0)</f>
        <v>0</v>
      </c>
      <c r="C173" s="6">
        <f>IF(Apr!$E176&gt;0,VLOOKUP($A173,Apr!$O$4:$T$202,5,FALSE)+Apr!L$4/1000,0)</f>
        <v>0</v>
      </c>
      <c r="D173" s="16">
        <f t="shared" si="208"/>
        <v>0</v>
      </c>
      <c r="E173" s="6">
        <f>IF(May!$E176&gt;0,VLOOKUP($A173,May!$O$4:$T$202,4,FALSE),0)</f>
        <v>0</v>
      </c>
      <c r="F173" s="6">
        <f>IF(May!$E176&gt;0,VLOOKUP($A173,May!$O$4:$T$202,5,FALSE)+May!L$4/1000,0)</f>
        <v>0</v>
      </c>
      <c r="G173" s="16">
        <f t="shared" si="209"/>
        <v>0</v>
      </c>
      <c r="H173" s="6">
        <f>IF(Jun!$E176&gt;0,VLOOKUP($A173,Jun!$O$4:$R$202,4,FALSE),0)</f>
        <v>0</v>
      </c>
      <c r="I173" s="6">
        <f>IF(Jun!$E176&gt;0,VLOOKUP($A173,Jun!$O$4:$T$202,5,FALSE)+Jun!L$4/1000,0)</f>
        <v>0</v>
      </c>
      <c r="J173" s="16">
        <f t="shared" si="210"/>
        <v>0</v>
      </c>
      <c r="K173" s="6">
        <f>IF(Jul!$E176&gt;0,VLOOKUP($A173,Jul!$O$4:$R$202,4,FALSE),0)</f>
        <v>0</v>
      </c>
      <c r="L173" s="6">
        <f>IF(Jul!$E176&gt;0,VLOOKUP($A173,Jul!$O$4:$T$202,5,FALSE)+Jul!$L$4/1000,0)</f>
        <v>0</v>
      </c>
      <c r="M173" s="16">
        <f t="shared" si="211"/>
        <v>0</v>
      </c>
      <c r="N173" s="6">
        <f>IF(Aug!$E176&gt;0,VLOOKUP($A173,Aug!$O$4:$R$202,4,FALSE),0)</f>
        <v>0</v>
      </c>
      <c r="O173" s="6">
        <f>IF(Aug!$E176&gt;0,VLOOKUP($A173,Aug!$O$4:$T$202,5,FALSE)+Aug!L$4/1000,0)</f>
        <v>0</v>
      </c>
      <c r="P173" s="16">
        <f t="shared" si="212"/>
        <v>0</v>
      </c>
      <c r="Q173" s="6">
        <f>IF(Sep!$E176&gt;0,VLOOKUP($A173,Sep!$O$4:$R$202,4,FALSE),0)</f>
        <v>0</v>
      </c>
      <c r="R173" s="6">
        <f>IF(Sep!$E176&gt;0,VLOOKUP($A173,Sep!$O$4:$T$202,5,FALSE)+Sep!L$4/1000,0)</f>
        <v>0</v>
      </c>
      <c r="S173" s="16">
        <f t="shared" si="213"/>
        <v>0</v>
      </c>
      <c r="T173" s="6">
        <f>IF(Oct!$E176&gt;0,VLOOKUP($A173,Oct!$O$4:$R$202,4,FALSE),0)</f>
        <v>0</v>
      </c>
      <c r="U173" s="6">
        <f>IF(Oct!$E176&gt;0,VLOOKUP($A173,Oct!$O$4:$T$202,5,FALSE)+Oct!L$4/1000,0)</f>
        <v>0</v>
      </c>
      <c r="V173" s="16">
        <f t="shared" si="214"/>
        <v>0</v>
      </c>
      <c r="W173" s="6">
        <f>IF(Nov!$E176&gt;0,VLOOKUP($A173,Nov!$O$4:$R$202,4,FALSE),0)</f>
        <v>0</v>
      </c>
      <c r="X173" s="6">
        <f>IF(Nov!$E176&gt;0,VLOOKUP($A173,Nov!$O$4:$T$202,5,FALSE)+Nov!L$4/1000,0)</f>
        <v>0</v>
      </c>
      <c r="Y173" s="16">
        <f t="shared" si="215"/>
        <v>0</v>
      </c>
      <c r="Z173" s="6">
        <f>IF(Dec!$E176&gt;0,VLOOKUP($A173,Dec!$O$4:$R$202,4,FALSE),0)</f>
        <v>0</v>
      </c>
      <c r="AA173" s="6">
        <f>IF(Dec!$E176&gt;0,VLOOKUP($A173,Dec!$O$4:$T$202,5,FALSE)+Dec!L$4/1000,0)</f>
        <v>0</v>
      </c>
      <c r="AB173" s="16">
        <f t="shared" si="216"/>
        <v>0</v>
      </c>
      <c r="AC173" s="6">
        <f>IF(Jan!$E176&gt;0,VLOOKUP($A173,Jan!$O$4:$R$202,4,FALSE),0)</f>
        <v>0</v>
      </c>
      <c r="AD173" s="6">
        <f>IF(Jan!$E176&gt;0,VLOOKUP($A173,Jan!$O$4:$T$202,5,FALSE)+Jan!L$4/1000,0)</f>
        <v>0</v>
      </c>
      <c r="AE173" s="16">
        <f t="shared" si="217"/>
        <v>0</v>
      </c>
      <c r="AF173" s="6">
        <f>IF(Feb!$E176&gt;0,VLOOKUP($A173,Feb!$O$4:$R$202,4,FALSE),0)</f>
        <v>0</v>
      </c>
      <c r="AG173" s="6">
        <f>IF(Feb!$E176&gt;0,VLOOKUP($A173,Feb!$O$4:$T$202,5,FALSE)+Feb!L$4/1000,0)</f>
        <v>0</v>
      </c>
      <c r="AH173" s="16">
        <f t="shared" si="218"/>
        <v>0</v>
      </c>
      <c r="AI173" s="6">
        <f>IF(Mar!$E176&gt;0,VLOOKUP($A173,Mar!$O$4:$R$202,4,FALSE),0)</f>
        <v>0</v>
      </c>
      <c r="AJ173" s="6">
        <f>IF(Mar!$E176&gt;0,VLOOKUP($A173,Mar!$O$4:$T$202,5,FALSE)+Mar!L$4/1000,0)</f>
        <v>0</v>
      </c>
      <c r="AK173" s="16">
        <f t="shared" si="219"/>
        <v>0</v>
      </c>
      <c r="AN173" s="16">
        <f t="shared" si="185"/>
        <v>0</v>
      </c>
      <c r="AQ173" s="1">
        <f t="shared" si="186"/>
        <v>0</v>
      </c>
      <c r="AR173" s="6">
        <f t="shared" si="187"/>
        <v>0</v>
      </c>
      <c r="AS173" s="6">
        <f t="shared" si="188"/>
        <v>0</v>
      </c>
      <c r="AT173" s="6">
        <f t="shared" si="189"/>
        <v>0</v>
      </c>
      <c r="AU173" s="6">
        <f t="shared" si="190"/>
        <v>0</v>
      </c>
      <c r="AV173" s="6">
        <f t="shared" si="191"/>
        <v>0</v>
      </c>
      <c r="AW173" s="6">
        <f t="shared" si="192"/>
        <v>0</v>
      </c>
      <c r="AX173" s="6">
        <f t="shared" si="193"/>
        <v>0</v>
      </c>
      <c r="AY173" s="6">
        <f t="shared" si="194"/>
        <v>0</v>
      </c>
      <c r="AZ173" s="6">
        <f t="shared" si="195"/>
        <v>0</v>
      </c>
      <c r="BA173" s="6">
        <f t="shared" si="196"/>
        <v>0</v>
      </c>
      <c r="BB173" s="6">
        <f t="shared" si="197"/>
        <v>0</v>
      </c>
      <c r="BC173" s="6">
        <f t="shared" si="198"/>
        <v>0</v>
      </c>
      <c r="BE173" s="1">
        <f t="shared" si="199"/>
        <v>0</v>
      </c>
      <c r="BF173" s="1">
        <f t="shared" si="200"/>
        <v>0</v>
      </c>
      <c r="BG173" s="1">
        <f t="shared" si="201"/>
        <v>0</v>
      </c>
      <c r="BH173" s="1">
        <f t="shared" si="202"/>
        <v>0</v>
      </c>
      <c r="BI173" s="1">
        <f t="shared" si="203"/>
        <v>0</v>
      </c>
      <c r="BJ173" s="1">
        <f t="shared" si="204"/>
        <v>0</v>
      </c>
      <c r="BK173" s="1">
        <f t="shared" si="205"/>
        <v>0</v>
      </c>
      <c r="BL173" s="1">
        <f t="shared" si="206"/>
        <v>0</v>
      </c>
      <c r="BM173" s="1">
        <f t="shared" si="207"/>
        <v>0</v>
      </c>
    </row>
    <row r="174" spans="2:65" x14ac:dyDescent="0.25">
      <c r="B174" s="6">
        <f>IF(Apr!$E177&gt;0,VLOOKUP($A174,Apr!$O$4:$T$202,4,FALSE),0)</f>
        <v>0</v>
      </c>
      <c r="C174" s="6">
        <f>IF(Apr!$E177&gt;0,VLOOKUP($A174,Apr!$O$4:$T$202,5,FALSE)+Apr!L$4/1000,0)</f>
        <v>0</v>
      </c>
      <c r="D174" s="16">
        <f t="shared" si="208"/>
        <v>0</v>
      </c>
      <c r="E174" s="6">
        <f>IF(May!$E177&gt;0,VLOOKUP($A174,May!$O$4:$T$202,4,FALSE),0)</f>
        <v>0</v>
      </c>
      <c r="F174" s="6">
        <f>IF(May!$E177&gt;0,VLOOKUP($A174,May!$O$4:$T$202,5,FALSE)+May!L$4/1000,0)</f>
        <v>0</v>
      </c>
      <c r="G174" s="16">
        <f t="shared" si="209"/>
        <v>0</v>
      </c>
      <c r="H174" s="6">
        <f>IF(Jun!$E177&gt;0,VLOOKUP($A174,Jun!$O$4:$R$202,4,FALSE),0)</f>
        <v>0</v>
      </c>
      <c r="I174" s="6">
        <f>IF(Jun!$E177&gt;0,VLOOKUP($A174,Jun!$O$4:$T$202,5,FALSE)+Jun!L$4/1000,0)</f>
        <v>0</v>
      </c>
      <c r="J174" s="16">
        <f t="shared" si="210"/>
        <v>0</v>
      </c>
      <c r="K174" s="6">
        <f>IF(Jul!$E177&gt;0,VLOOKUP($A174,Jul!$O$4:$R$202,4,FALSE),0)</f>
        <v>0</v>
      </c>
      <c r="L174" s="6">
        <f>IF(Jul!$E177&gt;0,VLOOKUP($A174,Jul!$O$4:$T$202,5,FALSE)+Jul!$L$4/1000,0)</f>
        <v>0</v>
      </c>
      <c r="M174" s="16">
        <f t="shared" si="211"/>
        <v>0</v>
      </c>
      <c r="N174" s="6">
        <f>IF(Aug!$E177&gt;0,VLOOKUP($A174,Aug!$O$4:$R$202,4,FALSE),0)</f>
        <v>0</v>
      </c>
      <c r="O174" s="6">
        <f>IF(Aug!$E177&gt;0,VLOOKUP($A174,Aug!$O$4:$T$202,5,FALSE)+Aug!L$4/1000,0)</f>
        <v>0</v>
      </c>
      <c r="P174" s="16">
        <f t="shared" si="212"/>
        <v>0</v>
      </c>
      <c r="Q174" s="6">
        <f>IF(Sep!$E177&gt;0,VLOOKUP($A174,Sep!$O$4:$R$202,4,FALSE),0)</f>
        <v>0</v>
      </c>
      <c r="R174" s="6">
        <f>IF(Sep!$E177&gt;0,VLOOKUP($A174,Sep!$O$4:$T$202,5,FALSE)+Sep!L$4/1000,0)</f>
        <v>0</v>
      </c>
      <c r="S174" s="16">
        <f t="shared" si="213"/>
        <v>0</v>
      </c>
      <c r="T174" s="6">
        <f>IF(Oct!$E177&gt;0,VLOOKUP($A174,Oct!$O$4:$R$202,4,FALSE),0)</f>
        <v>0</v>
      </c>
      <c r="U174" s="6">
        <f>IF(Oct!$E177&gt;0,VLOOKUP($A174,Oct!$O$4:$T$202,5,FALSE)+Oct!L$4/1000,0)</f>
        <v>0</v>
      </c>
      <c r="V174" s="16">
        <f t="shared" si="214"/>
        <v>0</v>
      </c>
      <c r="W174" s="6">
        <f>IF(Nov!$E177&gt;0,VLOOKUP($A174,Nov!$O$4:$R$202,4,FALSE),0)</f>
        <v>0</v>
      </c>
      <c r="X174" s="6">
        <f>IF(Nov!$E177&gt;0,VLOOKUP($A174,Nov!$O$4:$T$202,5,FALSE)+Nov!L$4/1000,0)</f>
        <v>0</v>
      </c>
      <c r="Y174" s="16">
        <f t="shared" si="215"/>
        <v>0</v>
      </c>
      <c r="Z174" s="6">
        <f>IF(Dec!$E177&gt;0,VLOOKUP($A174,Dec!$O$4:$R$202,4,FALSE),0)</f>
        <v>0</v>
      </c>
      <c r="AA174" s="6">
        <f>IF(Dec!$E177&gt;0,VLOOKUP($A174,Dec!$O$4:$T$202,5,FALSE)+Dec!L$4/1000,0)</f>
        <v>0</v>
      </c>
      <c r="AB174" s="16">
        <f t="shared" si="216"/>
        <v>0</v>
      </c>
      <c r="AC174" s="6">
        <f>IF(Jan!$E177&gt;0,VLOOKUP($A174,Jan!$O$4:$R$202,4,FALSE),0)</f>
        <v>0</v>
      </c>
      <c r="AD174" s="6">
        <f>IF(Jan!$E177&gt;0,VLOOKUP($A174,Jan!$O$4:$T$202,5,FALSE)+Jan!L$4/1000,0)</f>
        <v>0</v>
      </c>
      <c r="AE174" s="16">
        <f t="shared" si="217"/>
        <v>0</v>
      </c>
      <c r="AF174" s="6">
        <f>IF(Feb!$E177&gt;0,VLOOKUP($A174,Feb!$O$4:$R$202,4,FALSE),0)</f>
        <v>0</v>
      </c>
      <c r="AG174" s="6">
        <f>IF(Feb!$E177&gt;0,VLOOKUP($A174,Feb!$O$4:$T$202,5,FALSE)+Feb!L$4/1000,0)</f>
        <v>0</v>
      </c>
      <c r="AH174" s="16">
        <f t="shared" si="218"/>
        <v>0</v>
      </c>
      <c r="AI174" s="6">
        <f>IF(Mar!$E177&gt;0,VLOOKUP($A174,Mar!$O$4:$R$202,4,FALSE),0)</f>
        <v>0</v>
      </c>
      <c r="AJ174" s="6">
        <f>IF(Mar!$E177&gt;0,VLOOKUP($A174,Mar!$O$4:$T$202,5,FALSE)+Mar!L$4/1000,0)</f>
        <v>0</v>
      </c>
      <c r="AK174" s="16">
        <f t="shared" si="219"/>
        <v>0</v>
      </c>
      <c r="AN174" s="16">
        <f t="shared" si="185"/>
        <v>0</v>
      </c>
      <c r="AQ174" s="1">
        <f t="shared" si="186"/>
        <v>0</v>
      </c>
      <c r="AR174" s="6">
        <f t="shared" si="187"/>
        <v>0</v>
      </c>
      <c r="AS174" s="6">
        <f t="shared" si="188"/>
        <v>0</v>
      </c>
      <c r="AT174" s="6">
        <f t="shared" si="189"/>
        <v>0</v>
      </c>
      <c r="AU174" s="6">
        <f t="shared" si="190"/>
        <v>0</v>
      </c>
      <c r="AV174" s="6">
        <f t="shared" si="191"/>
        <v>0</v>
      </c>
      <c r="AW174" s="6">
        <f t="shared" si="192"/>
        <v>0</v>
      </c>
      <c r="AX174" s="6">
        <f t="shared" si="193"/>
        <v>0</v>
      </c>
      <c r="AY174" s="6">
        <f t="shared" si="194"/>
        <v>0</v>
      </c>
      <c r="AZ174" s="6">
        <f t="shared" si="195"/>
        <v>0</v>
      </c>
      <c r="BA174" s="6">
        <f t="shared" si="196"/>
        <v>0</v>
      </c>
      <c r="BB174" s="6">
        <f t="shared" si="197"/>
        <v>0</v>
      </c>
      <c r="BC174" s="6">
        <f t="shared" si="198"/>
        <v>0</v>
      </c>
      <c r="BE174" s="1">
        <f t="shared" si="199"/>
        <v>0</v>
      </c>
      <c r="BF174" s="1">
        <f t="shared" si="200"/>
        <v>0</v>
      </c>
      <c r="BG174" s="1">
        <f t="shared" si="201"/>
        <v>0</v>
      </c>
      <c r="BH174" s="1">
        <f t="shared" si="202"/>
        <v>0</v>
      </c>
      <c r="BI174" s="1">
        <f t="shared" si="203"/>
        <v>0</v>
      </c>
      <c r="BJ174" s="1">
        <f t="shared" si="204"/>
        <v>0</v>
      </c>
      <c r="BK174" s="1">
        <f t="shared" si="205"/>
        <v>0</v>
      </c>
      <c r="BL174" s="1">
        <f t="shared" si="206"/>
        <v>0</v>
      </c>
      <c r="BM174" s="1">
        <f t="shared" si="207"/>
        <v>0</v>
      </c>
    </row>
    <row r="175" spans="2:65" x14ac:dyDescent="0.25">
      <c r="B175" s="6">
        <f>IF(Apr!$E178&gt;0,VLOOKUP($A175,Apr!$O$4:$T$202,4,FALSE),0)</f>
        <v>0</v>
      </c>
      <c r="C175" s="6">
        <f>IF(Apr!$E178&gt;0,VLOOKUP($A175,Apr!$O$4:$T$202,5,FALSE)+Apr!L$4/1000,0)</f>
        <v>0</v>
      </c>
      <c r="D175" s="16">
        <f t="shared" si="208"/>
        <v>0</v>
      </c>
      <c r="E175" s="6">
        <f>IF(May!$E178&gt;0,VLOOKUP($A175,May!$O$4:$T$202,4,FALSE),0)</f>
        <v>0</v>
      </c>
      <c r="F175" s="6">
        <f>IF(May!$E178&gt;0,VLOOKUP($A175,May!$O$4:$T$202,5,FALSE)+May!L$4/1000,0)</f>
        <v>0</v>
      </c>
      <c r="G175" s="16">
        <f t="shared" si="209"/>
        <v>0</v>
      </c>
      <c r="H175" s="6">
        <f>IF(Jun!$E178&gt;0,VLOOKUP($A175,Jun!$O$4:$R$202,4,FALSE),0)</f>
        <v>0</v>
      </c>
      <c r="I175" s="6">
        <f>IF(Jun!$E178&gt;0,VLOOKUP($A175,Jun!$O$4:$T$202,5,FALSE)+Jun!L$4/1000,0)</f>
        <v>0</v>
      </c>
      <c r="J175" s="16">
        <f t="shared" si="210"/>
        <v>0</v>
      </c>
      <c r="K175" s="6">
        <f>IF(Jul!$E178&gt;0,VLOOKUP($A175,Jul!$O$4:$R$202,4,FALSE),0)</f>
        <v>0</v>
      </c>
      <c r="L175" s="6">
        <f>IF(Jul!$E178&gt;0,VLOOKUP($A175,Jul!$O$4:$T$202,5,FALSE)+Jul!$L$4/1000,0)</f>
        <v>0</v>
      </c>
      <c r="M175" s="16">
        <f t="shared" si="211"/>
        <v>0</v>
      </c>
      <c r="N175" s="6">
        <f>IF(Aug!$E178&gt;0,VLOOKUP($A175,Aug!$O$4:$R$202,4,FALSE),0)</f>
        <v>0</v>
      </c>
      <c r="O175" s="6">
        <f>IF(Aug!$E178&gt;0,VLOOKUP($A175,Aug!$O$4:$T$202,5,FALSE)+Aug!L$4/1000,0)</f>
        <v>0</v>
      </c>
      <c r="P175" s="16">
        <f t="shared" si="212"/>
        <v>0</v>
      </c>
      <c r="Q175" s="6">
        <f>IF(Sep!$E178&gt;0,VLOOKUP($A175,Sep!$O$4:$R$202,4,FALSE),0)</f>
        <v>0</v>
      </c>
      <c r="R175" s="6">
        <f>IF(Sep!$E178&gt;0,VLOOKUP($A175,Sep!$O$4:$T$202,5,FALSE)+Sep!L$4/1000,0)</f>
        <v>0</v>
      </c>
      <c r="S175" s="16">
        <f t="shared" si="213"/>
        <v>0</v>
      </c>
      <c r="T175" s="6">
        <f>IF(Oct!$E178&gt;0,VLOOKUP($A175,Oct!$O$4:$R$202,4,FALSE),0)</f>
        <v>0</v>
      </c>
      <c r="U175" s="6">
        <f>IF(Oct!$E178&gt;0,VLOOKUP($A175,Oct!$O$4:$T$202,5,FALSE)+Oct!L$4/1000,0)</f>
        <v>0</v>
      </c>
      <c r="V175" s="16">
        <f t="shared" si="214"/>
        <v>0</v>
      </c>
      <c r="W175" s="6">
        <f>IF(Nov!$E178&gt;0,VLOOKUP($A175,Nov!$O$4:$R$202,4,FALSE),0)</f>
        <v>0</v>
      </c>
      <c r="X175" s="6">
        <f>IF(Nov!$E178&gt;0,VLOOKUP($A175,Nov!$O$4:$T$202,5,FALSE)+Nov!L$4/1000,0)</f>
        <v>0</v>
      </c>
      <c r="Y175" s="16">
        <f t="shared" si="215"/>
        <v>0</v>
      </c>
      <c r="Z175" s="6">
        <f>IF(Dec!$E178&gt;0,VLOOKUP($A175,Dec!$O$4:$R$202,4,FALSE),0)</f>
        <v>0</v>
      </c>
      <c r="AA175" s="6">
        <f>IF(Dec!$E178&gt;0,VLOOKUP($A175,Dec!$O$4:$T$202,5,FALSE)+Dec!L$4/1000,0)</f>
        <v>0</v>
      </c>
      <c r="AB175" s="16">
        <f t="shared" si="216"/>
        <v>0</v>
      </c>
      <c r="AC175" s="6">
        <f>IF(Jan!$E178&gt;0,VLOOKUP($A175,Jan!$O$4:$R$202,4,FALSE),0)</f>
        <v>0</v>
      </c>
      <c r="AD175" s="6">
        <f>IF(Jan!$E178&gt;0,VLOOKUP($A175,Jan!$O$4:$T$202,5,FALSE)+Jan!L$4/1000,0)</f>
        <v>0</v>
      </c>
      <c r="AE175" s="16">
        <f t="shared" si="217"/>
        <v>0</v>
      </c>
      <c r="AF175" s="6">
        <f>IF(Feb!$E178&gt;0,VLOOKUP($A175,Feb!$O$4:$R$202,4,FALSE),0)</f>
        <v>0</v>
      </c>
      <c r="AG175" s="6">
        <f>IF(Feb!$E178&gt;0,VLOOKUP($A175,Feb!$O$4:$T$202,5,FALSE)+Feb!L$4/1000,0)</f>
        <v>0</v>
      </c>
      <c r="AH175" s="16">
        <f t="shared" si="218"/>
        <v>0</v>
      </c>
      <c r="AI175" s="6">
        <f>IF(Mar!$E178&gt;0,VLOOKUP($A175,Mar!$O$4:$R$202,4,FALSE),0)</f>
        <v>0</v>
      </c>
      <c r="AJ175" s="6">
        <f>IF(Mar!$E178&gt;0,VLOOKUP($A175,Mar!$O$4:$T$202,5,FALSE)+Mar!L$4/1000,0)</f>
        <v>0</v>
      </c>
      <c r="AK175" s="16">
        <f t="shared" si="219"/>
        <v>0</v>
      </c>
      <c r="AN175" s="16">
        <f t="shared" si="185"/>
        <v>0</v>
      </c>
      <c r="AQ175" s="1">
        <f t="shared" si="186"/>
        <v>0</v>
      </c>
      <c r="AR175" s="6">
        <f t="shared" si="187"/>
        <v>0</v>
      </c>
      <c r="AS175" s="6">
        <f t="shared" si="188"/>
        <v>0</v>
      </c>
      <c r="AT175" s="6">
        <f t="shared" si="189"/>
        <v>0</v>
      </c>
      <c r="AU175" s="6">
        <f t="shared" si="190"/>
        <v>0</v>
      </c>
      <c r="AV175" s="6">
        <f t="shared" si="191"/>
        <v>0</v>
      </c>
      <c r="AW175" s="6">
        <f t="shared" si="192"/>
        <v>0</v>
      </c>
      <c r="AX175" s="6">
        <f t="shared" si="193"/>
        <v>0</v>
      </c>
      <c r="AY175" s="6">
        <f t="shared" si="194"/>
        <v>0</v>
      </c>
      <c r="AZ175" s="6">
        <f t="shared" si="195"/>
        <v>0</v>
      </c>
      <c r="BA175" s="6">
        <f t="shared" si="196"/>
        <v>0</v>
      </c>
      <c r="BB175" s="6">
        <f t="shared" si="197"/>
        <v>0</v>
      </c>
      <c r="BC175" s="6">
        <f t="shared" si="198"/>
        <v>0</v>
      </c>
      <c r="BE175" s="1">
        <f t="shared" si="199"/>
        <v>0</v>
      </c>
      <c r="BF175" s="1">
        <f t="shared" si="200"/>
        <v>0</v>
      </c>
      <c r="BG175" s="1">
        <f t="shared" si="201"/>
        <v>0</v>
      </c>
      <c r="BH175" s="1">
        <f t="shared" si="202"/>
        <v>0</v>
      </c>
      <c r="BI175" s="1">
        <f t="shared" si="203"/>
        <v>0</v>
      </c>
      <c r="BJ175" s="1">
        <f t="shared" si="204"/>
        <v>0</v>
      </c>
      <c r="BK175" s="1">
        <f t="shared" si="205"/>
        <v>0</v>
      </c>
      <c r="BL175" s="1">
        <f t="shared" si="206"/>
        <v>0</v>
      </c>
      <c r="BM175" s="1">
        <f t="shared" si="207"/>
        <v>0</v>
      </c>
    </row>
    <row r="176" spans="2:65" x14ac:dyDescent="0.25">
      <c r="B176" s="6">
        <f>IF(Apr!$E179&gt;0,VLOOKUP($A176,Apr!$O$4:$T$202,4,FALSE),0)</f>
        <v>0</v>
      </c>
      <c r="C176" s="6">
        <f>IF(Apr!$E179&gt;0,VLOOKUP($A176,Apr!$O$4:$T$202,5,FALSE)+Apr!L$4/1000,0)</f>
        <v>0</v>
      </c>
      <c r="D176" s="16">
        <f t="shared" si="208"/>
        <v>0</v>
      </c>
      <c r="E176" s="6">
        <f>IF(May!$E179&gt;0,VLOOKUP($A176,May!$O$4:$T$202,4,FALSE),0)</f>
        <v>0</v>
      </c>
      <c r="F176" s="6">
        <f>IF(May!$E179&gt;0,VLOOKUP($A176,May!$O$4:$T$202,5,FALSE)+May!L$4/1000,0)</f>
        <v>0</v>
      </c>
      <c r="G176" s="16">
        <f t="shared" si="209"/>
        <v>0</v>
      </c>
      <c r="H176" s="6">
        <f>IF(Jun!$E179&gt;0,VLOOKUP($A176,Jun!$O$4:$R$202,4,FALSE),0)</f>
        <v>0</v>
      </c>
      <c r="I176" s="6">
        <f>IF(Jun!$E179&gt;0,VLOOKUP($A176,Jun!$O$4:$T$202,5,FALSE)+Jun!L$4/1000,0)</f>
        <v>0</v>
      </c>
      <c r="J176" s="16">
        <f t="shared" si="210"/>
        <v>0</v>
      </c>
      <c r="K176" s="6">
        <f>IF(Jul!$E179&gt;0,VLOOKUP($A176,Jul!$O$4:$R$202,4,FALSE),0)</f>
        <v>0</v>
      </c>
      <c r="L176" s="6">
        <f>IF(Jul!$E179&gt;0,VLOOKUP($A176,Jul!$O$4:$T$202,5,FALSE)+Jul!$L$4/1000,0)</f>
        <v>0</v>
      </c>
      <c r="M176" s="16">
        <f t="shared" si="211"/>
        <v>0</v>
      </c>
      <c r="N176" s="6">
        <f>IF(Aug!$E179&gt;0,VLOOKUP($A176,Aug!$O$4:$R$202,4,FALSE),0)</f>
        <v>0</v>
      </c>
      <c r="O176" s="6">
        <f>IF(Aug!$E179&gt;0,VLOOKUP($A176,Aug!$O$4:$T$202,5,FALSE)+Aug!L$4/1000,0)</f>
        <v>0</v>
      </c>
      <c r="P176" s="16">
        <f t="shared" si="212"/>
        <v>0</v>
      </c>
      <c r="Q176" s="6">
        <f>IF(Sep!$E179&gt;0,VLOOKUP($A176,Sep!$O$4:$R$202,4,FALSE),0)</f>
        <v>0</v>
      </c>
      <c r="R176" s="6">
        <f>IF(Sep!$E179&gt;0,VLOOKUP($A176,Sep!$O$4:$T$202,5,FALSE)+Sep!L$4/1000,0)</f>
        <v>0</v>
      </c>
      <c r="S176" s="16">
        <f t="shared" si="213"/>
        <v>0</v>
      </c>
      <c r="T176" s="6">
        <f>IF(Oct!$E179&gt;0,VLOOKUP($A176,Oct!$O$4:$R$202,4,FALSE),0)</f>
        <v>0</v>
      </c>
      <c r="U176" s="6">
        <f>IF(Oct!$E179&gt;0,VLOOKUP($A176,Oct!$O$4:$T$202,5,FALSE)+Oct!L$4/1000,0)</f>
        <v>0</v>
      </c>
      <c r="V176" s="16">
        <f t="shared" si="214"/>
        <v>0</v>
      </c>
      <c r="W176" s="6">
        <f>IF(Nov!$E179&gt;0,VLOOKUP($A176,Nov!$O$4:$R$202,4,FALSE),0)</f>
        <v>0</v>
      </c>
      <c r="X176" s="6">
        <f>IF(Nov!$E179&gt;0,VLOOKUP($A176,Nov!$O$4:$T$202,5,FALSE)+Nov!L$4/1000,0)</f>
        <v>0</v>
      </c>
      <c r="Y176" s="16">
        <f t="shared" si="215"/>
        <v>0</v>
      </c>
      <c r="Z176" s="6">
        <f>IF(Dec!$E179&gt;0,VLOOKUP($A176,Dec!$O$4:$R$202,4,FALSE),0)</f>
        <v>0</v>
      </c>
      <c r="AA176" s="6">
        <f>IF(Dec!$E179&gt;0,VLOOKUP($A176,Dec!$O$4:$T$202,5,FALSE)+Dec!L$4/1000,0)</f>
        <v>0</v>
      </c>
      <c r="AB176" s="16">
        <f t="shared" si="216"/>
        <v>0</v>
      </c>
      <c r="AC176" s="6">
        <f>IF(Jan!$E179&gt;0,VLOOKUP($A176,Jan!$O$4:$R$202,4,FALSE),0)</f>
        <v>0</v>
      </c>
      <c r="AD176" s="6">
        <f>IF(Jan!$E179&gt;0,VLOOKUP($A176,Jan!$O$4:$T$202,5,FALSE)+Jan!L$4/1000,0)</f>
        <v>0</v>
      </c>
      <c r="AE176" s="16">
        <f t="shared" si="217"/>
        <v>0</v>
      </c>
      <c r="AF176" s="6">
        <f>IF(Feb!$E179&gt;0,VLOOKUP($A176,Feb!$O$4:$R$202,4,FALSE),0)</f>
        <v>0</v>
      </c>
      <c r="AG176" s="6">
        <f>IF(Feb!$E179&gt;0,VLOOKUP($A176,Feb!$O$4:$T$202,5,FALSE)+Feb!L$4/1000,0)</f>
        <v>0</v>
      </c>
      <c r="AH176" s="16">
        <f t="shared" si="218"/>
        <v>0</v>
      </c>
      <c r="AI176" s="6">
        <f>IF(Mar!$E179&gt;0,VLOOKUP($A176,Mar!$O$4:$R$202,4,FALSE),0)</f>
        <v>0</v>
      </c>
      <c r="AJ176" s="6">
        <f>IF(Mar!$E179&gt;0,VLOOKUP($A176,Mar!$O$4:$T$202,5,FALSE)+Mar!L$4/1000,0)</f>
        <v>0</v>
      </c>
      <c r="AK176" s="16">
        <f t="shared" si="219"/>
        <v>0</v>
      </c>
      <c r="AN176" s="16">
        <f t="shared" si="185"/>
        <v>0</v>
      </c>
      <c r="AQ176" s="1">
        <f t="shared" si="186"/>
        <v>0</v>
      </c>
      <c r="AR176" s="6">
        <f t="shared" si="187"/>
        <v>0</v>
      </c>
      <c r="AS176" s="6">
        <f t="shared" si="188"/>
        <v>0</v>
      </c>
      <c r="AT176" s="6">
        <f t="shared" si="189"/>
        <v>0</v>
      </c>
      <c r="AU176" s="6">
        <f t="shared" si="190"/>
        <v>0</v>
      </c>
      <c r="AV176" s="6">
        <f t="shared" si="191"/>
        <v>0</v>
      </c>
      <c r="AW176" s="6">
        <f t="shared" si="192"/>
        <v>0</v>
      </c>
      <c r="AX176" s="6">
        <f t="shared" si="193"/>
        <v>0</v>
      </c>
      <c r="AY176" s="6">
        <f t="shared" si="194"/>
        <v>0</v>
      </c>
      <c r="AZ176" s="6">
        <f t="shared" si="195"/>
        <v>0</v>
      </c>
      <c r="BA176" s="6">
        <f t="shared" si="196"/>
        <v>0</v>
      </c>
      <c r="BB176" s="6">
        <f t="shared" si="197"/>
        <v>0</v>
      </c>
      <c r="BC176" s="6">
        <f t="shared" si="198"/>
        <v>0</v>
      </c>
      <c r="BE176" s="1">
        <f t="shared" si="199"/>
        <v>0</v>
      </c>
      <c r="BF176" s="1">
        <f t="shared" si="200"/>
        <v>0</v>
      </c>
      <c r="BG176" s="1">
        <f t="shared" si="201"/>
        <v>0</v>
      </c>
      <c r="BH176" s="1">
        <f t="shared" si="202"/>
        <v>0</v>
      </c>
      <c r="BI176" s="1">
        <f t="shared" si="203"/>
        <v>0</v>
      </c>
      <c r="BJ176" s="1">
        <f t="shared" si="204"/>
        <v>0</v>
      </c>
      <c r="BK176" s="1">
        <f t="shared" si="205"/>
        <v>0</v>
      </c>
      <c r="BL176" s="1">
        <f t="shared" si="206"/>
        <v>0</v>
      </c>
      <c r="BM176" s="1">
        <f t="shared" si="207"/>
        <v>0</v>
      </c>
    </row>
    <row r="177" spans="2:65" x14ac:dyDescent="0.25">
      <c r="B177" s="6">
        <f>IF(Apr!$E180&gt;0,VLOOKUP($A177,Apr!$O$4:$T$202,4,FALSE),0)</f>
        <v>0</v>
      </c>
      <c r="C177" s="6">
        <f>IF(Apr!$E180&gt;0,VLOOKUP($A177,Apr!$O$4:$T$202,5,FALSE)+Apr!L$4/1000,0)</f>
        <v>0</v>
      </c>
      <c r="D177" s="16">
        <f t="shared" si="208"/>
        <v>0</v>
      </c>
      <c r="E177" s="6">
        <f>IF(May!$E180&gt;0,VLOOKUP($A177,May!$O$4:$T$202,4,FALSE),0)</f>
        <v>0</v>
      </c>
      <c r="F177" s="6">
        <f>IF(May!$E180&gt;0,VLOOKUP($A177,May!$O$4:$T$202,5,FALSE)+May!L$4/1000,0)</f>
        <v>0</v>
      </c>
      <c r="G177" s="16">
        <f t="shared" si="209"/>
        <v>0</v>
      </c>
      <c r="H177" s="6">
        <f>IF(Jun!$E180&gt;0,VLOOKUP($A177,Jun!$O$4:$R$202,4,FALSE),0)</f>
        <v>0</v>
      </c>
      <c r="I177" s="6">
        <f>IF(Jun!$E180&gt;0,VLOOKUP($A177,Jun!$O$4:$T$202,5,FALSE)+Jun!L$4/1000,0)</f>
        <v>0</v>
      </c>
      <c r="J177" s="16">
        <f t="shared" si="210"/>
        <v>0</v>
      </c>
      <c r="K177" s="6">
        <f>IF(Jul!$E180&gt;0,VLOOKUP($A177,Jul!$O$4:$R$202,4,FALSE),0)</f>
        <v>0</v>
      </c>
      <c r="L177" s="6">
        <f>IF(Jul!$E180&gt;0,VLOOKUP($A177,Jul!$O$4:$T$202,5,FALSE)+Jul!$L$4/1000,0)</f>
        <v>0</v>
      </c>
      <c r="M177" s="16">
        <f t="shared" si="211"/>
        <v>0</v>
      </c>
      <c r="N177" s="6">
        <f>IF(Aug!$E180&gt;0,VLOOKUP($A177,Aug!$O$4:$R$202,4,FALSE),0)</f>
        <v>0</v>
      </c>
      <c r="O177" s="6">
        <f>IF(Aug!$E180&gt;0,VLOOKUP($A177,Aug!$O$4:$T$202,5,FALSE)+Aug!L$4/1000,0)</f>
        <v>0</v>
      </c>
      <c r="P177" s="16">
        <f t="shared" si="212"/>
        <v>0</v>
      </c>
      <c r="Q177" s="6">
        <f>IF(Sep!$E180&gt;0,VLOOKUP($A177,Sep!$O$4:$R$202,4,FALSE),0)</f>
        <v>0</v>
      </c>
      <c r="R177" s="6">
        <f>IF(Sep!$E180&gt;0,VLOOKUP($A177,Sep!$O$4:$T$202,5,FALSE)+Sep!L$4/1000,0)</f>
        <v>0</v>
      </c>
      <c r="S177" s="16">
        <f t="shared" si="213"/>
        <v>0</v>
      </c>
      <c r="T177" s="6">
        <f>IF(Oct!$E180&gt;0,VLOOKUP($A177,Oct!$O$4:$R$202,4,FALSE),0)</f>
        <v>0</v>
      </c>
      <c r="U177" s="6">
        <f>IF(Oct!$E180&gt;0,VLOOKUP($A177,Oct!$O$4:$T$202,5,FALSE)+Oct!L$4/1000,0)</f>
        <v>0</v>
      </c>
      <c r="V177" s="16">
        <f t="shared" si="214"/>
        <v>0</v>
      </c>
      <c r="W177" s="6">
        <f>IF(Nov!$E180&gt;0,VLOOKUP($A177,Nov!$O$4:$R$202,4,FALSE),0)</f>
        <v>0</v>
      </c>
      <c r="X177" s="6">
        <f>IF(Nov!$E180&gt;0,VLOOKUP($A177,Nov!$O$4:$T$202,5,FALSE)+Nov!L$4/1000,0)</f>
        <v>0</v>
      </c>
      <c r="Y177" s="16">
        <f t="shared" si="215"/>
        <v>0</v>
      </c>
      <c r="Z177" s="6">
        <f>IF(Dec!$E180&gt;0,VLOOKUP($A177,Dec!$O$4:$R$202,4,FALSE),0)</f>
        <v>0</v>
      </c>
      <c r="AA177" s="6">
        <f>IF(Dec!$E180&gt;0,VLOOKUP($A177,Dec!$O$4:$T$202,5,FALSE)+Dec!L$4/1000,0)</f>
        <v>0</v>
      </c>
      <c r="AB177" s="16">
        <f t="shared" si="216"/>
        <v>0</v>
      </c>
      <c r="AC177" s="6">
        <f>IF(Jan!$E180&gt;0,VLOOKUP($A177,Jan!$O$4:$R$202,4,FALSE),0)</f>
        <v>0</v>
      </c>
      <c r="AD177" s="6">
        <f>IF(Jan!$E180&gt;0,VLOOKUP($A177,Jan!$O$4:$T$202,5,FALSE)+Jan!L$4/1000,0)</f>
        <v>0</v>
      </c>
      <c r="AE177" s="16">
        <f t="shared" si="217"/>
        <v>0</v>
      </c>
      <c r="AF177" s="6">
        <f>IF(Feb!$E180&gt;0,VLOOKUP($A177,Feb!$O$4:$R$202,4,FALSE),0)</f>
        <v>0</v>
      </c>
      <c r="AG177" s="6">
        <f>IF(Feb!$E180&gt;0,VLOOKUP($A177,Feb!$O$4:$T$202,5,FALSE)+Feb!L$4/1000,0)</f>
        <v>0</v>
      </c>
      <c r="AH177" s="16">
        <f t="shared" si="218"/>
        <v>0</v>
      </c>
      <c r="AI177" s="6">
        <f>IF(Mar!$E180&gt;0,VLOOKUP($A177,Mar!$O$4:$R$202,4,FALSE),0)</f>
        <v>0</v>
      </c>
      <c r="AJ177" s="6">
        <f>IF(Mar!$E180&gt;0,VLOOKUP($A177,Mar!$O$4:$T$202,5,FALSE)+Mar!L$4/1000,0)</f>
        <v>0</v>
      </c>
      <c r="AK177" s="16">
        <f t="shared" si="219"/>
        <v>0</v>
      </c>
      <c r="AN177" s="16">
        <f t="shared" si="185"/>
        <v>0</v>
      </c>
      <c r="AQ177" s="1">
        <f t="shared" si="186"/>
        <v>0</v>
      </c>
      <c r="AR177" s="6">
        <f t="shared" si="187"/>
        <v>0</v>
      </c>
      <c r="AS177" s="6">
        <f t="shared" si="188"/>
        <v>0</v>
      </c>
      <c r="AT177" s="6">
        <f t="shared" si="189"/>
        <v>0</v>
      </c>
      <c r="AU177" s="6">
        <f t="shared" si="190"/>
        <v>0</v>
      </c>
      <c r="AV177" s="6">
        <f t="shared" si="191"/>
        <v>0</v>
      </c>
      <c r="AW177" s="6">
        <f t="shared" si="192"/>
        <v>0</v>
      </c>
      <c r="AX177" s="6">
        <f t="shared" si="193"/>
        <v>0</v>
      </c>
      <c r="AY177" s="6">
        <f t="shared" si="194"/>
        <v>0</v>
      </c>
      <c r="AZ177" s="6">
        <f t="shared" si="195"/>
        <v>0</v>
      </c>
      <c r="BA177" s="6">
        <f t="shared" si="196"/>
        <v>0</v>
      </c>
      <c r="BB177" s="6">
        <f t="shared" si="197"/>
        <v>0</v>
      </c>
      <c r="BC177" s="6">
        <f t="shared" si="198"/>
        <v>0</v>
      </c>
      <c r="BE177" s="1">
        <f t="shared" si="199"/>
        <v>0</v>
      </c>
      <c r="BF177" s="1">
        <f t="shared" si="200"/>
        <v>0</v>
      </c>
      <c r="BG177" s="1">
        <f t="shared" si="201"/>
        <v>0</v>
      </c>
      <c r="BH177" s="1">
        <f t="shared" si="202"/>
        <v>0</v>
      </c>
      <c r="BI177" s="1">
        <f t="shared" si="203"/>
        <v>0</v>
      </c>
      <c r="BJ177" s="1">
        <f t="shared" si="204"/>
        <v>0</v>
      </c>
      <c r="BK177" s="1">
        <f t="shared" si="205"/>
        <v>0</v>
      </c>
      <c r="BL177" s="1">
        <f t="shared" si="206"/>
        <v>0</v>
      </c>
      <c r="BM177" s="1">
        <f t="shared" si="207"/>
        <v>0</v>
      </c>
    </row>
    <row r="178" spans="2:65" x14ac:dyDescent="0.25">
      <c r="B178" s="6">
        <f>IF(Apr!$E181&gt;0,VLOOKUP($A178,Apr!$O$4:$T$202,4,FALSE),0)</f>
        <v>0</v>
      </c>
      <c r="C178" s="6">
        <f>IF(Apr!$E181&gt;0,VLOOKUP($A178,Apr!$O$4:$T$202,5,FALSE)+Apr!L$4/1000,0)</f>
        <v>0</v>
      </c>
      <c r="D178" s="16">
        <f t="shared" si="208"/>
        <v>0</v>
      </c>
      <c r="E178" s="6">
        <f>IF(May!$E181&gt;0,VLOOKUP($A178,May!$O$4:$T$202,4,FALSE),0)</f>
        <v>0</v>
      </c>
      <c r="F178" s="6">
        <f>IF(May!$E181&gt;0,VLOOKUP($A178,May!$O$4:$T$202,5,FALSE)+May!L$4/1000,0)</f>
        <v>0</v>
      </c>
      <c r="G178" s="16">
        <f t="shared" si="209"/>
        <v>0</v>
      </c>
      <c r="H178" s="6">
        <f>IF(Jun!$E181&gt;0,VLOOKUP($A178,Jun!$O$4:$R$202,4,FALSE),0)</f>
        <v>0</v>
      </c>
      <c r="I178" s="6">
        <f>IF(Jun!$E181&gt;0,VLOOKUP($A178,Jun!$O$4:$T$202,5,FALSE)+Jun!L$4/1000,0)</f>
        <v>0</v>
      </c>
      <c r="J178" s="16">
        <f t="shared" si="210"/>
        <v>0</v>
      </c>
      <c r="K178" s="6">
        <f>IF(Jul!$E181&gt;0,VLOOKUP($A178,Jul!$O$4:$R$202,4,FALSE),0)</f>
        <v>0</v>
      </c>
      <c r="L178" s="6">
        <f>IF(Jul!$E181&gt;0,VLOOKUP($A178,Jul!$O$4:$T$202,5,FALSE)+Jul!$L$4/1000,0)</f>
        <v>0</v>
      </c>
      <c r="M178" s="16">
        <f t="shared" si="211"/>
        <v>0</v>
      </c>
      <c r="N178" s="6">
        <f>IF(Aug!$E181&gt;0,VLOOKUP($A178,Aug!$O$4:$R$202,4,FALSE),0)</f>
        <v>0</v>
      </c>
      <c r="O178" s="6">
        <f>IF(Aug!$E181&gt;0,VLOOKUP($A178,Aug!$O$4:$T$202,5,FALSE)+Aug!L$4/1000,0)</f>
        <v>0</v>
      </c>
      <c r="P178" s="16">
        <f t="shared" si="212"/>
        <v>0</v>
      </c>
      <c r="Q178" s="6">
        <f>IF(Sep!$E181&gt;0,VLOOKUP($A178,Sep!$O$4:$R$202,4,FALSE),0)</f>
        <v>0</v>
      </c>
      <c r="R178" s="6">
        <f>IF(Sep!$E181&gt;0,VLOOKUP($A178,Sep!$O$4:$T$202,5,FALSE)+Sep!L$4/1000,0)</f>
        <v>0</v>
      </c>
      <c r="S178" s="16">
        <f t="shared" si="213"/>
        <v>0</v>
      </c>
      <c r="T178" s="6">
        <f>IF(Oct!$E181&gt;0,VLOOKUP($A178,Oct!$O$4:$R$202,4,FALSE),0)</f>
        <v>0</v>
      </c>
      <c r="U178" s="6">
        <f>IF(Oct!$E181&gt;0,VLOOKUP($A178,Oct!$O$4:$T$202,5,FALSE)+Oct!L$4/1000,0)</f>
        <v>0</v>
      </c>
      <c r="V178" s="16">
        <f t="shared" si="214"/>
        <v>0</v>
      </c>
      <c r="W178" s="6">
        <f>IF(Nov!$E181&gt;0,VLOOKUP($A178,Nov!$O$4:$R$202,4,FALSE),0)</f>
        <v>0</v>
      </c>
      <c r="X178" s="6">
        <f>IF(Nov!$E181&gt;0,VLOOKUP($A178,Nov!$O$4:$T$202,5,FALSE)+Nov!L$4/1000,0)</f>
        <v>0</v>
      </c>
      <c r="Y178" s="16">
        <f t="shared" si="215"/>
        <v>0</v>
      </c>
      <c r="Z178" s="6">
        <f>IF(Dec!$E181&gt;0,VLOOKUP($A178,Dec!$O$4:$R$202,4,FALSE),0)</f>
        <v>0</v>
      </c>
      <c r="AA178" s="6">
        <f>IF(Dec!$E181&gt;0,VLOOKUP($A178,Dec!$O$4:$T$202,5,FALSE)+Dec!L$4/1000,0)</f>
        <v>0</v>
      </c>
      <c r="AB178" s="16">
        <f t="shared" si="216"/>
        <v>0</v>
      </c>
      <c r="AC178" s="6">
        <f>IF(Jan!$E181&gt;0,VLOOKUP($A178,Jan!$O$4:$R$202,4,FALSE),0)</f>
        <v>0</v>
      </c>
      <c r="AD178" s="6">
        <f>IF(Jan!$E181&gt;0,VLOOKUP($A178,Jan!$O$4:$T$202,5,FALSE)+Jan!L$4/1000,0)</f>
        <v>0</v>
      </c>
      <c r="AE178" s="16">
        <f t="shared" si="217"/>
        <v>0</v>
      </c>
      <c r="AF178" s="6">
        <f>IF(Feb!$E181&gt;0,VLOOKUP($A178,Feb!$O$4:$R$202,4,FALSE),0)</f>
        <v>0</v>
      </c>
      <c r="AG178" s="6">
        <f>IF(Feb!$E181&gt;0,VLOOKUP($A178,Feb!$O$4:$T$202,5,FALSE)+Feb!L$4/1000,0)</f>
        <v>0</v>
      </c>
      <c r="AH178" s="16">
        <f t="shared" si="218"/>
        <v>0</v>
      </c>
      <c r="AI178" s="6">
        <f>IF(Mar!$E181&gt;0,VLOOKUP($A178,Mar!$O$4:$R$202,4,FALSE),0)</f>
        <v>0</v>
      </c>
      <c r="AJ178" s="6">
        <f>IF(Mar!$E181&gt;0,VLOOKUP($A178,Mar!$O$4:$T$202,5,FALSE)+Mar!L$4/1000,0)</f>
        <v>0</v>
      </c>
      <c r="AK178" s="16">
        <f t="shared" si="219"/>
        <v>0</v>
      </c>
      <c r="AN178" s="16">
        <f t="shared" si="185"/>
        <v>0</v>
      </c>
      <c r="AQ178" s="1">
        <f t="shared" si="186"/>
        <v>0</v>
      </c>
      <c r="AR178" s="6">
        <f t="shared" si="187"/>
        <v>0</v>
      </c>
      <c r="AS178" s="6">
        <f t="shared" si="188"/>
        <v>0</v>
      </c>
      <c r="AT178" s="6">
        <f t="shared" si="189"/>
        <v>0</v>
      </c>
      <c r="AU178" s="6">
        <f t="shared" si="190"/>
        <v>0</v>
      </c>
      <c r="AV178" s="6">
        <f t="shared" si="191"/>
        <v>0</v>
      </c>
      <c r="AW178" s="6">
        <f t="shared" si="192"/>
        <v>0</v>
      </c>
      <c r="AX178" s="6">
        <f t="shared" si="193"/>
        <v>0</v>
      </c>
      <c r="AY178" s="6">
        <f t="shared" si="194"/>
        <v>0</v>
      </c>
      <c r="AZ178" s="6">
        <f t="shared" si="195"/>
        <v>0</v>
      </c>
      <c r="BA178" s="6">
        <f t="shared" si="196"/>
        <v>0</v>
      </c>
      <c r="BB178" s="6">
        <f t="shared" si="197"/>
        <v>0</v>
      </c>
      <c r="BC178" s="6">
        <f t="shared" si="198"/>
        <v>0</v>
      </c>
      <c r="BE178" s="1">
        <f t="shared" si="199"/>
        <v>0</v>
      </c>
      <c r="BF178" s="1">
        <f t="shared" si="200"/>
        <v>0</v>
      </c>
      <c r="BG178" s="1">
        <f t="shared" si="201"/>
        <v>0</v>
      </c>
      <c r="BH178" s="1">
        <f t="shared" si="202"/>
        <v>0</v>
      </c>
      <c r="BI178" s="1">
        <f t="shared" si="203"/>
        <v>0</v>
      </c>
      <c r="BJ178" s="1">
        <f t="shared" si="204"/>
        <v>0</v>
      </c>
      <c r="BK178" s="1">
        <f t="shared" si="205"/>
        <v>0</v>
      </c>
      <c r="BL178" s="1">
        <f t="shared" si="206"/>
        <v>0</v>
      </c>
      <c r="BM178" s="1">
        <f t="shared" si="207"/>
        <v>0</v>
      </c>
    </row>
    <row r="179" spans="2:65" x14ac:dyDescent="0.25">
      <c r="B179" s="6">
        <f>IF(Apr!$E182&gt;0,VLOOKUP($A179,Apr!$O$4:$T$202,4,FALSE),0)</f>
        <v>0</v>
      </c>
      <c r="C179" s="6">
        <f>IF(Apr!$E182&gt;0,VLOOKUP($A179,Apr!$O$4:$T$202,5,FALSE)+Apr!L$4/1000,0)</f>
        <v>0</v>
      </c>
      <c r="D179" s="16">
        <f t="shared" si="208"/>
        <v>0</v>
      </c>
      <c r="E179" s="6">
        <f>IF(May!$E182&gt;0,VLOOKUP($A179,May!$O$4:$T$202,4,FALSE),0)</f>
        <v>0</v>
      </c>
      <c r="F179" s="6">
        <f>IF(May!$E182&gt;0,VLOOKUP($A179,May!$O$4:$T$202,5,FALSE)+May!L$4/1000,0)</f>
        <v>0</v>
      </c>
      <c r="G179" s="16">
        <f t="shared" si="209"/>
        <v>0</v>
      </c>
      <c r="H179" s="6">
        <f>IF(Jun!$E182&gt;0,VLOOKUP($A179,Jun!$O$4:$R$202,4,FALSE),0)</f>
        <v>0</v>
      </c>
      <c r="I179" s="6">
        <f>IF(Jun!$E182&gt;0,VLOOKUP($A179,Jun!$O$4:$T$202,5,FALSE)+Jun!L$4/1000,0)</f>
        <v>0</v>
      </c>
      <c r="J179" s="16">
        <f t="shared" si="210"/>
        <v>0</v>
      </c>
      <c r="K179" s="6">
        <f>IF(Jul!$E182&gt;0,VLOOKUP($A179,Jul!$O$4:$R$202,4,FALSE),0)</f>
        <v>0</v>
      </c>
      <c r="L179" s="6">
        <f>IF(Jul!$E182&gt;0,VLOOKUP($A179,Jul!$O$4:$T$202,5,FALSE)+Jul!$L$4/1000,0)</f>
        <v>0</v>
      </c>
      <c r="M179" s="16">
        <f t="shared" si="211"/>
        <v>0</v>
      </c>
      <c r="N179" s="6">
        <f>IF(Aug!$E182&gt;0,VLOOKUP($A179,Aug!$O$4:$R$202,4,FALSE),0)</f>
        <v>0</v>
      </c>
      <c r="O179" s="6">
        <f>IF(Aug!$E182&gt;0,VLOOKUP($A179,Aug!$O$4:$T$202,5,FALSE)+Aug!L$4/1000,0)</f>
        <v>0</v>
      </c>
      <c r="P179" s="16">
        <f t="shared" si="212"/>
        <v>0</v>
      </c>
      <c r="Q179" s="6">
        <f>IF(Sep!$E182&gt;0,VLOOKUP($A179,Sep!$O$4:$R$202,4,FALSE),0)</f>
        <v>0</v>
      </c>
      <c r="R179" s="6">
        <f>IF(Sep!$E182&gt;0,VLOOKUP($A179,Sep!$O$4:$T$202,5,FALSE)+Sep!L$4/1000,0)</f>
        <v>0</v>
      </c>
      <c r="S179" s="16">
        <f t="shared" si="213"/>
        <v>0</v>
      </c>
      <c r="T179" s="6">
        <f>IF(Oct!$E182&gt;0,VLOOKUP($A179,Oct!$O$4:$R$202,4,FALSE),0)</f>
        <v>0</v>
      </c>
      <c r="U179" s="6">
        <f>IF(Oct!$E182&gt;0,VLOOKUP($A179,Oct!$O$4:$T$202,5,FALSE)+Oct!L$4/1000,0)</f>
        <v>0</v>
      </c>
      <c r="V179" s="16">
        <f t="shared" si="214"/>
        <v>0</v>
      </c>
      <c r="W179" s="6">
        <f>IF(Nov!$E182&gt;0,VLOOKUP($A179,Nov!$O$4:$R$202,4,FALSE),0)</f>
        <v>0</v>
      </c>
      <c r="X179" s="6">
        <f>IF(Nov!$E182&gt;0,VLOOKUP($A179,Nov!$O$4:$T$202,5,FALSE)+Nov!L$4/1000,0)</f>
        <v>0</v>
      </c>
      <c r="Y179" s="16">
        <f t="shared" si="215"/>
        <v>0</v>
      </c>
      <c r="Z179" s="6">
        <f>IF(Dec!$E182&gt;0,VLOOKUP($A179,Dec!$O$4:$R$202,4,FALSE),0)</f>
        <v>0</v>
      </c>
      <c r="AA179" s="6">
        <f>IF(Dec!$E182&gt;0,VLOOKUP($A179,Dec!$O$4:$T$202,5,FALSE)+Dec!L$4/1000,0)</f>
        <v>0</v>
      </c>
      <c r="AB179" s="16">
        <f t="shared" si="216"/>
        <v>0</v>
      </c>
      <c r="AC179" s="6">
        <f>IF(Jan!$E182&gt;0,VLOOKUP($A179,Jan!$O$4:$R$202,4,FALSE),0)</f>
        <v>0</v>
      </c>
      <c r="AD179" s="6">
        <f>IF(Jan!$E182&gt;0,VLOOKUP($A179,Jan!$O$4:$T$202,5,FALSE)+Jan!L$4/1000,0)</f>
        <v>0</v>
      </c>
      <c r="AE179" s="16">
        <f t="shared" si="217"/>
        <v>0</v>
      </c>
      <c r="AF179" s="6">
        <f>IF(Feb!$E182&gt;0,VLOOKUP($A179,Feb!$O$4:$R$202,4,FALSE),0)</f>
        <v>0</v>
      </c>
      <c r="AG179" s="6">
        <f>IF(Feb!$E182&gt;0,VLOOKUP($A179,Feb!$O$4:$T$202,5,FALSE)+Feb!L$4/1000,0)</f>
        <v>0</v>
      </c>
      <c r="AH179" s="16">
        <f t="shared" si="218"/>
        <v>0</v>
      </c>
      <c r="AI179" s="6">
        <f>IF(Mar!$E182&gt;0,VLOOKUP($A179,Mar!$O$4:$R$202,4,FALSE),0)</f>
        <v>0</v>
      </c>
      <c r="AJ179" s="6">
        <f>IF(Mar!$E182&gt;0,VLOOKUP($A179,Mar!$O$4:$T$202,5,FALSE)+Mar!L$4/1000,0)</f>
        <v>0</v>
      </c>
      <c r="AK179" s="16">
        <f t="shared" si="219"/>
        <v>0</v>
      </c>
      <c r="AN179" s="16">
        <f t="shared" si="185"/>
        <v>0</v>
      </c>
      <c r="AQ179" s="1">
        <f t="shared" si="186"/>
        <v>0</v>
      </c>
      <c r="AR179" s="6">
        <f t="shared" si="187"/>
        <v>0</v>
      </c>
      <c r="AS179" s="6">
        <f t="shared" si="188"/>
        <v>0</v>
      </c>
      <c r="AT179" s="6">
        <f t="shared" si="189"/>
        <v>0</v>
      </c>
      <c r="AU179" s="6">
        <f t="shared" si="190"/>
        <v>0</v>
      </c>
      <c r="AV179" s="6">
        <f t="shared" si="191"/>
        <v>0</v>
      </c>
      <c r="AW179" s="6">
        <f t="shared" si="192"/>
        <v>0</v>
      </c>
      <c r="AX179" s="6">
        <f t="shared" si="193"/>
        <v>0</v>
      </c>
      <c r="AY179" s="6">
        <f t="shared" si="194"/>
        <v>0</v>
      </c>
      <c r="AZ179" s="6">
        <f t="shared" si="195"/>
        <v>0</v>
      </c>
      <c r="BA179" s="6">
        <f t="shared" si="196"/>
        <v>0</v>
      </c>
      <c r="BB179" s="6">
        <f t="shared" si="197"/>
        <v>0</v>
      </c>
      <c r="BC179" s="6">
        <f t="shared" si="198"/>
        <v>0</v>
      </c>
      <c r="BE179" s="1">
        <f t="shared" si="199"/>
        <v>0</v>
      </c>
      <c r="BF179" s="1">
        <f t="shared" si="200"/>
        <v>0</v>
      </c>
      <c r="BG179" s="1">
        <f t="shared" si="201"/>
        <v>0</v>
      </c>
      <c r="BH179" s="1">
        <f t="shared" si="202"/>
        <v>0</v>
      </c>
      <c r="BI179" s="1">
        <f t="shared" si="203"/>
        <v>0</v>
      </c>
      <c r="BJ179" s="1">
        <f t="shared" si="204"/>
        <v>0</v>
      </c>
      <c r="BK179" s="1">
        <f t="shared" si="205"/>
        <v>0</v>
      </c>
      <c r="BL179" s="1">
        <f t="shared" si="206"/>
        <v>0</v>
      </c>
      <c r="BM179" s="1">
        <f t="shared" si="207"/>
        <v>0</v>
      </c>
    </row>
    <row r="180" spans="2:65" x14ac:dyDescent="0.25">
      <c r="B180" s="6">
        <f>IF(Apr!$E183&gt;0,VLOOKUP($A180,Apr!$O$4:$T$202,4,FALSE),0)</f>
        <v>0</v>
      </c>
      <c r="C180" s="6">
        <f>IF(Apr!$E183&gt;0,VLOOKUP($A180,Apr!$O$4:$T$202,5,FALSE)+Apr!L$4/1000,0)</f>
        <v>0</v>
      </c>
      <c r="D180" s="16">
        <f t="shared" si="208"/>
        <v>0</v>
      </c>
      <c r="E180" s="6">
        <f>IF(May!$E183&gt;0,VLOOKUP($A180,May!$O$4:$T$202,4,FALSE),0)</f>
        <v>0</v>
      </c>
      <c r="F180" s="6">
        <f>IF(May!$E183&gt;0,VLOOKUP($A180,May!$O$4:$T$202,5,FALSE)+May!L$4/1000,0)</f>
        <v>0</v>
      </c>
      <c r="G180" s="16">
        <f t="shared" si="209"/>
        <v>0</v>
      </c>
      <c r="H180" s="6">
        <f>IF(Jun!$E183&gt;0,VLOOKUP($A180,Jun!$O$4:$R$202,4,FALSE),0)</f>
        <v>0</v>
      </c>
      <c r="I180" s="6">
        <f>IF(Jun!$E183&gt;0,VLOOKUP($A180,Jun!$O$4:$T$202,5,FALSE)+Jun!L$4/1000,0)</f>
        <v>0</v>
      </c>
      <c r="J180" s="16">
        <f t="shared" si="210"/>
        <v>0</v>
      </c>
      <c r="K180" s="6">
        <f>IF(Jul!$E183&gt;0,VLOOKUP($A180,Jul!$O$4:$R$202,4,FALSE),0)</f>
        <v>0</v>
      </c>
      <c r="L180" s="6">
        <f>IF(Jul!$E183&gt;0,VLOOKUP($A180,Jul!$O$4:$T$202,5,FALSE)+Jul!$L$4/1000,0)</f>
        <v>0</v>
      </c>
      <c r="M180" s="16">
        <f t="shared" si="211"/>
        <v>0</v>
      </c>
      <c r="N180" s="6">
        <f>IF(Aug!$E183&gt;0,VLOOKUP($A180,Aug!$O$4:$R$202,4,FALSE),0)</f>
        <v>0</v>
      </c>
      <c r="O180" s="6">
        <f>IF(Aug!$E183&gt;0,VLOOKUP($A180,Aug!$O$4:$T$202,5,FALSE)+Aug!L$4/1000,0)</f>
        <v>0</v>
      </c>
      <c r="P180" s="16">
        <f t="shared" si="212"/>
        <v>0</v>
      </c>
      <c r="Q180" s="6">
        <f>IF(Sep!$E183&gt;0,VLOOKUP($A180,Sep!$O$4:$R$202,4,FALSE),0)</f>
        <v>0</v>
      </c>
      <c r="R180" s="6">
        <f>IF(Sep!$E183&gt;0,VLOOKUP($A180,Sep!$O$4:$T$202,5,FALSE)+Sep!L$4/1000,0)</f>
        <v>0</v>
      </c>
      <c r="S180" s="16">
        <f t="shared" si="213"/>
        <v>0</v>
      </c>
      <c r="T180" s="6">
        <f>IF(Oct!$E183&gt;0,VLOOKUP($A180,Oct!$O$4:$R$202,4,FALSE),0)</f>
        <v>0</v>
      </c>
      <c r="U180" s="6">
        <f>IF(Oct!$E183&gt;0,VLOOKUP($A180,Oct!$O$4:$T$202,5,FALSE)+Oct!L$4/1000,0)</f>
        <v>0</v>
      </c>
      <c r="V180" s="16">
        <f t="shared" si="214"/>
        <v>0</v>
      </c>
      <c r="W180" s="6">
        <f>IF(Nov!$E183&gt;0,VLOOKUP($A180,Nov!$O$4:$R$202,4,FALSE),0)</f>
        <v>0</v>
      </c>
      <c r="X180" s="6">
        <f>IF(Nov!$E183&gt;0,VLOOKUP($A180,Nov!$O$4:$T$202,5,FALSE)+Nov!L$4/1000,0)</f>
        <v>0</v>
      </c>
      <c r="Y180" s="16">
        <f t="shared" si="215"/>
        <v>0</v>
      </c>
      <c r="Z180" s="6">
        <f>IF(Dec!$E183&gt;0,VLOOKUP($A180,Dec!$O$4:$R$202,4,FALSE),0)</f>
        <v>0</v>
      </c>
      <c r="AA180" s="6">
        <f>IF(Dec!$E183&gt;0,VLOOKUP($A180,Dec!$O$4:$T$202,5,FALSE)+Dec!L$4/1000,0)</f>
        <v>0</v>
      </c>
      <c r="AB180" s="16">
        <f t="shared" si="216"/>
        <v>0</v>
      </c>
      <c r="AC180" s="6">
        <f>IF(Jan!$E183&gt;0,VLOOKUP($A180,Jan!$O$4:$R$202,4,FALSE),0)</f>
        <v>0</v>
      </c>
      <c r="AD180" s="6">
        <f>IF(Jan!$E183&gt;0,VLOOKUP($A180,Jan!$O$4:$T$202,5,FALSE)+Jan!L$4/1000,0)</f>
        <v>0</v>
      </c>
      <c r="AE180" s="16">
        <f t="shared" si="217"/>
        <v>0</v>
      </c>
      <c r="AF180" s="6">
        <f>IF(Feb!$E183&gt;0,VLOOKUP($A180,Feb!$O$4:$R$202,4,FALSE),0)</f>
        <v>0</v>
      </c>
      <c r="AG180" s="6">
        <f>IF(Feb!$E183&gt;0,VLOOKUP($A180,Feb!$O$4:$T$202,5,FALSE)+Feb!L$4/1000,0)</f>
        <v>0</v>
      </c>
      <c r="AH180" s="16">
        <f t="shared" si="218"/>
        <v>0</v>
      </c>
      <c r="AI180" s="6">
        <f>IF(Mar!$E183&gt;0,VLOOKUP($A180,Mar!$O$4:$R$202,4,FALSE),0)</f>
        <v>0</v>
      </c>
      <c r="AJ180" s="6">
        <f>IF(Mar!$E183&gt;0,VLOOKUP($A180,Mar!$O$4:$T$202,5,FALSE)+Mar!L$4/1000,0)</f>
        <v>0</v>
      </c>
      <c r="AK180" s="16">
        <f t="shared" si="219"/>
        <v>0</v>
      </c>
      <c r="AN180" s="16">
        <f t="shared" si="185"/>
        <v>0</v>
      </c>
      <c r="AQ180" s="1">
        <f t="shared" si="186"/>
        <v>0</v>
      </c>
      <c r="AR180" s="6">
        <f t="shared" si="187"/>
        <v>0</v>
      </c>
      <c r="AS180" s="6">
        <f t="shared" si="188"/>
        <v>0</v>
      </c>
      <c r="AT180" s="6">
        <f t="shared" si="189"/>
        <v>0</v>
      </c>
      <c r="AU180" s="6">
        <f t="shared" si="190"/>
        <v>0</v>
      </c>
      <c r="AV180" s="6">
        <f t="shared" si="191"/>
        <v>0</v>
      </c>
      <c r="AW180" s="6">
        <f t="shared" si="192"/>
        <v>0</v>
      </c>
      <c r="AX180" s="6">
        <f t="shared" si="193"/>
        <v>0</v>
      </c>
      <c r="AY180" s="6">
        <f t="shared" si="194"/>
        <v>0</v>
      </c>
      <c r="AZ180" s="6">
        <f t="shared" si="195"/>
        <v>0</v>
      </c>
      <c r="BA180" s="6">
        <f t="shared" si="196"/>
        <v>0</v>
      </c>
      <c r="BB180" s="6">
        <f t="shared" si="197"/>
        <v>0</v>
      </c>
      <c r="BC180" s="6">
        <f t="shared" si="198"/>
        <v>0</v>
      </c>
      <c r="BE180" s="1">
        <f t="shared" si="199"/>
        <v>0</v>
      </c>
      <c r="BF180" s="1">
        <f t="shared" si="200"/>
        <v>0</v>
      </c>
      <c r="BG180" s="1">
        <f t="shared" si="201"/>
        <v>0</v>
      </c>
      <c r="BH180" s="1">
        <f t="shared" si="202"/>
        <v>0</v>
      </c>
      <c r="BI180" s="1">
        <f t="shared" si="203"/>
        <v>0</v>
      </c>
      <c r="BJ180" s="1">
        <f t="shared" si="204"/>
        <v>0</v>
      </c>
      <c r="BK180" s="1">
        <f t="shared" si="205"/>
        <v>0</v>
      </c>
      <c r="BL180" s="1">
        <f t="shared" si="206"/>
        <v>0</v>
      </c>
      <c r="BM180" s="1">
        <f t="shared" si="207"/>
        <v>0</v>
      </c>
    </row>
    <row r="181" spans="2:65" x14ac:dyDescent="0.25">
      <c r="B181" s="6">
        <f>IF(Apr!$E184&gt;0,VLOOKUP($A181,Apr!$O$4:$T$202,4,FALSE),0)</f>
        <v>0</v>
      </c>
      <c r="C181" s="6">
        <f>IF(Apr!$E184&gt;0,VLOOKUP($A181,Apr!$O$4:$T$202,5,FALSE)+Apr!L$4/1000,0)</f>
        <v>0</v>
      </c>
      <c r="D181" s="16">
        <f t="shared" si="208"/>
        <v>0</v>
      </c>
      <c r="E181" s="6">
        <f>IF(May!$E184&gt;0,VLOOKUP($A181,May!$O$4:$T$202,4,FALSE),0)</f>
        <v>0</v>
      </c>
      <c r="F181" s="6">
        <f>IF(May!$E184&gt;0,VLOOKUP($A181,May!$O$4:$T$202,5,FALSE)+May!L$4/1000,0)</f>
        <v>0</v>
      </c>
      <c r="G181" s="16">
        <f t="shared" si="209"/>
        <v>0</v>
      </c>
      <c r="H181" s="6">
        <f>IF(Jun!$E184&gt;0,VLOOKUP($A181,Jun!$O$4:$R$202,4,FALSE),0)</f>
        <v>0</v>
      </c>
      <c r="I181" s="6">
        <f>IF(Jun!$E184&gt;0,VLOOKUP($A181,Jun!$O$4:$T$202,5,FALSE)+Jun!L$4/1000,0)</f>
        <v>0</v>
      </c>
      <c r="J181" s="16">
        <f t="shared" si="210"/>
        <v>0</v>
      </c>
      <c r="K181" s="6">
        <f>IF(Jul!$E184&gt;0,VLOOKUP($A181,Jul!$O$4:$R$202,4,FALSE),0)</f>
        <v>0</v>
      </c>
      <c r="L181" s="6">
        <f>IF(Jul!$E184&gt;0,VLOOKUP($A181,Jul!$O$4:$T$202,5,FALSE)+Jul!$L$4/1000,0)</f>
        <v>0</v>
      </c>
      <c r="M181" s="16">
        <f t="shared" si="211"/>
        <v>0</v>
      </c>
      <c r="N181" s="6">
        <f>IF(Aug!$E184&gt;0,VLOOKUP($A181,Aug!$O$4:$R$202,4,FALSE),0)</f>
        <v>0</v>
      </c>
      <c r="O181" s="6">
        <f>IF(Aug!$E184&gt;0,VLOOKUP($A181,Aug!$O$4:$T$202,5,FALSE)+Aug!L$4/1000,0)</f>
        <v>0</v>
      </c>
      <c r="P181" s="16">
        <f t="shared" si="212"/>
        <v>0</v>
      </c>
      <c r="Q181" s="6">
        <f>IF(Sep!$E184&gt;0,VLOOKUP($A181,Sep!$O$4:$R$202,4,FALSE),0)</f>
        <v>0</v>
      </c>
      <c r="R181" s="6">
        <f>IF(Sep!$E184&gt;0,VLOOKUP($A181,Sep!$O$4:$T$202,5,FALSE)+Sep!L$4/1000,0)</f>
        <v>0</v>
      </c>
      <c r="S181" s="16">
        <f t="shared" si="213"/>
        <v>0</v>
      </c>
      <c r="T181" s="6">
        <f>IF(Oct!$E184&gt;0,VLOOKUP($A181,Oct!$O$4:$R$202,4,FALSE),0)</f>
        <v>0</v>
      </c>
      <c r="U181" s="6">
        <f>IF(Oct!$E184&gt;0,VLOOKUP($A181,Oct!$O$4:$T$202,5,FALSE)+Oct!L$4/1000,0)</f>
        <v>0</v>
      </c>
      <c r="V181" s="16">
        <f t="shared" si="214"/>
        <v>0</v>
      </c>
      <c r="W181" s="6">
        <f>IF(Nov!$E184&gt;0,VLOOKUP($A181,Nov!$O$4:$R$202,4,FALSE),0)</f>
        <v>0</v>
      </c>
      <c r="X181" s="6">
        <f>IF(Nov!$E184&gt;0,VLOOKUP($A181,Nov!$O$4:$T$202,5,FALSE)+Nov!L$4/1000,0)</f>
        <v>0</v>
      </c>
      <c r="Y181" s="16">
        <f t="shared" si="215"/>
        <v>0</v>
      </c>
      <c r="Z181" s="6">
        <f>IF(Dec!$E184&gt;0,VLOOKUP($A181,Dec!$O$4:$R$202,4,FALSE),0)</f>
        <v>0</v>
      </c>
      <c r="AA181" s="6">
        <f>IF(Dec!$E184&gt;0,VLOOKUP($A181,Dec!$O$4:$T$202,5,FALSE)+Dec!L$4/1000,0)</f>
        <v>0</v>
      </c>
      <c r="AB181" s="16">
        <f t="shared" si="216"/>
        <v>0</v>
      </c>
      <c r="AC181" s="6">
        <f>IF(Jan!$E184&gt;0,VLOOKUP($A181,Jan!$O$4:$R$202,4,FALSE),0)</f>
        <v>0</v>
      </c>
      <c r="AD181" s="6">
        <f>IF(Jan!$E184&gt;0,VLOOKUP($A181,Jan!$O$4:$T$202,5,FALSE)+Jan!L$4/1000,0)</f>
        <v>0</v>
      </c>
      <c r="AE181" s="16">
        <f t="shared" si="217"/>
        <v>0</v>
      </c>
      <c r="AF181" s="6">
        <f>IF(Feb!$E184&gt;0,VLOOKUP($A181,Feb!$O$4:$R$202,4,FALSE),0)</f>
        <v>0</v>
      </c>
      <c r="AG181" s="6">
        <f>IF(Feb!$E184&gt;0,VLOOKUP($A181,Feb!$O$4:$T$202,5,FALSE)+Feb!L$4/1000,0)</f>
        <v>0</v>
      </c>
      <c r="AH181" s="16">
        <f t="shared" si="218"/>
        <v>0</v>
      </c>
      <c r="AI181" s="6">
        <f>IF(Mar!$E184&gt;0,VLOOKUP($A181,Mar!$O$4:$R$202,4,FALSE),0)</f>
        <v>0</v>
      </c>
      <c r="AJ181" s="6">
        <f>IF(Mar!$E184&gt;0,VLOOKUP($A181,Mar!$O$4:$T$202,5,FALSE)+Mar!L$4/1000,0)</f>
        <v>0</v>
      </c>
      <c r="AK181" s="16">
        <f t="shared" si="219"/>
        <v>0</v>
      </c>
      <c r="AN181" s="16">
        <f t="shared" si="185"/>
        <v>0</v>
      </c>
      <c r="AQ181" s="1">
        <f t="shared" si="186"/>
        <v>0</v>
      </c>
      <c r="AR181" s="6">
        <f t="shared" si="187"/>
        <v>0</v>
      </c>
      <c r="AS181" s="6">
        <f t="shared" si="188"/>
        <v>0</v>
      </c>
      <c r="AT181" s="6">
        <f t="shared" si="189"/>
        <v>0</v>
      </c>
      <c r="AU181" s="6">
        <f t="shared" si="190"/>
        <v>0</v>
      </c>
      <c r="AV181" s="6">
        <f t="shared" si="191"/>
        <v>0</v>
      </c>
      <c r="AW181" s="6">
        <f t="shared" si="192"/>
        <v>0</v>
      </c>
      <c r="AX181" s="6">
        <f t="shared" si="193"/>
        <v>0</v>
      </c>
      <c r="AY181" s="6">
        <f t="shared" si="194"/>
        <v>0</v>
      </c>
      <c r="AZ181" s="6">
        <f t="shared" si="195"/>
        <v>0</v>
      </c>
      <c r="BA181" s="6">
        <f t="shared" si="196"/>
        <v>0</v>
      </c>
      <c r="BB181" s="6">
        <f t="shared" si="197"/>
        <v>0</v>
      </c>
      <c r="BC181" s="6">
        <f t="shared" si="198"/>
        <v>0</v>
      </c>
      <c r="BE181" s="1">
        <f t="shared" si="199"/>
        <v>0</v>
      </c>
      <c r="BF181" s="1">
        <f t="shared" si="200"/>
        <v>0</v>
      </c>
      <c r="BG181" s="1">
        <f t="shared" si="201"/>
        <v>0</v>
      </c>
      <c r="BH181" s="1">
        <f t="shared" si="202"/>
        <v>0</v>
      </c>
      <c r="BI181" s="1">
        <f t="shared" si="203"/>
        <v>0</v>
      </c>
      <c r="BJ181" s="1">
        <f t="shared" si="204"/>
        <v>0</v>
      </c>
      <c r="BK181" s="1">
        <f t="shared" si="205"/>
        <v>0</v>
      </c>
      <c r="BL181" s="1">
        <f t="shared" si="206"/>
        <v>0</v>
      </c>
      <c r="BM181" s="1">
        <f t="shared" si="207"/>
        <v>0</v>
      </c>
    </row>
    <row r="182" spans="2:65" x14ac:dyDescent="0.25">
      <c r="B182" s="6">
        <f>IF(Apr!$E185&gt;0,VLOOKUP($A182,Apr!$O$4:$T$202,4,FALSE),0)</f>
        <v>0</v>
      </c>
      <c r="C182" s="6">
        <f>IF(Apr!$E185&gt;0,VLOOKUP($A182,Apr!$O$4:$T$202,5,FALSE)+Apr!L$4/1000,0)</f>
        <v>0</v>
      </c>
      <c r="D182" s="16">
        <f t="shared" si="208"/>
        <v>0</v>
      </c>
      <c r="E182" s="6">
        <f>IF(May!$E185&gt;0,VLOOKUP($A182,May!$O$4:$T$202,4,FALSE),0)</f>
        <v>0</v>
      </c>
      <c r="F182" s="6">
        <f>IF(May!$E185&gt;0,VLOOKUP($A182,May!$O$4:$T$202,5,FALSE)+May!L$4/1000,0)</f>
        <v>0</v>
      </c>
      <c r="G182" s="16">
        <f t="shared" si="209"/>
        <v>0</v>
      </c>
      <c r="H182" s="6">
        <f>IF(Jun!$E185&gt;0,VLOOKUP($A182,Jun!$O$4:$R$202,4,FALSE),0)</f>
        <v>0</v>
      </c>
      <c r="I182" s="6">
        <f>IF(Jun!$E185&gt;0,VLOOKUP($A182,Jun!$O$4:$T$202,5,FALSE)+Jun!L$4/1000,0)</f>
        <v>0</v>
      </c>
      <c r="J182" s="16">
        <f t="shared" si="210"/>
        <v>0</v>
      </c>
      <c r="K182" s="6">
        <f>IF(Jul!$E185&gt;0,VLOOKUP($A182,Jul!$O$4:$R$202,4,FALSE),0)</f>
        <v>0</v>
      </c>
      <c r="L182" s="6">
        <f>IF(Jul!$E185&gt;0,VLOOKUP($A182,Jul!$O$4:$T$202,5,FALSE)+Jul!$L$4/1000,0)</f>
        <v>0</v>
      </c>
      <c r="M182" s="16">
        <f t="shared" si="211"/>
        <v>0</v>
      </c>
      <c r="N182" s="6">
        <f>IF(Aug!$E185&gt;0,VLOOKUP($A182,Aug!$O$4:$R$202,4,FALSE),0)</f>
        <v>0</v>
      </c>
      <c r="O182" s="6">
        <f>IF(Aug!$E185&gt;0,VLOOKUP($A182,Aug!$O$4:$T$202,5,FALSE)+Aug!L$4/1000,0)</f>
        <v>0</v>
      </c>
      <c r="P182" s="16">
        <f t="shared" si="212"/>
        <v>0</v>
      </c>
      <c r="Q182" s="6">
        <f>IF(Sep!$E185&gt;0,VLOOKUP($A182,Sep!$O$4:$R$202,4,FALSE),0)</f>
        <v>0</v>
      </c>
      <c r="R182" s="6">
        <f>IF(Sep!$E185&gt;0,VLOOKUP($A182,Sep!$O$4:$T$202,5,FALSE)+Sep!L$4/1000,0)</f>
        <v>0</v>
      </c>
      <c r="S182" s="16">
        <f t="shared" si="213"/>
        <v>0</v>
      </c>
      <c r="T182" s="6">
        <f>IF(Oct!$E185&gt;0,VLOOKUP($A182,Oct!$O$4:$R$202,4,FALSE),0)</f>
        <v>0</v>
      </c>
      <c r="U182" s="6">
        <f>IF(Oct!$E185&gt;0,VLOOKUP($A182,Oct!$O$4:$T$202,5,FALSE)+Oct!L$4/1000,0)</f>
        <v>0</v>
      </c>
      <c r="V182" s="16">
        <f t="shared" si="214"/>
        <v>0</v>
      </c>
      <c r="W182" s="6">
        <f>IF(Nov!$E185&gt;0,VLOOKUP($A182,Nov!$O$4:$R$202,4,FALSE),0)</f>
        <v>0</v>
      </c>
      <c r="X182" s="6">
        <f>IF(Nov!$E185&gt;0,VLOOKUP($A182,Nov!$O$4:$T$202,5,FALSE)+Nov!L$4/1000,0)</f>
        <v>0</v>
      </c>
      <c r="Y182" s="16">
        <f t="shared" si="215"/>
        <v>0</v>
      </c>
      <c r="Z182" s="6">
        <f>IF(Dec!$E185&gt;0,VLOOKUP($A182,Dec!$O$4:$R$202,4,FALSE),0)</f>
        <v>0</v>
      </c>
      <c r="AA182" s="6">
        <f>IF(Dec!$E185&gt;0,VLOOKUP($A182,Dec!$O$4:$T$202,5,FALSE)+Dec!L$4/1000,0)</f>
        <v>0</v>
      </c>
      <c r="AB182" s="16">
        <f t="shared" si="216"/>
        <v>0</v>
      </c>
      <c r="AC182" s="6">
        <f>IF(Jan!$E185&gt;0,VLOOKUP($A182,Jan!$O$4:$R$202,4,FALSE),0)</f>
        <v>0</v>
      </c>
      <c r="AD182" s="6">
        <f>IF(Jan!$E185&gt;0,VLOOKUP($A182,Jan!$O$4:$T$202,5,FALSE)+Jan!L$4/1000,0)</f>
        <v>0</v>
      </c>
      <c r="AE182" s="16">
        <f t="shared" si="217"/>
        <v>0</v>
      </c>
      <c r="AF182" s="6">
        <f>IF(Feb!$E185&gt;0,VLOOKUP($A182,Feb!$O$4:$R$202,4,FALSE),0)</f>
        <v>0</v>
      </c>
      <c r="AG182" s="6">
        <f>IF(Feb!$E185&gt;0,VLOOKUP($A182,Feb!$O$4:$T$202,5,FALSE)+Feb!L$4/1000,0)</f>
        <v>0</v>
      </c>
      <c r="AH182" s="16">
        <f t="shared" si="218"/>
        <v>0</v>
      </c>
      <c r="AI182" s="6">
        <f>IF(Mar!$E185&gt;0,VLOOKUP($A182,Mar!$O$4:$R$202,4,FALSE),0)</f>
        <v>0</v>
      </c>
      <c r="AJ182" s="6">
        <f>IF(Mar!$E185&gt;0,VLOOKUP($A182,Mar!$O$4:$T$202,5,FALSE)+Mar!L$4/1000,0)</f>
        <v>0</v>
      </c>
      <c r="AK182" s="16">
        <f t="shared" si="219"/>
        <v>0</v>
      </c>
      <c r="AN182" s="16">
        <f t="shared" si="185"/>
        <v>0</v>
      </c>
      <c r="AQ182" s="1">
        <f t="shared" si="186"/>
        <v>0</v>
      </c>
      <c r="AR182" s="6">
        <f t="shared" si="187"/>
        <v>0</v>
      </c>
      <c r="AS182" s="6">
        <f t="shared" si="188"/>
        <v>0</v>
      </c>
      <c r="AT182" s="6">
        <f t="shared" si="189"/>
        <v>0</v>
      </c>
      <c r="AU182" s="6">
        <f t="shared" si="190"/>
        <v>0</v>
      </c>
      <c r="AV182" s="6">
        <f t="shared" si="191"/>
        <v>0</v>
      </c>
      <c r="AW182" s="6">
        <f t="shared" si="192"/>
        <v>0</v>
      </c>
      <c r="AX182" s="6">
        <f t="shared" si="193"/>
        <v>0</v>
      </c>
      <c r="AY182" s="6">
        <f t="shared" si="194"/>
        <v>0</v>
      </c>
      <c r="AZ182" s="6">
        <f t="shared" si="195"/>
        <v>0</v>
      </c>
      <c r="BA182" s="6">
        <f t="shared" si="196"/>
        <v>0</v>
      </c>
      <c r="BB182" s="6">
        <f t="shared" si="197"/>
        <v>0</v>
      </c>
      <c r="BC182" s="6">
        <f t="shared" si="198"/>
        <v>0</v>
      </c>
      <c r="BE182" s="1">
        <f t="shared" si="199"/>
        <v>0</v>
      </c>
      <c r="BF182" s="1">
        <f t="shared" si="200"/>
        <v>0</v>
      </c>
      <c r="BG182" s="1">
        <f t="shared" si="201"/>
        <v>0</v>
      </c>
      <c r="BH182" s="1">
        <f t="shared" si="202"/>
        <v>0</v>
      </c>
      <c r="BI182" s="1">
        <f t="shared" si="203"/>
        <v>0</v>
      </c>
      <c r="BJ182" s="1">
        <f t="shared" si="204"/>
        <v>0</v>
      </c>
      <c r="BK182" s="1">
        <f t="shared" si="205"/>
        <v>0</v>
      </c>
      <c r="BL182" s="1">
        <f t="shared" si="206"/>
        <v>0</v>
      </c>
      <c r="BM182" s="1">
        <f t="shared" si="207"/>
        <v>0</v>
      </c>
    </row>
    <row r="183" spans="2:65" x14ac:dyDescent="0.25">
      <c r="B183" s="6">
        <f>IF(Apr!$E186&gt;0,VLOOKUP($A183,Apr!$O$4:$T$202,4,FALSE),0)</f>
        <v>0</v>
      </c>
      <c r="C183" s="6">
        <f>IF(Apr!$E186&gt;0,VLOOKUP($A183,Apr!$O$4:$T$202,5,FALSE)+Apr!L$4/1000,0)</f>
        <v>0</v>
      </c>
      <c r="D183" s="16">
        <f t="shared" si="208"/>
        <v>0</v>
      </c>
      <c r="E183" s="6">
        <f>IF(May!$E186&gt;0,VLOOKUP($A183,May!$O$4:$T$202,4,FALSE),0)</f>
        <v>0</v>
      </c>
      <c r="F183" s="6">
        <f>IF(May!$E186&gt;0,VLOOKUP($A183,May!$O$4:$T$202,5,FALSE)+May!L$4/1000,0)</f>
        <v>0</v>
      </c>
      <c r="G183" s="16">
        <f t="shared" si="209"/>
        <v>0</v>
      </c>
      <c r="H183" s="6">
        <f>IF(Jun!$E186&gt;0,VLOOKUP($A183,Jun!$O$4:$R$202,4,FALSE),0)</f>
        <v>0</v>
      </c>
      <c r="I183" s="6">
        <f>IF(Jun!$E186&gt;0,VLOOKUP($A183,Jun!$O$4:$T$202,5,FALSE)+Jun!L$4/1000,0)</f>
        <v>0</v>
      </c>
      <c r="J183" s="16">
        <f t="shared" si="210"/>
        <v>0</v>
      </c>
      <c r="K183" s="6">
        <f>IF(Jul!$E186&gt;0,VLOOKUP($A183,Jul!$O$4:$R$202,4,FALSE),0)</f>
        <v>0</v>
      </c>
      <c r="L183" s="6">
        <f>IF(Jul!$E186&gt;0,VLOOKUP($A183,Jul!$O$4:$T$202,5,FALSE)+Jul!$L$4/1000,0)</f>
        <v>0</v>
      </c>
      <c r="M183" s="16">
        <f t="shared" si="211"/>
        <v>0</v>
      </c>
      <c r="N183" s="6">
        <f>IF(Aug!$E186&gt;0,VLOOKUP($A183,Aug!$O$4:$R$202,4,FALSE),0)</f>
        <v>0</v>
      </c>
      <c r="O183" s="6">
        <f>IF(Aug!$E186&gt;0,VLOOKUP($A183,Aug!$O$4:$T$202,5,FALSE)+Aug!L$4/1000,0)</f>
        <v>0</v>
      </c>
      <c r="P183" s="16">
        <f t="shared" si="212"/>
        <v>0</v>
      </c>
      <c r="Q183" s="6">
        <f>IF(Sep!$E186&gt;0,VLOOKUP($A183,Sep!$O$4:$R$202,4,FALSE),0)</f>
        <v>0</v>
      </c>
      <c r="R183" s="6">
        <f>IF(Sep!$E186&gt;0,VLOOKUP($A183,Sep!$O$4:$T$202,5,FALSE)+Sep!L$4/1000,0)</f>
        <v>0</v>
      </c>
      <c r="S183" s="16">
        <f t="shared" si="213"/>
        <v>0</v>
      </c>
      <c r="T183" s="6">
        <f>IF(Oct!$E186&gt;0,VLOOKUP($A183,Oct!$O$4:$R$202,4,FALSE),0)</f>
        <v>0</v>
      </c>
      <c r="U183" s="6">
        <f>IF(Oct!$E186&gt;0,VLOOKUP($A183,Oct!$O$4:$T$202,5,FALSE)+Oct!L$4/1000,0)</f>
        <v>0</v>
      </c>
      <c r="V183" s="16">
        <f t="shared" si="214"/>
        <v>0</v>
      </c>
      <c r="W183" s="6">
        <f>IF(Nov!$E186&gt;0,VLOOKUP($A183,Nov!$O$4:$R$202,4,FALSE),0)</f>
        <v>0</v>
      </c>
      <c r="X183" s="6">
        <f>IF(Nov!$E186&gt;0,VLOOKUP($A183,Nov!$O$4:$T$202,5,FALSE)+Nov!L$4/1000,0)</f>
        <v>0</v>
      </c>
      <c r="Y183" s="16">
        <f t="shared" si="215"/>
        <v>0</v>
      </c>
      <c r="Z183" s="6">
        <f>IF(Dec!$E186&gt;0,VLOOKUP($A183,Dec!$O$4:$R$202,4,FALSE),0)</f>
        <v>0</v>
      </c>
      <c r="AA183" s="6">
        <f>IF(Dec!$E186&gt;0,VLOOKUP($A183,Dec!$O$4:$T$202,5,FALSE)+Dec!L$4/1000,0)</f>
        <v>0</v>
      </c>
      <c r="AB183" s="16">
        <f t="shared" si="216"/>
        <v>0</v>
      </c>
      <c r="AC183" s="6">
        <f>IF(Jan!$E186&gt;0,VLOOKUP($A183,Jan!$O$4:$R$202,4,FALSE),0)</f>
        <v>0</v>
      </c>
      <c r="AD183" s="6">
        <f>IF(Jan!$E186&gt;0,VLOOKUP($A183,Jan!$O$4:$T$202,5,FALSE)+Jan!L$4/1000,0)</f>
        <v>0</v>
      </c>
      <c r="AE183" s="16">
        <f t="shared" si="217"/>
        <v>0</v>
      </c>
      <c r="AF183" s="6">
        <f>IF(Feb!$E186&gt;0,VLOOKUP($A183,Feb!$O$4:$R$202,4,FALSE),0)</f>
        <v>0</v>
      </c>
      <c r="AG183" s="6">
        <f>IF(Feb!$E186&gt;0,VLOOKUP($A183,Feb!$O$4:$T$202,5,FALSE)+Feb!L$4/1000,0)</f>
        <v>0</v>
      </c>
      <c r="AH183" s="16">
        <f t="shared" si="218"/>
        <v>0</v>
      </c>
      <c r="AI183" s="6">
        <f>IF(Mar!$E186&gt;0,VLOOKUP($A183,Mar!$O$4:$R$202,4,FALSE),0)</f>
        <v>0</v>
      </c>
      <c r="AJ183" s="6">
        <f>IF(Mar!$E186&gt;0,VLOOKUP($A183,Mar!$O$4:$T$202,5,FALSE)+Mar!L$4/1000,0)</f>
        <v>0</v>
      </c>
      <c r="AK183" s="16">
        <f t="shared" si="219"/>
        <v>0</v>
      </c>
      <c r="AN183" s="16">
        <f t="shared" si="185"/>
        <v>0</v>
      </c>
      <c r="AQ183" s="1">
        <f t="shared" si="186"/>
        <v>0</v>
      </c>
      <c r="AR183" s="6">
        <f t="shared" si="187"/>
        <v>0</v>
      </c>
      <c r="AS183" s="6">
        <f t="shared" si="188"/>
        <v>0</v>
      </c>
      <c r="AT183" s="6">
        <f t="shared" si="189"/>
        <v>0</v>
      </c>
      <c r="AU183" s="6">
        <f t="shared" si="190"/>
        <v>0</v>
      </c>
      <c r="AV183" s="6">
        <f t="shared" si="191"/>
        <v>0</v>
      </c>
      <c r="AW183" s="6">
        <f t="shared" si="192"/>
        <v>0</v>
      </c>
      <c r="AX183" s="6">
        <f t="shared" si="193"/>
        <v>0</v>
      </c>
      <c r="AY183" s="6">
        <f t="shared" si="194"/>
        <v>0</v>
      </c>
      <c r="AZ183" s="6">
        <f t="shared" si="195"/>
        <v>0</v>
      </c>
      <c r="BA183" s="6">
        <f t="shared" si="196"/>
        <v>0</v>
      </c>
      <c r="BB183" s="6">
        <f t="shared" si="197"/>
        <v>0</v>
      </c>
      <c r="BC183" s="6">
        <f t="shared" si="198"/>
        <v>0</v>
      </c>
      <c r="BE183" s="1">
        <f t="shared" si="199"/>
        <v>0</v>
      </c>
      <c r="BF183" s="1">
        <f t="shared" si="200"/>
        <v>0</v>
      </c>
      <c r="BG183" s="1">
        <f t="shared" si="201"/>
        <v>0</v>
      </c>
      <c r="BH183" s="1">
        <f t="shared" si="202"/>
        <v>0</v>
      </c>
      <c r="BI183" s="1">
        <f t="shared" si="203"/>
        <v>0</v>
      </c>
      <c r="BJ183" s="1">
        <f t="shared" si="204"/>
        <v>0</v>
      </c>
      <c r="BK183" s="1">
        <f t="shared" si="205"/>
        <v>0</v>
      </c>
      <c r="BL183" s="1">
        <f t="shared" si="206"/>
        <v>0</v>
      </c>
      <c r="BM183" s="1">
        <f t="shared" si="207"/>
        <v>0</v>
      </c>
    </row>
    <row r="184" spans="2:65" x14ac:dyDescent="0.25">
      <c r="B184" s="6">
        <f>IF(Apr!$E187&gt;0,VLOOKUP($A184,Apr!$O$4:$T$202,4,FALSE),0)</f>
        <v>0</v>
      </c>
      <c r="C184" s="6">
        <f>IF(Apr!$E187&gt;0,VLOOKUP($A184,Apr!$O$4:$T$202,5,FALSE)+Apr!L$4/1000,0)</f>
        <v>0</v>
      </c>
      <c r="D184" s="16">
        <f t="shared" si="208"/>
        <v>0</v>
      </c>
      <c r="E184" s="6">
        <f>IF(May!$E187&gt;0,VLOOKUP($A184,May!$O$4:$T$202,4,FALSE),0)</f>
        <v>0</v>
      </c>
      <c r="F184" s="6">
        <f>IF(May!$E187&gt;0,VLOOKUP($A184,May!$O$4:$T$202,5,FALSE)+May!L$4/1000,0)</f>
        <v>0</v>
      </c>
      <c r="G184" s="16">
        <f t="shared" si="209"/>
        <v>0</v>
      </c>
      <c r="H184" s="6">
        <f>IF(Jun!$E187&gt;0,VLOOKUP($A184,Jun!$O$4:$R$202,4,FALSE),0)</f>
        <v>0</v>
      </c>
      <c r="I184" s="6">
        <f>IF(Jun!$E187&gt;0,VLOOKUP($A184,Jun!$O$4:$T$202,5,FALSE)+Jun!L$4/1000,0)</f>
        <v>0</v>
      </c>
      <c r="J184" s="16">
        <f t="shared" si="210"/>
        <v>0</v>
      </c>
      <c r="K184" s="6">
        <f>IF(Jul!$E187&gt;0,VLOOKUP($A184,Jul!$O$4:$R$202,4,FALSE),0)</f>
        <v>0</v>
      </c>
      <c r="L184" s="6">
        <f>IF(Jul!$E187&gt;0,VLOOKUP($A184,Jul!$O$4:$T$202,5,FALSE)+Jul!$L$4/1000,0)</f>
        <v>0</v>
      </c>
      <c r="M184" s="16">
        <f t="shared" si="211"/>
        <v>0</v>
      </c>
      <c r="N184" s="6">
        <f>IF(Aug!$E187&gt;0,VLOOKUP($A184,Aug!$O$4:$R$202,4,FALSE),0)</f>
        <v>0</v>
      </c>
      <c r="O184" s="6">
        <f>IF(Aug!$E187&gt;0,VLOOKUP($A184,Aug!$O$4:$T$202,5,FALSE)+Aug!L$4/1000,0)</f>
        <v>0</v>
      </c>
      <c r="P184" s="16">
        <f t="shared" si="212"/>
        <v>0</v>
      </c>
      <c r="Q184" s="6">
        <f>IF(Sep!$E187&gt;0,VLOOKUP($A184,Sep!$O$4:$R$202,4,FALSE),0)</f>
        <v>0</v>
      </c>
      <c r="R184" s="6">
        <f>IF(Sep!$E187&gt;0,VLOOKUP($A184,Sep!$O$4:$T$202,5,FALSE)+Sep!L$4/1000,0)</f>
        <v>0</v>
      </c>
      <c r="S184" s="16">
        <f t="shared" si="213"/>
        <v>0</v>
      </c>
      <c r="T184" s="6">
        <f>IF(Oct!$E187&gt;0,VLOOKUP($A184,Oct!$O$4:$R$202,4,FALSE),0)</f>
        <v>0</v>
      </c>
      <c r="U184" s="6">
        <f>IF(Oct!$E187&gt;0,VLOOKUP($A184,Oct!$O$4:$T$202,5,FALSE)+Oct!L$4/1000,0)</f>
        <v>0</v>
      </c>
      <c r="V184" s="16">
        <f t="shared" si="214"/>
        <v>0</v>
      </c>
      <c r="W184" s="6">
        <f>IF(Nov!$E187&gt;0,VLOOKUP($A184,Nov!$O$4:$R$202,4,FALSE),0)</f>
        <v>0</v>
      </c>
      <c r="X184" s="6">
        <f>IF(Nov!$E187&gt;0,VLOOKUP($A184,Nov!$O$4:$T$202,5,FALSE)+Nov!L$4/1000,0)</f>
        <v>0</v>
      </c>
      <c r="Y184" s="16">
        <f t="shared" si="215"/>
        <v>0</v>
      </c>
      <c r="Z184" s="6">
        <f>IF(Dec!$E187&gt;0,VLOOKUP($A184,Dec!$O$4:$R$202,4,FALSE),0)</f>
        <v>0</v>
      </c>
      <c r="AA184" s="6">
        <f>IF(Dec!$E187&gt;0,VLOOKUP($A184,Dec!$O$4:$T$202,5,FALSE)+Dec!L$4/1000,0)</f>
        <v>0</v>
      </c>
      <c r="AB184" s="16">
        <f t="shared" si="216"/>
        <v>0</v>
      </c>
      <c r="AC184" s="6">
        <f>IF(Jan!$E187&gt;0,VLOOKUP($A184,Jan!$O$4:$R$202,4,FALSE),0)</f>
        <v>0</v>
      </c>
      <c r="AD184" s="6">
        <f>IF(Jan!$E187&gt;0,VLOOKUP($A184,Jan!$O$4:$T$202,5,FALSE)+Jan!L$4/1000,0)</f>
        <v>0</v>
      </c>
      <c r="AE184" s="16">
        <f t="shared" si="217"/>
        <v>0</v>
      </c>
      <c r="AF184" s="6">
        <f>IF(Feb!$E187&gt;0,VLOOKUP($A184,Feb!$O$4:$R$202,4,FALSE),0)</f>
        <v>0</v>
      </c>
      <c r="AG184" s="6">
        <f>IF(Feb!$E187&gt;0,VLOOKUP($A184,Feb!$O$4:$T$202,5,FALSE)+Feb!L$4/1000,0)</f>
        <v>0</v>
      </c>
      <c r="AH184" s="16">
        <f t="shared" si="218"/>
        <v>0</v>
      </c>
      <c r="AI184" s="6">
        <f>IF(Mar!$E187&gt;0,VLOOKUP($A184,Mar!$O$4:$R$202,4,FALSE),0)</f>
        <v>0</v>
      </c>
      <c r="AJ184" s="6">
        <f>IF(Mar!$E187&gt;0,VLOOKUP($A184,Mar!$O$4:$T$202,5,FALSE)+Mar!L$4/1000,0)</f>
        <v>0</v>
      </c>
      <c r="AK184" s="16">
        <f t="shared" si="219"/>
        <v>0</v>
      </c>
      <c r="AN184" s="16">
        <f t="shared" si="185"/>
        <v>0</v>
      </c>
      <c r="AQ184" s="1">
        <f t="shared" si="186"/>
        <v>0</v>
      </c>
      <c r="AR184" s="6">
        <f t="shared" si="187"/>
        <v>0</v>
      </c>
      <c r="AS184" s="6">
        <f t="shared" si="188"/>
        <v>0</v>
      </c>
      <c r="AT184" s="6">
        <f t="shared" si="189"/>
        <v>0</v>
      </c>
      <c r="AU184" s="6">
        <f t="shared" si="190"/>
        <v>0</v>
      </c>
      <c r="AV184" s="6">
        <f t="shared" si="191"/>
        <v>0</v>
      </c>
      <c r="AW184" s="6">
        <f t="shared" si="192"/>
        <v>0</v>
      </c>
      <c r="AX184" s="6">
        <f t="shared" si="193"/>
        <v>0</v>
      </c>
      <c r="AY184" s="6">
        <f t="shared" si="194"/>
        <v>0</v>
      </c>
      <c r="AZ184" s="6">
        <f t="shared" si="195"/>
        <v>0</v>
      </c>
      <c r="BA184" s="6">
        <f t="shared" si="196"/>
        <v>0</v>
      </c>
      <c r="BB184" s="6">
        <f t="shared" si="197"/>
        <v>0</v>
      </c>
      <c r="BC184" s="6">
        <f t="shared" si="198"/>
        <v>0</v>
      </c>
      <c r="BE184" s="1">
        <f t="shared" si="199"/>
        <v>0</v>
      </c>
      <c r="BF184" s="1">
        <f t="shared" si="200"/>
        <v>0</v>
      </c>
      <c r="BG184" s="1">
        <f t="shared" si="201"/>
        <v>0</v>
      </c>
      <c r="BH184" s="1">
        <f t="shared" si="202"/>
        <v>0</v>
      </c>
      <c r="BI184" s="1">
        <f t="shared" si="203"/>
        <v>0</v>
      </c>
      <c r="BJ184" s="1">
        <f t="shared" si="204"/>
        <v>0</v>
      </c>
      <c r="BK184" s="1">
        <f t="shared" si="205"/>
        <v>0</v>
      </c>
      <c r="BL184" s="1">
        <f t="shared" si="206"/>
        <v>0</v>
      </c>
      <c r="BM184" s="1">
        <f t="shared" si="207"/>
        <v>0</v>
      </c>
    </row>
    <row r="185" spans="2:65" x14ac:dyDescent="0.25">
      <c r="B185" s="6">
        <f>IF(Apr!$E188&gt;0,VLOOKUP($A185,Apr!$O$4:$T$202,4,FALSE),0)</f>
        <v>0</v>
      </c>
      <c r="C185" s="6">
        <f>IF(Apr!$E188&gt;0,VLOOKUP($A185,Apr!$O$4:$T$202,5,FALSE)+Apr!L$4/1000,0)</f>
        <v>0</v>
      </c>
      <c r="D185" s="16">
        <f t="shared" si="208"/>
        <v>0</v>
      </c>
      <c r="E185" s="6">
        <f>IF(May!$E188&gt;0,VLOOKUP($A185,May!$O$4:$T$202,4,FALSE),0)</f>
        <v>0</v>
      </c>
      <c r="F185" s="6">
        <f>IF(May!$E188&gt;0,VLOOKUP($A185,May!$O$4:$T$202,5,FALSE)+May!L$4/1000,0)</f>
        <v>0</v>
      </c>
      <c r="G185" s="16">
        <f t="shared" si="209"/>
        <v>0</v>
      </c>
      <c r="H185" s="6">
        <f>IF(Jun!$E188&gt;0,VLOOKUP($A185,Jun!$O$4:$R$202,4,FALSE),0)</f>
        <v>0</v>
      </c>
      <c r="I185" s="6">
        <f>IF(Jun!$E188&gt;0,VLOOKUP($A185,Jun!$O$4:$T$202,5,FALSE)+Jun!L$4/1000,0)</f>
        <v>0</v>
      </c>
      <c r="J185" s="16">
        <f t="shared" si="210"/>
        <v>0</v>
      </c>
      <c r="K185" s="6">
        <f>IF(Jul!$E188&gt;0,VLOOKUP($A185,Jul!$O$4:$R$202,4,FALSE),0)</f>
        <v>0</v>
      </c>
      <c r="L185" s="6">
        <f>IF(Jul!$E188&gt;0,VLOOKUP($A185,Jul!$O$4:$T$202,5,FALSE)+Jul!$L$4/1000,0)</f>
        <v>0</v>
      </c>
      <c r="M185" s="16">
        <f t="shared" si="211"/>
        <v>0</v>
      </c>
      <c r="N185" s="6">
        <f>IF(Aug!$E188&gt;0,VLOOKUP($A185,Aug!$O$4:$R$202,4,FALSE),0)</f>
        <v>0</v>
      </c>
      <c r="O185" s="6">
        <f>IF(Aug!$E188&gt;0,VLOOKUP($A185,Aug!$O$4:$T$202,5,FALSE)+Aug!L$4/1000,0)</f>
        <v>0</v>
      </c>
      <c r="P185" s="16">
        <f t="shared" si="212"/>
        <v>0</v>
      </c>
      <c r="Q185" s="6">
        <f>IF(Sep!$E188&gt;0,VLOOKUP($A185,Sep!$O$4:$R$202,4,FALSE),0)</f>
        <v>0</v>
      </c>
      <c r="R185" s="6">
        <f>IF(Sep!$E188&gt;0,VLOOKUP($A185,Sep!$O$4:$T$202,5,FALSE)+Sep!L$4/1000,0)</f>
        <v>0</v>
      </c>
      <c r="S185" s="16">
        <f t="shared" si="213"/>
        <v>0</v>
      </c>
      <c r="T185" s="6">
        <f>IF(Oct!$E188&gt;0,VLOOKUP($A185,Oct!$O$4:$R$202,4,FALSE),0)</f>
        <v>0</v>
      </c>
      <c r="U185" s="6">
        <f>IF(Oct!$E188&gt;0,VLOOKUP($A185,Oct!$O$4:$T$202,5,FALSE)+Oct!L$4/1000,0)</f>
        <v>0</v>
      </c>
      <c r="V185" s="16">
        <f t="shared" si="214"/>
        <v>0</v>
      </c>
      <c r="W185" s="6">
        <f>IF(Nov!$E188&gt;0,VLOOKUP($A185,Nov!$O$4:$R$202,4,FALSE),0)</f>
        <v>0</v>
      </c>
      <c r="X185" s="6">
        <f>IF(Nov!$E188&gt;0,VLOOKUP($A185,Nov!$O$4:$T$202,5,FALSE)+Nov!L$4/1000,0)</f>
        <v>0</v>
      </c>
      <c r="Y185" s="16">
        <f t="shared" si="215"/>
        <v>0</v>
      </c>
      <c r="Z185" s="6">
        <f>IF(Dec!$E188&gt;0,VLOOKUP($A185,Dec!$O$4:$R$202,4,FALSE),0)</f>
        <v>0</v>
      </c>
      <c r="AA185" s="6">
        <f>IF(Dec!$E188&gt;0,VLOOKUP($A185,Dec!$O$4:$T$202,5,FALSE)+Dec!L$4/1000,0)</f>
        <v>0</v>
      </c>
      <c r="AB185" s="16">
        <f t="shared" si="216"/>
        <v>0</v>
      </c>
      <c r="AC185" s="6">
        <f>IF(Jan!$E188&gt;0,VLOOKUP($A185,Jan!$O$4:$R$202,4,FALSE),0)</f>
        <v>0</v>
      </c>
      <c r="AD185" s="6">
        <f>IF(Jan!$E188&gt;0,VLOOKUP($A185,Jan!$O$4:$T$202,5,FALSE)+Jan!L$4/1000,0)</f>
        <v>0</v>
      </c>
      <c r="AE185" s="16">
        <f t="shared" si="217"/>
        <v>0</v>
      </c>
      <c r="AF185" s="6">
        <f>IF(Feb!$E188&gt;0,VLOOKUP($A185,Feb!$O$4:$R$202,4,FALSE),0)</f>
        <v>0</v>
      </c>
      <c r="AG185" s="6">
        <f>IF(Feb!$E188&gt;0,VLOOKUP($A185,Feb!$O$4:$T$202,5,FALSE)+Feb!L$4/1000,0)</f>
        <v>0</v>
      </c>
      <c r="AH185" s="16">
        <f t="shared" si="218"/>
        <v>0</v>
      </c>
      <c r="AI185" s="6">
        <f>IF(Mar!$E188&gt;0,VLOOKUP($A185,Mar!$O$4:$R$202,4,FALSE),0)</f>
        <v>0</v>
      </c>
      <c r="AJ185" s="6">
        <f>IF(Mar!$E188&gt;0,VLOOKUP($A185,Mar!$O$4:$T$202,5,FALSE)+Mar!L$4/1000,0)</f>
        <v>0</v>
      </c>
      <c r="AK185" s="16">
        <f t="shared" si="219"/>
        <v>0</v>
      </c>
      <c r="AN185" s="16">
        <f t="shared" si="185"/>
        <v>0</v>
      </c>
      <c r="AQ185" s="1">
        <f t="shared" si="186"/>
        <v>0</v>
      </c>
      <c r="AR185" s="6">
        <f t="shared" si="187"/>
        <v>0</v>
      </c>
      <c r="AS185" s="6">
        <f t="shared" si="188"/>
        <v>0</v>
      </c>
      <c r="AT185" s="6">
        <f t="shared" si="189"/>
        <v>0</v>
      </c>
      <c r="AU185" s="6">
        <f t="shared" si="190"/>
        <v>0</v>
      </c>
      <c r="AV185" s="6">
        <f t="shared" si="191"/>
        <v>0</v>
      </c>
      <c r="AW185" s="6">
        <f t="shared" si="192"/>
        <v>0</v>
      </c>
      <c r="AX185" s="6">
        <f t="shared" si="193"/>
        <v>0</v>
      </c>
      <c r="AY185" s="6">
        <f t="shared" si="194"/>
        <v>0</v>
      </c>
      <c r="AZ185" s="6">
        <f t="shared" si="195"/>
        <v>0</v>
      </c>
      <c r="BA185" s="6">
        <f t="shared" si="196"/>
        <v>0</v>
      </c>
      <c r="BB185" s="6">
        <f t="shared" si="197"/>
        <v>0</v>
      </c>
      <c r="BC185" s="6">
        <f t="shared" si="198"/>
        <v>0</v>
      </c>
      <c r="BE185" s="1">
        <f t="shared" si="199"/>
        <v>0</v>
      </c>
      <c r="BF185" s="1">
        <f t="shared" si="200"/>
        <v>0</v>
      </c>
      <c r="BG185" s="1">
        <f t="shared" si="201"/>
        <v>0</v>
      </c>
      <c r="BH185" s="1">
        <f t="shared" si="202"/>
        <v>0</v>
      </c>
      <c r="BI185" s="1">
        <f t="shared" si="203"/>
        <v>0</v>
      </c>
      <c r="BJ185" s="1">
        <f t="shared" si="204"/>
        <v>0</v>
      </c>
      <c r="BK185" s="1">
        <f t="shared" si="205"/>
        <v>0</v>
      </c>
      <c r="BL185" s="1">
        <f t="shared" si="206"/>
        <v>0</v>
      </c>
      <c r="BM185" s="1">
        <f t="shared" si="207"/>
        <v>0</v>
      </c>
    </row>
    <row r="186" spans="2:65" x14ac:dyDescent="0.25">
      <c r="B186" s="6">
        <f>IF(Apr!$E189&gt;0,VLOOKUP($A186,Apr!$O$4:$T$202,4,FALSE),0)</f>
        <v>0</v>
      </c>
      <c r="C186" s="6">
        <f>IF(Apr!$E189&gt;0,VLOOKUP($A186,Apr!$O$4:$T$202,5,FALSE)+Apr!L$4/1000,0)</f>
        <v>0</v>
      </c>
      <c r="D186" s="16">
        <f t="shared" si="208"/>
        <v>0</v>
      </c>
      <c r="E186" s="6">
        <f>IF(May!$E189&gt;0,VLOOKUP($A186,May!$O$4:$T$202,4,FALSE),0)</f>
        <v>0</v>
      </c>
      <c r="F186" s="6">
        <f>IF(May!$E189&gt;0,VLOOKUP($A186,May!$O$4:$T$202,5,FALSE)+May!L$4/1000,0)</f>
        <v>0</v>
      </c>
      <c r="G186" s="16">
        <f t="shared" si="209"/>
        <v>0</v>
      </c>
      <c r="H186" s="6">
        <f>IF(Jun!$E189&gt;0,VLOOKUP($A186,Jun!$O$4:$R$202,4,FALSE),0)</f>
        <v>0</v>
      </c>
      <c r="I186" s="6">
        <f>IF(Jun!$E189&gt;0,VLOOKUP($A186,Jun!$O$4:$T$202,5,FALSE)+Jun!L$4/1000,0)</f>
        <v>0</v>
      </c>
      <c r="J186" s="16">
        <f t="shared" si="210"/>
        <v>0</v>
      </c>
      <c r="K186" s="6">
        <f>IF(Jul!$E189&gt;0,VLOOKUP($A186,Jul!$O$4:$R$202,4,FALSE),0)</f>
        <v>0</v>
      </c>
      <c r="L186" s="6">
        <f>IF(Jul!$E189&gt;0,VLOOKUP($A186,Jul!$O$4:$T$202,5,FALSE)+Jul!$L$4/1000,0)</f>
        <v>0</v>
      </c>
      <c r="M186" s="16">
        <f t="shared" si="211"/>
        <v>0</v>
      </c>
      <c r="N186" s="6">
        <f>IF(Aug!$E189&gt;0,VLOOKUP($A186,Aug!$O$4:$R$202,4,FALSE),0)</f>
        <v>0</v>
      </c>
      <c r="O186" s="6">
        <f>IF(Aug!$E189&gt;0,VLOOKUP($A186,Aug!$O$4:$T$202,5,FALSE)+Aug!L$4/1000,0)</f>
        <v>0</v>
      </c>
      <c r="P186" s="16">
        <f t="shared" si="212"/>
        <v>0</v>
      </c>
      <c r="Q186" s="6">
        <f>IF(Sep!$E189&gt;0,VLOOKUP($A186,Sep!$O$4:$R$202,4,FALSE),0)</f>
        <v>0</v>
      </c>
      <c r="R186" s="6">
        <f>IF(Sep!$E189&gt;0,VLOOKUP($A186,Sep!$O$4:$T$202,5,FALSE)+Sep!L$4/1000,0)</f>
        <v>0</v>
      </c>
      <c r="S186" s="16">
        <f t="shared" si="213"/>
        <v>0</v>
      </c>
      <c r="T186" s="6">
        <f>IF(Oct!$E189&gt;0,VLOOKUP($A186,Oct!$O$4:$R$202,4,FALSE),0)</f>
        <v>0</v>
      </c>
      <c r="U186" s="6">
        <f>IF(Oct!$E189&gt;0,VLOOKUP($A186,Oct!$O$4:$T$202,5,FALSE)+Oct!L$4/1000,0)</f>
        <v>0</v>
      </c>
      <c r="V186" s="16">
        <f t="shared" si="214"/>
        <v>0</v>
      </c>
      <c r="W186" s="6">
        <f>IF(Nov!$E189&gt;0,VLOOKUP($A186,Nov!$O$4:$R$202,4,FALSE),0)</f>
        <v>0</v>
      </c>
      <c r="X186" s="6">
        <f>IF(Nov!$E189&gt;0,VLOOKUP($A186,Nov!$O$4:$T$202,5,FALSE)+Nov!L$4/1000,0)</f>
        <v>0</v>
      </c>
      <c r="Y186" s="16">
        <f t="shared" si="215"/>
        <v>0</v>
      </c>
      <c r="Z186" s="6">
        <f>IF(Dec!$E189&gt;0,VLOOKUP($A186,Dec!$O$4:$R$202,4,FALSE),0)</f>
        <v>0</v>
      </c>
      <c r="AA186" s="6">
        <f>IF(Dec!$E189&gt;0,VLOOKUP($A186,Dec!$O$4:$T$202,5,FALSE)+Dec!L$4/1000,0)</f>
        <v>0</v>
      </c>
      <c r="AB186" s="16">
        <f t="shared" si="216"/>
        <v>0</v>
      </c>
      <c r="AC186" s="6">
        <f>IF(Jan!$E189&gt;0,VLOOKUP($A186,Jan!$O$4:$R$202,4,FALSE),0)</f>
        <v>0</v>
      </c>
      <c r="AD186" s="6">
        <f>IF(Jan!$E189&gt;0,VLOOKUP($A186,Jan!$O$4:$T$202,5,FALSE)+Jan!L$4/1000,0)</f>
        <v>0</v>
      </c>
      <c r="AE186" s="16">
        <f t="shared" si="217"/>
        <v>0</v>
      </c>
      <c r="AF186" s="6">
        <f>IF(Feb!$E189&gt;0,VLOOKUP($A186,Feb!$O$4:$R$202,4,FALSE),0)</f>
        <v>0</v>
      </c>
      <c r="AG186" s="6">
        <f>IF(Feb!$E189&gt;0,VLOOKUP($A186,Feb!$O$4:$T$202,5,FALSE)+Feb!L$4/1000,0)</f>
        <v>0</v>
      </c>
      <c r="AH186" s="16">
        <f t="shared" si="218"/>
        <v>0</v>
      </c>
      <c r="AI186" s="6">
        <f>IF(Mar!$E189&gt;0,VLOOKUP($A186,Mar!$O$4:$R$202,4,FALSE),0)</f>
        <v>0</v>
      </c>
      <c r="AJ186" s="6">
        <f>IF(Mar!$E189&gt;0,VLOOKUP($A186,Mar!$O$4:$T$202,5,FALSE)+Mar!L$4/1000,0)</f>
        <v>0</v>
      </c>
      <c r="AK186" s="16">
        <f t="shared" si="219"/>
        <v>0</v>
      </c>
      <c r="AN186" s="16">
        <f t="shared" si="185"/>
        <v>0</v>
      </c>
      <c r="AQ186" s="1">
        <f t="shared" si="186"/>
        <v>0</v>
      </c>
      <c r="AR186" s="6">
        <f t="shared" si="187"/>
        <v>0</v>
      </c>
      <c r="AS186" s="6">
        <f t="shared" si="188"/>
        <v>0</v>
      </c>
      <c r="AT186" s="6">
        <f t="shared" si="189"/>
        <v>0</v>
      </c>
      <c r="AU186" s="6">
        <f t="shared" si="190"/>
        <v>0</v>
      </c>
      <c r="AV186" s="6">
        <f t="shared" si="191"/>
        <v>0</v>
      </c>
      <c r="AW186" s="6">
        <f t="shared" si="192"/>
        <v>0</v>
      </c>
      <c r="AX186" s="6">
        <f t="shared" si="193"/>
        <v>0</v>
      </c>
      <c r="AY186" s="6">
        <f t="shared" si="194"/>
        <v>0</v>
      </c>
      <c r="AZ186" s="6">
        <f t="shared" si="195"/>
        <v>0</v>
      </c>
      <c r="BA186" s="6">
        <f t="shared" si="196"/>
        <v>0</v>
      </c>
      <c r="BB186" s="6">
        <f t="shared" si="197"/>
        <v>0</v>
      </c>
      <c r="BC186" s="6">
        <f t="shared" si="198"/>
        <v>0</v>
      </c>
      <c r="BE186" s="1">
        <f t="shared" si="199"/>
        <v>0</v>
      </c>
      <c r="BF186" s="1">
        <f t="shared" si="200"/>
        <v>0</v>
      </c>
      <c r="BG186" s="1">
        <f t="shared" si="201"/>
        <v>0</v>
      </c>
      <c r="BH186" s="1">
        <f t="shared" si="202"/>
        <v>0</v>
      </c>
      <c r="BI186" s="1">
        <f t="shared" si="203"/>
        <v>0</v>
      </c>
      <c r="BJ186" s="1">
        <f t="shared" si="204"/>
        <v>0</v>
      </c>
      <c r="BK186" s="1">
        <f t="shared" si="205"/>
        <v>0</v>
      </c>
      <c r="BL186" s="1">
        <f t="shared" si="206"/>
        <v>0</v>
      </c>
      <c r="BM186" s="1">
        <f t="shared" si="207"/>
        <v>0</v>
      </c>
    </row>
    <row r="187" spans="2:65" x14ac:dyDescent="0.25">
      <c r="B187" s="6">
        <f>IF(Apr!$E190&gt;0,VLOOKUP($A187,Apr!$O$4:$T$202,4,FALSE),0)</f>
        <v>0</v>
      </c>
      <c r="C187" s="6">
        <f>IF(Apr!$E190&gt;0,VLOOKUP($A187,Apr!$O$4:$T$202,5,FALSE)+Apr!L$4/1000,0)</f>
        <v>0</v>
      </c>
      <c r="D187" s="16">
        <f t="shared" si="208"/>
        <v>0</v>
      </c>
      <c r="E187" s="6">
        <f>IF(May!$E190&gt;0,VLOOKUP($A187,May!$O$4:$T$202,4,FALSE),0)</f>
        <v>0</v>
      </c>
      <c r="F187" s="6">
        <f>IF(May!$E190&gt;0,VLOOKUP($A187,May!$O$4:$T$202,5,FALSE)+May!L$4/1000,0)</f>
        <v>0</v>
      </c>
      <c r="G187" s="16">
        <f t="shared" si="209"/>
        <v>0</v>
      </c>
      <c r="H187" s="6">
        <f>IF(Jun!$E190&gt;0,VLOOKUP($A187,Jun!$O$4:$R$202,4,FALSE),0)</f>
        <v>0</v>
      </c>
      <c r="I187" s="6">
        <f>IF(Jun!$E190&gt;0,VLOOKUP($A187,Jun!$O$4:$T$202,5,FALSE)+Jun!L$4/1000,0)</f>
        <v>0</v>
      </c>
      <c r="J187" s="16">
        <f t="shared" si="210"/>
        <v>0</v>
      </c>
      <c r="K187" s="6">
        <f>IF(Jul!$E190&gt;0,VLOOKUP($A187,Jul!$O$4:$R$202,4,FALSE),0)</f>
        <v>0</v>
      </c>
      <c r="L187" s="6">
        <f>IF(Jul!$E190&gt;0,VLOOKUP($A187,Jul!$O$4:$T$202,5,FALSE)+Jul!$L$4/1000,0)</f>
        <v>0</v>
      </c>
      <c r="M187" s="16">
        <f t="shared" si="211"/>
        <v>0</v>
      </c>
      <c r="N187" s="6">
        <f>IF(Aug!$E190&gt;0,VLOOKUP($A187,Aug!$O$4:$R$202,4,FALSE),0)</f>
        <v>0</v>
      </c>
      <c r="O187" s="6">
        <f>IF(Aug!$E190&gt;0,VLOOKUP($A187,Aug!$O$4:$T$202,5,FALSE)+Aug!L$4/1000,0)</f>
        <v>0</v>
      </c>
      <c r="P187" s="16">
        <f t="shared" si="212"/>
        <v>0</v>
      </c>
      <c r="Q187" s="6">
        <f>IF(Sep!$E190&gt;0,VLOOKUP($A187,Sep!$O$4:$R$202,4,FALSE),0)</f>
        <v>0</v>
      </c>
      <c r="R187" s="6">
        <f>IF(Sep!$E190&gt;0,VLOOKUP($A187,Sep!$O$4:$T$202,5,FALSE)+Sep!L$4/1000,0)</f>
        <v>0</v>
      </c>
      <c r="S187" s="16">
        <f t="shared" si="213"/>
        <v>0</v>
      </c>
      <c r="T187" s="6">
        <f>IF(Oct!$E190&gt;0,VLOOKUP($A187,Oct!$O$4:$R$202,4,FALSE),0)</f>
        <v>0</v>
      </c>
      <c r="U187" s="6">
        <f>IF(Oct!$E190&gt;0,VLOOKUP($A187,Oct!$O$4:$T$202,5,FALSE)+Oct!L$4/1000,0)</f>
        <v>0</v>
      </c>
      <c r="V187" s="16">
        <f t="shared" si="214"/>
        <v>0</v>
      </c>
      <c r="W187" s="6">
        <f>IF(Nov!$E190&gt;0,VLOOKUP($A187,Nov!$O$4:$R$202,4,FALSE),0)</f>
        <v>0</v>
      </c>
      <c r="X187" s="6">
        <f>IF(Nov!$E190&gt;0,VLOOKUP($A187,Nov!$O$4:$T$202,5,FALSE)+Nov!L$4/1000,0)</f>
        <v>0</v>
      </c>
      <c r="Y187" s="16">
        <f t="shared" si="215"/>
        <v>0</v>
      </c>
      <c r="Z187" s="6">
        <f>IF(Dec!$E190&gt;0,VLOOKUP($A187,Dec!$O$4:$R$202,4,FALSE),0)</f>
        <v>0</v>
      </c>
      <c r="AA187" s="6">
        <f>IF(Dec!$E190&gt;0,VLOOKUP($A187,Dec!$O$4:$T$202,5,FALSE)+Dec!L$4/1000,0)</f>
        <v>0</v>
      </c>
      <c r="AB187" s="16">
        <f t="shared" si="216"/>
        <v>0</v>
      </c>
      <c r="AC187" s="6">
        <f>IF(Jan!$E190&gt;0,VLOOKUP($A187,Jan!$O$4:$R$202,4,FALSE),0)</f>
        <v>0</v>
      </c>
      <c r="AD187" s="6">
        <f>IF(Jan!$E190&gt;0,VLOOKUP($A187,Jan!$O$4:$T$202,5,FALSE)+Jan!L$4/1000,0)</f>
        <v>0</v>
      </c>
      <c r="AE187" s="16">
        <f t="shared" si="217"/>
        <v>0</v>
      </c>
      <c r="AF187" s="6">
        <f>IF(Feb!$E190&gt;0,VLOOKUP($A187,Feb!$O$4:$R$202,4,FALSE),0)</f>
        <v>0</v>
      </c>
      <c r="AG187" s="6">
        <f>IF(Feb!$E190&gt;0,VLOOKUP($A187,Feb!$O$4:$T$202,5,FALSE)+Feb!L$4/1000,0)</f>
        <v>0</v>
      </c>
      <c r="AH187" s="16">
        <f t="shared" si="218"/>
        <v>0</v>
      </c>
      <c r="AI187" s="6">
        <f>IF(Mar!$E190&gt;0,VLOOKUP($A187,Mar!$O$4:$R$202,4,FALSE),0)</f>
        <v>0</v>
      </c>
      <c r="AJ187" s="6">
        <f>IF(Mar!$E190&gt;0,VLOOKUP($A187,Mar!$O$4:$T$202,5,FALSE)+Mar!L$4/1000,0)</f>
        <v>0</v>
      </c>
      <c r="AK187" s="16">
        <f t="shared" si="219"/>
        <v>0</v>
      </c>
      <c r="AN187" s="16">
        <f t="shared" si="185"/>
        <v>0</v>
      </c>
      <c r="AQ187" s="1">
        <f t="shared" si="186"/>
        <v>0</v>
      </c>
      <c r="AR187" s="6">
        <f t="shared" si="187"/>
        <v>0</v>
      </c>
      <c r="AS187" s="6">
        <f t="shared" si="188"/>
        <v>0</v>
      </c>
      <c r="AT187" s="6">
        <f t="shared" si="189"/>
        <v>0</v>
      </c>
      <c r="AU187" s="6">
        <f t="shared" si="190"/>
        <v>0</v>
      </c>
      <c r="AV187" s="6">
        <f t="shared" si="191"/>
        <v>0</v>
      </c>
      <c r="AW187" s="6">
        <f t="shared" si="192"/>
        <v>0</v>
      </c>
      <c r="AX187" s="6">
        <f t="shared" si="193"/>
        <v>0</v>
      </c>
      <c r="AY187" s="6">
        <f t="shared" si="194"/>
        <v>0</v>
      </c>
      <c r="AZ187" s="6">
        <f t="shared" si="195"/>
        <v>0</v>
      </c>
      <c r="BA187" s="6">
        <f t="shared" si="196"/>
        <v>0</v>
      </c>
      <c r="BB187" s="6">
        <f t="shared" si="197"/>
        <v>0</v>
      </c>
      <c r="BC187" s="6">
        <f t="shared" si="198"/>
        <v>0</v>
      </c>
      <c r="BE187" s="1">
        <f t="shared" si="199"/>
        <v>0</v>
      </c>
      <c r="BF187" s="1">
        <f t="shared" si="200"/>
        <v>0</v>
      </c>
      <c r="BG187" s="1">
        <f t="shared" si="201"/>
        <v>0</v>
      </c>
      <c r="BH187" s="1">
        <f t="shared" si="202"/>
        <v>0</v>
      </c>
      <c r="BI187" s="1">
        <f t="shared" si="203"/>
        <v>0</v>
      </c>
      <c r="BJ187" s="1">
        <f t="shared" si="204"/>
        <v>0</v>
      </c>
      <c r="BK187" s="1">
        <f t="shared" si="205"/>
        <v>0</v>
      </c>
      <c r="BL187" s="1">
        <f t="shared" si="206"/>
        <v>0</v>
      </c>
      <c r="BM187" s="1">
        <f t="shared" si="207"/>
        <v>0</v>
      </c>
    </row>
    <row r="188" spans="2:65" x14ac:dyDescent="0.25">
      <c r="B188" s="6">
        <f>IF(Apr!$E191&gt;0,VLOOKUP($A188,Apr!$O$4:$T$202,4,FALSE),0)</f>
        <v>0</v>
      </c>
      <c r="C188" s="6">
        <f>IF(Apr!$E191&gt;0,VLOOKUP($A188,Apr!$O$4:$T$202,5,FALSE)+Apr!L$4/1000,0)</f>
        <v>0</v>
      </c>
      <c r="D188" s="16">
        <f t="shared" si="208"/>
        <v>0</v>
      </c>
      <c r="E188" s="6">
        <f>IF(May!$E191&gt;0,VLOOKUP($A188,May!$O$4:$T$202,4,FALSE),0)</f>
        <v>0</v>
      </c>
      <c r="F188" s="6">
        <f>IF(May!$E191&gt;0,VLOOKUP($A188,May!$O$4:$T$202,5,FALSE)+May!L$4/1000,0)</f>
        <v>0</v>
      </c>
      <c r="G188" s="16">
        <f t="shared" si="209"/>
        <v>0</v>
      </c>
      <c r="H188" s="6">
        <f>IF(Jun!$E191&gt;0,VLOOKUP($A188,Jun!$O$4:$R$202,4,FALSE),0)</f>
        <v>0</v>
      </c>
      <c r="I188" s="6">
        <f>IF(Jun!$E191&gt;0,VLOOKUP($A188,Jun!$O$4:$T$202,5,FALSE)+Jun!L$4/1000,0)</f>
        <v>0</v>
      </c>
      <c r="J188" s="16">
        <f t="shared" si="210"/>
        <v>0</v>
      </c>
      <c r="K188" s="6">
        <f>IF(Jul!$E191&gt;0,VLOOKUP($A188,Jul!$O$4:$R$202,4,FALSE),0)</f>
        <v>0</v>
      </c>
      <c r="L188" s="6">
        <f>IF(Jul!$E191&gt;0,VLOOKUP($A188,Jul!$O$4:$T$202,5,FALSE)+Jul!$L$4/1000,0)</f>
        <v>0</v>
      </c>
      <c r="M188" s="16">
        <f t="shared" si="211"/>
        <v>0</v>
      </c>
      <c r="N188" s="6">
        <f>IF(Aug!$E191&gt;0,VLOOKUP($A188,Aug!$O$4:$R$202,4,FALSE),0)</f>
        <v>0</v>
      </c>
      <c r="O188" s="6">
        <f>IF(Aug!$E191&gt;0,VLOOKUP($A188,Aug!$O$4:$T$202,5,FALSE)+Aug!L$4/1000,0)</f>
        <v>0</v>
      </c>
      <c r="P188" s="16">
        <f t="shared" si="212"/>
        <v>0</v>
      </c>
      <c r="Q188" s="6">
        <f>IF(Sep!$E191&gt;0,VLOOKUP($A188,Sep!$O$4:$R$202,4,FALSE),0)</f>
        <v>0</v>
      </c>
      <c r="R188" s="6">
        <f>IF(Sep!$E191&gt;0,VLOOKUP($A188,Sep!$O$4:$T$202,5,FALSE)+Sep!L$4/1000,0)</f>
        <v>0</v>
      </c>
      <c r="S188" s="16">
        <f t="shared" si="213"/>
        <v>0</v>
      </c>
      <c r="T188" s="6">
        <f>IF(Oct!$E191&gt;0,VLOOKUP($A188,Oct!$O$4:$R$202,4,FALSE),0)</f>
        <v>0</v>
      </c>
      <c r="U188" s="6">
        <f>IF(Oct!$E191&gt;0,VLOOKUP($A188,Oct!$O$4:$T$202,5,FALSE)+Oct!L$4/1000,0)</f>
        <v>0</v>
      </c>
      <c r="V188" s="16">
        <f t="shared" si="214"/>
        <v>0</v>
      </c>
      <c r="W188" s="6">
        <f>IF(Nov!$E191&gt;0,VLOOKUP($A188,Nov!$O$4:$R$202,4,FALSE),0)</f>
        <v>0</v>
      </c>
      <c r="X188" s="6">
        <f>IF(Nov!$E191&gt;0,VLOOKUP($A188,Nov!$O$4:$T$202,5,FALSE)+Nov!L$4/1000,0)</f>
        <v>0</v>
      </c>
      <c r="Y188" s="16">
        <f t="shared" si="215"/>
        <v>0</v>
      </c>
      <c r="Z188" s="6">
        <f>IF(Dec!$E191&gt;0,VLOOKUP($A188,Dec!$O$4:$R$202,4,FALSE),0)</f>
        <v>0</v>
      </c>
      <c r="AA188" s="6">
        <f>IF(Dec!$E191&gt;0,VLOOKUP($A188,Dec!$O$4:$T$202,5,FALSE)+Dec!L$4/1000,0)</f>
        <v>0</v>
      </c>
      <c r="AB188" s="16">
        <f t="shared" si="216"/>
        <v>0</v>
      </c>
      <c r="AC188" s="6">
        <f>IF(Jan!$E191&gt;0,VLOOKUP($A188,Jan!$O$4:$R$202,4,FALSE),0)</f>
        <v>0</v>
      </c>
      <c r="AD188" s="6">
        <f>IF(Jan!$E191&gt;0,VLOOKUP($A188,Jan!$O$4:$T$202,5,FALSE)+Jan!L$4/1000,0)</f>
        <v>0</v>
      </c>
      <c r="AE188" s="16">
        <f t="shared" si="217"/>
        <v>0</v>
      </c>
      <c r="AF188" s="6">
        <f>IF(Feb!$E191&gt;0,VLOOKUP($A188,Feb!$O$4:$R$202,4,FALSE),0)</f>
        <v>0</v>
      </c>
      <c r="AG188" s="6">
        <f>IF(Feb!$E191&gt;0,VLOOKUP($A188,Feb!$O$4:$T$202,5,FALSE)+Feb!L$4/1000,0)</f>
        <v>0</v>
      </c>
      <c r="AH188" s="16">
        <f t="shared" si="218"/>
        <v>0</v>
      </c>
      <c r="AI188" s="6">
        <f>IF(Mar!$E191&gt;0,VLOOKUP($A188,Mar!$O$4:$R$202,4,FALSE),0)</f>
        <v>0</v>
      </c>
      <c r="AJ188" s="6">
        <f>IF(Mar!$E191&gt;0,VLOOKUP($A188,Mar!$O$4:$T$202,5,FALSE)+Mar!L$4/1000,0)</f>
        <v>0</v>
      </c>
      <c r="AK188" s="16">
        <f t="shared" si="219"/>
        <v>0</v>
      </c>
      <c r="AN188" s="16">
        <f t="shared" si="185"/>
        <v>0</v>
      </c>
      <c r="AQ188" s="1">
        <f t="shared" si="186"/>
        <v>0</v>
      </c>
      <c r="AR188" s="6">
        <f t="shared" si="187"/>
        <v>0</v>
      </c>
      <c r="AS188" s="6">
        <f t="shared" si="188"/>
        <v>0</v>
      </c>
      <c r="AT188" s="6">
        <f t="shared" si="189"/>
        <v>0</v>
      </c>
      <c r="AU188" s="6">
        <f t="shared" si="190"/>
        <v>0</v>
      </c>
      <c r="AV188" s="6">
        <f t="shared" si="191"/>
        <v>0</v>
      </c>
      <c r="AW188" s="6">
        <f t="shared" si="192"/>
        <v>0</v>
      </c>
      <c r="AX188" s="6">
        <f t="shared" si="193"/>
        <v>0</v>
      </c>
      <c r="AY188" s="6">
        <f t="shared" si="194"/>
        <v>0</v>
      </c>
      <c r="AZ188" s="6">
        <f t="shared" si="195"/>
        <v>0</v>
      </c>
      <c r="BA188" s="6">
        <f t="shared" si="196"/>
        <v>0</v>
      </c>
      <c r="BB188" s="6">
        <f t="shared" si="197"/>
        <v>0</v>
      </c>
      <c r="BC188" s="6">
        <f t="shared" si="198"/>
        <v>0</v>
      </c>
      <c r="BE188" s="1">
        <f t="shared" si="199"/>
        <v>0</v>
      </c>
      <c r="BF188" s="1">
        <f t="shared" si="200"/>
        <v>0</v>
      </c>
      <c r="BG188" s="1">
        <f t="shared" si="201"/>
        <v>0</v>
      </c>
      <c r="BH188" s="1">
        <f t="shared" si="202"/>
        <v>0</v>
      </c>
      <c r="BI188" s="1">
        <f t="shared" si="203"/>
        <v>0</v>
      </c>
      <c r="BJ188" s="1">
        <f t="shared" si="204"/>
        <v>0</v>
      </c>
      <c r="BK188" s="1">
        <f t="shared" si="205"/>
        <v>0</v>
      </c>
      <c r="BL188" s="1">
        <f t="shared" si="206"/>
        <v>0</v>
      </c>
      <c r="BM188" s="1">
        <f t="shared" si="207"/>
        <v>0</v>
      </c>
    </row>
    <row r="189" spans="2:65" x14ac:dyDescent="0.25">
      <c r="B189" s="6">
        <f>IF(Apr!$E192&gt;0,VLOOKUP($A189,Apr!$O$4:$T$202,4,FALSE),0)</f>
        <v>0</v>
      </c>
      <c r="C189" s="6">
        <f>IF(Apr!$E192&gt;0,VLOOKUP($A189,Apr!$O$4:$T$202,5,FALSE)+Apr!L$4/1000,0)</f>
        <v>0</v>
      </c>
      <c r="D189" s="16">
        <f t="shared" si="208"/>
        <v>0</v>
      </c>
      <c r="E189" s="6">
        <f>IF(May!$E192&gt;0,VLOOKUP($A189,May!$O$4:$T$202,4,FALSE),0)</f>
        <v>0</v>
      </c>
      <c r="F189" s="6">
        <f>IF(May!$E192&gt;0,VLOOKUP($A189,May!$O$4:$T$202,5,FALSE)+May!L$4/1000,0)</f>
        <v>0</v>
      </c>
      <c r="G189" s="16">
        <f t="shared" si="209"/>
        <v>0</v>
      </c>
      <c r="H189" s="6">
        <f>IF(Jun!$E192&gt;0,VLOOKUP($A189,Jun!$O$4:$R$202,4,FALSE),0)</f>
        <v>0</v>
      </c>
      <c r="I189" s="6">
        <f>IF(Jun!$E192&gt;0,VLOOKUP($A189,Jun!$O$4:$T$202,5,FALSE)+Jun!L$4/1000,0)</f>
        <v>0</v>
      </c>
      <c r="J189" s="16">
        <f t="shared" si="210"/>
        <v>0</v>
      </c>
      <c r="K189" s="6">
        <f>IF(Jul!$E192&gt;0,VLOOKUP($A189,Jul!$O$4:$R$202,4,FALSE),0)</f>
        <v>0</v>
      </c>
      <c r="L189" s="6">
        <f>IF(Jul!$E192&gt;0,VLOOKUP($A189,Jul!$O$4:$T$202,5,FALSE)+Jul!$L$4/1000,0)</f>
        <v>0</v>
      </c>
      <c r="M189" s="16">
        <f t="shared" si="211"/>
        <v>0</v>
      </c>
      <c r="N189" s="6">
        <f>IF(Aug!$E192&gt;0,VLOOKUP($A189,Aug!$O$4:$R$202,4,FALSE),0)</f>
        <v>0</v>
      </c>
      <c r="O189" s="6">
        <f>IF(Aug!$E192&gt;0,VLOOKUP($A189,Aug!$O$4:$T$202,5,FALSE)+Aug!L$4/1000,0)</f>
        <v>0</v>
      </c>
      <c r="P189" s="16">
        <f t="shared" si="212"/>
        <v>0</v>
      </c>
      <c r="Q189" s="6">
        <f>IF(Sep!$E192&gt;0,VLOOKUP($A189,Sep!$O$4:$R$202,4,FALSE),0)</f>
        <v>0</v>
      </c>
      <c r="R189" s="6">
        <f>IF(Sep!$E192&gt;0,VLOOKUP($A189,Sep!$O$4:$T$202,5,FALSE)+Sep!L$4/1000,0)</f>
        <v>0</v>
      </c>
      <c r="S189" s="16">
        <f t="shared" si="213"/>
        <v>0</v>
      </c>
      <c r="T189" s="6">
        <f>IF(Oct!$E192&gt;0,VLOOKUP($A189,Oct!$O$4:$R$202,4,FALSE),0)</f>
        <v>0</v>
      </c>
      <c r="U189" s="6">
        <f>IF(Oct!$E192&gt;0,VLOOKUP($A189,Oct!$O$4:$T$202,5,FALSE)+Oct!L$4/1000,0)</f>
        <v>0</v>
      </c>
      <c r="V189" s="16">
        <f t="shared" si="214"/>
        <v>0</v>
      </c>
      <c r="W189" s="6">
        <f>IF(Nov!$E192&gt;0,VLOOKUP($A189,Nov!$O$4:$R$202,4,FALSE),0)</f>
        <v>0</v>
      </c>
      <c r="X189" s="6">
        <f>IF(Nov!$E192&gt;0,VLOOKUP($A189,Nov!$O$4:$T$202,5,FALSE)+Nov!L$4/1000,0)</f>
        <v>0</v>
      </c>
      <c r="Y189" s="16">
        <f t="shared" si="215"/>
        <v>0</v>
      </c>
      <c r="Z189" s="6">
        <f>IF(Dec!$E192&gt;0,VLOOKUP($A189,Dec!$O$4:$R$202,4,FALSE),0)</f>
        <v>0</v>
      </c>
      <c r="AA189" s="6">
        <f>IF(Dec!$E192&gt;0,VLOOKUP($A189,Dec!$O$4:$T$202,5,FALSE)+Dec!L$4/1000,0)</f>
        <v>0</v>
      </c>
      <c r="AB189" s="16">
        <f t="shared" si="216"/>
        <v>0</v>
      </c>
      <c r="AC189" s="6">
        <f>IF(Jan!$E192&gt;0,VLOOKUP($A189,Jan!$O$4:$R$202,4,FALSE),0)</f>
        <v>0</v>
      </c>
      <c r="AD189" s="6">
        <f>IF(Jan!$E192&gt;0,VLOOKUP($A189,Jan!$O$4:$T$202,5,FALSE)+Jan!L$4/1000,0)</f>
        <v>0</v>
      </c>
      <c r="AE189" s="16">
        <f t="shared" si="217"/>
        <v>0</v>
      </c>
      <c r="AF189" s="6">
        <f>IF(Feb!$E192&gt;0,VLOOKUP($A189,Feb!$O$4:$R$202,4,FALSE),0)</f>
        <v>0</v>
      </c>
      <c r="AG189" s="6">
        <f>IF(Feb!$E192&gt;0,VLOOKUP($A189,Feb!$O$4:$T$202,5,FALSE)+Feb!L$4/1000,0)</f>
        <v>0</v>
      </c>
      <c r="AH189" s="16">
        <f t="shared" si="218"/>
        <v>0</v>
      </c>
      <c r="AI189" s="6">
        <f>IF(Mar!$E192&gt;0,VLOOKUP($A189,Mar!$O$4:$R$202,4,FALSE),0)</f>
        <v>0</v>
      </c>
      <c r="AJ189" s="6">
        <f>IF(Mar!$E192&gt;0,VLOOKUP($A189,Mar!$O$4:$T$202,5,FALSE)+Mar!L$4/1000,0)</f>
        <v>0</v>
      </c>
      <c r="AK189" s="16">
        <f t="shared" si="219"/>
        <v>0</v>
      </c>
      <c r="AN189" s="16">
        <f t="shared" si="185"/>
        <v>0</v>
      </c>
      <c r="AQ189" s="1">
        <f t="shared" si="186"/>
        <v>0</v>
      </c>
      <c r="AR189" s="6">
        <f t="shared" si="187"/>
        <v>0</v>
      </c>
      <c r="AS189" s="6">
        <f t="shared" si="188"/>
        <v>0</v>
      </c>
      <c r="AT189" s="6">
        <f t="shared" si="189"/>
        <v>0</v>
      </c>
      <c r="AU189" s="6">
        <f t="shared" si="190"/>
        <v>0</v>
      </c>
      <c r="AV189" s="6">
        <f t="shared" si="191"/>
        <v>0</v>
      </c>
      <c r="AW189" s="6">
        <f t="shared" si="192"/>
        <v>0</v>
      </c>
      <c r="AX189" s="6">
        <f t="shared" si="193"/>
        <v>0</v>
      </c>
      <c r="AY189" s="6">
        <f t="shared" si="194"/>
        <v>0</v>
      </c>
      <c r="AZ189" s="6">
        <f t="shared" si="195"/>
        <v>0</v>
      </c>
      <c r="BA189" s="6">
        <f t="shared" si="196"/>
        <v>0</v>
      </c>
      <c r="BB189" s="6">
        <f t="shared" si="197"/>
        <v>0</v>
      </c>
      <c r="BC189" s="6">
        <f t="shared" si="198"/>
        <v>0</v>
      </c>
      <c r="BE189" s="1">
        <f t="shared" si="199"/>
        <v>0</v>
      </c>
      <c r="BF189" s="1">
        <f t="shared" si="200"/>
        <v>0</v>
      </c>
      <c r="BG189" s="1">
        <f t="shared" si="201"/>
        <v>0</v>
      </c>
      <c r="BH189" s="1">
        <f t="shared" si="202"/>
        <v>0</v>
      </c>
      <c r="BI189" s="1">
        <f t="shared" si="203"/>
        <v>0</v>
      </c>
      <c r="BJ189" s="1">
        <f t="shared" si="204"/>
        <v>0</v>
      </c>
      <c r="BK189" s="1">
        <f t="shared" si="205"/>
        <v>0</v>
      </c>
      <c r="BL189" s="1">
        <f t="shared" si="206"/>
        <v>0</v>
      </c>
      <c r="BM189" s="1">
        <f t="shared" si="207"/>
        <v>0</v>
      </c>
    </row>
    <row r="190" spans="2:65" x14ac:dyDescent="0.25">
      <c r="B190" s="6">
        <f>IF(Apr!$E193&gt;0,VLOOKUP($A190,Apr!$O$4:$T$202,4,FALSE),0)</f>
        <v>0</v>
      </c>
      <c r="C190" s="6">
        <f>IF(Apr!$E193&gt;0,VLOOKUP($A190,Apr!$O$4:$T$202,5,FALSE)+Apr!L$4/1000,0)</f>
        <v>0</v>
      </c>
      <c r="D190" s="16">
        <f t="shared" si="208"/>
        <v>0</v>
      </c>
      <c r="E190" s="6">
        <f>IF(May!$E193&gt;0,VLOOKUP($A190,May!$O$4:$T$202,4,FALSE),0)</f>
        <v>0</v>
      </c>
      <c r="F190" s="6">
        <f>IF(May!$E193&gt;0,VLOOKUP($A190,May!$O$4:$T$202,5,FALSE)+May!L$4/1000,0)</f>
        <v>0</v>
      </c>
      <c r="G190" s="16">
        <f t="shared" si="209"/>
        <v>0</v>
      </c>
      <c r="H190" s="6">
        <f>IF(Jun!$E193&gt;0,VLOOKUP($A190,Jun!$O$4:$R$202,4,FALSE),0)</f>
        <v>0</v>
      </c>
      <c r="I190" s="6">
        <f>IF(Jun!$E193&gt;0,VLOOKUP($A190,Jun!$O$4:$T$202,5,FALSE)+Jun!L$4/1000,0)</f>
        <v>0</v>
      </c>
      <c r="J190" s="16">
        <f t="shared" si="210"/>
        <v>0</v>
      </c>
      <c r="K190" s="6">
        <f>IF(Jul!$E193&gt;0,VLOOKUP($A190,Jul!$O$4:$R$202,4,FALSE),0)</f>
        <v>0</v>
      </c>
      <c r="L190" s="6">
        <f>IF(Jul!$E193&gt;0,VLOOKUP($A190,Jul!$O$4:$T$202,5,FALSE)+Jul!$L$4/1000,0)</f>
        <v>0</v>
      </c>
      <c r="M190" s="16">
        <f t="shared" si="211"/>
        <v>0</v>
      </c>
      <c r="N190" s="6">
        <f>IF(Aug!$E193&gt;0,VLOOKUP($A190,Aug!$O$4:$R$202,4,FALSE),0)</f>
        <v>0</v>
      </c>
      <c r="O190" s="6">
        <f>IF(Aug!$E193&gt;0,VLOOKUP($A190,Aug!$O$4:$T$202,5,FALSE)+Aug!L$4/1000,0)</f>
        <v>0</v>
      </c>
      <c r="P190" s="16">
        <f t="shared" si="212"/>
        <v>0</v>
      </c>
      <c r="Q190" s="6">
        <f>IF(Sep!$E193&gt;0,VLOOKUP($A190,Sep!$O$4:$R$202,4,FALSE),0)</f>
        <v>0</v>
      </c>
      <c r="R190" s="6">
        <f>IF(Sep!$E193&gt;0,VLOOKUP($A190,Sep!$O$4:$T$202,5,FALSE)+Sep!L$4/1000,0)</f>
        <v>0</v>
      </c>
      <c r="S190" s="16">
        <f t="shared" si="213"/>
        <v>0</v>
      </c>
      <c r="T190" s="6">
        <f>IF(Oct!$E193&gt;0,VLOOKUP($A190,Oct!$O$4:$R$202,4,FALSE),0)</f>
        <v>0</v>
      </c>
      <c r="U190" s="6">
        <f>IF(Oct!$E193&gt;0,VLOOKUP($A190,Oct!$O$4:$T$202,5,FALSE)+Oct!L$4/1000,0)</f>
        <v>0</v>
      </c>
      <c r="V190" s="16">
        <f t="shared" si="214"/>
        <v>0</v>
      </c>
      <c r="W190" s="6">
        <f>IF(Nov!$E193&gt;0,VLOOKUP($A190,Nov!$O$4:$R$202,4,FALSE),0)</f>
        <v>0</v>
      </c>
      <c r="X190" s="6">
        <f>IF(Nov!$E193&gt;0,VLOOKUP($A190,Nov!$O$4:$T$202,5,FALSE)+Nov!L$4/1000,0)</f>
        <v>0</v>
      </c>
      <c r="Y190" s="16">
        <f t="shared" si="215"/>
        <v>0</v>
      </c>
      <c r="Z190" s="6">
        <f>IF(Dec!$E193&gt;0,VLOOKUP($A190,Dec!$O$4:$R$202,4,FALSE),0)</f>
        <v>0</v>
      </c>
      <c r="AA190" s="6">
        <f>IF(Dec!$E193&gt;0,VLOOKUP($A190,Dec!$O$4:$T$202,5,FALSE)+Dec!L$4/1000,0)</f>
        <v>0</v>
      </c>
      <c r="AB190" s="16">
        <f t="shared" si="216"/>
        <v>0</v>
      </c>
      <c r="AC190" s="6">
        <f>IF(Jan!$E193&gt;0,VLOOKUP($A190,Jan!$O$4:$R$202,4,FALSE),0)</f>
        <v>0</v>
      </c>
      <c r="AD190" s="6">
        <f>IF(Jan!$E193&gt;0,VLOOKUP($A190,Jan!$O$4:$T$202,5,FALSE)+Jan!L$4/1000,0)</f>
        <v>0</v>
      </c>
      <c r="AE190" s="16">
        <f t="shared" si="217"/>
        <v>0</v>
      </c>
      <c r="AF190" s="6">
        <f>IF(Feb!$E193&gt;0,VLOOKUP($A190,Feb!$O$4:$R$202,4,FALSE),0)</f>
        <v>0</v>
      </c>
      <c r="AG190" s="6">
        <f>IF(Feb!$E193&gt;0,VLOOKUP($A190,Feb!$O$4:$T$202,5,FALSE)+Feb!L$4/1000,0)</f>
        <v>0</v>
      </c>
      <c r="AH190" s="16">
        <f t="shared" si="218"/>
        <v>0</v>
      </c>
      <c r="AI190" s="6">
        <f>IF(Mar!$E193&gt;0,VLOOKUP($A190,Mar!$O$4:$R$202,4,FALSE),0)</f>
        <v>0</v>
      </c>
      <c r="AJ190" s="6">
        <f>IF(Mar!$E193&gt;0,VLOOKUP($A190,Mar!$O$4:$T$202,5,FALSE)+Mar!L$4/1000,0)</f>
        <v>0</v>
      </c>
      <c r="AK190" s="16">
        <f t="shared" si="219"/>
        <v>0</v>
      </c>
      <c r="AN190" s="16">
        <f t="shared" si="185"/>
        <v>0</v>
      </c>
      <c r="AQ190" s="1">
        <f t="shared" si="186"/>
        <v>0</v>
      </c>
      <c r="AR190" s="6">
        <f t="shared" si="187"/>
        <v>0</v>
      </c>
      <c r="AS190" s="6">
        <f t="shared" si="188"/>
        <v>0</v>
      </c>
      <c r="AT190" s="6">
        <f t="shared" si="189"/>
        <v>0</v>
      </c>
      <c r="AU190" s="6">
        <f t="shared" si="190"/>
        <v>0</v>
      </c>
      <c r="AV190" s="6">
        <f t="shared" si="191"/>
        <v>0</v>
      </c>
      <c r="AW190" s="6">
        <f t="shared" si="192"/>
        <v>0</v>
      </c>
      <c r="AX190" s="6">
        <f t="shared" si="193"/>
        <v>0</v>
      </c>
      <c r="AY190" s="6">
        <f t="shared" si="194"/>
        <v>0</v>
      </c>
      <c r="AZ190" s="6">
        <f t="shared" si="195"/>
        <v>0</v>
      </c>
      <c r="BA190" s="6">
        <f t="shared" si="196"/>
        <v>0</v>
      </c>
      <c r="BB190" s="6">
        <f t="shared" si="197"/>
        <v>0</v>
      </c>
      <c r="BC190" s="6">
        <f t="shared" si="198"/>
        <v>0</v>
      </c>
      <c r="BE190" s="1">
        <f t="shared" si="199"/>
        <v>0</v>
      </c>
      <c r="BF190" s="1">
        <f t="shared" si="200"/>
        <v>0</v>
      </c>
      <c r="BG190" s="1">
        <f t="shared" si="201"/>
        <v>0</v>
      </c>
      <c r="BH190" s="1">
        <f t="shared" si="202"/>
        <v>0</v>
      </c>
      <c r="BI190" s="1">
        <f t="shared" si="203"/>
        <v>0</v>
      </c>
      <c r="BJ190" s="1">
        <f t="shared" si="204"/>
        <v>0</v>
      </c>
      <c r="BK190" s="1">
        <f t="shared" si="205"/>
        <v>0</v>
      </c>
      <c r="BL190" s="1">
        <f t="shared" si="206"/>
        <v>0</v>
      </c>
      <c r="BM190" s="1">
        <f t="shared" si="207"/>
        <v>0</v>
      </c>
    </row>
    <row r="191" spans="2:65" x14ac:dyDescent="0.25">
      <c r="B191" s="6">
        <f>IF(Apr!$E194&gt;0,VLOOKUP($A191,Apr!$O$4:$T$202,4,FALSE),0)</f>
        <v>0</v>
      </c>
      <c r="C191" s="6">
        <f>IF(Apr!$E194&gt;0,VLOOKUP($A191,Apr!$O$4:$T$202,5,FALSE)+Apr!L$4/1000,0)</f>
        <v>0</v>
      </c>
      <c r="D191" s="16">
        <f t="shared" si="208"/>
        <v>0</v>
      </c>
      <c r="E191" s="6">
        <f>IF(May!$E194&gt;0,VLOOKUP($A191,May!$O$4:$T$202,4,FALSE),0)</f>
        <v>0</v>
      </c>
      <c r="F191" s="6">
        <f>IF(May!$E194&gt;0,VLOOKUP($A191,May!$O$4:$T$202,5,FALSE)+May!L$4/1000,0)</f>
        <v>0</v>
      </c>
      <c r="G191" s="16">
        <f t="shared" si="209"/>
        <v>0</v>
      </c>
      <c r="H191" s="6">
        <f>IF(Jun!$E194&gt;0,VLOOKUP($A191,Jun!$O$4:$R$202,4,FALSE),0)</f>
        <v>0</v>
      </c>
      <c r="I191" s="6">
        <f>IF(Jun!$E194&gt;0,VLOOKUP($A191,Jun!$O$4:$T$202,5,FALSE)+Jun!L$4/1000,0)</f>
        <v>0</v>
      </c>
      <c r="J191" s="16">
        <f t="shared" si="210"/>
        <v>0</v>
      </c>
      <c r="K191" s="6">
        <f>IF(Jul!$E194&gt;0,VLOOKUP($A191,Jul!$O$4:$R$202,4,FALSE),0)</f>
        <v>0</v>
      </c>
      <c r="L191" s="6">
        <f>IF(Jul!$E194&gt;0,VLOOKUP($A191,Jul!$O$4:$T$202,5,FALSE)+Jul!$L$4/1000,0)</f>
        <v>0</v>
      </c>
      <c r="M191" s="16">
        <f t="shared" si="211"/>
        <v>0</v>
      </c>
      <c r="N191" s="6">
        <f>IF(Aug!$E194&gt;0,VLOOKUP($A191,Aug!$O$4:$R$202,4,FALSE),0)</f>
        <v>0</v>
      </c>
      <c r="O191" s="6">
        <f>IF(Aug!$E194&gt;0,VLOOKUP($A191,Aug!$O$4:$T$202,5,FALSE)+Aug!L$4/1000,0)</f>
        <v>0</v>
      </c>
      <c r="P191" s="16">
        <f t="shared" si="212"/>
        <v>0</v>
      </c>
      <c r="Q191" s="6">
        <f>IF(Sep!$E194&gt;0,VLOOKUP($A191,Sep!$O$4:$R$202,4,FALSE),0)</f>
        <v>0</v>
      </c>
      <c r="R191" s="6">
        <f>IF(Sep!$E194&gt;0,VLOOKUP($A191,Sep!$O$4:$T$202,5,FALSE)+Sep!L$4/1000,0)</f>
        <v>0</v>
      </c>
      <c r="S191" s="16">
        <f t="shared" si="213"/>
        <v>0</v>
      </c>
      <c r="T191" s="6">
        <f>IF(Oct!$E194&gt;0,VLOOKUP($A191,Oct!$O$4:$R$202,4,FALSE),0)</f>
        <v>0</v>
      </c>
      <c r="U191" s="6">
        <f>IF(Oct!$E194&gt;0,VLOOKUP($A191,Oct!$O$4:$T$202,5,FALSE)+Oct!L$4/1000,0)</f>
        <v>0</v>
      </c>
      <c r="V191" s="16">
        <f t="shared" si="214"/>
        <v>0</v>
      </c>
      <c r="W191" s="6">
        <f>IF(Nov!$E194&gt;0,VLOOKUP($A191,Nov!$O$4:$R$202,4,FALSE),0)</f>
        <v>0</v>
      </c>
      <c r="X191" s="6">
        <f>IF(Nov!$E194&gt;0,VLOOKUP($A191,Nov!$O$4:$T$202,5,FALSE)+Nov!L$4/1000,0)</f>
        <v>0</v>
      </c>
      <c r="Y191" s="16">
        <f t="shared" si="215"/>
        <v>0</v>
      </c>
      <c r="Z191" s="6">
        <f>IF(Dec!$E194&gt;0,VLOOKUP($A191,Dec!$O$4:$R$202,4,FALSE),0)</f>
        <v>0</v>
      </c>
      <c r="AA191" s="6">
        <f>IF(Dec!$E194&gt;0,VLOOKUP($A191,Dec!$O$4:$T$202,5,FALSE)+Dec!L$4/1000,0)</f>
        <v>0</v>
      </c>
      <c r="AB191" s="16">
        <f t="shared" si="216"/>
        <v>0</v>
      </c>
      <c r="AC191" s="6">
        <f>IF(Jan!$E194&gt;0,VLOOKUP($A191,Jan!$O$4:$R$202,4,FALSE),0)</f>
        <v>0</v>
      </c>
      <c r="AD191" s="6">
        <f>IF(Jan!$E194&gt;0,VLOOKUP($A191,Jan!$O$4:$T$202,5,FALSE)+Jan!L$4/1000,0)</f>
        <v>0</v>
      </c>
      <c r="AE191" s="16">
        <f t="shared" si="217"/>
        <v>0</v>
      </c>
      <c r="AF191" s="6">
        <f>IF(Feb!$E194&gt;0,VLOOKUP($A191,Feb!$O$4:$R$202,4,FALSE),0)</f>
        <v>0</v>
      </c>
      <c r="AG191" s="6">
        <f>IF(Feb!$E194&gt;0,VLOOKUP($A191,Feb!$O$4:$T$202,5,FALSE)+Feb!L$4/1000,0)</f>
        <v>0</v>
      </c>
      <c r="AH191" s="16">
        <f t="shared" si="218"/>
        <v>0</v>
      </c>
      <c r="AI191" s="6">
        <f>IF(Mar!$E194&gt;0,VLOOKUP($A191,Mar!$O$4:$R$202,4,FALSE),0)</f>
        <v>0</v>
      </c>
      <c r="AJ191" s="6">
        <f>IF(Mar!$E194&gt;0,VLOOKUP($A191,Mar!$O$4:$T$202,5,FALSE)+Mar!L$4/1000,0)</f>
        <v>0</v>
      </c>
      <c r="AK191" s="16">
        <f t="shared" si="219"/>
        <v>0</v>
      </c>
      <c r="AN191" s="16">
        <f t="shared" si="185"/>
        <v>0</v>
      </c>
      <c r="AQ191" s="1">
        <f t="shared" si="186"/>
        <v>0</v>
      </c>
      <c r="AR191" s="6">
        <f t="shared" si="187"/>
        <v>0</v>
      </c>
      <c r="AS191" s="6">
        <f t="shared" si="188"/>
        <v>0</v>
      </c>
      <c r="AT191" s="6">
        <f t="shared" si="189"/>
        <v>0</v>
      </c>
      <c r="AU191" s="6">
        <f t="shared" si="190"/>
        <v>0</v>
      </c>
      <c r="AV191" s="6">
        <f t="shared" si="191"/>
        <v>0</v>
      </c>
      <c r="AW191" s="6">
        <f t="shared" si="192"/>
        <v>0</v>
      </c>
      <c r="AX191" s="6">
        <f t="shared" si="193"/>
        <v>0</v>
      </c>
      <c r="AY191" s="6">
        <f t="shared" si="194"/>
        <v>0</v>
      </c>
      <c r="AZ191" s="6">
        <f t="shared" si="195"/>
        <v>0</v>
      </c>
      <c r="BA191" s="6">
        <f t="shared" si="196"/>
        <v>0</v>
      </c>
      <c r="BB191" s="6">
        <f t="shared" si="197"/>
        <v>0</v>
      </c>
      <c r="BC191" s="6">
        <f t="shared" si="198"/>
        <v>0</v>
      </c>
      <c r="BE191" s="1">
        <f t="shared" si="199"/>
        <v>0</v>
      </c>
      <c r="BF191" s="1">
        <f t="shared" si="200"/>
        <v>0</v>
      </c>
      <c r="BG191" s="1">
        <f t="shared" si="201"/>
        <v>0</v>
      </c>
      <c r="BH191" s="1">
        <f t="shared" si="202"/>
        <v>0</v>
      </c>
      <c r="BI191" s="1">
        <f t="shared" si="203"/>
        <v>0</v>
      </c>
      <c r="BJ191" s="1">
        <f t="shared" si="204"/>
        <v>0</v>
      </c>
      <c r="BK191" s="1">
        <f t="shared" si="205"/>
        <v>0</v>
      </c>
      <c r="BL191" s="1">
        <f t="shared" si="206"/>
        <v>0</v>
      </c>
      <c r="BM191" s="1">
        <f t="shared" si="207"/>
        <v>0</v>
      </c>
    </row>
    <row r="192" spans="2:65" x14ac:dyDescent="0.25">
      <c r="B192" s="6">
        <f>IF(Apr!$E195&gt;0,VLOOKUP($A192,Apr!$O$4:$T$202,4,FALSE),0)</f>
        <v>0</v>
      </c>
      <c r="C192" s="6">
        <f>IF(Apr!$E195&gt;0,VLOOKUP($A192,Apr!$O$4:$T$202,5,FALSE)+Apr!L$4/1000,0)</f>
        <v>0</v>
      </c>
      <c r="D192" s="16">
        <f t="shared" si="208"/>
        <v>0</v>
      </c>
      <c r="E192" s="6">
        <f>IF(May!$E195&gt;0,VLOOKUP($A192,May!$O$4:$T$202,4,FALSE),0)</f>
        <v>0</v>
      </c>
      <c r="F192" s="6">
        <f>IF(May!$E195&gt;0,VLOOKUP($A192,May!$O$4:$T$202,5,FALSE)+May!L$4/1000,0)</f>
        <v>0</v>
      </c>
      <c r="G192" s="16">
        <f t="shared" si="209"/>
        <v>0</v>
      </c>
      <c r="H192" s="6">
        <f>IF(Jun!$E195&gt;0,VLOOKUP($A192,Jun!$O$4:$R$202,4,FALSE),0)</f>
        <v>0</v>
      </c>
      <c r="I192" s="6">
        <f>IF(Jun!$E195&gt;0,VLOOKUP($A192,Jun!$O$4:$T$202,5,FALSE)+Jun!L$4/1000,0)</f>
        <v>0</v>
      </c>
      <c r="J192" s="16">
        <f t="shared" si="210"/>
        <v>0</v>
      </c>
      <c r="K192" s="6">
        <f>IF(Jul!$E195&gt;0,VLOOKUP($A192,Jul!$O$4:$R$202,4,FALSE),0)</f>
        <v>0</v>
      </c>
      <c r="L192" s="6">
        <f>IF(Jul!$E195&gt;0,VLOOKUP($A192,Jul!$O$4:$T$202,5,FALSE)+Jul!$L$4/1000,0)</f>
        <v>0</v>
      </c>
      <c r="M192" s="16">
        <f t="shared" si="211"/>
        <v>0</v>
      </c>
      <c r="N192" s="6">
        <f>IF(Aug!$E195&gt;0,VLOOKUP($A192,Aug!$O$4:$R$202,4,FALSE),0)</f>
        <v>0</v>
      </c>
      <c r="O192" s="6">
        <f>IF(Aug!$E195&gt;0,VLOOKUP($A192,Aug!$O$4:$T$202,5,FALSE)+Aug!L$4/1000,0)</f>
        <v>0</v>
      </c>
      <c r="P192" s="16">
        <f t="shared" si="212"/>
        <v>0</v>
      </c>
      <c r="Q192" s="6">
        <f>IF(Sep!$E195&gt;0,VLOOKUP($A192,Sep!$O$4:$R$202,4,FALSE),0)</f>
        <v>0</v>
      </c>
      <c r="R192" s="6">
        <f>IF(Sep!$E195&gt;0,VLOOKUP($A192,Sep!$O$4:$T$202,5,FALSE)+Sep!L$4/1000,0)</f>
        <v>0</v>
      </c>
      <c r="S192" s="16">
        <f t="shared" si="213"/>
        <v>0</v>
      </c>
      <c r="T192" s="6">
        <f>IF(Oct!$E195&gt;0,VLOOKUP($A192,Oct!$O$4:$R$202,4,FALSE),0)</f>
        <v>0</v>
      </c>
      <c r="U192" s="6">
        <f>IF(Oct!$E195&gt;0,VLOOKUP($A192,Oct!$O$4:$T$202,5,FALSE)+Oct!L$4/1000,0)</f>
        <v>0</v>
      </c>
      <c r="V192" s="16">
        <f t="shared" si="214"/>
        <v>0</v>
      </c>
      <c r="W192" s="6">
        <f>IF(Nov!$E195&gt;0,VLOOKUP($A192,Nov!$O$4:$R$202,4,FALSE),0)</f>
        <v>0</v>
      </c>
      <c r="X192" s="6">
        <f>IF(Nov!$E195&gt;0,VLOOKUP($A192,Nov!$O$4:$T$202,5,FALSE)+Nov!L$4/1000,0)</f>
        <v>0</v>
      </c>
      <c r="Y192" s="16">
        <f t="shared" si="215"/>
        <v>0</v>
      </c>
      <c r="Z192" s="6">
        <f>IF(Dec!$E195&gt;0,VLOOKUP($A192,Dec!$O$4:$R$202,4,FALSE),0)</f>
        <v>0</v>
      </c>
      <c r="AA192" s="6">
        <f>IF(Dec!$E195&gt;0,VLOOKUP($A192,Dec!$O$4:$T$202,5,FALSE)+Dec!L$4/1000,0)</f>
        <v>0</v>
      </c>
      <c r="AB192" s="16">
        <f t="shared" si="216"/>
        <v>0</v>
      </c>
      <c r="AC192" s="6">
        <f>IF(Jan!$E195&gt;0,VLOOKUP($A192,Jan!$O$4:$R$202,4,FALSE),0)</f>
        <v>0</v>
      </c>
      <c r="AD192" s="6">
        <f>IF(Jan!$E195&gt;0,VLOOKUP($A192,Jan!$O$4:$T$202,5,FALSE)+Jan!L$4/1000,0)</f>
        <v>0</v>
      </c>
      <c r="AE192" s="16">
        <f t="shared" si="217"/>
        <v>0</v>
      </c>
      <c r="AF192" s="6">
        <f>IF(Feb!$E195&gt;0,VLOOKUP($A192,Feb!$O$4:$R$202,4,FALSE),0)</f>
        <v>0</v>
      </c>
      <c r="AG192" s="6">
        <f>IF(Feb!$E195&gt;0,VLOOKUP($A192,Feb!$O$4:$T$202,5,FALSE)+Feb!L$4/1000,0)</f>
        <v>0</v>
      </c>
      <c r="AH192" s="16">
        <f t="shared" si="218"/>
        <v>0</v>
      </c>
      <c r="AI192" s="6">
        <f>IF(Mar!$E195&gt;0,VLOOKUP($A192,Mar!$O$4:$R$202,4,FALSE),0)</f>
        <v>0</v>
      </c>
      <c r="AJ192" s="6">
        <f>IF(Mar!$E195&gt;0,VLOOKUP($A192,Mar!$O$4:$T$202,5,FALSE)+Mar!L$4/1000,0)</f>
        <v>0</v>
      </c>
      <c r="AK192" s="16">
        <f t="shared" si="219"/>
        <v>0</v>
      </c>
      <c r="AN192" s="16">
        <f t="shared" si="185"/>
        <v>0</v>
      </c>
      <c r="AQ192" s="1">
        <f t="shared" si="186"/>
        <v>0</v>
      </c>
      <c r="AR192" s="6">
        <f t="shared" si="187"/>
        <v>0</v>
      </c>
      <c r="AS192" s="6">
        <f t="shared" si="188"/>
        <v>0</v>
      </c>
      <c r="AT192" s="6">
        <f t="shared" si="189"/>
        <v>0</v>
      </c>
      <c r="AU192" s="6">
        <f t="shared" si="190"/>
        <v>0</v>
      </c>
      <c r="AV192" s="6">
        <f t="shared" si="191"/>
        <v>0</v>
      </c>
      <c r="AW192" s="6">
        <f t="shared" si="192"/>
        <v>0</v>
      </c>
      <c r="AX192" s="6">
        <f t="shared" si="193"/>
        <v>0</v>
      </c>
      <c r="AY192" s="6">
        <f t="shared" si="194"/>
        <v>0</v>
      </c>
      <c r="AZ192" s="6">
        <f t="shared" si="195"/>
        <v>0</v>
      </c>
      <c r="BA192" s="6">
        <f t="shared" si="196"/>
        <v>0</v>
      </c>
      <c r="BB192" s="6">
        <f t="shared" si="197"/>
        <v>0</v>
      </c>
      <c r="BC192" s="6">
        <f t="shared" si="198"/>
        <v>0</v>
      </c>
      <c r="BE192" s="1">
        <f t="shared" si="199"/>
        <v>0</v>
      </c>
      <c r="BF192" s="1">
        <f t="shared" si="200"/>
        <v>0</v>
      </c>
      <c r="BG192" s="1">
        <f t="shared" si="201"/>
        <v>0</v>
      </c>
      <c r="BH192" s="1">
        <f t="shared" si="202"/>
        <v>0</v>
      </c>
      <c r="BI192" s="1">
        <f t="shared" si="203"/>
        <v>0</v>
      </c>
      <c r="BJ192" s="1">
        <f t="shared" si="204"/>
        <v>0</v>
      </c>
      <c r="BK192" s="1">
        <f t="shared" si="205"/>
        <v>0</v>
      </c>
      <c r="BL192" s="1">
        <f t="shared" si="206"/>
        <v>0</v>
      </c>
      <c r="BM192" s="1">
        <f t="shared" si="207"/>
        <v>0</v>
      </c>
    </row>
    <row r="193" spans="2:65" x14ac:dyDescent="0.25">
      <c r="B193" s="6">
        <f>IF(Apr!$E196&gt;0,VLOOKUP($A193,Apr!$O$4:$T$202,4,FALSE),0)</f>
        <v>0</v>
      </c>
      <c r="C193" s="6">
        <f>IF(Apr!$E196&gt;0,VLOOKUP($A193,Apr!$O$4:$T$202,5,FALSE)+Apr!L$4/1000,0)</f>
        <v>0</v>
      </c>
      <c r="D193" s="16">
        <f t="shared" si="208"/>
        <v>0</v>
      </c>
      <c r="E193" s="6">
        <f>IF(May!$E196&gt;0,VLOOKUP($A193,May!$O$4:$T$202,4,FALSE),0)</f>
        <v>0</v>
      </c>
      <c r="F193" s="6">
        <f>IF(May!$E196&gt;0,VLOOKUP($A193,May!$O$4:$T$202,5,FALSE)+May!L$4/1000,0)</f>
        <v>0</v>
      </c>
      <c r="G193" s="16">
        <f t="shared" si="209"/>
        <v>0</v>
      </c>
      <c r="H193" s="6">
        <f>IF(Jun!$E196&gt;0,VLOOKUP($A193,Jun!$O$4:$R$202,4,FALSE),0)</f>
        <v>0</v>
      </c>
      <c r="I193" s="6">
        <f>IF(Jun!$E196&gt;0,VLOOKUP($A193,Jun!$O$4:$T$202,5,FALSE)+Jun!L$4/1000,0)</f>
        <v>0</v>
      </c>
      <c r="J193" s="16">
        <f t="shared" si="210"/>
        <v>0</v>
      </c>
      <c r="K193" s="6">
        <f>IF(Jul!$E196&gt;0,VLOOKUP($A193,Jul!$O$4:$R$202,4,FALSE),0)</f>
        <v>0</v>
      </c>
      <c r="L193" s="6">
        <f>IF(Jul!$E196&gt;0,VLOOKUP($A193,Jul!$O$4:$T$202,5,FALSE)+Jul!$L$4/1000,0)</f>
        <v>0</v>
      </c>
      <c r="M193" s="16">
        <f t="shared" si="211"/>
        <v>0</v>
      </c>
      <c r="N193" s="6">
        <f>IF(Aug!$E196&gt;0,VLOOKUP($A193,Aug!$O$4:$R$202,4,FALSE),0)</f>
        <v>0</v>
      </c>
      <c r="O193" s="6">
        <f>IF(Aug!$E196&gt;0,VLOOKUP($A193,Aug!$O$4:$T$202,5,FALSE)+Aug!L$4/1000,0)</f>
        <v>0</v>
      </c>
      <c r="P193" s="16">
        <f t="shared" si="212"/>
        <v>0</v>
      </c>
      <c r="Q193" s="6">
        <f>IF(Sep!$E196&gt;0,VLOOKUP($A193,Sep!$O$4:$R$202,4,FALSE),0)</f>
        <v>0</v>
      </c>
      <c r="R193" s="6">
        <f>IF(Sep!$E196&gt;0,VLOOKUP($A193,Sep!$O$4:$T$202,5,FALSE)+Sep!L$4/1000,0)</f>
        <v>0</v>
      </c>
      <c r="S193" s="16">
        <f t="shared" si="213"/>
        <v>0</v>
      </c>
      <c r="T193" s="6">
        <f>IF(Oct!$E196&gt;0,VLOOKUP($A193,Oct!$O$4:$R$202,4,FALSE),0)</f>
        <v>0</v>
      </c>
      <c r="U193" s="6">
        <f>IF(Oct!$E196&gt;0,VLOOKUP($A193,Oct!$O$4:$T$202,5,FALSE)+Oct!L$4/1000,0)</f>
        <v>0</v>
      </c>
      <c r="V193" s="16">
        <f t="shared" si="214"/>
        <v>0</v>
      </c>
      <c r="W193" s="6">
        <f>IF(Nov!$E196&gt;0,VLOOKUP($A193,Nov!$O$4:$R$202,4,FALSE),0)</f>
        <v>0</v>
      </c>
      <c r="X193" s="6">
        <f>IF(Nov!$E196&gt;0,VLOOKUP($A193,Nov!$O$4:$T$202,5,FALSE)+Nov!L$4/1000,0)</f>
        <v>0</v>
      </c>
      <c r="Y193" s="16">
        <f t="shared" si="215"/>
        <v>0</v>
      </c>
      <c r="Z193" s="6">
        <f>IF(Dec!$E196&gt;0,VLOOKUP($A193,Dec!$O$4:$R$202,4,FALSE),0)</f>
        <v>0</v>
      </c>
      <c r="AA193" s="6">
        <f>IF(Dec!$E196&gt;0,VLOOKUP($A193,Dec!$O$4:$T$202,5,FALSE)+Dec!L$4/1000,0)</f>
        <v>0</v>
      </c>
      <c r="AB193" s="16">
        <f t="shared" si="216"/>
        <v>0</v>
      </c>
      <c r="AC193" s="6">
        <f>IF(Jan!$E196&gt;0,VLOOKUP($A193,Jan!$O$4:$R$202,4,FALSE),0)</f>
        <v>0</v>
      </c>
      <c r="AD193" s="6">
        <f>IF(Jan!$E196&gt;0,VLOOKUP($A193,Jan!$O$4:$T$202,5,FALSE)+Jan!L$4/1000,0)</f>
        <v>0</v>
      </c>
      <c r="AE193" s="16">
        <f t="shared" si="217"/>
        <v>0</v>
      </c>
      <c r="AF193" s="6">
        <f>IF(Feb!$E196&gt;0,VLOOKUP($A193,Feb!$O$4:$R$202,4,FALSE),0)</f>
        <v>0</v>
      </c>
      <c r="AG193" s="6">
        <f>IF(Feb!$E196&gt;0,VLOOKUP($A193,Feb!$O$4:$T$202,5,FALSE)+Feb!L$4/1000,0)</f>
        <v>0</v>
      </c>
      <c r="AH193" s="16">
        <f t="shared" si="218"/>
        <v>0</v>
      </c>
      <c r="AI193" s="6">
        <f>IF(Mar!$E196&gt;0,VLOOKUP($A193,Mar!$O$4:$R$202,4,FALSE),0)</f>
        <v>0</v>
      </c>
      <c r="AJ193" s="6">
        <f>IF(Mar!$E196&gt;0,VLOOKUP($A193,Mar!$O$4:$T$202,5,FALSE)+Mar!L$4/1000,0)</f>
        <v>0</v>
      </c>
      <c r="AK193" s="16">
        <f t="shared" si="219"/>
        <v>0</v>
      </c>
      <c r="AN193" s="16">
        <f t="shared" si="185"/>
        <v>0</v>
      </c>
      <c r="AQ193" s="1">
        <f t="shared" si="186"/>
        <v>0</v>
      </c>
      <c r="AR193" s="6">
        <f t="shared" si="187"/>
        <v>0</v>
      </c>
      <c r="AS193" s="6">
        <f t="shared" si="188"/>
        <v>0</v>
      </c>
      <c r="AT193" s="6">
        <f t="shared" si="189"/>
        <v>0</v>
      </c>
      <c r="AU193" s="6">
        <f t="shared" si="190"/>
        <v>0</v>
      </c>
      <c r="AV193" s="6">
        <f t="shared" si="191"/>
        <v>0</v>
      </c>
      <c r="AW193" s="6">
        <f t="shared" si="192"/>
        <v>0</v>
      </c>
      <c r="AX193" s="6">
        <f t="shared" si="193"/>
        <v>0</v>
      </c>
      <c r="AY193" s="6">
        <f t="shared" si="194"/>
        <v>0</v>
      </c>
      <c r="AZ193" s="6">
        <f t="shared" si="195"/>
        <v>0</v>
      </c>
      <c r="BA193" s="6">
        <f t="shared" si="196"/>
        <v>0</v>
      </c>
      <c r="BB193" s="6">
        <f t="shared" si="197"/>
        <v>0</v>
      </c>
      <c r="BC193" s="6">
        <f t="shared" si="198"/>
        <v>0</v>
      </c>
      <c r="BE193" s="1">
        <f t="shared" si="199"/>
        <v>0</v>
      </c>
      <c r="BF193" s="1">
        <f t="shared" si="200"/>
        <v>0</v>
      </c>
      <c r="BG193" s="1">
        <f t="shared" si="201"/>
        <v>0</v>
      </c>
      <c r="BH193" s="1">
        <f t="shared" si="202"/>
        <v>0</v>
      </c>
      <c r="BI193" s="1">
        <f t="shared" si="203"/>
        <v>0</v>
      </c>
      <c r="BJ193" s="1">
        <f t="shared" si="204"/>
        <v>0</v>
      </c>
      <c r="BK193" s="1">
        <f t="shared" si="205"/>
        <v>0</v>
      </c>
      <c r="BL193" s="1">
        <f t="shared" si="206"/>
        <v>0</v>
      </c>
      <c r="BM193" s="1">
        <f t="shared" si="207"/>
        <v>0</v>
      </c>
    </row>
    <row r="194" spans="2:65" x14ac:dyDescent="0.25">
      <c r="B194" s="6">
        <f>IF(Apr!$E197&gt;0,VLOOKUP($A194,Apr!$O$4:$T$202,4,FALSE),0)</f>
        <v>0</v>
      </c>
      <c r="C194" s="6">
        <f>IF(Apr!$E197&gt;0,VLOOKUP($A194,Apr!$O$4:$T$202,5,FALSE)+Apr!L$4/1000,0)</f>
        <v>0</v>
      </c>
      <c r="D194" s="16">
        <f t="shared" ref="D194:D225" si="220">B194+B194/1000+C194</f>
        <v>0</v>
      </c>
      <c r="E194" s="6">
        <f>IF(May!$E197&gt;0,VLOOKUP($A194,May!$O$4:$T$202,4,FALSE),0)</f>
        <v>0</v>
      </c>
      <c r="F194" s="6">
        <f>IF(May!$E197&gt;0,VLOOKUP($A194,May!$O$4:$T$202,5,FALSE)+May!L$4/1000,0)</f>
        <v>0</v>
      </c>
      <c r="G194" s="16">
        <f t="shared" ref="G194:G225" si="221">E194+E194/1000+F194</f>
        <v>0</v>
      </c>
      <c r="H194" s="6">
        <f>IF(Jun!$E197&gt;0,VLOOKUP($A194,Jun!$O$4:$R$202,4,FALSE),0)</f>
        <v>0</v>
      </c>
      <c r="I194" s="6">
        <f>IF(Jun!$E197&gt;0,VLOOKUP($A194,Jun!$O$4:$T$202,5,FALSE)+Jun!L$4/1000,0)</f>
        <v>0</v>
      </c>
      <c r="J194" s="16">
        <f t="shared" ref="J194:J225" si="222">H194+H194/1000+I194</f>
        <v>0</v>
      </c>
      <c r="K194" s="6">
        <f>IF(Jul!$E197&gt;0,VLOOKUP($A194,Jul!$O$4:$R$202,4,FALSE),0)</f>
        <v>0</v>
      </c>
      <c r="L194" s="6">
        <f>IF(Jul!$E197&gt;0,VLOOKUP($A194,Jul!$O$4:$T$202,5,FALSE)+Jul!$L$4/1000,0)</f>
        <v>0</v>
      </c>
      <c r="M194" s="16">
        <f t="shared" ref="M194:M225" si="223">K194+K194/1000+L194</f>
        <v>0</v>
      </c>
      <c r="N194" s="6">
        <f>IF(Aug!$E197&gt;0,VLOOKUP($A194,Aug!$O$4:$R$202,4,FALSE),0)</f>
        <v>0</v>
      </c>
      <c r="O194" s="6">
        <f>IF(Aug!$E197&gt;0,VLOOKUP($A194,Aug!$O$4:$T$202,5,FALSE)+Aug!L$4/1000,0)</f>
        <v>0</v>
      </c>
      <c r="P194" s="16">
        <f t="shared" ref="P194:P225" si="224">N194+N194/1000+O194</f>
        <v>0</v>
      </c>
      <c r="Q194" s="6">
        <f>IF(Sep!$E197&gt;0,VLOOKUP($A194,Sep!$O$4:$R$202,4,FALSE),0)</f>
        <v>0</v>
      </c>
      <c r="R194" s="6">
        <f>IF(Sep!$E197&gt;0,VLOOKUP($A194,Sep!$O$4:$T$202,5,FALSE)+Sep!L$4/1000,0)</f>
        <v>0</v>
      </c>
      <c r="S194" s="16">
        <f t="shared" ref="S194:S225" si="225">Q194+Q194/1000+R194</f>
        <v>0</v>
      </c>
      <c r="T194" s="6">
        <f>IF(Oct!$E197&gt;0,VLOOKUP($A194,Oct!$O$4:$R$202,4,FALSE),0)</f>
        <v>0</v>
      </c>
      <c r="U194" s="6">
        <f>IF(Oct!$E197&gt;0,VLOOKUP($A194,Oct!$O$4:$T$202,5,FALSE)+Oct!L$4/1000,0)</f>
        <v>0</v>
      </c>
      <c r="V194" s="16">
        <f t="shared" ref="V194:V225" si="226">T194+T194/1000+U194</f>
        <v>0</v>
      </c>
      <c r="W194" s="6">
        <f>IF(Nov!$E197&gt;0,VLOOKUP($A194,Nov!$O$4:$R$202,4,FALSE),0)</f>
        <v>0</v>
      </c>
      <c r="X194" s="6">
        <f>IF(Nov!$E197&gt;0,VLOOKUP($A194,Nov!$O$4:$T$202,5,FALSE)+Nov!L$4/1000,0)</f>
        <v>0</v>
      </c>
      <c r="Y194" s="16">
        <f t="shared" ref="Y194:Y225" si="227">W194+W194/1000+X194</f>
        <v>0</v>
      </c>
      <c r="Z194" s="6">
        <f>IF(Dec!$E197&gt;0,VLOOKUP($A194,Dec!$O$4:$R$202,4,FALSE),0)</f>
        <v>0</v>
      </c>
      <c r="AA194" s="6">
        <f>IF(Dec!$E197&gt;0,VLOOKUP($A194,Dec!$O$4:$T$202,5,FALSE)+Dec!L$4/1000,0)</f>
        <v>0</v>
      </c>
      <c r="AB194" s="16">
        <f t="shared" ref="AB194:AB225" si="228">Z194+Z194/1000+AA194</f>
        <v>0</v>
      </c>
      <c r="AC194" s="6">
        <f>IF(Jan!$E197&gt;0,VLOOKUP($A194,Jan!$O$4:$R$202,4,FALSE),0)</f>
        <v>0</v>
      </c>
      <c r="AD194" s="6">
        <f>IF(Jan!$E197&gt;0,VLOOKUP($A194,Jan!$O$4:$T$202,5,FALSE)+Jan!L$4/1000,0)</f>
        <v>0</v>
      </c>
      <c r="AE194" s="16">
        <f t="shared" ref="AE194:AE225" si="229">AC194+AC194/1000+AD194</f>
        <v>0</v>
      </c>
      <c r="AF194" s="6">
        <f>IF(Feb!$E197&gt;0,VLOOKUP($A194,Feb!$O$4:$R$202,4,FALSE),0)</f>
        <v>0</v>
      </c>
      <c r="AG194" s="6">
        <f>IF(Feb!$E197&gt;0,VLOOKUP($A194,Feb!$O$4:$T$202,5,FALSE)+Feb!L$4/1000,0)</f>
        <v>0</v>
      </c>
      <c r="AH194" s="16">
        <f t="shared" ref="AH194:AH225" si="230">AF194+AF194/1000+AG194</f>
        <v>0</v>
      </c>
      <c r="AI194" s="6">
        <f>IF(Mar!$E197&gt;0,VLOOKUP($A194,Mar!$O$4:$R$202,4,FALSE),0)</f>
        <v>0</v>
      </c>
      <c r="AJ194" s="6">
        <f>IF(Mar!$E197&gt;0,VLOOKUP($A194,Mar!$O$4:$T$202,5,FALSE)+Mar!L$4/1000,0)</f>
        <v>0</v>
      </c>
      <c r="AK194" s="16">
        <f t="shared" ref="AK194:AK225" si="231">AI194+AI194/1000+AJ194</f>
        <v>0</v>
      </c>
      <c r="AN194" s="16">
        <f t="shared" si="185"/>
        <v>0</v>
      </c>
      <c r="AQ194" s="1">
        <f t="shared" si="186"/>
        <v>0</v>
      </c>
      <c r="AR194" s="6">
        <f t="shared" si="187"/>
        <v>0</v>
      </c>
      <c r="AS194" s="6">
        <f t="shared" si="188"/>
        <v>0</v>
      </c>
      <c r="AT194" s="6">
        <f t="shared" si="189"/>
        <v>0</v>
      </c>
      <c r="AU194" s="6">
        <f t="shared" si="190"/>
        <v>0</v>
      </c>
      <c r="AV194" s="6">
        <f t="shared" si="191"/>
        <v>0</v>
      </c>
      <c r="AW194" s="6">
        <f t="shared" si="192"/>
        <v>0</v>
      </c>
      <c r="AX194" s="6">
        <f t="shared" si="193"/>
        <v>0</v>
      </c>
      <c r="AY194" s="6">
        <f t="shared" si="194"/>
        <v>0</v>
      </c>
      <c r="AZ194" s="6">
        <f t="shared" si="195"/>
        <v>0</v>
      </c>
      <c r="BA194" s="6">
        <f t="shared" si="196"/>
        <v>0</v>
      </c>
      <c r="BB194" s="6">
        <f t="shared" si="197"/>
        <v>0</v>
      </c>
      <c r="BC194" s="6">
        <f t="shared" si="198"/>
        <v>0</v>
      </c>
      <c r="BE194" s="1">
        <f t="shared" si="199"/>
        <v>0</v>
      </c>
      <c r="BF194" s="1">
        <f t="shared" si="200"/>
        <v>0</v>
      </c>
      <c r="BG194" s="1">
        <f t="shared" si="201"/>
        <v>0</v>
      </c>
      <c r="BH194" s="1">
        <f t="shared" si="202"/>
        <v>0</v>
      </c>
      <c r="BI194" s="1">
        <f t="shared" si="203"/>
        <v>0</v>
      </c>
      <c r="BJ194" s="1">
        <f t="shared" si="204"/>
        <v>0</v>
      </c>
      <c r="BK194" s="1">
        <f t="shared" si="205"/>
        <v>0</v>
      </c>
      <c r="BL194" s="1">
        <f t="shared" si="206"/>
        <v>0</v>
      </c>
      <c r="BM194" s="1">
        <f t="shared" si="207"/>
        <v>0</v>
      </c>
    </row>
    <row r="195" spans="2:65" x14ac:dyDescent="0.25">
      <c r="B195" s="6">
        <f>IF(Apr!$E198&gt;0,VLOOKUP($A195,Apr!$O$4:$T$202,4,FALSE),0)</f>
        <v>0</v>
      </c>
      <c r="C195" s="6">
        <f>IF(Apr!$E198&gt;0,VLOOKUP($A195,Apr!$O$4:$T$202,5,FALSE)+Apr!L$4/1000,0)</f>
        <v>0</v>
      </c>
      <c r="D195" s="16">
        <f t="shared" si="220"/>
        <v>0</v>
      </c>
      <c r="E195" s="6">
        <f>IF(May!$E198&gt;0,VLOOKUP($A195,May!$O$4:$T$202,4,FALSE),0)</f>
        <v>0</v>
      </c>
      <c r="F195" s="6">
        <f>IF(May!$E198&gt;0,VLOOKUP($A195,May!$O$4:$T$202,5,FALSE)+May!L$4/1000,0)</f>
        <v>0</v>
      </c>
      <c r="G195" s="16">
        <f t="shared" si="221"/>
        <v>0</v>
      </c>
      <c r="H195" s="6">
        <f>IF(Jun!$E198&gt;0,VLOOKUP($A195,Jun!$O$4:$R$202,4,FALSE),0)</f>
        <v>0</v>
      </c>
      <c r="I195" s="6">
        <f>IF(Jun!$E198&gt;0,VLOOKUP($A195,Jun!$O$4:$T$202,5,FALSE)+Jun!L$4/1000,0)</f>
        <v>0</v>
      </c>
      <c r="J195" s="16">
        <f t="shared" si="222"/>
        <v>0</v>
      </c>
      <c r="K195" s="6">
        <f>IF(Jul!$E198&gt;0,VLOOKUP($A195,Jul!$O$4:$R$202,4,FALSE),0)</f>
        <v>0</v>
      </c>
      <c r="L195" s="6">
        <f>IF(Jul!$E198&gt;0,VLOOKUP($A195,Jul!$O$4:$T$202,5,FALSE)+Jul!$L$4/1000,0)</f>
        <v>0</v>
      </c>
      <c r="M195" s="16">
        <f t="shared" si="223"/>
        <v>0</v>
      </c>
      <c r="N195" s="6">
        <f>IF(Aug!$E198&gt;0,VLOOKUP($A195,Aug!$O$4:$R$202,4,FALSE),0)</f>
        <v>0</v>
      </c>
      <c r="O195" s="6">
        <f>IF(Aug!$E198&gt;0,VLOOKUP($A195,Aug!$O$4:$T$202,5,FALSE)+Aug!L$4/1000,0)</f>
        <v>0</v>
      </c>
      <c r="P195" s="16">
        <f t="shared" si="224"/>
        <v>0</v>
      </c>
      <c r="Q195" s="6">
        <f>IF(Sep!$E198&gt;0,VLOOKUP($A195,Sep!$O$4:$R$202,4,FALSE),0)</f>
        <v>0</v>
      </c>
      <c r="R195" s="6">
        <f>IF(Sep!$E198&gt;0,VLOOKUP($A195,Sep!$O$4:$T$202,5,FALSE)+Sep!L$4/1000,0)</f>
        <v>0</v>
      </c>
      <c r="S195" s="16">
        <f t="shared" si="225"/>
        <v>0</v>
      </c>
      <c r="T195" s="6">
        <f>IF(Oct!$E198&gt;0,VLOOKUP($A195,Oct!$O$4:$R$202,4,FALSE),0)</f>
        <v>0</v>
      </c>
      <c r="U195" s="6">
        <f>IF(Oct!$E198&gt;0,VLOOKUP($A195,Oct!$O$4:$T$202,5,FALSE)+Oct!L$4/1000,0)</f>
        <v>0</v>
      </c>
      <c r="V195" s="16">
        <f t="shared" si="226"/>
        <v>0</v>
      </c>
      <c r="W195" s="6">
        <f>IF(Nov!$E198&gt;0,VLOOKUP($A195,Nov!$O$4:$R$202,4,FALSE),0)</f>
        <v>0</v>
      </c>
      <c r="X195" s="6">
        <f>IF(Nov!$E198&gt;0,VLOOKUP($A195,Nov!$O$4:$T$202,5,FALSE)+Nov!L$4/1000,0)</f>
        <v>0</v>
      </c>
      <c r="Y195" s="16">
        <f t="shared" si="227"/>
        <v>0</v>
      </c>
      <c r="Z195" s="6">
        <f>IF(Dec!$E198&gt;0,VLOOKUP($A195,Dec!$O$4:$R$202,4,FALSE),0)</f>
        <v>0</v>
      </c>
      <c r="AA195" s="6">
        <f>IF(Dec!$E198&gt;0,VLOOKUP($A195,Dec!$O$4:$T$202,5,FALSE)+Dec!L$4/1000,0)</f>
        <v>0</v>
      </c>
      <c r="AB195" s="16">
        <f t="shared" si="228"/>
        <v>0</v>
      </c>
      <c r="AC195" s="6">
        <f>IF(Jan!$E198&gt;0,VLOOKUP($A195,Jan!$O$4:$R$202,4,FALSE),0)</f>
        <v>0</v>
      </c>
      <c r="AD195" s="6">
        <f>IF(Jan!$E198&gt;0,VLOOKUP($A195,Jan!$O$4:$T$202,5,FALSE)+Jan!L$4/1000,0)</f>
        <v>0</v>
      </c>
      <c r="AE195" s="16">
        <f t="shared" si="229"/>
        <v>0</v>
      </c>
      <c r="AF195" s="6">
        <f>IF(Feb!$E198&gt;0,VLOOKUP($A195,Feb!$O$4:$R$202,4,FALSE),0)</f>
        <v>0</v>
      </c>
      <c r="AG195" s="6">
        <f>IF(Feb!$E198&gt;0,VLOOKUP($A195,Feb!$O$4:$T$202,5,FALSE)+Feb!L$4/1000,0)</f>
        <v>0</v>
      </c>
      <c r="AH195" s="16">
        <f t="shared" si="230"/>
        <v>0</v>
      </c>
      <c r="AI195" s="6">
        <f>IF(Mar!$E198&gt;0,VLOOKUP($A195,Mar!$O$4:$R$202,4,FALSE),0)</f>
        <v>0</v>
      </c>
      <c r="AJ195" s="6">
        <f>IF(Mar!$E198&gt;0,VLOOKUP($A195,Mar!$O$4:$T$202,5,FALSE)+Mar!L$4/1000,0)</f>
        <v>0</v>
      </c>
      <c r="AK195" s="16">
        <f t="shared" si="231"/>
        <v>0</v>
      </c>
      <c r="AN195" s="16">
        <f t="shared" ref="AN195:AN200" si="232">SUM(BE195:BM195)+BE195/1000+BF195/3000+BG195/5000</f>
        <v>0</v>
      </c>
      <c r="AQ195" s="1">
        <f t="shared" ref="AQ195:AQ200" si="233">A195</f>
        <v>0</v>
      </c>
      <c r="AR195" s="6">
        <f t="shared" ref="AR195:AR200" si="234">D195</f>
        <v>0</v>
      </c>
      <c r="AS195" s="6">
        <f t="shared" ref="AS195:AS200" si="235">G195</f>
        <v>0</v>
      </c>
      <c r="AT195" s="6">
        <f t="shared" ref="AT195:AT200" si="236">J195</f>
        <v>0</v>
      </c>
      <c r="AU195" s="6">
        <f t="shared" ref="AU195:AU200" si="237">M195</f>
        <v>0</v>
      </c>
      <c r="AV195" s="6">
        <f t="shared" ref="AV195:AV200" si="238">P195</f>
        <v>0</v>
      </c>
      <c r="AW195" s="6">
        <f t="shared" ref="AW195:AW200" si="239">S195</f>
        <v>0</v>
      </c>
      <c r="AX195" s="6">
        <f t="shared" ref="AX195:AX200" si="240">V195</f>
        <v>0</v>
      </c>
      <c r="AY195" s="6">
        <f t="shared" ref="AY195:AY200" si="241">Y195</f>
        <v>0</v>
      </c>
      <c r="AZ195" s="6">
        <f t="shared" ref="AZ195:AZ200" si="242">AB195</f>
        <v>0</v>
      </c>
      <c r="BA195" s="6">
        <f t="shared" ref="BA195:BA200" si="243">AE195</f>
        <v>0</v>
      </c>
      <c r="BB195" s="6">
        <f t="shared" ref="BB195:BB200" si="244">AH195</f>
        <v>0</v>
      </c>
      <c r="BC195" s="6">
        <f t="shared" ref="BC195:BC200" si="245">AK195</f>
        <v>0</v>
      </c>
      <c r="BE195" s="1">
        <f t="shared" ref="BE195:BE200" si="246">LARGE($AR195:$BC195,1)</f>
        <v>0</v>
      </c>
      <c r="BF195" s="1">
        <f t="shared" ref="BF195:BF200" si="247">LARGE($AR195:$BC195,2)</f>
        <v>0</v>
      </c>
      <c r="BG195" s="1">
        <f t="shared" ref="BG195:BG200" si="248">LARGE($AR195:$BC195,3)</f>
        <v>0</v>
      </c>
      <c r="BH195" s="1">
        <f t="shared" ref="BH195:BH200" si="249">LARGE($AR195:$BC195,4)</f>
        <v>0</v>
      </c>
      <c r="BI195" s="1">
        <f t="shared" ref="BI195:BI200" si="250">LARGE($AR195:$BC195,5)</f>
        <v>0</v>
      </c>
      <c r="BJ195" s="1">
        <f t="shared" ref="BJ195:BJ200" si="251">LARGE($AR195:$BC195,6)</f>
        <v>0</v>
      </c>
      <c r="BK195" s="1">
        <f t="shared" ref="BK195:BK200" si="252">LARGE($AR195:$BC195,7)</f>
        <v>0</v>
      </c>
      <c r="BL195" s="1">
        <f t="shared" ref="BL195:BL200" si="253">LARGE($AR195:$BC195,8)</f>
        <v>0</v>
      </c>
      <c r="BM195" s="1">
        <f t="shared" ref="BM195:BM200" si="254">LARGE($AR195:$BC195,9)</f>
        <v>0</v>
      </c>
    </row>
    <row r="196" spans="2:65" x14ac:dyDescent="0.25">
      <c r="B196" s="6">
        <f>IF(Apr!$E199&gt;0,VLOOKUP($A196,Apr!$O$4:$T$202,4,FALSE),0)</f>
        <v>0</v>
      </c>
      <c r="C196" s="6">
        <f>IF(Apr!$E199&gt;0,VLOOKUP($A196,Apr!$O$4:$T$202,5,FALSE)+Apr!L$4/1000,0)</f>
        <v>0</v>
      </c>
      <c r="D196" s="16">
        <f t="shared" si="220"/>
        <v>0</v>
      </c>
      <c r="E196" s="6">
        <f>IF(May!$E199&gt;0,VLOOKUP($A196,May!$O$4:$T$202,4,FALSE),0)</f>
        <v>0</v>
      </c>
      <c r="F196" s="6">
        <f>IF(May!$E199&gt;0,VLOOKUP($A196,May!$O$4:$T$202,5,FALSE)+May!L$4/1000,0)</f>
        <v>0</v>
      </c>
      <c r="G196" s="16">
        <f t="shared" si="221"/>
        <v>0</v>
      </c>
      <c r="H196" s="6">
        <f>IF(Jun!$E199&gt;0,VLOOKUP($A196,Jun!$O$4:$R$202,4,FALSE),0)</f>
        <v>0</v>
      </c>
      <c r="I196" s="6">
        <f>IF(Jun!$E199&gt;0,VLOOKUP($A196,Jun!$O$4:$T$202,5,FALSE)+Jun!L$4/1000,0)</f>
        <v>0</v>
      </c>
      <c r="J196" s="16">
        <f t="shared" si="222"/>
        <v>0</v>
      </c>
      <c r="K196" s="6">
        <f>IF(Jul!$E199&gt;0,VLOOKUP($A196,Jul!$O$4:$R$202,4,FALSE),0)</f>
        <v>0</v>
      </c>
      <c r="L196" s="6">
        <f>IF(Jul!$E199&gt;0,VLOOKUP($A196,Jul!$O$4:$T$202,5,FALSE)+Jul!$L$4/1000,0)</f>
        <v>0</v>
      </c>
      <c r="M196" s="16">
        <f t="shared" si="223"/>
        <v>0</v>
      </c>
      <c r="N196" s="6">
        <f>IF(Aug!$E199&gt;0,VLOOKUP($A196,Aug!$O$4:$R$202,4,FALSE),0)</f>
        <v>0</v>
      </c>
      <c r="O196" s="6">
        <f>IF(Aug!$E199&gt;0,VLOOKUP($A196,Aug!$O$4:$T$202,5,FALSE)+Aug!L$4/1000,0)</f>
        <v>0</v>
      </c>
      <c r="P196" s="16">
        <f t="shared" si="224"/>
        <v>0</v>
      </c>
      <c r="Q196" s="6">
        <f>IF(Sep!$E199&gt;0,VLOOKUP($A196,Sep!$O$4:$R$202,4,FALSE),0)</f>
        <v>0</v>
      </c>
      <c r="R196" s="6">
        <f>IF(Sep!$E199&gt;0,VLOOKUP($A196,Sep!$O$4:$T$202,5,FALSE)+Sep!L$4/1000,0)</f>
        <v>0</v>
      </c>
      <c r="S196" s="16">
        <f t="shared" si="225"/>
        <v>0</v>
      </c>
      <c r="T196" s="6">
        <f>IF(Oct!$E199&gt;0,VLOOKUP($A196,Oct!$O$4:$R$202,4,FALSE),0)</f>
        <v>0</v>
      </c>
      <c r="U196" s="6">
        <f>IF(Oct!$E199&gt;0,VLOOKUP($A196,Oct!$O$4:$T$202,5,FALSE)+Oct!L$4/1000,0)</f>
        <v>0</v>
      </c>
      <c r="V196" s="16">
        <f t="shared" si="226"/>
        <v>0</v>
      </c>
      <c r="W196" s="6">
        <f>IF(Nov!$E199&gt;0,VLOOKUP($A196,Nov!$O$4:$R$202,4,FALSE),0)</f>
        <v>0</v>
      </c>
      <c r="X196" s="6">
        <f>IF(Nov!$E199&gt;0,VLOOKUP($A196,Nov!$O$4:$T$202,5,FALSE)+Nov!L$4/1000,0)</f>
        <v>0</v>
      </c>
      <c r="Y196" s="16">
        <f t="shared" si="227"/>
        <v>0</v>
      </c>
      <c r="Z196" s="6">
        <f>IF(Dec!$E199&gt;0,VLOOKUP($A196,Dec!$O$4:$R$202,4,FALSE),0)</f>
        <v>0</v>
      </c>
      <c r="AA196" s="6">
        <f>IF(Dec!$E199&gt;0,VLOOKUP($A196,Dec!$O$4:$T$202,5,FALSE)+Dec!L$4/1000,0)</f>
        <v>0</v>
      </c>
      <c r="AB196" s="16">
        <f t="shared" si="228"/>
        <v>0</v>
      </c>
      <c r="AC196" s="6">
        <f>IF(Jan!$E199&gt;0,VLOOKUP($A196,Jan!$O$4:$R$202,4,FALSE),0)</f>
        <v>0</v>
      </c>
      <c r="AD196" s="6">
        <f>IF(Jan!$E199&gt;0,VLOOKUP($A196,Jan!$O$4:$T$202,5,FALSE)+Jan!L$4/1000,0)</f>
        <v>0</v>
      </c>
      <c r="AE196" s="16">
        <f t="shared" si="229"/>
        <v>0</v>
      </c>
      <c r="AF196" s="6">
        <f>IF(Feb!$E199&gt;0,VLOOKUP($A196,Feb!$O$4:$R$202,4,FALSE),0)</f>
        <v>0</v>
      </c>
      <c r="AG196" s="6">
        <f>IF(Feb!$E199&gt;0,VLOOKUP($A196,Feb!$O$4:$T$202,5,FALSE)+Feb!L$4/1000,0)</f>
        <v>0</v>
      </c>
      <c r="AH196" s="16">
        <f t="shared" si="230"/>
        <v>0</v>
      </c>
      <c r="AI196" s="6">
        <f>IF(Mar!$E199&gt;0,VLOOKUP($A196,Mar!$O$4:$R$202,4,FALSE),0)</f>
        <v>0</v>
      </c>
      <c r="AJ196" s="6">
        <f>IF(Mar!$E199&gt;0,VLOOKUP($A196,Mar!$O$4:$T$202,5,FALSE)+Mar!L$4/1000,0)</f>
        <v>0</v>
      </c>
      <c r="AK196" s="16">
        <f t="shared" si="231"/>
        <v>0</v>
      </c>
      <c r="AN196" s="16">
        <f t="shared" si="232"/>
        <v>0</v>
      </c>
      <c r="AQ196" s="1">
        <f t="shared" si="233"/>
        <v>0</v>
      </c>
      <c r="AR196" s="6">
        <f t="shared" si="234"/>
        <v>0</v>
      </c>
      <c r="AS196" s="6">
        <f t="shared" si="235"/>
        <v>0</v>
      </c>
      <c r="AT196" s="6">
        <f t="shared" si="236"/>
        <v>0</v>
      </c>
      <c r="AU196" s="6">
        <f t="shared" si="237"/>
        <v>0</v>
      </c>
      <c r="AV196" s="6">
        <f t="shared" si="238"/>
        <v>0</v>
      </c>
      <c r="AW196" s="6">
        <f t="shared" si="239"/>
        <v>0</v>
      </c>
      <c r="AX196" s="6">
        <f t="shared" si="240"/>
        <v>0</v>
      </c>
      <c r="AY196" s="6">
        <f t="shared" si="241"/>
        <v>0</v>
      </c>
      <c r="AZ196" s="6">
        <f t="shared" si="242"/>
        <v>0</v>
      </c>
      <c r="BA196" s="6">
        <f t="shared" si="243"/>
        <v>0</v>
      </c>
      <c r="BB196" s="6">
        <f t="shared" si="244"/>
        <v>0</v>
      </c>
      <c r="BC196" s="6">
        <f t="shared" si="245"/>
        <v>0</v>
      </c>
      <c r="BE196" s="1">
        <f t="shared" si="246"/>
        <v>0</v>
      </c>
      <c r="BF196" s="1">
        <f t="shared" si="247"/>
        <v>0</v>
      </c>
      <c r="BG196" s="1">
        <f t="shared" si="248"/>
        <v>0</v>
      </c>
      <c r="BH196" s="1">
        <f t="shared" si="249"/>
        <v>0</v>
      </c>
      <c r="BI196" s="1">
        <f t="shared" si="250"/>
        <v>0</v>
      </c>
      <c r="BJ196" s="1">
        <f t="shared" si="251"/>
        <v>0</v>
      </c>
      <c r="BK196" s="1">
        <f t="shared" si="252"/>
        <v>0</v>
      </c>
      <c r="BL196" s="1">
        <f t="shared" si="253"/>
        <v>0</v>
      </c>
      <c r="BM196" s="1">
        <f t="shared" si="254"/>
        <v>0</v>
      </c>
    </row>
    <row r="197" spans="2:65" x14ac:dyDescent="0.25">
      <c r="B197" s="6">
        <f>IF(Apr!$E200&gt;0,VLOOKUP($A197,Apr!$O$4:$T$202,4,FALSE),0)</f>
        <v>0</v>
      </c>
      <c r="C197" s="6">
        <f>IF(Apr!$E200&gt;0,VLOOKUP($A197,Apr!$O$4:$T$202,5,FALSE)+Apr!L$4/1000,0)</f>
        <v>0</v>
      </c>
      <c r="D197" s="16">
        <f t="shared" si="220"/>
        <v>0</v>
      </c>
      <c r="E197" s="6">
        <f>IF(May!$E200&gt;0,VLOOKUP($A197,May!$O$4:$T$202,4,FALSE),0)</f>
        <v>0</v>
      </c>
      <c r="F197" s="6">
        <f>IF(May!$E200&gt;0,VLOOKUP($A197,May!$O$4:$T$202,5,FALSE)+May!L$4/1000,0)</f>
        <v>0</v>
      </c>
      <c r="G197" s="16">
        <f t="shared" si="221"/>
        <v>0</v>
      </c>
      <c r="H197" s="6">
        <f>IF(Jun!$E200&gt;0,VLOOKUP($A197,Jun!$O$4:$R$202,4,FALSE),0)</f>
        <v>0</v>
      </c>
      <c r="I197" s="6">
        <f>IF(Jun!$E200&gt;0,VLOOKUP($A197,Jun!$O$4:$T$202,5,FALSE)+Jun!L$4/1000,0)</f>
        <v>0</v>
      </c>
      <c r="J197" s="16">
        <f t="shared" si="222"/>
        <v>0</v>
      </c>
      <c r="K197" s="6">
        <f>IF(Jul!$E200&gt;0,VLOOKUP($A197,Jul!$O$4:$R$202,4,FALSE),0)</f>
        <v>0</v>
      </c>
      <c r="L197" s="6">
        <f>IF(Jul!$E200&gt;0,VLOOKUP($A197,Jul!$O$4:$T$202,5,FALSE)+Jul!$L$4/1000,0)</f>
        <v>0</v>
      </c>
      <c r="M197" s="16">
        <f t="shared" si="223"/>
        <v>0</v>
      </c>
      <c r="N197" s="6">
        <f>IF(Aug!$E200&gt;0,VLOOKUP($A197,Aug!$O$4:$R$202,4,FALSE),0)</f>
        <v>0</v>
      </c>
      <c r="O197" s="6">
        <f>IF(Aug!$E200&gt;0,VLOOKUP($A197,Aug!$O$4:$T$202,5,FALSE)+Aug!L$4/1000,0)</f>
        <v>0</v>
      </c>
      <c r="P197" s="16">
        <f t="shared" si="224"/>
        <v>0</v>
      </c>
      <c r="Q197" s="6">
        <f>IF(Sep!$E200&gt;0,VLOOKUP($A197,Sep!$O$4:$R$202,4,FALSE),0)</f>
        <v>0</v>
      </c>
      <c r="R197" s="6">
        <f>IF(Sep!$E200&gt;0,VLOOKUP($A197,Sep!$O$4:$T$202,5,FALSE)+Sep!L$4/1000,0)</f>
        <v>0</v>
      </c>
      <c r="S197" s="16">
        <f t="shared" si="225"/>
        <v>0</v>
      </c>
      <c r="T197" s="6">
        <f>IF(Oct!$E200&gt;0,VLOOKUP($A197,Oct!$O$4:$R$202,4,FALSE),0)</f>
        <v>0</v>
      </c>
      <c r="U197" s="6">
        <f>IF(Oct!$E200&gt;0,VLOOKUP($A197,Oct!$O$4:$T$202,5,FALSE)+Oct!L$4/1000,0)</f>
        <v>0</v>
      </c>
      <c r="V197" s="16">
        <f t="shared" si="226"/>
        <v>0</v>
      </c>
      <c r="W197" s="6">
        <f>IF(Nov!$E200&gt;0,VLOOKUP($A197,Nov!$O$4:$R$202,4,FALSE),0)</f>
        <v>0</v>
      </c>
      <c r="X197" s="6">
        <f>IF(Nov!$E200&gt;0,VLOOKUP($A197,Nov!$O$4:$T$202,5,FALSE)+Nov!L$4/1000,0)</f>
        <v>0</v>
      </c>
      <c r="Y197" s="16">
        <f t="shared" si="227"/>
        <v>0</v>
      </c>
      <c r="Z197" s="6">
        <f>IF(Dec!$E200&gt;0,VLOOKUP($A197,Dec!$O$4:$R$202,4,FALSE),0)</f>
        <v>0</v>
      </c>
      <c r="AA197" s="6">
        <f>IF(Dec!$E200&gt;0,VLOOKUP($A197,Dec!$O$4:$T$202,5,FALSE)+Dec!L$4/1000,0)</f>
        <v>0</v>
      </c>
      <c r="AB197" s="16">
        <f t="shared" si="228"/>
        <v>0</v>
      </c>
      <c r="AC197" s="6">
        <f>IF(Jan!$E200&gt;0,VLOOKUP($A197,Jan!$O$4:$R$202,4,FALSE),0)</f>
        <v>0</v>
      </c>
      <c r="AD197" s="6">
        <f>IF(Jan!$E200&gt;0,VLOOKUP($A197,Jan!$O$4:$T$202,5,FALSE)+Jan!L$4/1000,0)</f>
        <v>0</v>
      </c>
      <c r="AE197" s="16">
        <f t="shared" si="229"/>
        <v>0</v>
      </c>
      <c r="AF197" s="6">
        <f>IF(Feb!$E200&gt;0,VLOOKUP($A197,Feb!$O$4:$R$202,4,FALSE),0)</f>
        <v>0</v>
      </c>
      <c r="AG197" s="6">
        <f>IF(Feb!$E200&gt;0,VLOOKUP($A197,Feb!$O$4:$T$202,5,FALSE)+Feb!L$4/1000,0)</f>
        <v>0</v>
      </c>
      <c r="AH197" s="16">
        <f t="shared" si="230"/>
        <v>0</v>
      </c>
      <c r="AI197" s="6">
        <f>IF(Mar!$E200&gt;0,VLOOKUP($A197,Mar!$O$4:$R$202,4,FALSE),0)</f>
        <v>0</v>
      </c>
      <c r="AJ197" s="6">
        <f>IF(Mar!$E200&gt;0,VLOOKUP($A197,Mar!$O$4:$T$202,5,FALSE)+Mar!L$4/1000,0)</f>
        <v>0</v>
      </c>
      <c r="AK197" s="16">
        <f t="shared" si="231"/>
        <v>0</v>
      </c>
      <c r="AN197" s="16">
        <f t="shared" si="232"/>
        <v>0</v>
      </c>
      <c r="AQ197" s="1">
        <f t="shared" si="233"/>
        <v>0</v>
      </c>
      <c r="AR197" s="6">
        <f t="shared" si="234"/>
        <v>0</v>
      </c>
      <c r="AS197" s="6">
        <f t="shared" si="235"/>
        <v>0</v>
      </c>
      <c r="AT197" s="6">
        <f t="shared" si="236"/>
        <v>0</v>
      </c>
      <c r="AU197" s="6">
        <f t="shared" si="237"/>
        <v>0</v>
      </c>
      <c r="AV197" s="6">
        <f t="shared" si="238"/>
        <v>0</v>
      </c>
      <c r="AW197" s="6">
        <f t="shared" si="239"/>
        <v>0</v>
      </c>
      <c r="AX197" s="6">
        <f t="shared" si="240"/>
        <v>0</v>
      </c>
      <c r="AY197" s="6">
        <f t="shared" si="241"/>
        <v>0</v>
      </c>
      <c r="AZ197" s="6">
        <f t="shared" si="242"/>
        <v>0</v>
      </c>
      <c r="BA197" s="6">
        <f t="shared" si="243"/>
        <v>0</v>
      </c>
      <c r="BB197" s="6">
        <f t="shared" si="244"/>
        <v>0</v>
      </c>
      <c r="BC197" s="6">
        <f t="shared" si="245"/>
        <v>0</v>
      </c>
      <c r="BE197" s="1">
        <f t="shared" si="246"/>
        <v>0</v>
      </c>
      <c r="BF197" s="1">
        <f t="shared" si="247"/>
        <v>0</v>
      </c>
      <c r="BG197" s="1">
        <f t="shared" si="248"/>
        <v>0</v>
      </c>
      <c r="BH197" s="1">
        <f t="shared" si="249"/>
        <v>0</v>
      </c>
      <c r="BI197" s="1">
        <f t="shared" si="250"/>
        <v>0</v>
      </c>
      <c r="BJ197" s="1">
        <f t="shared" si="251"/>
        <v>0</v>
      </c>
      <c r="BK197" s="1">
        <f t="shared" si="252"/>
        <v>0</v>
      </c>
      <c r="BL197" s="1">
        <f t="shared" si="253"/>
        <v>0</v>
      </c>
      <c r="BM197" s="1">
        <f t="shared" si="254"/>
        <v>0</v>
      </c>
    </row>
    <row r="198" spans="2:65" x14ac:dyDescent="0.25">
      <c r="B198" s="6">
        <f>IF(Apr!$E201&gt;0,VLOOKUP($A198,Apr!$O$4:$T$202,4,FALSE),0)</f>
        <v>0</v>
      </c>
      <c r="C198" s="6">
        <f>IF(Apr!$E201&gt;0,VLOOKUP($A198,Apr!$O$4:$T$202,5,FALSE)+Apr!L$4/1000,0)</f>
        <v>0</v>
      </c>
      <c r="D198" s="16">
        <f t="shared" si="220"/>
        <v>0</v>
      </c>
      <c r="E198" s="6">
        <f>IF(May!$E201&gt;0,VLOOKUP($A198,May!$O$4:$T$202,4,FALSE),0)</f>
        <v>0</v>
      </c>
      <c r="F198" s="6">
        <f>IF(May!$E201&gt;0,VLOOKUP($A198,May!$O$4:$T$202,5,FALSE)+May!L$4/1000,0)</f>
        <v>0</v>
      </c>
      <c r="G198" s="16">
        <f t="shared" si="221"/>
        <v>0</v>
      </c>
      <c r="H198" s="6">
        <f>IF(Jun!$E201&gt;0,VLOOKUP($A198,Jun!$O$4:$R$202,4,FALSE),0)</f>
        <v>0</v>
      </c>
      <c r="I198" s="6">
        <f>IF(Jun!$E201&gt;0,VLOOKUP($A198,Jun!$O$4:$T$202,5,FALSE)+Jun!L$4/1000,0)</f>
        <v>0</v>
      </c>
      <c r="J198" s="16">
        <f t="shared" si="222"/>
        <v>0</v>
      </c>
      <c r="K198" s="6">
        <f>IF(Jul!$E201&gt;0,VLOOKUP($A198,Jul!$O$4:$R$202,4,FALSE),0)</f>
        <v>0</v>
      </c>
      <c r="L198" s="6">
        <f>IF(Jul!$E201&gt;0,VLOOKUP($A198,Jul!$O$4:$T$202,5,FALSE)+Jul!$L$4/1000,0)</f>
        <v>0</v>
      </c>
      <c r="M198" s="16">
        <f t="shared" si="223"/>
        <v>0</v>
      </c>
      <c r="N198" s="6">
        <f>IF(Aug!$E201&gt;0,VLOOKUP($A198,Aug!$O$4:$R$202,4,FALSE),0)</f>
        <v>0</v>
      </c>
      <c r="O198" s="6">
        <f>IF(Aug!$E201&gt;0,VLOOKUP($A198,Aug!$O$4:$T$202,5,FALSE)+Aug!L$4/1000,0)</f>
        <v>0</v>
      </c>
      <c r="P198" s="16">
        <f t="shared" si="224"/>
        <v>0</v>
      </c>
      <c r="Q198" s="6">
        <f>IF(Sep!$E201&gt;0,VLOOKUP($A198,Sep!$O$4:$R$202,4,FALSE),0)</f>
        <v>0</v>
      </c>
      <c r="R198" s="6">
        <f>IF(Sep!$E201&gt;0,VLOOKUP($A198,Sep!$O$4:$T$202,5,FALSE)+Sep!L$4/1000,0)</f>
        <v>0</v>
      </c>
      <c r="S198" s="16">
        <f t="shared" si="225"/>
        <v>0</v>
      </c>
      <c r="T198" s="6">
        <f>IF(Oct!$E201&gt;0,VLOOKUP($A198,Oct!$O$4:$R$202,4,FALSE),0)</f>
        <v>0</v>
      </c>
      <c r="U198" s="6">
        <f>IF(Oct!$E201&gt;0,VLOOKUP($A198,Oct!$O$4:$T$202,5,FALSE)+Oct!L$4/1000,0)</f>
        <v>0</v>
      </c>
      <c r="V198" s="16">
        <f t="shared" si="226"/>
        <v>0</v>
      </c>
      <c r="W198" s="6">
        <f>IF(Nov!$E201&gt;0,VLOOKUP($A198,Nov!$O$4:$R$202,4,FALSE),0)</f>
        <v>0</v>
      </c>
      <c r="X198" s="6">
        <f>IF(Nov!$E201&gt;0,VLOOKUP($A198,Nov!$O$4:$T$202,5,FALSE)+Nov!L$4/1000,0)</f>
        <v>0</v>
      </c>
      <c r="Y198" s="16">
        <f t="shared" si="227"/>
        <v>0</v>
      </c>
      <c r="Z198" s="6">
        <f>IF(Dec!$E201&gt;0,VLOOKUP($A198,Dec!$O$4:$R$202,4,FALSE),0)</f>
        <v>0</v>
      </c>
      <c r="AA198" s="6">
        <f>IF(Dec!$E201&gt;0,VLOOKUP($A198,Dec!$O$4:$T$202,5,FALSE)+Dec!L$4/1000,0)</f>
        <v>0</v>
      </c>
      <c r="AB198" s="16">
        <f t="shared" si="228"/>
        <v>0</v>
      </c>
      <c r="AC198" s="6">
        <f>IF(Jan!$E201&gt;0,VLOOKUP($A198,Jan!$O$4:$R$202,4,FALSE),0)</f>
        <v>0</v>
      </c>
      <c r="AD198" s="6">
        <f>IF(Jan!$E201&gt;0,VLOOKUP($A198,Jan!$O$4:$T$202,5,FALSE)+Jan!L$4/1000,0)</f>
        <v>0</v>
      </c>
      <c r="AE198" s="16">
        <f t="shared" si="229"/>
        <v>0</v>
      </c>
      <c r="AF198" s="6">
        <f>IF(Feb!$E201&gt;0,VLOOKUP($A198,Feb!$O$4:$R$202,4,FALSE),0)</f>
        <v>0</v>
      </c>
      <c r="AG198" s="6">
        <f>IF(Feb!$E201&gt;0,VLOOKUP($A198,Feb!$O$4:$T$202,5,FALSE)+Feb!L$4/1000,0)</f>
        <v>0</v>
      </c>
      <c r="AH198" s="16">
        <f t="shared" si="230"/>
        <v>0</v>
      </c>
      <c r="AI198" s="6">
        <f>IF(Mar!$E201&gt;0,VLOOKUP($A198,Mar!$O$4:$R$202,4,FALSE),0)</f>
        <v>0</v>
      </c>
      <c r="AJ198" s="6">
        <f>IF(Mar!$E201&gt;0,VLOOKUP($A198,Mar!$O$4:$T$202,5,FALSE)+Mar!L$4/1000,0)</f>
        <v>0</v>
      </c>
      <c r="AK198" s="16">
        <f t="shared" si="231"/>
        <v>0</v>
      </c>
      <c r="AN198" s="16">
        <f t="shared" si="232"/>
        <v>0</v>
      </c>
      <c r="AQ198" s="1">
        <f t="shared" si="233"/>
        <v>0</v>
      </c>
      <c r="AR198" s="6">
        <f t="shared" si="234"/>
        <v>0</v>
      </c>
      <c r="AS198" s="6">
        <f t="shared" si="235"/>
        <v>0</v>
      </c>
      <c r="AT198" s="6">
        <f t="shared" si="236"/>
        <v>0</v>
      </c>
      <c r="AU198" s="6">
        <f t="shared" si="237"/>
        <v>0</v>
      </c>
      <c r="AV198" s="6">
        <f t="shared" si="238"/>
        <v>0</v>
      </c>
      <c r="AW198" s="6">
        <f t="shared" si="239"/>
        <v>0</v>
      </c>
      <c r="AX198" s="6">
        <f t="shared" si="240"/>
        <v>0</v>
      </c>
      <c r="AY198" s="6">
        <f t="shared" si="241"/>
        <v>0</v>
      </c>
      <c r="AZ198" s="6">
        <f t="shared" si="242"/>
        <v>0</v>
      </c>
      <c r="BA198" s="6">
        <f t="shared" si="243"/>
        <v>0</v>
      </c>
      <c r="BB198" s="6">
        <f t="shared" si="244"/>
        <v>0</v>
      </c>
      <c r="BC198" s="6">
        <f t="shared" si="245"/>
        <v>0</v>
      </c>
      <c r="BE198" s="1">
        <f t="shared" si="246"/>
        <v>0</v>
      </c>
      <c r="BF198" s="1">
        <f t="shared" si="247"/>
        <v>0</v>
      </c>
      <c r="BG198" s="1">
        <f t="shared" si="248"/>
        <v>0</v>
      </c>
      <c r="BH198" s="1">
        <f t="shared" si="249"/>
        <v>0</v>
      </c>
      <c r="BI198" s="1">
        <f t="shared" si="250"/>
        <v>0</v>
      </c>
      <c r="BJ198" s="1">
        <f t="shared" si="251"/>
        <v>0</v>
      </c>
      <c r="BK198" s="1">
        <f t="shared" si="252"/>
        <v>0</v>
      </c>
      <c r="BL198" s="1">
        <f t="shared" si="253"/>
        <v>0</v>
      </c>
      <c r="BM198" s="1">
        <f t="shared" si="254"/>
        <v>0</v>
      </c>
    </row>
    <row r="199" spans="2:65" x14ac:dyDescent="0.25">
      <c r="B199" s="6">
        <f>IF(Apr!$E202&gt;0,VLOOKUP($A199,Apr!$O$4:$T$202,4,FALSE),0)</f>
        <v>0</v>
      </c>
      <c r="C199" s="6">
        <f>IF(Apr!$E202&gt;0,VLOOKUP($A199,Apr!$O$4:$T$202,5,FALSE)+Apr!L$4/1000,0)</f>
        <v>0</v>
      </c>
      <c r="D199" s="16">
        <f t="shared" si="220"/>
        <v>0</v>
      </c>
      <c r="E199" s="6">
        <f>IF(May!$E202&gt;0,VLOOKUP($A199,May!$O$4:$T$202,4,FALSE),0)</f>
        <v>0</v>
      </c>
      <c r="F199" s="6">
        <f>IF(May!$E202&gt;0,VLOOKUP($A199,May!$O$4:$T$202,5,FALSE)+May!L$4/1000,0)</f>
        <v>0</v>
      </c>
      <c r="G199" s="16">
        <f t="shared" si="221"/>
        <v>0</v>
      </c>
      <c r="H199" s="6">
        <f>IF(Jun!$E202&gt;0,VLOOKUP($A199,Jun!$O$4:$R$202,4,FALSE),0)</f>
        <v>0</v>
      </c>
      <c r="I199" s="6">
        <f>IF(Jun!$E202&gt;0,VLOOKUP($A199,Jun!$O$4:$T$202,5,FALSE)+Jun!L$4/1000,0)</f>
        <v>0</v>
      </c>
      <c r="J199" s="16">
        <f t="shared" si="222"/>
        <v>0</v>
      </c>
      <c r="K199" s="6">
        <f>IF(Jul!$E202&gt;0,VLOOKUP($A199,Jul!$O$4:$R$202,4,FALSE),0)</f>
        <v>0</v>
      </c>
      <c r="L199" s="6">
        <f>IF(Jul!$E202&gt;0,VLOOKUP($A199,Jul!$O$4:$T$202,5,FALSE)+Jul!$L$4/1000,0)</f>
        <v>0</v>
      </c>
      <c r="M199" s="16">
        <f t="shared" si="223"/>
        <v>0</v>
      </c>
      <c r="N199" s="6">
        <f>IF(Aug!$E202&gt;0,VLOOKUP($A199,Aug!$O$4:$R$202,4,FALSE),0)</f>
        <v>0</v>
      </c>
      <c r="O199" s="6">
        <f>IF(Aug!$E202&gt;0,VLOOKUP($A199,Aug!$O$4:$T$202,5,FALSE)+Aug!L$4/1000,0)</f>
        <v>0</v>
      </c>
      <c r="P199" s="16">
        <f t="shared" si="224"/>
        <v>0</v>
      </c>
      <c r="Q199" s="6">
        <f>IF(Sep!$E202&gt;0,VLOOKUP($A199,Sep!$O$4:$R$202,4,FALSE),0)</f>
        <v>0</v>
      </c>
      <c r="R199" s="6">
        <f>IF(Sep!$E202&gt;0,VLOOKUP($A199,Sep!$O$4:$T$202,5,FALSE)+Sep!L$4/1000,0)</f>
        <v>0</v>
      </c>
      <c r="S199" s="16">
        <f t="shared" si="225"/>
        <v>0</v>
      </c>
      <c r="T199" s="6">
        <f>IF(Oct!$E202&gt;0,VLOOKUP($A199,Oct!$O$4:$R$202,4,FALSE),0)</f>
        <v>0</v>
      </c>
      <c r="U199" s="6">
        <f>IF(Oct!$E202&gt;0,VLOOKUP($A199,Oct!$O$4:$T$202,5,FALSE)+Oct!L$4/1000,0)</f>
        <v>0</v>
      </c>
      <c r="V199" s="16">
        <f t="shared" si="226"/>
        <v>0</v>
      </c>
      <c r="W199" s="6">
        <f>IF(Nov!$E202&gt;0,VLOOKUP($A199,Nov!$O$4:$R$202,4,FALSE),0)</f>
        <v>0</v>
      </c>
      <c r="X199" s="6">
        <f>IF(Nov!$E202&gt;0,VLOOKUP($A199,Nov!$O$4:$T$202,5,FALSE)+Nov!L$4/1000,0)</f>
        <v>0</v>
      </c>
      <c r="Y199" s="16">
        <f t="shared" si="227"/>
        <v>0</v>
      </c>
      <c r="Z199" s="6">
        <f>IF(Dec!$E202&gt;0,VLOOKUP($A199,Dec!$O$4:$R$202,4,FALSE),0)</f>
        <v>0</v>
      </c>
      <c r="AA199" s="6">
        <f>IF(Dec!$E202&gt;0,VLOOKUP($A199,Dec!$O$4:$T$202,5,FALSE)+Dec!L$4/1000,0)</f>
        <v>0</v>
      </c>
      <c r="AB199" s="16">
        <f t="shared" si="228"/>
        <v>0</v>
      </c>
      <c r="AC199" s="6">
        <f>IF(Jan!$E202&gt;0,VLOOKUP($A199,Jan!$O$4:$R$202,4,FALSE),0)</f>
        <v>0</v>
      </c>
      <c r="AD199" s="6">
        <f>IF(Jan!$E202&gt;0,VLOOKUP($A199,Jan!$O$4:$T$202,5,FALSE)+Jan!L$4/1000,0)</f>
        <v>0</v>
      </c>
      <c r="AE199" s="16">
        <f t="shared" si="229"/>
        <v>0</v>
      </c>
      <c r="AF199" s="6">
        <f>IF(Feb!$E202&gt;0,VLOOKUP($A199,Feb!$O$4:$R$202,4,FALSE),0)</f>
        <v>0</v>
      </c>
      <c r="AG199" s="6">
        <f>IF(Feb!$E202&gt;0,VLOOKUP($A199,Feb!$O$4:$T$202,5,FALSE)+Feb!L$4/1000,0)</f>
        <v>0</v>
      </c>
      <c r="AH199" s="16">
        <f t="shared" si="230"/>
        <v>0</v>
      </c>
      <c r="AI199" s="6">
        <f>IF(Mar!$E202&gt;0,VLOOKUP($A199,Mar!$O$4:$R$202,4,FALSE),0)</f>
        <v>0</v>
      </c>
      <c r="AJ199" s="6">
        <f>IF(Mar!$E202&gt;0,VLOOKUP($A199,Mar!$O$4:$T$202,5,FALSE)+Mar!L$4/1000,0)</f>
        <v>0</v>
      </c>
      <c r="AK199" s="16">
        <f t="shared" si="231"/>
        <v>0</v>
      </c>
      <c r="AN199" s="16">
        <f t="shared" si="232"/>
        <v>0</v>
      </c>
      <c r="AQ199" s="1">
        <f t="shared" si="233"/>
        <v>0</v>
      </c>
      <c r="AR199" s="6">
        <f t="shared" si="234"/>
        <v>0</v>
      </c>
      <c r="AS199" s="6">
        <f t="shared" si="235"/>
        <v>0</v>
      </c>
      <c r="AT199" s="6">
        <f t="shared" si="236"/>
        <v>0</v>
      </c>
      <c r="AU199" s="6">
        <f t="shared" si="237"/>
        <v>0</v>
      </c>
      <c r="AV199" s="6">
        <f t="shared" si="238"/>
        <v>0</v>
      </c>
      <c r="AW199" s="6">
        <f t="shared" si="239"/>
        <v>0</v>
      </c>
      <c r="AX199" s="6">
        <f t="shared" si="240"/>
        <v>0</v>
      </c>
      <c r="AY199" s="6">
        <f t="shared" si="241"/>
        <v>0</v>
      </c>
      <c r="AZ199" s="6">
        <f t="shared" si="242"/>
        <v>0</v>
      </c>
      <c r="BA199" s="6">
        <f t="shared" si="243"/>
        <v>0</v>
      </c>
      <c r="BB199" s="6">
        <f t="shared" si="244"/>
        <v>0</v>
      </c>
      <c r="BC199" s="6">
        <f t="shared" si="245"/>
        <v>0</v>
      </c>
      <c r="BE199" s="1">
        <f t="shared" si="246"/>
        <v>0</v>
      </c>
      <c r="BF199" s="1">
        <f t="shared" si="247"/>
        <v>0</v>
      </c>
      <c r="BG199" s="1">
        <f t="shared" si="248"/>
        <v>0</v>
      </c>
      <c r="BH199" s="1">
        <f t="shared" si="249"/>
        <v>0</v>
      </c>
      <c r="BI199" s="1">
        <f t="shared" si="250"/>
        <v>0</v>
      </c>
      <c r="BJ199" s="1">
        <f t="shared" si="251"/>
        <v>0</v>
      </c>
      <c r="BK199" s="1">
        <f t="shared" si="252"/>
        <v>0</v>
      </c>
      <c r="BL199" s="1">
        <f t="shared" si="253"/>
        <v>0</v>
      </c>
      <c r="BM199" s="1">
        <f t="shared" si="254"/>
        <v>0</v>
      </c>
    </row>
    <row r="200" spans="2:65" x14ac:dyDescent="0.25">
      <c r="B200" s="6">
        <f>IF(Apr!$E203&gt;0,VLOOKUP($A200,Apr!$O$4:$T$202,4,FALSE),0)</f>
        <v>0</v>
      </c>
      <c r="C200" s="6">
        <f>IF(Apr!$E203&gt;0,VLOOKUP($A200,Apr!$O$4:$T$202,5,FALSE)+Apr!L$4/1000,0)</f>
        <v>0</v>
      </c>
      <c r="D200" s="16">
        <f t="shared" si="220"/>
        <v>0</v>
      </c>
      <c r="E200" s="6">
        <f>IF(May!$E203&gt;0,VLOOKUP($A200,May!$O$4:$T$202,4,FALSE),0)</f>
        <v>0</v>
      </c>
      <c r="F200" s="6">
        <f>IF(May!$E203&gt;0,VLOOKUP($A200,May!$O$4:$T$202,5,FALSE)+May!L$4/1000,0)</f>
        <v>0</v>
      </c>
      <c r="G200" s="16">
        <f t="shared" si="221"/>
        <v>0</v>
      </c>
      <c r="H200" s="6">
        <f>IF(Jun!$E203&gt;0,VLOOKUP($A200,Jun!$O$4:$R$202,4,FALSE),0)</f>
        <v>0</v>
      </c>
      <c r="I200" s="6">
        <f>IF(Jun!$E203&gt;0,VLOOKUP($A200,Jun!$O$4:$T$202,5,FALSE)+Jun!L$4/1000,0)</f>
        <v>0</v>
      </c>
      <c r="J200" s="16">
        <f t="shared" si="222"/>
        <v>0</v>
      </c>
      <c r="K200" s="6">
        <f>IF(Jul!$E203&gt;0,VLOOKUP($A200,Jul!$O$4:$R$202,4,FALSE),0)</f>
        <v>0</v>
      </c>
      <c r="L200" s="6">
        <f>IF(Jul!$E203&gt;0,VLOOKUP($A200,Jul!$O$4:$T$202,5,FALSE)+Jul!$L$4/1000,0)</f>
        <v>0</v>
      </c>
      <c r="M200" s="16">
        <f t="shared" si="223"/>
        <v>0</v>
      </c>
      <c r="N200" s="6">
        <f>IF(Aug!$E203&gt;0,VLOOKUP($A200,Aug!$O$4:$R$202,4,FALSE),0)</f>
        <v>0</v>
      </c>
      <c r="O200" s="6">
        <f>IF(Aug!$E203&gt;0,VLOOKUP($A200,Aug!$O$4:$T$202,5,FALSE)+Aug!L$4/1000,0)</f>
        <v>0</v>
      </c>
      <c r="P200" s="16">
        <f t="shared" si="224"/>
        <v>0</v>
      </c>
      <c r="Q200" s="6">
        <f>IF(Sep!$E203&gt;0,VLOOKUP($A200,Sep!$O$4:$R$202,4,FALSE),0)</f>
        <v>0</v>
      </c>
      <c r="R200" s="6">
        <f>IF(Sep!$E203&gt;0,VLOOKUP($A200,Sep!$O$4:$T$202,5,FALSE)+Sep!L$4/1000,0)</f>
        <v>0</v>
      </c>
      <c r="S200" s="16">
        <f t="shared" si="225"/>
        <v>0</v>
      </c>
      <c r="T200" s="6">
        <f>IF(Oct!$E203&gt;0,VLOOKUP($A200,Oct!$O$4:$R$202,4,FALSE),0)</f>
        <v>0</v>
      </c>
      <c r="U200" s="6">
        <f>IF(Oct!$E203&gt;0,VLOOKUP($A200,Oct!$O$4:$T$202,5,FALSE)+Oct!L$4/1000,0)</f>
        <v>0</v>
      </c>
      <c r="V200" s="16">
        <f t="shared" si="226"/>
        <v>0</v>
      </c>
      <c r="W200" s="6">
        <f>IF(Nov!$E203&gt;0,VLOOKUP($A200,Nov!$O$4:$R$202,4,FALSE),0)</f>
        <v>0</v>
      </c>
      <c r="X200" s="6">
        <f>IF(Nov!$E203&gt;0,VLOOKUP($A200,Nov!$O$4:$T$202,5,FALSE)+Nov!L$4/1000,0)</f>
        <v>0</v>
      </c>
      <c r="Y200" s="16">
        <f t="shared" si="227"/>
        <v>0</v>
      </c>
      <c r="Z200" s="6">
        <f>IF(Dec!$E203&gt;0,VLOOKUP($A200,Dec!$O$4:$R$202,4,FALSE),0)</f>
        <v>0</v>
      </c>
      <c r="AA200" s="6">
        <f>IF(Dec!$E203&gt;0,VLOOKUP($A200,Dec!$O$4:$T$202,5,FALSE)+Dec!L$4/1000,0)</f>
        <v>0</v>
      </c>
      <c r="AB200" s="16">
        <f t="shared" si="228"/>
        <v>0</v>
      </c>
      <c r="AC200" s="6">
        <f>IF(Jan!$E203&gt;0,VLOOKUP($A200,Jan!$O$4:$R$202,4,FALSE),0)</f>
        <v>0</v>
      </c>
      <c r="AD200" s="6">
        <f>IF(Jan!$E203&gt;0,VLOOKUP($A200,Jan!$O$4:$T$202,5,FALSE)+Jan!L$4/1000,0)</f>
        <v>0</v>
      </c>
      <c r="AE200" s="16">
        <f t="shared" si="229"/>
        <v>0</v>
      </c>
      <c r="AF200" s="6">
        <f>IF(Feb!$E203&gt;0,VLOOKUP($A200,Feb!$O$4:$R$202,4,FALSE),0)</f>
        <v>0</v>
      </c>
      <c r="AG200" s="6">
        <f>IF(Feb!$E203&gt;0,VLOOKUP($A200,Feb!$O$4:$T$202,5,FALSE)+Feb!L$4/1000,0)</f>
        <v>0</v>
      </c>
      <c r="AH200" s="16">
        <f t="shared" si="230"/>
        <v>0</v>
      </c>
      <c r="AI200" s="6">
        <f>IF(Mar!$E203&gt;0,VLOOKUP($A200,Mar!$O$4:$R$202,4,FALSE),0)</f>
        <v>0</v>
      </c>
      <c r="AJ200" s="6">
        <f>IF(Mar!$E203&gt;0,VLOOKUP($A200,Mar!$O$4:$T$202,5,FALSE)+Mar!L$4/1000,0)</f>
        <v>0</v>
      </c>
      <c r="AK200" s="16">
        <f t="shared" si="231"/>
        <v>0</v>
      </c>
      <c r="AN200" s="16">
        <f t="shared" si="232"/>
        <v>0</v>
      </c>
      <c r="AQ200" s="1">
        <f t="shared" si="233"/>
        <v>0</v>
      </c>
      <c r="AR200" s="6">
        <f t="shared" si="234"/>
        <v>0</v>
      </c>
      <c r="AS200" s="6">
        <f t="shared" si="235"/>
        <v>0</v>
      </c>
      <c r="AT200" s="6">
        <f t="shared" si="236"/>
        <v>0</v>
      </c>
      <c r="AU200" s="6">
        <f t="shared" si="237"/>
        <v>0</v>
      </c>
      <c r="AV200" s="6">
        <f t="shared" si="238"/>
        <v>0</v>
      </c>
      <c r="AW200" s="6">
        <f t="shared" si="239"/>
        <v>0</v>
      </c>
      <c r="AX200" s="6">
        <f t="shared" si="240"/>
        <v>0</v>
      </c>
      <c r="AY200" s="6">
        <f t="shared" si="241"/>
        <v>0</v>
      </c>
      <c r="AZ200" s="6">
        <f t="shared" si="242"/>
        <v>0</v>
      </c>
      <c r="BA200" s="6">
        <f t="shared" si="243"/>
        <v>0</v>
      </c>
      <c r="BB200" s="6">
        <f t="shared" si="244"/>
        <v>0</v>
      </c>
      <c r="BC200" s="6">
        <f t="shared" si="245"/>
        <v>0</v>
      </c>
      <c r="BE200" s="1">
        <f t="shared" si="246"/>
        <v>0</v>
      </c>
      <c r="BF200" s="1">
        <f t="shared" si="247"/>
        <v>0</v>
      </c>
      <c r="BG200" s="1">
        <f t="shared" si="248"/>
        <v>0</v>
      </c>
      <c r="BH200" s="1">
        <f t="shared" si="249"/>
        <v>0</v>
      </c>
      <c r="BI200" s="1">
        <f t="shared" si="250"/>
        <v>0</v>
      </c>
      <c r="BJ200" s="1">
        <f t="shared" si="251"/>
        <v>0</v>
      </c>
      <c r="BK200" s="1">
        <f t="shared" si="252"/>
        <v>0</v>
      </c>
      <c r="BL200" s="1">
        <f t="shared" si="253"/>
        <v>0</v>
      </c>
      <c r="BM200" s="1">
        <f t="shared" si="254"/>
        <v>0</v>
      </c>
    </row>
    <row r="201" spans="2:65" x14ac:dyDescent="0.25">
      <c r="E201" s="6">
        <f>IF(May!$E204&gt;0,VLOOKUP($A201,May!$O$4:$T$202,4,FALSE),0)</f>
        <v>0</v>
      </c>
      <c r="F201" s="6">
        <f>IF(May!$E204&gt;0,VLOOKUP($A201,May!$O$4:$T$202,5,FALSE)+May!L$4/1000,0)</f>
        <v>0</v>
      </c>
      <c r="H201" s="6">
        <f>IF(Jun!$E204&gt;0,VLOOKUP($A201,Jun!$O$4:$R$202,4,FALSE),0)</f>
        <v>0</v>
      </c>
      <c r="I201" s="6">
        <f>IF(Jun!$E204&gt;0,VLOOKUP($A201,Jun!$O$4:$T$202,5,FALSE)+Jun!L$4/1000,0)</f>
        <v>0</v>
      </c>
      <c r="K201" s="6">
        <f>IF(Jul!$E204&gt;0,VLOOKUP($A201,Jul!$O$4:$R$202,4,FALSE),0)</f>
        <v>0</v>
      </c>
      <c r="L201" s="6">
        <f>IF(Jul!$E204&gt;0,VLOOKUP($A201,Jul!$O$4:$T$202,5,FALSE)+Jul!$L$4/1000,0)</f>
        <v>0</v>
      </c>
      <c r="M201" s="16">
        <f t="shared" si="223"/>
        <v>0</v>
      </c>
      <c r="N201" s="6">
        <f>IF(Aug!$E204&gt;0,VLOOKUP($A201,Aug!$O$4:$R$202,4,FALSE),0)</f>
        <v>0</v>
      </c>
      <c r="O201" s="6">
        <f>IF(Aug!$E204&gt;0,VLOOKUP($A201,Aug!$O$4:$T$202,5,FALSE)+Aug!L$4/1000,0)</f>
        <v>0</v>
      </c>
      <c r="P201" s="16">
        <f t="shared" si="224"/>
        <v>0</v>
      </c>
      <c r="Q201" s="6">
        <f>IF(Sep!$E204&gt;0,VLOOKUP($A201,Sep!$O$4:$R$202,4,FALSE),0)</f>
        <v>0</v>
      </c>
      <c r="R201" s="6">
        <f>IF(Sep!$E204&gt;0,VLOOKUP($A201,Sep!$O$4:$T$202,5,FALSE)+Sep!L$4/1000,0)</f>
        <v>0</v>
      </c>
      <c r="S201" s="16">
        <f t="shared" si="225"/>
        <v>0</v>
      </c>
      <c r="T201" s="6">
        <f>IF(Oct!$E204&gt;0,VLOOKUP($A201,Oct!$O$4:$R$202,4,FALSE),0)</f>
        <v>0</v>
      </c>
      <c r="U201" s="6">
        <f>IF(Oct!$E204&gt;0,VLOOKUP($A201,Oct!$O$4:$T$202,5,FALSE)+Oct!L$4/1000,0)</f>
        <v>0</v>
      </c>
      <c r="V201" s="16">
        <f t="shared" si="226"/>
        <v>0</v>
      </c>
      <c r="W201" s="6">
        <f>IF(Nov!$E204&gt;0,VLOOKUP($A201,Nov!$O$4:$R$202,4,FALSE),0)</f>
        <v>0</v>
      </c>
      <c r="X201" s="6">
        <f>IF(Nov!$E204&gt;0,VLOOKUP($A201,Nov!$O$4:$T$202,5,FALSE)+Nov!L$4/1000,0)</f>
        <v>0</v>
      </c>
      <c r="Y201" s="16">
        <f t="shared" si="227"/>
        <v>0</v>
      </c>
      <c r="Z201" s="6">
        <f>IF(Dec!$E204&gt;0,VLOOKUP($A201,Dec!$O$4:$R$202,4,FALSE),0)</f>
        <v>0</v>
      </c>
      <c r="AA201" s="6">
        <f>IF(Dec!$E204&gt;0,VLOOKUP($A201,Dec!$O$4:$T$202,5,FALSE)+Dec!L$4/1000,0)</f>
        <v>0</v>
      </c>
      <c r="AB201" s="16">
        <f t="shared" si="228"/>
        <v>0</v>
      </c>
      <c r="AC201" s="6">
        <f>IF(Jan!$E204&gt;0,VLOOKUP($A201,Jan!$O$4:$R$202,4,FALSE),0)</f>
        <v>0</v>
      </c>
      <c r="AD201" s="6">
        <f>IF(Jan!$E204&gt;0,VLOOKUP($A201,Jan!$O$4:$T$202,5,FALSE)+Jan!L$4/1000,0)</f>
        <v>0</v>
      </c>
      <c r="AE201" s="16">
        <f t="shared" si="229"/>
        <v>0</v>
      </c>
      <c r="AF201" s="6">
        <f>IF(Feb!$E204&gt;0,VLOOKUP($A201,Feb!$O$4:$R$202,4,FALSE),0)</f>
        <v>0</v>
      </c>
      <c r="AG201" s="6">
        <f>IF(Feb!$E204&gt;0,VLOOKUP($A201,Feb!$O$4:$T$202,5,FALSE)+Feb!L$4/1000,0)</f>
        <v>0</v>
      </c>
      <c r="AH201" s="16">
        <f t="shared" si="230"/>
        <v>0</v>
      </c>
      <c r="AI201" s="6">
        <f>IF(Mar!$E204&gt;0,VLOOKUP($A201,Mar!$O$4:$R$202,4,FALSE),0)</f>
        <v>0</v>
      </c>
      <c r="AJ201" s="6">
        <f>IF(Mar!$E204&gt;0,VLOOKUP($A201,Mar!$O$4:$T$202,5,FALSE)+Mar!L$4/1000,0)</f>
        <v>0</v>
      </c>
    </row>
  </sheetData>
  <sortState xmlns:xlrd2="http://schemas.microsoft.com/office/spreadsheetml/2017/richdata2" ref="A2:AK201">
    <sortCondition ref="A2:A201"/>
  </sortState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/>
  <dimension ref="A1:Q201"/>
  <sheetViews>
    <sheetView showZeros="0" topLeftCell="B1" workbookViewId="0">
      <pane ySplit="3" topLeftCell="A4" activePane="bottomLeft" state="frozen"/>
      <selection activeCell="B1" sqref="B1"/>
      <selection pane="bottomLeft" activeCell="E52" sqref="E52"/>
    </sheetView>
  </sheetViews>
  <sheetFormatPr defaultColWidth="8.85546875" defaultRowHeight="10.9" customHeight="1" x14ac:dyDescent="0.2"/>
  <cols>
    <col min="1" max="1" width="5.42578125" style="1" hidden="1" customWidth="1"/>
    <col min="2" max="2" width="5.42578125" style="1" customWidth="1"/>
    <col min="3" max="3" width="7.42578125" style="6" customWidth="1"/>
    <col min="4" max="4" width="3.85546875" style="6" customWidth="1"/>
    <col min="5" max="5" width="17.5703125" style="1" customWidth="1"/>
    <col min="6" max="7" width="7.7109375" style="6" customWidth="1"/>
    <col min="8" max="8" width="7.7109375" style="20" customWidth="1"/>
    <col min="9" max="14" width="7.7109375" style="6" customWidth="1"/>
    <col min="15" max="17" width="7.7109375" style="1" customWidth="1"/>
    <col min="18" max="16384" width="8.85546875" style="1"/>
  </cols>
  <sheetData>
    <row r="1" spans="1:17" ht="10.9" customHeight="1" x14ac:dyDescent="0.2">
      <c r="C1" s="21" t="s">
        <v>136</v>
      </c>
      <c r="D1" s="22"/>
      <c r="E1" s="23"/>
      <c r="F1" s="25" t="s">
        <v>40</v>
      </c>
      <c r="G1" s="25" t="s">
        <v>36</v>
      </c>
      <c r="H1" s="26" t="s">
        <v>39</v>
      </c>
      <c r="I1" s="25" t="s">
        <v>38</v>
      </c>
      <c r="J1" s="25" t="s">
        <v>37</v>
      </c>
      <c r="K1" s="25" t="s">
        <v>41</v>
      </c>
      <c r="L1" s="25" t="s">
        <v>42</v>
      </c>
      <c r="M1" s="25" t="s">
        <v>43</v>
      </c>
      <c r="N1" s="25" t="s">
        <v>44</v>
      </c>
      <c r="O1" s="27" t="s">
        <v>45</v>
      </c>
      <c r="P1" s="27" t="s">
        <v>46</v>
      </c>
      <c r="Q1" s="27" t="s">
        <v>47</v>
      </c>
    </row>
    <row r="2" spans="1:17" ht="10.9" hidden="1" customHeight="1" x14ac:dyDescent="0.2">
      <c r="F2" s="6">
        <v>5</v>
      </c>
      <c r="G2" s="6">
        <v>6</v>
      </c>
      <c r="H2" s="20">
        <v>7</v>
      </c>
      <c r="I2" s="6">
        <v>8</v>
      </c>
      <c r="J2" s="6">
        <v>9</v>
      </c>
      <c r="K2" s="6">
        <v>10</v>
      </c>
      <c r="L2" s="6">
        <v>11</v>
      </c>
      <c r="M2" s="6">
        <v>12</v>
      </c>
      <c r="N2" s="6">
        <v>13</v>
      </c>
      <c r="O2" s="1">
        <v>14</v>
      </c>
      <c r="P2" s="1">
        <v>15</v>
      </c>
      <c r="Q2" s="1">
        <v>16</v>
      </c>
    </row>
    <row r="3" spans="1:17" ht="10.9" customHeight="1" x14ac:dyDescent="0.2">
      <c r="C3" s="21" t="s">
        <v>137</v>
      </c>
    </row>
    <row r="4" spans="1:17" s="28" customFormat="1" ht="10.9" customHeight="1" x14ac:dyDescent="0.2">
      <c r="A4" s="28">
        <v>1</v>
      </c>
      <c r="B4" s="28">
        <f>IF(C4&gt;0.99,A4,"")</f>
        <v>1</v>
      </c>
      <c r="C4" s="29">
        <f>IF(LARGE('YTD Scores'!AN$2:AN$200,A4)&gt;0.99,LARGE('YTD Scores'!AN$2:AN$200,A4),0)</f>
        <v>314.50767786666665</v>
      </c>
      <c r="D4" s="29"/>
      <c r="E4" s="28" t="str">
        <f>IF(C4&gt;0.99,VLOOKUP(C4,'YTD Scores'!AN$2:AQ$200,4,FALSE),"")</f>
        <v>Dan Gregson</v>
      </c>
      <c r="F4" s="29">
        <f>IF($C4&gt;0,IF(VLOOKUP($C4,'YTD Scores'!$AN$2:$BC$200,F$2,FALSE)&gt;0,VLOOKUP($C4,'YTD Scores'!$AN$2:$BC$200,F$2,FALSE),""),"")</f>
        <v>30.061</v>
      </c>
      <c r="G4" s="29">
        <f>IF($C4&gt;0,IF(VLOOKUP($C4,'YTD Scores'!$AN$2:$BC$200,G$2,FALSE)&gt;0,VLOOKUP($C4,'YTD Scores'!$AN$2:$BC$200,G$2,FALSE),""),"")</f>
        <v>24.048999999999999</v>
      </c>
      <c r="H4" s="29" t="str">
        <f>IF($C4&gt;0,IF(VLOOKUP($C4,'YTD Scores'!$AN$2:$BC$200,H$2,FALSE)&gt;0,VLOOKUP($C4,'YTD Scores'!$AN$2:$BC$200,H$2,FALSE),""),"")</f>
        <v/>
      </c>
      <c r="I4" s="29">
        <f>IF($C4&gt;0,IF(VLOOKUP($C4,'YTD Scores'!$AN$2:$BC$200,I$2,FALSE)&gt;0,VLOOKUP($C4,'YTD Scores'!$AN$2:$BC$200,I$2,FALSE),""),"")</f>
        <v>31.049999999999997</v>
      </c>
      <c r="J4" s="29" t="str">
        <f>IF($C4&gt;0,IF(VLOOKUP($C4,'YTD Scores'!$AN$2:$BC$200,J$2,FALSE)&gt;0,VLOOKUP($C4,'YTD Scores'!$AN$2:$BC$200,J$2,FALSE),""),"")</f>
        <v/>
      </c>
      <c r="K4" s="29">
        <f>IF($C4&gt;0,IF(VLOOKUP($C4,'YTD Scores'!$AN$2:$BC$200,K$2,FALSE)&gt;0,VLOOKUP($C4,'YTD Scores'!$AN$2:$BC$200,K$2,FALSE),""),"")</f>
        <v>34.048000000000002</v>
      </c>
      <c r="L4" s="29">
        <f>IF($C4&gt;0,IF(VLOOKUP($C4,'YTD Scores'!$AN$2:$BC$200,L$2,FALSE)&gt;0,VLOOKUP($C4,'YTD Scores'!$AN$2:$BC$200,L$2,FALSE),""),"")</f>
        <v>31.052</v>
      </c>
      <c r="M4" s="29">
        <f>IF($C4&gt;0,IF(VLOOKUP($C4,'YTD Scores'!$AN$2:$BC$200,M$2,FALSE)&gt;0,VLOOKUP($C4,'YTD Scores'!$AN$2:$BC$200,M$2,FALSE),""),"")</f>
        <v>36.044000000000004</v>
      </c>
      <c r="N4" s="29">
        <f>IF($C4&gt;0,IF(VLOOKUP($C4,'YTD Scores'!$AN$2:$BC$200,N$2,FALSE)&gt;0,VLOOKUP($C4,'YTD Scores'!$AN$2:$BC$200,N$2,FALSE),""),"")</f>
        <v>39.052</v>
      </c>
      <c r="O4" s="29">
        <f>IF($C4&gt;0,IF(VLOOKUP($C4,'YTD Scores'!$AN$2:$BC$200,O$2,FALSE)&gt;0,VLOOKUP($C4,'YTD Scores'!$AN$2:$BC$200,O$2,FALSE),""),"")</f>
        <v>36.045000000000002</v>
      </c>
      <c r="P4" s="29">
        <f>IF($C4&gt;0,IF(VLOOKUP($C4,'YTD Scores'!$AN$2:$BC$200,P$2,FALSE)&gt;0,VLOOKUP($C4,'YTD Scores'!$AN$2:$BC$200,P$2,FALSE),""),"")</f>
        <v>38.045999999999999</v>
      </c>
      <c r="Q4" s="29">
        <f>IF($C4&gt;0,IF(VLOOKUP($C4,'YTD Scores'!$AN$2:$BC$200,Q$2,FALSE)&gt;0,VLOOKUP($C4,'YTD Scores'!$AN$2:$BC$200,Q$2,FALSE),""),"")</f>
        <v>39.050000000000004</v>
      </c>
    </row>
    <row r="5" spans="1:17" s="28" customFormat="1" ht="10.9" customHeight="1" x14ac:dyDescent="0.2">
      <c r="A5" s="28">
        <f>A4+1</f>
        <v>2</v>
      </c>
      <c r="B5" s="28">
        <f t="shared" ref="B5:B28" si="0">IF(C5&gt;0.99,A5,"")</f>
        <v>2</v>
      </c>
      <c r="C5" s="29">
        <f>IF(LARGE('YTD Scores'!AN$2:AN$200,A5)&gt;0.99,LARGE('YTD Scores'!AN$2:AN$200,A5),0)</f>
        <v>302.50214913333332</v>
      </c>
      <c r="D5" s="29"/>
      <c r="E5" s="28" t="str">
        <f>IF(C5&gt;0.99,VLOOKUP(C5,'YTD Scores'!AN$2:AQ$200,4,FALSE),"")</f>
        <v>Dom Kirby</v>
      </c>
      <c r="F5" s="29">
        <f>IF($C5&gt;0,IF(VLOOKUP($C5,'YTD Scores'!$AN$2:$BC$200,F$2,FALSE)&gt;0,VLOOKUP($C5,'YTD Scores'!$AN$2:$BC$200,F$2,FALSE),""),"")</f>
        <v>14.046999999999999</v>
      </c>
      <c r="G5" s="29">
        <f>IF($C5&gt;0,IF(VLOOKUP($C5,'YTD Scores'!$AN$2:$BC$200,G$2,FALSE)&gt;0,VLOOKUP($C5,'YTD Scores'!$AN$2:$BC$200,G$2,FALSE),""),"")</f>
        <v>27.049999999999997</v>
      </c>
      <c r="H5" s="29">
        <f>IF($C5&gt;0,IF(VLOOKUP($C5,'YTD Scores'!$AN$2:$BC$200,H$2,FALSE)&gt;0,VLOOKUP($C5,'YTD Scores'!$AN$2:$BC$200,H$2,FALSE),""),"")</f>
        <v>31.048999999999999</v>
      </c>
      <c r="I5" s="29">
        <f>IF($C5&gt;0,IF(VLOOKUP($C5,'YTD Scores'!$AN$2:$BC$200,I$2,FALSE)&gt;0,VLOOKUP($C5,'YTD Scores'!$AN$2:$BC$200,I$2,FALSE),""),"")</f>
        <v>27.045999999999999</v>
      </c>
      <c r="J5" s="29">
        <f>IF($C5&gt;0,IF(VLOOKUP($C5,'YTD Scores'!$AN$2:$BC$200,J$2,FALSE)&gt;0,VLOOKUP($C5,'YTD Scores'!$AN$2:$BC$200,J$2,FALSE),""),"")</f>
        <v>35.049999999999997</v>
      </c>
      <c r="K5" s="29">
        <f>IF($C5&gt;0,IF(VLOOKUP($C5,'YTD Scores'!$AN$2:$BC$200,K$2,FALSE)&gt;0,VLOOKUP($C5,'YTD Scores'!$AN$2:$BC$200,K$2,FALSE),""),"")</f>
        <v>39.053000000000004</v>
      </c>
      <c r="L5" s="29">
        <f>IF($C5&gt;0,IF(VLOOKUP($C5,'YTD Scores'!$AN$2:$BC$200,L$2,FALSE)&gt;0,VLOOKUP($C5,'YTD Scores'!$AN$2:$BC$200,L$2,FALSE),""),"")</f>
        <v>38.058999999999997</v>
      </c>
      <c r="M5" s="29" t="str">
        <f>IF($C5&gt;0,IF(VLOOKUP($C5,'YTD Scores'!$AN$2:$BC$200,M$2,FALSE)&gt;0,VLOOKUP($C5,'YTD Scores'!$AN$2:$BC$200,M$2,FALSE),""),"")</f>
        <v/>
      </c>
      <c r="N5" s="29">
        <f>IF($C5&gt;0,IF(VLOOKUP($C5,'YTD Scores'!$AN$2:$BC$200,N$2,FALSE)&gt;0,VLOOKUP($C5,'YTD Scores'!$AN$2:$BC$200,N$2,FALSE),""),"")</f>
        <v>37.048999999999999</v>
      </c>
      <c r="O5" s="29" t="str">
        <f>IF($C5&gt;0,IF(VLOOKUP($C5,'YTD Scores'!$AN$2:$BC$200,O$2,FALSE)&gt;0,VLOOKUP($C5,'YTD Scores'!$AN$2:$BC$200,O$2,FALSE),""),"")</f>
        <v/>
      </c>
      <c r="P5" s="29">
        <f>IF($C5&gt;0,IF(VLOOKUP($C5,'YTD Scores'!$AN$2:$BC$200,P$2,FALSE)&gt;0,VLOOKUP($C5,'YTD Scores'!$AN$2:$BC$200,P$2,FALSE),""),"")</f>
        <v>36.044000000000004</v>
      </c>
      <c r="Q5" s="29">
        <f>IF($C5&gt;0,IF(VLOOKUP($C5,'YTD Scores'!$AN$2:$BC$200,Q$2,FALSE)&gt;0,VLOOKUP($C5,'YTD Scores'!$AN$2:$BC$200,Q$2,FALSE),""),"")</f>
        <v>32.042999999999999</v>
      </c>
    </row>
    <row r="6" spans="1:17" s="28" customFormat="1" ht="10.9" customHeight="1" x14ac:dyDescent="0.2">
      <c r="A6" s="28">
        <f t="shared" ref="A6:A30" si="1">A5+1</f>
        <v>3</v>
      </c>
      <c r="B6" s="28">
        <f t="shared" si="0"/>
        <v>3</v>
      </c>
      <c r="C6" s="29">
        <f>IF(LARGE('YTD Scores'!AN$2:AN$200,A6)&gt;0.99,LARGE('YTD Scores'!AN$2:AN$200,A6),0)</f>
        <v>299.47540786666667</v>
      </c>
      <c r="D6" s="29"/>
      <c r="E6" s="28" t="str">
        <f>IF(C6&gt;0.99,VLOOKUP(C6,'YTD Scores'!AN$2:AQ$200,4,FALSE),"")</f>
        <v>Peter Thomson</v>
      </c>
      <c r="F6" s="29">
        <f>IF($C6&gt;0,IF(VLOOKUP($C6,'YTD Scores'!$AN$2:$BC$200,F$2,FALSE)&gt;0,VLOOKUP($C6,'YTD Scores'!$AN$2:$BC$200,F$2,FALSE),""),"")</f>
        <v>25.058</v>
      </c>
      <c r="G6" s="29">
        <f>IF($C6&gt;0,IF(VLOOKUP($C6,'YTD Scores'!$AN$2:$BC$200,G$2,FALSE)&gt;0,VLOOKUP($C6,'YTD Scores'!$AN$2:$BC$200,G$2,FALSE),""),"")</f>
        <v>22.046999999999997</v>
      </c>
      <c r="H6" s="29">
        <f>IF($C6&gt;0,IF(VLOOKUP($C6,'YTD Scores'!$AN$2:$BC$200,H$2,FALSE)&gt;0,VLOOKUP($C6,'YTD Scores'!$AN$2:$BC$200,H$2,FALSE),""),"")</f>
        <v>34.052</v>
      </c>
      <c r="I6" s="29">
        <f>IF($C6&gt;0,IF(VLOOKUP($C6,'YTD Scores'!$AN$2:$BC$200,I$2,FALSE)&gt;0,VLOOKUP($C6,'YTD Scores'!$AN$2:$BC$200,I$2,FALSE),""),"")</f>
        <v>26.044999999999998</v>
      </c>
      <c r="J6" s="29" t="str">
        <f>IF($C6&gt;0,IF(VLOOKUP($C6,'YTD Scores'!$AN$2:$BC$200,J$2,FALSE)&gt;0,VLOOKUP($C6,'YTD Scores'!$AN$2:$BC$200,J$2,FALSE),""),"")</f>
        <v/>
      </c>
      <c r="K6" s="29">
        <f>IF($C6&gt;0,IF(VLOOKUP($C6,'YTD Scores'!$AN$2:$BC$200,K$2,FALSE)&gt;0,VLOOKUP($C6,'YTD Scores'!$AN$2:$BC$200,K$2,FALSE),""),"")</f>
        <v>33.047000000000004</v>
      </c>
      <c r="L6" s="29">
        <f>IF($C6&gt;0,IF(VLOOKUP($C6,'YTD Scores'!$AN$2:$BC$200,L$2,FALSE)&gt;0,VLOOKUP($C6,'YTD Scores'!$AN$2:$BC$200,L$2,FALSE),""),"")</f>
        <v>26.047000000000001</v>
      </c>
      <c r="M6" s="29">
        <f>IF($C6&gt;0,IF(VLOOKUP($C6,'YTD Scores'!$AN$2:$BC$200,M$2,FALSE)&gt;0,VLOOKUP($C6,'YTD Scores'!$AN$2:$BC$200,M$2,FALSE),""),"")</f>
        <v>37.042999999999999</v>
      </c>
      <c r="N6" s="29">
        <f>IF($C6&gt;0,IF(VLOOKUP($C6,'YTD Scores'!$AN$2:$BC$200,N$2,FALSE)&gt;0,VLOOKUP($C6,'YTD Scores'!$AN$2:$BC$200,N$2,FALSE),""),"")</f>
        <v>38.051000000000002</v>
      </c>
      <c r="O6" s="29">
        <f>IF($C6&gt;0,IF(VLOOKUP($C6,'YTD Scores'!$AN$2:$BC$200,O$2,FALSE)&gt;0,VLOOKUP($C6,'YTD Scores'!$AN$2:$BC$200,O$2,FALSE),""),"")</f>
        <v>35.043999999999997</v>
      </c>
      <c r="P6" s="29">
        <f>IF($C6&gt;0,IF(VLOOKUP($C6,'YTD Scores'!$AN$2:$BC$200,P$2,FALSE)&gt;0,VLOOKUP($C6,'YTD Scores'!$AN$2:$BC$200,P$2,FALSE),""),"")</f>
        <v>35.042999999999999</v>
      </c>
      <c r="Q6" s="29">
        <f>IF($C6&gt;0,IF(VLOOKUP($C6,'YTD Scores'!$AN$2:$BC$200,Q$2,FALSE)&gt;0,VLOOKUP($C6,'YTD Scores'!$AN$2:$BC$200,Q$2,FALSE),""),"")</f>
        <v>35.045999999999999</v>
      </c>
    </row>
    <row r="7" spans="1:17" s="28" customFormat="1" ht="10.9" customHeight="1" x14ac:dyDescent="0.2">
      <c r="A7" s="28">
        <f t="shared" si="1"/>
        <v>4</v>
      </c>
      <c r="B7" s="28">
        <f t="shared" si="0"/>
        <v>4</v>
      </c>
      <c r="C7" s="29">
        <f>IF(LARGE('YTD Scores'!AN$2:AN$200,A7)&gt;0.99,LARGE('YTD Scores'!AN$2:AN$200,A7),0)</f>
        <v>283.48000926666668</v>
      </c>
      <c r="D7" s="29"/>
      <c r="E7" s="28" t="str">
        <f>IF(C7&gt;0.99,VLOOKUP(C7,'YTD Scores'!AN$2:AQ$200,4,FALSE),"")</f>
        <v>Chris Cottam</v>
      </c>
      <c r="F7" s="29">
        <f>IF($C7&gt;0,IF(VLOOKUP($C7,'YTD Scores'!$AN$2:$BC$200,F$2,FALSE)&gt;0,VLOOKUP($C7,'YTD Scores'!$AN$2:$BC$200,F$2,FALSE),""),"")</f>
        <v>12.042999999999999</v>
      </c>
      <c r="G7" s="29">
        <f>IF($C7&gt;0,IF(VLOOKUP($C7,'YTD Scores'!$AN$2:$BC$200,G$2,FALSE)&gt;0,VLOOKUP($C7,'YTD Scores'!$AN$2:$BC$200,G$2,FALSE),""),"")</f>
        <v>17.041999999999998</v>
      </c>
      <c r="H7" s="29">
        <f>IF($C7&gt;0,IF(VLOOKUP($C7,'YTD Scores'!$AN$2:$BC$200,H$2,FALSE)&gt;0,VLOOKUP($C7,'YTD Scores'!$AN$2:$BC$200,H$2,FALSE),""),"")</f>
        <v>27.042999999999999</v>
      </c>
      <c r="I7" s="29">
        <f>IF($C7&gt;0,IF(VLOOKUP($C7,'YTD Scores'!$AN$2:$BC$200,I$2,FALSE)&gt;0,VLOOKUP($C7,'YTD Scores'!$AN$2:$BC$200,I$2,FALSE),""),"")</f>
        <v>27.043999999999997</v>
      </c>
      <c r="J7" s="29">
        <f>IF($C7&gt;0,IF(VLOOKUP($C7,'YTD Scores'!$AN$2:$BC$200,J$2,FALSE)&gt;0,VLOOKUP($C7,'YTD Scores'!$AN$2:$BC$200,J$2,FALSE),""),"")</f>
        <v>27.042999999999999</v>
      </c>
      <c r="K7" s="29">
        <f>IF($C7&gt;0,IF(VLOOKUP($C7,'YTD Scores'!$AN$2:$BC$200,K$2,FALSE)&gt;0,VLOOKUP($C7,'YTD Scores'!$AN$2:$BC$200,K$2,FALSE),""),"")</f>
        <v>30.044</v>
      </c>
      <c r="L7" s="29">
        <f>IF($C7&gt;0,IF(VLOOKUP($C7,'YTD Scores'!$AN$2:$BC$200,L$2,FALSE)&gt;0,VLOOKUP($C7,'YTD Scores'!$AN$2:$BC$200,L$2,FALSE),""),"")</f>
        <v>37.058</v>
      </c>
      <c r="M7" s="29">
        <f>IF($C7&gt;0,IF(VLOOKUP($C7,'YTD Scores'!$AN$2:$BC$200,M$2,FALSE)&gt;0,VLOOKUP($C7,'YTD Scores'!$AN$2:$BC$200,M$2,FALSE),""),"")</f>
        <v>40.045999999999999</v>
      </c>
      <c r="N7" s="29">
        <f>IF($C7&gt;0,IF(VLOOKUP($C7,'YTD Scores'!$AN$2:$BC$200,N$2,FALSE)&gt;0,VLOOKUP($C7,'YTD Scores'!$AN$2:$BC$200,N$2,FALSE),""),"")</f>
        <v>38.048000000000002</v>
      </c>
      <c r="O7" s="29" t="str">
        <f>IF($C7&gt;0,IF(VLOOKUP($C7,'YTD Scores'!$AN$2:$BC$200,O$2,FALSE)&gt;0,VLOOKUP($C7,'YTD Scores'!$AN$2:$BC$200,O$2,FALSE),""),"")</f>
        <v/>
      </c>
      <c r="P7" s="29" t="str">
        <f>IF($C7&gt;0,IF(VLOOKUP($C7,'YTD Scores'!$AN$2:$BC$200,P$2,FALSE)&gt;0,VLOOKUP($C7,'YTD Scores'!$AN$2:$BC$200,P$2,FALSE),""),"")</f>
        <v/>
      </c>
      <c r="Q7" s="29">
        <f>IF($C7&gt;0,IF(VLOOKUP($C7,'YTD Scores'!$AN$2:$BC$200,Q$2,FALSE)&gt;0,VLOOKUP($C7,'YTD Scores'!$AN$2:$BC$200,Q$2,FALSE),""),"")</f>
        <v>40.051000000000002</v>
      </c>
    </row>
    <row r="8" spans="1:17" s="28" customFormat="1" ht="10.9" customHeight="1" x14ac:dyDescent="0.2">
      <c r="A8" s="28">
        <f t="shared" si="1"/>
        <v>5</v>
      </c>
      <c r="B8" s="28">
        <f t="shared" si="0"/>
        <v>5</v>
      </c>
      <c r="C8" s="29">
        <f>IF(LARGE('YTD Scores'!AN$2:AN$200,A8)&gt;0.99,LARGE('YTD Scores'!AN$2:AN$200,A8),0)</f>
        <v>271.46614593333334</v>
      </c>
      <c r="D8" s="29"/>
      <c r="E8" s="28" t="str">
        <f>IF(C8&gt;0.99,VLOOKUP(C8,'YTD Scores'!AN$2:AQ$200,4,FALSE),"")</f>
        <v>Oliver Thomson</v>
      </c>
      <c r="F8" s="29">
        <f>IF($C8&gt;0,IF(VLOOKUP($C8,'YTD Scores'!$AN$2:$BC$200,F$2,FALSE)&gt;0,VLOOKUP($C8,'YTD Scores'!$AN$2:$BC$200,F$2,FALSE),""),"")</f>
        <v>26.059000000000001</v>
      </c>
      <c r="G8" s="29">
        <f>IF($C8&gt;0,IF(VLOOKUP($C8,'YTD Scores'!$AN$2:$BC$200,G$2,FALSE)&gt;0,VLOOKUP($C8,'YTD Scores'!$AN$2:$BC$200,G$2,FALSE),""),"")</f>
        <v>34.056999999999995</v>
      </c>
      <c r="H8" s="29">
        <f>IF($C8&gt;0,IF(VLOOKUP($C8,'YTD Scores'!$AN$2:$BC$200,H$2,FALSE)&gt;0,VLOOKUP($C8,'YTD Scores'!$AN$2:$BC$200,H$2,FALSE),""),"")</f>
        <v>36.054000000000002</v>
      </c>
      <c r="I8" s="29">
        <f>IF($C8&gt;0,IF(VLOOKUP($C8,'YTD Scores'!$AN$2:$BC$200,I$2,FALSE)&gt;0,VLOOKUP($C8,'YTD Scores'!$AN$2:$BC$200,I$2,FALSE),""),"")</f>
        <v>23.041999999999998</v>
      </c>
      <c r="J8" s="29" t="str">
        <f>IF($C8&gt;0,IF(VLOOKUP($C8,'YTD Scores'!$AN$2:$BC$200,J$2,FALSE)&gt;0,VLOOKUP($C8,'YTD Scores'!$AN$2:$BC$200,J$2,FALSE),""),"")</f>
        <v/>
      </c>
      <c r="K8" s="29" t="str">
        <f>IF($C8&gt;0,IF(VLOOKUP($C8,'YTD Scores'!$AN$2:$BC$200,K$2,FALSE)&gt;0,VLOOKUP($C8,'YTD Scores'!$AN$2:$BC$200,K$2,FALSE),""),"")</f>
        <v/>
      </c>
      <c r="L8" s="29" t="str">
        <f>IF($C8&gt;0,IF(VLOOKUP($C8,'YTD Scores'!$AN$2:$BC$200,L$2,FALSE)&gt;0,VLOOKUP($C8,'YTD Scores'!$AN$2:$BC$200,L$2,FALSE),""),"")</f>
        <v/>
      </c>
      <c r="M8" s="29">
        <f>IF($C8&gt;0,IF(VLOOKUP($C8,'YTD Scores'!$AN$2:$BC$200,M$2,FALSE)&gt;0,VLOOKUP($C8,'YTD Scores'!$AN$2:$BC$200,M$2,FALSE),""),"")</f>
        <v>37.045000000000002</v>
      </c>
      <c r="N8" s="29">
        <f>IF($C8&gt;0,IF(VLOOKUP($C8,'YTD Scores'!$AN$2:$BC$200,N$2,FALSE)&gt;0,VLOOKUP($C8,'YTD Scores'!$AN$2:$BC$200,N$2,FALSE),""),"")</f>
        <v>40.054000000000002</v>
      </c>
      <c r="O8" s="29">
        <f>IF($C8&gt;0,IF(VLOOKUP($C8,'YTD Scores'!$AN$2:$BC$200,O$2,FALSE)&gt;0,VLOOKUP($C8,'YTD Scores'!$AN$2:$BC$200,O$2,FALSE),""),"")</f>
        <v>38.046999999999997</v>
      </c>
      <c r="P8" s="29" t="str">
        <f>IF($C8&gt;0,IF(VLOOKUP($C8,'YTD Scores'!$AN$2:$BC$200,P$2,FALSE)&gt;0,VLOOKUP($C8,'YTD Scores'!$AN$2:$BC$200,P$2,FALSE),""),"")</f>
        <v/>
      </c>
      <c r="Q8" s="29">
        <f>IF($C8&gt;0,IF(VLOOKUP($C8,'YTD Scores'!$AN$2:$BC$200,Q$2,FALSE)&gt;0,VLOOKUP($C8,'YTD Scores'!$AN$2:$BC$200,Q$2,FALSE),""),"")</f>
        <v>37.048000000000002</v>
      </c>
    </row>
    <row r="9" spans="1:17" s="28" customFormat="1" ht="10.9" customHeight="1" x14ac:dyDescent="0.2">
      <c r="A9" s="28">
        <f t="shared" si="1"/>
        <v>6</v>
      </c>
      <c r="B9" s="28">
        <f t="shared" si="0"/>
        <v>6</v>
      </c>
      <c r="C9" s="29">
        <f>IF(LARGE('YTD Scores'!AN$2:AN$200,A9)&gt;0.99,LARGE('YTD Scores'!AN$2:AN$200,A9),0)</f>
        <v>236.39021240000002</v>
      </c>
      <c r="D9" s="29"/>
      <c r="E9" s="28" t="str">
        <f>IF(C9&gt;0.99,VLOOKUP(C9,'YTD Scores'!AN$2:AQ$200,4,FALSE),"")</f>
        <v>Graham Webster</v>
      </c>
      <c r="F9" s="29">
        <f>IF($C9&gt;0,IF(VLOOKUP($C9,'YTD Scores'!$AN$2:$BC$200,F$2,FALSE)&gt;0,VLOOKUP($C9,'YTD Scores'!$AN$2:$BC$200,F$2,FALSE),""),"")</f>
        <v>39.072000000000003</v>
      </c>
      <c r="G9" s="29" t="str">
        <f>IF($C9&gt;0,IF(VLOOKUP($C9,'YTD Scores'!$AN$2:$BC$200,G$2,FALSE)&gt;0,VLOOKUP($C9,'YTD Scores'!$AN$2:$BC$200,G$2,FALSE),""),"")</f>
        <v/>
      </c>
      <c r="H9" s="29" t="str">
        <f>IF($C9&gt;0,IF(VLOOKUP($C9,'YTD Scores'!$AN$2:$BC$200,H$2,FALSE)&gt;0,VLOOKUP($C9,'YTD Scores'!$AN$2:$BC$200,H$2,FALSE),""),"")</f>
        <v/>
      </c>
      <c r="I9" s="29" t="str">
        <f>IF($C9&gt;0,IF(VLOOKUP($C9,'YTD Scores'!$AN$2:$BC$200,I$2,FALSE)&gt;0,VLOOKUP($C9,'YTD Scores'!$AN$2:$BC$200,I$2,FALSE),""),"")</f>
        <v/>
      </c>
      <c r="J9" s="29" t="str">
        <f>IF($C9&gt;0,IF(VLOOKUP($C9,'YTD Scores'!$AN$2:$BC$200,J$2,FALSE)&gt;0,VLOOKUP($C9,'YTD Scores'!$AN$2:$BC$200,J$2,FALSE),""),"")</f>
        <v/>
      </c>
      <c r="K9" s="29" t="str">
        <f>IF($C9&gt;0,IF(VLOOKUP($C9,'YTD Scores'!$AN$2:$BC$200,K$2,FALSE)&gt;0,VLOOKUP($C9,'YTD Scores'!$AN$2:$BC$200,K$2,FALSE),""),"")</f>
        <v/>
      </c>
      <c r="L9" s="29">
        <f>IF($C9&gt;0,IF(VLOOKUP($C9,'YTD Scores'!$AN$2:$BC$200,L$2,FALSE)&gt;0,VLOOKUP($C9,'YTD Scores'!$AN$2:$BC$200,L$2,FALSE),""),"")</f>
        <v>39.06</v>
      </c>
      <c r="M9" s="29">
        <f>IF($C9&gt;0,IF(VLOOKUP($C9,'YTD Scores'!$AN$2:$BC$200,M$2,FALSE)&gt;0,VLOOKUP($C9,'YTD Scores'!$AN$2:$BC$200,M$2,FALSE),""),"")</f>
        <v>41.047000000000004</v>
      </c>
      <c r="N9" s="29">
        <f>IF($C9&gt;0,IF(VLOOKUP($C9,'YTD Scores'!$AN$2:$BC$200,N$2,FALSE)&gt;0,VLOOKUP($C9,'YTD Scores'!$AN$2:$BC$200,N$2,FALSE),""),"")</f>
        <v>40.053000000000004</v>
      </c>
      <c r="O9" s="29" t="str">
        <f>IF($C9&gt;0,IF(VLOOKUP($C9,'YTD Scores'!$AN$2:$BC$200,O$2,FALSE)&gt;0,VLOOKUP($C9,'YTD Scores'!$AN$2:$BC$200,O$2,FALSE),""),"")</f>
        <v/>
      </c>
      <c r="P9" s="29">
        <f>IF($C9&gt;0,IF(VLOOKUP($C9,'YTD Scores'!$AN$2:$BC$200,P$2,FALSE)&gt;0,VLOOKUP($C9,'YTD Scores'!$AN$2:$BC$200,P$2,FALSE),""),"")</f>
        <v>39.047000000000004</v>
      </c>
      <c r="Q9" s="29">
        <f>IF($C9&gt;0,IF(VLOOKUP($C9,'YTD Scores'!$AN$2:$BC$200,Q$2,FALSE)&gt;0,VLOOKUP($C9,'YTD Scores'!$AN$2:$BC$200,Q$2,FALSE),""),"")</f>
        <v>38.048999999999999</v>
      </c>
    </row>
    <row r="10" spans="1:17" s="28" customFormat="1" ht="10.9" customHeight="1" x14ac:dyDescent="0.2">
      <c r="A10" s="28">
        <f t="shared" si="1"/>
        <v>7</v>
      </c>
      <c r="B10" s="28">
        <f t="shared" si="0"/>
        <v>7</v>
      </c>
      <c r="C10" s="29">
        <f>IF(LARGE('YTD Scores'!AN$2:AN$200,A10)&gt;0.99,LARGE('YTD Scores'!AN$2:AN$200,A10),0)</f>
        <v>232.42075179999998</v>
      </c>
      <c r="D10" s="29"/>
      <c r="E10" s="28" t="str">
        <f>IF(C10&gt;0.99,VLOOKUP(C10,'YTD Scores'!AN$2:AQ$200,4,FALSE),"")</f>
        <v>Greg Oulton</v>
      </c>
      <c r="F10" s="29">
        <f>IF($C10&gt;0,IF(VLOOKUP($C10,'YTD Scores'!$AN$2:$BC$200,F$2,FALSE)&gt;0,VLOOKUP($C10,'YTD Scores'!$AN$2:$BC$200,F$2,FALSE),""),"")</f>
        <v>31.064</v>
      </c>
      <c r="G10" s="29">
        <f>IF($C10&gt;0,IF(VLOOKUP($C10,'YTD Scores'!$AN$2:$BC$200,G$2,FALSE)&gt;0,VLOOKUP($C10,'YTD Scores'!$AN$2:$BC$200,G$2,FALSE),""),"")</f>
        <v>38.061</v>
      </c>
      <c r="H10" s="29">
        <f>IF($C10&gt;0,IF(VLOOKUP($C10,'YTD Scores'!$AN$2:$BC$200,H$2,FALSE)&gt;0,VLOOKUP($C10,'YTD Scores'!$AN$2:$BC$200,H$2,FALSE),""),"")</f>
        <v>39.055</v>
      </c>
      <c r="I10" s="29" t="str">
        <f>IF($C10&gt;0,IF(VLOOKUP($C10,'YTD Scores'!$AN$2:$BC$200,I$2,FALSE)&gt;0,VLOOKUP($C10,'YTD Scores'!$AN$2:$BC$200,I$2,FALSE),""),"")</f>
        <v/>
      </c>
      <c r="J10" s="29" t="str">
        <f>IF($C10&gt;0,IF(VLOOKUP($C10,'YTD Scores'!$AN$2:$BC$200,J$2,FALSE)&gt;0,VLOOKUP($C10,'YTD Scores'!$AN$2:$BC$200,J$2,FALSE),""),"")</f>
        <v/>
      </c>
      <c r="K10" s="29">
        <f>IF($C10&gt;0,IF(VLOOKUP($C10,'YTD Scores'!$AN$2:$BC$200,K$2,FALSE)&gt;0,VLOOKUP($C10,'YTD Scores'!$AN$2:$BC$200,K$2,FALSE),""),"")</f>
        <v>35.048999999999999</v>
      </c>
      <c r="L10" s="29">
        <f>IF($C10&gt;0,IF(VLOOKUP($C10,'YTD Scores'!$AN$2:$BC$200,L$2,FALSE)&gt;0,VLOOKUP($C10,'YTD Scores'!$AN$2:$BC$200,L$2,FALSE),""),"")</f>
        <v>29.05</v>
      </c>
      <c r="M10" s="29" t="str">
        <f>IF($C10&gt;0,IF(VLOOKUP($C10,'YTD Scores'!$AN$2:$BC$200,M$2,FALSE)&gt;0,VLOOKUP($C10,'YTD Scores'!$AN$2:$BC$200,M$2,FALSE),""),"")</f>
        <v/>
      </c>
      <c r="N10" s="29">
        <f>IF($C10&gt;0,IF(VLOOKUP($C10,'YTD Scores'!$AN$2:$BC$200,N$2,FALSE)&gt;0,VLOOKUP($C10,'YTD Scores'!$AN$2:$BC$200,N$2,FALSE),""),"")</f>
        <v>27.041</v>
      </c>
      <c r="O10" s="29">
        <f>IF($C10&gt;0,IF(VLOOKUP($C10,'YTD Scores'!$AN$2:$BC$200,O$2,FALSE)&gt;0,VLOOKUP($C10,'YTD Scores'!$AN$2:$BC$200,O$2,FALSE),""),"")</f>
        <v>33.042000000000002</v>
      </c>
      <c r="P10" s="29" t="str">
        <f>IF($C10&gt;0,IF(VLOOKUP($C10,'YTD Scores'!$AN$2:$BC$200,P$2,FALSE)&gt;0,VLOOKUP($C10,'YTD Scores'!$AN$2:$BC$200,P$2,FALSE),""),"")</f>
        <v/>
      </c>
      <c r="Q10" s="29" t="str">
        <f>IF($C10&gt;0,IF(VLOOKUP($C10,'YTD Scores'!$AN$2:$BC$200,Q$2,FALSE)&gt;0,VLOOKUP($C10,'YTD Scores'!$AN$2:$BC$200,Q$2,FALSE),""),"")</f>
        <v/>
      </c>
    </row>
    <row r="11" spans="1:17" s="28" customFormat="1" ht="10.9" customHeight="1" x14ac:dyDescent="0.2">
      <c r="A11" s="28">
        <f t="shared" si="1"/>
        <v>8</v>
      </c>
      <c r="B11" s="28">
        <f t="shared" si="0"/>
        <v>8</v>
      </c>
      <c r="C11" s="29">
        <f>IF(LARGE('YTD Scores'!AN$2:AN$200,A11)&gt;0.99,LARGE('YTD Scores'!AN$2:AN$200,A11),0)</f>
        <v>229.43353973333333</v>
      </c>
      <c r="D11" s="29"/>
      <c r="E11" s="28" t="str">
        <f>IF(C11&gt;0.99,VLOOKUP(C11,'YTD Scores'!AN$2:AQ$200,4,FALSE),"")</f>
        <v>Joe Greenwood</v>
      </c>
      <c r="F11" s="29">
        <f>IF($C11&gt;0,IF(VLOOKUP($C11,'YTD Scores'!$AN$2:$BC$200,F$2,FALSE)&gt;0,VLOOKUP($C11,'YTD Scores'!$AN$2:$BC$200,F$2,FALSE),""),"")</f>
        <v>13.045999999999999</v>
      </c>
      <c r="G11" s="29">
        <f>IF($C11&gt;0,IF(VLOOKUP($C11,'YTD Scores'!$AN$2:$BC$200,G$2,FALSE)&gt;0,VLOOKUP($C11,'YTD Scores'!$AN$2:$BC$200,G$2,FALSE),""),"")</f>
        <v>20.044999999999998</v>
      </c>
      <c r="H11" s="29">
        <f>IF($C11&gt;0,IF(VLOOKUP($C11,'YTD Scores'!$AN$2:$BC$200,H$2,FALSE)&gt;0,VLOOKUP($C11,'YTD Scores'!$AN$2:$BC$200,H$2,FALSE),""),"")</f>
        <v>28.045999999999999</v>
      </c>
      <c r="I11" s="29">
        <f>IF($C11&gt;0,IF(VLOOKUP($C11,'YTD Scores'!$AN$2:$BC$200,I$2,FALSE)&gt;0,VLOOKUP($C11,'YTD Scores'!$AN$2:$BC$200,I$2,FALSE),""),"")</f>
        <v>30.048999999999999</v>
      </c>
      <c r="J11" s="29">
        <f>IF($C11&gt;0,IF(VLOOKUP($C11,'YTD Scores'!$AN$2:$BC$200,J$2,FALSE)&gt;0,VLOOKUP($C11,'YTD Scores'!$AN$2:$BC$200,J$2,FALSE),""),"")</f>
        <v>32.047999999999995</v>
      </c>
      <c r="K11" s="29" t="str">
        <f>IF($C11&gt;0,IF(VLOOKUP($C11,'YTD Scores'!$AN$2:$BC$200,K$2,FALSE)&gt;0,VLOOKUP($C11,'YTD Scores'!$AN$2:$BC$200,K$2,FALSE),""),"")</f>
        <v/>
      </c>
      <c r="L11" s="29">
        <f>IF($C11&gt;0,IF(VLOOKUP($C11,'YTD Scores'!$AN$2:$BC$200,L$2,FALSE)&gt;0,VLOOKUP($C11,'YTD Scores'!$AN$2:$BC$200,L$2,FALSE),""),"")</f>
        <v>35.055999999999997</v>
      </c>
      <c r="M11" s="29">
        <f>IF($C11&gt;0,IF(VLOOKUP($C11,'YTD Scores'!$AN$2:$BC$200,M$2,FALSE)&gt;0,VLOOKUP($C11,'YTD Scores'!$AN$2:$BC$200,M$2,FALSE),""),"")</f>
        <v>34.042000000000002</v>
      </c>
      <c r="N11" s="29" t="str">
        <f>IF($C11&gt;0,IF(VLOOKUP($C11,'YTD Scores'!$AN$2:$BC$200,N$2,FALSE)&gt;0,VLOOKUP($C11,'YTD Scores'!$AN$2:$BC$200,N$2,FALSE),""),"")</f>
        <v/>
      </c>
      <c r="O11" s="29">
        <f>IF($C11&gt;0,IF(VLOOKUP($C11,'YTD Scores'!$AN$2:$BC$200,O$2,FALSE)&gt;0,VLOOKUP($C11,'YTD Scores'!$AN$2:$BC$200,O$2,FALSE),""),"")</f>
        <v>37.045999999999999</v>
      </c>
      <c r="P11" s="29" t="str">
        <f>IF($C11&gt;0,IF(VLOOKUP($C11,'YTD Scores'!$AN$2:$BC$200,P$2,FALSE)&gt;0,VLOOKUP($C11,'YTD Scores'!$AN$2:$BC$200,P$2,FALSE),""),"")</f>
        <v/>
      </c>
      <c r="Q11" s="29" t="str">
        <f>IF($C11&gt;0,IF(VLOOKUP($C11,'YTD Scores'!$AN$2:$BC$200,Q$2,FALSE)&gt;0,VLOOKUP($C11,'YTD Scores'!$AN$2:$BC$200,Q$2,FALSE),""),"")</f>
        <v/>
      </c>
    </row>
    <row r="12" spans="1:17" s="28" customFormat="1" ht="10.9" customHeight="1" x14ac:dyDescent="0.2">
      <c r="A12" s="28">
        <f t="shared" si="1"/>
        <v>9</v>
      </c>
      <c r="B12" s="28">
        <f t="shared" si="0"/>
        <v>9</v>
      </c>
      <c r="C12" s="29">
        <f>IF(LARGE('YTD Scores'!AN$2:AN$200,A12)&gt;0.99,LARGE('YTD Scores'!AN$2:AN$200,A12),0)</f>
        <v>180.33622819999997</v>
      </c>
      <c r="D12" s="29"/>
      <c r="E12" s="28" t="str">
        <f>IF(C12&gt;0.99,VLOOKUP(C12,'YTD Scores'!AN$2:AQ$200,4,FALSE),"")</f>
        <v>Daryl Bentley</v>
      </c>
      <c r="F12" s="29" t="str">
        <f>IF($C12&gt;0,IF(VLOOKUP($C12,'YTD Scores'!$AN$2:$BC$200,F$2,FALSE)&gt;0,VLOOKUP($C12,'YTD Scores'!$AN$2:$BC$200,F$2,FALSE),""),"")</f>
        <v/>
      </c>
      <c r="G12" s="29">
        <f>IF($C12&gt;0,IF(VLOOKUP($C12,'YTD Scores'!$AN$2:$BC$200,G$2,FALSE)&gt;0,VLOOKUP($C12,'YTD Scores'!$AN$2:$BC$200,G$2,FALSE),""),"")</f>
        <v>40.064999999999998</v>
      </c>
      <c r="H12" s="29">
        <f>IF($C12&gt;0,IF(VLOOKUP($C12,'YTD Scores'!$AN$2:$BC$200,H$2,FALSE)&gt;0,VLOOKUP($C12,'YTD Scores'!$AN$2:$BC$200,H$2,FALSE),""),"")</f>
        <v>40.055999999999997</v>
      </c>
      <c r="I12" s="29">
        <f>IF($C12&gt;0,IF(VLOOKUP($C12,'YTD Scores'!$AN$2:$BC$200,I$2,FALSE)&gt;0,VLOOKUP($C12,'YTD Scores'!$AN$2:$BC$200,I$2,FALSE),""),"")</f>
        <v>39.055999999999997</v>
      </c>
      <c r="J12" s="29">
        <f>IF($C12&gt;0,IF(VLOOKUP($C12,'YTD Scores'!$AN$2:$BC$200,J$2,FALSE)&gt;0,VLOOKUP($C12,'YTD Scores'!$AN$2:$BC$200,J$2,FALSE),""),"")</f>
        <v>31.046999999999997</v>
      </c>
      <c r="K12" s="29" t="str">
        <f>IF($C12&gt;0,IF(VLOOKUP($C12,'YTD Scores'!$AN$2:$BC$200,K$2,FALSE)&gt;0,VLOOKUP($C12,'YTD Scores'!$AN$2:$BC$200,K$2,FALSE),""),"")</f>
        <v/>
      </c>
      <c r="L12" s="29">
        <f>IF($C12&gt;0,IF(VLOOKUP($C12,'YTD Scores'!$AN$2:$BC$200,L$2,FALSE)&gt;0,VLOOKUP($C12,'YTD Scores'!$AN$2:$BC$200,L$2,FALSE),""),"")</f>
        <v>30.051000000000002</v>
      </c>
      <c r="M12" s="29" t="str">
        <f>IF($C12&gt;0,IF(VLOOKUP($C12,'YTD Scores'!$AN$2:$BC$200,M$2,FALSE)&gt;0,VLOOKUP($C12,'YTD Scores'!$AN$2:$BC$200,M$2,FALSE),""),"")</f>
        <v/>
      </c>
      <c r="N12" s="29" t="str">
        <f>IF($C12&gt;0,IF(VLOOKUP($C12,'YTD Scores'!$AN$2:$BC$200,N$2,FALSE)&gt;0,VLOOKUP($C12,'YTD Scores'!$AN$2:$BC$200,N$2,FALSE),""),"")</f>
        <v/>
      </c>
      <c r="O12" s="29" t="str">
        <f>IF($C12&gt;0,IF(VLOOKUP($C12,'YTD Scores'!$AN$2:$BC$200,O$2,FALSE)&gt;0,VLOOKUP($C12,'YTD Scores'!$AN$2:$BC$200,O$2,FALSE),""),"")</f>
        <v/>
      </c>
      <c r="P12" s="29" t="str">
        <f>IF($C12&gt;0,IF(VLOOKUP($C12,'YTD Scores'!$AN$2:$BC$200,P$2,FALSE)&gt;0,VLOOKUP($C12,'YTD Scores'!$AN$2:$BC$200,P$2,FALSE),""),"")</f>
        <v/>
      </c>
      <c r="Q12" s="29" t="str">
        <f>IF($C12&gt;0,IF(VLOOKUP($C12,'YTD Scores'!$AN$2:$BC$200,Q$2,FALSE)&gt;0,VLOOKUP($C12,'YTD Scores'!$AN$2:$BC$200,Q$2,FALSE),""),"")</f>
        <v/>
      </c>
    </row>
    <row r="13" spans="1:17" s="28" customFormat="1" ht="10.9" customHeight="1" x14ac:dyDescent="0.2">
      <c r="A13" s="28">
        <f t="shared" si="1"/>
        <v>10</v>
      </c>
      <c r="B13" s="28">
        <f t="shared" si="0"/>
        <v>10</v>
      </c>
      <c r="C13" s="29">
        <f>IF(LARGE('YTD Scores'!AN$2:AN$200,A13)&gt;0.99,LARGE('YTD Scores'!AN$2:AN$200,A13),0)</f>
        <v>179.36281753333333</v>
      </c>
      <c r="D13" s="29"/>
      <c r="E13" s="28" t="str">
        <f>IF(C13&gt;0.99,VLOOKUP(C13,'YTD Scores'!AN$2:AQ$200,4,FALSE),"")</f>
        <v>Pam Binns</v>
      </c>
      <c r="F13" s="29">
        <f>IF($C13&gt;0,IF(VLOOKUP($C13,'YTD Scores'!$AN$2:$BC$200,F$2,FALSE)&gt;0,VLOOKUP($C13,'YTD Scores'!$AN$2:$BC$200,F$2,FALSE),""),"")</f>
        <v>24.057000000000002</v>
      </c>
      <c r="G13" s="29">
        <f>IF($C13&gt;0,IF(VLOOKUP($C13,'YTD Scores'!$AN$2:$BC$200,G$2,FALSE)&gt;0,VLOOKUP($C13,'YTD Scores'!$AN$2:$BC$200,G$2,FALSE),""),"")</f>
        <v>21.045999999999999</v>
      </c>
      <c r="H13" s="29" t="str">
        <f>IF($C13&gt;0,IF(VLOOKUP($C13,'YTD Scores'!$AN$2:$BC$200,H$2,FALSE)&gt;0,VLOOKUP($C13,'YTD Scores'!$AN$2:$BC$200,H$2,FALSE),""),"")</f>
        <v/>
      </c>
      <c r="I13" s="29">
        <f>IF($C13&gt;0,IF(VLOOKUP($C13,'YTD Scores'!$AN$2:$BC$200,I$2,FALSE)&gt;0,VLOOKUP($C13,'YTD Scores'!$AN$2:$BC$200,I$2,FALSE),""),"")</f>
        <v>40.056999999999995</v>
      </c>
      <c r="J13" s="29">
        <f>IF($C13&gt;0,IF(VLOOKUP($C13,'YTD Scores'!$AN$2:$BC$200,J$2,FALSE)&gt;0,VLOOKUP($C13,'YTD Scores'!$AN$2:$BC$200,J$2,FALSE),""),"")</f>
        <v>40.053999999999995</v>
      </c>
      <c r="K13" s="29">
        <f>IF($C13&gt;0,IF(VLOOKUP($C13,'YTD Scores'!$AN$2:$BC$200,K$2,FALSE)&gt;0,VLOOKUP($C13,'YTD Scores'!$AN$2:$BC$200,K$2,FALSE),""),"")</f>
        <v>32.045999999999999</v>
      </c>
      <c r="L13" s="29">
        <f>IF($C13&gt;0,IF(VLOOKUP($C13,'YTD Scores'!$AN$2:$BC$200,L$2,FALSE)&gt;0,VLOOKUP($C13,'YTD Scores'!$AN$2:$BC$200,L$2,FALSE),""),"")</f>
        <v>22.042999999999999</v>
      </c>
      <c r="M13" s="29" t="str">
        <f>IF($C13&gt;0,IF(VLOOKUP($C13,'YTD Scores'!$AN$2:$BC$200,M$2,FALSE)&gt;0,VLOOKUP($C13,'YTD Scores'!$AN$2:$BC$200,M$2,FALSE),""),"")</f>
        <v/>
      </c>
      <c r="N13" s="29" t="str">
        <f>IF($C13&gt;0,IF(VLOOKUP($C13,'YTD Scores'!$AN$2:$BC$200,N$2,FALSE)&gt;0,VLOOKUP($C13,'YTD Scores'!$AN$2:$BC$200,N$2,FALSE),""),"")</f>
        <v/>
      </c>
      <c r="O13" s="29" t="str">
        <f>IF($C13&gt;0,IF(VLOOKUP($C13,'YTD Scores'!$AN$2:$BC$200,O$2,FALSE)&gt;0,VLOOKUP($C13,'YTD Scores'!$AN$2:$BC$200,O$2,FALSE),""),"")</f>
        <v/>
      </c>
      <c r="P13" s="29" t="str">
        <f>IF($C13&gt;0,IF(VLOOKUP($C13,'YTD Scores'!$AN$2:$BC$200,P$2,FALSE)&gt;0,VLOOKUP($C13,'YTD Scores'!$AN$2:$BC$200,P$2,FALSE),""),"")</f>
        <v/>
      </c>
      <c r="Q13" s="29" t="str">
        <f>IF($C13&gt;0,IF(VLOOKUP($C13,'YTD Scores'!$AN$2:$BC$200,Q$2,FALSE)&gt;0,VLOOKUP($C13,'YTD Scores'!$AN$2:$BC$200,Q$2,FALSE),""),"")</f>
        <v/>
      </c>
    </row>
    <row r="14" spans="1:17" s="28" customFormat="1" ht="10.9" customHeight="1" x14ac:dyDescent="0.2">
      <c r="A14" s="28">
        <f t="shared" si="1"/>
        <v>11</v>
      </c>
      <c r="B14" s="28">
        <f t="shared" si="0"/>
        <v>11</v>
      </c>
      <c r="C14" s="29">
        <f>IF(LARGE('YTD Scores'!AN$2:AN$200,A14)&gt;0.99,LARGE('YTD Scores'!AN$2:AN$200,A14),0)</f>
        <v>151.27735306666665</v>
      </c>
      <c r="D14" s="29"/>
      <c r="E14" s="28" t="str">
        <f>IF(C14&gt;0.99,VLOOKUP(C14,'YTD Scores'!AN$2:AQ$200,4,FALSE),"")</f>
        <v>Neil Tate</v>
      </c>
      <c r="F14" s="29" t="str">
        <f>IF($C14&gt;0,IF(VLOOKUP($C14,'YTD Scores'!$AN$2:$BC$200,F$2,FALSE)&gt;0,VLOOKUP($C14,'YTD Scores'!$AN$2:$BC$200,F$2,FALSE),""),"")</f>
        <v/>
      </c>
      <c r="G14" s="29">
        <f>IF($C14&gt;0,IF(VLOOKUP($C14,'YTD Scores'!$AN$2:$BC$200,G$2,FALSE)&gt;0,VLOOKUP($C14,'YTD Scores'!$AN$2:$BC$200,G$2,FALSE),""),"")</f>
        <v>38.062999999999995</v>
      </c>
      <c r="H14" s="29" t="str">
        <f>IF($C14&gt;0,IF(VLOOKUP($C14,'YTD Scores'!$AN$2:$BC$200,H$2,FALSE)&gt;0,VLOOKUP($C14,'YTD Scores'!$AN$2:$BC$200,H$2,FALSE),""),"")</f>
        <v/>
      </c>
      <c r="I14" s="29" t="str">
        <f>IF($C14&gt;0,IF(VLOOKUP($C14,'YTD Scores'!$AN$2:$BC$200,I$2,FALSE)&gt;0,VLOOKUP($C14,'YTD Scores'!$AN$2:$BC$200,I$2,FALSE),""),"")</f>
        <v/>
      </c>
      <c r="J14" s="29">
        <f>IF($C14&gt;0,IF(VLOOKUP($C14,'YTD Scores'!$AN$2:$BC$200,J$2,FALSE)&gt;0,VLOOKUP($C14,'YTD Scores'!$AN$2:$BC$200,J$2,FALSE),""),"")</f>
        <v>41.055</v>
      </c>
      <c r="K14" s="29">
        <f>IF($C14&gt;0,IF(VLOOKUP($C14,'YTD Scores'!$AN$2:$BC$200,K$2,FALSE)&gt;0,VLOOKUP($C14,'YTD Scores'!$AN$2:$BC$200,K$2,FALSE),""),"")</f>
        <v>38.052</v>
      </c>
      <c r="L14" s="29" t="str">
        <f>IF($C14&gt;0,IF(VLOOKUP($C14,'YTD Scores'!$AN$2:$BC$200,L$2,FALSE)&gt;0,VLOOKUP($C14,'YTD Scores'!$AN$2:$BC$200,L$2,FALSE),""),"")</f>
        <v/>
      </c>
      <c r="M14" s="29" t="str">
        <f>IF($C14&gt;0,IF(VLOOKUP($C14,'YTD Scores'!$AN$2:$BC$200,M$2,FALSE)&gt;0,VLOOKUP($C14,'YTD Scores'!$AN$2:$BC$200,M$2,FALSE),""),"")</f>
        <v/>
      </c>
      <c r="N14" s="29">
        <f>IF($C14&gt;0,IF(VLOOKUP($C14,'YTD Scores'!$AN$2:$BC$200,N$2,FALSE)&gt;0,VLOOKUP($C14,'YTD Scores'!$AN$2:$BC$200,N$2,FALSE),""),"")</f>
        <v>34.045999999999999</v>
      </c>
      <c r="O14" s="29" t="str">
        <f>IF($C14&gt;0,IF(VLOOKUP($C14,'YTD Scores'!$AN$2:$BC$200,O$2,FALSE)&gt;0,VLOOKUP($C14,'YTD Scores'!$AN$2:$BC$200,O$2,FALSE),""),"")</f>
        <v/>
      </c>
      <c r="P14" s="29" t="str">
        <f>IF($C14&gt;0,IF(VLOOKUP($C14,'YTD Scores'!$AN$2:$BC$200,P$2,FALSE)&gt;0,VLOOKUP($C14,'YTD Scores'!$AN$2:$BC$200,P$2,FALSE),""),"")</f>
        <v/>
      </c>
      <c r="Q14" s="29" t="str">
        <f>IF($C14&gt;0,IF(VLOOKUP($C14,'YTD Scores'!$AN$2:$BC$200,Q$2,FALSE)&gt;0,VLOOKUP($C14,'YTD Scores'!$AN$2:$BC$200,Q$2,FALSE),""),"")</f>
        <v/>
      </c>
    </row>
    <row r="15" spans="1:17" s="28" customFormat="1" ht="10.9" customHeight="1" x14ac:dyDescent="0.2">
      <c r="A15" s="28">
        <f t="shared" si="1"/>
        <v>12</v>
      </c>
      <c r="B15" s="28">
        <f t="shared" si="0"/>
        <v>12</v>
      </c>
      <c r="C15" s="29">
        <f>IF(LARGE('YTD Scores'!AN$2:AN$200,A15)&gt;0.99,LARGE('YTD Scores'!AN$2:AN$200,A15),0)</f>
        <v>148.29580853333334</v>
      </c>
      <c r="D15" s="29"/>
      <c r="E15" s="28" t="str">
        <f>IF(C15&gt;0.99,VLOOKUP(C15,'YTD Scores'!AN$2:AQ$200,4,FALSE),"")</f>
        <v>Jennifer Hill</v>
      </c>
      <c r="F15" s="29">
        <f>IF($C15&gt;0,IF(VLOOKUP($C15,'YTD Scores'!$AN$2:$BC$200,F$2,FALSE)&gt;0,VLOOKUP($C15,'YTD Scores'!$AN$2:$BC$200,F$2,FALSE),""),"")</f>
        <v>11.043999999999999</v>
      </c>
      <c r="G15" s="29">
        <f>IF($C15&gt;0,IF(VLOOKUP($C15,'YTD Scores'!$AN$2:$BC$200,G$2,FALSE)&gt;0,VLOOKUP($C15,'YTD Scores'!$AN$2:$BC$200,G$2,FALSE),""),"")</f>
        <v>28.050999999999998</v>
      </c>
      <c r="H15" s="29" t="str">
        <f>IF($C15&gt;0,IF(VLOOKUP($C15,'YTD Scores'!$AN$2:$BC$200,H$2,FALSE)&gt;0,VLOOKUP($C15,'YTD Scores'!$AN$2:$BC$200,H$2,FALSE),""),"")</f>
        <v/>
      </c>
      <c r="I15" s="29" t="str">
        <f>IF($C15&gt;0,IF(VLOOKUP($C15,'YTD Scores'!$AN$2:$BC$200,I$2,FALSE)&gt;0,VLOOKUP($C15,'YTD Scores'!$AN$2:$BC$200,I$2,FALSE),""),"")</f>
        <v/>
      </c>
      <c r="J15" s="29" t="str">
        <f>IF($C15&gt;0,IF(VLOOKUP($C15,'YTD Scores'!$AN$2:$BC$200,J$2,FALSE)&gt;0,VLOOKUP($C15,'YTD Scores'!$AN$2:$BC$200,J$2,FALSE),""),"")</f>
        <v/>
      </c>
      <c r="K15" s="29">
        <f>IF($C15&gt;0,IF(VLOOKUP($C15,'YTD Scores'!$AN$2:$BC$200,K$2,FALSE)&gt;0,VLOOKUP($C15,'YTD Scores'!$AN$2:$BC$200,K$2,FALSE),""),"")</f>
        <v>37.051000000000002</v>
      </c>
      <c r="L15" s="29" t="str">
        <f>IF($C15&gt;0,IF(VLOOKUP($C15,'YTD Scores'!$AN$2:$BC$200,L$2,FALSE)&gt;0,VLOOKUP($C15,'YTD Scores'!$AN$2:$BC$200,L$2,FALSE),""),"")</f>
        <v/>
      </c>
      <c r="M15" s="29" t="str">
        <f>IF($C15&gt;0,IF(VLOOKUP($C15,'YTD Scores'!$AN$2:$BC$200,M$2,FALSE)&gt;0,VLOOKUP($C15,'YTD Scores'!$AN$2:$BC$200,M$2,FALSE),""),"")</f>
        <v/>
      </c>
      <c r="N15" s="29">
        <f>IF($C15&gt;0,IF(VLOOKUP($C15,'YTD Scores'!$AN$2:$BC$200,N$2,FALSE)&gt;0,VLOOKUP($C15,'YTD Scores'!$AN$2:$BC$200,N$2,FALSE),""),"")</f>
        <v>40.050000000000004</v>
      </c>
      <c r="O15" s="29">
        <f>IF($C15&gt;0,IF(VLOOKUP($C15,'YTD Scores'!$AN$2:$BC$200,O$2,FALSE)&gt;0,VLOOKUP($C15,'YTD Scores'!$AN$2:$BC$200,O$2,FALSE),""),"")</f>
        <v>32.040999999999997</v>
      </c>
      <c r="P15" s="29" t="str">
        <f>IF($C15&gt;0,IF(VLOOKUP($C15,'YTD Scores'!$AN$2:$BC$200,P$2,FALSE)&gt;0,VLOOKUP($C15,'YTD Scores'!$AN$2:$BC$200,P$2,FALSE),""),"")</f>
        <v/>
      </c>
      <c r="Q15" s="29" t="str">
        <f>IF($C15&gt;0,IF(VLOOKUP($C15,'YTD Scores'!$AN$2:$BC$200,Q$2,FALSE)&gt;0,VLOOKUP($C15,'YTD Scores'!$AN$2:$BC$200,Q$2,FALSE),""),"")</f>
        <v/>
      </c>
    </row>
    <row r="16" spans="1:17" s="28" customFormat="1" ht="10.9" customHeight="1" x14ac:dyDescent="0.2">
      <c r="A16" s="28">
        <f t="shared" si="1"/>
        <v>13</v>
      </c>
      <c r="B16" s="28">
        <f t="shared" si="0"/>
        <v>13</v>
      </c>
      <c r="C16" s="29">
        <f>IF(LARGE('YTD Scores'!AN$2:AN$200,A16)&gt;0.99,LARGE('YTD Scores'!AN$2:AN$200,A16),0)</f>
        <v>141.29028166666666</v>
      </c>
      <c r="D16" s="29"/>
      <c r="E16" s="28" t="str">
        <f>IF(C16&gt;0.99,VLOOKUP(C16,'YTD Scores'!AN$2:AQ$200,4,FALSE),"")</f>
        <v>Claire Markham</v>
      </c>
      <c r="F16" s="29">
        <f>IF($C16&gt;0,IF(VLOOKUP($C16,'YTD Scores'!$AN$2:$BC$200,F$2,FALSE)&gt;0,VLOOKUP($C16,'YTD Scores'!$AN$2:$BC$200,F$2,FALSE),""),"")</f>
        <v>12.045</v>
      </c>
      <c r="G16" s="29" t="str">
        <f>IF($C16&gt;0,IF(VLOOKUP($C16,'YTD Scores'!$AN$2:$BC$200,G$2,FALSE)&gt;0,VLOOKUP($C16,'YTD Scores'!$AN$2:$BC$200,G$2,FALSE),""),"")</f>
        <v/>
      </c>
      <c r="H16" s="29" t="str">
        <f>IF($C16&gt;0,IF(VLOOKUP($C16,'YTD Scores'!$AN$2:$BC$200,H$2,FALSE)&gt;0,VLOOKUP($C16,'YTD Scores'!$AN$2:$BC$200,H$2,FALSE),""),"")</f>
        <v/>
      </c>
      <c r="I16" s="29" t="str">
        <f>IF($C16&gt;0,IF(VLOOKUP($C16,'YTD Scores'!$AN$2:$BC$200,I$2,FALSE)&gt;0,VLOOKUP($C16,'YTD Scores'!$AN$2:$BC$200,I$2,FALSE),""),"")</f>
        <v/>
      </c>
      <c r="J16" s="29">
        <f>IF($C16&gt;0,IF(VLOOKUP($C16,'YTD Scores'!$AN$2:$BC$200,J$2,FALSE)&gt;0,VLOOKUP($C16,'YTD Scores'!$AN$2:$BC$200,J$2,FALSE),""),"")</f>
        <v>26.041999999999998</v>
      </c>
      <c r="K16" s="29">
        <f>IF($C16&gt;0,IF(VLOOKUP($C16,'YTD Scores'!$AN$2:$BC$200,K$2,FALSE)&gt;0,VLOOKUP($C16,'YTD Scores'!$AN$2:$BC$200,K$2,FALSE),""),"")</f>
        <v>31.044999999999998</v>
      </c>
      <c r="L16" s="29">
        <f>IF($C16&gt;0,IF(VLOOKUP($C16,'YTD Scores'!$AN$2:$BC$200,L$2,FALSE)&gt;0,VLOOKUP($C16,'YTD Scores'!$AN$2:$BC$200,L$2,FALSE),""),"")</f>
        <v>36.057000000000002</v>
      </c>
      <c r="M16" s="29" t="str">
        <f>IF($C16&gt;0,IF(VLOOKUP($C16,'YTD Scores'!$AN$2:$BC$200,M$2,FALSE)&gt;0,VLOOKUP($C16,'YTD Scores'!$AN$2:$BC$200,M$2,FALSE),""),"")</f>
        <v/>
      </c>
      <c r="N16" s="29" t="str">
        <f>IF($C16&gt;0,IF(VLOOKUP($C16,'YTD Scores'!$AN$2:$BC$200,N$2,FALSE)&gt;0,VLOOKUP($C16,'YTD Scores'!$AN$2:$BC$200,N$2,FALSE),""),"")</f>
        <v/>
      </c>
      <c r="O16" s="29" t="str">
        <f>IF($C16&gt;0,IF(VLOOKUP($C16,'YTD Scores'!$AN$2:$BC$200,O$2,FALSE)&gt;0,VLOOKUP($C16,'YTD Scores'!$AN$2:$BC$200,O$2,FALSE),""),"")</f>
        <v/>
      </c>
      <c r="P16" s="29" t="str">
        <f>IF($C16&gt;0,IF(VLOOKUP($C16,'YTD Scores'!$AN$2:$BC$200,P$2,FALSE)&gt;0,VLOOKUP($C16,'YTD Scores'!$AN$2:$BC$200,P$2,FALSE),""),"")</f>
        <v/>
      </c>
      <c r="Q16" s="29">
        <f>IF($C16&gt;0,IF(VLOOKUP($C16,'YTD Scores'!$AN$2:$BC$200,Q$2,FALSE)&gt;0,VLOOKUP($C16,'YTD Scores'!$AN$2:$BC$200,Q$2,FALSE),""),"")</f>
        <v>36.047000000000004</v>
      </c>
    </row>
    <row r="17" spans="1:17" s="28" customFormat="1" ht="10.9" customHeight="1" x14ac:dyDescent="0.2">
      <c r="A17" s="28">
        <f t="shared" si="1"/>
        <v>14</v>
      </c>
      <c r="B17" s="28">
        <f t="shared" si="0"/>
        <v>14</v>
      </c>
      <c r="C17" s="29">
        <f>IF(LARGE('YTD Scores'!AN$2:AN$200,A17)&gt;0.99,LARGE('YTD Scores'!AN$2:AN$200,A17),0)</f>
        <v>140.30254633333331</v>
      </c>
      <c r="D17" s="29"/>
      <c r="E17" s="28" t="str">
        <f>IF(C17&gt;0.99,VLOOKUP(C17,'YTD Scores'!AN$2:AQ$200,4,FALSE),"")</f>
        <v>Tom Howarth</v>
      </c>
      <c r="F17" s="29">
        <f>IF($C17&gt;0,IF(VLOOKUP($C17,'YTD Scores'!$AN$2:$BC$200,F$2,FALSE)&gt;0,VLOOKUP($C17,'YTD Scores'!$AN$2:$BC$200,F$2,FALSE),""),"")</f>
        <v>19.052</v>
      </c>
      <c r="G17" s="29">
        <f>IF($C17&gt;0,IF(VLOOKUP($C17,'YTD Scores'!$AN$2:$BC$200,G$2,FALSE)&gt;0,VLOOKUP($C17,'YTD Scores'!$AN$2:$BC$200,G$2,FALSE),""),"")</f>
        <v>27.052</v>
      </c>
      <c r="H17" s="29">
        <f>IF($C17&gt;0,IF(VLOOKUP($C17,'YTD Scores'!$AN$2:$BC$200,H$2,FALSE)&gt;0,VLOOKUP($C17,'YTD Scores'!$AN$2:$BC$200,H$2,FALSE),""),"")</f>
        <v>32.049999999999997</v>
      </c>
      <c r="I17" s="29" t="str">
        <f>IF($C17&gt;0,IF(VLOOKUP($C17,'YTD Scores'!$AN$2:$BC$200,I$2,FALSE)&gt;0,VLOOKUP($C17,'YTD Scores'!$AN$2:$BC$200,I$2,FALSE),""),"")</f>
        <v/>
      </c>
      <c r="J17" s="29">
        <f>IF($C17&gt;0,IF(VLOOKUP($C17,'YTD Scores'!$AN$2:$BC$200,J$2,FALSE)&gt;0,VLOOKUP($C17,'YTD Scores'!$AN$2:$BC$200,J$2,FALSE),""),"")</f>
        <v>29.044999999999998</v>
      </c>
      <c r="K17" s="29" t="str">
        <f>IF($C17&gt;0,IF(VLOOKUP($C17,'YTD Scores'!$AN$2:$BC$200,K$2,FALSE)&gt;0,VLOOKUP($C17,'YTD Scores'!$AN$2:$BC$200,K$2,FALSE),""),"")</f>
        <v/>
      </c>
      <c r="L17" s="29">
        <f>IF($C17&gt;0,IF(VLOOKUP($C17,'YTD Scores'!$AN$2:$BC$200,L$2,FALSE)&gt;0,VLOOKUP($C17,'YTD Scores'!$AN$2:$BC$200,L$2,FALSE),""),"")</f>
        <v>33.054000000000002</v>
      </c>
      <c r="M17" s="29" t="str">
        <f>IF($C17&gt;0,IF(VLOOKUP($C17,'YTD Scores'!$AN$2:$BC$200,M$2,FALSE)&gt;0,VLOOKUP($C17,'YTD Scores'!$AN$2:$BC$200,M$2,FALSE),""),"")</f>
        <v/>
      </c>
      <c r="N17" s="29" t="str">
        <f>IF($C17&gt;0,IF(VLOOKUP($C17,'YTD Scores'!$AN$2:$BC$200,N$2,FALSE)&gt;0,VLOOKUP($C17,'YTD Scores'!$AN$2:$BC$200,N$2,FALSE),""),"")</f>
        <v/>
      </c>
      <c r="O17" s="29" t="str">
        <f>IF($C17&gt;0,IF(VLOOKUP($C17,'YTD Scores'!$AN$2:$BC$200,O$2,FALSE)&gt;0,VLOOKUP($C17,'YTD Scores'!$AN$2:$BC$200,O$2,FALSE),""),"")</f>
        <v/>
      </c>
      <c r="P17" s="29" t="str">
        <f>IF($C17&gt;0,IF(VLOOKUP($C17,'YTD Scores'!$AN$2:$BC$200,P$2,FALSE)&gt;0,VLOOKUP($C17,'YTD Scores'!$AN$2:$BC$200,P$2,FALSE),""),"")</f>
        <v/>
      </c>
      <c r="Q17" s="29" t="str">
        <f>IF($C17&gt;0,IF(VLOOKUP($C17,'YTD Scores'!$AN$2:$BC$200,Q$2,FALSE)&gt;0,VLOOKUP($C17,'YTD Scores'!$AN$2:$BC$200,Q$2,FALSE),""),"")</f>
        <v/>
      </c>
    </row>
    <row r="18" spans="1:17" s="28" customFormat="1" ht="10.9" customHeight="1" x14ac:dyDescent="0.2">
      <c r="A18" s="28">
        <f t="shared" si="1"/>
        <v>15</v>
      </c>
      <c r="B18" s="28">
        <f t="shared" si="0"/>
        <v>15</v>
      </c>
      <c r="C18" s="29">
        <f>IF(LARGE('YTD Scores'!AN$2:AN$200,A18)&gt;0.99,LARGE('YTD Scores'!AN$2:AN$200,A18),0)</f>
        <v>139.27901906666662</v>
      </c>
      <c r="D18" s="29"/>
      <c r="E18" s="28" t="str">
        <f>IF(C18&gt;0.99,VLOOKUP(C18,'YTD Scores'!AN$2:AQ$200,4,FALSE),"")</f>
        <v>Debbie Cooper</v>
      </c>
      <c r="F18" s="29" t="str">
        <f>IF($C18&gt;0,IF(VLOOKUP($C18,'YTD Scores'!$AN$2:$BC$200,F$2,FALSE)&gt;0,VLOOKUP($C18,'YTD Scores'!$AN$2:$BC$200,F$2,FALSE),""),"")</f>
        <v/>
      </c>
      <c r="G18" s="29">
        <f>IF($C18&gt;0,IF(VLOOKUP($C18,'YTD Scores'!$AN$2:$BC$200,G$2,FALSE)&gt;0,VLOOKUP($C18,'YTD Scores'!$AN$2:$BC$200,G$2,FALSE),""),"")</f>
        <v>31.055999999999997</v>
      </c>
      <c r="H18" s="29">
        <f>IF($C18&gt;0,IF(VLOOKUP($C18,'YTD Scores'!$AN$2:$BC$200,H$2,FALSE)&gt;0,VLOOKUP($C18,'YTD Scores'!$AN$2:$BC$200,H$2,FALSE),""),"")</f>
        <v>41.057000000000002</v>
      </c>
      <c r="I18" s="29">
        <f>IF($C18&gt;0,IF(VLOOKUP($C18,'YTD Scores'!$AN$2:$BC$200,I$2,FALSE)&gt;0,VLOOKUP($C18,'YTD Scores'!$AN$2:$BC$200,I$2,FALSE),""),"")</f>
        <v>33.052</v>
      </c>
      <c r="J18" s="29" t="str">
        <f>IF($C18&gt;0,IF(VLOOKUP($C18,'YTD Scores'!$AN$2:$BC$200,J$2,FALSE)&gt;0,VLOOKUP($C18,'YTD Scores'!$AN$2:$BC$200,J$2,FALSE),""),"")</f>
        <v/>
      </c>
      <c r="K18" s="29" t="str">
        <f>IF($C18&gt;0,IF(VLOOKUP($C18,'YTD Scores'!$AN$2:$BC$200,K$2,FALSE)&gt;0,VLOOKUP($C18,'YTD Scores'!$AN$2:$BC$200,K$2,FALSE),""),"")</f>
        <v/>
      </c>
      <c r="L18" s="29">
        <f>IF($C18&gt;0,IF(VLOOKUP($C18,'YTD Scores'!$AN$2:$BC$200,L$2,FALSE)&gt;0,VLOOKUP($C18,'YTD Scores'!$AN$2:$BC$200,L$2,FALSE),""),"")</f>
        <v>34.055</v>
      </c>
      <c r="M18" s="29" t="str">
        <f>IF($C18&gt;0,IF(VLOOKUP($C18,'YTD Scores'!$AN$2:$BC$200,M$2,FALSE)&gt;0,VLOOKUP($C18,'YTD Scores'!$AN$2:$BC$200,M$2,FALSE),""),"")</f>
        <v/>
      </c>
      <c r="N18" s="29" t="str">
        <f>IF($C18&gt;0,IF(VLOOKUP($C18,'YTD Scores'!$AN$2:$BC$200,N$2,FALSE)&gt;0,VLOOKUP($C18,'YTD Scores'!$AN$2:$BC$200,N$2,FALSE),""),"")</f>
        <v/>
      </c>
      <c r="O18" s="29" t="str">
        <f>IF($C18&gt;0,IF(VLOOKUP($C18,'YTD Scores'!$AN$2:$BC$200,O$2,FALSE)&gt;0,VLOOKUP($C18,'YTD Scores'!$AN$2:$BC$200,O$2,FALSE),""),"")</f>
        <v/>
      </c>
      <c r="P18" s="29" t="str">
        <f>IF($C18&gt;0,IF(VLOOKUP($C18,'YTD Scores'!$AN$2:$BC$200,P$2,FALSE)&gt;0,VLOOKUP($C18,'YTD Scores'!$AN$2:$BC$200,P$2,FALSE),""),"")</f>
        <v/>
      </c>
      <c r="Q18" s="29" t="str">
        <f>IF($C18&gt;0,IF(VLOOKUP($C18,'YTD Scores'!$AN$2:$BC$200,Q$2,FALSE)&gt;0,VLOOKUP($C18,'YTD Scores'!$AN$2:$BC$200,Q$2,FALSE),""),"")</f>
        <v/>
      </c>
    </row>
    <row r="19" spans="1:17" s="28" customFormat="1" ht="10.9" customHeight="1" x14ac:dyDescent="0.2">
      <c r="A19" s="28">
        <f t="shared" si="1"/>
        <v>16</v>
      </c>
      <c r="B19" s="28">
        <f t="shared" si="0"/>
        <v>16</v>
      </c>
      <c r="C19" s="29">
        <f>IF(LARGE('YTD Scores'!AN$2:AN$200,A19)&gt;0.99,LARGE('YTD Scores'!AN$2:AN$200,A19),0)</f>
        <v>137.26628433333335</v>
      </c>
      <c r="D19" s="29"/>
      <c r="E19" s="28" t="str">
        <f>IF(C19&gt;0.99,VLOOKUP(C19,'YTD Scores'!AN$2:AQ$200,4,FALSE),"")</f>
        <v>Sylvia Gittins</v>
      </c>
      <c r="F19" s="29" t="str">
        <f>IF($C19&gt;0,IF(VLOOKUP($C19,'YTD Scores'!$AN$2:$BC$200,F$2,FALSE)&gt;0,VLOOKUP($C19,'YTD Scores'!$AN$2:$BC$200,F$2,FALSE),""),"")</f>
        <v/>
      </c>
      <c r="G19" s="29" t="str">
        <f>IF($C19&gt;0,IF(VLOOKUP($C19,'YTD Scores'!$AN$2:$BC$200,G$2,FALSE)&gt;0,VLOOKUP($C19,'YTD Scores'!$AN$2:$BC$200,G$2,FALSE),""),"")</f>
        <v/>
      </c>
      <c r="H19" s="29" t="str">
        <f>IF($C19&gt;0,IF(VLOOKUP($C19,'YTD Scores'!$AN$2:$BC$200,H$2,FALSE)&gt;0,VLOOKUP($C19,'YTD Scores'!$AN$2:$BC$200,H$2,FALSE),""),"")</f>
        <v/>
      </c>
      <c r="I19" s="29">
        <f>IF($C19&gt;0,IF(VLOOKUP($C19,'YTD Scores'!$AN$2:$BC$200,I$2,FALSE)&gt;0,VLOOKUP($C19,'YTD Scores'!$AN$2:$BC$200,I$2,FALSE),""),"")</f>
        <v>36.055</v>
      </c>
      <c r="J19" s="29">
        <f>IF($C19&gt;0,IF(VLOOKUP($C19,'YTD Scores'!$AN$2:$BC$200,J$2,FALSE)&gt;0,VLOOKUP($C19,'YTD Scores'!$AN$2:$BC$200,J$2,FALSE),""),"")</f>
        <v>42.055999999999997</v>
      </c>
      <c r="K19" s="29">
        <f>IF($C19&gt;0,IF(VLOOKUP($C19,'YTD Scores'!$AN$2:$BC$200,K$2,FALSE)&gt;0,VLOOKUP($C19,'YTD Scores'!$AN$2:$BC$200,K$2,FALSE),""),"")</f>
        <v>36.050000000000004</v>
      </c>
      <c r="L19" s="29">
        <f>IF($C19&gt;0,IF(VLOOKUP($C19,'YTD Scores'!$AN$2:$BC$200,L$2,FALSE)&gt;0,VLOOKUP($C19,'YTD Scores'!$AN$2:$BC$200,L$2,FALSE),""),"")</f>
        <v>23.044</v>
      </c>
      <c r="M19" s="29" t="str">
        <f>IF($C19&gt;0,IF(VLOOKUP($C19,'YTD Scores'!$AN$2:$BC$200,M$2,FALSE)&gt;0,VLOOKUP($C19,'YTD Scores'!$AN$2:$BC$200,M$2,FALSE),""),"")</f>
        <v/>
      </c>
      <c r="N19" s="29" t="str">
        <f>IF($C19&gt;0,IF(VLOOKUP($C19,'YTD Scores'!$AN$2:$BC$200,N$2,FALSE)&gt;0,VLOOKUP($C19,'YTD Scores'!$AN$2:$BC$200,N$2,FALSE),""),"")</f>
        <v/>
      </c>
      <c r="O19" s="29" t="str">
        <f>IF($C19&gt;0,IF(VLOOKUP($C19,'YTD Scores'!$AN$2:$BC$200,O$2,FALSE)&gt;0,VLOOKUP($C19,'YTD Scores'!$AN$2:$BC$200,O$2,FALSE),""),"")</f>
        <v/>
      </c>
      <c r="P19" s="29" t="str">
        <f>IF($C19&gt;0,IF(VLOOKUP($C19,'YTD Scores'!$AN$2:$BC$200,P$2,FALSE)&gt;0,VLOOKUP($C19,'YTD Scores'!$AN$2:$BC$200,P$2,FALSE),""),"")</f>
        <v/>
      </c>
      <c r="Q19" s="29" t="str">
        <f>IF($C19&gt;0,IF(VLOOKUP($C19,'YTD Scores'!$AN$2:$BC$200,Q$2,FALSE)&gt;0,VLOOKUP($C19,'YTD Scores'!$AN$2:$BC$200,Q$2,FALSE),""),"")</f>
        <v/>
      </c>
    </row>
    <row r="20" spans="1:17" s="28" customFormat="1" ht="10.9" customHeight="1" x14ac:dyDescent="0.2">
      <c r="A20" s="28">
        <f t="shared" si="1"/>
        <v>17</v>
      </c>
      <c r="B20" s="28">
        <f t="shared" si="0"/>
        <v>17</v>
      </c>
      <c r="C20" s="29">
        <f>IF(LARGE('YTD Scores'!AN$2:AN$200,A20)&gt;0.99,LARGE('YTD Scores'!AN$2:AN$200,A20),0)</f>
        <v>133.25667486666669</v>
      </c>
      <c r="D20" s="29"/>
      <c r="E20" s="28" t="str">
        <f>IF(C20&gt;0.99,VLOOKUP(C20,'YTD Scores'!AN$2:AQ$200,4,FALSE),"")</f>
        <v>Barry Broughton</v>
      </c>
      <c r="F20" s="29">
        <f>IF($C20&gt;0,IF(VLOOKUP($C20,'YTD Scores'!$AN$2:$BC$200,F$2,FALSE)&gt;0,VLOOKUP($C20,'YTD Scores'!$AN$2:$BC$200,F$2,FALSE),""),"")</f>
        <v>24.055</v>
      </c>
      <c r="G20" s="29" t="str">
        <f>IF($C20&gt;0,IF(VLOOKUP($C20,'YTD Scores'!$AN$2:$BC$200,G$2,FALSE)&gt;0,VLOOKUP($C20,'YTD Scores'!$AN$2:$BC$200,G$2,FALSE),""),"")</f>
        <v/>
      </c>
      <c r="H20" s="29" t="str">
        <f>IF($C20&gt;0,IF(VLOOKUP($C20,'YTD Scores'!$AN$2:$BC$200,H$2,FALSE)&gt;0,VLOOKUP($C20,'YTD Scores'!$AN$2:$BC$200,H$2,FALSE),""),"")</f>
        <v/>
      </c>
      <c r="I20" s="29">
        <f>IF($C20&gt;0,IF(VLOOKUP($C20,'YTD Scores'!$AN$2:$BC$200,I$2,FALSE)&gt;0,VLOOKUP($C20,'YTD Scores'!$AN$2:$BC$200,I$2,FALSE),""),"")</f>
        <v>36.052999999999997</v>
      </c>
      <c r="J20" s="29" t="str">
        <f>IF($C20&gt;0,IF(VLOOKUP($C20,'YTD Scores'!$AN$2:$BC$200,J$2,FALSE)&gt;0,VLOOKUP($C20,'YTD Scores'!$AN$2:$BC$200,J$2,FALSE),""),"")</f>
        <v/>
      </c>
      <c r="K20" s="29" t="str">
        <f>IF($C20&gt;0,IF(VLOOKUP($C20,'YTD Scores'!$AN$2:$BC$200,K$2,FALSE)&gt;0,VLOOKUP($C20,'YTD Scores'!$AN$2:$BC$200,K$2,FALSE),""),"")</f>
        <v/>
      </c>
      <c r="L20" s="29" t="str">
        <f>IF($C20&gt;0,IF(VLOOKUP($C20,'YTD Scores'!$AN$2:$BC$200,L$2,FALSE)&gt;0,VLOOKUP($C20,'YTD Scores'!$AN$2:$BC$200,L$2,FALSE),""),"")</f>
        <v/>
      </c>
      <c r="M20" s="29">
        <f>IF($C20&gt;0,IF(VLOOKUP($C20,'YTD Scores'!$AN$2:$BC$200,M$2,FALSE)&gt;0,VLOOKUP($C20,'YTD Scores'!$AN$2:$BC$200,M$2,FALSE),""),"")</f>
        <v>33.041000000000004</v>
      </c>
      <c r="N20" s="29" t="str">
        <f>IF($C20&gt;0,IF(VLOOKUP($C20,'YTD Scores'!$AN$2:$BC$200,N$2,FALSE)&gt;0,VLOOKUP($C20,'YTD Scores'!$AN$2:$BC$200,N$2,FALSE),""),"")</f>
        <v/>
      </c>
      <c r="O20" s="29">
        <f>IF($C20&gt;0,IF(VLOOKUP($C20,'YTD Scores'!$AN$2:$BC$200,O$2,FALSE)&gt;0,VLOOKUP($C20,'YTD Scores'!$AN$2:$BC$200,O$2,FALSE),""),"")</f>
        <v>40.048999999999999</v>
      </c>
      <c r="P20" s="29" t="str">
        <f>IF($C20&gt;0,IF(VLOOKUP($C20,'YTD Scores'!$AN$2:$BC$200,P$2,FALSE)&gt;0,VLOOKUP($C20,'YTD Scores'!$AN$2:$BC$200,P$2,FALSE),""),"")</f>
        <v/>
      </c>
      <c r="Q20" s="29" t="str">
        <f>IF($C20&gt;0,IF(VLOOKUP($C20,'YTD Scores'!$AN$2:$BC$200,Q$2,FALSE)&gt;0,VLOOKUP($C20,'YTD Scores'!$AN$2:$BC$200,Q$2,FALSE),""),"")</f>
        <v/>
      </c>
    </row>
    <row r="21" spans="1:17" s="28" customFormat="1" ht="10.9" customHeight="1" x14ac:dyDescent="0.2">
      <c r="A21" s="28">
        <f t="shared" si="1"/>
        <v>18</v>
      </c>
      <c r="B21" s="28">
        <f t="shared" si="0"/>
        <v>18</v>
      </c>
      <c r="C21" s="29">
        <f>IF(LARGE('YTD Scores'!AN$2:AN$200,A21)&gt;0.99,LARGE('YTD Scores'!AN$2:AN$200,A21),0)</f>
        <v>129.26914733333336</v>
      </c>
      <c r="D21" s="29"/>
      <c r="E21" s="28" t="str">
        <f>IF(C21&gt;0.99,VLOOKUP(C21,'YTD Scores'!AN$2:AQ$200,4,FALSE),"")</f>
        <v>Darran Ames</v>
      </c>
      <c r="F21" s="29">
        <f>IF($C21&gt;0,IF(VLOOKUP($C21,'YTD Scores'!$AN$2:$BC$200,F$2,FALSE)&gt;0,VLOOKUP($C21,'YTD Scores'!$AN$2:$BC$200,F$2,FALSE),""),"")</f>
        <v>20.053000000000001</v>
      </c>
      <c r="G21" s="29">
        <f>IF($C21&gt;0,IF(VLOOKUP($C21,'YTD Scores'!$AN$2:$BC$200,G$2,FALSE)&gt;0,VLOOKUP($C21,'YTD Scores'!$AN$2:$BC$200,G$2,FALSE),""),"")</f>
        <v>32.055</v>
      </c>
      <c r="H21" s="29" t="str">
        <f>IF($C21&gt;0,IF(VLOOKUP($C21,'YTD Scores'!$AN$2:$BC$200,H$2,FALSE)&gt;0,VLOOKUP($C21,'YTD Scores'!$AN$2:$BC$200,H$2,FALSE),""),"")</f>
        <v/>
      </c>
      <c r="I21" s="29" t="str">
        <f>IF($C21&gt;0,IF(VLOOKUP($C21,'YTD Scores'!$AN$2:$BC$200,I$2,FALSE)&gt;0,VLOOKUP($C21,'YTD Scores'!$AN$2:$BC$200,I$2,FALSE),""),"")</f>
        <v/>
      </c>
      <c r="J21" s="29" t="str">
        <f>IF($C21&gt;0,IF(VLOOKUP($C21,'YTD Scores'!$AN$2:$BC$200,J$2,FALSE)&gt;0,VLOOKUP($C21,'YTD Scores'!$AN$2:$BC$200,J$2,FALSE),""),"")</f>
        <v/>
      </c>
      <c r="K21" s="29">
        <f>IF($C21&gt;0,IF(VLOOKUP($C21,'YTD Scores'!$AN$2:$BC$200,K$2,FALSE)&gt;0,VLOOKUP($C21,'YTD Scores'!$AN$2:$BC$200,K$2,FALSE),""),"")</f>
        <v>42.054000000000002</v>
      </c>
      <c r="L21" s="29" t="str">
        <f>IF($C21&gt;0,IF(VLOOKUP($C21,'YTD Scores'!$AN$2:$BC$200,L$2,FALSE)&gt;0,VLOOKUP($C21,'YTD Scores'!$AN$2:$BC$200,L$2,FALSE),""),"")</f>
        <v/>
      </c>
      <c r="M21" s="29" t="str">
        <f>IF($C21&gt;0,IF(VLOOKUP($C21,'YTD Scores'!$AN$2:$BC$200,M$2,FALSE)&gt;0,VLOOKUP($C21,'YTD Scores'!$AN$2:$BC$200,M$2,FALSE),""),"")</f>
        <v/>
      </c>
      <c r="N21" s="29">
        <f>IF($C21&gt;0,IF(VLOOKUP($C21,'YTD Scores'!$AN$2:$BC$200,N$2,FALSE)&gt;0,VLOOKUP($C21,'YTD Scores'!$AN$2:$BC$200,N$2,FALSE),""),"")</f>
        <v>35.047000000000004</v>
      </c>
      <c r="O21" s="29" t="str">
        <f>IF($C21&gt;0,IF(VLOOKUP($C21,'YTD Scores'!$AN$2:$BC$200,O$2,FALSE)&gt;0,VLOOKUP($C21,'YTD Scores'!$AN$2:$BC$200,O$2,FALSE),""),"")</f>
        <v/>
      </c>
      <c r="P21" s="29" t="str">
        <f>IF($C21&gt;0,IF(VLOOKUP($C21,'YTD Scores'!$AN$2:$BC$200,P$2,FALSE)&gt;0,VLOOKUP($C21,'YTD Scores'!$AN$2:$BC$200,P$2,FALSE),""),"")</f>
        <v/>
      </c>
      <c r="Q21" s="29" t="str">
        <f>IF($C21&gt;0,IF(VLOOKUP($C21,'YTD Scores'!$AN$2:$BC$200,Q$2,FALSE)&gt;0,VLOOKUP($C21,'YTD Scores'!$AN$2:$BC$200,Q$2,FALSE),""),"")</f>
        <v/>
      </c>
    </row>
    <row r="22" spans="1:17" s="28" customFormat="1" ht="10.9" customHeight="1" x14ac:dyDescent="0.2">
      <c r="A22" s="28">
        <f t="shared" si="1"/>
        <v>19</v>
      </c>
      <c r="B22" s="28">
        <f t="shared" si="0"/>
        <v>19</v>
      </c>
      <c r="C22" s="29">
        <f>IF(LARGE('YTD Scores'!AN$2:AN$200,A22)&gt;0.99,LARGE('YTD Scores'!AN$2:AN$200,A22),0)</f>
        <v>122.22041126666666</v>
      </c>
      <c r="D22" s="29"/>
      <c r="E22" s="28" t="str">
        <f>IF(C22&gt;0.99,VLOOKUP(C22,'YTD Scores'!AN$2:AQ$200,4,FALSE),"")</f>
        <v>Morgan Pritchard</v>
      </c>
      <c r="F22" s="29" t="str">
        <f>IF($C22&gt;0,IF(VLOOKUP($C22,'YTD Scores'!$AN$2:$BC$200,F$2,FALSE)&gt;0,VLOOKUP($C22,'YTD Scores'!$AN$2:$BC$200,F$2,FALSE),""),"")</f>
        <v/>
      </c>
      <c r="G22" s="29" t="str">
        <f>IF($C22&gt;0,IF(VLOOKUP($C22,'YTD Scores'!$AN$2:$BC$200,G$2,FALSE)&gt;0,VLOOKUP($C22,'YTD Scores'!$AN$2:$BC$200,G$2,FALSE),""),"")</f>
        <v/>
      </c>
      <c r="H22" s="29" t="str">
        <f>IF($C22&gt;0,IF(VLOOKUP($C22,'YTD Scores'!$AN$2:$BC$200,H$2,FALSE)&gt;0,VLOOKUP($C22,'YTD Scores'!$AN$2:$BC$200,H$2,FALSE),""),"")</f>
        <v/>
      </c>
      <c r="I22" s="29" t="str">
        <f>IF($C22&gt;0,IF(VLOOKUP($C22,'YTD Scores'!$AN$2:$BC$200,I$2,FALSE)&gt;0,VLOOKUP($C22,'YTD Scores'!$AN$2:$BC$200,I$2,FALSE),""),"")</f>
        <v/>
      </c>
      <c r="J22" s="29" t="str">
        <f>IF($C22&gt;0,IF(VLOOKUP($C22,'YTD Scores'!$AN$2:$BC$200,J$2,FALSE)&gt;0,VLOOKUP($C22,'YTD Scores'!$AN$2:$BC$200,J$2,FALSE),""),"")</f>
        <v/>
      </c>
      <c r="K22" s="29" t="str">
        <f>IF($C22&gt;0,IF(VLOOKUP($C22,'YTD Scores'!$AN$2:$BC$200,K$2,FALSE)&gt;0,VLOOKUP($C22,'YTD Scores'!$AN$2:$BC$200,K$2,FALSE),""),"")</f>
        <v/>
      </c>
      <c r="L22" s="29">
        <f>IF($C22&gt;0,IF(VLOOKUP($C22,'YTD Scores'!$AN$2:$BC$200,L$2,FALSE)&gt;0,VLOOKUP($C22,'YTD Scores'!$AN$2:$BC$200,L$2,FALSE),""),"")</f>
        <v>40.061</v>
      </c>
      <c r="M22" s="29">
        <f>IF($C22&gt;0,IF(VLOOKUP($C22,'YTD Scores'!$AN$2:$BC$200,M$2,FALSE)&gt;0,VLOOKUP($C22,'YTD Scores'!$AN$2:$BC$200,M$2,FALSE),""),"")</f>
        <v>42.048000000000002</v>
      </c>
      <c r="N22" s="29" t="str">
        <f>IF($C22&gt;0,IF(VLOOKUP($C22,'YTD Scores'!$AN$2:$BC$200,N$2,FALSE)&gt;0,VLOOKUP($C22,'YTD Scores'!$AN$2:$BC$200,N$2,FALSE),""),"")</f>
        <v/>
      </c>
      <c r="O22" s="29">
        <f>IF($C22&gt;0,IF(VLOOKUP($C22,'YTD Scores'!$AN$2:$BC$200,O$2,FALSE)&gt;0,VLOOKUP($C22,'YTD Scores'!$AN$2:$BC$200,O$2,FALSE),""),"")</f>
        <v>40.048000000000002</v>
      </c>
      <c r="P22" s="29" t="str">
        <f>IF($C22&gt;0,IF(VLOOKUP($C22,'YTD Scores'!$AN$2:$BC$200,P$2,FALSE)&gt;0,VLOOKUP($C22,'YTD Scores'!$AN$2:$BC$200,P$2,FALSE),""),"")</f>
        <v/>
      </c>
      <c r="Q22" s="29" t="str">
        <f>IF($C22&gt;0,IF(VLOOKUP($C22,'YTD Scores'!$AN$2:$BC$200,Q$2,FALSE)&gt;0,VLOOKUP($C22,'YTD Scores'!$AN$2:$BC$200,Q$2,FALSE),""),"")</f>
        <v/>
      </c>
    </row>
    <row r="23" spans="1:17" s="28" customFormat="1" ht="10.9" customHeight="1" x14ac:dyDescent="0.2">
      <c r="A23" s="28">
        <f t="shared" si="1"/>
        <v>20</v>
      </c>
      <c r="B23" s="28">
        <f t="shared" si="0"/>
        <v>20</v>
      </c>
      <c r="C23" s="29">
        <f>IF(LARGE('YTD Scores'!AN$2:AN$200,A23)&gt;0.99,LARGE('YTD Scores'!AN$2:AN$200,A23),0)</f>
        <v>111.22806679999999</v>
      </c>
      <c r="D23" s="29"/>
      <c r="E23" s="28" t="str">
        <f>IF(C23&gt;0.99,VLOOKUP(C23,'YTD Scores'!AN$2:AQ$200,4,FALSE),"")</f>
        <v>Lewis McAfee</v>
      </c>
      <c r="F23" s="29">
        <f>IF($C23&gt;0,IF(VLOOKUP($C23,'YTD Scores'!$AN$2:$BC$200,F$2,FALSE)&gt;0,VLOOKUP($C23,'YTD Scores'!$AN$2:$BC$200,F$2,FALSE),""),"")</f>
        <v>8.0409999999999986</v>
      </c>
      <c r="G23" s="29" t="str">
        <f>IF($C23&gt;0,IF(VLOOKUP($C23,'YTD Scores'!$AN$2:$BC$200,G$2,FALSE)&gt;0,VLOOKUP($C23,'YTD Scores'!$AN$2:$BC$200,G$2,FALSE),""),"")</f>
        <v/>
      </c>
      <c r="H23" s="29" t="str">
        <f>IF($C23&gt;0,IF(VLOOKUP($C23,'YTD Scores'!$AN$2:$BC$200,H$2,FALSE)&gt;0,VLOOKUP($C23,'YTD Scores'!$AN$2:$BC$200,H$2,FALSE),""),"")</f>
        <v/>
      </c>
      <c r="I23" s="29" t="str">
        <f>IF($C23&gt;0,IF(VLOOKUP($C23,'YTD Scores'!$AN$2:$BC$200,I$2,FALSE)&gt;0,VLOOKUP($C23,'YTD Scores'!$AN$2:$BC$200,I$2,FALSE),""),"")</f>
        <v/>
      </c>
      <c r="J23" s="29">
        <f>IF($C23&gt;0,IF(VLOOKUP($C23,'YTD Scores'!$AN$2:$BC$200,J$2,FALSE)&gt;0,VLOOKUP($C23,'YTD Scores'!$AN$2:$BC$200,J$2,FALSE),""),"")</f>
        <v>30.043999999999997</v>
      </c>
      <c r="K23" s="29" t="str">
        <f>IF($C23&gt;0,IF(VLOOKUP($C23,'YTD Scores'!$AN$2:$BC$200,K$2,FALSE)&gt;0,VLOOKUP($C23,'YTD Scores'!$AN$2:$BC$200,K$2,FALSE),""),"")</f>
        <v/>
      </c>
      <c r="L23" s="29" t="str">
        <f>IF($C23&gt;0,IF(VLOOKUP($C23,'YTD Scores'!$AN$2:$BC$200,L$2,FALSE)&gt;0,VLOOKUP($C23,'YTD Scores'!$AN$2:$BC$200,L$2,FALSE),""),"")</f>
        <v/>
      </c>
      <c r="M23" s="29" t="str">
        <f>IF($C23&gt;0,IF(VLOOKUP($C23,'YTD Scores'!$AN$2:$BC$200,M$2,FALSE)&gt;0,VLOOKUP($C23,'YTD Scores'!$AN$2:$BC$200,M$2,FALSE),""),"")</f>
        <v/>
      </c>
      <c r="N23" s="29" t="str">
        <f>IF($C23&gt;0,IF(VLOOKUP($C23,'YTD Scores'!$AN$2:$BC$200,N$2,FALSE)&gt;0,VLOOKUP($C23,'YTD Scores'!$AN$2:$BC$200,N$2,FALSE),""),"")</f>
        <v/>
      </c>
      <c r="O23" s="29">
        <f>IF($C23&gt;0,IF(VLOOKUP($C23,'YTD Scores'!$AN$2:$BC$200,O$2,FALSE)&gt;0,VLOOKUP($C23,'YTD Scores'!$AN$2:$BC$200,O$2,FALSE),""),"")</f>
        <v>37.042999999999999</v>
      </c>
      <c r="P23" s="29" t="str">
        <f>IF($C23&gt;0,IF(VLOOKUP($C23,'YTD Scores'!$AN$2:$BC$200,P$2,FALSE)&gt;0,VLOOKUP($C23,'YTD Scores'!$AN$2:$BC$200,P$2,FALSE),""),"")</f>
        <v/>
      </c>
      <c r="Q23" s="29">
        <f>IF($C23&gt;0,IF(VLOOKUP($C23,'YTD Scores'!$AN$2:$BC$200,Q$2,FALSE)&gt;0,VLOOKUP($C23,'YTD Scores'!$AN$2:$BC$200,Q$2,FALSE),""),"")</f>
        <v>36.045000000000002</v>
      </c>
    </row>
    <row r="24" spans="1:17" s="28" customFormat="1" ht="10.9" customHeight="1" x14ac:dyDescent="0.2">
      <c r="A24" s="28">
        <f t="shared" si="1"/>
        <v>21</v>
      </c>
      <c r="B24" s="28">
        <f t="shared" si="0"/>
        <v>21</v>
      </c>
      <c r="C24" s="29">
        <f>IF(LARGE('YTD Scores'!AN$2:AN$200,A24)&gt;0.99,LARGE('YTD Scores'!AN$2:AN$200,A24),0)</f>
        <v>110.224535</v>
      </c>
      <c r="D24" s="29"/>
      <c r="E24" s="28" t="str">
        <f>IF(C24&gt;0.99,VLOOKUP(C24,'YTD Scores'!AN$2:AQ$200,4,FALSE),"")</f>
        <v>Emma Johnston</v>
      </c>
      <c r="F24" s="29" t="str">
        <f>IF($C24&gt;0,IF(VLOOKUP($C24,'YTD Scores'!$AN$2:$BC$200,F$2,FALSE)&gt;0,VLOOKUP($C24,'YTD Scores'!$AN$2:$BC$200,F$2,FALSE),""),"")</f>
        <v/>
      </c>
      <c r="G24" s="29" t="str">
        <f>IF($C24&gt;0,IF(VLOOKUP($C24,'YTD Scores'!$AN$2:$BC$200,G$2,FALSE)&gt;0,VLOOKUP($C24,'YTD Scores'!$AN$2:$BC$200,G$2,FALSE),""),"")</f>
        <v/>
      </c>
      <c r="H24" s="29">
        <f>IF($C24&gt;0,IF(VLOOKUP($C24,'YTD Scores'!$AN$2:$BC$200,H$2,FALSE)&gt;0,VLOOKUP($C24,'YTD Scores'!$AN$2:$BC$200,H$2,FALSE),""),"")</f>
        <v>23.041</v>
      </c>
      <c r="I24" s="29">
        <f>IF($C24&gt;0,IF(VLOOKUP($C24,'YTD Scores'!$AN$2:$BC$200,I$2,FALSE)&gt;0,VLOOKUP($C24,'YTD Scores'!$AN$2:$BC$200,I$2,FALSE),""),"")</f>
        <v>26.042999999999999</v>
      </c>
      <c r="J24" s="29" t="str">
        <f>IF($C24&gt;0,IF(VLOOKUP($C24,'YTD Scores'!$AN$2:$BC$200,J$2,FALSE)&gt;0,VLOOKUP($C24,'YTD Scores'!$AN$2:$BC$200,J$2,FALSE),""),"")</f>
        <v/>
      </c>
      <c r="K24" s="29" t="str">
        <f>IF($C24&gt;0,IF(VLOOKUP($C24,'YTD Scores'!$AN$2:$BC$200,K$2,FALSE)&gt;0,VLOOKUP($C24,'YTD Scores'!$AN$2:$BC$200,K$2,FALSE),""),"")</f>
        <v/>
      </c>
      <c r="L24" s="29">
        <f>IF($C24&gt;0,IF(VLOOKUP($C24,'YTD Scores'!$AN$2:$BC$200,L$2,FALSE)&gt;0,VLOOKUP($C24,'YTD Scores'!$AN$2:$BC$200,L$2,FALSE),""),"")</f>
        <v>24.045000000000002</v>
      </c>
      <c r="M24" s="29" t="str">
        <f>IF($C24&gt;0,IF(VLOOKUP($C24,'YTD Scores'!$AN$2:$BC$200,M$2,FALSE)&gt;0,VLOOKUP($C24,'YTD Scores'!$AN$2:$BC$200,M$2,FALSE),""),"")</f>
        <v/>
      </c>
      <c r="N24" s="29" t="str">
        <f>IF($C24&gt;0,IF(VLOOKUP($C24,'YTD Scores'!$AN$2:$BC$200,N$2,FALSE)&gt;0,VLOOKUP($C24,'YTD Scores'!$AN$2:$BC$200,N$2,FALSE),""),"")</f>
        <v/>
      </c>
      <c r="O24" s="29" t="str">
        <f>IF($C24&gt;0,IF(VLOOKUP($C24,'YTD Scores'!$AN$2:$BC$200,O$2,FALSE)&gt;0,VLOOKUP($C24,'YTD Scores'!$AN$2:$BC$200,O$2,FALSE),""),"")</f>
        <v/>
      </c>
      <c r="P24" s="29">
        <f>IF($C24&gt;0,IF(VLOOKUP($C24,'YTD Scores'!$AN$2:$BC$200,P$2,FALSE)&gt;0,VLOOKUP($C24,'YTD Scores'!$AN$2:$BC$200,P$2,FALSE),""),"")</f>
        <v>37.045000000000002</v>
      </c>
      <c r="Q24" s="29" t="str">
        <f>IF($C24&gt;0,IF(VLOOKUP($C24,'YTD Scores'!$AN$2:$BC$200,Q$2,FALSE)&gt;0,VLOOKUP($C24,'YTD Scores'!$AN$2:$BC$200,Q$2,FALSE),""),"")</f>
        <v/>
      </c>
    </row>
    <row r="25" spans="1:17" s="28" customFormat="1" ht="10.9" customHeight="1" x14ac:dyDescent="0.2">
      <c r="A25" s="28">
        <f t="shared" si="1"/>
        <v>22</v>
      </c>
      <c r="B25" s="28">
        <f t="shared" si="0"/>
        <v>22</v>
      </c>
      <c r="C25" s="29">
        <f>IF(LARGE('YTD Scores'!AN$2:AN$200,A25)&gt;0.99,LARGE('YTD Scores'!AN$2:AN$200,A25),0)</f>
        <v>103.21888513333334</v>
      </c>
      <c r="D25" s="29"/>
      <c r="E25" s="28" t="str">
        <f>IF(C25&gt;0.99,VLOOKUP(C25,'YTD Scores'!AN$2:AQ$200,4,FALSE),"")</f>
        <v>Kirsten Burnett</v>
      </c>
      <c r="F25" s="29" t="str">
        <f>IF($C25&gt;0,IF(VLOOKUP($C25,'YTD Scores'!$AN$2:$BC$200,F$2,FALSE)&gt;0,VLOOKUP($C25,'YTD Scores'!$AN$2:$BC$200,F$2,FALSE),""),"")</f>
        <v/>
      </c>
      <c r="G25" s="29">
        <f>IF($C25&gt;0,IF(VLOOKUP($C25,'YTD Scores'!$AN$2:$BC$200,G$2,FALSE)&gt;0,VLOOKUP($C25,'YTD Scores'!$AN$2:$BC$200,G$2,FALSE),""),"")</f>
        <v>29.053999999999998</v>
      </c>
      <c r="H25" s="29" t="str">
        <f>IF($C25&gt;0,IF(VLOOKUP($C25,'YTD Scores'!$AN$2:$BC$200,H$2,FALSE)&gt;0,VLOOKUP($C25,'YTD Scores'!$AN$2:$BC$200,H$2,FALSE),""),"")</f>
        <v/>
      </c>
      <c r="I25" s="29">
        <f>IF($C25&gt;0,IF(VLOOKUP($C25,'YTD Scores'!$AN$2:$BC$200,I$2,FALSE)&gt;0,VLOOKUP($C25,'YTD Scores'!$AN$2:$BC$200,I$2,FALSE),""),"")</f>
        <v>41.058</v>
      </c>
      <c r="J25" s="29">
        <f>IF($C25&gt;0,IF(VLOOKUP($C25,'YTD Scores'!$AN$2:$BC$200,J$2,FALSE)&gt;0,VLOOKUP($C25,'YTD Scores'!$AN$2:$BC$200,J$2,FALSE),""),"")</f>
        <v>33.048999999999999</v>
      </c>
      <c r="K25" s="29" t="str">
        <f>IF($C25&gt;0,IF(VLOOKUP($C25,'YTD Scores'!$AN$2:$BC$200,K$2,FALSE)&gt;0,VLOOKUP($C25,'YTD Scores'!$AN$2:$BC$200,K$2,FALSE),""),"")</f>
        <v/>
      </c>
      <c r="L25" s="29" t="str">
        <f>IF($C25&gt;0,IF(VLOOKUP($C25,'YTD Scores'!$AN$2:$BC$200,L$2,FALSE)&gt;0,VLOOKUP($C25,'YTD Scores'!$AN$2:$BC$200,L$2,FALSE),""),"")</f>
        <v/>
      </c>
      <c r="M25" s="29" t="str">
        <f>IF($C25&gt;0,IF(VLOOKUP($C25,'YTD Scores'!$AN$2:$BC$200,M$2,FALSE)&gt;0,VLOOKUP($C25,'YTD Scores'!$AN$2:$BC$200,M$2,FALSE),""),"")</f>
        <v/>
      </c>
      <c r="N25" s="29" t="str">
        <f>IF($C25&gt;0,IF(VLOOKUP($C25,'YTD Scores'!$AN$2:$BC$200,N$2,FALSE)&gt;0,VLOOKUP($C25,'YTD Scores'!$AN$2:$BC$200,N$2,FALSE),""),"")</f>
        <v/>
      </c>
      <c r="O25" s="29" t="str">
        <f>IF($C25&gt;0,IF(VLOOKUP($C25,'YTD Scores'!$AN$2:$BC$200,O$2,FALSE)&gt;0,VLOOKUP($C25,'YTD Scores'!$AN$2:$BC$200,O$2,FALSE),""),"")</f>
        <v/>
      </c>
      <c r="P25" s="29" t="str">
        <f>IF($C25&gt;0,IF(VLOOKUP($C25,'YTD Scores'!$AN$2:$BC$200,P$2,FALSE)&gt;0,VLOOKUP($C25,'YTD Scores'!$AN$2:$BC$200,P$2,FALSE),""),"")</f>
        <v/>
      </c>
      <c r="Q25" s="29" t="str">
        <f>IF($C25&gt;0,IF(VLOOKUP($C25,'YTD Scores'!$AN$2:$BC$200,Q$2,FALSE)&gt;0,VLOOKUP($C25,'YTD Scores'!$AN$2:$BC$200,Q$2,FALSE),""),"")</f>
        <v/>
      </c>
    </row>
    <row r="26" spans="1:17" s="28" customFormat="1" ht="10.9" customHeight="1" x14ac:dyDescent="0.2">
      <c r="A26" s="28">
        <f t="shared" si="1"/>
        <v>23</v>
      </c>
      <c r="B26" s="28">
        <f t="shared" si="0"/>
        <v>23</v>
      </c>
      <c r="C26" s="29">
        <f>IF(LARGE('YTD Scores'!AN$2:AN$200,A26)&gt;0.99,LARGE('YTD Scores'!AN$2:AN$200,A26),0)</f>
        <v>102.2156174</v>
      </c>
      <c r="D26" s="29"/>
      <c r="E26" s="28" t="str">
        <f>IF(C26&gt;0.99,VLOOKUP(C26,'YTD Scores'!AN$2:AQ$200,4,FALSE),"")</f>
        <v>Steve Wise</v>
      </c>
      <c r="F26" s="29">
        <f>IF($C26&gt;0,IF(VLOOKUP($C26,'YTD Scores'!$AN$2:$BC$200,F$2,FALSE)&gt;0,VLOOKUP($C26,'YTD Scores'!$AN$2:$BC$200,F$2,FALSE),""),"")</f>
        <v>34.064999999999998</v>
      </c>
      <c r="G26" s="29" t="str">
        <f>IF($C26&gt;0,IF(VLOOKUP($C26,'YTD Scores'!$AN$2:$BC$200,G$2,FALSE)&gt;0,VLOOKUP($C26,'YTD Scores'!$AN$2:$BC$200,G$2,FALSE),""),"")</f>
        <v/>
      </c>
      <c r="H26" s="29" t="str">
        <f>IF($C26&gt;0,IF(VLOOKUP($C26,'YTD Scores'!$AN$2:$BC$200,H$2,FALSE)&gt;0,VLOOKUP($C26,'YTD Scores'!$AN$2:$BC$200,H$2,FALSE),""),"")</f>
        <v/>
      </c>
      <c r="I26" s="29">
        <f>IF($C26&gt;0,IF(VLOOKUP($C26,'YTD Scores'!$AN$2:$BC$200,I$2,FALSE)&gt;0,VLOOKUP($C26,'YTD Scores'!$AN$2:$BC$200,I$2,FALSE),""),"")</f>
        <v>37.053999999999995</v>
      </c>
      <c r="J26" s="29" t="str">
        <f>IF($C26&gt;0,IF(VLOOKUP($C26,'YTD Scores'!$AN$2:$BC$200,J$2,FALSE)&gt;0,VLOOKUP($C26,'YTD Scores'!$AN$2:$BC$200,J$2,FALSE),""),"")</f>
        <v/>
      </c>
      <c r="K26" s="29" t="str">
        <f>IF($C26&gt;0,IF(VLOOKUP($C26,'YTD Scores'!$AN$2:$BC$200,K$2,FALSE)&gt;0,VLOOKUP($C26,'YTD Scores'!$AN$2:$BC$200,K$2,FALSE),""),"")</f>
        <v/>
      </c>
      <c r="L26" s="29" t="str">
        <f>IF($C26&gt;0,IF(VLOOKUP($C26,'YTD Scores'!$AN$2:$BC$200,L$2,FALSE)&gt;0,VLOOKUP($C26,'YTD Scores'!$AN$2:$BC$200,L$2,FALSE),""),"")</f>
        <v/>
      </c>
      <c r="M26" s="29" t="str">
        <f>IF($C26&gt;0,IF(VLOOKUP($C26,'YTD Scores'!$AN$2:$BC$200,M$2,FALSE)&gt;0,VLOOKUP($C26,'YTD Scores'!$AN$2:$BC$200,M$2,FALSE),""),"")</f>
        <v/>
      </c>
      <c r="N26" s="29" t="str">
        <f>IF($C26&gt;0,IF(VLOOKUP($C26,'YTD Scores'!$AN$2:$BC$200,N$2,FALSE)&gt;0,VLOOKUP($C26,'YTD Scores'!$AN$2:$BC$200,N$2,FALSE),""),"")</f>
        <v/>
      </c>
      <c r="O26" s="29" t="str">
        <f>IF($C26&gt;0,IF(VLOOKUP($C26,'YTD Scores'!$AN$2:$BC$200,O$2,FALSE)&gt;0,VLOOKUP($C26,'YTD Scores'!$AN$2:$BC$200,O$2,FALSE),""),"")</f>
        <v/>
      </c>
      <c r="P26" s="29" t="str">
        <f>IF($C26&gt;0,IF(VLOOKUP($C26,'YTD Scores'!$AN$2:$BC$200,P$2,FALSE)&gt;0,VLOOKUP($C26,'YTD Scores'!$AN$2:$BC$200,P$2,FALSE),""),"")</f>
        <v/>
      </c>
      <c r="Q26" s="29">
        <f>IF($C26&gt;0,IF(VLOOKUP($C26,'YTD Scores'!$AN$2:$BC$200,Q$2,FALSE)&gt;0,VLOOKUP($C26,'YTD Scores'!$AN$2:$BC$200,Q$2,FALSE),""),"")</f>
        <v>31.041999999999998</v>
      </c>
    </row>
    <row r="27" spans="1:17" s="28" customFormat="1" ht="10.9" customHeight="1" x14ac:dyDescent="0.2">
      <c r="A27" s="28">
        <f t="shared" si="1"/>
        <v>24</v>
      </c>
      <c r="B27" s="28">
        <f t="shared" si="0"/>
        <v>24</v>
      </c>
      <c r="C27" s="29">
        <f>IF(LARGE('YTD Scores'!AN$2:AN$200,A27)&gt;0.99,LARGE('YTD Scores'!AN$2:AN$200,A27),0)</f>
        <v>99.206874066666657</v>
      </c>
      <c r="D27" s="29"/>
      <c r="E27" s="28" t="str">
        <f>IF(C27&gt;0.99,VLOOKUP(C27,'YTD Scores'!AN$2:AQ$200,4,FALSE),"")</f>
        <v>Maddy Markham</v>
      </c>
      <c r="F27" s="29">
        <f>IF($C27&gt;0,IF(VLOOKUP($C27,'YTD Scores'!$AN$2:$BC$200,F$2,FALSE)&gt;0,VLOOKUP($C27,'YTD Scores'!$AN$2:$BC$200,F$2,FALSE),""),"")</f>
        <v>29.062000000000001</v>
      </c>
      <c r="G27" s="29" t="str">
        <f>IF($C27&gt;0,IF(VLOOKUP($C27,'YTD Scores'!$AN$2:$BC$200,G$2,FALSE)&gt;0,VLOOKUP($C27,'YTD Scores'!$AN$2:$BC$200,G$2,FALSE),""),"")</f>
        <v/>
      </c>
      <c r="H27" s="29" t="str">
        <f>IF($C27&gt;0,IF(VLOOKUP($C27,'YTD Scores'!$AN$2:$BC$200,H$2,FALSE)&gt;0,VLOOKUP($C27,'YTD Scores'!$AN$2:$BC$200,H$2,FALSE),""),"")</f>
        <v/>
      </c>
      <c r="I27" s="29" t="str">
        <f>IF($C27&gt;0,IF(VLOOKUP($C27,'YTD Scores'!$AN$2:$BC$200,I$2,FALSE)&gt;0,VLOOKUP($C27,'YTD Scores'!$AN$2:$BC$200,I$2,FALSE),""),"")</f>
        <v/>
      </c>
      <c r="J27" s="29" t="str">
        <f>IF($C27&gt;0,IF(VLOOKUP($C27,'YTD Scores'!$AN$2:$BC$200,J$2,FALSE)&gt;0,VLOOKUP($C27,'YTD Scores'!$AN$2:$BC$200,J$2,FALSE),""),"")</f>
        <v/>
      </c>
      <c r="K27" s="29" t="str">
        <f>IF($C27&gt;0,IF(VLOOKUP($C27,'YTD Scores'!$AN$2:$BC$200,K$2,FALSE)&gt;0,VLOOKUP($C27,'YTD Scores'!$AN$2:$BC$200,K$2,FALSE),""),"")</f>
        <v/>
      </c>
      <c r="L27" s="29" t="str">
        <f>IF($C27&gt;0,IF(VLOOKUP($C27,'YTD Scores'!$AN$2:$BC$200,L$2,FALSE)&gt;0,VLOOKUP($C27,'YTD Scores'!$AN$2:$BC$200,L$2,FALSE),""),"")</f>
        <v/>
      </c>
      <c r="M27" s="29" t="str">
        <f>IF($C27&gt;0,IF(VLOOKUP($C27,'YTD Scores'!$AN$2:$BC$200,M$2,FALSE)&gt;0,VLOOKUP($C27,'YTD Scores'!$AN$2:$BC$200,M$2,FALSE),""),"")</f>
        <v/>
      </c>
      <c r="N27" s="29" t="str">
        <f>IF($C27&gt;0,IF(VLOOKUP($C27,'YTD Scores'!$AN$2:$BC$200,N$2,FALSE)&gt;0,VLOOKUP($C27,'YTD Scores'!$AN$2:$BC$200,N$2,FALSE),""),"")</f>
        <v/>
      </c>
      <c r="O27" s="29" t="str">
        <f>IF($C27&gt;0,IF(VLOOKUP($C27,'YTD Scores'!$AN$2:$BC$200,O$2,FALSE)&gt;0,VLOOKUP($C27,'YTD Scores'!$AN$2:$BC$200,O$2,FALSE),""),"")</f>
        <v/>
      </c>
      <c r="P27" s="29">
        <f>IF($C27&gt;0,IF(VLOOKUP($C27,'YTD Scores'!$AN$2:$BC$200,P$2,FALSE)&gt;0,VLOOKUP($C27,'YTD Scores'!$AN$2:$BC$200,P$2,FALSE),""),"")</f>
        <v>40.048000000000002</v>
      </c>
      <c r="Q27" s="29">
        <f>IF($C27&gt;0,IF(VLOOKUP($C27,'YTD Scores'!$AN$2:$BC$200,Q$2,FALSE)&gt;0,VLOOKUP($C27,'YTD Scores'!$AN$2:$BC$200,Q$2,FALSE),""),"")</f>
        <v>30.041</v>
      </c>
    </row>
    <row r="28" spans="1:17" s="28" customFormat="1" ht="10.9" customHeight="1" x14ac:dyDescent="0.2">
      <c r="A28" s="28">
        <f t="shared" si="1"/>
        <v>25</v>
      </c>
      <c r="B28" s="28">
        <f t="shared" si="0"/>
        <v>25</v>
      </c>
      <c r="C28" s="29">
        <f>IF(LARGE('YTD Scores'!AN$2:AN$200,A28)&gt;0.99,LARGE('YTD Scores'!AN$2:AN$200,A28),0)</f>
        <v>95.196399199999988</v>
      </c>
      <c r="D28" s="29"/>
      <c r="E28" s="28" t="str">
        <f>IF(C28&gt;0.99,VLOOKUP(C28,'YTD Scores'!AN$2:AQ$200,4,FALSE),"")</f>
        <v>Jonathan Tuck</v>
      </c>
      <c r="F28" s="29" t="str">
        <f>IF($C28&gt;0,IF(VLOOKUP($C28,'YTD Scores'!$AN$2:$BC$200,F$2,FALSE)&gt;0,VLOOKUP($C28,'YTD Scores'!$AN$2:$BC$200,F$2,FALSE),""),"")</f>
        <v/>
      </c>
      <c r="G28" s="29" t="str">
        <f>IF($C28&gt;0,IF(VLOOKUP($C28,'YTD Scores'!$AN$2:$BC$200,G$2,FALSE)&gt;0,VLOOKUP($C28,'YTD Scores'!$AN$2:$BC$200,G$2,FALSE),""),"")</f>
        <v/>
      </c>
      <c r="H28" s="29" t="str">
        <f>IF($C28&gt;0,IF(VLOOKUP($C28,'YTD Scores'!$AN$2:$BC$200,H$2,FALSE)&gt;0,VLOOKUP($C28,'YTD Scores'!$AN$2:$BC$200,H$2,FALSE),""),"")</f>
        <v/>
      </c>
      <c r="I28" s="29" t="str">
        <f>IF($C28&gt;0,IF(VLOOKUP($C28,'YTD Scores'!$AN$2:$BC$200,I$2,FALSE)&gt;0,VLOOKUP($C28,'YTD Scores'!$AN$2:$BC$200,I$2,FALSE),""),"")</f>
        <v/>
      </c>
      <c r="J28" s="29">
        <f>IF($C28&gt;0,IF(VLOOKUP($C28,'YTD Scores'!$AN$2:$BC$200,J$2,FALSE)&gt;0,VLOOKUP($C28,'YTD Scores'!$AN$2:$BC$200,J$2,FALSE),""),"")</f>
        <v>30.045999999999999</v>
      </c>
      <c r="K28" s="29">
        <f>IF($C28&gt;0,IF(VLOOKUP($C28,'YTD Scores'!$AN$2:$BC$200,K$2,FALSE)&gt;0,VLOOKUP($C28,'YTD Scores'!$AN$2:$BC$200,K$2,FALSE),""),"")</f>
        <v>1.4E-2</v>
      </c>
      <c r="L28" s="29" t="str">
        <f>IF($C28&gt;0,IF(VLOOKUP($C28,'YTD Scores'!$AN$2:$BC$200,L$2,FALSE)&gt;0,VLOOKUP($C28,'YTD Scores'!$AN$2:$BC$200,L$2,FALSE),""),"")</f>
        <v/>
      </c>
      <c r="M28" s="29" t="str">
        <f>IF($C28&gt;0,IF(VLOOKUP($C28,'YTD Scores'!$AN$2:$BC$200,M$2,FALSE)&gt;0,VLOOKUP($C28,'YTD Scores'!$AN$2:$BC$200,M$2,FALSE),""),"")</f>
        <v/>
      </c>
      <c r="N28" s="29">
        <f>IF($C28&gt;0,IF(VLOOKUP($C28,'YTD Scores'!$AN$2:$BC$200,N$2,FALSE)&gt;0,VLOOKUP($C28,'YTD Scores'!$AN$2:$BC$200,N$2,FALSE),""),"")</f>
        <v>31.044</v>
      </c>
      <c r="O28" s="29" t="str">
        <f>IF($C28&gt;0,IF(VLOOKUP($C28,'YTD Scores'!$AN$2:$BC$200,O$2,FALSE)&gt;0,VLOOKUP($C28,'YTD Scores'!$AN$2:$BC$200,O$2,FALSE),""),"")</f>
        <v/>
      </c>
      <c r="P28" s="29">
        <f>IF($C28&gt;0,IF(VLOOKUP($C28,'YTD Scores'!$AN$2:$BC$200,P$2,FALSE)&gt;0,VLOOKUP($C28,'YTD Scores'!$AN$2:$BC$200,P$2,FALSE),""),"")</f>
        <v>34.042000000000002</v>
      </c>
      <c r="Q28" s="29" t="str">
        <f>IF($C28&gt;0,IF(VLOOKUP($C28,'YTD Scores'!$AN$2:$BC$200,Q$2,FALSE)&gt;0,VLOOKUP($C28,'YTD Scores'!$AN$2:$BC$200,Q$2,FALSE),""),"")</f>
        <v/>
      </c>
    </row>
    <row r="29" spans="1:17" s="28" customFormat="1" ht="10.9" customHeight="1" x14ac:dyDescent="0.2">
      <c r="A29" s="28">
        <f t="shared" si="1"/>
        <v>26</v>
      </c>
      <c r="B29" s="28">
        <f t="shared" ref="B29:B68" si="2">IF(C29&gt;0,A29,"")</f>
        <v>26</v>
      </c>
      <c r="C29" s="29">
        <f>IF(LARGE('YTD Scores'!AN$2:AN$200,A29)&gt;0.99,LARGE('YTD Scores'!AN$2:AN$200,A29),0)</f>
        <v>94.211881399999996</v>
      </c>
      <c r="D29" s="29"/>
      <c r="E29" s="28" t="str">
        <f>IF(C29&gt;0,VLOOKUP(C29,'YTD Scores'!AN$2:AQ$200,4,FALSE),"")</f>
        <v>Mark Selby</v>
      </c>
      <c r="F29" s="29">
        <f>IF($C29&gt;0,IF(VLOOKUP($C29,'YTD Scores'!$AN$2:$BC$200,F$2,FALSE)&gt;0,VLOOKUP($C29,'YTD Scores'!$AN$2:$BC$200,F$2,FALSE),""),"")</f>
        <v>30.063000000000002</v>
      </c>
      <c r="G29" s="29" t="str">
        <f>IF($C29&gt;0,IF(VLOOKUP($C29,'YTD Scores'!$AN$2:$BC$200,G$2,FALSE)&gt;0,VLOOKUP($C29,'YTD Scores'!$AN$2:$BC$200,G$2,FALSE),""),"")</f>
        <v/>
      </c>
      <c r="H29" s="29">
        <f>IF($C29&gt;0,IF(VLOOKUP($C29,'YTD Scores'!$AN$2:$BC$200,H$2,FALSE)&gt;0,VLOOKUP($C29,'YTD Scores'!$AN$2:$BC$200,H$2,FALSE),""),"")</f>
        <v>29.047000000000001</v>
      </c>
      <c r="I29" s="29" t="str">
        <f>IF($C29&gt;0,IF(VLOOKUP($C29,'YTD Scores'!$AN$2:$BC$200,I$2,FALSE)&gt;0,VLOOKUP($C29,'YTD Scores'!$AN$2:$BC$200,I$2,FALSE),""),"")</f>
        <v/>
      </c>
      <c r="J29" s="29">
        <f>IF($C29&gt;0,IF(VLOOKUP($C29,'YTD Scores'!$AN$2:$BC$200,J$2,FALSE)&gt;0,VLOOKUP($C29,'YTD Scores'!$AN$2:$BC$200,J$2,FALSE),""),"")</f>
        <v>35.050999999999995</v>
      </c>
      <c r="K29" s="29" t="str">
        <f>IF($C29&gt;0,IF(VLOOKUP($C29,'YTD Scores'!$AN$2:$BC$200,K$2,FALSE)&gt;0,VLOOKUP($C29,'YTD Scores'!$AN$2:$BC$200,K$2,FALSE),""),"")</f>
        <v/>
      </c>
      <c r="L29" s="29" t="str">
        <f>IF($C29&gt;0,IF(VLOOKUP($C29,'YTD Scores'!$AN$2:$BC$200,L$2,FALSE)&gt;0,VLOOKUP($C29,'YTD Scores'!$AN$2:$BC$200,L$2,FALSE),""),"")</f>
        <v/>
      </c>
      <c r="M29" s="29" t="str">
        <f>IF($C29&gt;0,IF(VLOOKUP($C29,'YTD Scores'!$AN$2:$BC$200,M$2,FALSE)&gt;0,VLOOKUP($C29,'YTD Scores'!$AN$2:$BC$200,M$2,FALSE),""),"")</f>
        <v/>
      </c>
      <c r="N29" s="29" t="str">
        <f>IF($C29&gt;0,IF(VLOOKUP($C29,'YTD Scores'!$AN$2:$BC$200,N$2,FALSE)&gt;0,VLOOKUP($C29,'YTD Scores'!$AN$2:$BC$200,N$2,FALSE),""),"")</f>
        <v/>
      </c>
      <c r="O29" s="29" t="str">
        <f>IF($C29&gt;0,IF(VLOOKUP($C29,'YTD Scores'!$AN$2:$BC$200,O$2,FALSE)&gt;0,VLOOKUP($C29,'YTD Scores'!$AN$2:$BC$200,O$2,FALSE),""),"")</f>
        <v/>
      </c>
      <c r="P29" s="29" t="str">
        <f>IF($C29&gt;0,IF(VLOOKUP($C29,'YTD Scores'!$AN$2:$BC$200,P$2,FALSE)&gt;0,VLOOKUP($C29,'YTD Scores'!$AN$2:$BC$200,P$2,FALSE),""),"")</f>
        <v/>
      </c>
      <c r="Q29" s="29" t="str">
        <f>IF($C29&gt;0,IF(VLOOKUP($C29,'YTD Scores'!$AN$2:$BC$200,Q$2,FALSE)&gt;0,VLOOKUP($C29,'YTD Scores'!$AN$2:$BC$200,Q$2,FALSE),""),"")</f>
        <v/>
      </c>
    </row>
    <row r="30" spans="1:17" s="28" customFormat="1" ht="10.9" customHeight="1" x14ac:dyDescent="0.2">
      <c r="A30" s="28">
        <f t="shared" si="1"/>
        <v>27</v>
      </c>
      <c r="B30" s="28">
        <f t="shared" si="2"/>
        <v>27</v>
      </c>
      <c r="C30" s="29">
        <f>IF(LARGE('YTD Scores'!AN$2:AN$200,A30)&gt;0.99,LARGE('YTD Scores'!AN$2:AN$200,A30),0)</f>
        <v>81.195143266666662</v>
      </c>
      <c r="D30" s="29"/>
      <c r="E30" s="28" t="str">
        <f>IF(C30&gt;0,VLOOKUP(C30,'YTD Scores'!AN$2:AQ$200,4,FALSE),"")</f>
        <v>Liz Canavan</v>
      </c>
      <c r="F30" s="29">
        <f>IF($C30&gt;0,IF(VLOOKUP($C30,'YTD Scores'!$AN$2:$BC$200,F$2,FALSE)&gt;0,VLOOKUP($C30,'YTD Scores'!$AN$2:$BC$200,F$2,FALSE),""),"")</f>
        <v>17.048000000000002</v>
      </c>
      <c r="G30" s="29" t="str">
        <f>IF($C30&gt;0,IF(VLOOKUP($C30,'YTD Scores'!$AN$2:$BC$200,G$2,FALSE)&gt;0,VLOOKUP($C30,'YTD Scores'!$AN$2:$BC$200,G$2,FALSE),""),"")</f>
        <v/>
      </c>
      <c r="H30" s="29">
        <f>IF($C30&gt;0,IF(VLOOKUP($C30,'YTD Scores'!$AN$2:$BC$200,H$2,FALSE)&gt;0,VLOOKUP($C30,'YTD Scores'!$AN$2:$BC$200,H$2,FALSE),""),"")</f>
        <v>35.051000000000002</v>
      </c>
      <c r="I30" s="29">
        <f>IF($C30&gt;0,IF(VLOOKUP($C30,'YTD Scores'!$AN$2:$BC$200,I$2,FALSE)&gt;0,VLOOKUP($C30,'YTD Scores'!$AN$2:$BC$200,I$2,FALSE),""),"")</f>
        <v>29.047999999999998</v>
      </c>
      <c r="J30" s="29" t="str">
        <f>IF($C30&gt;0,IF(VLOOKUP($C30,'YTD Scores'!$AN$2:$BC$200,J$2,FALSE)&gt;0,VLOOKUP($C30,'YTD Scores'!$AN$2:$BC$200,J$2,FALSE),""),"")</f>
        <v/>
      </c>
      <c r="K30" s="29" t="str">
        <f>IF($C30&gt;0,IF(VLOOKUP($C30,'YTD Scores'!$AN$2:$BC$200,K$2,FALSE)&gt;0,VLOOKUP($C30,'YTD Scores'!$AN$2:$BC$200,K$2,FALSE),""),"")</f>
        <v/>
      </c>
      <c r="L30" s="29" t="str">
        <f>IF($C30&gt;0,IF(VLOOKUP($C30,'YTD Scores'!$AN$2:$BC$200,L$2,FALSE)&gt;0,VLOOKUP($C30,'YTD Scores'!$AN$2:$BC$200,L$2,FALSE),""),"")</f>
        <v/>
      </c>
      <c r="M30" s="29" t="str">
        <f>IF($C30&gt;0,IF(VLOOKUP($C30,'YTD Scores'!$AN$2:$BC$200,M$2,FALSE)&gt;0,VLOOKUP($C30,'YTD Scores'!$AN$2:$BC$200,M$2,FALSE),""),"")</f>
        <v/>
      </c>
      <c r="N30" s="29" t="str">
        <f>IF($C30&gt;0,IF(VLOOKUP($C30,'YTD Scores'!$AN$2:$BC$200,N$2,FALSE)&gt;0,VLOOKUP($C30,'YTD Scores'!$AN$2:$BC$200,N$2,FALSE),""),"")</f>
        <v/>
      </c>
      <c r="O30" s="29" t="str">
        <f>IF($C30&gt;0,IF(VLOOKUP($C30,'YTD Scores'!$AN$2:$BC$200,O$2,FALSE)&gt;0,VLOOKUP($C30,'YTD Scores'!$AN$2:$BC$200,O$2,FALSE),""),"")</f>
        <v/>
      </c>
      <c r="P30" s="29" t="str">
        <f>IF($C30&gt;0,IF(VLOOKUP($C30,'YTD Scores'!$AN$2:$BC$200,P$2,FALSE)&gt;0,VLOOKUP($C30,'YTD Scores'!$AN$2:$BC$200,P$2,FALSE),""),"")</f>
        <v/>
      </c>
      <c r="Q30" s="29" t="str">
        <f>IF($C30&gt;0,IF(VLOOKUP($C30,'YTD Scores'!$AN$2:$BC$200,Q$2,FALSE)&gt;0,VLOOKUP($C30,'YTD Scores'!$AN$2:$BC$200,Q$2,FALSE),""),"")</f>
        <v/>
      </c>
    </row>
    <row r="31" spans="1:17" s="28" customFormat="1" ht="10.9" customHeight="1" x14ac:dyDescent="0.2">
      <c r="A31" s="28">
        <f t="shared" ref="A31:A40" si="3">A30+1</f>
        <v>28</v>
      </c>
      <c r="B31" s="28">
        <f t="shared" si="2"/>
        <v>28</v>
      </c>
      <c r="C31" s="29">
        <f>IF(LARGE('YTD Scores'!AN$2:AN$200,A31)&gt;0.99,LARGE('YTD Scores'!AN$2:AN$200,A31),0)</f>
        <v>81.167076666666659</v>
      </c>
      <c r="D31" s="29"/>
      <c r="E31" s="28" t="str">
        <f>IF(C31&gt;0,VLOOKUP(C31,'YTD Scores'!AN$2:AQ$200,4,FALSE),"")</f>
        <v>Wayne Byrne</v>
      </c>
      <c r="F31" s="29" t="str">
        <f>IF($C31&gt;0,IF(VLOOKUP($C31,'YTD Scores'!$AN$2:$BC$200,F$2,FALSE)&gt;0,VLOOKUP($C31,'YTD Scores'!$AN$2:$BC$200,F$2,FALSE),""),"")</f>
        <v/>
      </c>
      <c r="G31" s="29" t="str">
        <f>IF($C31&gt;0,IF(VLOOKUP($C31,'YTD Scores'!$AN$2:$BC$200,G$2,FALSE)&gt;0,VLOOKUP($C31,'YTD Scores'!$AN$2:$BC$200,G$2,FALSE),""),"")</f>
        <v/>
      </c>
      <c r="H31" s="29" t="str">
        <f>IF($C31&gt;0,IF(VLOOKUP($C31,'YTD Scores'!$AN$2:$BC$200,H$2,FALSE)&gt;0,VLOOKUP($C31,'YTD Scores'!$AN$2:$BC$200,H$2,FALSE),""),"")</f>
        <v/>
      </c>
      <c r="I31" s="29">
        <f>IF($C31&gt;0,IF(VLOOKUP($C31,'YTD Scores'!$AN$2:$BC$200,I$2,FALSE)&gt;0,VLOOKUP($C31,'YTD Scores'!$AN$2:$BC$200,I$2,FALSE),""),"")</f>
        <v>42.058999999999997</v>
      </c>
      <c r="J31" s="29">
        <f>IF($C31&gt;0,IF(VLOOKUP($C31,'YTD Scores'!$AN$2:$BC$200,J$2,FALSE)&gt;0,VLOOKUP($C31,'YTD Scores'!$AN$2:$BC$200,J$2,FALSE),""),"")</f>
        <v>39.052999999999997</v>
      </c>
      <c r="K31" s="29" t="str">
        <f>IF($C31&gt;0,IF(VLOOKUP($C31,'YTD Scores'!$AN$2:$BC$200,K$2,FALSE)&gt;0,VLOOKUP($C31,'YTD Scores'!$AN$2:$BC$200,K$2,FALSE),""),"")</f>
        <v/>
      </c>
      <c r="L31" s="29" t="str">
        <f>IF($C31&gt;0,IF(VLOOKUP($C31,'YTD Scores'!$AN$2:$BC$200,L$2,FALSE)&gt;0,VLOOKUP($C31,'YTD Scores'!$AN$2:$BC$200,L$2,FALSE),""),"")</f>
        <v/>
      </c>
      <c r="M31" s="29" t="str">
        <f>IF($C31&gt;0,IF(VLOOKUP($C31,'YTD Scores'!$AN$2:$BC$200,M$2,FALSE)&gt;0,VLOOKUP($C31,'YTD Scores'!$AN$2:$BC$200,M$2,FALSE),""),"")</f>
        <v/>
      </c>
      <c r="N31" s="29" t="str">
        <f>IF($C31&gt;0,IF(VLOOKUP($C31,'YTD Scores'!$AN$2:$BC$200,N$2,FALSE)&gt;0,VLOOKUP($C31,'YTD Scores'!$AN$2:$BC$200,N$2,FALSE),""),"")</f>
        <v/>
      </c>
      <c r="O31" s="29" t="str">
        <f>IF($C31&gt;0,IF(VLOOKUP($C31,'YTD Scores'!$AN$2:$BC$200,O$2,FALSE)&gt;0,VLOOKUP($C31,'YTD Scores'!$AN$2:$BC$200,O$2,FALSE),""),"")</f>
        <v/>
      </c>
      <c r="P31" s="29" t="str">
        <f>IF($C31&gt;0,IF(VLOOKUP($C31,'YTD Scores'!$AN$2:$BC$200,P$2,FALSE)&gt;0,VLOOKUP($C31,'YTD Scores'!$AN$2:$BC$200,P$2,FALSE),""),"")</f>
        <v/>
      </c>
      <c r="Q31" s="29" t="str">
        <f>IF($C31&gt;0,IF(VLOOKUP($C31,'YTD Scores'!$AN$2:$BC$200,Q$2,FALSE)&gt;0,VLOOKUP($C31,'YTD Scores'!$AN$2:$BC$200,Q$2,FALSE),""),"")</f>
        <v/>
      </c>
    </row>
    <row r="32" spans="1:17" s="28" customFormat="1" ht="10.9" customHeight="1" x14ac:dyDescent="0.2">
      <c r="A32" s="28">
        <f t="shared" si="3"/>
        <v>29</v>
      </c>
      <c r="B32" s="28">
        <f t="shared" si="2"/>
        <v>29</v>
      </c>
      <c r="C32" s="29">
        <f>IF(LARGE('YTD Scores'!AN$2:AN$200,A32)&gt;0.99,LARGE('YTD Scores'!AN$2:AN$200,A32),0)</f>
        <v>76.189337933333334</v>
      </c>
      <c r="D32" s="29"/>
      <c r="E32" s="28" t="str">
        <f>IF(C32&gt;0,VLOOKUP(C32,'YTD Scores'!AN$2:AQ$200,4,FALSE),"")</f>
        <v>Alex Fraser</v>
      </c>
      <c r="F32" s="29">
        <f>IF($C32&gt;0,IF(VLOOKUP($C32,'YTD Scores'!$AN$2:$BC$200,F$2,FALSE)&gt;0,VLOOKUP($C32,'YTD Scores'!$AN$2:$BC$200,F$2,FALSE),""),"")</f>
        <v>23.056000000000001</v>
      </c>
      <c r="G32" s="29">
        <f>IF($C32&gt;0,IF(VLOOKUP($C32,'YTD Scores'!$AN$2:$BC$200,G$2,FALSE)&gt;0,VLOOKUP($C32,'YTD Scores'!$AN$2:$BC$200,G$2,FALSE),""),"")</f>
        <v>23.047999999999998</v>
      </c>
      <c r="H32" s="29" t="str">
        <f>IF($C32&gt;0,IF(VLOOKUP($C32,'YTD Scores'!$AN$2:$BC$200,H$2,FALSE)&gt;0,VLOOKUP($C32,'YTD Scores'!$AN$2:$BC$200,H$2,FALSE),""),"")</f>
        <v/>
      </c>
      <c r="I32" s="29" t="str">
        <f>IF($C32&gt;0,IF(VLOOKUP($C32,'YTD Scores'!$AN$2:$BC$200,I$2,FALSE)&gt;0,VLOOKUP($C32,'YTD Scores'!$AN$2:$BC$200,I$2,FALSE),""),"")</f>
        <v/>
      </c>
      <c r="J32" s="29" t="str">
        <f>IF($C32&gt;0,IF(VLOOKUP($C32,'YTD Scores'!$AN$2:$BC$200,J$2,FALSE)&gt;0,VLOOKUP($C32,'YTD Scores'!$AN$2:$BC$200,J$2,FALSE),""),"")</f>
        <v/>
      </c>
      <c r="K32" s="29" t="str">
        <f>IF($C32&gt;0,IF(VLOOKUP($C32,'YTD Scores'!$AN$2:$BC$200,K$2,FALSE)&gt;0,VLOOKUP($C32,'YTD Scores'!$AN$2:$BC$200,K$2,FALSE),""),"")</f>
        <v/>
      </c>
      <c r="L32" s="29" t="str">
        <f>IF($C32&gt;0,IF(VLOOKUP($C32,'YTD Scores'!$AN$2:$BC$200,L$2,FALSE)&gt;0,VLOOKUP($C32,'YTD Scores'!$AN$2:$BC$200,L$2,FALSE),""),"")</f>
        <v/>
      </c>
      <c r="M32" s="29" t="str">
        <f>IF($C32&gt;0,IF(VLOOKUP($C32,'YTD Scores'!$AN$2:$BC$200,M$2,FALSE)&gt;0,VLOOKUP($C32,'YTD Scores'!$AN$2:$BC$200,M$2,FALSE),""),"")</f>
        <v/>
      </c>
      <c r="N32" s="29">
        <f>IF($C32&gt;0,IF(VLOOKUP($C32,'YTD Scores'!$AN$2:$BC$200,N$2,FALSE)&gt;0,VLOOKUP($C32,'YTD Scores'!$AN$2:$BC$200,N$2,FALSE),""),"")</f>
        <v>30.042999999999999</v>
      </c>
      <c r="O32" s="29" t="str">
        <f>IF($C32&gt;0,IF(VLOOKUP($C32,'YTD Scores'!$AN$2:$BC$200,O$2,FALSE)&gt;0,VLOOKUP($C32,'YTD Scores'!$AN$2:$BC$200,O$2,FALSE),""),"")</f>
        <v/>
      </c>
      <c r="P32" s="29" t="str">
        <f>IF($C32&gt;0,IF(VLOOKUP($C32,'YTD Scores'!$AN$2:$BC$200,P$2,FALSE)&gt;0,VLOOKUP($C32,'YTD Scores'!$AN$2:$BC$200,P$2,FALSE),""),"")</f>
        <v/>
      </c>
      <c r="Q32" s="29" t="str">
        <f>IF($C32&gt;0,IF(VLOOKUP($C32,'YTD Scores'!$AN$2:$BC$200,Q$2,FALSE)&gt;0,VLOOKUP($C32,'YTD Scores'!$AN$2:$BC$200,Q$2,FALSE),""),"")</f>
        <v/>
      </c>
    </row>
    <row r="33" spans="1:17" s="28" customFormat="1" ht="10.9" customHeight="1" x14ac:dyDescent="0.2">
      <c r="A33" s="28">
        <f t="shared" si="3"/>
        <v>30</v>
      </c>
      <c r="B33" s="28">
        <f t="shared" si="2"/>
        <v>30</v>
      </c>
      <c r="C33" s="29">
        <f>IF(LARGE('YTD Scores'!AN$2:AN$200,A33)&gt;0.99,LARGE('YTD Scores'!AN$2:AN$200,A33),0)</f>
        <v>74.162410999999992</v>
      </c>
      <c r="D33" s="29"/>
      <c r="E33" s="28" t="str">
        <f>IF(C33&gt;0,VLOOKUP(C33,'YTD Scores'!AN$2:AQ$200,4,FALSE),"")</f>
        <v>Michael Hall</v>
      </c>
      <c r="F33" s="29" t="str">
        <f>IF($C33&gt;0,IF(VLOOKUP($C33,'YTD Scores'!$AN$2:$BC$200,F$2,FALSE)&gt;0,VLOOKUP($C33,'YTD Scores'!$AN$2:$BC$200,F$2,FALSE),""),"")</f>
        <v/>
      </c>
      <c r="G33" s="29">
        <f>IF($C33&gt;0,IF(VLOOKUP($C33,'YTD Scores'!$AN$2:$BC$200,G$2,FALSE)&gt;0,VLOOKUP($C33,'YTD Scores'!$AN$2:$BC$200,G$2,FALSE),""),"")</f>
        <v>37.059999999999995</v>
      </c>
      <c r="H33" s="29" t="str">
        <f>IF($C33&gt;0,IF(VLOOKUP($C33,'YTD Scores'!$AN$2:$BC$200,H$2,FALSE)&gt;0,VLOOKUP($C33,'YTD Scores'!$AN$2:$BC$200,H$2,FALSE),""),"")</f>
        <v/>
      </c>
      <c r="I33" s="29" t="str">
        <f>IF($C33&gt;0,IF(VLOOKUP($C33,'YTD Scores'!$AN$2:$BC$200,I$2,FALSE)&gt;0,VLOOKUP($C33,'YTD Scores'!$AN$2:$BC$200,I$2,FALSE),""),"")</f>
        <v/>
      </c>
      <c r="J33" s="29" t="str">
        <f>IF($C33&gt;0,IF(VLOOKUP($C33,'YTD Scores'!$AN$2:$BC$200,J$2,FALSE)&gt;0,VLOOKUP($C33,'YTD Scores'!$AN$2:$BC$200,J$2,FALSE),""),"")</f>
        <v/>
      </c>
      <c r="K33" s="29" t="str">
        <f>IF($C33&gt;0,IF(VLOOKUP($C33,'YTD Scores'!$AN$2:$BC$200,K$2,FALSE)&gt;0,VLOOKUP($C33,'YTD Scores'!$AN$2:$BC$200,K$2,FALSE),""),"")</f>
        <v/>
      </c>
      <c r="L33" s="29">
        <f>IF($C33&gt;0,IF(VLOOKUP($C33,'YTD Scores'!$AN$2:$BC$200,L$2,FALSE)&gt;0,VLOOKUP($C33,'YTD Scores'!$AN$2:$BC$200,L$2,FALSE),""),"")</f>
        <v>37.052999999999997</v>
      </c>
      <c r="M33" s="29" t="str">
        <f>IF($C33&gt;0,IF(VLOOKUP($C33,'YTD Scores'!$AN$2:$BC$200,M$2,FALSE)&gt;0,VLOOKUP($C33,'YTD Scores'!$AN$2:$BC$200,M$2,FALSE),""),"")</f>
        <v/>
      </c>
      <c r="N33" s="29" t="str">
        <f>IF($C33&gt;0,IF(VLOOKUP($C33,'YTD Scores'!$AN$2:$BC$200,N$2,FALSE)&gt;0,VLOOKUP($C33,'YTD Scores'!$AN$2:$BC$200,N$2,FALSE),""),"")</f>
        <v/>
      </c>
      <c r="O33" s="29" t="str">
        <f>IF($C33&gt;0,IF(VLOOKUP($C33,'YTD Scores'!$AN$2:$BC$200,O$2,FALSE)&gt;0,VLOOKUP($C33,'YTD Scores'!$AN$2:$BC$200,O$2,FALSE),""),"")</f>
        <v/>
      </c>
      <c r="P33" s="29" t="str">
        <f>IF($C33&gt;0,IF(VLOOKUP($C33,'YTD Scores'!$AN$2:$BC$200,P$2,FALSE)&gt;0,VLOOKUP($C33,'YTD Scores'!$AN$2:$BC$200,P$2,FALSE),""),"")</f>
        <v/>
      </c>
      <c r="Q33" s="29" t="str">
        <f>IF($C33&gt;0,IF(VLOOKUP($C33,'YTD Scores'!$AN$2:$BC$200,Q$2,FALSE)&gt;0,VLOOKUP($C33,'YTD Scores'!$AN$2:$BC$200,Q$2,FALSE),""),"")</f>
        <v/>
      </c>
    </row>
    <row r="34" spans="1:17" s="28" customFormat="1" ht="10.9" customHeight="1" x14ac:dyDescent="0.2">
      <c r="A34" s="28">
        <f t="shared" si="3"/>
        <v>31</v>
      </c>
      <c r="B34" s="28">
        <f t="shared" si="2"/>
        <v>31</v>
      </c>
      <c r="C34" s="29">
        <f>IF(LARGE('YTD Scores'!AN$2:AN$200,A34)&gt;0.99,LARGE('YTD Scores'!AN$2:AN$200,A34),0)</f>
        <v>73.166747666666666</v>
      </c>
      <c r="D34" s="29"/>
      <c r="E34" s="28" t="str">
        <f>IF(C34&gt;0,VLOOKUP(C34,'YTD Scores'!AN$2:AQ$200,4,FALSE),"")</f>
        <v>Mike Toft</v>
      </c>
      <c r="F34" s="29" t="str">
        <f>IF($C34&gt;0,IF(VLOOKUP($C34,'YTD Scores'!$AN$2:$BC$200,F$2,FALSE)&gt;0,VLOOKUP($C34,'YTD Scores'!$AN$2:$BC$200,F$2,FALSE),""),"")</f>
        <v/>
      </c>
      <c r="G34" s="29">
        <f>IF($C34&gt;0,IF(VLOOKUP($C34,'YTD Scores'!$AN$2:$BC$200,G$2,FALSE)&gt;0,VLOOKUP($C34,'YTD Scores'!$AN$2:$BC$200,G$2,FALSE),""),"")</f>
        <v>41.064</v>
      </c>
      <c r="H34" s="29" t="str">
        <f>IF($C34&gt;0,IF(VLOOKUP($C34,'YTD Scores'!$AN$2:$BC$200,H$2,FALSE)&gt;0,VLOOKUP($C34,'YTD Scores'!$AN$2:$BC$200,H$2,FALSE),""),"")</f>
        <v/>
      </c>
      <c r="I34" s="29">
        <f>IF($C34&gt;0,IF(VLOOKUP($C34,'YTD Scores'!$AN$2:$BC$200,I$2,FALSE)&gt;0,VLOOKUP($C34,'YTD Scores'!$AN$2:$BC$200,I$2,FALSE),""),"")</f>
        <v>32.050999999999995</v>
      </c>
      <c r="J34" s="29" t="str">
        <f>IF($C34&gt;0,IF(VLOOKUP($C34,'YTD Scores'!$AN$2:$BC$200,J$2,FALSE)&gt;0,VLOOKUP($C34,'YTD Scores'!$AN$2:$BC$200,J$2,FALSE),""),"")</f>
        <v/>
      </c>
      <c r="K34" s="29" t="str">
        <f>IF($C34&gt;0,IF(VLOOKUP($C34,'YTD Scores'!$AN$2:$BC$200,K$2,FALSE)&gt;0,VLOOKUP($C34,'YTD Scores'!$AN$2:$BC$200,K$2,FALSE),""),"")</f>
        <v/>
      </c>
      <c r="L34" s="29" t="str">
        <f>IF($C34&gt;0,IF(VLOOKUP($C34,'YTD Scores'!$AN$2:$BC$200,L$2,FALSE)&gt;0,VLOOKUP($C34,'YTD Scores'!$AN$2:$BC$200,L$2,FALSE),""),"")</f>
        <v/>
      </c>
      <c r="M34" s="29" t="str">
        <f>IF($C34&gt;0,IF(VLOOKUP($C34,'YTD Scores'!$AN$2:$BC$200,M$2,FALSE)&gt;0,VLOOKUP($C34,'YTD Scores'!$AN$2:$BC$200,M$2,FALSE),""),"")</f>
        <v/>
      </c>
      <c r="N34" s="29" t="str">
        <f>IF($C34&gt;0,IF(VLOOKUP($C34,'YTD Scores'!$AN$2:$BC$200,N$2,FALSE)&gt;0,VLOOKUP($C34,'YTD Scores'!$AN$2:$BC$200,N$2,FALSE),""),"")</f>
        <v/>
      </c>
      <c r="O34" s="29" t="str">
        <f>IF($C34&gt;0,IF(VLOOKUP($C34,'YTD Scores'!$AN$2:$BC$200,O$2,FALSE)&gt;0,VLOOKUP($C34,'YTD Scores'!$AN$2:$BC$200,O$2,FALSE),""),"")</f>
        <v/>
      </c>
      <c r="P34" s="29" t="str">
        <f>IF($C34&gt;0,IF(VLOOKUP($C34,'YTD Scores'!$AN$2:$BC$200,P$2,FALSE)&gt;0,VLOOKUP($C34,'YTD Scores'!$AN$2:$BC$200,P$2,FALSE),""),"")</f>
        <v/>
      </c>
      <c r="Q34" s="29" t="str">
        <f>IF($C34&gt;0,IF(VLOOKUP($C34,'YTD Scores'!$AN$2:$BC$200,Q$2,FALSE)&gt;0,VLOOKUP($C34,'YTD Scores'!$AN$2:$BC$200,Q$2,FALSE),""),"")</f>
        <v/>
      </c>
    </row>
    <row r="35" spans="1:17" s="28" customFormat="1" ht="10.9" customHeight="1" x14ac:dyDescent="0.2">
      <c r="A35" s="28">
        <f t="shared" si="3"/>
        <v>32</v>
      </c>
      <c r="B35" s="28">
        <f t="shared" si="2"/>
        <v>32</v>
      </c>
      <c r="C35" s="29">
        <f>IF(LARGE('YTD Scores'!AN$2:AN$200,A35)&gt;0.99,LARGE('YTD Scores'!AN$2:AN$200,A35),0)</f>
        <v>72.174865066666655</v>
      </c>
      <c r="D35" s="29"/>
      <c r="E35" s="28" t="str">
        <f>IF(C35&gt;0,VLOOKUP(C35,'YTD Scores'!AN$2:AQ$200,4,FALSE),"")</f>
        <v>Linda Chadderton</v>
      </c>
      <c r="F35" s="29">
        <f>IF($C35&gt;0,IF(VLOOKUP($C35,'YTD Scores'!$AN$2:$BC$200,F$2,FALSE)&gt;0,VLOOKUP($C35,'YTD Scores'!$AN$2:$BC$200,F$2,FALSE),""),"")</f>
        <v>9.0419999999999998</v>
      </c>
      <c r="G35" s="29" t="str">
        <f>IF($C35&gt;0,IF(VLOOKUP($C35,'YTD Scores'!$AN$2:$BC$200,G$2,FALSE)&gt;0,VLOOKUP($C35,'YTD Scores'!$AN$2:$BC$200,G$2,FALSE),""),"")</f>
        <v/>
      </c>
      <c r="H35" s="29" t="str">
        <f>IF($C35&gt;0,IF(VLOOKUP($C35,'YTD Scores'!$AN$2:$BC$200,H$2,FALSE)&gt;0,VLOOKUP($C35,'YTD Scores'!$AN$2:$BC$200,H$2,FALSE),""),"")</f>
        <v/>
      </c>
      <c r="I35" s="29">
        <f>IF($C35&gt;0,IF(VLOOKUP($C35,'YTD Scores'!$AN$2:$BC$200,I$2,FALSE)&gt;0,VLOOKUP($C35,'YTD Scores'!$AN$2:$BC$200,I$2,FALSE),""),"")</f>
        <v>30.046999999999997</v>
      </c>
      <c r="J35" s="29" t="str">
        <f>IF($C35&gt;0,IF(VLOOKUP($C35,'YTD Scores'!$AN$2:$BC$200,J$2,FALSE)&gt;0,VLOOKUP($C35,'YTD Scores'!$AN$2:$BC$200,J$2,FALSE),""),"")</f>
        <v/>
      </c>
      <c r="K35" s="29" t="str">
        <f>IF($C35&gt;0,IF(VLOOKUP($C35,'YTD Scores'!$AN$2:$BC$200,K$2,FALSE)&gt;0,VLOOKUP($C35,'YTD Scores'!$AN$2:$BC$200,K$2,FALSE),""),"")</f>
        <v/>
      </c>
      <c r="L35" s="29" t="str">
        <f>IF($C35&gt;0,IF(VLOOKUP($C35,'YTD Scores'!$AN$2:$BC$200,L$2,FALSE)&gt;0,VLOOKUP($C35,'YTD Scores'!$AN$2:$BC$200,L$2,FALSE),""),"")</f>
        <v/>
      </c>
      <c r="M35" s="29" t="str">
        <f>IF($C35&gt;0,IF(VLOOKUP($C35,'YTD Scores'!$AN$2:$BC$200,M$2,FALSE)&gt;0,VLOOKUP($C35,'YTD Scores'!$AN$2:$BC$200,M$2,FALSE),""),"")</f>
        <v/>
      </c>
      <c r="N35" s="29" t="str">
        <f>IF($C35&gt;0,IF(VLOOKUP($C35,'YTD Scores'!$AN$2:$BC$200,N$2,FALSE)&gt;0,VLOOKUP($C35,'YTD Scores'!$AN$2:$BC$200,N$2,FALSE),""),"")</f>
        <v/>
      </c>
      <c r="O35" s="29" t="str">
        <f>IF($C35&gt;0,IF(VLOOKUP($C35,'YTD Scores'!$AN$2:$BC$200,O$2,FALSE)&gt;0,VLOOKUP($C35,'YTD Scores'!$AN$2:$BC$200,O$2,FALSE),""),"")</f>
        <v/>
      </c>
      <c r="P35" s="29">
        <f>IF($C35&gt;0,IF(VLOOKUP($C35,'YTD Scores'!$AN$2:$BC$200,P$2,FALSE)&gt;0,VLOOKUP($C35,'YTD Scores'!$AN$2:$BC$200,P$2,FALSE),""),"")</f>
        <v>33.041000000000004</v>
      </c>
      <c r="Q35" s="29" t="str">
        <f>IF($C35&gt;0,IF(VLOOKUP($C35,'YTD Scores'!$AN$2:$BC$200,Q$2,FALSE)&gt;0,VLOOKUP($C35,'YTD Scores'!$AN$2:$BC$200,Q$2,FALSE),""),"")</f>
        <v/>
      </c>
    </row>
    <row r="36" spans="1:17" s="28" customFormat="1" ht="10.9" customHeight="1" x14ac:dyDescent="0.2">
      <c r="A36" s="28">
        <f t="shared" si="3"/>
        <v>33</v>
      </c>
      <c r="B36" s="28">
        <f t="shared" si="2"/>
        <v>33</v>
      </c>
      <c r="C36" s="29">
        <f>IF(LARGE('YTD Scores'!AN$2:AN$200,A36)&gt;0.99,LARGE('YTD Scores'!AN$2:AN$200,A36),0)</f>
        <v>67.16808566666667</v>
      </c>
      <c r="D36" s="29"/>
      <c r="E36" s="28" t="str">
        <f>IF(C36&gt;0,VLOOKUP(C36,'YTD Scores'!AN$2:AQ$200,4,FALSE),"")</f>
        <v>Tim Jefferson</v>
      </c>
      <c r="F36" s="29">
        <f>IF($C36&gt;0,IF(VLOOKUP($C36,'YTD Scores'!$AN$2:$BC$200,F$2,FALSE)&gt;0,VLOOKUP($C36,'YTD Scores'!$AN$2:$BC$200,F$2,FALSE),""),"")</f>
        <v>37.067999999999998</v>
      </c>
      <c r="G36" s="29">
        <f>IF($C36&gt;0,IF(VLOOKUP($C36,'YTD Scores'!$AN$2:$BC$200,G$2,FALSE)&gt;0,VLOOKUP($C36,'YTD Scores'!$AN$2:$BC$200,G$2,FALSE),""),"")</f>
        <v>30.052999999999997</v>
      </c>
      <c r="H36" s="29" t="str">
        <f>IF($C36&gt;0,IF(VLOOKUP($C36,'YTD Scores'!$AN$2:$BC$200,H$2,FALSE)&gt;0,VLOOKUP($C36,'YTD Scores'!$AN$2:$BC$200,H$2,FALSE),""),"")</f>
        <v/>
      </c>
      <c r="I36" s="29" t="str">
        <f>IF($C36&gt;0,IF(VLOOKUP($C36,'YTD Scores'!$AN$2:$BC$200,I$2,FALSE)&gt;0,VLOOKUP($C36,'YTD Scores'!$AN$2:$BC$200,I$2,FALSE),""),"")</f>
        <v/>
      </c>
      <c r="J36" s="29" t="str">
        <f>IF($C36&gt;0,IF(VLOOKUP($C36,'YTD Scores'!$AN$2:$BC$200,J$2,FALSE)&gt;0,VLOOKUP($C36,'YTD Scores'!$AN$2:$BC$200,J$2,FALSE),""),"")</f>
        <v/>
      </c>
      <c r="K36" s="29" t="str">
        <f>IF($C36&gt;0,IF(VLOOKUP($C36,'YTD Scores'!$AN$2:$BC$200,K$2,FALSE)&gt;0,VLOOKUP($C36,'YTD Scores'!$AN$2:$BC$200,K$2,FALSE),""),"")</f>
        <v/>
      </c>
      <c r="L36" s="29" t="str">
        <f>IF($C36&gt;0,IF(VLOOKUP($C36,'YTD Scores'!$AN$2:$BC$200,L$2,FALSE)&gt;0,VLOOKUP($C36,'YTD Scores'!$AN$2:$BC$200,L$2,FALSE),""),"")</f>
        <v/>
      </c>
      <c r="M36" s="29" t="str">
        <f>IF($C36&gt;0,IF(VLOOKUP($C36,'YTD Scores'!$AN$2:$BC$200,M$2,FALSE)&gt;0,VLOOKUP($C36,'YTD Scores'!$AN$2:$BC$200,M$2,FALSE),""),"")</f>
        <v/>
      </c>
      <c r="N36" s="29" t="str">
        <f>IF($C36&gt;0,IF(VLOOKUP($C36,'YTD Scores'!$AN$2:$BC$200,N$2,FALSE)&gt;0,VLOOKUP($C36,'YTD Scores'!$AN$2:$BC$200,N$2,FALSE),""),"")</f>
        <v/>
      </c>
      <c r="O36" s="29" t="str">
        <f>IF($C36&gt;0,IF(VLOOKUP($C36,'YTD Scores'!$AN$2:$BC$200,O$2,FALSE)&gt;0,VLOOKUP($C36,'YTD Scores'!$AN$2:$BC$200,O$2,FALSE),""),"")</f>
        <v/>
      </c>
      <c r="P36" s="29" t="str">
        <f>IF($C36&gt;0,IF(VLOOKUP($C36,'YTD Scores'!$AN$2:$BC$200,P$2,FALSE)&gt;0,VLOOKUP($C36,'YTD Scores'!$AN$2:$BC$200,P$2,FALSE),""),"")</f>
        <v/>
      </c>
      <c r="Q36" s="29" t="str">
        <f>IF($C36&gt;0,IF(VLOOKUP($C36,'YTD Scores'!$AN$2:$BC$200,Q$2,FALSE)&gt;0,VLOOKUP($C36,'YTD Scores'!$AN$2:$BC$200,Q$2,FALSE),""),"")</f>
        <v/>
      </c>
    </row>
    <row r="37" spans="1:17" s="28" customFormat="1" ht="10.9" customHeight="1" x14ac:dyDescent="0.2">
      <c r="A37" s="28">
        <f t="shared" si="3"/>
        <v>34</v>
      </c>
      <c r="B37" s="28">
        <f t="shared" si="2"/>
        <v>34</v>
      </c>
      <c r="C37" s="29">
        <f>IF(LARGE('YTD Scores'!AN$2:AN$200,A37)&gt;0.99,LARGE('YTD Scores'!AN$2:AN$200,A37),0)</f>
        <v>66.170082000000008</v>
      </c>
      <c r="D37" s="29"/>
      <c r="E37" s="28" t="str">
        <f>IF(C37&gt;0,VLOOKUP(C37,'YTD Scores'!AN$2:AQ$200,4,FALSE),"")</f>
        <v>Richard Needham</v>
      </c>
      <c r="F37" s="29">
        <f>IF($C37&gt;0,IF(VLOOKUP($C37,'YTD Scores'!$AN$2:$BC$200,F$2,FALSE)&gt;0,VLOOKUP($C37,'YTD Scores'!$AN$2:$BC$200,F$2,FALSE),""),"")</f>
        <v>27.060000000000002</v>
      </c>
      <c r="G37" s="29">
        <f>IF($C37&gt;0,IF(VLOOKUP($C37,'YTD Scores'!$AN$2:$BC$200,G$2,FALSE)&gt;0,VLOOKUP($C37,'YTD Scores'!$AN$2:$BC$200,G$2,FALSE),""),"")</f>
        <v>39.061999999999998</v>
      </c>
      <c r="H37" s="29" t="str">
        <f>IF($C37&gt;0,IF(VLOOKUP($C37,'YTD Scores'!$AN$2:$BC$200,H$2,FALSE)&gt;0,VLOOKUP($C37,'YTD Scores'!$AN$2:$BC$200,H$2,FALSE),""),"")</f>
        <v/>
      </c>
      <c r="I37" s="29" t="str">
        <f>IF($C37&gt;0,IF(VLOOKUP($C37,'YTD Scores'!$AN$2:$BC$200,I$2,FALSE)&gt;0,VLOOKUP($C37,'YTD Scores'!$AN$2:$BC$200,I$2,FALSE),""),"")</f>
        <v/>
      </c>
      <c r="J37" s="29" t="str">
        <f>IF($C37&gt;0,IF(VLOOKUP($C37,'YTD Scores'!$AN$2:$BC$200,J$2,FALSE)&gt;0,VLOOKUP($C37,'YTD Scores'!$AN$2:$BC$200,J$2,FALSE),""),"")</f>
        <v/>
      </c>
      <c r="K37" s="29" t="str">
        <f>IF($C37&gt;0,IF(VLOOKUP($C37,'YTD Scores'!$AN$2:$BC$200,K$2,FALSE)&gt;0,VLOOKUP($C37,'YTD Scores'!$AN$2:$BC$200,K$2,FALSE),""),"")</f>
        <v/>
      </c>
      <c r="L37" s="29" t="str">
        <f>IF($C37&gt;0,IF(VLOOKUP($C37,'YTD Scores'!$AN$2:$BC$200,L$2,FALSE)&gt;0,VLOOKUP($C37,'YTD Scores'!$AN$2:$BC$200,L$2,FALSE),""),"")</f>
        <v/>
      </c>
      <c r="M37" s="29" t="str">
        <f>IF($C37&gt;0,IF(VLOOKUP($C37,'YTD Scores'!$AN$2:$BC$200,M$2,FALSE)&gt;0,VLOOKUP($C37,'YTD Scores'!$AN$2:$BC$200,M$2,FALSE),""),"")</f>
        <v/>
      </c>
      <c r="N37" s="29" t="str">
        <f>IF($C37&gt;0,IF(VLOOKUP($C37,'YTD Scores'!$AN$2:$BC$200,N$2,FALSE)&gt;0,VLOOKUP($C37,'YTD Scores'!$AN$2:$BC$200,N$2,FALSE),""),"")</f>
        <v/>
      </c>
      <c r="O37" s="29" t="str">
        <f>IF($C37&gt;0,IF(VLOOKUP($C37,'YTD Scores'!$AN$2:$BC$200,O$2,FALSE)&gt;0,VLOOKUP($C37,'YTD Scores'!$AN$2:$BC$200,O$2,FALSE),""),"")</f>
        <v/>
      </c>
      <c r="P37" s="29" t="str">
        <f>IF($C37&gt;0,IF(VLOOKUP($C37,'YTD Scores'!$AN$2:$BC$200,P$2,FALSE)&gt;0,VLOOKUP($C37,'YTD Scores'!$AN$2:$BC$200,P$2,FALSE),""),"")</f>
        <v/>
      </c>
      <c r="Q37" s="29" t="str">
        <f>IF($C37&gt;0,IF(VLOOKUP($C37,'YTD Scores'!$AN$2:$BC$200,Q$2,FALSE)&gt;0,VLOOKUP($C37,'YTD Scores'!$AN$2:$BC$200,Q$2,FALSE),""),"")</f>
        <v/>
      </c>
    </row>
    <row r="38" spans="1:17" s="28" customFormat="1" ht="10.9" customHeight="1" x14ac:dyDescent="0.2">
      <c r="A38" s="28">
        <f t="shared" si="3"/>
        <v>35</v>
      </c>
      <c r="B38" s="28">
        <f t="shared" si="2"/>
        <v>35</v>
      </c>
      <c r="C38" s="29">
        <f>IF(LARGE('YTD Scores'!AN$2:AN$200,A38)&gt;0.99,LARGE('YTD Scores'!AN$2:AN$200,A38),0)</f>
        <v>65.159081999999998</v>
      </c>
      <c r="D38" s="29"/>
      <c r="E38" s="28" t="str">
        <f>IF(C38&gt;0,VLOOKUP(C38,'YTD Scores'!AN$2:AQ$200,4,FALSE),"")</f>
        <v>Christine Rouse</v>
      </c>
      <c r="F38" s="29">
        <f>IF($C38&gt;0,IF(VLOOKUP($C38,'YTD Scores'!$AN$2:$BC$200,F$2,FALSE)&gt;0,VLOOKUP($C38,'YTD Scores'!$AN$2:$BC$200,F$2,FALSE),""),"")</f>
        <v>35.066000000000003</v>
      </c>
      <c r="G38" s="29" t="str">
        <f>IF($C38&gt;0,IF(VLOOKUP($C38,'YTD Scores'!$AN$2:$BC$200,G$2,FALSE)&gt;0,VLOOKUP($C38,'YTD Scores'!$AN$2:$BC$200,G$2,FALSE),""),"")</f>
        <v/>
      </c>
      <c r="H38" s="29">
        <f>IF($C38&gt;0,IF(VLOOKUP($C38,'YTD Scores'!$AN$2:$BC$200,H$2,FALSE)&gt;0,VLOOKUP($C38,'YTD Scores'!$AN$2:$BC$200,H$2,FALSE),""),"")</f>
        <v>30.048000000000002</v>
      </c>
      <c r="I38" s="29" t="str">
        <f>IF($C38&gt;0,IF(VLOOKUP($C38,'YTD Scores'!$AN$2:$BC$200,I$2,FALSE)&gt;0,VLOOKUP($C38,'YTD Scores'!$AN$2:$BC$200,I$2,FALSE),""),"")</f>
        <v/>
      </c>
      <c r="J38" s="29" t="str">
        <f>IF($C38&gt;0,IF(VLOOKUP($C38,'YTD Scores'!$AN$2:$BC$200,J$2,FALSE)&gt;0,VLOOKUP($C38,'YTD Scores'!$AN$2:$BC$200,J$2,FALSE),""),"")</f>
        <v/>
      </c>
      <c r="K38" s="29" t="str">
        <f>IF($C38&gt;0,IF(VLOOKUP($C38,'YTD Scores'!$AN$2:$BC$200,K$2,FALSE)&gt;0,VLOOKUP($C38,'YTD Scores'!$AN$2:$BC$200,K$2,FALSE),""),"")</f>
        <v/>
      </c>
      <c r="L38" s="29" t="str">
        <f>IF($C38&gt;0,IF(VLOOKUP($C38,'YTD Scores'!$AN$2:$BC$200,L$2,FALSE)&gt;0,VLOOKUP($C38,'YTD Scores'!$AN$2:$BC$200,L$2,FALSE),""),"")</f>
        <v/>
      </c>
      <c r="M38" s="29" t="str">
        <f>IF($C38&gt;0,IF(VLOOKUP($C38,'YTD Scores'!$AN$2:$BC$200,M$2,FALSE)&gt;0,VLOOKUP($C38,'YTD Scores'!$AN$2:$BC$200,M$2,FALSE),""),"")</f>
        <v/>
      </c>
      <c r="N38" s="29" t="str">
        <f>IF($C38&gt;0,IF(VLOOKUP($C38,'YTD Scores'!$AN$2:$BC$200,N$2,FALSE)&gt;0,VLOOKUP($C38,'YTD Scores'!$AN$2:$BC$200,N$2,FALSE),""),"")</f>
        <v/>
      </c>
      <c r="O38" s="29" t="str">
        <f>IF($C38&gt;0,IF(VLOOKUP($C38,'YTD Scores'!$AN$2:$BC$200,O$2,FALSE)&gt;0,VLOOKUP($C38,'YTD Scores'!$AN$2:$BC$200,O$2,FALSE),""),"")</f>
        <v/>
      </c>
      <c r="P38" s="29" t="str">
        <f>IF($C38&gt;0,IF(VLOOKUP($C38,'YTD Scores'!$AN$2:$BC$200,P$2,FALSE)&gt;0,VLOOKUP($C38,'YTD Scores'!$AN$2:$BC$200,P$2,FALSE),""),"")</f>
        <v/>
      </c>
      <c r="Q38" s="29" t="str">
        <f>IF($C38&gt;0,IF(VLOOKUP($C38,'YTD Scores'!$AN$2:$BC$200,Q$2,FALSE)&gt;0,VLOOKUP($C38,'YTD Scores'!$AN$2:$BC$200,Q$2,FALSE),""),"")</f>
        <v/>
      </c>
    </row>
    <row r="39" spans="1:17" s="28" customFormat="1" ht="10.9" customHeight="1" x14ac:dyDescent="0.2">
      <c r="A39" s="28">
        <f t="shared" si="3"/>
        <v>36</v>
      </c>
      <c r="B39" s="28">
        <f t="shared" si="2"/>
        <v>36</v>
      </c>
      <c r="C39" s="29">
        <f>IF(LARGE('YTD Scores'!AN$2:AN$200,A39)&gt;0.99,LARGE('YTD Scores'!AN$2:AN$200,A39),0)</f>
        <v>57.157417000000002</v>
      </c>
      <c r="D39" s="29"/>
      <c r="E39" s="28" t="str">
        <f>IF(C39&gt;0,VLOOKUP(C39,'YTD Scores'!AN$2:AQ$200,4,FALSE),"")</f>
        <v>Alex Tate</v>
      </c>
      <c r="F39" s="29">
        <f>IF($C39&gt;0,IF(VLOOKUP($C39,'YTD Scores'!$AN$2:$BC$200,F$2,FALSE)&gt;0,VLOOKUP($C39,'YTD Scores'!$AN$2:$BC$200,F$2,FALSE),""),"")</f>
        <v>38.069000000000003</v>
      </c>
      <c r="G39" s="29">
        <f>IF($C39&gt;0,IF(VLOOKUP($C39,'YTD Scores'!$AN$2:$BC$200,G$2,FALSE)&gt;0,VLOOKUP($C39,'YTD Scores'!$AN$2:$BC$200,G$2,FALSE),""),"")</f>
        <v>19.043999999999997</v>
      </c>
      <c r="H39" s="29" t="str">
        <f>IF($C39&gt;0,IF(VLOOKUP($C39,'YTD Scores'!$AN$2:$BC$200,H$2,FALSE)&gt;0,VLOOKUP($C39,'YTD Scores'!$AN$2:$BC$200,H$2,FALSE),""),"")</f>
        <v/>
      </c>
      <c r="I39" s="29" t="str">
        <f>IF($C39&gt;0,IF(VLOOKUP($C39,'YTD Scores'!$AN$2:$BC$200,I$2,FALSE)&gt;0,VLOOKUP($C39,'YTD Scores'!$AN$2:$BC$200,I$2,FALSE),""),"")</f>
        <v/>
      </c>
      <c r="J39" s="29" t="str">
        <f>IF($C39&gt;0,IF(VLOOKUP($C39,'YTD Scores'!$AN$2:$BC$200,J$2,FALSE)&gt;0,VLOOKUP($C39,'YTD Scores'!$AN$2:$BC$200,J$2,FALSE),""),"")</f>
        <v/>
      </c>
      <c r="K39" s="29" t="str">
        <f>IF($C39&gt;0,IF(VLOOKUP($C39,'YTD Scores'!$AN$2:$BC$200,K$2,FALSE)&gt;0,VLOOKUP($C39,'YTD Scores'!$AN$2:$BC$200,K$2,FALSE),""),"")</f>
        <v/>
      </c>
      <c r="L39" s="29" t="str">
        <f>IF($C39&gt;0,IF(VLOOKUP($C39,'YTD Scores'!$AN$2:$BC$200,L$2,FALSE)&gt;0,VLOOKUP($C39,'YTD Scores'!$AN$2:$BC$200,L$2,FALSE),""),"")</f>
        <v/>
      </c>
      <c r="M39" s="29" t="str">
        <f>IF($C39&gt;0,IF(VLOOKUP($C39,'YTD Scores'!$AN$2:$BC$200,M$2,FALSE)&gt;0,VLOOKUP($C39,'YTD Scores'!$AN$2:$BC$200,M$2,FALSE),""),"")</f>
        <v/>
      </c>
      <c r="N39" s="29" t="str">
        <f>IF($C39&gt;0,IF(VLOOKUP($C39,'YTD Scores'!$AN$2:$BC$200,N$2,FALSE)&gt;0,VLOOKUP($C39,'YTD Scores'!$AN$2:$BC$200,N$2,FALSE),""),"")</f>
        <v/>
      </c>
      <c r="O39" s="29" t="str">
        <f>IF($C39&gt;0,IF(VLOOKUP($C39,'YTD Scores'!$AN$2:$BC$200,O$2,FALSE)&gt;0,VLOOKUP($C39,'YTD Scores'!$AN$2:$BC$200,O$2,FALSE),""),"")</f>
        <v/>
      </c>
      <c r="P39" s="29" t="str">
        <f>IF($C39&gt;0,IF(VLOOKUP($C39,'YTD Scores'!$AN$2:$BC$200,P$2,FALSE)&gt;0,VLOOKUP($C39,'YTD Scores'!$AN$2:$BC$200,P$2,FALSE),""),"")</f>
        <v/>
      </c>
      <c r="Q39" s="29" t="str">
        <f>IF($C39&gt;0,IF(VLOOKUP($C39,'YTD Scores'!$AN$2:$BC$200,Q$2,FALSE)&gt;0,VLOOKUP($C39,'YTD Scores'!$AN$2:$BC$200,Q$2,FALSE),""),"")</f>
        <v/>
      </c>
    </row>
    <row r="40" spans="1:17" s="28" customFormat="1" ht="10.9" customHeight="1" x14ac:dyDescent="0.2">
      <c r="A40" s="28">
        <f t="shared" si="3"/>
        <v>37</v>
      </c>
      <c r="B40" s="28">
        <f t="shared" si="2"/>
        <v>37</v>
      </c>
      <c r="C40" s="29">
        <f>IF(LARGE('YTD Scores'!AN$2:AN$200,A40)&gt;0.99,LARGE('YTD Scores'!AN$2:AN$200,A40),0)</f>
        <v>52.126393666666672</v>
      </c>
      <c r="D40" s="29"/>
      <c r="E40" s="28" t="str">
        <f>IF(C40&gt;0,VLOOKUP(C40,'YTD Scores'!AN$2:AQ$200,4,FALSE),"")</f>
        <v>Sue Hawitt</v>
      </c>
      <c r="F40" s="29" t="str">
        <f>IF($C40&gt;0,IF(VLOOKUP($C40,'YTD Scores'!$AN$2:$BC$200,F$2,FALSE)&gt;0,VLOOKUP($C40,'YTD Scores'!$AN$2:$BC$200,F$2,FALSE),""),"")</f>
        <v/>
      </c>
      <c r="G40" s="29" t="str">
        <f>IF($C40&gt;0,IF(VLOOKUP($C40,'YTD Scores'!$AN$2:$BC$200,G$2,FALSE)&gt;0,VLOOKUP($C40,'YTD Scores'!$AN$2:$BC$200,G$2,FALSE),""),"")</f>
        <v/>
      </c>
      <c r="H40" s="29">
        <f>IF($C40&gt;0,IF(VLOOKUP($C40,'YTD Scores'!$AN$2:$BC$200,H$2,FALSE)&gt;0,VLOOKUP($C40,'YTD Scores'!$AN$2:$BC$200,H$2,FALSE),""),"")</f>
        <v>27.045000000000002</v>
      </c>
      <c r="I40" s="29" t="str">
        <f>IF($C40&gt;0,IF(VLOOKUP($C40,'YTD Scores'!$AN$2:$BC$200,I$2,FALSE)&gt;0,VLOOKUP($C40,'YTD Scores'!$AN$2:$BC$200,I$2,FALSE),""),"")</f>
        <v/>
      </c>
      <c r="J40" s="29" t="str">
        <f>IF($C40&gt;0,IF(VLOOKUP($C40,'YTD Scores'!$AN$2:$BC$200,J$2,FALSE)&gt;0,VLOOKUP($C40,'YTD Scores'!$AN$2:$BC$200,J$2,FALSE),""),"")</f>
        <v/>
      </c>
      <c r="K40" s="29" t="str">
        <f>IF($C40&gt;0,IF(VLOOKUP($C40,'YTD Scores'!$AN$2:$BC$200,K$2,FALSE)&gt;0,VLOOKUP($C40,'YTD Scores'!$AN$2:$BC$200,K$2,FALSE),""),"")</f>
        <v/>
      </c>
      <c r="L40" s="29">
        <f>IF($C40&gt;0,IF(VLOOKUP($C40,'YTD Scores'!$AN$2:$BC$200,L$2,FALSE)&gt;0,VLOOKUP($C40,'YTD Scores'!$AN$2:$BC$200,L$2,FALSE),""),"")</f>
        <v>25.045999999999999</v>
      </c>
      <c r="M40" s="29" t="str">
        <f>IF($C40&gt;0,IF(VLOOKUP($C40,'YTD Scores'!$AN$2:$BC$200,M$2,FALSE)&gt;0,VLOOKUP($C40,'YTD Scores'!$AN$2:$BC$200,M$2,FALSE),""),"")</f>
        <v/>
      </c>
      <c r="N40" s="29" t="str">
        <f>IF($C40&gt;0,IF(VLOOKUP($C40,'YTD Scores'!$AN$2:$BC$200,N$2,FALSE)&gt;0,VLOOKUP($C40,'YTD Scores'!$AN$2:$BC$200,N$2,FALSE),""),"")</f>
        <v/>
      </c>
      <c r="O40" s="29" t="str">
        <f>IF($C40&gt;0,IF(VLOOKUP($C40,'YTD Scores'!$AN$2:$BC$200,O$2,FALSE)&gt;0,VLOOKUP($C40,'YTD Scores'!$AN$2:$BC$200,O$2,FALSE),""),"")</f>
        <v/>
      </c>
      <c r="P40" s="29" t="str">
        <f>IF($C40&gt;0,IF(VLOOKUP($C40,'YTD Scores'!$AN$2:$BC$200,P$2,FALSE)&gt;0,VLOOKUP($C40,'YTD Scores'!$AN$2:$BC$200,P$2,FALSE),""),"")</f>
        <v/>
      </c>
      <c r="Q40" s="29" t="str">
        <f>IF($C40&gt;0,IF(VLOOKUP($C40,'YTD Scores'!$AN$2:$BC$200,Q$2,FALSE)&gt;0,VLOOKUP($C40,'YTD Scores'!$AN$2:$BC$200,Q$2,FALSE),""),"")</f>
        <v/>
      </c>
    </row>
    <row r="41" spans="1:17" s="28" customFormat="1" ht="10.9" customHeight="1" x14ac:dyDescent="0.2">
      <c r="A41" s="28">
        <f t="shared" ref="A41:A52" si="4">A40+1</f>
        <v>38</v>
      </c>
      <c r="B41" s="28">
        <f t="shared" si="2"/>
        <v>38</v>
      </c>
      <c r="C41" s="29">
        <f>IF(LARGE('YTD Scores'!AN$2:AN$200,A41)&gt;0.99,LARGE('YTD Scores'!AN$2:AN$200,A41),0)</f>
        <v>40.113073</v>
      </c>
      <c r="D41" s="29"/>
      <c r="E41" s="28" t="str">
        <f>IF(C41&gt;0,VLOOKUP(C41,'YTD Scores'!AN$2:AQ$200,4,FALSE),"")</f>
        <v>Matthew Holton</v>
      </c>
      <c r="F41" s="29">
        <f>IF($C41&gt;0,IF(VLOOKUP($C41,'YTD Scores'!$AN$2:$BC$200,F$2,FALSE)&gt;0,VLOOKUP($C41,'YTD Scores'!$AN$2:$BC$200,F$2,FALSE),""),"")</f>
        <v>40.073</v>
      </c>
      <c r="G41" s="29" t="str">
        <f>IF($C41&gt;0,IF(VLOOKUP($C41,'YTD Scores'!$AN$2:$BC$200,G$2,FALSE)&gt;0,VLOOKUP($C41,'YTD Scores'!$AN$2:$BC$200,G$2,FALSE),""),"")</f>
        <v/>
      </c>
      <c r="H41" s="29" t="str">
        <f>IF($C41&gt;0,IF(VLOOKUP($C41,'YTD Scores'!$AN$2:$BC$200,H$2,FALSE)&gt;0,VLOOKUP($C41,'YTD Scores'!$AN$2:$BC$200,H$2,FALSE),""),"")</f>
        <v/>
      </c>
      <c r="I41" s="29" t="str">
        <f>IF($C41&gt;0,IF(VLOOKUP($C41,'YTD Scores'!$AN$2:$BC$200,I$2,FALSE)&gt;0,VLOOKUP($C41,'YTD Scores'!$AN$2:$BC$200,I$2,FALSE),""),"")</f>
        <v/>
      </c>
      <c r="J41" s="29" t="str">
        <f>IF($C41&gt;0,IF(VLOOKUP($C41,'YTD Scores'!$AN$2:$BC$200,J$2,FALSE)&gt;0,VLOOKUP($C41,'YTD Scores'!$AN$2:$BC$200,J$2,FALSE),""),"")</f>
        <v/>
      </c>
      <c r="K41" s="29" t="str">
        <f>IF($C41&gt;0,IF(VLOOKUP($C41,'YTD Scores'!$AN$2:$BC$200,K$2,FALSE)&gt;0,VLOOKUP($C41,'YTD Scores'!$AN$2:$BC$200,K$2,FALSE),""),"")</f>
        <v/>
      </c>
      <c r="L41" s="29" t="str">
        <f>IF($C41&gt;0,IF(VLOOKUP($C41,'YTD Scores'!$AN$2:$BC$200,L$2,FALSE)&gt;0,VLOOKUP($C41,'YTD Scores'!$AN$2:$BC$200,L$2,FALSE),""),"")</f>
        <v/>
      </c>
      <c r="M41" s="29" t="str">
        <f>IF($C41&gt;0,IF(VLOOKUP($C41,'YTD Scores'!$AN$2:$BC$200,M$2,FALSE)&gt;0,VLOOKUP($C41,'YTD Scores'!$AN$2:$BC$200,M$2,FALSE),""),"")</f>
        <v/>
      </c>
      <c r="N41" s="29" t="str">
        <f>IF($C41&gt;0,IF(VLOOKUP($C41,'YTD Scores'!$AN$2:$BC$200,N$2,FALSE)&gt;0,VLOOKUP($C41,'YTD Scores'!$AN$2:$BC$200,N$2,FALSE),""),"")</f>
        <v/>
      </c>
      <c r="O41" s="29" t="str">
        <f>IF($C41&gt;0,IF(VLOOKUP($C41,'YTD Scores'!$AN$2:$BC$200,O$2,FALSE)&gt;0,VLOOKUP($C41,'YTD Scores'!$AN$2:$BC$200,O$2,FALSE),""),"")</f>
        <v/>
      </c>
      <c r="P41" s="29" t="str">
        <f>IF($C41&gt;0,IF(VLOOKUP($C41,'YTD Scores'!$AN$2:$BC$200,P$2,FALSE)&gt;0,VLOOKUP($C41,'YTD Scores'!$AN$2:$BC$200,P$2,FALSE),""),"")</f>
        <v/>
      </c>
      <c r="Q41" s="29" t="str">
        <f>IF($C41&gt;0,IF(VLOOKUP($C41,'YTD Scores'!$AN$2:$BC$200,Q$2,FALSE)&gt;0,VLOOKUP($C41,'YTD Scores'!$AN$2:$BC$200,Q$2,FALSE),""),"")</f>
        <v/>
      </c>
    </row>
    <row r="42" spans="1:17" s="28" customFormat="1" ht="10.9" customHeight="1" x14ac:dyDescent="0.2">
      <c r="A42" s="28">
        <f t="shared" si="4"/>
        <v>39</v>
      </c>
      <c r="B42" s="28">
        <f t="shared" si="2"/>
        <v>39</v>
      </c>
      <c r="C42" s="29">
        <f>IF(LARGE('YTD Scores'!AN$2:AN$200,A42)&gt;0.99,LARGE('YTD Scores'!AN$2:AN$200,A42),0)</f>
        <v>40.098058000000002</v>
      </c>
      <c r="D42" s="29"/>
      <c r="E42" s="28" t="str">
        <f>IF(C42&gt;0,VLOOKUP(C42,'YTD Scores'!AN$2:AQ$200,4,FALSE),"")</f>
        <v>Catherine MacLachlan</v>
      </c>
      <c r="F42" s="29" t="str">
        <f>IF($C42&gt;0,IF(VLOOKUP($C42,'YTD Scores'!$AN$2:$BC$200,F$2,FALSE)&gt;0,VLOOKUP($C42,'YTD Scores'!$AN$2:$BC$200,F$2,FALSE),""),"")</f>
        <v/>
      </c>
      <c r="G42" s="29" t="str">
        <f>IF($C42&gt;0,IF(VLOOKUP($C42,'YTD Scores'!$AN$2:$BC$200,G$2,FALSE)&gt;0,VLOOKUP($C42,'YTD Scores'!$AN$2:$BC$200,G$2,FALSE),""),"")</f>
        <v/>
      </c>
      <c r="H42" s="29">
        <f>IF($C42&gt;0,IF(VLOOKUP($C42,'YTD Scores'!$AN$2:$BC$200,H$2,FALSE)&gt;0,VLOOKUP($C42,'YTD Scores'!$AN$2:$BC$200,H$2,FALSE),""),"")</f>
        <v>40.058</v>
      </c>
      <c r="I42" s="29" t="str">
        <f>IF($C42&gt;0,IF(VLOOKUP($C42,'YTD Scores'!$AN$2:$BC$200,I$2,FALSE)&gt;0,VLOOKUP($C42,'YTD Scores'!$AN$2:$BC$200,I$2,FALSE),""),"")</f>
        <v/>
      </c>
      <c r="J42" s="29" t="str">
        <f>IF($C42&gt;0,IF(VLOOKUP($C42,'YTD Scores'!$AN$2:$BC$200,J$2,FALSE)&gt;0,VLOOKUP($C42,'YTD Scores'!$AN$2:$BC$200,J$2,FALSE),""),"")</f>
        <v/>
      </c>
      <c r="K42" s="29" t="str">
        <f>IF($C42&gt;0,IF(VLOOKUP($C42,'YTD Scores'!$AN$2:$BC$200,K$2,FALSE)&gt;0,VLOOKUP($C42,'YTD Scores'!$AN$2:$BC$200,K$2,FALSE),""),"")</f>
        <v/>
      </c>
      <c r="L42" s="29" t="str">
        <f>IF($C42&gt;0,IF(VLOOKUP($C42,'YTD Scores'!$AN$2:$BC$200,L$2,FALSE)&gt;0,VLOOKUP($C42,'YTD Scores'!$AN$2:$BC$200,L$2,FALSE),""),"")</f>
        <v/>
      </c>
      <c r="M42" s="29" t="str">
        <f>IF($C42&gt;0,IF(VLOOKUP($C42,'YTD Scores'!$AN$2:$BC$200,M$2,FALSE)&gt;0,VLOOKUP($C42,'YTD Scores'!$AN$2:$BC$200,M$2,FALSE),""),"")</f>
        <v/>
      </c>
      <c r="N42" s="29" t="str">
        <f>IF($C42&gt;0,IF(VLOOKUP($C42,'YTD Scores'!$AN$2:$BC$200,N$2,FALSE)&gt;0,VLOOKUP($C42,'YTD Scores'!$AN$2:$BC$200,N$2,FALSE),""),"")</f>
        <v/>
      </c>
      <c r="O42" s="29" t="str">
        <f>IF($C42&gt;0,IF(VLOOKUP($C42,'YTD Scores'!$AN$2:$BC$200,O$2,FALSE)&gt;0,VLOOKUP($C42,'YTD Scores'!$AN$2:$BC$200,O$2,FALSE),""),"")</f>
        <v/>
      </c>
      <c r="P42" s="29" t="str">
        <f>IF($C42&gt;0,IF(VLOOKUP($C42,'YTD Scores'!$AN$2:$BC$200,P$2,FALSE)&gt;0,VLOOKUP($C42,'YTD Scores'!$AN$2:$BC$200,P$2,FALSE),""),"")</f>
        <v/>
      </c>
      <c r="Q42" s="29" t="str">
        <f>IF($C42&gt;0,IF(VLOOKUP($C42,'YTD Scores'!$AN$2:$BC$200,Q$2,FALSE)&gt;0,VLOOKUP($C42,'YTD Scores'!$AN$2:$BC$200,Q$2,FALSE),""),"")</f>
        <v/>
      </c>
    </row>
    <row r="43" spans="1:17" s="28" customFormat="1" ht="10.9" customHeight="1" x14ac:dyDescent="0.2">
      <c r="A43" s="28">
        <f t="shared" si="4"/>
        <v>40</v>
      </c>
      <c r="B43" s="28">
        <f t="shared" si="2"/>
        <v>40</v>
      </c>
      <c r="C43" s="29">
        <f>IF(LARGE('YTD Scores'!AN$2:AN$200,A43)&gt;0.99,LARGE('YTD Scores'!AN$2:AN$200,A43),0)</f>
        <v>38.109071</v>
      </c>
      <c r="D43" s="29"/>
      <c r="E43" s="28" t="str">
        <f>IF(C43&gt;0,VLOOKUP(C43,'YTD Scores'!AN$2:AQ$200,4,FALSE),"")</f>
        <v>Terri Eccles</v>
      </c>
      <c r="F43" s="29">
        <f>IF($C43&gt;0,IF(VLOOKUP($C43,'YTD Scores'!$AN$2:$BC$200,F$2,FALSE)&gt;0,VLOOKUP($C43,'YTD Scores'!$AN$2:$BC$200,F$2,FALSE),""),"")</f>
        <v>38.070999999999998</v>
      </c>
      <c r="G43" s="29" t="str">
        <f>IF($C43&gt;0,IF(VLOOKUP($C43,'YTD Scores'!$AN$2:$BC$200,G$2,FALSE)&gt;0,VLOOKUP($C43,'YTD Scores'!$AN$2:$BC$200,G$2,FALSE),""),"")</f>
        <v/>
      </c>
      <c r="H43" s="29" t="str">
        <f>IF($C43&gt;0,IF(VLOOKUP($C43,'YTD Scores'!$AN$2:$BC$200,H$2,FALSE)&gt;0,VLOOKUP($C43,'YTD Scores'!$AN$2:$BC$200,H$2,FALSE),""),"")</f>
        <v/>
      </c>
      <c r="I43" s="29" t="str">
        <f>IF($C43&gt;0,IF(VLOOKUP($C43,'YTD Scores'!$AN$2:$BC$200,I$2,FALSE)&gt;0,VLOOKUP($C43,'YTD Scores'!$AN$2:$BC$200,I$2,FALSE),""),"")</f>
        <v/>
      </c>
      <c r="J43" s="29" t="str">
        <f>IF($C43&gt;0,IF(VLOOKUP($C43,'YTD Scores'!$AN$2:$BC$200,J$2,FALSE)&gt;0,VLOOKUP($C43,'YTD Scores'!$AN$2:$BC$200,J$2,FALSE),""),"")</f>
        <v/>
      </c>
      <c r="K43" s="29" t="str">
        <f>IF($C43&gt;0,IF(VLOOKUP($C43,'YTD Scores'!$AN$2:$BC$200,K$2,FALSE)&gt;0,VLOOKUP($C43,'YTD Scores'!$AN$2:$BC$200,K$2,FALSE),""),"")</f>
        <v/>
      </c>
      <c r="L43" s="29" t="str">
        <f>IF($C43&gt;0,IF(VLOOKUP($C43,'YTD Scores'!$AN$2:$BC$200,L$2,FALSE)&gt;0,VLOOKUP($C43,'YTD Scores'!$AN$2:$BC$200,L$2,FALSE),""),"")</f>
        <v/>
      </c>
      <c r="M43" s="29" t="str">
        <f>IF($C43&gt;0,IF(VLOOKUP($C43,'YTD Scores'!$AN$2:$BC$200,M$2,FALSE)&gt;0,VLOOKUP($C43,'YTD Scores'!$AN$2:$BC$200,M$2,FALSE),""),"")</f>
        <v/>
      </c>
      <c r="N43" s="29" t="str">
        <f>IF($C43&gt;0,IF(VLOOKUP($C43,'YTD Scores'!$AN$2:$BC$200,N$2,FALSE)&gt;0,VLOOKUP($C43,'YTD Scores'!$AN$2:$BC$200,N$2,FALSE),""),"")</f>
        <v/>
      </c>
      <c r="O43" s="29" t="str">
        <f>IF($C43&gt;0,IF(VLOOKUP($C43,'YTD Scores'!$AN$2:$BC$200,O$2,FALSE)&gt;0,VLOOKUP($C43,'YTD Scores'!$AN$2:$BC$200,O$2,FALSE),""),"")</f>
        <v/>
      </c>
      <c r="P43" s="29" t="str">
        <f>IF($C43&gt;0,IF(VLOOKUP($C43,'YTD Scores'!$AN$2:$BC$200,P$2,FALSE)&gt;0,VLOOKUP($C43,'YTD Scores'!$AN$2:$BC$200,P$2,FALSE),""),"")</f>
        <v/>
      </c>
      <c r="Q43" s="29" t="str">
        <f>IF($C43&gt;0,IF(VLOOKUP($C43,'YTD Scores'!$AN$2:$BC$200,Q$2,FALSE)&gt;0,VLOOKUP($C43,'YTD Scores'!$AN$2:$BC$200,Q$2,FALSE),""),"")</f>
        <v/>
      </c>
    </row>
    <row r="44" spans="1:17" s="28" customFormat="1" ht="10.9" customHeight="1" x14ac:dyDescent="0.2">
      <c r="A44" s="28">
        <f t="shared" si="4"/>
        <v>41</v>
      </c>
      <c r="B44" s="28">
        <f t="shared" si="2"/>
        <v>41</v>
      </c>
      <c r="C44" s="29">
        <f>IF(LARGE('YTD Scores'!AN$2:AN$200,A44)&gt;0.99,LARGE('YTD Scores'!AN$2:AN$200,A44),0)</f>
        <v>37.10707</v>
      </c>
      <c r="D44" s="29"/>
      <c r="E44" s="28" t="str">
        <f>IF(C44&gt;0,VLOOKUP(C44,'YTD Scores'!AN$2:AQ$200,4,FALSE),"")</f>
        <v>Roy Stevens</v>
      </c>
      <c r="F44" s="29">
        <f>IF($C44&gt;0,IF(VLOOKUP($C44,'YTD Scores'!$AN$2:$BC$200,F$2,FALSE)&gt;0,VLOOKUP($C44,'YTD Scores'!$AN$2:$BC$200,F$2,FALSE),""),"")</f>
        <v>37.07</v>
      </c>
      <c r="G44" s="29" t="str">
        <f>IF($C44&gt;0,IF(VLOOKUP($C44,'YTD Scores'!$AN$2:$BC$200,G$2,FALSE)&gt;0,VLOOKUP($C44,'YTD Scores'!$AN$2:$BC$200,G$2,FALSE),""),"")</f>
        <v/>
      </c>
      <c r="H44" s="29" t="str">
        <f>IF($C44&gt;0,IF(VLOOKUP($C44,'YTD Scores'!$AN$2:$BC$200,H$2,FALSE)&gt;0,VLOOKUP($C44,'YTD Scores'!$AN$2:$BC$200,H$2,FALSE),""),"")</f>
        <v/>
      </c>
      <c r="I44" s="29" t="str">
        <f>IF($C44&gt;0,IF(VLOOKUP($C44,'YTD Scores'!$AN$2:$BC$200,I$2,FALSE)&gt;0,VLOOKUP($C44,'YTD Scores'!$AN$2:$BC$200,I$2,FALSE),""),"")</f>
        <v/>
      </c>
      <c r="J44" s="29" t="str">
        <f>IF($C44&gt;0,IF(VLOOKUP($C44,'YTD Scores'!$AN$2:$BC$200,J$2,FALSE)&gt;0,VLOOKUP($C44,'YTD Scores'!$AN$2:$BC$200,J$2,FALSE),""),"")</f>
        <v/>
      </c>
      <c r="K44" s="29" t="str">
        <f>IF($C44&gt;0,IF(VLOOKUP($C44,'YTD Scores'!$AN$2:$BC$200,K$2,FALSE)&gt;0,VLOOKUP($C44,'YTD Scores'!$AN$2:$BC$200,K$2,FALSE),""),"")</f>
        <v/>
      </c>
      <c r="L44" s="29" t="str">
        <f>IF($C44&gt;0,IF(VLOOKUP($C44,'YTD Scores'!$AN$2:$BC$200,L$2,FALSE)&gt;0,VLOOKUP($C44,'YTD Scores'!$AN$2:$BC$200,L$2,FALSE),""),"")</f>
        <v/>
      </c>
      <c r="M44" s="29" t="str">
        <f>IF($C44&gt;0,IF(VLOOKUP($C44,'YTD Scores'!$AN$2:$BC$200,M$2,FALSE)&gt;0,VLOOKUP($C44,'YTD Scores'!$AN$2:$BC$200,M$2,FALSE),""),"")</f>
        <v/>
      </c>
      <c r="N44" s="29" t="str">
        <f>IF($C44&gt;0,IF(VLOOKUP($C44,'YTD Scores'!$AN$2:$BC$200,N$2,FALSE)&gt;0,VLOOKUP($C44,'YTD Scores'!$AN$2:$BC$200,N$2,FALSE),""),"")</f>
        <v/>
      </c>
      <c r="O44" s="29" t="str">
        <f>IF($C44&gt;0,IF(VLOOKUP($C44,'YTD Scores'!$AN$2:$BC$200,O$2,FALSE)&gt;0,VLOOKUP($C44,'YTD Scores'!$AN$2:$BC$200,O$2,FALSE),""),"")</f>
        <v/>
      </c>
      <c r="P44" s="29" t="str">
        <f>IF($C44&gt;0,IF(VLOOKUP($C44,'YTD Scores'!$AN$2:$BC$200,P$2,FALSE)&gt;0,VLOOKUP($C44,'YTD Scores'!$AN$2:$BC$200,P$2,FALSE),""),"")</f>
        <v/>
      </c>
      <c r="Q44" s="29" t="str">
        <f>IF($C44&gt;0,IF(VLOOKUP($C44,'YTD Scores'!$AN$2:$BC$200,Q$2,FALSE)&gt;0,VLOOKUP($C44,'YTD Scores'!$AN$2:$BC$200,Q$2,FALSE),""),"")</f>
        <v/>
      </c>
    </row>
    <row r="45" spans="1:17" s="28" customFormat="1" ht="10.9" customHeight="1" x14ac:dyDescent="0.2">
      <c r="A45" s="28">
        <f t="shared" si="4"/>
        <v>42</v>
      </c>
      <c r="B45" s="28">
        <f t="shared" si="2"/>
        <v>42</v>
      </c>
      <c r="C45" s="29">
        <f>IF(LARGE('YTD Scores'!AN$2:AN$200,A45)&gt;0.99,LARGE('YTD Scores'!AN$2:AN$200,A45),0)</f>
        <v>36.117398000000001</v>
      </c>
      <c r="D45" s="29"/>
      <c r="E45" s="28" t="str">
        <f>IF(C45&gt;0,VLOOKUP(C45,'YTD Scores'!AN$2:AQ$200,4,FALSE),"")</f>
        <v>Laura Byrne</v>
      </c>
      <c r="F45" s="29">
        <f>IF($C45&gt;0,IF(VLOOKUP($C45,'YTD Scores'!$AN$2:$BC$200,F$2,FALSE)&gt;0,VLOOKUP($C45,'YTD Scores'!$AN$2:$BC$200,F$2,FALSE),""),"")</f>
        <v>20.051000000000002</v>
      </c>
      <c r="G45" s="29">
        <f>IF($C45&gt;0,IF(VLOOKUP($C45,'YTD Scores'!$AN$2:$BC$200,G$2,FALSE)&gt;0,VLOOKUP($C45,'YTD Scores'!$AN$2:$BC$200,G$2,FALSE),""),"")</f>
        <v>16.040999999999997</v>
      </c>
      <c r="H45" s="29" t="str">
        <f>IF($C45&gt;0,IF(VLOOKUP($C45,'YTD Scores'!$AN$2:$BC$200,H$2,FALSE)&gt;0,VLOOKUP($C45,'YTD Scores'!$AN$2:$BC$200,H$2,FALSE),""),"")</f>
        <v/>
      </c>
      <c r="I45" s="29" t="str">
        <f>IF($C45&gt;0,IF(VLOOKUP($C45,'YTD Scores'!$AN$2:$BC$200,I$2,FALSE)&gt;0,VLOOKUP($C45,'YTD Scores'!$AN$2:$BC$200,I$2,FALSE),""),"")</f>
        <v/>
      </c>
      <c r="J45" s="29" t="str">
        <f>IF($C45&gt;0,IF(VLOOKUP($C45,'YTD Scores'!$AN$2:$BC$200,J$2,FALSE)&gt;0,VLOOKUP($C45,'YTD Scores'!$AN$2:$BC$200,J$2,FALSE),""),"")</f>
        <v/>
      </c>
      <c r="K45" s="29" t="str">
        <f>IF($C45&gt;0,IF(VLOOKUP($C45,'YTD Scores'!$AN$2:$BC$200,K$2,FALSE)&gt;0,VLOOKUP($C45,'YTD Scores'!$AN$2:$BC$200,K$2,FALSE),""),"")</f>
        <v/>
      </c>
      <c r="L45" s="29" t="str">
        <f>IF($C45&gt;0,IF(VLOOKUP($C45,'YTD Scores'!$AN$2:$BC$200,L$2,FALSE)&gt;0,VLOOKUP($C45,'YTD Scores'!$AN$2:$BC$200,L$2,FALSE),""),"")</f>
        <v/>
      </c>
      <c r="M45" s="29" t="str">
        <f>IF($C45&gt;0,IF(VLOOKUP($C45,'YTD Scores'!$AN$2:$BC$200,M$2,FALSE)&gt;0,VLOOKUP($C45,'YTD Scores'!$AN$2:$BC$200,M$2,FALSE),""),"")</f>
        <v/>
      </c>
      <c r="N45" s="29" t="str">
        <f>IF($C45&gt;0,IF(VLOOKUP($C45,'YTD Scores'!$AN$2:$BC$200,N$2,FALSE)&gt;0,VLOOKUP($C45,'YTD Scores'!$AN$2:$BC$200,N$2,FALSE),""),"")</f>
        <v/>
      </c>
      <c r="O45" s="29" t="str">
        <f>IF($C45&gt;0,IF(VLOOKUP($C45,'YTD Scores'!$AN$2:$BC$200,O$2,FALSE)&gt;0,VLOOKUP($C45,'YTD Scores'!$AN$2:$BC$200,O$2,FALSE),""),"")</f>
        <v/>
      </c>
      <c r="P45" s="29" t="str">
        <f>IF($C45&gt;0,IF(VLOOKUP($C45,'YTD Scores'!$AN$2:$BC$200,P$2,FALSE)&gt;0,VLOOKUP($C45,'YTD Scores'!$AN$2:$BC$200,P$2,FALSE),""),"")</f>
        <v/>
      </c>
      <c r="Q45" s="29" t="str">
        <f>IF($C45&gt;0,IF(VLOOKUP($C45,'YTD Scores'!$AN$2:$BC$200,Q$2,FALSE)&gt;0,VLOOKUP($C45,'YTD Scores'!$AN$2:$BC$200,Q$2,FALSE),""),"")</f>
        <v/>
      </c>
    </row>
    <row r="46" spans="1:17" s="28" customFormat="1" ht="10.9" customHeight="1" x14ac:dyDescent="0.2">
      <c r="A46" s="28">
        <f t="shared" si="4"/>
        <v>43</v>
      </c>
      <c r="B46" s="28">
        <f t="shared" si="2"/>
        <v>43</v>
      </c>
      <c r="C46" s="29">
        <f>IF(LARGE('YTD Scores'!AN$2:AN$200,A46)&gt;0.99,LARGE('YTD Scores'!AN$2:AN$200,A46),0)</f>
        <v>36.088051999999998</v>
      </c>
      <c r="D46" s="29"/>
      <c r="E46" s="28" t="str">
        <f>IF(C46&gt;0,VLOOKUP(C46,'YTD Scores'!AN$2:AQ$200,4,FALSE),"")</f>
        <v>Louise Cox</v>
      </c>
      <c r="F46" s="29" t="str">
        <f>IF($C46&gt;0,IF(VLOOKUP($C46,'YTD Scores'!$AN$2:$BC$200,F$2,FALSE)&gt;0,VLOOKUP($C46,'YTD Scores'!$AN$2:$BC$200,F$2,FALSE),""),"")</f>
        <v/>
      </c>
      <c r="G46" s="29" t="str">
        <f>IF($C46&gt;0,IF(VLOOKUP($C46,'YTD Scores'!$AN$2:$BC$200,G$2,FALSE)&gt;0,VLOOKUP($C46,'YTD Scores'!$AN$2:$BC$200,G$2,FALSE),""),"")</f>
        <v/>
      </c>
      <c r="H46" s="29" t="str">
        <f>IF($C46&gt;0,IF(VLOOKUP($C46,'YTD Scores'!$AN$2:$BC$200,H$2,FALSE)&gt;0,VLOOKUP($C46,'YTD Scores'!$AN$2:$BC$200,H$2,FALSE),""),"")</f>
        <v/>
      </c>
      <c r="I46" s="29" t="str">
        <f>IF($C46&gt;0,IF(VLOOKUP($C46,'YTD Scores'!$AN$2:$BC$200,I$2,FALSE)&gt;0,VLOOKUP($C46,'YTD Scores'!$AN$2:$BC$200,I$2,FALSE),""),"")</f>
        <v/>
      </c>
      <c r="J46" s="29">
        <f>IF($C46&gt;0,IF(VLOOKUP($C46,'YTD Scores'!$AN$2:$BC$200,J$2,FALSE)&gt;0,VLOOKUP($C46,'YTD Scores'!$AN$2:$BC$200,J$2,FALSE),""),"")</f>
        <v>36.052</v>
      </c>
      <c r="K46" s="29" t="str">
        <f>IF($C46&gt;0,IF(VLOOKUP($C46,'YTD Scores'!$AN$2:$BC$200,K$2,FALSE)&gt;0,VLOOKUP($C46,'YTD Scores'!$AN$2:$BC$200,K$2,FALSE),""),"")</f>
        <v/>
      </c>
      <c r="L46" s="29" t="str">
        <f>IF($C46&gt;0,IF(VLOOKUP($C46,'YTD Scores'!$AN$2:$BC$200,L$2,FALSE)&gt;0,VLOOKUP($C46,'YTD Scores'!$AN$2:$BC$200,L$2,FALSE),""),"")</f>
        <v/>
      </c>
      <c r="M46" s="29" t="str">
        <f>IF($C46&gt;0,IF(VLOOKUP($C46,'YTD Scores'!$AN$2:$BC$200,M$2,FALSE)&gt;0,VLOOKUP($C46,'YTD Scores'!$AN$2:$BC$200,M$2,FALSE),""),"")</f>
        <v/>
      </c>
      <c r="N46" s="29" t="str">
        <f>IF($C46&gt;0,IF(VLOOKUP($C46,'YTD Scores'!$AN$2:$BC$200,N$2,FALSE)&gt;0,VLOOKUP($C46,'YTD Scores'!$AN$2:$BC$200,N$2,FALSE),""),"")</f>
        <v/>
      </c>
      <c r="O46" s="29" t="str">
        <f>IF($C46&gt;0,IF(VLOOKUP($C46,'YTD Scores'!$AN$2:$BC$200,O$2,FALSE)&gt;0,VLOOKUP($C46,'YTD Scores'!$AN$2:$BC$200,O$2,FALSE),""),"")</f>
        <v/>
      </c>
      <c r="P46" s="29" t="str">
        <f>IF($C46&gt;0,IF(VLOOKUP($C46,'YTD Scores'!$AN$2:$BC$200,P$2,FALSE)&gt;0,VLOOKUP($C46,'YTD Scores'!$AN$2:$BC$200,P$2,FALSE),""),"")</f>
        <v/>
      </c>
      <c r="Q46" s="29" t="str">
        <f>IF($C46&gt;0,IF(VLOOKUP($C46,'YTD Scores'!$AN$2:$BC$200,Q$2,FALSE)&gt;0,VLOOKUP($C46,'YTD Scores'!$AN$2:$BC$200,Q$2,FALSE),""),"")</f>
        <v/>
      </c>
    </row>
    <row r="47" spans="1:17" s="28" customFormat="1" ht="10.9" customHeight="1" x14ac:dyDescent="0.2">
      <c r="A47" s="28">
        <f t="shared" si="4"/>
        <v>44</v>
      </c>
      <c r="B47" s="28">
        <f t="shared" si="2"/>
        <v>44</v>
      </c>
      <c r="C47" s="29">
        <f>IF(LARGE('YTD Scores'!AN$2:AN$200,A47)&gt;0.99,LARGE('YTD Scores'!AN$2:AN$200,A47),0)</f>
        <v>35.088052999999995</v>
      </c>
      <c r="D47" s="29"/>
      <c r="E47" s="28" t="str">
        <f>IF(C47&gt;0,VLOOKUP(C47,'YTD Scores'!AN$2:AQ$200,4,FALSE),"")</f>
        <v>Clare Taylor</v>
      </c>
      <c r="F47" s="29" t="str">
        <f>IF($C47&gt;0,IF(VLOOKUP($C47,'YTD Scores'!$AN$2:$BC$200,F$2,FALSE)&gt;0,VLOOKUP($C47,'YTD Scores'!$AN$2:$BC$200,F$2,FALSE),""),"")</f>
        <v/>
      </c>
      <c r="G47" s="29" t="str">
        <f>IF($C47&gt;0,IF(VLOOKUP($C47,'YTD Scores'!$AN$2:$BC$200,G$2,FALSE)&gt;0,VLOOKUP($C47,'YTD Scores'!$AN$2:$BC$200,G$2,FALSE),""),"")</f>
        <v/>
      </c>
      <c r="H47" s="29">
        <f>IF($C47&gt;0,IF(VLOOKUP($C47,'YTD Scores'!$AN$2:$BC$200,H$2,FALSE)&gt;0,VLOOKUP($C47,'YTD Scores'!$AN$2:$BC$200,H$2,FALSE),""),"")</f>
        <v>35.052999999999997</v>
      </c>
      <c r="I47" s="29" t="str">
        <f>IF($C47&gt;0,IF(VLOOKUP($C47,'YTD Scores'!$AN$2:$BC$200,I$2,FALSE)&gt;0,VLOOKUP($C47,'YTD Scores'!$AN$2:$BC$200,I$2,FALSE),""),"")</f>
        <v/>
      </c>
      <c r="J47" s="29" t="str">
        <f>IF($C47&gt;0,IF(VLOOKUP($C47,'YTD Scores'!$AN$2:$BC$200,J$2,FALSE)&gt;0,VLOOKUP($C47,'YTD Scores'!$AN$2:$BC$200,J$2,FALSE),""),"")</f>
        <v/>
      </c>
      <c r="K47" s="29" t="str">
        <f>IF($C47&gt;0,IF(VLOOKUP($C47,'YTD Scores'!$AN$2:$BC$200,K$2,FALSE)&gt;0,VLOOKUP($C47,'YTD Scores'!$AN$2:$BC$200,K$2,FALSE),""),"")</f>
        <v/>
      </c>
      <c r="L47" s="29" t="str">
        <f>IF($C47&gt;0,IF(VLOOKUP($C47,'YTD Scores'!$AN$2:$BC$200,L$2,FALSE)&gt;0,VLOOKUP($C47,'YTD Scores'!$AN$2:$BC$200,L$2,FALSE),""),"")</f>
        <v/>
      </c>
      <c r="M47" s="29" t="str">
        <f>IF($C47&gt;0,IF(VLOOKUP($C47,'YTD Scores'!$AN$2:$BC$200,M$2,FALSE)&gt;0,VLOOKUP($C47,'YTD Scores'!$AN$2:$BC$200,M$2,FALSE),""),"")</f>
        <v/>
      </c>
      <c r="N47" s="29" t="str">
        <f>IF($C47&gt;0,IF(VLOOKUP($C47,'YTD Scores'!$AN$2:$BC$200,N$2,FALSE)&gt;0,VLOOKUP($C47,'YTD Scores'!$AN$2:$BC$200,N$2,FALSE),""),"")</f>
        <v/>
      </c>
      <c r="O47" s="29" t="str">
        <f>IF($C47&gt;0,IF(VLOOKUP($C47,'YTD Scores'!$AN$2:$BC$200,O$2,FALSE)&gt;0,VLOOKUP($C47,'YTD Scores'!$AN$2:$BC$200,O$2,FALSE),""),"")</f>
        <v/>
      </c>
      <c r="P47" s="29" t="str">
        <f>IF($C47&gt;0,IF(VLOOKUP($C47,'YTD Scores'!$AN$2:$BC$200,P$2,FALSE)&gt;0,VLOOKUP($C47,'YTD Scores'!$AN$2:$BC$200,P$2,FALSE),""),"")</f>
        <v/>
      </c>
      <c r="Q47" s="29" t="str">
        <f>IF($C47&gt;0,IF(VLOOKUP($C47,'YTD Scores'!$AN$2:$BC$200,Q$2,FALSE)&gt;0,VLOOKUP($C47,'YTD Scores'!$AN$2:$BC$200,Q$2,FALSE),""),"")</f>
        <v/>
      </c>
    </row>
    <row r="48" spans="1:17" s="28" customFormat="1" ht="10.9" customHeight="1" x14ac:dyDescent="0.2">
      <c r="A48" s="28">
        <f t="shared" si="4"/>
        <v>45</v>
      </c>
      <c r="B48" s="28">
        <f t="shared" si="2"/>
        <v>45</v>
      </c>
      <c r="C48" s="29">
        <f>IF(LARGE('YTD Scores'!AN$2:AN$200,A48)&gt;0.99,LARGE('YTD Scores'!AN$2:AN$200,A48),0)</f>
        <v>34.101067</v>
      </c>
      <c r="D48" s="29"/>
      <c r="E48" s="28" t="str">
        <f>IF(C48&gt;0,VLOOKUP(C48,'YTD Scores'!AN$2:AQ$200,4,FALSE),"")</f>
        <v>Debbie Francis</v>
      </c>
      <c r="F48" s="29">
        <f>IF($C48&gt;0,IF(VLOOKUP($C48,'YTD Scores'!$AN$2:$BC$200,F$2,FALSE)&gt;0,VLOOKUP($C48,'YTD Scores'!$AN$2:$BC$200,F$2,FALSE),""),"")</f>
        <v>34.067</v>
      </c>
      <c r="G48" s="29" t="str">
        <f>IF($C48&gt;0,IF(VLOOKUP($C48,'YTD Scores'!$AN$2:$BC$200,G$2,FALSE)&gt;0,VLOOKUP($C48,'YTD Scores'!$AN$2:$BC$200,G$2,FALSE),""),"")</f>
        <v/>
      </c>
      <c r="H48" s="29" t="str">
        <f>IF($C48&gt;0,IF(VLOOKUP($C48,'YTD Scores'!$AN$2:$BC$200,H$2,FALSE)&gt;0,VLOOKUP($C48,'YTD Scores'!$AN$2:$BC$200,H$2,FALSE),""),"")</f>
        <v/>
      </c>
      <c r="I48" s="29" t="str">
        <f>IF($C48&gt;0,IF(VLOOKUP($C48,'YTD Scores'!$AN$2:$BC$200,I$2,FALSE)&gt;0,VLOOKUP($C48,'YTD Scores'!$AN$2:$BC$200,I$2,FALSE),""),"")</f>
        <v/>
      </c>
      <c r="J48" s="29" t="str">
        <f>IF($C48&gt;0,IF(VLOOKUP($C48,'YTD Scores'!$AN$2:$BC$200,J$2,FALSE)&gt;0,VLOOKUP($C48,'YTD Scores'!$AN$2:$BC$200,J$2,FALSE),""),"")</f>
        <v/>
      </c>
      <c r="K48" s="29" t="str">
        <f>IF($C48&gt;0,IF(VLOOKUP($C48,'YTD Scores'!$AN$2:$BC$200,K$2,FALSE)&gt;0,VLOOKUP($C48,'YTD Scores'!$AN$2:$BC$200,K$2,FALSE),""),"")</f>
        <v/>
      </c>
      <c r="L48" s="29" t="str">
        <f>IF($C48&gt;0,IF(VLOOKUP($C48,'YTD Scores'!$AN$2:$BC$200,L$2,FALSE)&gt;0,VLOOKUP($C48,'YTD Scores'!$AN$2:$BC$200,L$2,FALSE),""),"")</f>
        <v/>
      </c>
      <c r="M48" s="29" t="str">
        <f>IF($C48&gt;0,IF(VLOOKUP($C48,'YTD Scores'!$AN$2:$BC$200,M$2,FALSE)&gt;0,VLOOKUP($C48,'YTD Scores'!$AN$2:$BC$200,M$2,FALSE),""),"")</f>
        <v/>
      </c>
      <c r="N48" s="29" t="str">
        <f>IF($C48&gt;0,IF(VLOOKUP($C48,'YTD Scores'!$AN$2:$BC$200,N$2,FALSE)&gt;0,VLOOKUP($C48,'YTD Scores'!$AN$2:$BC$200,N$2,FALSE),""),"")</f>
        <v/>
      </c>
      <c r="O48" s="29" t="str">
        <f>IF($C48&gt;0,IF(VLOOKUP($C48,'YTD Scores'!$AN$2:$BC$200,O$2,FALSE)&gt;0,VLOOKUP($C48,'YTD Scores'!$AN$2:$BC$200,O$2,FALSE),""),"")</f>
        <v/>
      </c>
      <c r="P48" s="29" t="str">
        <f>IF($C48&gt;0,IF(VLOOKUP($C48,'YTD Scores'!$AN$2:$BC$200,P$2,FALSE)&gt;0,VLOOKUP($C48,'YTD Scores'!$AN$2:$BC$200,P$2,FALSE),""),"")</f>
        <v/>
      </c>
      <c r="Q48" s="29" t="str">
        <f>IF($C48&gt;0,IF(VLOOKUP($C48,'YTD Scores'!$AN$2:$BC$200,Q$2,FALSE)&gt;0,VLOOKUP($C48,'YTD Scores'!$AN$2:$BC$200,Q$2,FALSE),""),"")</f>
        <v/>
      </c>
    </row>
    <row r="49" spans="1:17" s="28" customFormat="1" ht="10.9" customHeight="1" x14ac:dyDescent="0.2">
      <c r="A49" s="28">
        <f t="shared" si="4"/>
        <v>46</v>
      </c>
      <c r="B49" s="28">
        <f t="shared" si="2"/>
        <v>46</v>
      </c>
      <c r="C49" s="29">
        <f>IF(LARGE('YTD Scores'!AN$2:AN$200,A49)&gt;0.99,LARGE('YTD Scores'!AN$2:AN$200,A49),0)</f>
        <v>34.093058999999997</v>
      </c>
      <c r="D49" s="29"/>
      <c r="E49" s="28" t="str">
        <f>IF(C49&gt;0,VLOOKUP(C49,'YTD Scores'!AN$2:AQ$200,4,FALSE),"")</f>
        <v>Julie Wiseman</v>
      </c>
      <c r="F49" s="29" t="str">
        <f>IF($C49&gt;0,IF(VLOOKUP($C49,'YTD Scores'!$AN$2:$BC$200,F$2,FALSE)&gt;0,VLOOKUP($C49,'YTD Scores'!$AN$2:$BC$200,F$2,FALSE),""),"")</f>
        <v/>
      </c>
      <c r="G49" s="29">
        <f>IF($C49&gt;0,IF(VLOOKUP($C49,'YTD Scores'!$AN$2:$BC$200,G$2,FALSE)&gt;0,VLOOKUP($C49,'YTD Scores'!$AN$2:$BC$200,G$2,FALSE),""),"")</f>
        <v>34.058999999999997</v>
      </c>
      <c r="H49" s="29" t="str">
        <f>IF($C49&gt;0,IF(VLOOKUP($C49,'YTD Scores'!$AN$2:$BC$200,H$2,FALSE)&gt;0,VLOOKUP($C49,'YTD Scores'!$AN$2:$BC$200,H$2,FALSE),""),"")</f>
        <v/>
      </c>
      <c r="I49" s="29" t="str">
        <f>IF($C49&gt;0,IF(VLOOKUP($C49,'YTD Scores'!$AN$2:$BC$200,I$2,FALSE)&gt;0,VLOOKUP($C49,'YTD Scores'!$AN$2:$BC$200,I$2,FALSE),""),"")</f>
        <v/>
      </c>
      <c r="J49" s="29" t="str">
        <f>IF($C49&gt;0,IF(VLOOKUP($C49,'YTD Scores'!$AN$2:$BC$200,J$2,FALSE)&gt;0,VLOOKUP($C49,'YTD Scores'!$AN$2:$BC$200,J$2,FALSE),""),"")</f>
        <v/>
      </c>
      <c r="K49" s="29" t="str">
        <f>IF($C49&gt;0,IF(VLOOKUP($C49,'YTD Scores'!$AN$2:$BC$200,K$2,FALSE)&gt;0,VLOOKUP($C49,'YTD Scores'!$AN$2:$BC$200,K$2,FALSE),""),"")</f>
        <v/>
      </c>
      <c r="L49" s="29" t="str">
        <f>IF($C49&gt;0,IF(VLOOKUP($C49,'YTD Scores'!$AN$2:$BC$200,L$2,FALSE)&gt;0,VLOOKUP($C49,'YTD Scores'!$AN$2:$BC$200,L$2,FALSE),""),"")</f>
        <v/>
      </c>
      <c r="M49" s="29" t="str">
        <f>IF($C49&gt;0,IF(VLOOKUP($C49,'YTD Scores'!$AN$2:$BC$200,M$2,FALSE)&gt;0,VLOOKUP($C49,'YTD Scores'!$AN$2:$BC$200,M$2,FALSE),""),"")</f>
        <v/>
      </c>
      <c r="N49" s="29" t="str">
        <f>IF($C49&gt;0,IF(VLOOKUP($C49,'YTD Scores'!$AN$2:$BC$200,N$2,FALSE)&gt;0,VLOOKUP($C49,'YTD Scores'!$AN$2:$BC$200,N$2,FALSE),""),"")</f>
        <v/>
      </c>
      <c r="O49" s="29" t="str">
        <f>IF($C49&gt;0,IF(VLOOKUP($C49,'YTD Scores'!$AN$2:$BC$200,O$2,FALSE)&gt;0,VLOOKUP($C49,'YTD Scores'!$AN$2:$BC$200,O$2,FALSE),""),"")</f>
        <v/>
      </c>
      <c r="P49" s="29" t="str">
        <f>IF($C49&gt;0,IF(VLOOKUP($C49,'YTD Scores'!$AN$2:$BC$200,P$2,FALSE)&gt;0,VLOOKUP($C49,'YTD Scores'!$AN$2:$BC$200,P$2,FALSE),""),"")</f>
        <v/>
      </c>
      <c r="Q49" s="29" t="str">
        <f>IF($C49&gt;0,IF(VLOOKUP($C49,'YTD Scores'!$AN$2:$BC$200,Q$2,FALSE)&gt;0,VLOOKUP($C49,'YTD Scores'!$AN$2:$BC$200,Q$2,FALSE),""),"")</f>
        <v/>
      </c>
    </row>
    <row r="50" spans="1:17" s="28" customFormat="1" ht="10.9" customHeight="1" x14ac:dyDescent="0.2">
      <c r="A50" s="28">
        <f t="shared" si="4"/>
        <v>47</v>
      </c>
      <c r="B50" s="28">
        <f t="shared" si="2"/>
        <v>47</v>
      </c>
      <c r="C50" s="29">
        <f>IF(LARGE('YTD Scores'!AN$2:AN$200,A50)&gt;0.99,LARGE('YTD Scores'!AN$2:AN$200,A50),0)</f>
        <v>33.091057999999997</v>
      </c>
      <c r="D50" s="29"/>
      <c r="E50" s="28" t="str">
        <f>IF(C50&gt;0,VLOOKUP(C50,'YTD Scores'!AN$2:AQ$200,4,FALSE),"")</f>
        <v>Sue Henry</v>
      </c>
      <c r="F50" s="29" t="str">
        <f>IF($C50&gt;0,IF(VLOOKUP($C50,'YTD Scores'!$AN$2:$BC$200,F$2,FALSE)&gt;0,VLOOKUP($C50,'YTD Scores'!$AN$2:$BC$200,F$2,FALSE),""),"")</f>
        <v/>
      </c>
      <c r="G50" s="29">
        <f>IF($C50&gt;0,IF(VLOOKUP($C50,'YTD Scores'!$AN$2:$BC$200,G$2,FALSE)&gt;0,VLOOKUP($C50,'YTD Scores'!$AN$2:$BC$200,G$2,FALSE),""),"")</f>
        <v>33.058</v>
      </c>
      <c r="H50" s="29" t="str">
        <f>IF($C50&gt;0,IF(VLOOKUP($C50,'YTD Scores'!$AN$2:$BC$200,H$2,FALSE)&gt;0,VLOOKUP($C50,'YTD Scores'!$AN$2:$BC$200,H$2,FALSE),""),"")</f>
        <v/>
      </c>
      <c r="I50" s="29" t="str">
        <f>IF($C50&gt;0,IF(VLOOKUP($C50,'YTD Scores'!$AN$2:$BC$200,I$2,FALSE)&gt;0,VLOOKUP($C50,'YTD Scores'!$AN$2:$BC$200,I$2,FALSE),""),"")</f>
        <v/>
      </c>
      <c r="J50" s="29" t="str">
        <f>IF($C50&gt;0,IF(VLOOKUP($C50,'YTD Scores'!$AN$2:$BC$200,J$2,FALSE)&gt;0,VLOOKUP($C50,'YTD Scores'!$AN$2:$BC$200,J$2,FALSE),""),"")</f>
        <v/>
      </c>
      <c r="K50" s="29" t="str">
        <f>IF($C50&gt;0,IF(VLOOKUP($C50,'YTD Scores'!$AN$2:$BC$200,K$2,FALSE)&gt;0,VLOOKUP($C50,'YTD Scores'!$AN$2:$BC$200,K$2,FALSE),""),"")</f>
        <v/>
      </c>
      <c r="L50" s="29" t="str">
        <f>IF($C50&gt;0,IF(VLOOKUP($C50,'YTD Scores'!$AN$2:$BC$200,L$2,FALSE)&gt;0,VLOOKUP($C50,'YTD Scores'!$AN$2:$BC$200,L$2,FALSE),""),"")</f>
        <v/>
      </c>
      <c r="M50" s="29" t="str">
        <f>IF($C50&gt;0,IF(VLOOKUP($C50,'YTD Scores'!$AN$2:$BC$200,M$2,FALSE)&gt;0,VLOOKUP($C50,'YTD Scores'!$AN$2:$BC$200,M$2,FALSE),""),"")</f>
        <v/>
      </c>
      <c r="N50" s="29" t="str">
        <f>IF($C50&gt;0,IF(VLOOKUP($C50,'YTD Scores'!$AN$2:$BC$200,N$2,FALSE)&gt;0,VLOOKUP($C50,'YTD Scores'!$AN$2:$BC$200,N$2,FALSE),""),"")</f>
        <v/>
      </c>
      <c r="O50" s="29" t="str">
        <f>IF($C50&gt;0,IF(VLOOKUP($C50,'YTD Scores'!$AN$2:$BC$200,O$2,FALSE)&gt;0,VLOOKUP($C50,'YTD Scores'!$AN$2:$BC$200,O$2,FALSE),""),"")</f>
        <v/>
      </c>
      <c r="P50" s="29" t="str">
        <f>IF($C50&gt;0,IF(VLOOKUP($C50,'YTD Scores'!$AN$2:$BC$200,P$2,FALSE)&gt;0,VLOOKUP($C50,'YTD Scores'!$AN$2:$BC$200,P$2,FALSE),""),"")</f>
        <v/>
      </c>
      <c r="Q50" s="29" t="str">
        <f>IF($C50&gt;0,IF(VLOOKUP($C50,'YTD Scores'!$AN$2:$BC$200,Q$2,FALSE)&gt;0,VLOOKUP($C50,'YTD Scores'!$AN$2:$BC$200,Q$2,FALSE),""),"")</f>
        <v/>
      </c>
    </row>
    <row r="51" spans="1:17" s="28" customFormat="1" ht="10.9" customHeight="1" x14ac:dyDescent="0.2">
      <c r="A51" s="28">
        <f t="shared" si="4"/>
        <v>48</v>
      </c>
      <c r="B51" s="28">
        <f t="shared" si="2"/>
        <v>48</v>
      </c>
      <c r="C51" s="29">
        <f>IF(LARGE('YTD Scores'!AN$2:AN$200,A51)&gt;0.99,LARGE('YTD Scores'!AN$2:AN$200,A51),0)</f>
        <v>33.078045000000003</v>
      </c>
      <c r="D51" s="29"/>
      <c r="E51" s="28" t="str">
        <f>IF(C51&gt;0,VLOOKUP(C51,'YTD Scores'!AN$2:AQ$200,4,FALSE),"")</f>
        <v>Dominic Garrett</v>
      </c>
      <c r="F51" s="29" t="str">
        <f>IF($C51&gt;0,IF(VLOOKUP($C51,'YTD Scores'!$AN$2:$BC$200,F$2,FALSE)&gt;0,VLOOKUP($C51,'YTD Scores'!$AN$2:$BC$200,F$2,FALSE),""),"")</f>
        <v/>
      </c>
      <c r="G51" s="29" t="str">
        <f>IF($C51&gt;0,IF(VLOOKUP($C51,'YTD Scores'!$AN$2:$BC$200,G$2,FALSE)&gt;0,VLOOKUP($C51,'YTD Scores'!$AN$2:$BC$200,G$2,FALSE),""),"")</f>
        <v/>
      </c>
      <c r="H51" s="29" t="str">
        <f>IF($C51&gt;0,IF(VLOOKUP($C51,'YTD Scores'!$AN$2:$BC$200,H$2,FALSE)&gt;0,VLOOKUP($C51,'YTD Scores'!$AN$2:$BC$200,H$2,FALSE),""),"")</f>
        <v/>
      </c>
      <c r="I51" s="29" t="str">
        <f>IF($C51&gt;0,IF(VLOOKUP($C51,'YTD Scores'!$AN$2:$BC$200,I$2,FALSE)&gt;0,VLOOKUP($C51,'YTD Scores'!$AN$2:$BC$200,I$2,FALSE),""),"")</f>
        <v/>
      </c>
      <c r="J51" s="29" t="str">
        <f>IF($C51&gt;0,IF(VLOOKUP($C51,'YTD Scores'!$AN$2:$BC$200,J$2,FALSE)&gt;0,VLOOKUP($C51,'YTD Scores'!$AN$2:$BC$200,J$2,FALSE),""),"")</f>
        <v/>
      </c>
      <c r="K51" s="29" t="str">
        <f>IF($C51&gt;0,IF(VLOOKUP($C51,'YTD Scores'!$AN$2:$BC$200,K$2,FALSE)&gt;0,VLOOKUP($C51,'YTD Scores'!$AN$2:$BC$200,K$2,FALSE),""),"")</f>
        <v/>
      </c>
      <c r="L51" s="29" t="str">
        <f>IF($C51&gt;0,IF(VLOOKUP($C51,'YTD Scores'!$AN$2:$BC$200,L$2,FALSE)&gt;0,VLOOKUP($C51,'YTD Scores'!$AN$2:$BC$200,L$2,FALSE),""),"")</f>
        <v/>
      </c>
      <c r="M51" s="29" t="str">
        <f>IF($C51&gt;0,IF(VLOOKUP($C51,'YTD Scores'!$AN$2:$BC$200,M$2,FALSE)&gt;0,VLOOKUP($C51,'YTD Scores'!$AN$2:$BC$200,M$2,FALSE),""),"")</f>
        <v/>
      </c>
      <c r="N51" s="29">
        <f>IF($C51&gt;0,IF(VLOOKUP($C51,'YTD Scores'!$AN$2:$BC$200,N$2,FALSE)&gt;0,VLOOKUP($C51,'YTD Scores'!$AN$2:$BC$200,N$2,FALSE),""),"")</f>
        <v>33.045000000000002</v>
      </c>
      <c r="O51" s="29" t="str">
        <f>IF($C51&gt;0,IF(VLOOKUP($C51,'YTD Scores'!$AN$2:$BC$200,O$2,FALSE)&gt;0,VLOOKUP($C51,'YTD Scores'!$AN$2:$BC$200,O$2,FALSE),""),"")</f>
        <v/>
      </c>
      <c r="P51" s="29" t="str">
        <f>IF($C51&gt;0,IF(VLOOKUP($C51,'YTD Scores'!$AN$2:$BC$200,P$2,FALSE)&gt;0,VLOOKUP($C51,'YTD Scores'!$AN$2:$BC$200,P$2,FALSE),""),"")</f>
        <v/>
      </c>
      <c r="Q51" s="29" t="str">
        <f>IF($C51&gt;0,IF(VLOOKUP($C51,'YTD Scores'!$AN$2:$BC$200,Q$2,FALSE)&gt;0,VLOOKUP($C51,'YTD Scores'!$AN$2:$BC$200,Q$2,FALSE),""),"")</f>
        <v/>
      </c>
    </row>
    <row r="52" spans="1:17" s="28" customFormat="1" ht="10.9" customHeight="1" x14ac:dyDescent="0.2">
      <c r="A52" s="28">
        <f t="shared" si="4"/>
        <v>49</v>
      </c>
      <c r="B52" s="28">
        <f t="shared" si="2"/>
        <v>49</v>
      </c>
      <c r="C52" s="29">
        <f>IF(LARGE('YTD Scores'!AN$2:AN$200,A52)&gt;0.99,LARGE('YTD Scores'!AN$2:AN$200,A52),0)</f>
        <v>33.077044000000001</v>
      </c>
      <c r="D52" s="29"/>
      <c r="E52" s="28" t="str">
        <f>IF(C52&gt;0,VLOOKUP(C52,'YTD Scores'!AN$2:AQ$200,4,FALSE),"")</f>
        <v>James Whittle</v>
      </c>
      <c r="F52" s="29" t="str">
        <f>IF($C52&gt;0,IF(VLOOKUP($C52,'YTD Scores'!$AN$2:$BC$200,F$2,FALSE)&gt;0,VLOOKUP($C52,'YTD Scores'!$AN$2:$BC$200,F$2,FALSE),""),"")</f>
        <v/>
      </c>
      <c r="G52" s="29" t="str">
        <f>IF($C52&gt;0,IF(VLOOKUP($C52,'YTD Scores'!$AN$2:$BC$200,G$2,FALSE)&gt;0,VLOOKUP($C52,'YTD Scores'!$AN$2:$BC$200,G$2,FALSE),""),"")</f>
        <v/>
      </c>
      <c r="H52" s="29" t="str">
        <f>IF($C52&gt;0,IF(VLOOKUP($C52,'YTD Scores'!$AN$2:$BC$200,H$2,FALSE)&gt;0,VLOOKUP($C52,'YTD Scores'!$AN$2:$BC$200,H$2,FALSE),""),"")</f>
        <v/>
      </c>
      <c r="I52" s="29" t="str">
        <f>IF($C52&gt;0,IF(VLOOKUP($C52,'YTD Scores'!$AN$2:$BC$200,I$2,FALSE)&gt;0,VLOOKUP($C52,'YTD Scores'!$AN$2:$BC$200,I$2,FALSE),""),"")</f>
        <v/>
      </c>
      <c r="J52" s="29" t="str">
        <f>IF($C52&gt;0,IF(VLOOKUP($C52,'YTD Scores'!$AN$2:$BC$200,J$2,FALSE)&gt;0,VLOOKUP($C52,'YTD Scores'!$AN$2:$BC$200,J$2,FALSE),""),"")</f>
        <v/>
      </c>
      <c r="K52" s="29" t="str">
        <f>IF($C52&gt;0,IF(VLOOKUP($C52,'YTD Scores'!$AN$2:$BC$200,K$2,FALSE)&gt;0,VLOOKUP($C52,'YTD Scores'!$AN$2:$BC$200,K$2,FALSE),""),"")</f>
        <v/>
      </c>
      <c r="L52" s="29" t="str">
        <f>IF($C52&gt;0,IF(VLOOKUP($C52,'YTD Scores'!$AN$2:$BC$200,L$2,FALSE)&gt;0,VLOOKUP($C52,'YTD Scores'!$AN$2:$BC$200,L$2,FALSE),""),"")</f>
        <v/>
      </c>
      <c r="M52" s="29" t="str">
        <f>IF($C52&gt;0,IF(VLOOKUP($C52,'YTD Scores'!$AN$2:$BC$200,M$2,FALSE)&gt;0,VLOOKUP($C52,'YTD Scores'!$AN$2:$BC$200,M$2,FALSE),""),"")</f>
        <v/>
      </c>
      <c r="N52" s="29" t="str">
        <f>IF($C52&gt;0,IF(VLOOKUP($C52,'YTD Scores'!$AN$2:$BC$200,N$2,FALSE)&gt;0,VLOOKUP($C52,'YTD Scores'!$AN$2:$BC$200,N$2,FALSE),""),"")</f>
        <v/>
      </c>
      <c r="O52" s="29" t="str">
        <f>IF($C52&gt;0,IF(VLOOKUP($C52,'YTD Scores'!$AN$2:$BC$200,O$2,FALSE)&gt;0,VLOOKUP($C52,'YTD Scores'!$AN$2:$BC$200,O$2,FALSE),""),"")</f>
        <v/>
      </c>
      <c r="P52" s="29" t="str">
        <f>IF($C52&gt;0,IF(VLOOKUP($C52,'YTD Scores'!$AN$2:$BC$200,P$2,FALSE)&gt;0,VLOOKUP($C52,'YTD Scores'!$AN$2:$BC$200,P$2,FALSE),""),"")</f>
        <v/>
      </c>
      <c r="Q52" s="29">
        <f>IF($C52&gt;0,IF(VLOOKUP($C52,'YTD Scores'!$AN$2:$BC$200,Q$2,FALSE)&gt;0,VLOOKUP($C52,'YTD Scores'!$AN$2:$BC$200,Q$2,FALSE),""),"")</f>
        <v>33.044000000000004</v>
      </c>
    </row>
    <row r="53" spans="1:17" s="28" customFormat="1" ht="10.9" customHeight="1" x14ac:dyDescent="0.2">
      <c r="A53" s="28">
        <f t="shared" ref="A53:A116" si="5">A52+1</f>
        <v>50</v>
      </c>
      <c r="B53" s="28">
        <f t="shared" si="2"/>
        <v>50</v>
      </c>
      <c r="C53" s="29">
        <f>IF(LARGE('YTD Scores'!AN$2:AN$200,A53)&gt;0.99,LARGE('YTD Scores'!AN$2:AN$200,A53),0)</f>
        <v>29.071041999999998</v>
      </c>
      <c r="D53" s="29"/>
      <c r="E53" s="28" t="str">
        <f>IF(C53&gt;0,VLOOKUP(C53,'YTD Scores'!AN$2:AQ$200,4,FALSE),"")</f>
        <v>Alex Wiggins</v>
      </c>
      <c r="F53" s="29" t="str">
        <f>IF($C53&gt;0,IF(VLOOKUP($C53,'YTD Scores'!$AN$2:$BC$200,F$2,FALSE)&gt;0,VLOOKUP($C53,'YTD Scores'!$AN$2:$BC$200,F$2,FALSE),""),"")</f>
        <v/>
      </c>
      <c r="G53" s="29" t="str">
        <f>IF($C53&gt;0,IF(VLOOKUP($C53,'YTD Scores'!$AN$2:$BC$200,G$2,FALSE)&gt;0,VLOOKUP($C53,'YTD Scores'!$AN$2:$BC$200,G$2,FALSE),""),"")</f>
        <v/>
      </c>
      <c r="H53" s="29" t="str">
        <f>IF($C53&gt;0,IF(VLOOKUP($C53,'YTD Scores'!$AN$2:$BC$200,H$2,FALSE)&gt;0,VLOOKUP($C53,'YTD Scores'!$AN$2:$BC$200,H$2,FALSE),""),"")</f>
        <v/>
      </c>
      <c r="I53" s="29" t="str">
        <f>IF($C53&gt;0,IF(VLOOKUP($C53,'YTD Scores'!$AN$2:$BC$200,I$2,FALSE)&gt;0,VLOOKUP($C53,'YTD Scores'!$AN$2:$BC$200,I$2,FALSE),""),"")</f>
        <v/>
      </c>
      <c r="J53" s="29" t="str">
        <f>IF($C53&gt;0,IF(VLOOKUP($C53,'YTD Scores'!$AN$2:$BC$200,J$2,FALSE)&gt;0,VLOOKUP($C53,'YTD Scores'!$AN$2:$BC$200,J$2,FALSE),""),"")</f>
        <v/>
      </c>
      <c r="K53" s="29" t="str">
        <f>IF($C53&gt;0,IF(VLOOKUP($C53,'YTD Scores'!$AN$2:$BC$200,K$2,FALSE)&gt;0,VLOOKUP($C53,'YTD Scores'!$AN$2:$BC$200,K$2,FALSE),""),"")</f>
        <v/>
      </c>
      <c r="L53" s="29" t="str">
        <f>IF($C53&gt;0,IF(VLOOKUP($C53,'YTD Scores'!$AN$2:$BC$200,L$2,FALSE)&gt;0,VLOOKUP($C53,'YTD Scores'!$AN$2:$BC$200,L$2,FALSE),""),"")</f>
        <v/>
      </c>
      <c r="M53" s="29" t="str">
        <f>IF($C53&gt;0,IF(VLOOKUP($C53,'YTD Scores'!$AN$2:$BC$200,M$2,FALSE)&gt;0,VLOOKUP($C53,'YTD Scores'!$AN$2:$BC$200,M$2,FALSE),""),"")</f>
        <v/>
      </c>
      <c r="N53" s="29">
        <f>IF($C53&gt;0,IF(VLOOKUP($C53,'YTD Scores'!$AN$2:$BC$200,N$2,FALSE)&gt;0,VLOOKUP($C53,'YTD Scores'!$AN$2:$BC$200,N$2,FALSE),""),"")</f>
        <v>29.041999999999998</v>
      </c>
      <c r="O53" s="29" t="str">
        <f>IF($C53&gt;0,IF(VLOOKUP($C53,'YTD Scores'!$AN$2:$BC$200,O$2,FALSE)&gt;0,VLOOKUP($C53,'YTD Scores'!$AN$2:$BC$200,O$2,FALSE),""),"")</f>
        <v/>
      </c>
      <c r="P53" s="29" t="str">
        <f>IF($C53&gt;0,IF(VLOOKUP($C53,'YTD Scores'!$AN$2:$BC$200,P$2,FALSE)&gt;0,VLOOKUP($C53,'YTD Scores'!$AN$2:$BC$200,P$2,FALSE),""),"")</f>
        <v/>
      </c>
      <c r="Q53" s="29" t="str">
        <f>IF($C53&gt;0,IF(VLOOKUP($C53,'YTD Scores'!$AN$2:$BC$200,Q$2,FALSE)&gt;0,VLOOKUP($C53,'YTD Scores'!$AN$2:$BC$200,Q$2,FALSE),""),"")</f>
        <v/>
      </c>
    </row>
    <row r="54" spans="1:17" s="28" customFormat="1" ht="10.9" customHeight="1" x14ac:dyDescent="0.2">
      <c r="A54" s="28">
        <f t="shared" si="5"/>
        <v>51</v>
      </c>
      <c r="B54" s="28">
        <f t="shared" si="2"/>
        <v>51</v>
      </c>
      <c r="C54" s="29">
        <f>IF(LARGE('YTD Scores'!AN$2:AN$200,A54)&gt;0.99,LARGE('YTD Scores'!AN$2:AN$200,A54),0)</f>
        <v>28.077048999999999</v>
      </c>
      <c r="D54" s="29"/>
      <c r="E54" s="28" t="str">
        <f>IF(C54&gt;0,VLOOKUP(C54,'YTD Scores'!AN$2:AQ$200,4,FALSE),"")</f>
        <v>Bob Clough</v>
      </c>
      <c r="F54" s="29" t="str">
        <f>IF($C54&gt;0,IF(VLOOKUP($C54,'YTD Scores'!$AN$2:$BC$200,F$2,FALSE)&gt;0,VLOOKUP($C54,'YTD Scores'!$AN$2:$BC$200,F$2,FALSE),""),"")</f>
        <v/>
      </c>
      <c r="G54" s="29" t="str">
        <f>IF($C54&gt;0,IF(VLOOKUP($C54,'YTD Scores'!$AN$2:$BC$200,G$2,FALSE)&gt;0,VLOOKUP($C54,'YTD Scores'!$AN$2:$BC$200,G$2,FALSE),""),"")</f>
        <v/>
      </c>
      <c r="H54" s="29" t="str">
        <f>IF($C54&gt;0,IF(VLOOKUP($C54,'YTD Scores'!$AN$2:$BC$200,H$2,FALSE)&gt;0,VLOOKUP($C54,'YTD Scores'!$AN$2:$BC$200,H$2,FALSE),""),"")</f>
        <v/>
      </c>
      <c r="I54" s="29" t="str">
        <f>IF($C54&gt;0,IF(VLOOKUP($C54,'YTD Scores'!$AN$2:$BC$200,I$2,FALSE)&gt;0,VLOOKUP($C54,'YTD Scores'!$AN$2:$BC$200,I$2,FALSE),""),"")</f>
        <v/>
      </c>
      <c r="J54" s="29" t="str">
        <f>IF($C54&gt;0,IF(VLOOKUP($C54,'YTD Scores'!$AN$2:$BC$200,J$2,FALSE)&gt;0,VLOOKUP($C54,'YTD Scores'!$AN$2:$BC$200,J$2,FALSE),""),"")</f>
        <v/>
      </c>
      <c r="K54" s="29" t="str">
        <f>IF($C54&gt;0,IF(VLOOKUP($C54,'YTD Scores'!$AN$2:$BC$200,K$2,FALSE)&gt;0,VLOOKUP($C54,'YTD Scores'!$AN$2:$BC$200,K$2,FALSE),""),"")</f>
        <v/>
      </c>
      <c r="L54" s="29">
        <f>IF($C54&gt;0,IF(VLOOKUP($C54,'YTD Scores'!$AN$2:$BC$200,L$2,FALSE)&gt;0,VLOOKUP($C54,'YTD Scores'!$AN$2:$BC$200,L$2,FALSE),""),"")</f>
        <v>28.048999999999999</v>
      </c>
      <c r="M54" s="29" t="str">
        <f>IF($C54&gt;0,IF(VLOOKUP($C54,'YTD Scores'!$AN$2:$BC$200,M$2,FALSE)&gt;0,VLOOKUP($C54,'YTD Scores'!$AN$2:$BC$200,M$2,FALSE),""),"")</f>
        <v/>
      </c>
      <c r="N54" s="29" t="str">
        <f>IF($C54&gt;0,IF(VLOOKUP($C54,'YTD Scores'!$AN$2:$BC$200,N$2,FALSE)&gt;0,VLOOKUP($C54,'YTD Scores'!$AN$2:$BC$200,N$2,FALSE),""),"")</f>
        <v/>
      </c>
      <c r="O54" s="29" t="str">
        <f>IF($C54&gt;0,IF(VLOOKUP($C54,'YTD Scores'!$AN$2:$BC$200,O$2,FALSE)&gt;0,VLOOKUP($C54,'YTD Scores'!$AN$2:$BC$200,O$2,FALSE),""),"")</f>
        <v/>
      </c>
      <c r="P54" s="29" t="str">
        <f>IF($C54&gt;0,IF(VLOOKUP($C54,'YTD Scores'!$AN$2:$BC$200,P$2,FALSE)&gt;0,VLOOKUP($C54,'YTD Scores'!$AN$2:$BC$200,P$2,FALSE),""),"")</f>
        <v/>
      </c>
      <c r="Q54" s="29" t="str">
        <f>IF($C54&gt;0,IF(VLOOKUP($C54,'YTD Scores'!$AN$2:$BC$200,Q$2,FALSE)&gt;0,VLOOKUP($C54,'YTD Scores'!$AN$2:$BC$200,Q$2,FALSE),""),"")</f>
        <v/>
      </c>
    </row>
    <row r="55" spans="1:17" s="28" customFormat="1" ht="10.9" customHeight="1" x14ac:dyDescent="0.2">
      <c r="A55" s="28">
        <f t="shared" si="5"/>
        <v>52</v>
      </c>
      <c r="B55" s="28">
        <f t="shared" si="2"/>
        <v>52</v>
      </c>
      <c r="C55" s="29">
        <f>IF(LARGE('YTD Scores'!AN$2:AN$200,A55)&gt;0.99,LARGE('YTD Scores'!AN$2:AN$200,A55),0)</f>
        <v>27.075048000000002</v>
      </c>
      <c r="D55" s="29"/>
      <c r="E55" s="28" t="str">
        <f>IF(C55&gt;0,VLOOKUP(C55,'YTD Scores'!AN$2:AQ$200,4,FALSE),"")</f>
        <v>Pam Hardman</v>
      </c>
      <c r="F55" s="29" t="str">
        <f>IF($C55&gt;0,IF(VLOOKUP($C55,'YTD Scores'!$AN$2:$BC$200,F$2,FALSE)&gt;0,VLOOKUP($C55,'YTD Scores'!$AN$2:$BC$200,F$2,FALSE),""),"")</f>
        <v/>
      </c>
      <c r="G55" s="29" t="str">
        <f>IF($C55&gt;0,IF(VLOOKUP($C55,'YTD Scores'!$AN$2:$BC$200,G$2,FALSE)&gt;0,VLOOKUP($C55,'YTD Scores'!$AN$2:$BC$200,G$2,FALSE),""),"")</f>
        <v/>
      </c>
      <c r="H55" s="29" t="str">
        <f>IF($C55&gt;0,IF(VLOOKUP($C55,'YTD Scores'!$AN$2:$BC$200,H$2,FALSE)&gt;0,VLOOKUP($C55,'YTD Scores'!$AN$2:$BC$200,H$2,FALSE),""),"")</f>
        <v/>
      </c>
      <c r="I55" s="29" t="str">
        <f>IF($C55&gt;0,IF(VLOOKUP($C55,'YTD Scores'!$AN$2:$BC$200,I$2,FALSE)&gt;0,VLOOKUP($C55,'YTD Scores'!$AN$2:$BC$200,I$2,FALSE),""),"")</f>
        <v/>
      </c>
      <c r="J55" s="29" t="str">
        <f>IF($C55&gt;0,IF(VLOOKUP($C55,'YTD Scores'!$AN$2:$BC$200,J$2,FALSE)&gt;0,VLOOKUP($C55,'YTD Scores'!$AN$2:$BC$200,J$2,FALSE),""),"")</f>
        <v/>
      </c>
      <c r="K55" s="29" t="str">
        <f>IF($C55&gt;0,IF(VLOOKUP($C55,'YTD Scores'!$AN$2:$BC$200,K$2,FALSE)&gt;0,VLOOKUP($C55,'YTD Scores'!$AN$2:$BC$200,K$2,FALSE),""),"")</f>
        <v/>
      </c>
      <c r="L55" s="29">
        <f>IF($C55&gt;0,IF(VLOOKUP($C55,'YTD Scores'!$AN$2:$BC$200,L$2,FALSE)&gt;0,VLOOKUP($C55,'YTD Scores'!$AN$2:$BC$200,L$2,FALSE),""),"")</f>
        <v>27.048000000000002</v>
      </c>
      <c r="M55" s="29" t="str">
        <f>IF($C55&gt;0,IF(VLOOKUP($C55,'YTD Scores'!$AN$2:$BC$200,M$2,FALSE)&gt;0,VLOOKUP($C55,'YTD Scores'!$AN$2:$BC$200,M$2,FALSE),""),"")</f>
        <v/>
      </c>
      <c r="N55" s="29" t="str">
        <f>IF($C55&gt;0,IF(VLOOKUP($C55,'YTD Scores'!$AN$2:$BC$200,N$2,FALSE)&gt;0,VLOOKUP($C55,'YTD Scores'!$AN$2:$BC$200,N$2,FALSE),""),"")</f>
        <v/>
      </c>
      <c r="O55" s="29" t="str">
        <f>IF($C55&gt;0,IF(VLOOKUP($C55,'YTD Scores'!$AN$2:$BC$200,O$2,FALSE)&gt;0,VLOOKUP($C55,'YTD Scores'!$AN$2:$BC$200,O$2,FALSE),""),"")</f>
        <v/>
      </c>
      <c r="P55" s="29" t="str">
        <f>IF($C55&gt;0,IF(VLOOKUP($C55,'YTD Scores'!$AN$2:$BC$200,P$2,FALSE)&gt;0,VLOOKUP($C55,'YTD Scores'!$AN$2:$BC$200,P$2,FALSE),""),"")</f>
        <v/>
      </c>
      <c r="Q55" s="29" t="str">
        <f>IF($C55&gt;0,IF(VLOOKUP($C55,'YTD Scores'!$AN$2:$BC$200,Q$2,FALSE)&gt;0,VLOOKUP($C55,'YTD Scores'!$AN$2:$BC$200,Q$2,FALSE),""),"")</f>
        <v/>
      </c>
    </row>
    <row r="56" spans="1:17" s="28" customFormat="1" ht="10.9" customHeight="1" x14ac:dyDescent="0.2">
      <c r="A56" s="28">
        <f t="shared" si="5"/>
        <v>53</v>
      </c>
      <c r="B56" s="28">
        <f t="shared" si="2"/>
        <v>53</v>
      </c>
      <c r="C56" s="29">
        <f>IF(LARGE('YTD Scores'!AN$2:AN$200,A56)&gt;0.99,LARGE('YTD Scores'!AN$2:AN$200,A56),0)</f>
        <v>26.070043999999999</v>
      </c>
      <c r="D56" s="29"/>
      <c r="E56" s="28" t="str">
        <f>IF(C56&gt;0,VLOOKUP(C56,'YTD Scores'!AN$2:AQ$200,4,FALSE),"")</f>
        <v>Richard Storey</v>
      </c>
      <c r="F56" s="29" t="str">
        <f>IF($C56&gt;0,IF(VLOOKUP($C56,'YTD Scores'!$AN$2:$BC$200,F$2,FALSE)&gt;0,VLOOKUP($C56,'YTD Scores'!$AN$2:$BC$200,F$2,FALSE),""),"")</f>
        <v/>
      </c>
      <c r="G56" s="29" t="str">
        <f>IF($C56&gt;0,IF(VLOOKUP($C56,'YTD Scores'!$AN$2:$BC$200,G$2,FALSE)&gt;0,VLOOKUP($C56,'YTD Scores'!$AN$2:$BC$200,G$2,FALSE),""),"")</f>
        <v/>
      </c>
      <c r="H56" s="29">
        <f>IF($C56&gt;0,IF(VLOOKUP($C56,'YTD Scores'!$AN$2:$BC$200,H$2,FALSE)&gt;0,VLOOKUP($C56,'YTD Scores'!$AN$2:$BC$200,H$2,FALSE),""),"")</f>
        <v>26.044</v>
      </c>
      <c r="I56" s="29" t="str">
        <f>IF($C56&gt;0,IF(VLOOKUP($C56,'YTD Scores'!$AN$2:$BC$200,I$2,FALSE)&gt;0,VLOOKUP($C56,'YTD Scores'!$AN$2:$BC$200,I$2,FALSE),""),"")</f>
        <v/>
      </c>
      <c r="J56" s="29" t="str">
        <f>IF($C56&gt;0,IF(VLOOKUP($C56,'YTD Scores'!$AN$2:$BC$200,J$2,FALSE)&gt;0,VLOOKUP($C56,'YTD Scores'!$AN$2:$BC$200,J$2,FALSE),""),"")</f>
        <v/>
      </c>
      <c r="K56" s="29" t="str">
        <f>IF($C56&gt;0,IF(VLOOKUP($C56,'YTD Scores'!$AN$2:$BC$200,K$2,FALSE)&gt;0,VLOOKUP($C56,'YTD Scores'!$AN$2:$BC$200,K$2,FALSE),""),"")</f>
        <v/>
      </c>
      <c r="L56" s="29" t="str">
        <f>IF($C56&gt;0,IF(VLOOKUP($C56,'YTD Scores'!$AN$2:$BC$200,L$2,FALSE)&gt;0,VLOOKUP($C56,'YTD Scores'!$AN$2:$BC$200,L$2,FALSE),""),"")</f>
        <v/>
      </c>
      <c r="M56" s="29" t="str">
        <f>IF($C56&gt;0,IF(VLOOKUP($C56,'YTD Scores'!$AN$2:$BC$200,M$2,FALSE)&gt;0,VLOOKUP($C56,'YTD Scores'!$AN$2:$BC$200,M$2,FALSE),""),"")</f>
        <v/>
      </c>
      <c r="N56" s="29" t="str">
        <f>IF($C56&gt;0,IF(VLOOKUP($C56,'YTD Scores'!$AN$2:$BC$200,N$2,FALSE)&gt;0,VLOOKUP($C56,'YTD Scores'!$AN$2:$BC$200,N$2,FALSE),""),"")</f>
        <v/>
      </c>
      <c r="O56" s="29" t="str">
        <f>IF($C56&gt;0,IF(VLOOKUP($C56,'YTD Scores'!$AN$2:$BC$200,O$2,FALSE)&gt;0,VLOOKUP($C56,'YTD Scores'!$AN$2:$BC$200,O$2,FALSE),""),"")</f>
        <v/>
      </c>
      <c r="P56" s="29" t="str">
        <f>IF($C56&gt;0,IF(VLOOKUP($C56,'YTD Scores'!$AN$2:$BC$200,P$2,FALSE)&gt;0,VLOOKUP($C56,'YTD Scores'!$AN$2:$BC$200,P$2,FALSE),""),"")</f>
        <v/>
      </c>
      <c r="Q56" s="29" t="str">
        <f>IF($C56&gt;0,IF(VLOOKUP($C56,'YTD Scores'!$AN$2:$BC$200,Q$2,FALSE)&gt;0,VLOOKUP($C56,'YTD Scores'!$AN$2:$BC$200,Q$2,FALSE),""),"")</f>
        <v/>
      </c>
    </row>
    <row r="57" spans="1:17" s="28" customFormat="1" ht="10.9" customHeight="1" x14ac:dyDescent="0.2">
      <c r="A57" s="28">
        <f t="shared" si="5"/>
        <v>54</v>
      </c>
      <c r="B57" s="28">
        <f t="shared" si="2"/>
        <v>54</v>
      </c>
      <c r="C57" s="29">
        <f>IF(LARGE('YTD Scores'!AN$2:AN$200,A57)&gt;0.99,LARGE('YTD Scores'!AN$2:AN$200,A57),0)</f>
        <v>24.066042000000003</v>
      </c>
      <c r="D57" s="29"/>
      <c r="E57" s="28" t="str">
        <f>IF(C57&gt;0,VLOOKUP(C57,'YTD Scores'!AN$2:AQ$200,4,FALSE),"")</f>
        <v>Aaron Kirkby</v>
      </c>
      <c r="F57" s="29" t="str">
        <f>IF($C57&gt;0,IF(VLOOKUP($C57,'YTD Scores'!$AN$2:$BC$200,F$2,FALSE)&gt;0,VLOOKUP($C57,'YTD Scores'!$AN$2:$BC$200,F$2,FALSE),""),"")</f>
        <v/>
      </c>
      <c r="G57" s="29" t="str">
        <f>IF($C57&gt;0,IF(VLOOKUP($C57,'YTD Scores'!$AN$2:$BC$200,G$2,FALSE)&gt;0,VLOOKUP($C57,'YTD Scores'!$AN$2:$BC$200,G$2,FALSE),""),"")</f>
        <v/>
      </c>
      <c r="H57" s="29">
        <f>IF($C57&gt;0,IF(VLOOKUP($C57,'YTD Scores'!$AN$2:$BC$200,H$2,FALSE)&gt;0,VLOOKUP($C57,'YTD Scores'!$AN$2:$BC$200,H$2,FALSE),""),"")</f>
        <v>24.042000000000002</v>
      </c>
      <c r="I57" s="29" t="str">
        <f>IF($C57&gt;0,IF(VLOOKUP($C57,'YTD Scores'!$AN$2:$BC$200,I$2,FALSE)&gt;0,VLOOKUP($C57,'YTD Scores'!$AN$2:$BC$200,I$2,FALSE),""),"")</f>
        <v/>
      </c>
      <c r="J57" s="29" t="str">
        <f>IF($C57&gt;0,IF(VLOOKUP($C57,'YTD Scores'!$AN$2:$BC$200,J$2,FALSE)&gt;0,VLOOKUP($C57,'YTD Scores'!$AN$2:$BC$200,J$2,FALSE),""),"")</f>
        <v/>
      </c>
      <c r="K57" s="29" t="str">
        <f>IF($C57&gt;0,IF(VLOOKUP($C57,'YTD Scores'!$AN$2:$BC$200,K$2,FALSE)&gt;0,VLOOKUP($C57,'YTD Scores'!$AN$2:$BC$200,K$2,FALSE),""),"")</f>
        <v/>
      </c>
      <c r="L57" s="29" t="str">
        <f>IF($C57&gt;0,IF(VLOOKUP($C57,'YTD Scores'!$AN$2:$BC$200,L$2,FALSE)&gt;0,VLOOKUP($C57,'YTD Scores'!$AN$2:$BC$200,L$2,FALSE),""),"")</f>
        <v/>
      </c>
      <c r="M57" s="29" t="str">
        <f>IF($C57&gt;0,IF(VLOOKUP($C57,'YTD Scores'!$AN$2:$BC$200,M$2,FALSE)&gt;0,VLOOKUP($C57,'YTD Scores'!$AN$2:$BC$200,M$2,FALSE),""),"")</f>
        <v/>
      </c>
      <c r="N57" s="29" t="str">
        <f>IF($C57&gt;0,IF(VLOOKUP($C57,'YTD Scores'!$AN$2:$BC$200,N$2,FALSE)&gt;0,VLOOKUP($C57,'YTD Scores'!$AN$2:$BC$200,N$2,FALSE),""),"")</f>
        <v/>
      </c>
      <c r="O57" s="29" t="str">
        <f>IF($C57&gt;0,IF(VLOOKUP($C57,'YTD Scores'!$AN$2:$BC$200,O$2,FALSE)&gt;0,VLOOKUP($C57,'YTD Scores'!$AN$2:$BC$200,O$2,FALSE),""),"")</f>
        <v/>
      </c>
      <c r="P57" s="29" t="str">
        <f>IF($C57&gt;0,IF(VLOOKUP($C57,'YTD Scores'!$AN$2:$BC$200,P$2,FALSE)&gt;0,VLOOKUP($C57,'YTD Scores'!$AN$2:$BC$200,P$2,FALSE),""),"")</f>
        <v/>
      </c>
      <c r="Q57" s="29" t="str">
        <f>IF($C57&gt;0,IF(VLOOKUP($C57,'YTD Scores'!$AN$2:$BC$200,Q$2,FALSE)&gt;0,VLOOKUP($C57,'YTD Scores'!$AN$2:$BC$200,Q$2,FALSE),""),"")</f>
        <v/>
      </c>
    </row>
    <row r="58" spans="1:17" s="28" customFormat="1" ht="10.9" customHeight="1" x14ac:dyDescent="0.2">
      <c r="A58" s="28">
        <f t="shared" si="5"/>
        <v>55</v>
      </c>
      <c r="B58" s="28">
        <f t="shared" si="2"/>
        <v>55</v>
      </c>
      <c r="C58" s="29">
        <f>IF(LARGE('YTD Scores'!AN$2:AN$200,A58)&gt;0.99,LARGE('YTD Scores'!AN$2:AN$200,A58),0)</f>
        <v>23.077054</v>
      </c>
      <c r="D58" s="29"/>
      <c r="E58" s="28" t="str">
        <f>IF(C58&gt;0,VLOOKUP(C58,'YTD Scores'!AN$2:AQ$200,4,FALSE),"")</f>
        <v>Alistair Leivers</v>
      </c>
      <c r="F58" s="29">
        <f>IF($C58&gt;0,IF(VLOOKUP($C58,'YTD Scores'!$AN$2:$BC$200,F$2,FALSE)&gt;0,VLOOKUP($C58,'YTD Scores'!$AN$2:$BC$200,F$2,FALSE),""),"")</f>
        <v>23.054000000000002</v>
      </c>
      <c r="G58" s="29" t="str">
        <f>IF($C58&gt;0,IF(VLOOKUP($C58,'YTD Scores'!$AN$2:$BC$200,G$2,FALSE)&gt;0,VLOOKUP($C58,'YTD Scores'!$AN$2:$BC$200,G$2,FALSE),""),"")</f>
        <v/>
      </c>
      <c r="H58" s="29" t="str">
        <f>IF($C58&gt;0,IF(VLOOKUP($C58,'YTD Scores'!$AN$2:$BC$200,H$2,FALSE)&gt;0,VLOOKUP($C58,'YTD Scores'!$AN$2:$BC$200,H$2,FALSE),""),"")</f>
        <v/>
      </c>
      <c r="I58" s="29" t="str">
        <f>IF($C58&gt;0,IF(VLOOKUP($C58,'YTD Scores'!$AN$2:$BC$200,I$2,FALSE)&gt;0,VLOOKUP($C58,'YTD Scores'!$AN$2:$BC$200,I$2,FALSE),""),"")</f>
        <v/>
      </c>
      <c r="J58" s="29" t="str">
        <f>IF($C58&gt;0,IF(VLOOKUP($C58,'YTD Scores'!$AN$2:$BC$200,J$2,FALSE)&gt;0,VLOOKUP($C58,'YTD Scores'!$AN$2:$BC$200,J$2,FALSE),""),"")</f>
        <v/>
      </c>
      <c r="K58" s="29" t="str">
        <f>IF($C58&gt;0,IF(VLOOKUP($C58,'YTD Scores'!$AN$2:$BC$200,K$2,FALSE)&gt;0,VLOOKUP($C58,'YTD Scores'!$AN$2:$BC$200,K$2,FALSE),""),"")</f>
        <v/>
      </c>
      <c r="L58" s="29" t="str">
        <f>IF($C58&gt;0,IF(VLOOKUP($C58,'YTD Scores'!$AN$2:$BC$200,L$2,FALSE)&gt;0,VLOOKUP($C58,'YTD Scores'!$AN$2:$BC$200,L$2,FALSE),""),"")</f>
        <v/>
      </c>
      <c r="M58" s="29" t="str">
        <f>IF($C58&gt;0,IF(VLOOKUP($C58,'YTD Scores'!$AN$2:$BC$200,M$2,FALSE)&gt;0,VLOOKUP($C58,'YTD Scores'!$AN$2:$BC$200,M$2,FALSE),""),"")</f>
        <v/>
      </c>
      <c r="N58" s="29" t="str">
        <f>IF($C58&gt;0,IF(VLOOKUP($C58,'YTD Scores'!$AN$2:$BC$200,N$2,FALSE)&gt;0,VLOOKUP($C58,'YTD Scores'!$AN$2:$BC$200,N$2,FALSE),""),"")</f>
        <v/>
      </c>
      <c r="O58" s="29" t="str">
        <f>IF($C58&gt;0,IF(VLOOKUP($C58,'YTD Scores'!$AN$2:$BC$200,O$2,FALSE)&gt;0,VLOOKUP($C58,'YTD Scores'!$AN$2:$BC$200,O$2,FALSE),""),"")</f>
        <v/>
      </c>
      <c r="P58" s="29" t="str">
        <f>IF($C58&gt;0,IF(VLOOKUP($C58,'YTD Scores'!$AN$2:$BC$200,P$2,FALSE)&gt;0,VLOOKUP($C58,'YTD Scores'!$AN$2:$BC$200,P$2,FALSE),""),"")</f>
        <v/>
      </c>
      <c r="Q58" s="29" t="str">
        <f>IF($C58&gt;0,IF(VLOOKUP($C58,'YTD Scores'!$AN$2:$BC$200,Q$2,FALSE)&gt;0,VLOOKUP($C58,'YTD Scores'!$AN$2:$BC$200,Q$2,FALSE),""),"")</f>
        <v/>
      </c>
    </row>
    <row r="59" spans="1:17" s="28" customFormat="1" ht="10.9" customHeight="1" x14ac:dyDescent="0.2">
      <c r="A59" s="28">
        <f t="shared" si="5"/>
        <v>56</v>
      </c>
      <c r="B59" s="28">
        <f t="shared" si="2"/>
        <v>56</v>
      </c>
      <c r="C59" s="29">
        <f>IF(LARGE('YTD Scores'!AN$2:AN$200,A59)&gt;0.99,LARGE('YTD Scores'!AN$2:AN$200,A59),0)</f>
        <v>18.061042999999998</v>
      </c>
      <c r="D59" s="29"/>
      <c r="E59" s="28" t="str">
        <f>IF(C59&gt;0,VLOOKUP(C59,'YTD Scores'!AN$2:AQ$200,4,FALSE),"")</f>
        <v>Jacqui Murray</v>
      </c>
      <c r="F59" s="29" t="str">
        <f>IF($C59&gt;0,IF(VLOOKUP($C59,'YTD Scores'!$AN$2:$BC$200,F$2,FALSE)&gt;0,VLOOKUP($C59,'YTD Scores'!$AN$2:$BC$200,F$2,FALSE),""),"")</f>
        <v/>
      </c>
      <c r="G59" s="29">
        <f>IF($C59&gt;0,IF(VLOOKUP($C59,'YTD Scores'!$AN$2:$BC$200,G$2,FALSE)&gt;0,VLOOKUP($C59,'YTD Scores'!$AN$2:$BC$200,G$2,FALSE),""),"")</f>
        <v>18.042999999999999</v>
      </c>
      <c r="H59" s="29" t="str">
        <f>IF($C59&gt;0,IF(VLOOKUP($C59,'YTD Scores'!$AN$2:$BC$200,H$2,FALSE)&gt;0,VLOOKUP($C59,'YTD Scores'!$AN$2:$BC$200,H$2,FALSE),""),"")</f>
        <v/>
      </c>
      <c r="I59" s="29" t="str">
        <f>IF($C59&gt;0,IF(VLOOKUP($C59,'YTD Scores'!$AN$2:$BC$200,I$2,FALSE)&gt;0,VLOOKUP($C59,'YTD Scores'!$AN$2:$BC$200,I$2,FALSE),""),"")</f>
        <v/>
      </c>
      <c r="J59" s="29" t="str">
        <f>IF($C59&gt;0,IF(VLOOKUP($C59,'YTD Scores'!$AN$2:$BC$200,J$2,FALSE)&gt;0,VLOOKUP($C59,'YTD Scores'!$AN$2:$BC$200,J$2,FALSE),""),"")</f>
        <v/>
      </c>
      <c r="K59" s="29" t="str">
        <f>IF($C59&gt;0,IF(VLOOKUP($C59,'YTD Scores'!$AN$2:$BC$200,K$2,FALSE)&gt;0,VLOOKUP($C59,'YTD Scores'!$AN$2:$BC$200,K$2,FALSE),""),"")</f>
        <v/>
      </c>
      <c r="L59" s="29" t="str">
        <f>IF($C59&gt;0,IF(VLOOKUP($C59,'YTD Scores'!$AN$2:$BC$200,L$2,FALSE)&gt;0,VLOOKUP($C59,'YTD Scores'!$AN$2:$BC$200,L$2,FALSE),""),"")</f>
        <v/>
      </c>
      <c r="M59" s="29" t="str">
        <f>IF($C59&gt;0,IF(VLOOKUP($C59,'YTD Scores'!$AN$2:$BC$200,M$2,FALSE)&gt;0,VLOOKUP($C59,'YTD Scores'!$AN$2:$BC$200,M$2,FALSE),""),"")</f>
        <v/>
      </c>
      <c r="N59" s="29" t="str">
        <f>IF($C59&gt;0,IF(VLOOKUP($C59,'YTD Scores'!$AN$2:$BC$200,N$2,FALSE)&gt;0,VLOOKUP($C59,'YTD Scores'!$AN$2:$BC$200,N$2,FALSE),""),"")</f>
        <v/>
      </c>
      <c r="O59" s="29" t="str">
        <f>IF($C59&gt;0,IF(VLOOKUP($C59,'YTD Scores'!$AN$2:$BC$200,O$2,FALSE)&gt;0,VLOOKUP($C59,'YTD Scores'!$AN$2:$BC$200,O$2,FALSE),""),"")</f>
        <v/>
      </c>
      <c r="P59" s="29" t="str">
        <f>IF($C59&gt;0,IF(VLOOKUP($C59,'YTD Scores'!$AN$2:$BC$200,P$2,FALSE)&gt;0,VLOOKUP($C59,'YTD Scores'!$AN$2:$BC$200,P$2,FALSE),""),"")</f>
        <v/>
      </c>
      <c r="Q59" s="29" t="str">
        <f>IF($C59&gt;0,IF(VLOOKUP($C59,'YTD Scores'!$AN$2:$BC$200,Q$2,FALSE)&gt;0,VLOOKUP($C59,'YTD Scores'!$AN$2:$BC$200,Q$2,FALSE),""),"")</f>
        <v/>
      </c>
    </row>
    <row r="60" spans="1:17" s="28" customFormat="1" ht="10.9" customHeight="1" x14ac:dyDescent="0.2">
      <c r="A60" s="28">
        <f t="shared" si="5"/>
        <v>57</v>
      </c>
      <c r="B60" s="28">
        <f t="shared" si="2"/>
        <v>57</v>
      </c>
      <c r="C60" s="29">
        <f>IF(LARGE('YTD Scores'!AN$2:AN$200,A60)&gt;0.99,LARGE('YTD Scores'!AN$2:AN$200,A60),0)</f>
        <v>17.067050000000002</v>
      </c>
      <c r="D60" s="29"/>
      <c r="E60" s="28" t="str">
        <f>IF(C60&gt;0,VLOOKUP(C60,'YTD Scores'!AN$2:AQ$200,4,FALSE),"")</f>
        <v>Mark Johnston</v>
      </c>
      <c r="F60" s="29">
        <f>IF($C60&gt;0,IF(VLOOKUP($C60,'YTD Scores'!$AN$2:$BC$200,F$2,FALSE)&gt;0,VLOOKUP($C60,'YTD Scores'!$AN$2:$BC$200,F$2,FALSE),""),"")</f>
        <v>17.05</v>
      </c>
      <c r="G60" s="29" t="str">
        <f>IF($C60&gt;0,IF(VLOOKUP($C60,'YTD Scores'!$AN$2:$BC$200,G$2,FALSE)&gt;0,VLOOKUP($C60,'YTD Scores'!$AN$2:$BC$200,G$2,FALSE),""),"")</f>
        <v/>
      </c>
      <c r="H60" s="29" t="str">
        <f>IF($C60&gt;0,IF(VLOOKUP($C60,'YTD Scores'!$AN$2:$BC$200,H$2,FALSE)&gt;0,VLOOKUP($C60,'YTD Scores'!$AN$2:$BC$200,H$2,FALSE),""),"")</f>
        <v/>
      </c>
      <c r="I60" s="29" t="str">
        <f>IF($C60&gt;0,IF(VLOOKUP($C60,'YTD Scores'!$AN$2:$BC$200,I$2,FALSE)&gt;0,VLOOKUP($C60,'YTD Scores'!$AN$2:$BC$200,I$2,FALSE),""),"")</f>
        <v/>
      </c>
      <c r="J60" s="29" t="str">
        <f>IF($C60&gt;0,IF(VLOOKUP($C60,'YTD Scores'!$AN$2:$BC$200,J$2,FALSE)&gt;0,VLOOKUP($C60,'YTD Scores'!$AN$2:$BC$200,J$2,FALSE),""),"")</f>
        <v/>
      </c>
      <c r="K60" s="29" t="str">
        <f>IF($C60&gt;0,IF(VLOOKUP($C60,'YTD Scores'!$AN$2:$BC$200,K$2,FALSE)&gt;0,VLOOKUP($C60,'YTD Scores'!$AN$2:$BC$200,K$2,FALSE),""),"")</f>
        <v/>
      </c>
      <c r="L60" s="29" t="str">
        <f>IF($C60&gt;0,IF(VLOOKUP($C60,'YTD Scores'!$AN$2:$BC$200,L$2,FALSE)&gt;0,VLOOKUP($C60,'YTD Scores'!$AN$2:$BC$200,L$2,FALSE),""),"")</f>
        <v/>
      </c>
      <c r="M60" s="29" t="str">
        <f>IF($C60&gt;0,IF(VLOOKUP($C60,'YTD Scores'!$AN$2:$BC$200,M$2,FALSE)&gt;0,VLOOKUP($C60,'YTD Scores'!$AN$2:$BC$200,M$2,FALSE),""),"")</f>
        <v/>
      </c>
      <c r="N60" s="29" t="str">
        <f>IF($C60&gt;0,IF(VLOOKUP($C60,'YTD Scores'!$AN$2:$BC$200,N$2,FALSE)&gt;0,VLOOKUP($C60,'YTD Scores'!$AN$2:$BC$200,N$2,FALSE),""),"")</f>
        <v/>
      </c>
      <c r="O60" s="29" t="str">
        <f>IF($C60&gt;0,IF(VLOOKUP($C60,'YTD Scores'!$AN$2:$BC$200,O$2,FALSE)&gt;0,VLOOKUP($C60,'YTD Scores'!$AN$2:$BC$200,O$2,FALSE),""),"")</f>
        <v/>
      </c>
      <c r="P60" s="29" t="str">
        <f>IF($C60&gt;0,IF(VLOOKUP($C60,'YTD Scores'!$AN$2:$BC$200,P$2,FALSE)&gt;0,VLOOKUP($C60,'YTD Scores'!$AN$2:$BC$200,P$2,FALSE),""),"")</f>
        <v/>
      </c>
      <c r="Q60" s="29" t="str">
        <f>IF($C60&gt;0,IF(VLOOKUP($C60,'YTD Scores'!$AN$2:$BC$200,Q$2,FALSE)&gt;0,VLOOKUP($C60,'YTD Scores'!$AN$2:$BC$200,Q$2,FALSE),""),"")</f>
        <v/>
      </c>
    </row>
    <row r="61" spans="1:17" s="28" customFormat="1" ht="10.9" customHeight="1" x14ac:dyDescent="0.2">
      <c r="A61" s="28">
        <f t="shared" si="5"/>
        <v>58</v>
      </c>
      <c r="B61" s="28">
        <f t="shared" si="2"/>
        <v>58</v>
      </c>
      <c r="C61" s="29">
        <f>IF(LARGE('YTD Scores'!AN$2:AN$200,A61)&gt;0.99,LARGE('YTD Scores'!AN$2:AN$200,A61),0)</f>
        <v>16.065048999999998</v>
      </c>
      <c r="D61" s="29"/>
      <c r="E61" s="28" t="str">
        <f>IF(C61&gt;0,VLOOKUP(C61,'YTD Scores'!AN$2:AQ$200,4,FALSE),"")</f>
        <v>Barbara Holmes</v>
      </c>
      <c r="F61" s="29">
        <f>IF($C61&gt;0,IF(VLOOKUP($C61,'YTD Scores'!$AN$2:$BC$200,F$2,FALSE)&gt;0,VLOOKUP($C61,'YTD Scores'!$AN$2:$BC$200,F$2,FALSE),""),"")</f>
        <v>16.048999999999999</v>
      </c>
      <c r="G61" s="29" t="str">
        <f>IF($C61&gt;0,IF(VLOOKUP($C61,'YTD Scores'!$AN$2:$BC$200,G$2,FALSE)&gt;0,VLOOKUP($C61,'YTD Scores'!$AN$2:$BC$200,G$2,FALSE),""),"")</f>
        <v/>
      </c>
      <c r="H61" s="29" t="str">
        <f>IF($C61&gt;0,IF(VLOOKUP($C61,'YTD Scores'!$AN$2:$BC$200,H$2,FALSE)&gt;0,VLOOKUP($C61,'YTD Scores'!$AN$2:$BC$200,H$2,FALSE),""),"")</f>
        <v/>
      </c>
      <c r="I61" s="29" t="str">
        <f>IF($C61&gt;0,IF(VLOOKUP($C61,'YTD Scores'!$AN$2:$BC$200,I$2,FALSE)&gt;0,VLOOKUP($C61,'YTD Scores'!$AN$2:$BC$200,I$2,FALSE),""),"")</f>
        <v/>
      </c>
      <c r="J61" s="29" t="str">
        <f>IF($C61&gt;0,IF(VLOOKUP($C61,'YTD Scores'!$AN$2:$BC$200,J$2,FALSE)&gt;0,VLOOKUP($C61,'YTD Scores'!$AN$2:$BC$200,J$2,FALSE),""),"")</f>
        <v/>
      </c>
      <c r="K61" s="29" t="str">
        <f>IF($C61&gt;0,IF(VLOOKUP($C61,'YTD Scores'!$AN$2:$BC$200,K$2,FALSE)&gt;0,VLOOKUP($C61,'YTD Scores'!$AN$2:$BC$200,K$2,FALSE),""),"")</f>
        <v/>
      </c>
      <c r="L61" s="29" t="str">
        <f>IF($C61&gt;0,IF(VLOOKUP($C61,'YTD Scores'!$AN$2:$BC$200,L$2,FALSE)&gt;0,VLOOKUP($C61,'YTD Scores'!$AN$2:$BC$200,L$2,FALSE),""),"")</f>
        <v/>
      </c>
      <c r="M61" s="29" t="str">
        <f>IF($C61&gt;0,IF(VLOOKUP($C61,'YTD Scores'!$AN$2:$BC$200,M$2,FALSE)&gt;0,VLOOKUP($C61,'YTD Scores'!$AN$2:$BC$200,M$2,FALSE),""),"")</f>
        <v/>
      </c>
      <c r="N61" s="29" t="str">
        <f>IF($C61&gt;0,IF(VLOOKUP($C61,'YTD Scores'!$AN$2:$BC$200,N$2,FALSE)&gt;0,VLOOKUP($C61,'YTD Scores'!$AN$2:$BC$200,N$2,FALSE),""),"")</f>
        <v/>
      </c>
      <c r="O61" s="29" t="str">
        <f>IF($C61&gt;0,IF(VLOOKUP($C61,'YTD Scores'!$AN$2:$BC$200,O$2,FALSE)&gt;0,VLOOKUP($C61,'YTD Scores'!$AN$2:$BC$200,O$2,FALSE),""),"")</f>
        <v/>
      </c>
      <c r="P61" s="29" t="str">
        <f>IF($C61&gt;0,IF(VLOOKUP($C61,'YTD Scores'!$AN$2:$BC$200,P$2,FALSE)&gt;0,VLOOKUP($C61,'YTD Scores'!$AN$2:$BC$200,P$2,FALSE),""),"")</f>
        <v/>
      </c>
      <c r="Q61" s="29" t="str">
        <f>IF($C61&gt;0,IF(VLOOKUP($C61,'YTD Scores'!$AN$2:$BC$200,Q$2,FALSE)&gt;0,VLOOKUP($C61,'YTD Scores'!$AN$2:$BC$200,Q$2,FALSE),""),"")</f>
        <v/>
      </c>
    </row>
    <row r="62" spans="1:17" s="28" customFormat="1" ht="10.9" customHeight="1" x14ac:dyDescent="0.2">
      <c r="A62" s="28">
        <f t="shared" si="5"/>
        <v>59</v>
      </c>
      <c r="B62" s="28" t="str">
        <f t="shared" si="2"/>
        <v/>
      </c>
      <c r="C62" s="29">
        <f>IF(LARGE('YTD Scores'!AN$2:AN$200,A62)&gt;0.99,LARGE('YTD Scores'!AN$2:AN$200,A62),0)</f>
        <v>0</v>
      </c>
      <c r="D62" s="29"/>
      <c r="E62" s="28" t="str">
        <f>IF(C62&gt;0,VLOOKUP(C62,'YTD Scores'!AN$2:AQ$200,4,FALSE),"")</f>
        <v/>
      </c>
      <c r="F62" s="29" t="str">
        <f>IF($C62&gt;0,IF(VLOOKUP($C62,'YTD Scores'!$AN$2:$BC$200,F$2,FALSE)&gt;0,VLOOKUP($C62,'YTD Scores'!$AN$2:$BC$200,F$2,FALSE),""),"")</f>
        <v/>
      </c>
      <c r="G62" s="29" t="str">
        <f>IF($C62&gt;0,IF(VLOOKUP($C62,'YTD Scores'!$AN$2:$BC$200,G$2,FALSE)&gt;0,VLOOKUP($C62,'YTD Scores'!$AN$2:$BC$200,G$2,FALSE),""),"")</f>
        <v/>
      </c>
      <c r="H62" s="29" t="str">
        <f>IF($C62&gt;0,IF(VLOOKUP($C62,'YTD Scores'!$AN$2:$BC$200,H$2,FALSE)&gt;0,VLOOKUP($C62,'YTD Scores'!$AN$2:$BC$200,H$2,FALSE),""),"")</f>
        <v/>
      </c>
      <c r="I62" s="29" t="str">
        <f>IF($C62&gt;0,IF(VLOOKUP($C62,'YTD Scores'!$AN$2:$BC$200,I$2,FALSE)&gt;0,VLOOKUP($C62,'YTD Scores'!$AN$2:$BC$200,I$2,FALSE),""),"")</f>
        <v/>
      </c>
      <c r="J62" s="29" t="str">
        <f>IF($C62&gt;0,IF(VLOOKUP($C62,'YTD Scores'!$AN$2:$BC$200,J$2,FALSE)&gt;0,VLOOKUP($C62,'YTD Scores'!$AN$2:$BC$200,J$2,FALSE),""),"")</f>
        <v/>
      </c>
      <c r="K62" s="29" t="str">
        <f>IF($C62&gt;0,IF(VLOOKUP($C62,'YTD Scores'!$AN$2:$BC$200,K$2,FALSE)&gt;0,VLOOKUP($C62,'YTD Scores'!$AN$2:$BC$200,K$2,FALSE),""),"")</f>
        <v/>
      </c>
      <c r="L62" s="29" t="str">
        <f>IF($C62&gt;0,IF(VLOOKUP($C62,'YTD Scores'!$AN$2:$BC$200,L$2,FALSE)&gt;0,VLOOKUP($C62,'YTD Scores'!$AN$2:$BC$200,L$2,FALSE),""),"")</f>
        <v/>
      </c>
      <c r="M62" s="29" t="str">
        <f>IF($C62&gt;0,IF(VLOOKUP($C62,'YTD Scores'!$AN$2:$BC$200,M$2,FALSE)&gt;0,VLOOKUP($C62,'YTD Scores'!$AN$2:$BC$200,M$2,FALSE),""),"")</f>
        <v/>
      </c>
      <c r="N62" s="29" t="str">
        <f>IF($C62&gt;0,IF(VLOOKUP($C62,'YTD Scores'!$AN$2:$BC$200,N$2,FALSE)&gt;0,VLOOKUP($C62,'YTD Scores'!$AN$2:$BC$200,N$2,FALSE),""),"")</f>
        <v/>
      </c>
      <c r="O62" s="29" t="str">
        <f>IF($C62&gt;0,IF(VLOOKUP($C62,'YTD Scores'!$AN$2:$BC$200,O$2,FALSE)&gt;0,VLOOKUP($C62,'YTD Scores'!$AN$2:$BC$200,O$2,FALSE),""),"")</f>
        <v/>
      </c>
      <c r="P62" s="29" t="str">
        <f>IF($C62&gt;0,IF(VLOOKUP($C62,'YTD Scores'!$AN$2:$BC$200,P$2,FALSE)&gt;0,VLOOKUP($C62,'YTD Scores'!$AN$2:$BC$200,P$2,FALSE),""),"")</f>
        <v/>
      </c>
      <c r="Q62" s="29" t="str">
        <f>IF($C62&gt;0,IF(VLOOKUP($C62,'YTD Scores'!$AN$2:$BC$200,Q$2,FALSE)&gt;0,VLOOKUP($C62,'YTD Scores'!$AN$2:$BC$200,Q$2,FALSE),""),"")</f>
        <v/>
      </c>
    </row>
    <row r="63" spans="1:17" s="28" customFormat="1" ht="10.9" customHeight="1" x14ac:dyDescent="0.2">
      <c r="A63" s="28">
        <f t="shared" si="5"/>
        <v>60</v>
      </c>
      <c r="B63" s="28" t="str">
        <f t="shared" si="2"/>
        <v/>
      </c>
      <c r="C63" s="29">
        <f>IF(LARGE('YTD Scores'!AN$2:AN$200,A63)&gt;0.99,LARGE('YTD Scores'!AN$2:AN$200,A63),0)</f>
        <v>0</v>
      </c>
      <c r="D63" s="29"/>
      <c r="E63" s="28" t="str">
        <f>IF(C63&gt;0,VLOOKUP(C63,'YTD Scores'!AN$2:AQ$200,4,FALSE),"")</f>
        <v/>
      </c>
      <c r="F63" s="29" t="str">
        <f>IF($C63&gt;0,IF(VLOOKUP($C63,'YTD Scores'!$AN$2:$BC$200,F$2,FALSE)&gt;0,VLOOKUP($C63,'YTD Scores'!$AN$2:$BC$200,F$2,FALSE),""),"")</f>
        <v/>
      </c>
      <c r="G63" s="29" t="str">
        <f>IF($C63&gt;0,IF(VLOOKUP($C63,'YTD Scores'!$AN$2:$BC$200,G$2,FALSE)&gt;0,VLOOKUP($C63,'YTD Scores'!$AN$2:$BC$200,G$2,FALSE),""),"")</f>
        <v/>
      </c>
      <c r="H63" s="29" t="str">
        <f>IF($C63&gt;0,IF(VLOOKUP($C63,'YTD Scores'!$AN$2:$BC$200,H$2,FALSE)&gt;0,VLOOKUP($C63,'YTD Scores'!$AN$2:$BC$200,H$2,FALSE),""),"")</f>
        <v/>
      </c>
      <c r="I63" s="29" t="str">
        <f>IF($C63&gt;0,IF(VLOOKUP($C63,'YTD Scores'!$AN$2:$BC$200,I$2,FALSE)&gt;0,VLOOKUP($C63,'YTD Scores'!$AN$2:$BC$200,I$2,FALSE),""),"")</f>
        <v/>
      </c>
      <c r="J63" s="29" t="str">
        <f>IF($C63&gt;0,IF(VLOOKUP($C63,'YTD Scores'!$AN$2:$BC$200,J$2,FALSE)&gt;0,VLOOKUP($C63,'YTD Scores'!$AN$2:$BC$200,J$2,FALSE),""),"")</f>
        <v/>
      </c>
      <c r="K63" s="29" t="str">
        <f>IF($C63&gt;0,IF(VLOOKUP($C63,'YTD Scores'!$AN$2:$BC$200,K$2,FALSE)&gt;0,VLOOKUP($C63,'YTD Scores'!$AN$2:$BC$200,K$2,FALSE),""),"")</f>
        <v/>
      </c>
      <c r="L63" s="29" t="str">
        <f>IF($C63&gt;0,IF(VLOOKUP($C63,'YTD Scores'!$AN$2:$BC$200,L$2,FALSE)&gt;0,VLOOKUP($C63,'YTD Scores'!$AN$2:$BC$200,L$2,FALSE),""),"")</f>
        <v/>
      </c>
      <c r="M63" s="29" t="str">
        <f>IF($C63&gt;0,IF(VLOOKUP($C63,'YTD Scores'!$AN$2:$BC$200,M$2,FALSE)&gt;0,VLOOKUP($C63,'YTD Scores'!$AN$2:$BC$200,M$2,FALSE),""),"")</f>
        <v/>
      </c>
      <c r="N63" s="29" t="str">
        <f>IF($C63&gt;0,IF(VLOOKUP($C63,'YTD Scores'!$AN$2:$BC$200,N$2,FALSE)&gt;0,VLOOKUP($C63,'YTD Scores'!$AN$2:$BC$200,N$2,FALSE),""),"")</f>
        <v/>
      </c>
      <c r="O63" s="29" t="str">
        <f>IF($C63&gt;0,IF(VLOOKUP($C63,'YTD Scores'!$AN$2:$BC$200,O$2,FALSE)&gt;0,VLOOKUP($C63,'YTD Scores'!$AN$2:$BC$200,O$2,FALSE),""),"")</f>
        <v/>
      </c>
      <c r="P63" s="29" t="str">
        <f>IF($C63&gt;0,IF(VLOOKUP($C63,'YTD Scores'!$AN$2:$BC$200,P$2,FALSE)&gt;0,VLOOKUP($C63,'YTD Scores'!$AN$2:$BC$200,P$2,FALSE),""),"")</f>
        <v/>
      </c>
      <c r="Q63" s="29" t="str">
        <f>IF($C63&gt;0,IF(VLOOKUP($C63,'YTD Scores'!$AN$2:$BC$200,Q$2,FALSE)&gt;0,VLOOKUP($C63,'YTD Scores'!$AN$2:$BC$200,Q$2,FALSE),""),"")</f>
        <v/>
      </c>
    </row>
    <row r="64" spans="1:17" s="28" customFormat="1" ht="10.9" customHeight="1" x14ac:dyDescent="0.2">
      <c r="A64" s="28">
        <f t="shared" si="5"/>
        <v>61</v>
      </c>
      <c r="B64" s="28" t="str">
        <f t="shared" si="2"/>
        <v/>
      </c>
      <c r="C64" s="29">
        <f>IF(LARGE('YTD Scores'!AN$2:AN$200,A64)&gt;0.99,LARGE('YTD Scores'!AN$2:AN$200,A64),0)</f>
        <v>0</v>
      </c>
      <c r="D64" s="29"/>
      <c r="E64" s="28" t="str">
        <f>IF(C64&gt;0,VLOOKUP(C64,'YTD Scores'!AN$2:AQ$200,4,FALSE),"")</f>
        <v/>
      </c>
      <c r="F64" s="29" t="str">
        <f>IF($C64&gt;0,IF(VLOOKUP($C64,'YTD Scores'!$AN$2:$BC$200,F$2,FALSE)&gt;0,VLOOKUP($C64,'YTD Scores'!$AN$2:$BC$200,F$2,FALSE),""),"")</f>
        <v/>
      </c>
      <c r="G64" s="29" t="str">
        <f>IF($C64&gt;0,IF(VLOOKUP($C64,'YTD Scores'!$AN$2:$BC$200,G$2,FALSE)&gt;0,VLOOKUP($C64,'YTD Scores'!$AN$2:$BC$200,G$2,FALSE),""),"")</f>
        <v/>
      </c>
      <c r="H64" s="29" t="str">
        <f>IF($C64&gt;0,IF(VLOOKUP($C64,'YTD Scores'!$AN$2:$BC$200,H$2,FALSE)&gt;0,VLOOKUP($C64,'YTD Scores'!$AN$2:$BC$200,H$2,FALSE),""),"")</f>
        <v/>
      </c>
      <c r="I64" s="29" t="str">
        <f>IF($C64&gt;0,IF(VLOOKUP($C64,'YTD Scores'!$AN$2:$BC$200,I$2,FALSE)&gt;0,VLOOKUP($C64,'YTD Scores'!$AN$2:$BC$200,I$2,FALSE),""),"")</f>
        <v/>
      </c>
      <c r="J64" s="29" t="str">
        <f>IF($C64&gt;0,IF(VLOOKUP($C64,'YTD Scores'!$AN$2:$BC$200,J$2,FALSE)&gt;0,VLOOKUP($C64,'YTD Scores'!$AN$2:$BC$200,J$2,FALSE),""),"")</f>
        <v/>
      </c>
      <c r="K64" s="29" t="str">
        <f>IF($C64&gt;0,IF(VLOOKUP($C64,'YTD Scores'!$AN$2:$BC$200,K$2,FALSE)&gt;0,VLOOKUP($C64,'YTD Scores'!$AN$2:$BC$200,K$2,FALSE),""),"")</f>
        <v/>
      </c>
      <c r="L64" s="29" t="str">
        <f>IF($C64&gt;0,IF(VLOOKUP($C64,'YTD Scores'!$AN$2:$BC$200,L$2,FALSE)&gt;0,VLOOKUP($C64,'YTD Scores'!$AN$2:$BC$200,L$2,FALSE),""),"")</f>
        <v/>
      </c>
      <c r="M64" s="29" t="str">
        <f>IF($C64&gt;0,IF(VLOOKUP($C64,'YTD Scores'!$AN$2:$BC$200,M$2,FALSE)&gt;0,VLOOKUP($C64,'YTD Scores'!$AN$2:$BC$200,M$2,FALSE),""),"")</f>
        <v/>
      </c>
      <c r="N64" s="29" t="str">
        <f>IF($C64&gt;0,IF(VLOOKUP($C64,'YTD Scores'!$AN$2:$BC$200,N$2,FALSE)&gt;0,VLOOKUP($C64,'YTD Scores'!$AN$2:$BC$200,N$2,FALSE),""),"")</f>
        <v/>
      </c>
      <c r="O64" s="29" t="str">
        <f>IF($C64&gt;0,IF(VLOOKUP($C64,'YTD Scores'!$AN$2:$BC$200,O$2,FALSE)&gt;0,VLOOKUP($C64,'YTD Scores'!$AN$2:$BC$200,O$2,FALSE),""),"")</f>
        <v/>
      </c>
      <c r="P64" s="29" t="str">
        <f>IF($C64&gt;0,IF(VLOOKUP($C64,'YTD Scores'!$AN$2:$BC$200,P$2,FALSE)&gt;0,VLOOKUP($C64,'YTD Scores'!$AN$2:$BC$200,P$2,FALSE),""),"")</f>
        <v/>
      </c>
      <c r="Q64" s="29" t="str">
        <f>IF($C64&gt;0,IF(VLOOKUP($C64,'YTD Scores'!$AN$2:$BC$200,Q$2,FALSE)&gt;0,VLOOKUP($C64,'YTD Scores'!$AN$2:$BC$200,Q$2,FALSE),""),"")</f>
        <v/>
      </c>
    </row>
    <row r="65" spans="1:17" s="28" customFormat="1" ht="10.9" customHeight="1" x14ac:dyDescent="0.2">
      <c r="A65" s="28">
        <f t="shared" si="5"/>
        <v>62</v>
      </c>
      <c r="B65" s="28" t="str">
        <f t="shared" si="2"/>
        <v/>
      </c>
      <c r="C65" s="29">
        <f>IF(LARGE('YTD Scores'!AN$2:AN$200,A65)&gt;0.99,LARGE('YTD Scores'!AN$2:AN$200,A65),0)</f>
        <v>0</v>
      </c>
      <c r="D65" s="29"/>
      <c r="E65" s="28" t="str">
        <f>IF(C65&gt;0,VLOOKUP(C65,'YTD Scores'!AN$2:AQ$200,4,FALSE),"")</f>
        <v/>
      </c>
      <c r="F65" s="29" t="str">
        <f>IF($C65&gt;0,IF(VLOOKUP($C65,'YTD Scores'!$AN$2:$BC$200,F$2,FALSE)&gt;0,VLOOKUP($C65,'YTD Scores'!$AN$2:$BC$200,F$2,FALSE),""),"")</f>
        <v/>
      </c>
      <c r="G65" s="29" t="str">
        <f>IF($C65&gt;0,IF(VLOOKUP($C65,'YTD Scores'!$AN$2:$BC$200,G$2,FALSE)&gt;0,VLOOKUP($C65,'YTD Scores'!$AN$2:$BC$200,G$2,FALSE),""),"")</f>
        <v/>
      </c>
      <c r="H65" s="29" t="str">
        <f>IF($C65&gt;0,IF(VLOOKUP($C65,'YTD Scores'!$AN$2:$BC$200,H$2,FALSE)&gt;0,VLOOKUP($C65,'YTD Scores'!$AN$2:$BC$200,H$2,FALSE),""),"")</f>
        <v/>
      </c>
      <c r="I65" s="29" t="str">
        <f>IF($C65&gt;0,IF(VLOOKUP($C65,'YTD Scores'!$AN$2:$BC$200,I$2,FALSE)&gt;0,VLOOKUP($C65,'YTD Scores'!$AN$2:$BC$200,I$2,FALSE),""),"")</f>
        <v/>
      </c>
      <c r="J65" s="29" t="str">
        <f>IF($C65&gt;0,IF(VLOOKUP($C65,'YTD Scores'!$AN$2:$BC$200,J$2,FALSE)&gt;0,VLOOKUP($C65,'YTD Scores'!$AN$2:$BC$200,J$2,FALSE),""),"")</f>
        <v/>
      </c>
      <c r="K65" s="29" t="str">
        <f>IF($C65&gt;0,IF(VLOOKUP($C65,'YTD Scores'!$AN$2:$BC$200,K$2,FALSE)&gt;0,VLOOKUP($C65,'YTD Scores'!$AN$2:$BC$200,K$2,FALSE),""),"")</f>
        <v/>
      </c>
      <c r="L65" s="29" t="str">
        <f>IF($C65&gt;0,IF(VLOOKUP($C65,'YTD Scores'!$AN$2:$BC$200,L$2,FALSE)&gt;0,VLOOKUP($C65,'YTD Scores'!$AN$2:$BC$200,L$2,FALSE),""),"")</f>
        <v/>
      </c>
      <c r="M65" s="29" t="str">
        <f>IF($C65&gt;0,IF(VLOOKUP($C65,'YTD Scores'!$AN$2:$BC$200,M$2,FALSE)&gt;0,VLOOKUP($C65,'YTD Scores'!$AN$2:$BC$200,M$2,FALSE),""),"")</f>
        <v/>
      </c>
      <c r="N65" s="29" t="str">
        <f>IF($C65&gt;0,IF(VLOOKUP($C65,'YTD Scores'!$AN$2:$BC$200,N$2,FALSE)&gt;0,VLOOKUP($C65,'YTD Scores'!$AN$2:$BC$200,N$2,FALSE),""),"")</f>
        <v/>
      </c>
      <c r="O65" s="29" t="str">
        <f>IF($C65&gt;0,IF(VLOOKUP($C65,'YTD Scores'!$AN$2:$BC$200,O$2,FALSE)&gt;0,VLOOKUP($C65,'YTD Scores'!$AN$2:$BC$200,O$2,FALSE),""),"")</f>
        <v/>
      </c>
      <c r="P65" s="29" t="str">
        <f>IF($C65&gt;0,IF(VLOOKUP($C65,'YTD Scores'!$AN$2:$BC$200,P$2,FALSE)&gt;0,VLOOKUP($C65,'YTD Scores'!$AN$2:$BC$200,P$2,FALSE),""),"")</f>
        <v/>
      </c>
      <c r="Q65" s="29" t="str">
        <f>IF($C65&gt;0,IF(VLOOKUP($C65,'YTD Scores'!$AN$2:$BC$200,Q$2,FALSE)&gt;0,VLOOKUP($C65,'YTD Scores'!$AN$2:$BC$200,Q$2,FALSE),""),"")</f>
        <v/>
      </c>
    </row>
    <row r="66" spans="1:17" s="28" customFormat="1" ht="10.9" customHeight="1" x14ac:dyDescent="0.2">
      <c r="A66" s="28">
        <f t="shared" si="5"/>
        <v>63</v>
      </c>
      <c r="B66" s="28" t="str">
        <f t="shared" si="2"/>
        <v/>
      </c>
      <c r="C66" s="29">
        <f>IF(LARGE('YTD Scores'!AN$2:AN$200,A66)&gt;0.99,LARGE('YTD Scores'!AN$2:AN$200,A66),0)</f>
        <v>0</v>
      </c>
      <c r="D66" s="29"/>
      <c r="E66" s="28" t="str">
        <f>IF(C66&gt;0,VLOOKUP(C66,'YTD Scores'!AN$2:AQ$200,4,FALSE),"")</f>
        <v/>
      </c>
      <c r="F66" s="29" t="str">
        <f>IF($C66&gt;0,IF(VLOOKUP($C66,'YTD Scores'!$AN$2:$BC$200,F$2,FALSE)&gt;0,VLOOKUP($C66,'YTD Scores'!$AN$2:$BC$200,F$2,FALSE),""),"")</f>
        <v/>
      </c>
      <c r="G66" s="29" t="str">
        <f>IF($C66&gt;0,IF(VLOOKUP($C66,'YTD Scores'!$AN$2:$BC$200,G$2,FALSE)&gt;0,VLOOKUP($C66,'YTD Scores'!$AN$2:$BC$200,G$2,FALSE),""),"")</f>
        <v/>
      </c>
      <c r="H66" s="29" t="str">
        <f>IF($C66&gt;0,IF(VLOOKUP($C66,'YTD Scores'!$AN$2:$BC$200,H$2,FALSE)&gt;0,VLOOKUP($C66,'YTD Scores'!$AN$2:$BC$200,H$2,FALSE),""),"")</f>
        <v/>
      </c>
      <c r="I66" s="29" t="str">
        <f>IF($C66&gt;0,IF(VLOOKUP($C66,'YTD Scores'!$AN$2:$BC$200,I$2,FALSE)&gt;0,VLOOKUP($C66,'YTD Scores'!$AN$2:$BC$200,I$2,FALSE),""),"")</f>
        <v/>
      </c>
      <c r="J66" s="29" t="str">
        <f>IF($C66&gt;0,IF(VLOOKUP($C66,'YTD Scores'!$AN$2:$BC$200,J$2,FALSE)&gt;0,VLOOKUP($C66,'YTD Scores'!$AN$2:$BC$200,J$2,FALSE),""),"")</f>
        <v/>
      </c>
      <c r="K66" s="29" t="str">
        <f>IF($C66&gt;0,IF(VLOOKUP($C66,'YTD Scores'!$AN$2:$BC$200,K$2,FALSE)&gt;0,VLOOKUP($C66,'YTD Scores'!$AN$2:$BC$200,K$2,FALSE),""),"")</f>
        <v/>
      </c>
      <c r="L66" s="29" t="str">
        <f>IF($C66&gt;0,IF(VLOOKUP($C66,'YTD Scores'!$AN$2:$BC$200,L$2,FALSE)&gt;0,VLOOKUP($C66,'YTD Scores'!$AN$2:$BC$200,L$2,FALSE),""),"")</f>
        <v/>
      </c>
      <c r="M66" s="29" t="str">
        <f>IF($C66&gt;0,IF(VLOOKUP($C66,'YTD Scores'!$AN$2:$BC$200,M$2,FALSE)&gt;0,VLOOKUP($C66,'YTD Scores'!$AN$2:$BC$200,M$2,FALSE),""),"")</f>
        <v/>
      </c>
      <c r="N66" s="29" t="str">
        <f>IF($C66&gt;0,IF(VLOOKUP($C66,'YTD Scores'!$AN$2:$BC$200,N$2,FALSE)&gt;0,VLOOKUP($C66,'YTD Scores'!$AN$2:$BC$200,N$2,FALSE),""),"")</f>
        <v/>
      </c>
      <c r="O66" s="29" t="str">
        <f>IF($C66&gt;0,IF(VLOOKUP($C66,'YTD Scores'!$AN$2:$BC$200,O$2,FALSE)&gt;0,VLOOKUP($C66,'YTD Scores'!$AN$2:$BC$200,O$2,FALSE),""),"")</f>
        <v/>
      </c>
      <c r="P66" s="29" t="str">
        <f>IF($C66&gt;0,IF(VLOOKUP($C66,'YTD Scores'!$AN$2:$BC$200,P$2,FALSE)&gt;0,VLOOKUP($C66,'YTD Scores'!$AN$2:$BC$200,P$2,FALSE),""),"")</f>
        <v/>
      </c>
      <c r="Q66" s="29" t="str">
        <f>IF($C66&gt;0,IF(VLOOKUP($C66,'YTD Scores'!$AN$2:$BC$200,Q$2,FALSE)&gt;0,VLOOKUP($C66,'YTD Scores'!$AN$2:$BC$200,Q$2,FALSE),""),"")</f>
        <v/>
      </c>
    </row>
    <row r="67" spans="1:17" ht="10.9" customHeight="1" x14ac:dyDescent="0.2">
      <c r="A67" s="1">
        <f t="shared" si="5"/>
        <v>64</v>
      </c>
      <c r="B67" s="1" t="str">
        <f t="shared" si="2"/>
        <v/>
      </c>
      <c r="C67" s="29">
        <f>IF(LARGE('YTD Scores'!AN$2:AN$200,A67)&gt;0.99,LARGE('YTD Scores'!AN$2:AN$200,A67),0)</f>
        <v>0</v>
      </c>
      <c r="E67" s="1" t="str">
        <f>IF(C67&gt;0,VLOOKUP(C67,'YTD Scores'!AN$2:AQ$200,4,FALSE),"")</f>
        <v/>
      </c>
      <c r="F67" s="6" t="str">
        <f>IF($C67&gt;0,IF(VLOOKUP($C67,'YTD Scores'!$AN$2:$BC$200,F$2,FALSE)&gt;0,VLOOKUP($C67,'YTD Scores'!$AN$2:$BC$200,F$2,FALSE),""),"")</f>
        <v/>
      </c>
      <c r="G67" s="6" t="str">
        <f>IF($C67&gt;0,IF(VLOOKUP($C67,'YTD Scores'!$AN$2:$BC$200,G$2,FALSE)&gt;0,VLOOKUP($C67,'YTD Scores'!$AN$2:$BC$200,G$2,FALSE),""),"")</f>
        <v/>
      </c>
      <c r="H67" s="6" t="str">
        <f>IF($C67&gt;0,IF(VLOOKUP($C67,'YTD Scores'!$AN$2:$BC$200,H$2,FALSE)&gt;0,VLOOKUP($C67,'YTD Scores'!$AN$2:$BC$200,H$2,FALSE),""),"")</f>
        <v/>
      </c>
      <c r="I67" s="6" t="str">
        <f>IF($C67&gt;0,IF(VLOOKUP($C67,'YTD Scores'!$AN$2:$BC$200,I$2,FALSE)&gt;0,VLOOKUP($C67,'YTD Scores'!$AN$2:$BC$200,I$2,FALSE),""),"")</f>
        <v/>
      </c>
      <c r="J67" s="6" t="str">
        <f>IF($C67&gt;0,IF(VLOOKUP($C67,'YTD Scores'!$AN$2:$BC$200,J$2,FALSE)&gt;0,VLOOKUP($C67,'YTD Scores'!$AN$2:$BC$200,J$2,FALSE),""),"")</f>
        <v/>
      </c>
      <c r="K67" s="6" t="str">
        <f>IF($C67&gt;0,IF(VLOOKUP($C67,'YTD Scores'!$AN$2:$BC$200,K$2,FALSE)&gt;0,VLOOKUP($C67,'YTD Scores'!$AN$2:$BC$200,K$2,FALSE),""),"")</f>
        <v/>
      </c>
      <c r="L67" s="6" t="str">
        <f>IF($C67&gt;0,IF(VLOOKUP($C67,'YTD Scores'!$AN$2:$BC$200,L$2,FALSE)&gt;0,VLOOKUP($C67,'YTD Scores'!$AN$2:$BC$200,L$2,FALSE),""),"")</f>
        <v/>
      </c>
      <c r="M67" s="6" t="str">
        <f>IF($C67&gt;0,IF(VLOOKUP($C67,'YTD Scores'!$AN$2:$BC$200,M$2,FALSE)&gt;0,VLOOKUP($C67,'YTD Scores'!$AN$2:$BC$200,M$2,FALSE),""),"")</f>
        <v/>
      </c>
      <c r="N67" s="6" t="str">
        <f>IF($C67&gt;0,IF(VLOOKUP($C67,'YTD Scores'!$AN$2:$BC$200,N$2,FALSE)&gt;0,VLOOKUP($C67,'YTD Scores'!$AN$2:$BC$200,N$2,FALSE),""),"")</f>
        <v/>
      </c>
      <c r="O67" s="6" t="str">
        <f>IF($C67&gt;0,IF(VLOOKUP($C67,'YTD Scores'!$AN$2:$BC$200,O$2,FALSE)&gt;0,VLOOKUP($C67,'YTD Scores'!$AN$2:$BC$200,O$2,FALSE),""),"")</f>
        <v/>
      </c>
      <c r="P67" s="6" t="str">
        <f>IF($C67&gt;0,IF(VLOOKUP($C67,'YTD Scores'!$AN$2:$BC$200,P$2,FALSE)&gt;0,VLOOKUP($C67,'YTD Scores'!$AN$2:$BC$200,P$2,FALSE),""),"")</f>
        <v/>
      </c>
      <c r="Q67" s="6" t="str">
        <f>IF($C67&gt;0,IF(VLOOKUP($C67,'YTD Scores'!$AN$2:$BC$200,Q$2,FALSE)&gt;0,VLOOKUP($C67,'YTD Scores'!$AN$2:$BC$200,Q$2,FALSE),""),"")</f>
        <v/>
      </c>
    </row>
    <row r="68" spans="1:17" ht="10.9" customHeight="1" x14ac:dyDescent="0.2">
      <c r="A68" s="1">
        <f t="shared" si="5"/>
        <v>65</v>
      </c>
      <c r="B68" s="1" t="str">
        <f t="shared" si="2"/>
        <v/>
      </c>
      <c r="C68" s="29">
        <f>IF(LARGE('YTD Scores'!AN$2:AN$200,A68)&gt;0.99,LARGE('YTD Scores'!AN$2:AN$200,A68),0)</f>
        <v>0</v>
      </c>
      <c r="E68" s="1" t="str">
        <f>IF(C68&gt;0,VLOOKUP(C68,'YTD Scores'!AN$2:AQ$200,4,FALSE),"")</f>
        <v/>
      </c>
      <c r="F68" s="6" t="str">
        <f>IF($C68&gt;0,IF(VLOOKUP($C68,'YTD Scores'!$AN$2:$BC$200,F$2,FALSE)&gt;0,VLOOKUP($C68,'YTD Scores'!$AN$2:$BC$200,F$2,FALSE),""),"")</f>
        <v/>
      </c>
      <c r="G68" s="6" t="str">
        <f>IF($C68&gt;0,IF(VLOOKUP($C68,'YTD Scores'!$AN$2:$BC$200,G$2,FALSE)&gt;0,VLOOKUP($C68,'YTD Scores'!$AN$2:$BC$200,G$2,FALSE),""),"")</f>
        <v/>
      </c>
      <c r="H68" s="6" t="str">
        <f>IF($C68&gt;0,IF(VLOOKUP($C68,'YTD Scores'!$AN$2:$BC$200,H$2,FALSE)&gt;0,VLOOKUP($C68,'YTD Scores'!$AN$2:$BC$200,H$2,FALSE),""),"")</f>
        <v/>
      </c>
      <c r="I68" s="6" t="str">
        <f>IF($C68&gt;0,IF(VLOOKUP($C68,'YTD Scores'!$AN$2:$BC$200,I$2,FALSE)&gt;0,VLOOKUP($C68,'YTD Scores'!$AN$2:$BC$200,I$2,FALSE),""),"")</f>
        <v/>
      </c>
      <c r="J68" s="6" t="str">
        <f>IF($C68&gt;0,IF(VLOOKUP($C68,'YTD Scores'!$AN$2:$BC$200,J$2,FALSE)&gt;0,VLOOKUP($C68,'YTD Scores'!$AN$2:$BC$200,J$2,FALSE),""),"")</f>
        <v/>
      </c>
      <c r="K68" s="6" t="str">
        <f>IF($C68&gt;0,IF(VLOOKUP($C68,'YTD Scores'!$AN$2:$BC$200,K$2,FALSE)&gt;0,VLOOKUP($C68,'YTD Scores'!$AN$2:$BC$200,K$2,FALSE),""),"")</f>
        <v/>
      </c>
      <c r="L68" s="6" t="str">
        <f>IF($C68&gt;0,IF(VLOOKUP($C68,'YTD Scores'!$AN$2:$BC$200,L$2,FALSE)&gt;0,VLOOKUP($C68,'YTD Scores'!$AN$2:$BC$200,L$2,FALSE),""),"")</f>
        <v/>
      </c>
      <c r="M68" s="6" t="str">
        <f>IF($C68&gt;0,IF(VLOOKUP($C68,'YTD Scores'!$AN$2:$BC$200,M$2,FALSE)&gt;0,VLOOKUP($C68,'YTD Scores'!$AN$2:$BC$200,M$2,FALSE),""),"")</f>
        <v/>
      </c>
      <c r="N68" s="6" t="str">
        <f>IF($C68&gt;0,IF(VLOOKUP($C68,'YTD Scores'!$AN$2:$BC$200,N$2,FALSE)&gt;0,VLOOKUP($C68,'YTD Scores'!$AN$2:$BC$200,N$2,FALSE),""),"")</f>
        <v/>
      </c>
      <c r="O68" s="6" t="str">
        <f>IF($C68&gt;0,IF(VLOOKUP($C68,'YTD Scores'!$AN$2:$BC$200,O$2,FALSE)&gt;0,VLOOKUP($C68,'YTD Scores'!$AN$2:$BC$200,O$2,FALSE),""),"")</f>
        <v/>
      </c>
      <c r="P68" s="6" t="str">
        <f>IF($C68&gt;0,IF(VLOOKUP($C68,'YTD Scores'!$AN$2:$BC$200,P$2,FALSE)&gt;0,VLOOKUP($C68,'YTD Scores'!$AN$2:$BC$200,P$2,FALSE),""),"")</f>
        <v/>
      </c>
      <c r="Q68" s="6" t="str">
        <f>IF($C68&gt;0,IF(VLOOKUP($C68,'YTD Scores'!$AN$2:$BC$200,Q$2,FALSE)&gt;0,VLOOKUP($C68,'YTD Scores'!$AN$2:$BC$200,Q$2,FALSE),""),"")</f>
        <v/>
      </c>
    </row>
    <row r="69" spans="1:17" ht="10.9" customHeight="1" x14ac:dyDescent="0.2">
      <c r="A69" s="1">
        <f t="shared" si="5"/>
        <v>66</v>
      </c>
      <c r="B69" s="1" t="str">
        <f t="shared" ref="B69:B132" si="6">IF(C69&gt;0,A69,"")</f>
        <v/>
      </c>
      <c r="C69" s="29">
        <f>IF(LARGE('YTD Scores'!AN$2:AN$200,A69)&gt;0.99,LARGE('YTD Scores'!AN$2:AN$200,A69),0)</f>
        <v>0</v>
      </c>
      <c r="E69" s="1" t="str">
        <f>IF(C69&gt;0,VLOOKUP(C69,'YTD Scores'!AN$2:AQ$200,4,FALSE),"")</f>
        <v/>
      </c>
      <c r="F69" s="6" t="str">
        <f>IF($C69&gt;0,IF(VLOOKUP($C69,'YTD Scores'!$AN$2:$BC$200,F$2,FALSE)&gt;0,VLOOKUP($C69,'YTD Scores'!$AN$2:$BC$200,F$2,FALSE),""),"")</f>
        <v/>
      </c>
      <c r="G69" s="6" t="str">
        <f>IF($C69&gt;0,IF(VLOOKUP($C69,'YTD Scores'!$AN$2:$BC$200,G$2,FALSE)&gt;0,VLOOKUP($C69,'YTD Scores'!$AN$2:$BC$200,G$2,FALSE),""),"")</f>
        <v/>
      </c>
      <c r="H69" s="6" t="str">
        <f>IF($C69&gt;0,IF(VLOOKUP($C69,'YTD Scores'!$AN$2:$BC$200,H$2,FALSE)&gt;0,VLOOKUP($C69,'YTD Scores'!$AN$2:$BC$200,H$2,FALSE),""),"")</f>
        <v/>
      </c>
      <c r="I69" s="6" t="str">
        <f>IF($C69&gt;0,IF(VLOOKUP($C69,'YTD Scores'!$AN$2:$BC$200,I$2,FALSE)&gt;0,VLOOKUP($C69,'YTD Scores'!$AN$2:$BC$200,I$2,FALSE),""),"")</f>
        <v/>
      </c>
      <c r="J69" s="6" t="str">
        <f>IF($C69&gt;0,IF(VLOOKUP($C69,'YTD Scores'!$AN$2:$BC$200,J$2,FALSE)&gt;0,VLOOKUP($C69,'YTD Scores'!$AN$2:$BC$200,J$2,FALSE),""),"")</f>
        <v/>
      </c>
      <c r="K69" s="6" t="str">
        <f>IF($C69&gt;0,IF(VLOOKUP($C69,'YTD Scores'!$AN$2:$BC$200,K$2,FALSE)&gt;0,VLOOKUP($C69,'YTD Scores'!$AN$2:$BC$200,K$2,FALSE),""),"")</f>
        <v/>
      </c>
      <c r="L69" s="6" t="str">
        <f>IF($C69&gt;0,IF(VLOOKUP($C69,'YTD Scores'!$AN$2:$BC$200,L$2,FALSE)&gt;0,VLOOKUP($C69,'YTD Scores'!$AN$2:$BC$200,L$2,FALSE),""),"")</f>
        <v/>
      </c>
      <c r="M69" s="6" t="str">
        <f>IF($C69&gt;0,IF(VLOOKUP($C69,'YTD Scores'!$AN$2:$BC$200,M$2,FALSE)&gt;0,VLOOKUP($C69,'YTD Scores'!$AN$2:$BC$200,M$2,FALSE),""),"")</f>
        <v/>
      </c>
      <c r="N69" s="6" t="str">
        <f>IF($C69&gt;0,IF(VLOOKUP($C69,'YTD Scores'!$AN$2:$BC$200,N$2,FALSE)&gt;0,VLOOKUP($C69,'YTD Scores'!$AN$2:$BC$200,N$2,FALSE),""),"")</f>
        <v/>
      </c>
      <c r="O69" s="6" t="str">
        <f>IF($C69&gt;0,IF(VLOOKUP($C69,'YTD Scores'!$AN$2:$BC$200,O$2,FALSE)&gt;0,VLOOKUP($C69,'YTD Scores'!$AN$2:$BC$200,O$2,FALSE),""),"")</f>
        <v/>
      </c>
      <c r="P69" s="6" t="str">
        <f>IF($C69&gt;0,IF(VLOOKUP($C69,'YTD Scores'!$AN$2:$BC$200,P$2,FALSE)&gt;0,VLOOKUP($C69,'YTD Scores'!$AN$2:$BC$200,P$2,FALSE),""),"")</f>
        <v/>
      </c>
      <c r="Q69" s="6" t="str">
        <f>IF($C69&gt;0,IF(VLOOKUP($C69,'YTD Scores'!$AN$2:$BC$200,Q$2,FALSE)&gt;0,VLOOKUP($C69,'YTD Scores'!$AN$2:$BC$200,Q$2,FALSE),""),"")</f>
        <v/>
      </c>
    </row>
    <row r="70" spans="1:17" ht="10.9" customHeight="1" x14ac:dyDescent="0.2">
      <c r="A70" s="1">
        <f t="shared" si="5"/>
        <v>67</v>
      </c>
      <c r="B70" s="1" t="str">
        <f t="shared" si="6"/>
        <v/>
      </c>
      <c r="C70" s="29">
        <f>IF(LARGE('YTD Scores'!AN$2:AN$200,A70)&gt;0.99,LARGE('YTD Scores'!AN$2:AN$200,A70),0)</f>
        <v>0</v>
      </c>
      <c r="E70" s="1" t="str">
        <f>IF(C70&gt;0,VLOOKUP(C70,'YTD Scores'!AN$2:AQ$200,4,FALSE),"")</f>
        <v/>
      </c>
      <c r="F70" s="6" t="str">
        <f>IF($C70&gt;0,IF(VLOOKUP($C70,'YTD Scores'!$AN$2:$BC$200,F$2,FALSE)&gt;0,VLOOKUP($C70,'YTD Scores'!$AN$2:$BC$200,F$2,FALSE),""),"")</f>
        <v/>
      </c>
      <c r="G70" s="6" t="str">
        <f>IF($C70&gt;0,IF(VLOOKUP($C70,'YTD Scores'!$AN$2:$BC$200,G$2,FALSE)&gt;0,VLOOKUP($C70,'YTD Scores'!$AN$2:$BC$200,G$2,FALSE),""),"")</f>
        <v/>
      </c>
      <c r="H70" s="6" t="str">
        <f>IF($C70&gt;0,IF(VLOOKUP($C70,'YTD Scores'!$AN$2:$BC$200,H$2,FALSE)&gt;0,VLOOKUP($C70,'YTD Scores'!$AN$2:$BC$200,H$2,FALSE),""),"")</f>
        <v/>
      </c>
      <c r="I70" s="6" t="str">
        <f>IF($C70&gt;0,IF(VLOOKUP($C70,'YTD Scores'!$AN$2:$BC$200,I$2,FALSE)&gt;0,VLOOKUP($C70,'YTD Scores'!$AN$2:$BC$200,I$2,FALSE),""),"")</f>
        <v/>
      </c>
      <c r="J70" s="6" t="str">
        <f>IF($C70&gt;0,IF(VLOOKUP($C70,'YTD Scores'!$AN$2:$BC$200,J$2,FALSE)&gt;0,VLOOKUP($C70,'YTD Scores'!$AN$2:$BC$200,J$2,FALSE),""),"")</f>
        <v/>
      </c>
      <c r="K70" s="6" t="str">
        <f>IF($C70&gt;0,IF(VLOOKUP($C70,'YTD Scores'!$AN$2:$BC$200,K$2,FALSE)&gt;0,VLOOKUP($C70,'YTD Scores'!$AN$2:$BC$200,K$2,FALSE),""),"")</f>
        <v/>
      </c>
      <c r="L70" s="6" t="str">
        <f>IF($C70&gt;0,IF(VLOOKUP($C70,'YTD Scores'!$AN$2:$BC$200,L$2,FALSE)&gt;0,VLOOKUP($C70,'YTD Scores'!$AN$2:$BC$200,L$2,FALSE),""),"")</f>
        <v/>
      </c>
      <c r="M70" s="6" t="str">
        <f>IF($C70&gt;0,IF(VLOOKUP($C70,'YTD Scores'!$AN$2:$BC$200,M$2,FALSE)&gt;0,VLOOKUP($C70,'YTD Scores'!$AN$2:$BC$200,M$2,FALSE),""),"")</f>
        <v/>
      </c>
      <c r="N70" s="6" t="str">
        <f>IF($C70&gt;0,IF(VLOOKUP($C70,'YTD Scores'!$AN$2:$BC$200,N$2,FALSE)&gt;0,VLOOKUP($C70,'YTD Scores'!$AN$2:$BC$200,N$2,FALSE),""),"")</f>
        <v/>
      </c>
      <c r="O70" s="6" t="str">
        <f>IF($C70&gt;0,IF(VLOOKUP($C70,'YTD Scores'!$AN$2:$BC$200,O$2,FALSE)&gt;0,VLOOKUP($C70,'YTD Scores'!$AN$2:$BC$200,O$2,FALSE),""),"")</f>
        <v/>
      </c>
      <c r="P70" s="6" t="str">
        <f>IF($C70&gt;0,IF(VLOOKUP($C70,'YTD Scores'!$AN$2:$BC$200,P$2,FALSE)&gt;0,VLOOKUP($C70,'YTD Scores'!$AN$2:$BC$200,P$2,FALSE),""),"")</f>
        <v/>
      </c>
      <c r="Q70" s="6" t="str">
        <f>IF($C70&gt;0,IF(VLOOKUP($C70,'YTD Scores'!$AN$2:$BC$200,Q$2,FALSE)&gt;0,VLOOKUP($C70,'YTD Scores'!$AN$2:$BC$200,Q$2,FALSE),""),"")</f>
        <v/>
      </c>
    </row>
    <row r="71" spans="1:17" ht="10.9" customHeight="1" x14ac:dyDescent="0.2">
      <c r="A71" s="1">
        <f t="shared" si="5"/>
        <v>68</v>
      </c>
      <c r="B71" s="1" t="str">
        <f t="shared" si="6"/>
        <v/>
      </c>
      <c r="C71" s="29">
        <f>IF(LARGE('YTD Scores'!AN$2:AN$200,A71)&gt;0.99,LARGE('YTD Scores'!AN$2:AN$200,A71),0)</f>
        <v>0</v>
      </c>
      <c r="E71" s="1" t="str">
        <f>IF(C71&gt;0,VLOOKUP(C71,'YTD Scores'!AN$2:AQ$200,4,FALSE),"")</f>
        <v/>
      </c>
      <c r="F71" s="6" t="str">
        <f>IF($C71&gt;0,IF(VLOOKUP($C71,'YTD Scores'!$AN$2:$BC$200,F$2,FALSE)&gt;0,VLOOKUP($C71,'YTD Scores'!$AN$2:$BC$200,F$2,FALSE),""),"")</f>
        <v/>
      </c>
      <c r="G71" s="6" t="str">
        <f>IF($C71&gt;0,IF(VLOOKUP($C71,'YTD Scores'!$AN$2:$BC$200,G$2,FALSE)&gt;0,VLOOKUP($C71,'YTD Scores'!$AN$2:$BC$200,G$2,FALSE),""),"")</f>
        <v/>
      </c>
      <c r="H71" s="6" t="str">
        <f>IF($C71&gt;0,IF(VLOOKUP($C71,'YTD Scores'!$AN$2:$BC$200,H$2,FALSE)&gt;0,VLOOKUP($C71,'YTD Scores'!$AN$2:$BC$200,H$2,FALSE),""),"")</f>
        <v/>
      </c>
      <c r="I71" s="6" t="str">
        <f>IF($C71&gt;0,IF(VLOOKUP($C71,'YTD Scores'!$AN$2:$BC$200,I$2,FALSE)&gt;0,VLOOKUP($C71,'YTD Scores'!$AN$2:$BC$200,I$2,FALSE),""),"")</f>
        <v/>
      </c>
      <c r="J71" s="6" t="str">
        <f>IF($C71&gt;0,IF(VLOOKUP($C71,'YTD Scores'!$AN$2:$BC$200,J$2,FALSE)&gt;0,VLOOKUP($C71,'YTD Scores'!$AN$2:$BC$200,J$2,FALSE),""),"")</f>
        <v/>
      </c>
      <c r="K71" s="6" t="str">
        <f>IF($C71&gt;0,IF(VLOOKUP($C71,'YTD Scores'!$AN$2:$BC$200,K$2,FALSE)&gt;0,VLOOKUP($C71,'YTD Scores'!$AN$2:$BC$200,K$2,FALSE),""),"")</f>
        <v/>
      </c>
      <c r="L71" s="6" t="str">
        <f>IF($C71&gt;0,IF(VLOOKUP($C71,'YTD Scores'!$AN$2:$BC$200,L$2,FALSE)&gt;0,VLOOKUP($C71,'YTD Scores'!$AN$2:$BC$200,L$2,FALSE),""),"")</f>
        <v/>
      </c>
      <c r="M71" s="6" t="str">
        <f>IF($C71&gt;0,IF(VLOOKUP($C71,'YTD Scores'!$AN$2:$BC$200,M$2,FALSE)&gt;0,VLOOKUP($C71,'YTD Scores'!$AN$2:$BC$200,M$2,FALSE),""),"")</f>
        <v/>
      </c>
      <c r="N71" s="6" t="str">
        <f>IF($C71&gt;0,IF(VLOOKUP($C71,'YTD Scores'!$AN$2:$BC$200,N$2,FALSE)&gt;0,VLOOKUP($C71,'YTD Scores'!$AN$2:$BC$200,N$2,FALSE),""),"")</f>
        <v/>
      </c>
      <c r="O71" s="6" t="str">
        <f>IF($C71&gt;0,IF(VLOOKUP($C71,'YTD Scores'!$AN$2:$BC$200,O$2,FALSE)&gt;0,VLOOKUP($C71,'YTD Scores'!$AN$2:$BC$200,O$2,FALSE),""),"")</f>
        <v/>
      </c>
      <c r="P71" s="6" t="str">
        <f>IF($C71&gt;0,IF(VLOOKUP($C71,'YTD Scores'!$AN$2:$BC$200,P$2,FALSE)&gt;0,VLOOKUP($C71,'YTD Scores'!$AN$2:$BC$200,P$2,FALSE),""),"")</f>
        <v/>
      </c>
      <c r="Q71" s="6" t="str">
        <f>IF($C71&gt;0,IF(VLOOKUP($C71,'YTD Scores'!$AN$2:$BC$200,Q$2,FALSE)&gt;0,VLOOKUP($C71,'YTD Scores'!$AN$2:$BC$200,Q$2,FALSE),""),"")</f>
        <v/>
      </c>
    </row>
    <row r="72" spans="1:17" ht="10.9" customHeight="1" x14ac:dyDescent="0.2">
      <c r="A72" s="1">
        <f t="shared" si="5"/>
        <v>69</v>
      </c>
      <c r="B72" s="1" t="str">
        <f t="shared" si="6"/>
        <v/>
      </c>
      <c r="C72" s="29">
        <f>IF(LARGE('YTD Scores'!AN$2:AN$200,A72)&gt;0.99,LARGE('YTD Scores'!AN$2:AN$200,A72),0)</f>
        <v>0</v>
      </c>
      <c r="E72" s="1" t="str">
        <f>IF(C72&gt;0,VLOOKUP(C72,'YTD Scores'!AN$2:AQ$200,4,FALSE),"")</f>
        <v/>
      </c>
      <c r="F72" s="6" t="str">
        <f>IF($C72&gt;0,IF(VLOOKUP($C72,'YTD Scores'!$AN$2:$BC$200,F$2,FALSE)&gt;0,VLOOKUP($C72,'YTD Scores'!$AN$2:$BC$200,F$2,FALSE),""),"")</f>
        <v/>
      </c>
      <c r="G72" s="6" t="str">
        <f>IF($C72&gt;0,IF(VLOOKUP($C72,'YTD Scores'!$AN$2:$BC$200,G$2,FALSE)&gt;0,VLOOKUP($C72,'YTD Scores'!$AN$2:$BC$200,G$2,FALSE),""),"")</f>
        <v/>
      </c>
      <c r="H72" s="6" t="str">
        <f>IF($C72&gt;0,IF(VLOOKUP($C72,'YTD Scores'!$AN$2:$BC$200,H$2,FALSE)&gt;0,VLOOKUP($C72,'YTD Scores'!$AN$2:$BC$200,H$2,FALSE),""),"")</f>
        <v/>
      </c>
      <c r="I72" s="6" t="str">
        <f>IF($C72&gt;0,IF(VLOOKUP($C72,'YTD Scores'!$AN$2:$BC$200,I$2,FALSE)&gt;0,VLOOKUP($C72,'YTD Scores'!$AN$2:$BC$200,I$2,FALSE),""),"")</f>
        <v/>
      </c>
      <c r="J72" s="6" t="str">
        <f>IF($C72&gt;0,IF(VLOOKUP($C72,'YTD Scores'!$AN$2:$BC$200,J$2,FALSE)&gt;0,VLOOKUP($C72,'YTD Scores'!$AN$2:$BC$200,J$2,FALSE),""),"")</f>
        <v/>
      </c>
      <c r="K72" s="6" t="str">
        <f>IF($C72&gt;0,IF(VLOOKUP($C72,'YTD Scores'!$AN$2:$BC$200,K$2,FALSE)&gt;0,VLOOKUP($C72,'YTD Scores'!$AN$2:$BC$200,K$2,FALSE),""),"")</f>
        <v/>
      </c>
      <c r="L72" s="6" t="str">
        <f>IF($C72&gt;0,IF(VLOOKUP($C72,'YTD Scores'!$AN$2:$BC$200,L$2,FALSE)&gt;0,VLOOKUP($C72,'YTD Scores'!$AN$2:$BC$200,L$2,FALSE),""),"")</f>
        <v/>
      </c>
      <c r="M72" s="6" t="str">
        <f>IF($C72&gt;0,IF(VLOOKUP($C72,'YTD Scores'!$AN$2:$BC$200,M$2,FALSE)&gt;0,VLOOKUP($C72,'YTD Scores'!$AN$2:$BC$200,M$2,FALSE),""),"")</f>
        <v/>
      </c>
      <c r="N72" s="6" t="str">
        <f>IF($C72&gt;0,IF(VLOOKUP($C72,'YTD Scores'!$AN$2:$BC$200,N$2,FALSE)&gt;0,VLOOKUP($C72,'YTD Scores'!$AN$2:$BC$200,N$2,FALSE),""),"")</f>
        <v/>
      </c>
      <c r="O72" s="6" t="str">
        <f>IF($C72&gt;0,IF(VLOOKUP($C72,'YTD Scores'!$AN$2:$BC$200,O$2,FALSE)&gt;0,VLOOKUP($C72,'YTD Scores'!$AN$2:$BC$200,O$2,FALSE),""),"")</f>
        <v/>
      </c>
      <c r="P72" s="6" t="str">
        <f>IF($C72&gt;0,IF(VLOOKUP($C72,'YTD Scores'!$AN$2:$BC$200,P$2,FALSE)&gt;0,VLOOKUP($C72,'YTD Scores'!$AN$2:$BC$200,P$2,FALSE),""),"")</f>
        <v/>
      </c>
      <c r="Q72" s="6" t="str">
        <f>IF($C72&gt;0,IF(VLOOKUP($C72,'YTD Scores'!$AN$2:$BC$200,Q$2,FALSE)&gt;0,VLOOKUP($C72,'YTD Scores'!$AN$2:$BC$200,Q$2,FALSE),""),"")</f>
        <v/>
      </c>
    </row>
    <row r="73" spans="1:17" ht="10.9" customHeight="1" x14ac:dyDescent="0.2">
      <c r="A73" s="1">
        <f t="shared" si="5"/>
        <v>70</v>
      </c>
      <c r="B73" s="1" t="str">
        <f t="shared" si="6"/>
        <v/>
      </c>
      <c r="C73" s="29">
        <f>IF(LARGE('YTD Scores'!AN$2:AN$200,A73)&gt;0.99,LARGE('YTD Scores'!AN$2:AN$200,A73),0)</f>
        <v>0</v>
      </c>
      <c r="E73" s="1" t="str">
        <f>IF(C73&gt;0,VLOOKUP(C73,'YTD Scores'!AN$2:AQ$200,4,FALSE),"")</f>
        <v/>
      </c>
      <c r="F73" s="6" t="str">
        <f>IF($C73&gt;0,IF(VLOOKUP($C73,'YTD Scores'!$AN$2:$BC$200,F$2,FALSE)&gt;0,VLOOKUP($C73,'YTD Scores'!$AN$2:$BC$200,F$2,FALSE),""),"")</f>
        <v/>
      </c>
      <c r="G73" s="6" t="str">
        <f>IF($C73&gt;0,IF(VLOOKUP($C73,'YTD Scores'!$AN$2:$BC$200,G$2,FALSE)&gt;0,VLOOKUP($C73,'YTD Scores'!$AN$2:$BC$200,G$2,FALSE),""),"")</f>
        <v/>
      </c>
      <c r="H73" s="6" t="str">
        <f>IF($C73&gt;0,IF(VLOOKUP($C73,'YTD Scores'!$AN$2:$BC$200,H$2,FALSE)&gt;0,VLOOKUP($C73,'YTD Scores'!$AN$2:$BC$200,H$2,FALSE),""),"")</f>
        <v/>
      </c>
      <c r="I73" s="6" t="str">
        <f>IF($C73&gt;0,IF(VLOOKUP($C73,'YTD Scores'!$AN$2:$BC$200,I$2,FALSE)&gt;0,VLOOKUP($C73,'YTD Scores'!$AN$2:$BC$200,I$2,FALSE),""),"")</f>
        <v/>
      </c>
      <c r="J73" s="6" t="str">
        <f>IF($C73&gt;0,IF(VLOOKUP($C73,'YTD Scores'!$AN$2:$BC$200,J$2,FALSE)&gt;0,VLOOKUP($C73,'YTD Scores'!$AN$2:$BC$200,J$2,FALSE),""),"")</f>
        <v/>
      </c>
      <c r="K73" s="6" t="str">
        <f>IF($C73&gt;0,IF(VLOOKUP($C73,'YTD Scores'!$AN$2:$BC$200,K$2,FALSE)&gt;0,VLOOKUP($C73,'YTD Scores'!$AN$2:$BC$200,K$2,FALSE),""),"")</f>
        <v/>
      </c>
      <c r="L73" s="6" t="str">
        <f>IF($C73&gt;0,IF(VLOOKUP($C73,'YTD Scores'!$AN$2:$BC$200,L$2,FALSE)&gt;0,VLOOKUP($C73,'YTD Scores'!$AN$2:$BC$200,L$2,FALSE),""),"")</f>
        <v/>
      </c>
      <c r="M73" s="6" t="str">
        <f>IF($C73&gt;0,IF(VLOOKUP($C73,'YTD Scores'!$AN$2:$BC$200,M$2,FALSE)&gt;0,VLOOKUP($C73,'YTD Scores'!$AN$2:$BC$200,M$2,FALSE),""),"")</f>
        <v/>
      </c>
      <c r="N73" s="6" t="str">
        <f>IF($C73&gt;0,IF(VLOOKUP($C73,'YTD Scores'!$AN$2:$BC$200,N$2,FALSE)&gt;0,VLOOKUP($C73,'YTD Scores'!$AN$2:$BC$200,N$2,FALSE),""),"")</f>
        <v/>
      </c>
      <c r="O73" s="6" t="str">
        <f>IF($C73&gt;0,IF(VLOOKUP($C73,'YTD Scores'!$AN$2:$BC$200,O$2,FALSE)&gt;0,VLOOKUP($C73,'YTD Scores'!$AN$2:$BC$200,O$2,FALSE),""),"")</f>
        <v/>
      </c>
      <c r="P73" s="6" t="str">
        <f>IF($C73&gt;0,IF(VLOOKUP($C73,'YTD Scores'!$AN$2:$BC$200,P$2,FALSE)&gt;0,VLOOKUP($C73,'YTD Scores'!$AN$2:$BC$200,P$2,FALSE),""),"")</f>
        <v/>
      </c>
      <c r="Q73" s="6" t="str">
        <f>IF($C73&gt;0,IF(VLOOKUP($C73,'YTD Scores'!$AN$2:$BC$200,Q$2,FALSE)&gt;0,VLOOKUP($C73,'YTD Scores'!$AN$2:$BC$200,Q$2,FALSE),""),"")</f>
        <v/>
      </c>
    </row>
    <row r="74" spans="1:17" ht="10.9" customHeight="1" x14ac:dyDescent="0.2">
      <c r="A74" s="1">
        <f t="shared" si="5"/>
        <v>71</v>
      </c>
      <c r="B74" s="1" t="str">
        <f t="shared" si="6"/>
        <v/>
      </c>
      <c r="C74" s="29">
        <f>IF(LARGE('YTD Scores'!AN$2:AN$200,A74)&gt;0.99,LARGE('YTD Scores'!AN$2:AN$200,A74),0)</f>
        <v>0</v>
      </c>
      <c r="E74" s="1" t="str">
        <f>IF(C74&gt;0,VLOOKUP(C74,'YTD Scores'!AN$2:AQ$200,4,FALSE),"")</f>
        <v/>
      </c>
      <c r="F74" s="6" t="str">
        <f>IF($C74&gt;0,IF(VLOOKUP($C74,'YTD Scores'!$AN$2:$BC$200,F$2,FALSE)&gt;0,VLOOKUP($C74,'YTD Scores'!$AN$2:$BC$200,F$2,FALSE),""),"")</f>
        <v/>
      </c>
      <c r="G74" s="6" t="str">
        <f>IF($C74&gt;0,IF(VLOOKUP($C74,'YTD Scores'!$AN$2:$BC$200,G$2,FALSE)&gt;0,VLOOKUP($C74,'YTD Scores'!$AN$2:$BC$200,G$2,FALSE),""),"")</f>
        <v/>
      </c>
      <c r="H74" s="6" t="str">
        <f>IF($C74&gt;0,IF(VLOOKUP($C74,'YTD Scores'!$AN$2:$BC$200,H$2,FALSE)&gt;0,VLOOKUP($C74,'YTD Scores'!$AN$2:$BC$200,H$2,FALSE),""),"")</f>
        <v/>
      </c>
      <c r="I74" s="6" t="str">
        <f>IF($C74&gt;0,IF(VLOOKUP($C74,'YTD Scores'!$AN$2:$BC$200,I$2,FALSE)&gt;0,VLOOKUP($C74,'YTD Scores'!$AN$2:$BC$200,I$2,FALSE),""),"")</f>
        <v/>
      </c>
      <c r="J74" s="6" t="str">
        <f>IF($C74&gt;0,IF(VLOOKUP($C74,'YTD Scores'!$AN$2:$BC$200,J$2,FALSE)&gt;0,VLOOKUP($C74,'YTD Scores'!$AN$2:$BC$200,J$2,FALSE),""),"")</f>
        <v/>
      </c>
      <c r="K74" s="6" t="str">
        <f>IF($C74&gt;0,IF(VLOOKUP($C74,'YTD Scores'!$AN$2:$BC$200,K$2,FALSE)&gt;0,VLOOKUP($C74,'YTD Scores'!$AN$2:$BC$200,K$2,FALSE),""),"")</f>
        <v/>
      </c>
      <c r="L74" s="6" t="str">
        <f>IF($C74&gt;0,IF(VLOOKUP($C74,'YTD Scores'!$AN$2:$BC$200,L$2,FALSE)&gt;0,VLOOKUP($C74,'YTD Scores'!$AN$2:$BC$200,L$2,FALSE),""),"")</f>
        <v/>
      </c>
      <c r="M74" s="6" t="str">
        <f>IF($C74&gt;0,IF(VLOOKUP($C74,'YTD Scores'!$AN$2:$BC$200,M$2,FALSE)&gt;0,VLOOKUP($C74,'YTD Scores'!$AN$2:$BC$200,M$2,FALSE),""),"")</f>
        <v/>
      </c>
      <c r="N74" s="6" t="str">
        <f>IF($C74&gt;0,IF(VLOOKUP($C74,'YTD Scores'!$AN$2:$BC$200,N$2,FALSE)&gt;0,VLOOKUP($C74,'YTD Scores'!$AN$2:$BC$200,N$2,FALSE),""),"")</f>
        <v/>
      </c>
      <c r="O74" s="6" t="str">
        <f>IF($C74&gt;0,IF(VLOOKUP($C74,'YTD Scores'!$AN$2:$BC$200,O$2,FALSE)&gt;0,VLOOKUP($C74,'YTD Scores'!$AN$2:$BC$200,O$2,FALSE),""),"")</f>
        <v/>
      </c>
      <c r="P74" s="6" t="str">
        <f>IF($C74&gt;0,IF(VLOOKUP($C74,'YTD Scores'!$AN$2:$BC$200,P$2,FALSE)&gt;0,VLOOKUP($C74,'YTD Scores'!$AN$2:$BC$200,P$2,FALSE),""),"")</f>
        <v/>
      </c>
      <c r="Q74" s="6" t="str">
        <f>IF($C74&gt;0,IF(VLOOKUP($C74,'YTD Scores'!$AN$2:$BC$200,Q$2,FALSE)&gt;0,VLOOKUP($C74,'YTD Scores'!$AN$2:$BC$200,Q$2,FALSE),""),"")</f>
        <v/>
      </c>
    </row>
    <row r="75" spans="1:17" ht="10.9" customHeight="1" x14ac:dyDescent="0.2">
      <c r="A75" s="1">
        <f t="shared" si="5"/>
        <v>72</v>
      </c>
      <c r="B75" s="1" t="str">
        <f t="shared" si="6"/>
        <v/>
      </c>
      <c r="C75" s="29">
        <f>IF(LARGE('YTD Scores'!AN$2:AN$200,A75)&gt;0.99,LARGE('YTD Scores'!AN$2:AN$200,A75),0)</f>
        <v>0</v>
      </c>
      <c r="F75" s="6" t="str">
        <f>IF($C75&gt;0,IF(VLOOKUP($C75,'YTD Scores'!$AN$2:$BC$200,F$2,FALSE)&gt;0,VLOOKUP($C75,'YTD Scores'!$AN$2:$BC$200,F$2,FALSE),""),"")</f>
        <v/>
      </c>
      <c r="G75" s="6" t="str">
        <f>IF($C75&gt;0,IF(VLOOKUP($C75,'YTD Scores'!$AN$2:$BC$200,G$2,FALSE)&gt;0,VLOOKUP($C75,'YTD Scores'!$AN$2:$BC$200,G$2,FALSE),""),"")</f>
        <v/>
      </c>
      <c r="H75" s="6" t="str">
        <f>IF($C75&gt;0,IF(VLOOKUP($C75,'YTD Scores'!$AN$2:$BC$200,H$2,FALSE)&gt;0,VLOOKUP($C75,'YTD Scores'!$AN$2:$BC$200,H$2,FALSE),""),"")</f>
        <v/>
      </c>
      <c r="I75" s="6" t="str">
        <f>IF($C75&gt;0,IF(VLOOKUP($C75,'YTD Scores'!$AN$2:$BC$200,I$2,FALSE)&gt;0,VLOOKUP($C75,'YTD Scores'!$AN$2:$BC$200,I$2,FALSE),""),"")</f>
        <v/>
      </c>
      <c r="J75" s="6" t="str">
        <f>IF($C75&gt;0,IF(VLOOKUP($C75,'YTD Scores'!$AN$2:$BC$200,J$2,FALSE)&gt;0,VLOOKUP($C75,'YTD Scores'!$AN$2:$BC$200,J$2,FALSE),""),"")</f>
        <v/>
      </c>
      <c r="K75" s="6" t="str">
        <f>IF($C75&gt;0,IF(VLOOKUP($C75,'YTD Scores'!$AN$2:$BC$200,K$2,FALSE)&gt;0,VLOOKUP($C75,'YTD Scores'!$AN$2:$BC$200,K$2,FALSE),""),"")</f>
        <v/>
      </c>
      <c r="L75" s="6" t="str">
        <f>IF($C75&gt;0,IF(VLOOKUP($C75,'YTD Scores'!$AN$2:$BC$200,L$2,FALSE)&gt;0,VLOOKUP($C75,'YTD Scores'!$AN$2:$BC$200,L$2,FALSE),""),"")</f>
        <v/>
      </c>
      <c r="M75" s="6" t="str">
        <f>IF($C75&gt;0,IF(VLOOKUP($C75,'YTD Scores'!$AN$2:$BC$200,M$2,FALSE)&gt;0,VLOOKUP($C75,'YTD Scores'!$AN$2:$BC$200,M$2,FALSE),""),"")</f>
        <v/>
      </c>
      <c r="N75" s="6" t="str">
        <f>IF($C75&gt;0,IF(VLOOKUP($C75,'YTD Scores'!$AN$2:$BC$200,N$2,FALSE)&gt;0,VLOOKUP($C75,'YTD Scores'!$AN$2:$BC$200,N$2,FALSE),""),"")</f>
        <v/>
      </c>
      <c r="O75" s="6" t="str">
        <f>IF($C75&gt;0,IF(VLOOKUP($C75,'YTD Scores'!$AN$2:$BC$200,O$2,FALSE)&gt;0,VLOOKUP($C75,'YTD Scores'!$AN$2:$BC$200,O$2,FALSE),""),"")</f>
        <v/>
      </c>
      <c r="P75" s="6" t="str">
        <f>IF($C75&gt;0,IF(VLOOKUP($C75,'YTD Scores'!$AN$2:$BC$200,P$2,FALSE)&gt;0,VLOOKUP($C75,'YTD Scores'!$AN$2:$BC$200,P$2,FALSE),""),"")</f>
        <v/>
      </c>
      <c r="Q75" s="6" t="str">
        <f>IF($C75&gt;0,IF(VLOOKUP($C75,'YTD Scores'!$AN$2:$BC$200,Q$2,FALSE)&gt;0,VLOOKUP($C75,'YTD Scores'!$AN$2:$BC$200,Q$2,FALSE),""),"")</f>
        <v/>
      </c>
    </row>
    <row r="76" spans="1:17" ht="10.9" customHeight="1" x14ac:dyDescent="0.2">
      <c r="A76" s="1">
        <f t="shared" si="5"/>
        <v>73</v>
      </c>
      <c r="B76" s="1" t="str">
        <f t="shared" si="6"/>
        <v/>
      </c>
      <c r="C76" s="29">
        <f>IF(LARGE('YTD Scores'!AN$2:AN$200,A76)&gt;0.99,LARGE('YTD Scores'!AN$2:AN$200,A76),0)</f>
        <v>0</v>
      </c>
      <c r="F76" s="6" t="str">
        <f>IF($C76&gt;0,IF(VLOOKUP($C76,'YTD Scores'!$AN$2:$BC$200,F$2,FALSE)&gt;0,VLOOKUP($C76,'YTD Scores'!$AN$2:$BC$200,F$2,FALSE),""),"")</f>
        <v/>
      </c>
      <c r="G76" s="6" t="str">
        <f>IF($C76&gt;0,IF(VLOOKUP($C76,'YTD Scores'!$AN$2:$BC$200,G$2,FALSE)&gt;0,VLOOKUP($C76,'YTD Scores'!$AN$2:$BC$200,G$2,FALSE),""),"")</f>
        <v/>
      </c>
      <c r="H76" s="6" t="str">
        <f>IF($C76&gt;0,IF(VLOOKUP($C76,'YTD Scores'!$AN$2:$BC$200,H$2,FALSE)&gt;0,VLOOKUP($C76,'YTD Scores'!$AN$2:$BC$200,H$2,FALSE),""),"")</f>
        <v/>
      </c>
      <c r="I76" s="6" t="str">
        <f>IF($C76&gt;0,IF(VLOOKUP($C76,'YTD Scores'!$AN$2:$BC$200,I$2,FALSE)&gt;0,VLOOKUP($C76,'YTD Scores'!$AN$2:$BC$200,I$2,FALSE),""),"")</f>
        <v/>
      </c>
      <c r="J76" s="6" t="str">
        <f>IF($C76&gt;0,IF(VLOOKUP($C76,'YTD Scores'!$AN$2:$BC$200,J$2,FALSE)&gt;0,VLOOKUP($C76,'YTD Scores'!$AN$2:$BC$200,J$2,FALSE),""),"")</f>
        <v/>
      </c>
      <c r="K76" s="6" t="str">
        <f>IF($C76&gt;0,IF(VLOOKUP($C76,'YTD Scores'!$AN$2:$BC$200,K$2,FALSE)&gt;0,VLOOKUP($C76,'YTD Scores'!$AN$2:$BC$200,K$2,FALSE),""),"")</f>
        <v/>
      </c>
      <c r="L76" s="6" t="str">
        <f>IF($C76&gt;0,IF(VLOOKUP($C76,'YTD Scores'!$AN$2:$BC$200,L$2,FALSE)&gt;0,VLOOKUP($C76,'YTD Scores'!$AN$2:$BC$200,L$2,FALSE),""),"")</f>
        <v/>
      </c>
      <c r="M76" s="6" t="str">
        <f>IF($C76&gt;0,IF(VLOOKUP($C76,'YTD Scores'!$AN$2:$BC$200,M$2,FALSE)&gt;0,VLOOKUP($C76,'YTD Scores'!$AN$2:$BC$200,M$2,FALSE),""),"")</f>
        <v/>
      </c>
      <c r="N76" s="6" t="str">
        <f>IF($C76&gt;0,IF(VLOOKUP($C76,'YTD Scores'!$AN$2:$BC$200,N$2,FALSE)&gt;0,VLOOKUP($C76,'YTD Scores'!$AN$2:$BC$200,N$2,FALSE),""),"")</f>
        <v/>
      </c>
      <c r="O76" s="6" t="str">
        <f>IF($C76&gt;0,IF(VLOOKUP($C76,'YTD Scores'!$AN$2:$BC$200,O$2,FALSE)&gt;0,VLOOKUP($C76,'YTD Scores'!$AN$2:$BC$200,O$2,FALSE),""),"")</f>
        <v/>
      </c>
      <c r="P76" s="6" t="str">
        <f>IF($C76&gt;0,IF(VLOOKUP($C76,'YTD Scores'!$AN$2:$BC$200,P$2,FALSE)&gt;0,VLOOKUP($C76,'YTD Scores'!$AN$2:$BC$200,P$2,FALSE),""),"")</f>
        <v/>
      </c>
      <c r="Q76" s="6" t="str">
        <f>IF($C76&gt;0,IF(VLOOKUP($C76,'YTD Scores'!$AN$2:$BC$200,Q$2,FALSE)&gt;0,VLOOKUP($C76,'YTD Scores'!$AN$2:$BC$200,Q$2,FALSE),""),"")</f>
        <v/>
      </c>
    </row>
    <row r="77" spans="1:17" ht="10.9" customHeight="1" x14ac:dyDescent="0.2">
      <c r="A77" s="1">
        <f t="shared" si="5"/>
        <v>74</v>
      </c>
      <c r="B77" s="1" t="str">
        <f t="shared" si="6"/>
        <v/>
      </c>
      <c r="C77" s="29">
        <f>IF(LARGE('YTD Scores'!AN$2:AN$200,A77)&gt;0.99,LARGE('YTD Scores'!AN$2:AN$200,A77),0)</f>
        <v>0</v>
      </c>
      <c r="F77" s="6" t="str">
        <f>IF($C77&gt;0,IF(VLOOKUP($C77,'YTD Scores'!$AN$2:$BC$200,F$2,FALSE)&gt;0,VLOOKUP($C77,'YTD Scores'!$AN$2:$BC$200,F$2,FALSE),""),"")</f>
        <v/>
      </c>
      <c r="G77" s="6" t="str">
        <f>IF($C77&gt;0,IF(VLOOKUP($C77,'YTD Scores'!$AN$2:$BC$200,G$2,FALSE)&gt;0,VLOOKUP($C77,'YTD Scores'!$AN$2:$BC$200,G$2,FALSE),""),"")</f>
        <v/>
      </c>
      <c r="H77" s="6" t="str">
        <f>IF($C77&gt;0,IF(VLOOKUP($C77,'YTD Scores'!$AN$2:$BC$200,H$2,FALSE)&gt;0,VLOOKUP($C77,'YTD Scores'!$AN$2:$BC$200,H$2,FALSE),""),"")</f>
        <v/>
      </c>
      <c r="I77" s="6" t="str">
        <f>IF($C77&gt;0,IF(VLOOKUP($C77,'YTD Scores'!$AN$2:$BC$200,I$2,FALSE)&gt;0,VLOOKUP($C77,'YTD Scores'!$AN$2:$BC$200,I$2,FALSE),""),"")</f>
        <v/>
      </c>
      <c r="J77" s="6" t="str">
        <f>IF($C77&gt;0,IF(VLOOKUP($C77,'YTD Scores'!$AN$2:$BC$200,J$2,FALSE)&gt;0,VLOOKUP($C77,'YTD Scores'!$AN$2:$BC$200,J$2,FALSE),""),"")</f>
        <v/>
      </c>
      <c r="K77" s="6" t="str">
        <f>IF($C77&gt;0,IF(VLOOKUP($C77,'YTD Scores'!$AN$2:$BC$200,K$2,FALSE)&gt;0,VLOOKUP($C77,'YTD Scores'!$AN$2:$BC$200,K$2,FALSE),""),"")</f>
        <v/>
      </c>
      <c r="L77" s="6" t="str">
        <f>IF($C77&gt;0,IF(VLOOKUP($C77,'YTD Scores'!$AN$2:$BC$200,L$2,FALSE)&gt;0,VLOOKUP($C77,'YTD Scores'!$AN$2:$BC$200,L$2,FALSE),""),"")</f>
        <v/>
      </c>
      <c r="M77" s="6" t="str">
        <f>IF($C77&gt;0,IF(VLOOKUP($C77,'YTD Scores'!$AN$2:$BC$200,M$2,FALSE)&gt;0,VLOOKUP($C77,'YTD Scores'!$AN$2:$BC$200,M$2,FALSE),""),"")</f>
        <v/>
      </c>
      <c r="N77" s="6" t="str">
        <f>IF($C77&gt;0,IF(VLOOKUP($C77,'YTD Scores'!$AN$2:$BC$200,N$2,FALSE)&gt;0,VLOOKUP($C77,'YTD Scores'!$AN$2:$BC$200,N$2,FALSE),""),"")</f>
        <v/>
      </c>
      <c r="O77" s="6" t="str">
        <f>IF($C77&gt;0,IF(VLOOKUP($C77,'YTD Scores'!$AN$2:$BC$200,O$2,FALSE)&gt;0,VLOOKUP($C77,'YTD Scores'!$AN$2:$BC$200,O$2,FALSE),""),"")</f>
        <v/>
      </c>
      <c r="P77" s="6" t="str">
        <f>IF($C77&gt;0,IF(VLOOKUP($C77,'YTD Scores'!$AN$2:$BC$200,P$2,FALSE)&gt;0,VLOOKUP($C77,'YTD Scores'!$AN$2:$BC$200,P$2,FALSE),""),"")</f>
        <v/>
      </c>
      <c r="Q77" s="6" t="str">
        <f>IF($C77&gt;0,IF(VLOOKUP($C77,'YTD Scores'!$AN$2:$BC$200,Q$2,FALSE)&gt;0,VLOOKUP($C77,'YTD Scores'!$AN$2:$BC$200,Q$2,FALSE),""),"")</f>
        <v/>
      </c>
    </row>
    <row r="78" spans="1:17" ht="10.9" customHeight="1" x14ac:dyDescent="0.2">
      <c r="A78" s="1">
        <f t="shared" si="5"/>
        <v>75</v>
      </c>
      <c r="B78" s="1" t="str">
        <f t="shared" si="6"/>
        <v/>
      </c>
      <c r="C78" s="29">
        <f>IF(LARGE('YTD Scores'!AN$2:AN$200,A78)&gt;0.99,LARGE('YTD Scores'!AN$2:AN$200,A78),0)</f>
        <v>0</v>
      </c>
      <c r="F78" s="6" t="str">
        <f>IF($C78&gt;0,IF(VLOOKUP($C78,'YTD Scores'!$AN$2:$BC$200,F$2,FALSE)&gt;0,VLOOKUP($C78,'YTD Scores'!$AN$2:$BC$200,F$2,FALSE),""),"")</f>
        <v/>
      </c>
      <c r="G78" s="6" t="str">
        <f>IF($C78&gt;0,IF(VLOOKUP($C78,'YTD Scores'!$AN$2:$BC$200,G$2,FALSE)&gt;0,VLOOKUP($C78,'YTD Scores'!$AN$2:$BC$200,G$2,FALSE),""),"")</f>
        <v/>
      </c>
      <c r="H78" s="6" t="str">
        <f>IF($C78&gt;0,IF(VLOOKUP($C78,'YTD Scores'!$AN$2:$BC$200,H$2,FALSE)&gt;0,VLOOKUP($C78,'YTD Scores'!$AN$2:$BC$200,H$2,FALSE),""),"")</f>
        <v/>
      </c>
      <c r="I78" s="6" t="str">
        <f>IF($C78&gt;0,IF(VLOOKUP($C78,'YTD Scores'!$AN$2:$BC$200,I$2,FALSE)&gt;0,VLOOKUP($C78,'YTD Scores'!$AN$2:$BC$200,I$2,FALSE),""),"")</f>
        <v/>
      </c>
      <c r="J78" s="6" t="str">
        <f>IF($C78&gt;0,IF(VLOOKUP($C78,'YTD Scores'!$AN$2:$BC$200,J$2,FALSE)&gt;0,VLOOKUP($C78,'YTD Scores'!$AN$2:$BC$200,J$2,FALSE),""),"")</f>
        <v/>
      </c>
      <c r="K78" s="6" t="str">
        <f>IF($C78&gt;0,IF(VLOOKUP($C78,'YTD Scores'!$AN$2:$BC$200,K$2,FALSE)&gt;0,VLOOKUP($C78,'YTD Scores'!$AN$2:$BC$200,K$2,FALSE),""),"")</f>
        <v/>
      </c>
      <c r="L78" s="6" t="str">
        <f>IF($C78&gt;0,IF(VLOOKUP($C78,'YTD Scores'!$AN$2:$BC$200,L$2,FALSE)&gt;0,VLOOKUP($C78,'YTD Scores'!$AN$2:$BC$200,L$2,FALSE),""),"")</f>
        <v/>
      </c>
      <c r="M78" s="6" t="str">
        <f>IF($C78&gt;0,IF(VLOOKUP($C78,'YTD Scores'!$AN$2:$BC$200,M$2,FALSE)&gt;0,VLOOKUP($C78,'YTD Scores'!$AN$2:$BC$200,M$2,FALSE),""),"")</f>
        <v/>
      </c>
      <c r="N78" s="6" t="str">
        <f>IF($C78&gt;0,IF(VLOOKUP($C78,'YTD Scores'!$AN$2:$BC$200,N$2,FALSE)&gt;0,VLOOKUP($C78,'YTD Scores'!$AN$2:$BC$200,N$2,FALSE),""),"")</f>
        <v/>
      </c>
      <c r="O78" s="6" t="str">
        <f>IF($C78&gt;0,IF(VLOOKUP($C78,'YTD Scores'!$AN$2:$BC$200,O$2,FALSE)&gt;0,VLOOKUP($C78,'YTD Scores'!$AN$2:$BC$200,O$2,FALSE),""),"")</f>
        <v/>
      </c>
      <c r="P78" s="6" t="str">
        <f>IF($C78&gt;0,IF(VLOOKUP($C78,'YTD Scores'!$AN$2:$BC$200,P$2,FALSE)&gt;0,VLOOKUP($C78,'YTD Scores'!$AN$2:$BC$200,P$2,FALSE),""),"")</f>
        <v/>
      </c>
      <c r="Q78" s="6" t="str">
        <f>IF($C78&gt;0,IF(VLOOKUP($C78,'YTD Scores'!$AN$2:$BC$200,Q$2,FALSE)&gt;0,VLOOKUP($C78,'YTD Scores'!$AN$2:$BC$200,Q$2,FALSE),""),"")</f>
        <v/>
      </c>
    </row>
    <row r="79" spans="1:17" ht="10.9" customHeight="1" x14ac:dyDescent="0.2">
      <c r="A79" s="1">
        <f t="shared" si="5"/>
        <v>76</v>
      </c>
      <c r="B79" s="1" t="str">
        <f t="shared" si="6"/>
        <v/>
      </c>
      <c r="C79" s="29">
        <f>IF(LARGE('YTD Scores'!AN$2:AN$200,A79)&gt;0.99,LARGE('YTD Scores'!AN$2:AN$200,A79),0)</f>
        <v>0</v>
      </c>
      <c r="F79" s="6" t="str">
        <f>IF($C79&gt;0,IF(VLOOKUP($C79,'YTD Scores'!$AN$2:$BC$200,F$2,FALSE)&gt;0,VLOOKUP($C79,'YTD Scores'!$AN$2:$BC$200,F$2,FALSE),""),"")</f>
        <v/>
      </c>
      <c r="G79" s="6" t="str">
        <f>IF($C79&gt;0,IF(VLOOKUP($C79,'YTD Scores'!$AN$2:$BC$200,G$2,FALSE)&gt;0,VLOOKUP($C79,'YTD Scores'!$AN$2:$BC$200,G$2,FALSE),""),"")</f>
        <v/>
      </c>
      <c r="H79" s="6" t="str">
        <f>IF($C79&gt;0,IF(VLOOKUP($C79,'YTD Scores'!$AN$2:$BC$200,H$2,FALSE)&gt;0,VLOOKUP($C79,'YTD Scores'!$AN$2:$BC$200,H$2,FALSE),""),"")</f>
        <v/>
      </c>
      <c r="I79" s="6" t="str">
        <f>IF($C79&gt;0,IF(VLOOKUP($C79,'YTD Scores'!$AN$2:$BC$200,I$2,FALSE)&gt;0,VLOOKUP($C79,'YTD Scores'!$AN$2:$BC$200,I$2,FALSE),""),"")</f>
        <v/>
      </c>
      <c r="J79" s="6" t="str">
        <f>IF($C79&gt;0,IF(VLOOKUP($C79,'YTD Scores'!$AN$2:$BC$200,J$2,FALSE)&gt;0,VLOOKUP($C79,'YTD Scores'!$AN$2:$BC$200,J$2,FALSE),""),"")</f>
        <v/>
      </c>
      <c r="K79" s="6" t="str">
        <f>IF($C79&gt;0,IF(VLOOKUP($C79,'YTD Scores'!$AN$2:$BC$200,K$2,FALSE)&gt;0,VLOOKUP($C79,'YTD Scores'!$AN$2:$BC$200,K$2,FALSE),""),"")</f>
        <v/>
      </c>
      <c r="L79" s="6" t="str">
        <f>IF($C79&gt;0,IF(VLOOKUP($C79,'YTD Scores'!$AN$2:$BC$200,L$2,FALSE)&gt;0,VLOOKUP($C79,'YTD Scores'!$AN$2:$BC$200,L$2,FALSE),""),"")</f>
        <v/>
      </c>
      <c r="M79" s="6" t="str">
        <f>IF($C79&gt;0,IF(VLOOKUP($C79,'YTD Scores'!$AN$2:$BC$200,M$2,FALSE)&gt;0,VLOOKUP($C79,'YTD Scores'!$AN$2:$BC$200,M$2,FALSE),""),"")</f>
        <v/>
      </c>
      <c r="N79" s="6" t="str">
        <f>IF($C79&gt;0,IF(VLOOKUP($C79,'YTD Scores'!$AN$2:$BC$200,N$2,FALSE)&gt;0,VLOOKUP($C79,'YTD Scores'!$AN$2:$BC$200,N$2,FALSE),""),"")</f>
        <v/>
      </c>
      <c r="O79" s="6" t="str">
        <f>IF($C79&gt;0,IF(VLOOKUP($C79,'YTD Scores'!$AN$2:$BC$200,O$2,FALSE)&gt;0,VLOOKUP($C79,'YTD Scores'!$AN$2:$BC$200,O$2,FALSE),""),"")</f>
        <v/>
      </c>
      <c r="P79" s="6" t="str">
        <f>IF($C79&gt;0,IF(VLOOKUP($C79,'YTD Scores'!$AN$2:$BC$200,P$2,FALSE)&gt;0,VLOOKUP($C79,'YTD Scores'!$AN$2:$BC$200,P$2,FALSE),""),"")</f>
        <v/>
      </c>
      <c r="Q79" s="6" t="str">
        <f>IF($C79&gt;0,IF(VLOOKUP($C79,'YTD Scores'!$AN$2:$BC$200,Q$2,FALSE)&gt;0,VLOOKUP($C79,'YTD Scores'!$AN$2:$BC$200,Q$2,FALSE),""),"")</f>
        <v/>
      </c>
    </row>
    <row r="80" spans="1:17" ht="10.9" customHeight="1" x14ac:dyDescent="0.2">
      <c r="A80" s="1">
        <f t="shared" si="5"/>
        <v>77</v>
      </c>
      <c r="B80" s="1" t="str">
        <f t="shared" si="6"/>
        <v/>
      </c>
      <c r="C80" s="29">
        <f>IF(LARGE('YTD Scores'!AN$2:AN$200,A80)&gt;0.99,LARGE('YTD Scores'!AN$2:AN$200,A80),0)</f>
        <v>0</v>
      </c>
      <c r="F80" s="6" t="str">
        <f>IF($C80&gt;0,IF(VLOOKUP($C80,'YTD Scores'!$AN$2:$BC$200,F$2,FALSE)&gt;0,VLOOKUP($C80,'YTD Scores'!$AN$2:$BC$200,F$2,FALSE),""),"")</f>
        <v/>
      </c>
      <c r="G80" s="6" t="str">
        <f>IF($C80&gt;0,IF(VLOOKUP($C80,'YTD Scores'!$AN$2:$BC$200,G$2,FALSE)&gt;0,VLOOKUP($C80,'YTD Scores'!$AN$2:$BC$200,G$2,FALSE),""),"")</f>
        <v/>
      </c>
      <c r="H80" s="6" t="str">
        <f>IF($C80&gt;0,IF(VLOOKUP($C80,'YTD Scores'!$AN$2:$BC$200,H$2,FALSE)&gt;0,VLOOKUP($C80,'YTD Scores'!$AN$2:$BC$200,H$2,FALSE),""),"")</f>
        <v/>
      </c>
      <c r="I80" s="6" t="str">
        <f>IF($C80&gt;0,IF(VLOOKUP($C80,'YTD Scores'!$AN$2:$BC$200,I$2,FALSE)&gt;0,VLOOKUP($C80,'YTD Scores'!$AN$2:$BC$200,I$2,FALSE),""),"")</f>
        <v/>
      </c>
      <c r="J80" s="6" t="str">
        <f>IF($C80&gt;0,IF(VLOOKUP($C80,'YTD Scores'!$AN$2:$BC$200,J$2,FALSE)&gt;0,VLOOKUP($C80,'YTD Scores'!$AN$2:$BC$200,J$2,FALSE),""),"")</f>
        <v/>
      </c>
      <c r="K80" s="6" t="str">
        <f>IF($C80&gt;0,IF(VLOOKUP($C80,'YTD Scores'!$AN$2:$BC$200,K$2,FALSE)&gt;0,VLOOKUP($C80,'YTD Scores'!$AN$2:$BC$200,K$2,FALSE),""),"")</f>
        <v/>
      </c>
      <c r="L80" s="6" t="str">
        <f>IF($C80&gt;0,IF(VLOOKUP($C80,'YTD Scores'!$AN$2:$BC$200,L$2,FALSE)&gt;0,VLOOKUP($C80,'YTD Scores'!$AN$2:$BC$200,L$2,FALSE),""),"")</f>
        <v/>
      </c>
      <c r="M80" s="6" t="str">
        <f>IF($C80&gt;0,IF(VLOOKUP($C80,'YTD Scores'!$AN$2:$BC$200,M$2,FALSE)&gt;0,VLOOKUP($C80,'YTD Scores'!$AN$2:$BC$200,M$2,FALSE),""),"")</f>
        <v/>
      </c>
      <c r="N80" s="6" t="str">
        <f>IF($C80&gt;0,IF(VLOOKUP($C80,'YTD Scores'!$AN$2:$BC$200,N$2,FALSE)&gt;0,VLOOKUP($C80,'YTD Scores'!$AN$2:$BC$200,N$2,FALSE),""),"")</f>
        <v/>
      </c>
      <c r="O80" s="6" t="str">
        <f>IF($C80&gt;0,IF(VLOOKUP($C80,'YTD Scores'!$AN$2:$BC$200,O$2,FALSE)&gt;0,VLOOKUP($C80,'YTD Scores'!$AN$2:$BC$200,O$2,FALSE),""),"")</f>
        <v/>
      </c>
      <c r="P80" s="6" t="str">
        <f>IF($C80&gt;0,IF(VLOOKUP($C80,'YTD Scores'!$AN$2:$BC$200,P$2,FALSE)&gt;0,VLOOKUP($C80,'YTD Scores'!$AN$2:$BC$200,P$2,FALSE),""),"")</f>
        <v/>
      </c>
      <c r="Q80" s="6" t="str">
        <f>IF($C80&gt;0,IF(VLOOKUP($C80,'YTD Scores'!$AN$2:$BC$200,Q$2,FALSE)&gt;0,VLOOKUP($C80,'YTD Scores'!$AN$2:$BC$200,Q$2,FALSE),""),"")</f>
        <v/>
      </c>
    </row>
    <row r="81" spans="1:17" ht="10.9" customHeight="1" x14ac:dyDescent="0.2">
      <c r="A81" s="1">
        <f t="shared" si="5"/>
        <v>78</v>
      </c>
      <c r="B81" s="1" t="str">
        <f t="shared" si="6"/>
        <v/>
      </c>
      <c r="C81" s="29">
        <f>IF(LARGE('YTD Scores'!AN$2:AN$200,A81)&gt;0.99,LARGE('YTD Scores'!AN$2:AN$200,A81),0)</f>
        <v>0</v>
      </c>
      <c r="F81" s="6" t="str">
        <f>IF($C81&gt;0,IF(VLOOKUP($C81,'YTD Scores'!$AN$2:$BC$200,F$2,FALSE)&gt;0,VLOOKUP($C81,'YTD Scores'!$AN$2:$BC$200,F$2,FALSE),""),"")</f>
        <v/>
      </c>
      <c r="G81" s="6" t="str">
        <f>IF($C81&gt;0,IF(VLOOKUP($C81,'YTD Scores'!$AN$2:$BC$200,G$2,FALSE)&gt;0,VLOOKUP($C81,'YTD Scores'!$AN$2:$BC$200,G$2,FALSE),""),"")</f>
        <v/>
      </c>
      <c r="H81" s="6" t="str">
        <f>IF($C81&gt;0,IF(VLOOKUP($C81,'YTD Scores'!$AN$2:$BC$200,H$2,FALSE)&gt;0,VLOOKUP($C81,'YTD Scores'!$AN$2:$BC$200,H$2,FALSE),""),"")</f>
        <v/>
      </c>
      <c r="I81" s="6" t="str">
        <f>IF($C81&gt;0,IF(VLOOKUP($C81,'YTD Scores'!$AN$2:$BC$200,I$2,FALSE)&gt;0,VLOOKUP($C81,'YTD Scores'!$AN$2:$BC$200,I$2,FALSE),""),"")</f>
        <v/>
      </c>
      <c r="J81" s="6" t="str">
        <f>IF($C81&gt;0,IF(VLOOKUP($C81,'YTD Scores'!$AN$2:$BC$200,J$2,FALSE)&gt;0,VLOOKUP($C81,'YTD Scores'!$AN$2:$BC$200,J$2,FALSE),""),"")</f>
        <v/>
      </c>
      <c r="K81" s="6" t="str">
        <f>IF($C81&gt;0,IF(VLOOKUP($C81,'YTD Scores'!$AN$2:$BC$200,K$2,FALSE)&gt;0,VLOOKUP($C81,'YTD Scores'!$AN$2:$BC$200,K$2,FALSE),""),"")</f>
        <v/>
      </c>
      <c r="L81" s="6" t="str">
        <f>IF($C81&gt;0,IF(VLOOKUP($C81,'YTD Scores'!$AN$2:$BC$200,L$2,FALSE)&gt;0,VLOOKUP($C81,'YTD Scores'!$AN$2:$BC$200,L$2,FALSE),""),"")</f>
        <v/>
      </c>
      <c r="M81" s="6" t="str">
        <f>IF($C81&gt;0,IF(VLOOKUP($C81,'YTD Scores'!$AN$2:$BC$200,M$2,FALSE)&gt;0,VLOOKUP($C81,'YTD Scores'!$AN$2:$BC$200,M$2,FALSE),""),"")</f>
        <v/>
      </c>
      <c r="N81" s="6" t="str">
        <f>IF($C81&gt;0,IF(VLOOKUP($C81,'YTD Scores'!$AN$2:$BC$200,N$2,FALSE)&gt;0,VLOOKUP($C81,'YTD Scores'!$AN$2:$BC$200,N$2,FALSE),""),"")</f>
        <v/>
      </c>
      <c r="O81" s="6" t="str">
        <f>IF($C81&gt;0,IF(VLOOKUP($C81,'YTD Scores'!$AN$2:$BC$200,O$2,FALSE)&gt;0,VLOOKUP($C81,'YTD Scores'!$AN$2:$BC$200,O$2,FALSE),""),"")</f>
        <v/>
      </c>
      <c r="P81" s="6" t="str">
        <f>IF($C81&gt;0,IF(VLOOKUP($C81,'YTD Scores'!$AN$2:$BC$200,P$2,FALSE)&gt;0,VLOOKUP($C81,'YTD Scores'!$AN$2:$BC$200,P$2,FALSE),""),"")</f>
        <v/>
      </c>
      <c r="Q81" s="6" t="str">
        <f>IF($C81&gt;0,IF(VLOOKUP($C81,'YTD Scores'!$AN$2:$BC$200,Q$2,FALSE)&gt;0,VLOOKUP($C81,'YTD Scores'!$AN$2:$BC$200,Q$2,FALSE),""),"")</f>
        <v/>
      </c>
    </row>
    <row r="82" spans="1:17" ht="10.9" customHeight="1" x14ac:dyDescent="0.2">
      <c r="A82" s="1">
        <f t="shared" si="5"/>
        <v>79</v>
      </c>
      <c r="B82" s="1" t="str">
        <f t="shared" si="6"/>
        <v/>
      </c>
      <c r="C82" s="29">
        <f>IF(LARGE('YTD Scores'!AN$2:AN$200,A82)&gt;0.99,LARGE('YTD Scores'!AN$2:AN$200,A82),0)</f>
        <v>0</v>
      </c>
      <c r="F82" s="6" t="str">
        <f>IF($C82&gt;0,IF(VLOOKUP($C82,'YTD Scores'!$AN$2:$BC$200,F$2,FALSE)&gt;0,VLOOKUP($C82,'YTD Scores'!$AN$2:$BC$200,F$2,FALSE),""),"")</f>
        <v/>
      </c>
      <c r="G82" s="6" t="str">
        <f>IF($C82&gt;0,IF(VLOOKUP($C82,'YTD Scores'!$AN$2:$BC$200,G$2,FALSE)&gt;0,VLOOKUP($C82,'YTD Scores'!$AN$2:$BC$200,G$2,FALSE),""),"")</f>
        <v/>
      </c>
      <c r="H82" s="6" t="str">
        <f>IF($C82&gt;0,IF(VLOOKUP($C82,'YTD Scores'!$AN$2:$BC$200,H$2,FALSE)&gt;0,VLOOKUP($C82,'YTD Scores'!$AN$2:$BC$200,H$2,FALSE),""),"")</f>
        <v/>
      </c>
      <c r="I82" s="6" t="str">
        <f>IF($C82&gt;0,IF(VLOOKUP($C82,'YTD Scores'!$AN$2:$BC$200,I$2,FALSE)&gt;0,VLOOKUP($C82,'YTD Scores'!$AN$2:$BC$200,I$2,FALSE),""),"")</f>
        <v/>
      </c>
      <c r="J82" s="6" t="str">
        <f>IF($C82&gt;0,IF(VLOOKUP($C82,'YTD Scores'!$AN$2:$BC$200,J$2,FALSE)&gt;0,VLOOKUP($C82,'YTD Scores'!$AN$2:$BC$200,J$2,FALSE),""),"")</f>
        <v/>
      </c>
      <c r="K82" s="6" t="str">
        <f>IF($C82&gt;0,IF(VLOOKUP($C82,'YTD Scores'!$AN$2:$BC$200,K$2,FALSE)&gt;0,VLOOKUP($C82,'YTD Scores'!$AN$2:$BC$200,K$2,FALSE),""),"")</f>
        <v/>
      </c>
      <c r="L82" s="6" t="str">
        <f>IF($C82&gt;0,IF(VLOOKUP($C82,'YTD Scores'!$AN$2:$BC$200,L$2,FALSE)&gt;0,VLOOKUP($C82,'YTD Scores'!$AN$2:$BC$200,L$2,FALSE),""),"")</f>
        <v/>
      </c>
      <c r="M82" s="6" t="str">
        <f>IF($C82&gt;0,IF(VLOOKUP($C82,'YTD Scores'!$AN$2:$BC$200,M$2,FALSE)&gt;0,VLOOKUP($C82,'YTD Scores'!$AN$2:$BC$200,M$2,FALSE),""),"")</f>
        <v/>
      </c>
      <c r="N82" s="6" t="str">
        <f>IF($C82&gt;0,IF(VLOOKUP($C82,'YTD Scores'!$AN$2:$BC$200,N$2,FALSE)&gt;0,VLOOKUP($C82,'YTD Scores'!$AN$2:$BC$200,N$2,FALSE),""),"")</f>
        <v/>
      </c>
      <c r="O82" s="6" t="str">
        <f>IF($C82&gt;0,IF(VLOOKUP($C82,'YTD Scores'!$AN$2:$BC$200,O$2,FALSE)&gt;0,VLOOKUP($C82,'YTD Scores'!$AN$2:$BC$200,O$2,FALSE),""),"")</f>
        <v/>
      </c>
      <c r="P82" s="6" t="str">
        <f>IF($C82&gt;0,IF(VLOOKUP($C82,'YTD Scores'!$AN$2:$BC$200,P$2,FALSE)&gt;0,VLOOKUP($C82,'YTD Scores'!$AN$2:$BC$200,P$2,FALSE),""),"")</f>
        <v/>
      </c>
      <c r="Q82" s="6" t="str">
        <f>IF($C82&gt;0,IF(VLOOKUP($C82,'YTD Scores'!$AN$2:$BC$200,Q$2,FALSE)&gt;0,VLOOKUP($C82,'YTD Scores'!$AN$2:$BC$200,Q$2,FALSE),""),"")</f>
        <v/>
      </c>
    </row>
    <row r="83" spans="1:17" ht="10.9" customHeight="1" x14ac:dyDescent="0.2">
      <c r="A83" s="1">
        <f t="shared" si="5"/>
        <v>80</v>
      </c>
      <c r="B83" s="1" t="str">
        <f t="shared" si="6"/>
        <v/>
      </c>
      <c r="C83" s="29">
        <f>IF(LARGE('YTD Scores'!AN$2:AN$200,A83)&gt;0.99,LARGE('YTD Scores'!AN$2:AN$200,A83),0)</f>
        <v>0</v>
      </c>
      <c r="F83" s="6" t="str">
        <f>IF($C83&gt;0,IF(VLOOKUP($C83,'YTD Scores'!$AN$2:$BC$200,F$2,FALSE)&gt;0,VLOOKUP($C83,'YTD Scores'!$AN$2:$BC$200,F$2,FALSE),""),"")</f>
        <v/>
      </c>
      <c r="G83" s="6" t="str">
        <f>IF($C83&gt;0,IF(VLOOKUP($C83,'YTD Scores'!$AN$2:$BC$200,G$2,FALSE)&gt;0,VLOOKUP($C83,'YTD Scores'!$AN$2:$BC$200,G$2,FALSE),""),"")</f>
        <v/>
      </c>
      <c r="H83" s="6" t="str">
        <f>IF($C83&gt;0,IF(VLOOKUP($C83,'YTD Scores'!$AN$2:$BC$200,H$2,FALSE)&gt;0,VLOOKUP($C83,'YTD Scores'!$AN$2:$BC$200,H$2,FALSE),""),"")</f>
        <v/>
      </c>
      <c r="I83" s="6" t="str">
        <f>IF($C83&gt;0,IF(VLOOKUP($C83,'YTD Scores'!$AN$2:$BC$200,I$2,FALSE)&gt;0,VLOOKUP($C83,'YTD Scores'!$AN$2:$BC$200,I$2,FALSE),""),"")</f>
        <v/>
      </c>
      <c r="J83" s="6" t="str">
        <f>IF($C83&gt;0,IF(VLOOKUP($C83,'YTD Scores'!$AN$2:$BC$200,J$2,FALSE)&gt;0,VLOOKUP($C83,'YTD Scores'!$AN$2:$BC$200,J$2,FALSE),""),"")</f>
        <v/>
      </c>
      <c r="K83" s="6" t="str">
        <f>IF($C83&gt;0,IF(VLOOKUP($C83,'YTD Scores'!$AN$2:$BC$200,K$2,FALSE)&gt;0,VLOOKUP($C83,'YTD Scores'!$AN$2:$BC$200,K$2,FALSE),""),"")</f>
        <v/>
      </c>
      <c r="L83" s="6" t="str">
        <f>IF($C83&gt;0,IF(VLOOKUP($C83,'YTD Scores'!$AN$2:$BC$200,L$2,FALSE)&gt;0,VLOOKUP($C83,'YTD Scores'!$AN$2:$BC$200,L$2,FALSE),""),"")</f>
        <v/>
      </c>
      <c r="M83" s="6" t="str">
        <f>IF($C83&gt;0,IF(VLOOKUP($C83,'YTD Scores'!$AN$2:$BC$200,M$2,FALSE)&gt;0,VLOOKUP($C83,'YTD Scores'!$AN$2:$BC$200,M$2,FALSE),""),"")</f>
        <v/>
      </c>
      <c r="N83" s="6" t="str">
        <f>IF($C83&gt;0,IF(VLOOKUP($C83,'YTD Scores'!$AN$2:$BC$200,N$2,FALSE)&gt;0,VLOOKUP($C83,'YTD Scores'!$AN$2:$BC$200,N$2,FALSE),""),"")</f>
        <v/>
      </c>
      <c r="O83" s="6" t="str">
        <f>IF($C83&gt;0,IF(VLOOKUP($C83,'YTD Scores'!$AN$2:$BC$200,O$2,FALSE)&gt;0,VLOOKUP($C83,'YTD Scores'!$AN$2:$BC$200,O$2,FALSE),""),"")</f>
        <v/>
      </c>
      <c r="P83" s="6" t="str">
        <f>IF($C83&gt;0,IF(VLOOKUP($C83,'YTD Scores'!$AN$2:$BC$200,P$2,FALSE)&gt;0,VLOOKUP($C83,'YTD Scores'!$AN$2:$BC$200,P$2,FALSE),""),"")</f>
        <v/>
      </c>
      <c r="Q83" s="6" t="str">
        <f>IF($C83&gt;0,IF(VLOOKUP($C83,'YTD Scores'!$AN$2:$BC$200,Q$2,FALSE)&gt;0,VLOOKUP($C83,'YTD Scores'!$AN$2:$BC$200,Q$2,FALSE),""),"")</f>
        <v/>
      </c>
    </row>
    <row r="84" spans="1:17" ht="10.9" customHeight="1" x14ac:dyDescent="0.2">
      <c r="A84" s="1">
        <f t="shared" si="5"/>
        <v>81</v>
      </c>
      <c r="B84" s="1" t="str">
        <f t="shared" si="6"/>
        <v/>
      </c>
      <c r="C84" s="29">
        <f>IF(LARGE('YTD Scores'!AN$2:AN$200,A84)&gt;0.99,LARGE('YTD Scores'!AN$2:AN$200,A84),0)</f>
        <v>0</v>
      </c>
      <c r="F84" s="6" t="str">
        <f>IF($C84&gt;0,IF(VLOOKUP($C84,'YTD Scores'!$AN$2:$BC$200,F$2,FALSE)&gt;0,VLOOKUP($C84,'YTD Scores'!$AN$2:$BC$200,F$2,FALSE),""),"")</f>
        <v/>
      </c>
      <c r="G84" s="6" t="str">
        <f>IF($C84&gt;0,IF(VLOOKUP($C84,'YTD Scores'!$AN$2:$BC$200,G$2,FALSE)&gt;0,VLOOKUP($C84,'YTD Scores'!$AN$2:$BC$200,G$2,FALSE),""),"")</f>
        <v/>
      </c>
      <c r="H84" s="6" t="str">
        <f>IF($C84&gt;0,IF(VLOOKUP($C84,'YTD Scores'!$AN$2:$BC$200,H$2,FALSE)&gt;0,VLOOKUP($C84,'YTD Scores'!$AN$2:$BC$200,H$2,FALSE),""),"")</f>
        <v/>
      </c>
      <c r="I84" s="6" t="str">
        <f>IF($C84&gt;0,IF(VLOOKUP($C84,'YTD Scores'!$AN$2:$BC$200,I$2,FALSE)&gt;0,VLOOKUP($C84,'YTD Scores'!$AN$2:$BC$200,I$2,FALSE),""),"")</f>
        <v/>
      </c>
      <c r="J84" s="6" t="str">
        <f>IF($C84&gt;0,IF(VLOOKUP($C84,'YTD Scores'!$AN$2:$BC$200,J$2,FALSE)&gt;0,VLOOKUP($C84,'YTD Scores'!$AN$2:$BC$200,J$2,FALSE),""),"")</f>
        <v/>
      </c>
      <c r="K84" s="6" t="str">
        <f>IF($C84&gt;0,IF(VLOOKUP($C84,'YTD Scores'!$AN$2:$BC$200,K$2,FALSE)&gt;0,VLOOKUP($C84,'YTD Scores'!$AN$2:$BC$200,K$2,FALSE),""),"")</f>
        <v/>
      </c>
      <c r="L84" s="6" t="str">
        <f>IF($C84&gt;0,IF(VLOOKUP($C84,'YTD Scores'!$AN$2:$BC$200,L$2,FALSE)&gt;0,VLOOKUP($C84,'YTD Scores'!$AN$2:$BC$200,L$2,FALSE),""),"")</f>
        <v/>
      </c>
      <c r="M84" s="6" t="str">
        <f>IF($C84&gt;0,IF(VLOOKUP($C84,'YTD Scores'!$AN$2:$BC$200,M$2,FALSE)&gt;0,VLOOKUP($C84,'YTD Scores'!$AN$2:$BC$200,M$2,FALSE),""),"")</f>
        <v/>
      </c>
      <c r="N84" s="6" t="str">
        <f>IF($C84&gt;0,IF(VLOOKUP($C84,'YTD Scores'!$AN$2:$BC$200,N$2,FALSE)&gt;0,VLOOKUP($C84,'YTD Scores'!$AN$2:$BC$200,N$2,FALSE),""),"")</f>
        <v/>
      </c>
      <c r="O84" s="6" t="str">
        <f>IF($C84&gt;0,IF(VLOOKUP($C84,'YTD Scores'!$AN$2:$BC$200,O$2,FALSE)&gt;0,VLOOKUP($C84,'YTD Scores'!$AN$2:$BC$200,O$2,FALSE),""),"")</f>
        <v/>
      </c>
      <c r="P84" s="6" t="str">
        <f>IF($C84&gt;0,IF(VLOOKUP($C84,'YTD Scores'!$AN$2:$BC$200,P$2,FALSE)&gt;0,VLOOKUP($C84,'YTD Scores'!$AN$2:$BC$200,P$2,FALSE),""),"")</f>
        <v/>
      </c>
      <c r="Q84" s="6" t="str">
        <f>IF($C84&gt;0,IF(VLOOKUP($C84,'YTD Scores'!$AN$2:$BC$200,Q$2,FALSE)&gt;0,VLOOKUP($C84,'YTD Scores'!$AN$2:$BC$200,Q$2,FALSE),""),"")</f>
        <v/>
      </c>
    </row>
    <row r="85" spans="1:17" ht="10.9" customHeight="1" x14ac:dyDescent="0.2">
      <c r="A85" s="1">
        <f t="shared" si="5"/>
        <v>82</v>
      </c>
      <c r="B85" s="1" t="str">
        <f t="shared" si="6"/>
        <v/>
      </c>
      <c r="C85" s="29">
        <f>IF(LARGE('YTD Scores'!AN$2:AN$200,A85)&gt;0.99,LARGE('YTD Scores'!AN$2:AN$200,A85),0)</f>
        <v>0</v>
      </c>
      <c r="F85" s="6" t="str">
        <f>IF($C85&gt;0,IF(VLOOKUP($C85,'YTD Scores'!$AN$2:$BC$200,F$2,FALSE)&gt;0,VLOOKUP($C85,'YTD Scores'!$AN$2:$BC$200,F$2,FALSE),""),"")</f>
        <v/>
      </c>
      <c r="G85" s="6" t="str">
        <f>IF($C85&gt;0,IF(VLOOKUP($C85,'YTD Scores'!$AN$2:$BC$200,G$2,FALSE)&gt;0,VLOOKUP($C85,'YTD Scores'!$AN$2:$BC$200,G$2,FALSE),""),"")</f>
        <v/>
      </c>
      <c r="H85" s="6" t="str">
        <f>IF($C85&gt;0,IF(VLOOKUP($C85,'YTD Scores'!$AN$2:$BC$200,H$2,FALSE)&gt;0,VLOOKUP($C85,'YTD Scores'!$AN$2:$BC$200,H$2,FALSE),""),"")</f>
        <v/>
      </c>
      <c r="I85" s="6" t="str">
        <f>IF($C85&gt;0,IF(VLOOKUP($C85,'YTD Scores'!$AN$2:$BC$200,I$2,FALSE)&gt;0,VLOOKUP($C85,'YTD Scores'!$AN$2:$BC$200,I$2,FALSE),""),"")</f>
        <v/>
      </c>
      <c r="J85" s="6" t="str">
        <f>IF($C85&gt;0,IF(VLOOKUP($C85,'YTD Scores'!$AN$2:$BC$200,J$2,FALSE)&gt;0,VLOOKUP($C85,'YTD Scores'!$AN$2:$BC$200,J$2,FALSE),""),"")</f>
        <v/>
      </c>
      <c r="K85" s="6" t="str">
        <f>IF($C85&gt;0,IF(VLOOKUP($C85,'YTD Scores'!$AN$2:$BC$200,K$2,FALSE)&gt;0,VLOOKUP($C85,'YTD Scores'!$AN$2:$BC$200,K$2,FALSE),""),"")</f>
        <v/>
      </c>
      <c r="L85" s="6" t="str">
        <f>IF($C85&gt;0,IF(VLOOKUP($C85,'YTD Scores'!$AN$2:$BC$200,L$2,FALSE)&gt;0,VLOOKUP($C85,'YTD Scores'!$AN$2:$BC$200,L$2,FALSE),""),"")</f>
        <v/>
      </c>
      <c r="M85" s="6" t="str">
        <f>IF($C85&gt;0,IF(VLOOKUP($C85,'YTD Scores'!$AN$2:$BC$200,M$2,FALSE)&gt;0,VLOOKUP($C85,'YTD Scores'!$AN$2:$BC$200,M$2,FALSE),""),"")</f>
        <v/>
      </c>
      <c r="N85" s="6" t="str">
        <f>IF($C85&gt;0,IF(VLOOKUP($C85,'YTD Scores'!$AN$2:$BC$200,N$2,FALSE)&gt;0,VLOOKUP($C85,'YTD Scores'!$AN$2:$BC$200,N$2,FALSE),""),"")</f>
        <v/>
      </c>
      <c r="O85" s="6" t="str">
        <f>IF($C85&gt;0,IF(VLOOKUP($C85,'YTD Scores'!$AN$2:$BC$200,O$2,FALSE)&gt;0,VLOOKUP($C85,'YTD Scores'!$AN$2:$BC$200,O$2,FALSE),""),"")</f>
        <v/>
      </c>
      <c r="P85" s="6" t="str">
        <f>IF($C85&gt;0,IF(VLOOKUP($C85,'YTD Scores'!$AN$2:$BC$200,P$2,FALSE)&gt;0,VLOOKUP($C85,'YTD Scores'!$AN$2:$BC$200,P$2,FALSE),""),"")</f>
        <v/>
      </c>
      <c r="Q85" s="6" t="str">
        <f>IF($C85&gt;0,IF(VLOOKUP($C85,'YTD Scores'!$AN$2:$BC$200,Q$2,FALSE)&gt;0,VLOOKUP($C85,'YTD Scores'!$AN$2:$BC$200,Q$2,FALSE),""),"")</f>
        <v/>
      </c>
    </row>
    <row r="86" spans="1:17" ht="10.9" customHeight="1" x14ac:dyDescent="0.2">
      <c r="A86" s="1">
        <f t="shared" si="5"/>
        <v>83</v>
      </c>
      <c r="B86" s="1" t="str">
        <f t="shared" si="6"/>
        <v/>
      </c>
      <c r="C86" s="29">
        <f>IF(LARGE('YTD Scores'!AN$2:AN$200,A86)&gt;0.99,LARGE('YTD Scores'!AN$2:AN$200,A86),0)</f>
        <v>0</v>
      </c>
      <c r="F86" s="6" t="str">
        <f>IF($C86&gt;0,IF(VLOOKUP($C86,'YTD Scores'!$AN$2:$BC$200,F$2,FALSE)&gt;0,VLOOKUP($C86,'YTD Scores'!$AN$2:$BC$200,F$2,FALSE),""),"")</f>
        <v/>
      </c>
      <c r="G86" s="6" t="str">
        <f>IF($C86&gt;0,IF(VLOOKUP($C86,'YTD Scores'!$AN$2:$BC$200,G$2,FALSE)&gt;0,VLOOKUP($C86,'YTD Scores'!$AN$2:$BC$200,G$2,FALSE),""),"")</f>
        <v/>
      </c>
      <c r="H86" s="6" t="str">
        <f>IF($C86&gt;0,IF(VLOOKUP($C86,'YTD Scores'!$AN$2:$BC$200,H$2,FALSE)&gt;0,VLOOKUP($C86,'YTD Scores'!$AN$2:$BC$200,H$2,FALSE),""),"")</f>
        <v/>
      </c>
      <c r="I86" s="6" t="str">
        <f>IF($C86&gt;0,IF(VLOOKUP($C86,'YTD Scores'!$AN$2:$BC$200,I$2,FALSE)&gt;0,VLOOKUP($C86,'YTD Scores'!$AN$2:$BC$200,I$2,FALSE),""),"")</f>
        <v/>
      </c>
      <c r="J86" s="6" t="str">
        <f>IF($C86&gt;0,IF(VLOOKUP($C86,'YTD Scores'!$AN$2:$BC$200,J$2,FALSE)&gt;0,VLOOKUP($C86,'YTD Scores'!$AN$2:$BC$200,J$2,FALSE),""),"")</f>
        <v/>
      </c>
      <c r="K86" s="6" t="str">
        <f>IF($C86&gt;0,IF(VLOOKUP($C86,'YTD Scores'!$AN$2:$BC$200,K$2,FALSE)&gt;0,VLOOKUP($C86,'YTD Scores'!$AN$2:$BC$200,K$2,FALSE),""),"")</f>
        <v/>
      </c>
      <c r="L86" s="6" t="str">
        <f>IF($C86&gt;0,IF(VLOOKUP($C86,'YTD Scores'!$AN$2:$BC$200,L$2,FALSE)&gt;0,VLOOKUP($C86,'YTD Scores'!$AN$2:$BC$200,L$2,FALSE),""),"")</f>
        <v/>
      </c>
      <c r="M86" s="6" t="str">
        <f>IF($C86&gt;0,IF(VLOOKUP($C86,'YTD Scores'!$AN$2:$BC$200,M$2,FALSE)&gt;0,VLOOKUP($C86,'YTD Scores'!$AN$2:$BC$200,M$2,FALSE),""),"")</f>
        <v/>
      </c>
      <c r="N86" s="6" t="str">
        <f>IF($C86&gt;0,IF(VLOOKUP($C86,'YTD Scores'!$AN$2:$BC$200,N$2,FALSE)&gt;0,VLOOKUP($C86,'YTD Scores'!$AN$2:$BC$200,N$2,FALSE),""),"")</f>
        <v/>
      </c>
      <c r="O86" s="6" t="str">
        <f>IF($C86&gt;0,IF(VLOOKUP($C86,'YTD Scores'!$AN$2:$BC$200,O$2,FALSE)&gt;0,VLOOKUP($C86,'YTD Scores'!$AN$2:$BC$200,O$2,FALSE),""),"")</f>
        <v/>
      </c>
      <c r="P86" s="6" t="str">
        <f>IF($C86&gt;0,IF(VLOOKUP($C86,'YTD Scores'!$AN$2:$BC$200,P$2,FALSE)&gt;0,VLOOKUP($C86,'YTD Scores'!$AN$2:$BC$200,P$2,FALSE),""),"")</f>
        <v/>
      </c>
      <c r="Q86" s="6" t="str">
        <f>IF($C86&gt;0,IF(VLOOKUP($C86,'YTD Scores'!$AN$2:$BC$200,Q$2,FALSE)&gt;0,VLOOKUP($C86,'YTD Scores'!$AN$2:$BC$200,Q$2,FALSE),""),"")</f>
        <v/>
      </c>
    </row>
    <row r="87" spans="1:17" ht="10.9" customHeight="1" x14ac:dyDescent="0.2">
      <c r="A87" s="1">
        <f t="shared" si="5"/>
        <v>84</v>
      </c>
      <c r="B87" s="1" t="str">
        <f t="shared" si="6"/>
        <v/>
      </c>
      <c r="C87" s="29">
        <f>IF(LARGE('YTD Scores'!AN$2:AN$200,A87)&gt;0.99,LARGE('YTD Scores'!AN$2:AN$200,A87),0)</f>
        <v>0</v>
      </c>
      <c r="F87" s="6" t="str">
        <f>IF($C87&gt;0,IF(VLOOKUP($C87,'YTD Scores'!$AN$2:$BC$200,F$2,FALSE)&gt;0,VLOOKUP($C87,'YTD Scores'!$AN$2:$BC$200,F$2,FALSE),""),"")</f>
        <v/>
      </c>
      <c r="G87" s="6" t="str">
        <f>IF($C87&gt;0,IF(VLOOKUP($C87,'YTD Scores'!$AN$2:$BC$200,G$2,FALSE)&gt;0,VLOOKUP($C87,'YTD Scores'!$AN$2:$BC$200,G$2,FALSE),""),"")</f>
        <v/>
      </c>
      <c r="H87" s="6" t="str">
        <f>IF($C87&gt;0,IF(VLOOKUP($C87,'YTD Scores'!$AN$2:$BC$200,H$2,FALSE)&gt;0,VLOOKUP($C87,'YTD Scores'!$AN$2:$BC$200,H$2,FALSE),""),"")</f>
        <v/>
      </c>
      <c r="I87" s="6" t="str">
        <f>IF($C87&gt;0,IF(VLOOKUP($C87,'YTD Scores'!$AN$2:$BC$200,I$2,FALSE)&gt;0,VLOOKUP($C87,'YTD Scores'!$AN$2:$BC$200,I$2,FALSE),""),"")</f>
        <v/>
      </c>
      <c r="J87" s="6" t="str">
        <f>IF($C87&gt;0,IF(VLOOKUP($C87,'YTD Scores'!$AN$2:$BC$200,J$2,FALSE)&gt;0,VLOOKUP($C87,'YTD Scores'!$AN$2:$BC$200,J$2,FALSE),""),"")</f>
        <v/>
      </c>
      <c r="K87" s="6" t="str">
        <f>IF($C87&gt;0,IF(VLOOKUP($C87,'YTD Scores'!$AN$2:$BC$200,K$2,FALSE)&gt;0,VLOOKUP($C87,'YTD Scores'!$AN$2:$BC$200,K$2,FALSE),""),"")</f>
        <v/>
      </c>
      <c r="L87" s="6" t="str">
        <f>IF($C87&gt;0,IF(VLOOKUP($C87,'YTD Scores'!$AN$2:$BC$200,L$2,FALSE)&gt;0,VLOOKUP($C87,'YTD Scores'!$AN$2:$BC$200,L$2,FALSE),""),"")</f>
        <v/>
      </c>
      <c r="M87" s="6" t="str">
        <f>IF($C87&gt;0,IF(VLOOKUP($C87,'YTD Scores'!$AN$2:$BC$200,M$2,FALSE)&gt;0,VLOOKUP($C87,'YTD Scores'!$AN$2:$BC$200,M$2,FALSE),""),"")</f>
        <v/>
      </c>
      <c r="N87" s="6" t="str">
        <f>IF($C87&gt;0,IF(VLOOKUP($C87,'YTD Scores'!$AN$2:$BC$200,N$2,FALSE)&gt;0,VLOOKUP($C87,'YTD Scores'!$AN$2:$BC$200,N$2,FALSE),""),"")</f>
        <v/>
      </c>
      <c r="O87" s="6" t="str">
        <f>IF($C87&gt;0,IF(VLOOKUP($C87,'YTD Scores'!$AN$2:$BC$200,O$2,FALSE)&gt;0,VLOOKUP($C87,'YTD Scores'!$AN$2:$BC$200,O$2,FALSE),""),"")</f>
        <v/>
      </c>
      <c r="P87" s="6" t="str">
        <f>IF($C87&gt;0,IF(VLOOKUP($C87,'YTD Scores'!$AN$2:$BC$200,P$2,FALSE)&gt;0,VLOOKUP($C87,'YTD Scores'!$AN$2:$BC$200,P$2,FALSE),""),"")</f>
        <v/>
      </c>
      <c r="Q87" s="6" t="str">
        <f>IF($C87&gt;0,IF(VLOOKUP($C87,'YTD Scores'!$AN$2:$BC$200,Q$2,FALSE)&gt;0,VLOOKUP($C87,'YTD Scores'!$AN$2:$BC$200,Q$2,FALSE),""),"")</f>
        <v/>
      </c>
    </row>
    <row r="88" spans="1:17" ht="10.9" customHeight="1" x14ac:dyDescent="0.2">
      <c r="A88" s="1">
        <f t="shared" si="5"/>
        <v>85</v>
      </c>
      <c r="B88" s="1" t="str">
        <f t="shared" si="6"/>
        <v/>
      </c>
      <c r="C88" s="29">
        <f>IF(LARGE('YTD Scores'!AN$2:AN$200,A88)&gt;0.99,LARGE('YTD Scores'!AN$2:AN$200,A88),0)</f>
        <v>0</v>
      </c>
      <c r="F88" s="6" t="str">
        <f>IF($C88&gt;0,IF(VLOOKUP($C88,'YTD Scores'!$AN$2:$BC$200,F$2,FALSE)&gt;0,VLOOKUP($C88,'YTD Scores'!$AN$2:$BC$200,F$2,FALSE),""),"")</f>
        <v/>
      </c>
      <c r="G88" s="6" t="str">
        <f>IF($C88&gt;0,IF(VLOOKUP($C88,'YTD Scores'!$AN$2:$BC$200,G$2,FALSE)&gt;0,VLOOKUP($C88,'YTD Scores'!$AN$2:$BC$200,G$2,FALSE),""),"")</f>
        <v/>
      </c>
      <c r="H88" s="6" t="str">
        <f>IF($C88&gt;0,IF(VLOOKUP($C88,'YTD Scores'!$AN$2:$BC$200,H$2,FALSE)&gt;0,VLOOKUP($C88,'YTD Scores'!$AN$2:$BC$200,H$2,FALSE),""),"")</f>
        <v/>
      </c>
      <c r="I88" s="6" t="str">
        <f>IF($C88&gt;0,IF(VLOOKUP($C88,'YTD Scores'!$AN$2:$BC$200,I$2,FALSE)&gt;0,VLOOKUP($C88,'YTD Scores'!$AN$2:$BC$200,I$2,FALSE),""),"")</f>
        <v/>
      </c>
      <c r="J88" s="6" t="str">
        <f>IF($C88&gt;0,IF(VLOOKUP($C88,'YTD Scores'!$AN$2:$BC$200,J$2,FALSE)&gt;0,VLOOKUP($C88,'YTD Scores'!$AN$2:$BC$200,J$2,FALSE),""),"")</f>
        <v/>
      </c>
      <c r="K88" s="6" t="str">
        <f>IF($C88&gt;0,IF(VLOOKUP($C88,'YTD Scores'!$AN$2:$BC$200,K$2,FALSE)&gt;0,VLOOKUP($C88,'YTD Scores'!$AN$2:$BC$200,K$2,FALSE),""),"")</f>
        <v/>
      </c>
      <c r="L88" s="6" t="str">
        <f>IF($C88&gt;0,IF(VLOOKUP($C88,'YTD Scores'!$AN$2:$BC$200,L$2,FALSE)&gt;0,VLOOKUP($C88,'YTD Scores'!$AN$2:$BC$200,L$2,FALSE),""),"")</f>
        <v/>
      </c>
      <c r="M88" s="6" t="str">
        <f>IF($C88&gt;0,IF(VLOOKUP($C88,'YTD Scores'!$AN$2:$BC$200,M$2,FALSE)&gt;0,VLOOKUP($C88,'YTD Scores'!$AN$2:$BC$200,M$2,FALSE),""),"")</f>
        <v/>
      </c>
      <c r="N88" s="6" t="str">
        <f>IF($C88&gt;0,IF(VLOOKUP($C88,'YTD Scores'!$AN$2:$BC$200,N$2,FALSE)&gt;0,VLOOKUP($C88,'YTD Scores'!$AN$2:$BC$200,N$2,FALSE),""),"")</f>
        <v/>
      </c>
      <c r="O88" s="6" t="str">
        <f>IF($C88&gt;0,IF(VLOOKUP($C88,'YTD Scores'!$AN$2:$BC$200,O$2,FALSE)&gt;0,VLOOKUP($C88,'YTD Scores'!$AN$2:$BC$200,O$2,FALSE),""),"")</f>
        <v/>
      </c>
      <c r="P88" s="6" t="str">
        <f>IF($C88&gt;0,IF(VLOOKUP($C88,'YTD Scores'!$AN$2:$BC$200,P$2,FALSE)&gt;0,VLOOKUP($C88,'YTD Scores'!$AN$2:$BC$200,P$2,FALSE),""),"")</f>
        <v/>
      </c>
      <c r="Q88" s="6" t="str">
        <f>IF($C88&gt;0,IF(VLOOKUP($C88,'YTD Scores'!$AN$2:$BC$200,Q$2,FALSE)&gt;0,VLOOKUP($C88,'YTD Scores'!$AN$2:$BC$200,Q$2,FALSE),""),"")</f>
        <v/>
      </c>
    </row>
    <row r="89" spans="1:17" ht="10.9" customHeight="1" x14ac:dyDescent="0.2">
      <c r="A89" s="1">
        <f t="shared" si="5"/>
        <v>86</v>
      </c>
      <c r="B89" s="1" t="str">
        <f t="shared" si="6"/>
        <v/>
      </c>
      <c r="C89" s="29">
        <f>IF(LARGE('YTD Scores'!AN$2:AN$200,A89)&gt;0.99,LARGE('YTD Scores'!AN$2:AN$200,A89),0)</f>
        <v>0</v>
      </c>
      <c r="F89" s="6" t="str">
        <f>IF($C89&gt;0,IF(VLOOKUP($C89,'YTD Scores'!$AN$2:$BC$200,F$2,FALSE)&gt;0,VLOOKUP($C89,'YTD Scores'!$AN$2:$BC$200,F$2,FALSE),""),"")</f>
        <v/>
      </c>
      <c r="G89" s="6" t="str">
        <f>IF($C89&gt;0,IF(VLOOKUP($C89,'YTD Scores'!$AN$2:$BC$200,G$2,FALSE)&gt;0,VLOOKUP($C89,'YTD Scores'!$AN$2:$BC$200,G$2,FALSE),""),"")</f>
        <v/>
      </c>
      <c r="H89" s="6" t="str">
        <f>IF($C89&gt;0,IF(VLOOKUP($C89,'YTD Scores'!$AN$2:$BC$200,H$2,FALSE)&gt;0,VLOOKUP($C89,'YTD Scores'!$AN$2:$BC$200,H$2,FALSE),""),"")</f>
        <v/>
      </c>
      <c r="I89" s="6" t="str">
        <f>IF($C89&gt;0,IF(VLOOKUP($C89,'YTD Scores'!$AN$2:$BC$200,I$2,FALSE)&gt;0,VLOOKUP($C89,'YTD Scores'!$AN$2:$BC$200,I$2,FALSE),""),"")</f>
        <v/>
      </c>
      <c r="J89" s="6" t="str">
        <f>IF($C89&gt;0,IF(VLOOKUP($C89,'YTD Scores'!$AN$2:$BC$200,J$2,FALSE)&gt;0,VLOOKUP($C89,'YTD Scores'!$AN$2:$BC$200,J$2,FALSE),""),"")</f>
        <v/>
      </c>
      <c r="K89" s="6" t="str">
        <f>IF($C89&gt;0,IF(VLOOKUP($C89,'YTD Scores'!$AN$2:$BC$200,K$2,FALSE)&gt;0,VLOOKUP($C89,'YTD Scores'!$AN$2:$BC$200,K$2,FALSE),""),"")</f>
        <v/>
      </c>
      <c r="L89" s="6" t="str">
        <f>IF($C89&gt;0,IF(VLOOKUP($C89,'YTD Scores'!$AN$2:$BC$200,L$2,FALSE)&gt;0,VLOOKUP($C89,'YTD Scores'!$AN$2:$BC$200,L$2,FALSE),""),"")</f>
        <v/>
      </c>
      <c r="M89" s="6" t="str">
        <f>IF($C89&gt;0,IF(VLOOKUP($C89,'YTD Scores'!$AN$2:$BC$200,M$2,FALSE)&gt;0,VLOOKUP($C89,'YTD Scores'!$AN$2:$BC$200,M$2,FALSE),""),"")</f>
        <v/>
      </c>
      <c r="N89" s="6" t="str">
        <f>IF($C89&gt;0,IF(VLOOKUP($C89,'YTD Scores'!$AN$2:$BC$200,N$2,FALSE)&gt;0,VLOOKUP($C89,'YTD Scores'!$AN$2:$BC$200,N$2,FALSE),""),"")</f>
        <v/>
      </c>
      <c r="O89" s="6" t="str">
        <f>IF($C89&gt;0,IF(VLOOKUP($C89,'YTD Scores'!$AN$2:$BC$200,O$2,FALSE)&gt;0,VLOOKUP($C89,'YTD Scores'!$AN$2:$BC$200,O$2,FALSE),""),"")</f>
        <v/>
      </c>
      <c r="P89" s="6" t="str">
        <f>IF($C89&gt;0,IF(VLOOKUP($C89,'YTD Scores'!$AN$2:$BC$200,P$2,FALSE)&gt;0,VLOOKUP($C89,'YTD Scores'!$AN$2:$BC$200,P$2,FALSE),""),"")</f>
        <v/>
      </c>
      <c r="Q89" s="6" t="str">
        <f>IF($C89&gt;0,IF(VLOOKUP($C89,'YTD Scores'!$AN$2:$BC$200,Q$2,FALSE)&gt;0,VLOOKUP($C89,'YTD Scores'!$AN$2:$BC$200,Q$2,FALSE),""),"")</f>
        <v/>
      </c>
    </row>
    <row r="90" spans="1:17" ht="10.9" customHeight="1" x14ac:dyDescent="0.2">
      <c r="A90" s="1">
        <f t="shared" si="5"/>
        <v>87</v>
      </c>
      <c r="B90" s="1" t="str">
        <f t="shared" si="6"/>
        <v/>
      </c>
      <c r="C90" s="29">
        <f>IF(LARGE('YTD Scores'!AN$2:AN$200,A90)&gt;0.99,LARGE('YTD Scores'!AN$2:AN$200,A90),0)</f>
        <v>0</v>
      </c>
      <c r="F90" s="6" t="str">
        <f>IF($C90&gt;0,IF(VLOOKUP($C90,'YTD Scores'!$AN$2:$BC$200,F$2,FALSE)&gt;0,VLOOKUP($C90,'YTD Scores'!$AN$2:$BC$200,F$2,FALSE),""),"")</f>
        <v/>
      </c>
      <c r="G90" s="6" t="str">
        <f>IF($C90&gt;0,IF(VLOOKUP($C90,'YTD Scores'!$AN$2:$BC$200,G$2,FALSE)&gt;0,VLOOKUP($C90,'YTD Scores'!$AN$2:$BC$200,G$2,FALSE),""),"")</f>
        <v/>
      </c>
      <c r="H90" s="6" t="str">
        <f>IF($C90&gt;0,IF(VLOOKUP($C90,'YTD Scores'!$AN$2:$BC$200,H$2,FALSE)&gt;0,VLOOKUP($C90,'YTD Scores'!$AN$2:$BC$200,H$2,FALSE),""),"")</f>
        <v/>
      </c>
      <c r="I90" s="6" t="str">
        <f>IF($C90&gt;0,IF(VLOOKUP($C90,'YTD Scores'!$AN$2:$BC$200,I$2,FALSE)&gt;0,VLOOKUP($C90,'YTD Scores'!$AN$2:$BC$200,I$2,FALSE),""),"")</f>
        <v/>
      </c>
      <c r="J90" s="6" t="str">
        <f>IF($C90&gt;0,IF(VLOOKUP($C90,'YTD Scores'!$AN$2:$BC$200,J$2,FALSE)&gt;0,VLOOKUP($C90,'YTD Scores'!$AN$2:$BC$200,J$2,FALSE),""),"")</f>
        <v/>
      </c>
      <c r="K90" s="6" t="str">
        <f>IF($C90&gt;0,IF(VLOOKUP($C90,'YTD Scores'!$AN$2:$BC$200,K$2,FALSE)&gt;0,VLOOKUP($C90,'YTD Scores'!$AN$2:$BC$200,K$2,FALSE),""),"")</f>
        <v/>
      </c>
      <c r="L90" s="6" t="str">
        <f>IF($C90&gt;0,IF(VLOOKUP($C90,'YTD Scores'!$AN$2:$BC$200,L$2,FALSE)&gt;0,VLOOKUP($C90,'YTD Scores'!$AN$2:$BC$200,L$2,FALSE),""),"")</f>
        <v/>
      </c>
      <c r="M90" s="6" t="str">
        <f>IF($C90&gt;0,IF(VLOOKUP($C90,'YTD Scores'!$AN$2:$BC$200,M$2,FALSE)&gt;0,VLOOKUP($C90,'YTD Scores'!$AN$2:$BC$200,M$2,FALSE),""),"")</f>
        <v/>
      </c>
      <c r="N90" s="6" t="str">
        <f>IF($C90&gt;0,IF(VLOOKUP($C90,'YTD Scores'!$AN$2:$BC$200,N$2,FALSE)&gt;0,VLOOKUP($C90,'YTD Scores'!$AN$2:$BC$200,N$2,FALSE),""),"")</f>
        <v/>
      </c>
      <c r="O90" s="6" t="str">
        <f>IF($C90&gt;0,IF(VLOOKUP($C90,'YTD Scores'!$AN$2:$BC$200,O$2,FALSE)&gt;0,VLOOKUP($C90,'YTD Scores'!$AN$2:$BC$200,O$2,FALSE),""),"")</f>
        <v/>
      </c>
      <c r="P90" s="6" t="str">
        <f>IF($C90&gt;0,IF(VLOOKUP($C90,'YTD Scores'!$AN$2:$BC$200,P$2,FALSE)&gt;0,VLOOKUP($C90,'YTD Scores'!$AN$2:$BC$200,P$2,FALSE),""),"")</f>
        <v/>
      </c>
      <c r="Q90" s="6" t="str">
        <f>IF($C90&gt;0,IF(VLOOKUP($C90,'YTD Scores'!$AN$2:$BC$200,Q$2,FALSE)&gt;0,VLOOKUP($C90,'YTD Scores'!$AN$2:$BC$200,Q$2,FALSE),""),"")</f>
        <v/>
      </c>
    </row>
    <row r="91" spans="1:17" ht="10.9" customHeight="1" x14ac:dyDescent="0.2">
      <c r="A91" s="1">
        <f t="shared" si="5"/>
        <v>88</v>
      </c>
      <c r="B91" s="1" t="str">
        <f t="shared" si="6"/>
        <v/>
      </c>
      <c r="C91" s="29">
        <f>IF(LARGE('YTD Scores'!AN$2:AN$200,A91)&gt;0.99,LARGE('YTD Scores'!AN$2:AN$200,A91),0)</f>
        <v>0</v>
      </c>
      <c r="F91" s="6" t="str">
        <f>IF($C91&gt;0,IF(VLOOKUP($C91,'YTD Scores'!$AN$2:$BC$200,F$2,FALSE)&gt;0,VLOOKUP($C91,'YTD Scores'!$AN$2:$BC$200,F$2,FALSE),""),"")</f>
        <v/>
      </c>
      <c r="G91" s="6" t="str">
        <f>IF($C91&gt;0,IF(VLOOKUP($C91,'YTD Scores'!$AN$2:$BC$200,G$2,FALSE)&gt;0,VLOOKUP($C91,'YTD Scores'!$AN$2:$BC$200,G$2,FALSE),""),"")</f>
        <v/>
      </c>
      <c r="H91" s="6" t="str">
        <f>IF($C91&gt;0,IF(VLOOKUP($C91,'YTD Scores'!$AN$2:$BC$200,H$2,FALSE)&gt;0,VLOOKUP($C91,'YTD Scores'!$AN$2:$BC$200,H$2,FALSE),""),"")</f>
        <v/>
      </c>
      <c r="I91" s="6" t="str">
        <f>IF($C91&gt;0,IF(VLOOKUP($C91,'YTD Scores'!$AN$2:$BC$200,I$2,FALSE)&gt;0,VLOOKUP($C91,'YTD Scores'!$AN$2:$BC$200,I$2,FALSE),""),"")</f>
        <v/>
      </c>
      <c r="J91" s="6" t="str">
        <f>IF($C91&gt;0,IF(VLOOKUP($C91,'YTD Scores'!$AN$2:$BC$200,J$2,FALSE)&gt;0,VLOOKUP($C91,'YTD Scores'!$AN$2:$BC$200,J$2,FALSE),""),"")</f>
        <v/>
      </c>
      <c r="K91" s="6" t="str">
        <f>IF($C91&gt;0,IF(VLOOKUP($C91,'YTD Scores'!$AN$2:$BC$200,K$2,FALSE)&gt;0,VLOOKUP($C91,'YTD Scores'!$AN$2:$BC$200,K$2,FALSE),""),"")</f>
        <v/>
      </c>
      <c r="L91" s="6" t="str">
        <f>IF($C91&gt;0,IF(VLOOKUP($C91,'YTD Scores'!$AN$2:$BC$200,L$2,FALSE)&gt;0,VLOOKUP($C91,'YTD Scores'!$AN$2:$BC$200,L$2,FALSE),""),"")</f>
        <v/>
      </c>
      <c r="M91" s="6" t="str">
        <f>IF($C91&gt;0,IF(VLOOKUP($C91,'YTD Scores'!$AN$2:$BC$200,M$2,FALSE)&gt;0,VLOOKUP($C91,'YTD Scores'!$AN$2:$BC$200,M$2,FALSE),""),"")</f>
        <v/>
      </c>
      <c r="N91" s="6" t="str">
        <f>IF($C91&gt;0,IF(VLOOKUP($C91,'YTD Scores'!$AN$2:$BC$200,N$2,FALSE)&gt;0,VLOOKUP($C91,'YTD Scores'!$AN$2:$BC$200,N$2,FALSE),""),"")</f>
        <v/>
      </c>
      <c r="O91" s="6" t="str">
        <f>IF($C91&gt;0,IF(VLOOKUP($C91,'YTD Scores'!$AN$2:$BC$200,O$2,FALSE)&gt;0,VLOOKUP($C91,'YTD Scores'!$AN$2:$BC$200,O$2,FALSE),""),"")</f>
        <v/>
      </c>
      <c r="P91" s="6" t="str">
        <f>IF($C91&gt;0,IF(VLOOKUP($C91,'YTD Scores'!$AN$2:$BC$200,P$2,FALSE)&gt;0,VLOOKUP($C91,'YTD Scores'!$AN$2:$BC$200,P$2,FALSE),""),"")</f>
        <v/>
      </c>
      <c r="Q91" s="6" t="str">
        <f>IF($C91&gt;0,IF(VLOOKUP($C91,'YTD Scores'!$AN$2:$BC$200,Q$2,FALSE)&gt;0,VLOOKUP($C91,'YTD Scores'!$AN$2:$BC$200,Q$2,FALSE),""),"")</f>
        <v/>
      </c>
    </row>
    <row r="92" spans="1:17" ht="10.9" customHeight="1" x14ac:dyDescent="0.2">
      <c r="A92" s="1">
        <f t="shared" si="5"/>
        <v>89</v>
      </c>
      <c r="B92" s="1" t="str">
        <f t="shared" si="6"/>
        <v/>
      </c>
      <c r="C92" s="29">
        <f>IF(LARGE('YTD Scores'!AN$2:AN$200,A92)&gt;0.99,LARGE('YTD Scores'!AN$2:AN$200,A92),0)</f>
        <v>0</v>
      </c>
      <c r="F92" s="6" t="str">
        <f>IF($C92&gt;0,IF(VLOOKUP($C92,'YTD Scores'!$AN$2:$BC$200,F$2,FALSE)&gt;0,VLOOKUP($C92,'YTD Scores'!$AN$2:$BC$200,F$2,FALSE),""),"")</f>
        <v/>
      </c>
      <c r="G92" s="6" t="str">
        <f>IF($C92&gt;0,IF(VLOOKUP($C92,'YTD Scores'!$AN$2:$BC$200,G$2,FALSE)&gt;0,VLOOKUP($C92,'YTD Scores'!$AN$2:$BC$200,G$2,FALSE),""),"")</f>
        <v/>
      </c>
      <c r="H92" s="6" t="str">
        <f>IF($C92&gt;0,IF(VLOOKUP($C92,'YTD Scores'!$AN$2:$BC$200,H$2,FALSE)&gt;0,VLOOKUP($C92,'YTD Scores'!$AN$2:$BC$200,H$2,FALSE),""),"")</f>
        <v/>
      </c>
      <c r="I92" s="6" t="str">
        <f>IF($C92&gt;0,IF(VLOOKUP($C92,'YTD Scores'!$AN$2:$BC$200,I$2,FALSE)&gt;0,VLOOKUP($C92,'YTD Scores'!$AN$2:$BC$200,I$2,FALSE),""),"")</f>
        <v/>
      </c>
      <c r="J92" s="6" t="str">
        <f>IF($C92&gt;0,IF(VLOOKUP($C92,'YTD Scores'!$AN$2:$BC$200,J$2,FALSE)&gt;0,VLOOKUP($C92,'YTD Scores'!$AN$2:$BC$200,J$2,FALSE),""),"")</f>
        <v/>
      </c>
      <c r="K92" s="6" t="str">
        <f>IF($C92&gt;0,IF(VLOOKUP($C92,'YTD Scores'!$AN$2:$BC$200,K$2,FALSE)&gt;0,VLOOKUP($C92,'YTD Scores'!$AN$2:$BC$200,K$2,FALSE),""),"")</f>
        <v/>
      </c>
      <c r="L92" s="6" t="str">
        <f>IF($C92&gt;0,IF(VLOOKUP($C92,'YTD Scores'!$AN$2:$BC$200,L$2,FALSE)&gt;0,VLOOKUP($C92,'YTD Scores'!$AN$2:$BC$200,L$2,FALSE),""),"")</f>
        <v/>
      </c>
      <c r="M92" s="6" t="str">
        <f>IF($C92&gt;0,IF(VLOOKUP($C92,'YTD Scores'!$AN$2:$BC$200,M$2,FALSE)&gt;0,VLOOKUP($C92,'YTD Scores'!$AN$2:$BC$200,M$2,FALSE),""),"")</f>
        <v/>
      </c>
      <c r="N92" s="6" t="str">
        <f>IF($C92&gt;0,IF(VLOOKUP($C92,'YTD Scores'!$AN$2:$BC$200,N$2,FALSE)&gt;0,VLOOKUP($C92,'YTD Scores'!$AN$2:$BC$200,N$2,FALSE),""),"")</f>
        <v/>
      </c>
      <c r="O92" s="6" t="str">
        <f>IF($C92&gt;0,IF(VLOOKUP($C92,'YTD Scores'!$AN$2:$BC$200,O$2,FALSE)&gt;0,VLOOKUP($C92,'YTD Scores'!$AN$2:$BC$200,O$2,FALSE),""),"")</f>
        <v/>
      </c>
      <c r="P92" s="6" t="str">
        <f>IF($C92&gt;0,IF(VLOOKUP($C92,'YTD Scores'!$AN$2:$BC$200,P$2,FALSE)&gt;0,VLOOKUP($C92,'YTD Scores'!$AN$2:$BC$200,P$2,FALSE),""),"")</f>
        <v/>
      </c>
      <c r="Q92" s="6" t="str">
        <f>IF($C92&gt;0,IF(VLOOKUP($C92,'YTD Scores'!$AN$2:$BC$200,Q$2,FALSE)&gt;0,VLOOKUP($C92,'YTD Scores'!$AN$2:$BC$200,Q$2,FALSE),""),"")</f>
        <v/>
      </c>
    </row>
    <row r="93" spans="1:17" ht="10.9" customHeight="1" x14ac:dyDescent="0.2">
      <c r="A93" s="1">
        <f t="shared" si="5"/>
        <v>90</v>
      </c>
      <c r="B93" s="1" t="str">
        <f t="shared" si="6"/>
        <v/>
      </c>
      <c r="C93" s="29">
        <f>IF(LARGE('YTD Scores'!AN$2:AN$200,A93)&gt;0.99,LARGE('YTD Scores'!AN$2:AN$200,A93),0)</f>
        <v>0</v>
      </c>
      <c r="F93" s="6" t="str">
        <f>IF($C93&gt;0,IF(VLOOKUP($C93,'YTD Scores'!$AN$2:$BC$200,F$2,FALSE)&gt;0,VLOOKUP($C93,'YTD Scores'!$AN$2:$BC$200,F$2,FALSE),""),"")</f>
        <v/>
      </c>
      <c r="G93" s="6" t="str">
        <f>IF($C93&gt;0,IF(VLOOKUP($C93,'YTD Scores'!$AN$2:$BC$200,G$2,FALSE)&gt;0,VLOOKUP($C93,'YTD Scores'!$AN$2:$BC$200,G$2,FALSE),""),"")</f>
        <v/>
      </c>
      <c r="H93" s="6" t="str">
        <f>IF($C93&gt;0,IF(VLOOKUP($C93,'YTD Scores'!$AN$2:$BC$200,H$2,FALSE)&gt;0,VLOOKUP($C93,'YTD Scores'!$AN$2:$BC$200,H$2,FALSE),""),"")</f>
        <v/>
      </c>
      <c r="I93" s="6" t="str">
        <f>IF($C93&gt;0,IF(VLOOKUP($C93,'YTD Scores'!$AN$2:$BC$200,I$2,FALSE)&gt;0,VLOOKUP($C93,'YTD Scores'!$AN$2:$BC$200,I$2,FALSE),""),"")</f>
        <v/>
      </c>
      <c r="J93" s="6" t="str">
        <f>IF($C93&gt;0,IF(VLOOKUP($C93,'YTD Scores'!$AN$2:$BC$200,J$2,FALSE)&gt;0,VLOOKUP($C93,'YTD Scores'!$AN$2:$BC$200,J$2,FALSE),""),"")</f>
        <v/>
      </c>
      <c r="K93" s="6" t="str">
        <f>IF($C93&gt;0,IF(VLOOKUP($C93,'YTD Scores'!$AN$2:$BC$200,K$2,FALSE)&gt;0,VLOOKUP($C93,'YTD Scores'!$AN$2:$BC$200,K$2,FALSE),""),"")</f>
        <v/>
      </c>
      <c r="L93" s="6" t="str">
        <f>IF($C93&gt;0,IF(VLOOKUP($C93,'YTD Scores'!$AN$2:$BC$200,L$2,FALSE)&gt;0,VLOOKUP($C93,'YTD Scores'!$AN$2:$BC$200,L$2,FALSE),""),"")</f>
        <v/>
      </c>
      <c r="M93" s="6" t="str">
        <f>IF($C93&gt;0,IF(VLOOKUP($C93,'YTD Scores'!$AN$2:$BC$200,M$2,FALSE)&gt;0,VLOOKUP($C93,'YTD Scores'!$AN$2:$BC$200,M$2,FALSE),""),"")</f>
        <v/>
      </c>
      <c r="N93" s="6" t="str">
        <f>IF($C93&gt;0,IF(VLOOKUP($C93,'YTD Scores'!$AN$2:$BC$200,N$2,FALSE)&gt;0,VLOOKUP($C93,'YTD Scores'!$AN$2:$BC$200,N$2,FALSE),""),"")</f>
        <v/>
      </c>
      <c r="O93" s="6" t="str">
        <f>IF($C93&gt;0,IF(VLOOKUP($C93,'YTD Scores'!$AN$2:$BC$200,O$2,FALSE)&gt;0,VLOOKUP($C93,'YTD Scores'!$AN$2:$BC$200,O$2,FALSE),""),"")</f>
        <v/>
      </c>
      <c r="P93" s="6" t="str">
        <f>IF($C93&gt;0,IF(VLOOKUP($C93,'YTD Scores'!$AN$2:$BC$200,P$2,FALSE)&gt;0,VLOOKUP($C93,'YTD Scores'!$AN$2:$BC$200,P$2,FALSE),""),"")</f>
        <v/>
      </c>
      <c r="Q93" s="6" t="str">
        <f>IF($C93&gt;0,IF(VLOOKUP($C93,'YTD Scores'!$AN$2:$BC$200,Q$2,FALSE)&gt;0,VLOOKUP($C93,'YTD Scores'!$AN$2:$BC$200,Q$2,FALSE),""),"")</f>
        <v/>
      </c>
    </row>
    <row r="94" spans="1:17" ht="10.9" customHeight="1" x14ac:dyDescent="0.2">
      <c r="A94" s="1">
        <f t="shared" si="5"/>
        <v>91</v>
      </c>
      <c r="B94" s="1" t="str">
        <f t="shared" si="6"/>
        <v/>
      </c>
      <c r="C94" s="29">
        <f>IF(LARGE('YTD Scores'!AN$2:AN$200,A94)&gt;0.99,LARGE('YTD Scores'!AN$2:AN$200,A94),0)</f>
        <v>0</v>
      </c>
      <c r="F94" s="6" t="str">
        <f>IF($C94&gt;0,IF(VLOOKUP($C94,'YTD Scores'!$AN$2:$BC$200,F$2,FALSE)&gt;0,VLOOKUP($C94,'YTD Scores'!$AN$2:$BC$200,F$2,FALSE),""),"")</f>
        <v/>
      </c>
      <c r="G94" s="6" t="str">
        <f>IF($C94&gt;0,IF(VLOOKUP($C94,'YTD Scores'!$AN$2:$BC$200,G$2,FALSE)&gt;0,VLOOKUP($C94,'YTD Scores'!$AN$2:$BC$200,G$2,FALSE),""),"")</f>
        <v/>
      </c>
      <c r="H94" s="6" t="str">
        <f>IF($C94&gt;0,IF(VLOOKUP($C94,'YTD Scores'!$AN$2:$BC$200,H$2,FALSE)&gt;0,VLOOKUP($C94,'YTD Scores'!$AN$2:$BC$200,H$2,FALSE),""),"")</f>
        <v/>
      </c>
      <c r="I94" s="6" t="str">
        <f>IF($C94&gt;0,IF(VLOOKUP($C94,'YTD Scores'!$AN$2:$BC$200,I$2,FALSE)&gt;0,VLOOKUP($C94,'YTD Scores'!$AN$2:$BC$200,I$2,FALSE),""),"")</f>
        <v/>
      </c>
      <c r="J94" s="6" t="str">
        <f>IF($C94&gt;0,IF(VLOOKUP($C94,'YTD Scores'!$AN$2:$BC$200,J$2,FALSE)&gt;0,VLOOKUP($C94,'YTD Scores'!$AN$2:$BC$200,J$2,FALSE),""),"")</f>
        <v/>
      </c>
      <c r="K94" s="6" t="str">
        <f>IF($C94&gt;0,IF(VLOOKUP($C94,'YTD Scores'!$AN$2:$BC$200,K$2,FALSE)&gt;0,VLOOKUP($C94,'YTD Scores'!$AN$2:$BC$200,K$2,FALSE),""),"")</f>
        <v/>
      </c>
      <c r="L94" s="6" t="str">
        <f>IF($C94&gt;0,IF(VLOOKUP($C94,'YTD Scores'!$AN$2:$BC$200,L$2,FALSE)&gt;0,VLOOKUP($C94,'YTD Scores'!$AN$2:$BC$200,L$2,FALSE),""),"")</f>
        <v/>
      </c>
      <c r="M94" s="6" t="str">
        <f>IF($C94&gt;0,IF(VLOOKUP($C94,'YTD Scores'!$AN$2:$BC$200,M$2,FALSE)&gt;0,VLOOKUP($C94,'YTD Scores'!$AN$2:$BC$200,M$2,FALSE),""),"")</f>
        <v/>
      </c>
      <c r="N94" s="6" t="str">
        <f>IF($C94&gt;0,IF(VLOOKUP($C94,'YTD Scores'!$AN$2:$BC$200,N$2,FALSE)&gt;0,VLOOKUP($C94,'YTD Scores'!$AN$2:$BC$200,N$2,FALSE),""),"")</f>
        <v/>
      </c>
      <c r="O94" s="6" t="str">
        <f>IF($C94&gt;0,IF(VLOOKUP($C94,'YTD Scores'!$AN$2:$BC$200,O$2,FALSE)&gt;0,VLOOKUP($C94,'YTD Scores'!$AN$2:$BC$200,O$2,FALSE),""),"")</f>
        <v/>
      </c>
      <c r="P94" s="6" t="str">
        <f>IF($C94&gt;0,IF(VLOOKUP($C94,'YTD Scores'!$AN$2:$BC$200,P$2,FALSE)&gt;0,VLOOKUP($C94,'YTD Scores'!$AN$2:$BC$200,P$2,FALSE),""),"")</f>
        <v/>
      </c>
      <c r="Q94" s="6" t="str">
        <f>IF($C94&gt;0,IF(VLOOKUP($C94,'YTD Scores'!$AN$2:$BC$200,Q$2,FALSE)&gt;0,VLOOKUP($C94,'YTD Scores'!$AN$2:$BC$200,Q$2,FALSE),""),"")</f>
        <v/>
      </c>
    </row>
    <row r="95" spans="1:17" ht="10.9" customHeight="1" x14ac:dyDescent="0.2">
      <c r="A95" s="1">
        <f t="shared" si="5"/>
        <v>92</v>
      </c>
      <c r="B95" s="1" t="str">
        <f t="shared" si="6"/>
        <v/>
      </c>
      <c r="C95" s="29">
        <f>IF(LARGE('YTD Scores'!AN$2:AN$200,A95)&gt;0.99,LARGE('YTD Scores'!AN$2:AN$200,A95),0)</f>
        <v>0</v>
      </c>
      <c r="F95" s="6" t="str">
        <f>IF($C95&gt;0,IF(VLOOKUP($C95,'YTD Scores'!$AN$2:$BC$200,F$2,FALSE)&gt;0,VLOOKUP($C95,'YTD Scores'!$AN$2:$BC$200,F$2,FALSE),""),"")</f>
        <v/>
      </c>
      <c r="G95" s="6" t="str">
        <f>IF($C95&gt;0,IF(VLOOKUP($C95,'YTD Scores'!$AN$2:$BC$200,G$2,FALSE)&gt;0,VLOOKUP($C95,'YTD Scores'!$AN$2:$BC$200,G$2,FALSE),""),"")</f>
        <v/>
      </c>
      <c r="H95" s="6" t="str">
        <f>IF($C95&gt;0,IF(VLOOKUP($C95,'YTD Scores'!$AN$2:$BC$200,H$2,FALSE)&gt;0,VLOOKUP($C95,'YTD Scores'!$AN$2:$BC$200,H$2,FALSE),""),"")</f>
        <v/>
      </c>
      <c r="I95" s="6" t="str">
        <f>IF($C95&gt;0,IF(VLOOKUP($C95,'YTD Scores'!$AN$2:$BC$200,I$2,FALSE)&gt;0,VLOOKUP($C95,'YTD Scores'!$AN$2:$BC$200,I$2,FALSE),""),"")</f>
        <v/>
      </c>
      <c r="J95" s="6" t="str">
        <f>IF($C95&gt;0,IF(VLOOKUP($C95,'YTD Scores'!$AN$2:$BC$200,J$2,FALSE)&gt;0,VLOOKUP($C95,'YTD Scores'!$AN$2:$BC$200,J$2,FALSE),""),"")</f>
        <v/>
      </c>
      <c r="K95" s="6" t="str">
        <f>IF($C95&gt;0,IF(VLOOKUP($C95,'YTD Scores'!$AN$2:$BC$200,K$2,FALSE)&gt;0,VLOOKUP($C95,'YTD Scores'!$AN$2:$BC$200,K$2,FALSE),""),"")</f>
        <v/>
      </c>
      <c r="L95" s="6" t="str">
        <f>IF($C95&gt;0,IF(VLOOKUP($C95,'YTD Scores'!$AN$2:$BC$200,L$2,FALSE)&gt;0,VLOOKUP($C95,'YTD Scores'!$AN$2:$BC$200,L$2,FALSE),""),"")</f>
        <v/>
      </c>
      <c r="M95" s="6" t="str">
        <f>IF($C95&gt;0,IF(VLOOKUP($C95,'YTD Scores'!$AN$2:$BC$200,M$2,FALSE)&gt;0,VLOOKUP($C95,'YTD Scores'!$AN$2:$BC$200,M$2,FALSE),""),"")</f>
        <v/>
      </c>
      <c r="N95" s="6" t="str">
        <f>IF($C95&gt;0,IF(VLOOKUP($C95,'YTD Scores'!$AN$2:$BC$200,N$2,FALSE)&gt;0,VLOOKUP($C95,'YTD Scores'!$AN$2:$BC$200,N$2,FALSE),""),"")</f>
        <v/>
      </c>
      <c r="O95" s="6" t="str">
        <f>IF($C95&gt;0,IF(VLOOKUP($C95,'YTD Scores'!$AN$2:$BC$200,O$2,FALSE)&gt;0,VLOOKUP($C95,'YTD Scores'!$AN$2:$BC$200,O$2,FALSE),""),"")</f>
        <v/>
      </c>
      <c r="P95" s="6" t="str">
        <f>IF($C95&gt;0,IF(VLOOKUP($C95,'YTD Scores'!$AN$2:$BC$200,P$2,FALSE)&gt;0,VLOOKUP($C95,'YTD Scores'!$AN$2:$BC$200,P$2,FALSE),""),"")</f>
        <v/>
      </c>
      <c r="Q95" s="6" t="str">
        <f>IF($C95&gt;0,IF(VLOOKUP($C95,'YTD Scores'!$AN$2:$BC$200,Q$2,FALSE)&gt;0,VLOOKUP($C95,'YTD Scores'!$AN$2:$BC$200,Q$2,FALSE),""),"")</f>
        <v/>
      </c>
    </row>
    <row r="96" spans="1:17" ht="10.9" customHeight="1" x14ac:dyDescent="0.2">
      <c r="A96" s="1">
        <f t="shared" si="5"/>
        <v>93</v>
      </c>
      <c r="B96" s="1" t="str">
        <f t="shared" si="6"/>
        <v/>
      </c>
      <c r="C96" s="29">
        <f>IF(LARGE('YTD Scores'!AN$2:AN$200,A96)&gt;0.99,LARGE('YTD Scores'!AN$2:AN$200,A96),0)</f>
        <v>0</v>
      </c>
      <c r="F96" s="6" t="str">
        <f>IF($C96&gt;0,IF(VLOOKUP($C96,'YTD Scores'!$AN$2:$BC$200,F$2,FALSE)&gt;0,VLOOKUP($C96,'YTD Scores'!$AN$2:$BC$200,F$2,FALSE),""),"")</f>
        <v/>
      </c>
      <c r="G96" s="6" t="str">
        <f>IF($C96&gt;0,IF(VLOOKUP($C96,'YTD Scores'!$AN$2:$BC$200,G$2,FALSE)&gt;0,VLOOKUP($C96,'YTD Scores'!$AN$2:$BC$200,G$2,FALSE),""),"")</f>
        <v/>
      </c>
      <c r="H96" s="6" t="str">
        <f>IF($C96&gt;0,IF(VLOOKUP($C96,'YTD Scores'!$AN$2:$BC$200,H$2,FALSE)&gt;0,VLOOKUP($C96,'YTD Scores'!$AN$2:$BC$200,H$2,FALSE),""),"")</f>
        <v/>
      </c>
      <c r="I96" s="6" t="str">
        <f>IF($C96&gt;0,IF(VLOOKUP($C96,'YTD Scores'!$AN$2:$BC$200,I$2,FALSE)&gt;0,VLOOKUP($C96,'YTD Scores'!$AN$2:$BC$200,I$2,FALSE),""),"")</f>
        <v/>
      </c>
      <c r="J96" s="6" t="str">
        <f>IF($C96&gt;0,IF(VLOOKUP($C96,'YTD Scores'!$AN$2:$BC$200,J$2,FALSE)&gt;0,VLOOKUP($C96,'YTD Scores'!$AN$2:$BC$200,J$2,FALSE),""),"")</f>
        <v/>
      </c>
      <c r="K96" s="6" t="str">
        <f>IF($C96&gt;0,IF(VLOOKUP($C96,'YTD Scores'!$AN$2:$BC$200,K$2,FALSE)&gt;0,VLOOKUP($C96,'YTD Scores'!$AN$2:$BC$200,K$2,FALSE),""),"")</f>
        <v/>
      </c>
      <c r="L96" s="6" t="str">
        <f>IF($C96&gt;0,IF(VLOOKUP($C96,'YTD Scores'!$AN$2:$BC$200,L$2,FALSE)&gt;0,VLOOKUP($C96,'YTD Scores'!$AN$2:$BC$200,L$2,FALSE),""),"")</f>
        <v/>
      </c>
      <c r="M96" s="6" t="str">
        <f>IF($C96&gt;0,IF(VLOOKUP($C96,'YTD Scores'!$AN$2:$BC$200,M$2,FALSE)&gt;0,VLOOKUP($C96,'YTD Scores'!$AN$2:$BC$200,M$2,FALSE),""),"")</f>
        <v/>
      </c>
      <c r="N96" s="6" t="str">
        <f>IF($C96&gt;0,IF(VLOOKUP($C96,'YTD Scores'!$AN$2:$BC$200,N$2,FALSE)&gt;0,VLOOKUP($C96,'YTD Scores'!$AN$2:$BC$200,N$2,FALSE),""),"")</f>
        <v/>
      </c>
      <c r="O96" s="6" t="str">
        <f>IF($C96&gt;0,IF(VLOOKUP($C96,'YTD Scores'!$AN$2:$BC$200,O$2,FALSE)&gt;0,VLOOKUP($C96,'YTD Scores'!$AN$2:$BC$200,O$2,FALSE),""),"")</f>
        <v/>
      </c>
      <c r="P96" s="6" t="str">
        <f>IF($C96&gt;0,IF(VLOOKUP($C96,'YTD Scores'!$AN$2:$BC$200,P$2,FALSE)&gt;0,VLOOKUP($C96,'YTD Scores'!$AN$2:$BC$200,P$2,FALSE),""),"")</f>
        <v/>
      </c>
      <c r="Q96" s="6" t="str">
        <f>IF($C96&gt;0,IF(VLOOKUP($C96,'YTD Scores'!$AN$2:$BC$200,Q$2,FALSE)&gt;0,VLOOKUP($C96,'YTD Scores'!$AN$2:$BC$200,Q$2,FALSE),""),"")</f>
        <v/>
      </c>
    </row>
    <row r="97" spans="1:17" ht="10.9" customHeight="1" x14ac:dyDescent="0.2">
      <c r="A97" s="1">
        <f t="shared" si="5"/>
        <v>94</v>
      </c>
      <c r="B97" s="1" t="str">
        <f t="shared" si="6"/>
        <v/>
      </c>
      <c r="C97" s="29">
        <f>IF(LARGE('YTD Scores'!AN$2:AN$200,A97)&gt;0.99,LARGE('YTD Scores'!AN$2:AN$200,A97),0)</f>
        <v>0</v>
      </c>
      <c r="F97" s="6" t="str">
        <f>IF($C97&gt;0,IF(VLOOKUP($C97,'YTD Scores'!$AN$2:$BC$200,F$2,FALSE)&gt;0,VLOOKUP($C97,'YTD Scores'!$AN$2:$BC$200,F$2,FALSE),""),"")</f>
        <v/>
      </c>
      <c r="G97" s="6" t="str">
        <f>IF($C97&gt;0,IF(VLOOKUP($C97,'YTD Scores'!$AN$2:$BC$200,G$2,FALSE)&gt;0,VLOOKUP($C97,'YTD Scores'!$AN$2:$BC$200,G$2,FALSE),""),"")</f>
        <v/>
      </c>
      <c r="H97" s="6" t="str">
        <f>IF($C97&gt;0,IF(VLOOKUP($C97,'YTD Scores'!$AN$2:$BC$200,H$2,FALSE)&gt;0,VLOOKUP($C97,'YTD Scores'!$AN$2:$BC$200,H$2,FALSE),""),"")</f>
        <v/>
      </c>
      <c r="I97" s="6" t="str">
        <f>IF($C97&gt;0,IF(VLOOKUP($C97,'YTD Scores'!$AN$2:$BC$200,I$2,FALSE)&gt;0,VLOOKUP($C97,'YTD Scores'!$AN$2:$BC$200,I$2,FALSE),""),"")</f>
        <v/>
      </c>
      <c r="J97" s="6" t="str">
        <f>IF($C97&gt;0,IF(VLOOKUP($C97,'YTD Scores'!$AN$2:$BC$200,J$2,FALSE)&gt;0,VLOOKUP($C97,'YTD Scores'!$AN$2:$BC$200,J$2,FALSE),""),"")</f>
        <v/>
      </c>
      <c r="K97" s="6" t="str">
        <f>IF($C97&gt;0,IF(VLOOKUP($C97,'YTD Scores'!$AN$2:$BC$200,K$2,FALSE)&gt;0,VLOOKUP($C97,'YTD Scores'!$AN$2:$BC$200,K$2,FALSE),""),"")</f>
        <v/>
      </c>
      <c r="L97" s="6" t="str">
        <f>IF($C97&gt;0,IF(VLOOKUP($C97,'YTD Scores'!$AN$2:$BC$200,L$2,FALSE)&gt;0,VLOOKUP($C97,'YTD Scores'!$AN$2:$BC$200,L$2,FALSE),""),"")</f>
        <v/>
      </c>
      <c r="M97" s="6" t="str">
        <f>IF($C97&gt;0,IF(VLOOKUP($C97,'YTD Scores'!$AN$2:$BC$200,M$2,FALSE)&gt;0,VLOOKUP($C97,'YTD Scores'!$AN$2:$BC$200,M$2,FALSE),""),"")</f>
        <v/>
      </c>
      <c r="N97" s="6" t="str">
        <f>IF($C97&gt;0,IF(VLOOKUP($C97,'YTD Scores'!$AN$2:$BC$200,N$2,FALSE)&gt;0,VLOOKUP($C97,'YTD Scores'!$AN$2:$BC$200,N$2,FALSE),""),"")</f>
        <v/>
      </c>
      <c r="O97" s="6" t="str">
        <f>IF($C97&gt;0,IF(VLOOKUP($C97,'YTD Scores'!$AN$2:$BC$200,O$2,FALSE)&gt;0,VLOOKUP($C97,'YTD Scores'!$AN$2:$BC$200,O$2,FALSE),""),"")</f>
        <v/>
      </c>
      <c r="P97" s="6" t="str">
        <f>IF($C97&gt;0,IF(VLOOKUP($C97,'YTD Scores'!$AN$2:$BC$200,P$2,FALSE)&gt;0,VLOOKUP($C97,'YTD Scores'!$AN$2:$BC$200,P$2,FALSE),""),"")</f>
        <v/>
      </c>
      <c r="Q97" s="6" t="str">
        <f>IF($C97&gt;0,IF(VLOOKUP($C97,'YTD Scores'!$AN$2:$BC$200,Q$2,FALSE)&gt;0,VLOOKUP($C97,'YTD Scores'!$AN$2:$BC$200,Q$2,FALSE),""),"")</f>
        <v/>
      </c>
    </row>
    <row r="98" spans="1:17" ht="10.9" customHeight="1" x14ac:dyDescent="0.2">
      <c r="A98" s="1">
        <f t="shared" si="5"/>
        <v>95</v>
      </c>
      <c r="B98" s="1" t="str">
        <f t="shared" si="6"/>
        <v/>
      </c>
      <c r="C98" s="29">
        <f>IF(LARGE('YTD Scores'!AN$2:AN$200,A98)&gt;0.99,LARGE('YTD Scores'!AN$2:AN$200,A98),0)</f>
        <v>0</v>
      </c>
      <c r="F98" s="6" t="str">
        <f>IF($C98&gt;0,IF(VLOOKUP($C98,'YTD Scores'!$AN$2:$BC$200,F$2,FALSE)&gt;0,VLOOKUP($C98,'YTD Scores'!$AN$2:$BC$200,F$2,FALSE),""),"")</f>
        <v/>
      </c>
      <c r="G98" s="6" t="str">
        <f>IF($C98&gt;0,IF(VLOOKUP($C98,'YTD Scores'!$AN$2:$BC$200,G$2,FALSE)&gt;0,VLOOKUP($C98,'YTD Scores'!$AN$2:$BC$200,G$2,FALSE),""),"")</f>
        <v/>
      </c>
      <c r="H98" s="6" t="str">
        <f>IF($C98&gt;0,IF(VLOOKUP($C98,'YTD Scores'!$AN$2:$BC$200,H$2,FALSE)&gt;0,VLOOKUP($C98,'YTD Scores'!$AN$2:$BC$200,H$2,FALSE),""),"")</f>
        <v/>
      </c>
      <c r="I98" s="6" t="str">
        <f>IF($C98&gt;0,IF(VLOOKUP($C98,'YTD Scores'!$AN$2:$BC$200,I$2,FALSE)&gt;0,VLOOKUP($C98,'YTD Scores'!$AN$2:$BC$200,I$2,FALSE),""),"")</f>
        <v/>
      </c>
      <c r="J98" s="6" t="str">
        <f>IF($C98&gt;0,IF(VLOOKUP($C98,'YTD Scores'!$AN$2:$BC$200,J$2,FALSE)&gt;0,VLOOKUP($C98,'YTD Scores'!$AN$2:$BC$200,J$2,FALSE),""),"")</f>
        <v/>
      </c>
      <c r="K98" s="6" t="str">
        <f>IF($C98&gt;0,IF(VLOOKUP($C98,'YTD Scores'!$AN$2:$BC$200,K$2,FALSE)&gt;0,VLOOKUP($C98,'YTD Scores'!$AN$2:$BC$200,K$2,FALSE),""),"")</f>
        <v/>
      </c>
      <c r="L98" s="6" t="str">
        <f>IF($C98&gt;0,IF(VLOOKUP($C98,'YTD Scores'!$AN$2:$BC$200,L$2,FALSE)&gt;0,VLOOKUP($C98,'YTD Scores'!$AN$2:$BC$200,L$2,FALSE),""),"")</f>
        <v/>
      </c>
      <c r="M98" s="6" t="str">
        <f>IF($C98&gt;0,IF(VLOOKUP($C98,'YTD Scores'!$AN$2:$BC$200,M$2,FALSE)&gt;0,VLOOKUP($C98,'YTD Scores'!$AN$2:$BC$200,M$2,FALSE),""),"")</f>
        <v/>
      </c>
      <c r="N98" s="6" t="str">
        <f>IF($C98&gt;0,IF(VLOOKUP($C98,'YTD Scores'!$AN$2:$BC$200,N$2,FALSE)&gt;0,VLOOKUP($C98,'YTD Scores'!$AN$2:$BC$200,N$2,FALSE),""),"")</f>
        <v/>
      </c>
      <c r="O98" s="6" t="str">
        <f>IF($C98&gt;0,IF(VLOOKUP($C98,'YTD Scores'!$AN$2:$BC$200,O$2,FALSE)&gt;0,VLOOKUP($C98,'YTD Scores'!$AN$2:$BC$200,O$2,FALSE),""),"")</f>
        <v/>
      </c>
      <c r="P98" s="6" t="str">
        <f>IF($C98&gt;0,IF(VLOOKUP($C98,'YTD Scores'!$AN$2:$BC$200,P$2,FALSE)&gt;0,VLOOKUP($C98,'YTD Scores'!$AN$2:$BC$200,P$2,FALSE),""),"")</f>
        <v/>
      </c>
      <c r="Q98" s="6" t="str">
        <f>IF($C98&gt;0,IF(VLOOKUP($C98,'YTD Scores'!$AN$2:$BC$200,Q$2,FALSE)&gt;0,VLOOKUP($C98,'YTD Scores'!$AN$2:$BC$200,Q$2,FALSE),""),"")</f>
        <v/>
      </c>
    </row>
    <row r="99" spans="1:17" ht="10.9" customHeight="1" x14ac:dyDescent="0.2">
      <c r="A99" s="1">
        <f t="shared" si="5"/>
        <v>96</v>
      </c>
      <c r="B99" s="1" t="str">
        <f t="shared" si="6"/>
        <v/>
      </c>
      <c r="C99" s="29">
        <f>IF(LARGE('YTD Scores'!AN$2:AN$200,A99)&gt;0.99,LARGE('YTD Scores'!AN$2:AN$200,A99),0)</f>
        <v>0</v>
      </c>
      <c r="F99" s="6" t="str">
        <f>IF($C99&gt;0,IF(VLOOKUP($C99,'YTD Scores'!$AN$2:$BC$200,F$2,FALSE)&gt;0,VLOOKUP($C99,'YTD Scores'!$AN$2:$BC$200,F$2,FALSE),""),"")</f>
        <v/>
      </c>
      <c r="G99" s="6" t="str">
        <f>IF($C99&gt;0,IF(VLOOKUP($C99,'YTD Scores'!$AN$2:$BC$200,G$2,FALSE)&gt;0,VLOOKUP($C99,'YTD Scores'!$AN$2:$BC$200,G$2,FALSE),""),"")</f>
        <v/>
      </c>
      <c r="H99" s="6" t="str">
        <f>IF($C99&gt;0,IF(VLOOKUP($C99,'YTD Scores'!$AN$2:$BC$200,H$2,FALSE)&gt;0,VLOOKUP($C99,'YTD Scores'!$AN$2:$BC$200,H$2,FALSE),""),"")</f>
        <v/>
      </c>
      <c r="I99" s="6" t="str">
        <f>IF($C99&gt;0,IF(VLOOKUP($C99,'YTD Scores'!$AN$2:$BC$200,I$2,FALSE)&gt;0,VLOOKUP($C99,'YTD Scores'!$AN$2:$BC$200,I$2,FALSE),""),"")</f>
        <v/>
      </c>
      <c r="J99" s="6" t="str">
        <f>IF($C99&gt;0,IF(VLOOKUP($C99,'YTD Scores'!$AN$2:$BC$200,J$2,FALSE)&gt;0,VLOOKUP($C99,'YTD Scores'!$AN$2:$BC$200,J$2,FALSE),""),"")</f>
        <v/>
      </c>
      <c r="K99" s="6" t="str">
        <f>IF($C99&gt;0,IF(VLOOKUP($C99,'YTD Scores'!$AN$2:$BC$200,K$2,FALSE)&gt;0,VLOOKUP($C99,'YTD Scores'!$AN$2:$BC$200,K$2,FALSE),""),"")</f>
        <v/>
      </c>
      <c r="L99" s="6" t="str">
        <f>IF($C99&gt;0,IF(VLOOKUP($C99,'YTD Scores'!$AN$2:$BC$200,L$2,FALSE)&gt;0,VLOOKUP($C99,'YTD Scores'!$AN$2:$BC$200,L$2,FALSE),""),"")</f>
        <v/>
      </c>
      <c r="M99" s="6" t="str">
        <f>IF($C99&gt;0,IF(VLOOKUP($C99,'YTD Scores'!$AN$2:$BC$200,M$2,FALSE)&gt;0,VLOOKUP($C99,'YTD Scores'!$AN$2:$BC$200,M$2,FALSE),""),"")</f>
        <v/>
      </c>
      <c r="N99" s="6" t="str">
        <f>IF($C99&gt;0,IF(VLOOKUP($C99,'YTD Scores'!$AN$2:$BC$200,N$2,FALSE)&gt;0,VLOOKUP($C99,'YTD Scores'!$AN$2:$BC$200,N$2,FALSE),""),"")</f>
        <v/>
      </c>
      <c r="O99" s="6" t="str">
        <f>IF($C99&gt;0,IF(VLOOKUP($C99,'YTD Scores'!$AN$2:$BC$200,O$2,FALSE)&gt;0,VLOOKUP($C99,'YTD Scores'!$AN$2:$BC$200,O$2,FALSE),""),"")</f>
        <v/>
      </c>
      <c r="P99" s="6" t="str">
        <f>IF($C99&gt;0,IF(VLOOKUP($C99,'YTD Scores'!$AN$2:$BC$200,P$2,FALSE)&gt;0,VLOOKUP($C99,'YTD Scores'!$AN$2:$BC$200,P$2,FALSE),""),"")</f>
        <v/>
      </c>
      <c r="Q99" s="6" t="str">
        <f>IF($C99&gt;0,IF(VLOOKUP($C99,'YTD Scores'!$AN$2:$BC$200,Q$2,FALSE)&gt;0,VLOOKUP($C99,'YTD Scores'!$AN$2:$BC$200,Q$2,FALSE),""),"")</f>
        <v/>
      </c>
    </row>
    <row r="100" spans="1:17" ht="10.9" customHeight="1" x14ac:dyDescent="0.2">
      <c r="A100" s="1">
        <f t="shared" si="5"/>
        <v>97</v>
      </c>
      <c r="B100" s="1" t="str">
        <f t="shared" si="6"/>
        <v/>
      </c>
      <c r="C100" s="29">
        <f>IF(LARGE('YTD Scores'!AN$2:AN$200,A100)&gt;0.99,LARGE('YTD Scores'!AN$2:AN$200,A100),0)</f>
        <v>0</v>
      </c>
      <c r="F100" s="6" t="str">
        <f>IF($C100&gt;0,IF(VLOOKUP($C100,'YTD Scores'!$AN$2:$BC$200,F$2,FALSE)&gt;0,VLOOKUP($C100,'YTD Scores'!$AN$2:$BC$200,F$2,FALSE),""),"")</f>
        <v/>
      </c>
      <c r="G100" s="6" t="str">
        <f>IF($C100&gt;0,IF(VLOOKUP($C100,'YTD Scores'!$AN$2:$BC$200,G$2,FALSE)&gt;0,VLOOKUP($C100,'YTD Scores'!$AN$2:$BC$200,G$2,FALSE),""),"")</f>
        <v/>
      </c>
      <c r="H100" s="6" t="str">
        <f>IF($C100&gt;0,IF(VLOOKUP($C100,'YTD Scores'!$AN$2:$BC$200,H$2,FALSE)&gt;0,VLOOKUP($C100,'YTD Scores'!$AN$2:$BC$200,H$2,FALSE),""),"")</f>
        <v/>
      </c>
      <c r="I100" s="6" t="str">
        <f>IF($C100&gt;0,IF(VLOOKUP($C100,'YTD Scores'!$AN$2:$BC$200,I$2,FALSE)&gt;0,VLOOKUP($C100,'YTD Scores'!$AN$2:$BC$200,I$2,FALSE),""),"")</f>
        <v/>
      </c>
      <c r="J100" s="6" t="str">
        <f>IF($C100&gt;0,IF(VLOOKUP($C100,'YTD Scores'!$AN$2:$BC$200,J$2,FALSE)&gt;0,VLOOKUP($C100,'YTD Scores'!$AN$2:$BC$200,J$2,FALSE),""),"")</f>
        <v/>
      </c>
      <c r="K100" s="6" t="str">
        <f>IF($C100&gt;0,IF(VLOOKUP($C100,'YTD Scores'!$AN$2:$BC$200,K$2,FALSE)&gt;0,VLOOKUP($C100,'YTD Scores'!$AN$2:$BC$200,K$2,FALSE),""),"")</f>
        <v/>
      </c>
      <c r="L100" s="6" t="str">
        <f>IF($C100&gt;0,IF(VLOOKUP($C100,'YTD Scores'!$AN$2:$BC$200,L$2,FALSE)&gt;0,VLOOKUP($C100,'YTD Scores'!$AN$2:$BC$200,L$2,FALSE),""),"")</f>
        <v/>
      </c>
      <c r="M100" s="6" t="str">
        <f>IF($C100&gt;0,IF(VLOOKUP($C100,'YTD Scores'!$AN$2:$BC$200,M$2,FALSE)&gt;0,VLOOKUP($C100,'YTD Scores'!$AN$2:$BC$200,M$2,FALSE),""),"")</f>
        <v/>
      </c>
      <c r="N100" s="6" t="str">
        <f>IF($C100&gt;0,IF(VLOOKUP($C100,'YTD Scores'!$AN$2:$BC$200,N$2,FALSE)&gt;0,VLOOKUP($C100,'YTD Scores'!$AN$2:$BC$200,N$2,FALSE),""),"")</f>
        <v/>
      </c>
      <c r="O100" s="6" t="str">
        <f>IF($C100&gt;0,IF(VLOOKUP($C100,'YTD Scores'!$AN$2:$BC$200,O$2,FALSE)&gt;0,VLOOKUP($C100,'YTD Scores'!$AN$2:$BC$200,O$2,FALSE),""),"")</f>
        <v/>
      </c>
      <c r="P100" s="6" t="str">
        <f>IF($C100&gt;0,IF(VLOOKUP($C100,'YTD Scores'!$AN$2:$BC$200,P$2,FALSE)&gt;0,VLOOKUP($C100,'YTD Scores'!$AN$2:$BC$200,P$2,FALSE),""),"")</f>
        <v/>
      </c>
      <c r="Q100" s="6" t="str">
        <f>IF($C100&gt;0,IF(VLOOKUP($C100,'YTD Scores'!$AN$2:$BC$200,Q$2,FALSE)&gt;0,VLOOKUP($C100,'YTD Scores'!$AN$2:$BC$200,Q$2,FALSE),""),"")</f>
        <v/>
      </c>
    </row>
    <row r="101" spans="1:17" ht="10.9" customHeight="1" x14ac:dyDescent="0.2">
      <c r="A101" s="1">
        <f t="shared" si="5"/>
        <v>98</v>
      </c>
      <c r="B101" s="1" t="str">
        <f t="shared" si="6"/>
        <v/>
      </c>
      <c r="C101" s="29">
        <f>IF(LARGE('YTD Scores'!AN$2:AN$200,A101)&gt;0.99,LARGE('YTD Scores'!AN$2:AN$200,A101),0)</f>
        <v>0</v>
      </c>
      <c r="F101" s="6" t="str">
        <f>IF($C101&gt;0,IF(VLOOKUP($C101,'YTD Scores'!$AN$2:$BC$200,F$2,FALSE)&gt;0,VLOOKUP($C101,'YTD Scores'!$AN$2:$BC$200,F$2,FALSE),""),"")</f>
        <v/>
      </c>
      <c r="G101" s="6" t="str">
        <f>IF($C101&gt;0,IF(VLOOKUP($C101,'YTD Scores'!$AN$2:$BC$200,G$2,FALSE)&gt;0,VLOOKUP($C101,'YTD Scores'!$AN$2:$BC$200,G$2,FALSE),""),"")</f>
        <v/>
      </c>
      <c r="H101" s="6" t="str">
        <f>IF($C101&gt;0,IF(VLOOKUP($C101,'YTD Scores'!$AN$2:$BC$200,H$2,FALSE)&gt;0,VLOOKUP($C101,'YTD Scores'!$AN$2:$BC$200,H$2,FALSE),""),"")</f>
        <v/>
      </c>
      <c r="I101" s="6" t="str">
        <f>IF($C101&gt;0,IF(VLOOKUP($C101,'YTD Scores'!$AN$2:$BC$200,I$2,FALSE)&gt;0,VLOOKUP($C101,'YTD Scores'!$AN$2:$BC$200,I$2,FALSE),""),"")</f>
        <v/>
      </c>
      <c r="J101" s="6" t="str">
        <f>IF($C101&gt;0,IF(VLOOKUP($C101,'YTD Scores'!$AN$2:$BC$200,J$2,FALSE)&gt;0,VLOOKUP($C101,'YTD Scores'!$AN$2:$BC$200,J$2,FALSE),""),"")</f>
        <v/>
      </c>
      <c r="K101" s="6" t="str">
        <f>IF($C101&gt;0,IF(VLOOKUP($C101,'YTD Scores'!$AN$2:$BC$200,K$2,FALSE)&gt;0,VLOOKUP($C101,'YTD Scores'!$AN$2:$BC$200,K$2,FALSE),""),"")</f>
        <v/>
      </c>
      <c r="L101" s="6" t="str">
        <f>IF($C101&gt;0,IF(VLOOKUP($C101,'YTD Scores'!$AN$2:$BC$200,L$2,FALSE)&gt;0,VLOOKUP($C101,'YTD Scores'!$AN$2:$BC$200,L$2,FALSE),""),"")</f>
        <v/>
      </c>
      <c r="M101" s="6" t="str">
        <f>IF($C101&gt;0,IF(VLOOKUP($C101,'YTD Scores'!$AN$2:$BC$200,M$2,FALSE)&gt;0,VLOOKUP($C101,'YTD Scores'!$AN$2:$BC$200,M$2,FALSE),""),"")</f>
        <v/>
      </c>
      <c r="N101" s="6" t="str">
        <f>IF($C101&gt;0,IF(VLOOKUP($C101,'YTD Scores'!$AN$2:$BC$200,N$2,FALSE)&gt;0,VLOOKUP($C101,'YTD Scores'!$AN$2:$BC$200,N$2,FALSE),""),"")</f>
        <v/>
      </c>
      <c r="O101" s="6" t="str">
        <f>IF($C101&gt;0,IF(VLOOKUP($C101,'YTD Scores'!$AN$2:$BC$200,O$2,FALSE)&gt;0,VLOOKUP($C101,'YTD Scores'!$AN$2:$BC$200,O$2,FALSE),""),"")</f>
        <v/>
      </c>
      <c r="P101" s="6" t="str">
        <f>IF($C101&gt;0,IF(VLOOKUP($C101,'YTD Scores'!$AN$2:$BC$200,P$2,FALSE)&gt;0,VLOOKUP($C101,'YTD Scores'!$AN$2:$BC$200,P$2,FALSE),""),"")</f>
        <v/>
      </c>
      <c r="Q101" s="6" t="str">
        <f>IF($C101&gt;0,IF(VLOOKUP($C101,'YTD Scores'!$AN$2:$BC$200,Q$2,FALSE)&gt;0,VLOOKUP($C101,'YTD Scores'!$AN$2:$BC$200,Q$2,FALSE),""),"")</f>
        <v/>
      </c>
    </row>
    <row r="102" spans="1:17" ht="10.9" customHeight="1" x14ac:dyDescent="0.2">
      <c r="A102" s="1">
        <f t="shared" si="5"/>
        <v>99</v>
      </c>
      <c r="B102" s="1" t="str">
        <f t="shared" si="6"/>
        <v/>
      </c>
      <c r="C102" s="29">
        <f>IF(LARGE('YTD Scores'!AN$2:AN$200,A102)&gt;0.99,LARGE('YTD Scores'!AN$2:AN$200,A102),0)</f>
        <v>0</v>
      </c>
      <c r="F102" s="6" t="str">
        <f>IF($C102&gt;0,IF(VLOOKUP($C102,'YTD Scores'!$AN$2:$BC$200,F$2,FALSE)&gt;0,VLOOKUP($C102,'YTD Scores'!$AN$2:$BC$200,F$2,FALSE),""),"")</f>
        <v/>
      </c>
      <c r="G102" s="6" t="str">
        <f>IF($C102&gt;0,IF(VLOOKUP($C102,'YTD Scores'!$AN$2:$BC$200,G$2,FALSE)&gt;0,VLOOKUP($C102,'YTD Scores'!$AN$2:$BC$200,G$2,FALSE),""),"")</f>
        <v/>
      </c>
      <c r="H102" s="6" t="str">
        <f>IF($C102&gt;0,IF(VLOOKUP($C102,'YTD Scores'!$AN$2:$BC$200,H$2,FALSE)&gt;0,VLOOKUP($C102,'YTD Scores'!$AN$2:$BC$200,H$2,FALSE),""),"")</f>
        <v/>
      </c>
      <c r="I102" s="6" t="str">
        <f>IF($C102&gt;0,IF(VLOOKUP($C102,'YTD Scores'!$AN$2:$BC$200,I$2,FALSE)&gt;0,VLOOKUP($C102,'YTD Scores'!$AN$2:$BC$200,I$2,FALSE),""),"")</f>
        <v/>
      </c>
      <c r="J102" s="6" t="str">
        <f>IF($C102&gt;0,IF(VLOOKUP($C102,'YTD Scores'!$AN$2:$BC$200,J$2,FALSE)&gt;0,VLOOKUP($C102,'YTD Scores'!$AN$2:$BC$200,J$2,FALSE),""),"")</f>
        <v/>
      </c>
      <c r="K102" s="6" t="str">
        <f>IF($C102&gt;0,IF(VLOOKUP($C102,'YTD Scores'!$AN$2:$BC$200,K$2,FALSE)&gt;0,VLOOKUP($C102,'YTD Scores'!$AN$2:$BC$200,K$2,FALSE),""),"")</f>
        <v/>
      </c>
      <c r="L102" s="6" t="str">
        <f>IF($C102&gt;0,IF(VLOOKUP($C102,'YTD Scores'!$AN$2:$BC$200,L$2,FALSE)&gt;0,VLOOKUP($C102,'YTD Scores'!$AN$2:$BC$200,L$2,FALSE),""),"")</f>
        <v/>
      </c>
      <c r="M102" s="6" t="str">
        <f>IF($C102&gt;0,IF(VLOOKUP($C102,'YTD Scores'!$AN$2:$BC$200,M$2,FALSE)&gt;0,VLOOKUP($C102,'YTD Scores'!$AN$2:$BC$200,M$2,FALSE),""),"")</f>
        <v/>
      </c>
      <c r="N102" s="6" t="str">
        <f>IF($C102&gt;0,IF(VLOOKUP($C102,'YTD Scores'!$AN$2:$BC$200,N$2,FALSE)&gt;0,VLOOKUP($C102,'YTD Scores'!$AN$2:$BC$200,N$2,FALSE),""),"")</f>
        <v/>
      </c>
      <c r="O102" s="6" t="str">
        <f>IF($C102&gt;0,IF(VLOOKUP($C102,'YTD Scores'!$AN$2:$BC$200,O$2,FALSE)&gt;0,VLOOKUP($C102,'YTD Scores'!$AN$2:$BC$200,O$2,FALSE),""),"")</f>
        <v/>
      </c>
      <c r="P102" s="6" t="str">
        <f>IF($C102&gt;0,IF(VLOOKUP($C102,'YTD Scores'!$AN$2:$BC$200,P$2,FALSE)&gt;0,VLOOKUP($C102,'YTD Scores'!$AN$2:$BC$200,P$2,FALSE),""),"")</f>
        <v/>
      </c>
      <c r="Q102" s="6" t="str">
        <f>IF($C102&gt;0,IF(VLOOKUP($C102,'YTD Scores'!$AN$2:$BC$200,Q$2,FALSE)&gt;0,VLOOKUP($C102,'YTD Scores'!$AN$2:$BC$200,Q$2,FALSE),""),"")</f>
        <v/>
      </c>
    </row>
    <row r="103" spans="1:17" ht="10.9" customHeight="1" x14ac:dyDescent="0.2">
      <c r="A103" s="1">
        <f t="shared" si="5"/>
        <v>100</v>
      </c>
      <c r="B103" s="1" t="str">
        <f t="shared" si="6"/>
        <v/>
      </c>
      <c r="C103" s="29">
        <f>IF(LARGE('YTD Scores'!AN$2:AN$200,A103)&gt;0.99,LARGE('YTD Scores'!AN$2:AN$200,A103),0)</f>
        <v>0</v>
      </c>
      <c r="F103" s="6" t="str">
        <f>IF($C103&gt;0,IF(VLOOKUP($C103,'YTD Scores'!$AN$2:$BC$200,F$2,FALSE)&gt;0,VLOOKUP($C103,'YTD Scores'!$AN$2:$BC$200,F$2,FALSE),""),"")</f>
        <v/>
      </c>
      <c r="G103" s="6" t="str">
        <f>IF($C103&gt;0,IF(VLOOKUP($C103,'YTD Scores'!$AN$2:$BC$200,G$2,FALSE)&gt;0,VLOOKUP($C103,'YTD Scores'!$AN$2:$BC$200,G$2,FALSE),""),"")</f>
        <v/>
      </c>
      <c r="H103" s="6" t="str">
        <f>IF($C103&gt;0,IF(VLOOKUP($C103,'YTD Scores'!$AN$2:$BC$200,H$2,FALSE)&gt;0,VLOOKUP($C103,'YTD Scores'!$AN$2:$BC$200,H$2,FALSE),""),"")</f>
        <v/>
      </c>
      <c r="I103" s="6" t="str">
        <f>IF($C103&gt;0,IF(VLOOKUP($C103,'YTD Scores'!$AN$2:$BC$200,I$2,FALSE)&gt;0,VLOOKUP($C103,'YTD Scores'!$AN$2:$BC$200,I$2,FALSE),""),"")</f>
        <v/>
      </c>
      <c r="J103" s="6" t="str">
        <f>IF($C103&gt;0,IF(VLOOKUP($C103,'YTD Scores'!$AN$2:$BC$200,J$2,FALSE)&gt;0,VLOOKUP($C103,'YTD Scores'!$AN$2:$BC$200,J$2,FALSE),""),"")</f>
        <v/>
      </c>
      <c r="K103" s="6" t="str">
        <f>IF($C103&gt;0,IF(VLOOKUP($C103,'YTD Scores'!$AN$2:$BC$200,K$2,FALSE)&gt;0,VLOOKUP($C103,'YTD Scores'!$AN$2:$BC$200,K$2,FALSE),""),"")</f>
        <v/>
      </c>
      <c r="L103" s="6" t="str">
        <f>IF($C103&gt;0,IF(VLOOKUP($C103,'YTD Scores'!$AN$2:$BC$200,L$2,FALSE)&gt;0,VLOOKUP($C103,'YTD Scores'!$AN$2:$BC$200,L$2,FALSE),""),"")</f>
        <v/>
      </c>
      <c r="M103" s="6" t="str">
        <f>IF($C103&gt;0,IF(VLOOKUP($C103,'YTD Scores'!$AN$2:$BC$200,M$2,FALSE)&gt;0,VLOOKUP($C103,'YTD Scores'!$AN$2:$BC$200,M$2,FALSE),""),"")</f>
        <v/>
      </c>
      <c r="N103" s="6" t="str">
        <f>IF($C103&gt;0,IF(VLOOKUP($C103,'YTD Scores'!$AN$2:$BC$200,N$2,FALSE)&gt;0,VLOOKUP($C103,'YTD Scores'!$AN$2:$BC$200,N$2,FALSE),""),"")</f>
        <v/>
      </c>
      <c r="O103" s="6" t="str">
        <f>IF($C103&gt;0,IF(VLOOKUP($C103,'YTD Scores'!$AN$2:$BC$200,O$2,FALSE)&gt;0,VLOOKUP($C103,'YTD Scores'!$AN$2:$BC$200,O$2,FALSE),""),"")</f>
        <v/>
      </c>
      <c r="P103" s="6" t="str">
        <f>IF($C103&gt;0,IF(VLOOKUP($C103,'YTD Scores'!$AN$2:$BC$200,P$2,FALSE)&gt;0,VLOOKUP($C103,'YTD Scores'!$AN$2:$BC$200,P$2,FALSE),""),"")</f>
        <v/>
      </c>
      <c r="Q103" s="6" t="str">
        <f>IF($C103&gt;0,IF(VLOOKUP($C103,'YTD Scores'!$AN$2:$BC$200,Q$2,FALSE)&gt;0,VLOOKUP($C103,'YTD Scores'!$AN$2:$BC$200,Q$2,FALSE),""),"")</f>
        <v/>
      </c>
    </row>
    <row r="104" spans="1:17" ht="10.9" customHeight="1" x14ac:dyDescent="0.2">
      <c r="A104" s="1">
        <f t="shared" si="5"/>
        <v>101</v>
      </c>
      <c r="B104" s="1" t="str">
        <f t="shared" si="6"/>
        <v/>
      </c>
      <c r="C104" s="29">
        <f>IF(LARGE('YTD Scores'!AN$2:AN$200,A104)&gt;0.99,LARGE('YTD Scores'!AN$2:AN$200,A104),0)</f>
        <v>0</v>
      </c>
      <c r="F104" s="6" t="str">
        <f>IF($C104&gt;0,IF(VLOOKUP($C104,'YTD Scores'!$AN$2:$BC$200,F$2,FALSE)&gt;0,VLOOKUP($C104,'YTD Scores'!$AN$2:$BC$200,F$2,FALSE),""),"")</f>
        <v/>
      </c>
      <c r="G104" s="6" t="str">
        <f>IF($C104&gt;0,IF(VLOOKUP($C104,'YTD Scores'!$AN$2:$BC$200,G$2,FALSE)&gt;0,VLOOKUP($C104,'YTD Scores'!$AN$2:$BC$200,G$2,FALSE),""),"")</f>
        <v/>
      </c>
      <c r="H104" s="6" t="str">
        <f>IF($C104&gt;0,IF(VLOOKUP($C104,'YTD Scores'!$AN$2:$BC$200,H$2,FALSE)&gt;0,VLOOKUP($C104,'YTD Scores'!$AN$2:$BC$200,H$2,FALSE),""),"")</f>
        <v/>
      </c>
      <c r="I104" s="6" t="str">
        <f>IF($C104&gt;0,IF(VLOOKUP($C104,'YTD Scores'!$AN$2:$BC$200,I$2,FALSE)&gt;0,VLOOKUP($C104,'YTD Scores'!$AN$2:$BC$200,I$2,FALSE),""),"")</f>
        <v/>
      </c>
      <c r="J104" s="6" t="str">
        <f>IF($C104&gt;0,IF(VLOOKUP($C104,'YTD Scores'!$AN$2:$BC$200,J$2,FALSE)&gt;0,VLOOKUP($C104,'YTD Scores'!$AN$2:$BC$200,J$2,FALSE),""),"")</f>
        <v/>
      </c>
      <c r="K104" s="6" t="str">
        <f>IF($C104&gt;0,IF(VLOOKUP($C104,'YTD Scores'!$AN$2:$BC$200,K$2,FALSE)&gt;0,VLOOKUP($C104,'YTD Scores'!$AN$2:$BC$200,K$2,FALSE),""),"")</f>
        <v/>
      </c>
      <c r="L104" s="6" t="str">
        <f>IF($C104&gt;0,IF(VLOOKUP($C104,'YTD Scores'!$AN$2:$BC$200,L$2,FALSE)&gt;0,VLOOKUP($C104,'YTD Scores'!$AN$2:$BC$200,L$2,FALSE),""),"")</f>
        <v/>
      </c>
      <c r="M104" s="6" t="str">
        <f>IF($C104&gt;0,IF(VLOOKUP($C104,'YTD Scores'!$AN$2:$BC$200,M$2,FALSE)&gt;0,VLOOKUP($C104,'YTD Scores'!$AN$2:$BC$200,M$2,FALSE),""),"")</f>
        <v/>
      </c>
      <c r="N104" s="6" t="str">
        <f>IF($C104&gt;0,IF(VLOOKUP($C104,'YTD Scores'!$AN$2:$BC$200,N$2,FALSE)&gt;0,VLOOKUP($C104,'YTD Scores'!$AN$2:$BC$200,N$2,FALSE),""),"")</f>
        <v/>
      </c>
      <c r="O104" s="6" t="str">
        <f>IF($C104&gt;0,IF(VLOOKUP($C104,'YTD Scores'!$AN$2:$BC$200,O$2,FALSE)&gt;0,VLOOKUP($C104,'YTD Scores'!$AN$2:$BC$200,O$2,FALSE),""),"")</f>
        <v/>
      </c>
      <c r="P104" s="6" t="str">
        <f>IF($C104&gt;0,IF(VLOOKUP($C104,'YTD Scores'!$AN$2:$BC$200,P$2,FALSE)&gt;0,VLOOKUP($C104,'YTD Scores'!$AN$2:$BC$200,P$2,FALSE),""),"")</f>
        <v/>
      </c>
      <c r="Q104" s="6" t="str">
        <f>IF($C104&gt;0,IF(VLOOKUP($C104,'YTD Scores'!$AN$2:$BC$200,Q$2,FALSE)&gt;0,VLOOKUP($C104,'YTD Scores'!$AN$2:$BC$200,Q$2,FALSE),""),"")</f>
        <v/>
      </c>
    </row>
    <row r="105" spans="1:17" ht="10.9" customHeight="1" x14ac:dyDescent="0.2">
      <c r="A105" s="1">
        <f t="shared" si="5"/>
        <v>102</v>
      </c>
      <c r="B105" s="1" t="str">
        <f t="shared" si="6"/>
        <v/>
      </c>
      <c r="C105" s="29">
        <f>IF(LARGE('YTD Scores'!AN$2:AN$200,A105)&gt;0.99,LARGE('YTD Scores'!AN$2:AN$200,A105),0)</f>
        <v>0</v>
      </c>
      <c r="F105" s="6" t="str">
        <f>IF($C105&gt;0,IF(VLOOKUP($C105,'YTD Scores'!$AN$2:$BC$200,F$2,FALSE)&gt;0,VLOOKUP($C105,'YTD Scores'!$AN$2:$BC$200,F$2,FALSE),""),"")</f>
        <v/>
      </c>
      <c r="G105" s="6" t="str">
        <f>IF($C105&gt;0,IF(VLOOKUP($C105,'YTD Scores'!$AN$2:$BC$200,G$2,FALSE)&gt;0,VLOOKUP($C105,'YTD Scores'!$AN$2:$BC$200,G$2,FALSE),""),"")</f>
        <v/>
      </c>
      <c r="H105" s="6" t="str">
        <f>IF($C105&gt;0,IF(VLOOKUP($C105,'YTD Scores'!$AN$2:$BC$200,H$2,FALSE)&gt;0,VLOOKUP($C105,'YTD Scores'!$AN$2:$BC$200,H$2,FALSE),""),"")</f>
        <v/>
      </c>
      <c r="I105" s="6" t="str">
        <f>IF($C105&gt;0,IF(VLOOKUP($C105,'YTD Scores'!$AN$2:$BC$200,I$2,FALSE)&gt;0,VLOOKUP($C105,'YTD Scores'!$AN$2:$BC$200,I$2,FALSE),""),"")</f>
        <v/>
      </c>
      <c r="J105" s="6" t="str">
        <f>IF($C105&gt;0,IF(VLOOKUP($C105,'YTD Scores'!$AN$2:$BC$200,J$2,FALSE)&gt;0,VLOOKUP($C105,'YTD Scores'!$AN$2:$BC$200,J$2,FALSE),""),"")</f>
        <v/>
      </c>
      <c r="K105" s="6" t="str">
        <f>IF($C105&gt;0,IF(VLOOKUP($C105,'YTD Scores'!$AN$2:$BC$200,K$2,FALSE)&gt;0,VLOOKUP($C105,'YTD Scores'!$AN$2:$BC$200,K$2,FALSE),""),"")</f>
        <v/>
      </c>
      <c r="L105" s="6" t="str">
        <f>IF($C105&gt;0,IF(VLOOKUP($C105,'YTD Scores'!$AN$2:$BC$200,L$2,FALSE)&gt;0,VLOOKUP($C105,'YTD Scores'!$AN$2:$BC$200,L$2,FALSE),""),"")</f>
        <v/>
      </c>
      <c r="M105" s="6" t="str">
        <f>IF($C105&gt;0,IF(VLOOKUP($C105,'YTD Scores'!$AN$2:$BC$200,M$2,FALSE)&gt;0,VLOOKUP($C105,'YTD Scores'!$AN$2:$BC$200,M$2,FALSE),""),"")</f>
        <v/>
      </c>
      <c r="N105" s="6" t="str">
        <f>IF($C105&gt;0,IF(VLOOKUP($C105,'YTD Scores'!$AN$2:$BC$200,N$2,FALSE)&gt;0,VLOOKUP($C105,'YTD Scores'!$AN$2:$BC$200,N$2,FALSE),""),"")</f>
        <v/>
      </c>
      <c r="O105" s="6" t="str">
        <f>IF($C105&gt;0,IF(VLOOKUP($C105,'YTD Scores'!$AN$2:$BC$200,O$2,FALSE)&gt;0,VLOOKUP($C105,'YTD Scores'!$AN$2:$BC$200,O$2,FALSE),""),"")</f>
        <v/>
      </c>
      <c r="P105" s="6" t="str">
        <f>IF($C105&gt;0,IF(VLOOKUP($C105,'YTD Scores'!$AN$2:$BC$200,P$2,FALSE)&gt;0,VLOOKUP($C105,'YTD Scores'!$AN$2:$BC$200,P$2,FALSE),""),"")</f>
        <v/>
      </c>
      <c r="Q105" s="6" t="str">
        <f>IF($C105&gt;0,IF(VLOOKUP($C105,'YTD Scores'!$AN$2:$BC$200,Q$2,FALSE)&gt;0,VLOOKUP($C105,'YTD Scores'!$AN$2:$BC$200,Q$2,FALSE),""),"")</f>
        <v/>
      </c>
    </row>
    <row r="106" spans="1:17" ht="10.9" customHeight="1" x14ac:dyDescent="0.2">
      <c r="A106" s="1">
        <f t="shared" si="5"/>
        <v>103</v>
      </c>
      <c r="B106" s="1" t="str">
        <f t="shared" si="6"/>
        <v/>
      </c>
      <c r="C106" s="29">
        <f>IF(LARGE('YTD Scores'!AN$2:AN$200,A106)&gt;0.99,LARGE('YTD Scores'!AN$2:AN$200,A106),0)</f>
        <v>0</v>
      </c>
      <c r="F106" s="6" t="str">
        <f>IF($C106&gt;0,IF(VLOOKUP($C106,'YTD Scores'!$AN$2:$BC$200,F$2,FALSE)&gt;0,VLOOKUP($C106,'YTD Scores'!$AN$2:$BC$200,F$2,FALSE),""),"")</f>
        <v/>
      </c>
      <c r="G106" s="6" t="str">
        <f>IF($C106&gt;0,IF(VLOOKUP($C106,'YTD Scores'!$AN$2:$BC$200,G$2,FALSE)&gt;0,VLOOKUP($C106,'YTD Scores'!$AN$2:$BC$200,G$2,FALSE),""),"")</f>
        <v/>
      </c>
      <c r="H106" s="6" t="str">
        <f>IF($C106&gt;0,IF(VLOOKUP($C106,'YTD Scores'!$AN$2:$BC$200,H$2,FALSE)&gt;0,VLOOKUP($C106,'YTD Scores'!$AN$2:$BC$200,H$2,FALSE),""),"")</f>
        <v/>
      </c>
      <c r="I106" s="6" t="str">
        <f>IF($C106&gt;0,IF(VLOOKUP($C106,'YTD Scores'!$AN$2:$BC$200,I$2,FALSE)&gt;0,VLOOKUP($C106,'YTD Scores'!$AN$2:$BC$200,I$2,FALSE),""),"")</f>
        <v/>
      </c>
      <c r="J106" s="6" t="str">
        <f>IF($C106&gt;0,IF(VLOOKUP($C106,'YTD Scores'!$AN$2:$BC$200,J$2,FALSE)&gt;0,VLOOKUP($C106,'YTD Scores'!$AN$2:$BC$200,J$2,FALSE),""),"")</f>
        <v/>
      </c>
      <c r="K106" s="6" t="str">
        <f>IF($C106&gt;0,IF(VLOOKUP($C106,'YTD Scores'!$AN$2:$BC$200,K$2,FALSE)&gt;0,VLOOKUP($C106,'YTD Scores'!$AN$2:$BC$200,K$2,FALSE),""),"")</f>
        <v/>
      </c>
      <c r="L106" s="6" t="str">
        <f>IF($C106&gt;0,IF(VLOOKUP($C106,'YTD Scores'!$AN$2:$BC$200,L$2,FALSE)&gt;0,VLOOKUP($C106,'YTD Scores'!$AN$2:$BC$200,L$2,FALSE),""),"")</f>
        <v/>
      </c>
      <c r="M106" s="6" t="str">
        <f>IF($C106&gt;0,IF(VLOOKUP($C106,'YTD Scores'!$AN$2:$BC$200,M$2,FALSE)&gt;0,VLOOKUP($C106,'YTD Scores'!$AN$2:$BC$200,M$2,FALSE),""),"")</f>
        <v/>
      </c>
      <c r="N106" s="6" t="str">
        <f>IF($C106&gt;0,IF(VLOOKUP($C106,'YTD Scores'!$AN$2:$BC$200,N$2,FALSE)&gt;0,VLOOKUP($C106,'YTD Scores'!$AN$2:$BC$200,N$2,FALSE),""),"")</f>
        <v/>
      </c>
      <c r="O106" s="6" t="str">
        <f>IF($C106&gt;0,IF(VLOOKUP($C106,'YTD Scores'!$AN$2:$BC$200,O$2,FALSE)&gt;0,VLOOKUP($C106,'YTD Scores'!$AN$2:$BC$200,O$2,FALSE),""),"")</f>
        <v/>
      </c>
      <c r="P106" s="6" t="str">
        <f>IF($C106&gt;0,IF(VLOOKUP($C106,'YTD Scores'!$AN$2:$BC$200,P$2,FALSE)&gt;0,VLOOKUP($C106,'YTD Scores'!$AN$2:$BC$200,P$2,FALSE),""),"")</f>
        <v/>
      </c>
      <c r="Q106" s="6" t="str">
        <f>IF($C106&gt;0,IF(VLOOKUP($C106,'YTD Scores'!$AN$2:$BC$200,Q$2,FALSE)&gt;0,VLOOKUP($C106,'YTD Scores'!$AN$2:$BC$200,Q$2,FALSE),""),"")</f>
        <v/>
      </c>
    </row>
    <row r="107" spans="1:17" ht="10.9" customHeight="1" x14ac:dyDescent="0.2">
      <c r="A107" s="1">
        <f t="shared" si="5"/>
        <v>104</v>
      </c>
      <c r="B107" s="1" t="str">
        <f t="shared" si="6"/>
        <v/>
      </c>
      <c r="C107" s="29">
        <f>IF(LARGE('YTD Scores'!AN$2:AN$200,A107)&gt;0.99,LARGE('YTD Scores'!AN$2:AN$200,A107),0)</f>
        <v>0</v>
      </c>
      <c r="F107" s="6" t="str">
        <f>IF($C107&gt;0,IF(VLOOKUP($C107,'YTD Scores'!$AN$2:$BC$200,F$2,FALSE)&gt;0,VLOOKUP($C107,'YTD Scores'!$AN$2:$BC$200,F$2,FALSE),""),"")</f>
        <v/>
      </c>
      <c r="G107" s="6" t="str">
        <f>IF($C107&gt;0,IF(VLOOKUP($C107,'YTD Scores'!$AN$2:$BC$200,G$2,FALSE)&gt;0,VLOOKUP($C107,'YTD Scores'!$AN$2:$BC$200,G$2,FALSE),""),"")</f>
        <v/>
      </c>
      <c r="H107" s="6" t="str">
        <f>IF($C107&gt;0,IF(VLOOKUP($C107,'YTD Scores'!$AN$2:$BC$200,H$2,FALSE)&gt;0,VLOOKUP($C107,'YTD Scores'!$AN$2:$BC$200,H$2,FALSE),""),"")</f>
        <v/>
      </c>
      <c r="I107" s="6" t="str">
        <f>IF($C107&gt;0,IF(VLOOKUP($C107,'YTD Scores'!$AN$2:$BC$200,I$2,FALSE)&gt;0,VLOOKUP($C107,'YTD Scores'!$AN$2:$BC$200,I$2,FALSE),""),"")</f>
        <v/>
      </c>
      <c r="J107" s="6" t="str">
        <f>IF($C107&gt;0,IF(VLOOKUP($C107,'YTD Scores'!$AN$2:$BC$200,J$2,FALSE)&gt;0,VLOOKUP($C107,'YTD Scores'!$AN$2:$BC$200,J$2,FALSE),""),"")</f>
        <v/>
      </c>
      <c r="K107" s="6" t="str">
        <f>IF($C107&gt;0,IF(VLOOKUP($C107,'YTD Scores'!$AN$2:$BC$200,K$2,FALSE)&gt;0,VLOOKUP($C107,'YTD Scores'!$AN$2:$BC$200,K$2,FALSE),""),"")</f>
        <v/>
      </c>
      <c r="L107" s="6" t="str">
        <f>IF($C107&gt;0,IF(VLOOKUP($C107,'YTD Scores'!$AN$2:$BC$200,L$2,FALSE)&gt;0,VLOOKUP($C107,'YTD Scores'!$AN$2:$BC$200,L$2,FALSE),""),"")</f>
        <v/>
      </c>
      <c r="M107" s="6" t="str">
        <f>IF($C107&gt;0,IF(VLOOKUP($C107,'YTD Scores'!$AN$2:$BC$200,M$2,FALSE)&gt;0,VLOOKUP($C107,'YTD Scores'!$AN$2:$BC$200,M$2,FALSE),""),"")</f>
        <v/>
      </c>
      <c r="N107" s="6" t="str">
        <f>IF($C107&gt;0,IF(VLOOKUP($C107,'YTD Scores'!$AN$2:$BC$200,N$2,FALSE)&gt;0,VLOOKUP($C107,'YTD Scores'!$AN$2:$BC$200,N$2,FALSE),""),"")</f>
        <v/>
      </c>
      <c r="O107" s="6" t="str">
        <f>IF($C107&gt;0,IF(VLOOKUP($C107,'YTD Scores'!$AN$2:$BC$200,O$2,FALSE)&gt;0,VLOOKUP($C107,'YTD Scores'!$AN$2:$BC$200,O$2,FALSE),""),"")</f>
        <v/>
      </c>
      <c r="P107" s="6" t="str">
        <f>IF($C107&gt;0,IF(VLOOKUP($C107,'YTD Scores'!$AN$2:$BC$200,P$2,FALSE)&gt;0,VLOOKUP($C107,'YTD Scores'!$AN$2:$BC$200,P$2,FALSE),""),"")</f>
        <v/>
      </c>
      <c r="Q107" s="6" t="str">
        <f>IF($C107&gt;0,IF(VLOOKUP($C107,'YTD Scores'!$AN$2:$BC$200,Q$2,FALSE)&gt;0,VLOOKUP($C107,'YTD Scores'!$AN$2:$BC$200,Q$2,FALSE),""),"")</f>
        <v/>
      </c>
    </row>
    <row r="108" spans="1:17" ht="10.9" customHeight="1" x14ac:dyDescent="0.2">
      <c r="A108" s="1">
        <f t="shared" si="5"/>
        <v>105</v>
      </c>
      <c r="B108" s="1" t="str">
        <f t="shared" si="6"/>
        <v/>
      </c>
      <c r="C108" s="29">
        <f>IF(LARGE('YTD Scores'!AN$2:AN$200,A108)&gt;0.99,LARGE('YTD Scores'!AN$2:AN$200,A108),0)</f>
        <v>0</v>
      </c>
      <c r="F108" s="6" t="str">
        <f>IF($C108&gt;0,IF(VLOOKUP($C108,'YTD Scores'!$AN$2:$BC$200,F$2,FALSE)&gt;0,VLOOKUP($C108,'YTD Scores'!$AN$2:$BC$200,F$2,FALSE),""),"")</f>
        <v/>
      </c>
      <c r="G108" s="6" t="str">
        <f>IF($C108&gt;0,IF(VLOOKUP($C108,'YTD Scores'!$AN$2:$BC$200,G$2,FALSE)&gt;0,VLOOKUP($C108,'YTD Scores'!$AN$2:$BC$200,G$2,FALSE),""),"")</f>
        <v/>
      </c>
      <c r="H108" s="6" t="str">
        <f>IF($C108&gt;0,IF(VLOOKUP($C108,'YTD Scores'!$AN$2:$BC$200,H$2,FALSE)&gt;0,VLOOKUP($C108,'YTD Scores'!$AN$2:$BC$200,H$2,FALSE),""),"")</f>
        <v/>
      </c>
      <c r="I108" s="6" t="str">
        <f>IF($C108&gt;0,IF(VLOOKUP($C108,'YTD Scores'!$AN$2:$BC$200,I$2,FALSE)&gt;0,VLOOKUP($C108,'YTD Scores'!$AN$2:$BC$200,I$2,FALSE),""),"")</f>
        <v/>
      </c>
      <c r="J108" s="6" t="str">
        <f>IF($C108&gt;0,IF(VLOOKUP($C108,'YTD Scores'!$AN$2:$BC$200,J$2,FALSE)&gt;0,VLOOKUP($C108,'YTD Scores'!$AN$2:$BC$200,J$2,FALSE),""),"")</f>
        <v/>
      </c>
      <c r="K108" s="6" t="str">
        <f>IF($C108&gt;0,IF(VLOOKUP($C108,'YTD Scores'!$AN$2:$BC$200,K$2,FALSE)&gt;0,VLOOKUP($C108,'YTD Scores'!$AN$2:$BC$200,K$2,FALSE),""),"")</f>
        <v/>
      </c>
      <c r="L108" s="6" t="str">
        <f>IF($C108&gt;0,IF(VLOOKUP($C108,'YTD Scores'!$AN$2:$BC$200,L$2,FALSE)&gt;0,VLOOKUP($C108,'YTD Scores'!$AN$2:$BC$200,L$2,FALSE),""),"")</f>
        <v/>
      </c>
      <c r="M108" s="6" t="str">
        <f>IF($C108&gt;0,IF(VLOOKUP($C108,'YTD Scores'!$AN$2:$BC$200,M$2,FALSE)&gt;0,VLOOKUP($C108,'YTD Scores'!$AN$2:$BC$200,M$2,FALSE),""),"")</f>
        <v/>
      </c>
      <c r="N108" s="6" t="str">
        <f>IF($C108&gt;0,IF(VLOOKUP($C108,'YTD Scores'!$AN$2:$BC$200,N$2,FALSE)&gt;0,VLOOKUP($C108,'YTD Scores'!$AN$2:$BC$200,N$2,FALSE),""),"")</f>
        <v/>
      </c>
      <c r="O108" s="6" t="str">
        <f>IF($C108&gt;0,IF(VLOOKUP($C108,'YTD Scores'!$AN$2:$BC$200,O$2,FALSE)&gt;0,VLOOKUP($C108,'YTD Scores'!$AN$2:$BC$200,O$2,FALSE),""),"")</f>
        <v/>
      </c>
      <c r="P108" s="6" t="str">
        <f>IF($C108&gt;0,IF(VLOOKUP($C108,'YTD Scores'!$AN$2:$BC$200,P$2,FALSE)&gt;0,VLOOKUP($C108,'YTD Scores'!$AN$2:$BC$200,P$2,FALSE),""),"")</f>
        <v/>
      </c>
      <c r="Q108" s="6" t="str">
        <f>IF($C108&gt;0,IF(VLOOKUP($C108,'YTD Scores'!$AN$2:$BC$200,Q$2,FALSE)&gt;0,VLOOKUP($C108,'YTD Scores'!$AN$2:$BC$200,Q$2,FALSE),""),"")</f>
        <v/>
      </c>
    </row>
    <row r="109" spans="1:17" ht="10.9" customHeight="1" x14ac:dyDescent="0.2">
      <c r="A109" s="1">
        <f t="shared" si="5"/>
        <v>106</v>
      </c>
      <c r="B109" s="1" t="str">
        <f t="shared" si="6"/>
        <v/>
      </c>
      <c r="C109" s="29">
        <f>IF(LARGE('YTD Scores'!AN$2:AN$200,A109)&gt;0.99,LARGE('YTD Scores'!AN$2:AN$200,A109),0)</f>
        <v>0</v>
      </c>
      <c r="F109" s="6" t="str">
        <f>IF($C109&gt;0,IF(VLOOKUP($C109,'YTD Scores'!$AN$2:$BC$200,F$2,FALSE)&gt;0,VLOOKUP($C109,'YTD Scores'!$AN$2:$BC$200,F$2,FALSE),""),"")</f>
        <v/>
      </c>
      <c r="G109" s="6" t="str">
        <f>IF($C109&gt;0,IF(VLOOKUP($C109,'YTD Scores'!$AN$2:$BC$200,G$2,FALSE)&gt;0,VLOOKUP($C109,'YTD Scores'!$AN$2:$BC$200,G$2,FALSE),""),"")</f>
        <v/>
      </c>
      <c r="H109" s="6" t="str">
        <f>IF($C109&gt;0,IF(VLOOKUP($C109,'YTD Scores'!$AN$2:$BC$200,H$2,FALSE)&gt;0,VLOOKUP($C109,'YTD Scores'!$AN$2:$BC$200,H$2,FALSE),""),"")</f>
        <v/>
      </c>
      <c r="I109" s="6" t="str">
        <f>IF($C109&gt;0,IF(VLOOKUP($C109,'YTD Scores'!$AN$2:$BC$200,I$2,FALSE)&gt;0,VLOOKUP($C109,'YTD Scores'!$AN$2:$BC$200,I$2,FALSE),""),"")</f>
        <v/>
      </c>
      <c r="J109" s="6" t="str">
        <f>IF($C109&gt;0,IF(VLOOKUP($C109,'YTD Scores'!$AN$2:$BC$200,J$2,FALSE)&gt;0,VLOOKUP($C109,'YTD Scores'!$AN$2:$BC$200,J$2,FALSE),""),"")</f>
        <v/>
      </c>
      <c r="K109" s="6" t="str">
        <f>IF($C109&gt;0,IF(VLOOKUP($C109,'YTD Scores'!$AN$2:$BC$200,K$2,FALSE)&gt;0,VLOOKUP($C109,'YTD Scores'!$AN$2:$BC$200,K$2,FALSE),""),"")</f>
        <v/>
      </c>
      <c r="L109" s="6" t="str">
        <f>IF($C109&gt;0,IF(VLOOKUP($C109,'YTD Scores'!$AN$2:$BC$200,L$2,FALSE)&gt;0,VLOOKUP($C109,'YTD Scores'!$AN$2:$BC$200,L$2,FALSE),""),"")</f>
        <v/>
      </c>
      <c r="M109" s="6" t="str">
        <f>IF($C109&gt;0,IF(VLOOKUP($C109,'YTD Scores'!$AN$2:$BC$200,M$2,FALSE)&gt;0,VLOOKUP($C109,'YTD Scores'!$AN$2:$BC$200,M$2,FALSE),""),"")</f>
        <v/>
      </c>
      <c r="N109" s="6" t="str">
        <f>IF($C109&gt;0,IF(VLOOKUP($C109,'YTD Scores'!$AN$2:$BC$200,N$2,FALSE)&gt;0,VLOOKUP($C109,'YTD Scores'!$AN$2:$BC$200,N$2,FALSE),""),"")</f>
        <v/>
      </c>
      <c r="O109" s="6" t="str">
        <f>IF($C109&gt;0,IF(VLOOKUP($C109,'YTD Scores'!$AN$2:$BC$200,O$2,FALSE)&gt;0,VLOOKUP($C109,'YTD Scores'!$AN$2:$BC$200,O$2,FALSE),""),"")</f>
        <v/>
      </c>
      <c r="P109" s="6" t="str">
        <f>IF($C109&gt;0,IF(VLOOKUP($C109,'YTD Scores'!$AN$2:$BC$200,P$2,FALSE)&gt;0,VLOOKUP($C109,'YTD Scores'!$AN$2:$BC$200,P$2,FALSE),""),"")</f>
        <v/>
      </c>
      <c r="Q109" s="6" t="str">
        <f>IF($C109&gt;0,IF(VLOOKUP($C109,'YTD Scores'!$AN$2:$BC$200,Q$2,FALSE)&gt;0,VLOOKUP($C109,'YTD Scores'!$AN$2:$BC$200,Q$2,FALSE),""),"")</f>
        <v/>
      </c>
    </row>
    <row r="110" spans="1:17" ht="10.9" customHeight="1" x14ac:dyDescent="0.2">
      <c r="A110" s="1">
        <f t="shared" si="5"/>
        <v>107</v>
      </c>
      <c r="B110" s="1" t="str">
        <f t="shared" si="6"/>
        <v/>
      </c>
      <c r="C110" s="29">
        <f>IF(LARGE('YTD Scores'!AN$2:AN$200,A110)&gt;0.99,LARGE('YTD Scores'!AN$2:AN$200,A110),0)</f>
        <v>0</v>
      </c>
      <c r="F110" s="6" t="str">
        <f>IF($C110&gt;0,IF(VLOOKUP($C110,'YTD Scores'!$AN$2:$BC$200,F$2,FALSE)&gt;0,VLOOKUP($C110,'YTD Scores'!$AN$2:$BC$200,F$2,FALSE),""),"")</f>
        <v/>
      </c>
      <c r="G110" s="6" t="str">
        <f>IF($C110&gt;0,IF(VLOOKUP($C110,'YTD Scores'!$AN$2:$BC$200,G$2,FALSE)&gt;0,VLOOKUP($C110,'YTD Scores'!$AN$2:$BC$200,G$2,FALSE),""),"")</f>
        <v/>
      </c>
      <c r="H110" s="6" t="str">
        <f>IF($C110&gt;0,IF(VLOOKUP($C110,'YTD Scores'!$AN$2:$BC$200,H$2,FALSE)&gt;0,VLOOKUP($C110,'YTD Scores'!$AN$2:$BC$200,H$2,FALSE),""),"")</f>
        <v/>
      </c>
      <c r="I110" s="6" t="str">
        <f>IF($C110&gt;0,IF(VLOOKUP($C110,'YTD Scores'!$AN$2:$BC$200,I$2,FALSE)&gt;0,VLOOKUP($C110,'YTD Scores'!$AN$2:$BC$200,I$2,FALSE),""),"")</f>
        <v/>
      </c>
      <c r="J110" s="6" t="str">
        <f>IF($C110&gt;0,IF(VLOOKUP($C110,'YTD Scores'!$AN$2:$BC$200,J$2,FALSE)&gt;0,VLOOKUP($C110,'YTD Scores'!$AN$2:$BC$200,J$2,FALSE),""),"")</f>
        <v/>
      </c>
      <c r="K110" s="6" t="str">
        <f>IF($C110&gt;0,IF(VLOOKUP($C110,'YTD Scores'!$AN$2:$BC$200,K$2,FALSE)&gt;0,VLOOKUP($C110,'YTD Scores'!$AN$2:$BC$200,K$2,FALSE),""),"")</f>
        <v/>
      </c>
      <c r="L110" s="6" t="str">
        <f>IF($C110&gt;0,IF(VLOOKUP($C110,'YTD Scores'!$AN$2:$BC$200,L$2,FALSE)&gt;0,VLOOKUP($C110,'YTD Scores'!$AN$2:$BC$200,L$2,FALSE),""),"")</f>
        <v/>
      </c>
      <c r="M110" s="6" t="str">
        <f>IF($C110&gt;0,IF(VLOOKUP($C110,'YTD Scores'!$AN$2:$BC$200,M$2,FALSE)&gt;0,VLOOKUP($C110,'YTD Scores'!$AN$2:$BC$200,M$2,FALSE),""),"")</f>
        <v/>
      </c>
      <c r="N110" s="6" t="str">
        <f>IF($C110&gt;0,IF(VLOOKUP($C110,'YTD Scores'!$AN$2:$BC$200,N$2,FALSE)&gt;0,VLOOKUP($C110,'YTD Scores'!$AN$2:$BC$200,N$2,FALSE),""),"")</f>
        <v/>
      </c>
      <c r="O110" s="6" t="str">
        <f>IF($C110&gt;0,IF(VLOOKUP($C110,'YTD Scores'!$AN$2:$BC$200,O$2,FALSE)&gt;0,VLOOKUP($C110,'YTD Scores'!$AN$2:$BC$200,O$2,FALSE),""),"")</f>
        <v/>
      </c>
      <c r="P110" s="6" t="str">
        <f>IF($C110&gt;0,IF(VLOOKUP($C110,'YTD Scores'!$AN$2:$BC$200,P$2,FALSE)&gt;0,VLOOKUP($C110,'YTD Scores'!$AN$2:$BC$200,P$2,FALSE),""),"")</f>
        <v/>
      </c>
      <c r="Q110" s="6" t="str">
        <f>IF($C110&gt;0,IF(VLOOKUP($C110,'YTD Scores'!$AN$2:$BC$200,Q$2,FALSE)&gt;0,VLOOKUP($C110,'YTD Scores'!$AN$2:$BC$200,Q$2,FALSE),""),"")</f>
        <v/>
      </c>
    </row>
    <row r="111" spans="1:17" ht="10.9" customHeight="1" x14ac:dyDescent="0.2">
      <c r="A111" s="1">
        <f t="shared" si="5"/>
        <v>108</v>
      </c>
      <c r="B111" s="1" t="str">
        <f t="shared" si="6"/>
        <v/>
      </c>
      <c r="C111" s="29">
        <f>IF(LARGE('YTD Scores'!AN$2:AN$200,A111)&gt;0.99,LARGE('YTD Scores'!AN$2:AN$200,A111),0)</f>
        <v>0</v>
      </c>
      <c r="F111" s="6" t="str">
        <f>IF($C111&gt;0,IF(VLOOKUP($C111,'YTD Scores'!$AN$2:$BC$200,F$2,FALSE)&gt;0,VLOOKUP($C111,'YTD Scores'!$AN$2:$BC$200,F$2,FALSE),""),"")</f>
        <v/>
      </c>
      <c r="G111" s="6" t="str">
        <f>IF($C111&gt;0,IF(VLOOKUP($C111,'YTD Scores'!$AN$2:$BC$200,G$2,FALSE)&gt;0,VLOOKUP($C111,'YTD Scores'!$AN$2:$BC$200,G$2,FALSE),""),"")</f>
        <v/>
      </c>
      <c r="H111" s="6" t="str">
        <f>IF($C111&gt;0,IF(VLOOKUP($C111,'YTD Scores'!$AN$2:$BC$200,H$2,FALSE)&gt;0,VLOOKUP($C111,'YTD Scores'!$AN$2:$BC$200,H$2,FALSE),""),"")</f>
        <v/>
      </c>
      <c r="I111" s="6" t="str">
        <f>IF($C111&gt;0,IF(VLOOKUP($C111,'YTD Scores'!$AN$2:$BC$200,I$2,FALSE)&gt;0,VLOOKUP($C111,'YTD Scores'!$AN$2:$BC$200,I$2,FALSE),""),"")</f>
        <v/>
      </c>
      <c r="J111" s="6" t="str">
        <f>IF($C111&gt;0,IF(VLOOKUP($C111,'YTD Scores'!$AN$2:$BC$200,J$2,FALSE)&gt;0,VLOOKUP($C111,'YTD Scores'!$AN$2:$BC$200,J$2,FALSE),""),"")</f>
        <v/>
      </c>
      <c r="K111" s="6" t="str">
        <f>IF($C111&gt;0,IF(VLOOKUP($C111,'YTD Scores'!$AN$2:$BC$200,K$2,FALSE)&gt;0,VLOOKUP($C111,'YTD Scores'!$AN$2:$BC$200,K$2,FALSE),""),"")</f>
        <v/>
      </c>
      <c r="L111" s="6" t="str">
        <f>IF($C111&gt;0,IF(VLOOKUP($C111,'YTD Scores'!$AN$2:$BC$200,L$2,FALSE)&gt;0,VLOOKUP($C111,'YTD Scores'!$AN$2:$BC$200,L$2,FALSE),""),"")</f>
        <v/>
      </c>
      <c r="M111" s="6" t="str">
        <f>IF($C111&gt;0,IF(VLOOKUP($C111,'YTD Scores'!$AN$2:$BC$200,M$2,FALSE)&gt;0,VLOOKUP($C111,'YTD Scores'!$AN$2:$BC$200,M$2,FALSE),""),"")</f>
        <v/>
      </c>
      <c r="N111" s="6" t="str">
        <f>IF($C111&gt;0,IF(VLOOKUP($C111,'YTD Scores'!$AN$2:$BC$200,N$2,FALSE)&gt;0,VLOOKUP($C111,'YTD Scores'!$AN$2:$BC$200,N$2,FALSE),""),"")</f>
        <v/>
      </c>
      <c r="O111" s="6" t="str">
        <f>IF($C111&gt;0,IF(VLOOKUP($C111,'YTD Scores'!$AN$2:$BC$200,O$2,FALSE)&gt;0,VLOOKUP($C111,'YTD Scores'!$AN$2:$BC$200,O$2,FALSE),""),"")</f>
        <v/>
      </c>
      <c r="P111" s="6" t="str">
        <f>IF($C111&gt;0,IF(VLOOKUP($C111,'YTD Scores'!$AN$2:$BC$200,P$2,FALSE)&gt;0,VLOOKUP($C111,'YTD Scores'!$AN$2:$BC$200,P$2,FALSE),""),"")</f>
        <v/>
      </c>
      <c r="Q111" s="6" t="str">
        <f>IF($C111&gt;0,IF(VLOOKUP($C111,'YTD Scores'!$AN$2:$BC$200,Q$2,FALSE)&gt;0,VLOOKUP($C111,'YTD Scores'!$AN$2:$BC$200,Q$2,FALSE),""),"")</f>
        <v/>
      </c>
    </row>
    <row r="112" spans="1:17" ht="10.9" customHeight="1" x14ac:dyDescent="0.2">
      <c r="A112" s="1">
        <f t="shared" si="5"/>
        <v>109</v>
      </c>
      <c r="B112" s="1" t="str">
        <f t="shared" si="6"/>
        <v/>
      </c>
      <c r="C112" s="29">
        <f>IF(LARGE('YTD Scores'!AN$2:AN$200,A112)&gt;0.99,LARGE('YTD Scores'!AN$2:AN$200,A112),0)</f>
        <v>0</v>
      </c>
      <c r="F112" s="6" t="str">
        <f>IF($C112&gt;0,IF(VLOOKUP($C112,'YTD Scores'!$AN$2:$BC$200,F$2,FALSE)&gt;0,VLOOKUP($C112,'YTD Scores'!$AN$2:$BC$200,F$2,FALSE),""),"")</f>
        <v/>
      </c>
      <c r="G112" s="6" t="str">
        <f>IF($C112&gt;0,IF(VLOOKUP($C112,'YTD Scores'!$AN$2:$BC$200,G$2,FALSE)&gt;0,VLOOKUP($C112,'YTD Scores'!$AN$2:$BC$200,G$2,FALSE),""),"")</f>
        <v/>
      </c>
      <c r="H112" s="6" t="str">
        <f>IF($C112&gt;0,IF(VLOOKUP($C112,'YTD Scores'!$AN$2:$BC$200,H$2,FALSE)&gt;0,VLOOKUP($C112,'YTD Scores'!$AN$2:$BC$200,H$2,FALSE),""),"")</f>
        <v/>
      </c>
      <c r="I112" s="6" t="str">
        <f>IF($C112&gt;0,IF(VLOOKUP($C112,'YTD Scores'!$AN$2:$BC$200,I$2,FALSE)&gt;0,VLOOKUP($C112,'YTD Scores'!$AN$2:$BC$200,I$2,FALSE),""),"")</f>
        <v/>
      </c>
      <c r="J112" s="6" t="str">
        <f>IF($C112&gt;0,IF(VLOOKUP($C112,'YTD Scores'!$AN$2:$BC$200,J$2,FALSE)&gt;0,VLOOKUP($C112,'YTD Scores'!$AN$2:$BC$200,J$2,FALSE),""),"")</f>
        <v/>
      </c>
      <c r="K112" s="6" t="str">
        <f>IF($C112&gt;0,IF(VLOOKUP($C112,'YTD Scores'!$AN$2:$BC$200,K$2,FALSE)&gt;0,VLOOKUP($C112,'YTD Scores'!$AN$2:$BC$200,K$2,FALSE),""),"")</f>
        <v/>
      </c>
      <c r="L112" s="6" t="str">
        <f>IF($C112&gt;0,IF(VLOOKUP($C112,'YTD Scores'!$AN$2:$BC$200,L$2,FALSE)&gt;0,VLOOKUP($C112,'YTD Scores'!$AN$2:$BC$200,L$2,FALSE),""),"")</f>
        <v/>
      </c>
      <c r="M112" s="6" t="str">
        <f>IF($C112&gt;0,IF(VLOOKUP($C112,'YTD Scores'!$AN$2:$BC$200,M$2,FALSE)&gt;0,VLOOKUP($C112,'YTD Scores'!$AN$2:$BC$200,M$2,FALSE),""),"")</f>
        <v/>
      </c>
      <c r="N112" s="6" t="str">
        <f>IF($C112&gt;0,IF(VLOOKUP($C112,'YTD Scores'!$AN$2:$BC$200,N$2,FALSE)&gt;0,VLOOKUP($C112,'YTD Scores'!$AN$2:$BC$200,N$2,FALSE),""),"")</f>
        <v/>
      </c>
      <c r="O112" s="6" t="str">
        <f>IF($C112&gt;0,IF(VLOOKUP($C112,'YTD Scores'!$AN$2:$BC$200,O$2,FALSE)&gt;0,VLOOKUP($C112,'YTD Scores'!$AN$2:$BC$200,O$2,FALSE),""),"")</f>
        <v/>
      </c>
      <c r="P112" s="6" t="str">
        <f>IF($C112&gt;0,IF(VLOOKUP($C112,'YTD Scores'!$AN$2:$BC$200,P$2,FALSE)&gt;0,VLOOKUP($C112,'YTD Scores'!$AN$2:$BC$200,P$2,FALSE),""),"")</f>
        <v/>
      </c>
      <c r="Q112" s="6" t="str">
        <f>IF($C112&gt;0,IF(VLOOKUP($C112,'YTD Scores'!$AN$2:$BC$200,Q$2,FALSE)&gt;0,VLOOKUP($C112,'YTD Scores'!$AN$2:$BC$200,Q$2,FALSE),""),"")</f>
        <v/>
      </c>
    </row>
    <row r="113" spans="1:17" ht="10.9" customHeight="1" x14ac:dyDescent="0.2">
      <c r="A113" s="1">
        <f t="shared" si="5"/>
        <v>110</v>
      </c>
      <c r="B113" s="1" t="str">
        <f t="shared" si="6"/>
        <v/>
      </c>
      <c r="C113" s="29">
        <f>IF(LARGE('YTD Scores'!AN$2:AN$200,A113)&gt;0.99,LARGE('YTD Scores'!AN$2:AN$200,A113),0)</f>
        <v>0</v>
      </c>
      <c r="F113" s="6" t="str">
        <f>IF($C113&gt;0,IF(VLOOKUP($C113,'YTD Scores'!$AN$2:$BC$200,F$2,FALSE)&gt;0,VLOOKUP($C113,'YTD Scores'!$AN$2:$BC$200,F$2,FALSE),""),"")</f>
        <v/>
      </c>
      <c r="G113" s="6" t="str">
        <f>IF($C113&gt;0,IF(VLOOKUP($C113,'YTD Scores'!$AN$2:$BC$200,G$2,FALSE)&gt;0,VLOOKUP($C113,'YTD Scores'!$AN$2:$BC$200,G$2,FALSE),""),"")</f>
        <v/>
      </c>
      <c r="H113" s="6" t="str">
        <f>IF($C113&gt;0,IF(VLOOKUP($C113,'YTD Scores'!$AN$2:$BC$200,H$2,FALSE)&gt;0,VLOOKUP($C113,'YTD Scores'!$AN$2:$BC$200,H$2,FALSE),""),"")</f>
        <v/>
      </c>
      <c r="I113" s="6" t="str">
        <f>IF($C113&gt;0,IF(VLOOKUP($C113,'YTD Scores'!$AN$2:$BC$200,I$2,FALSE)&gt;0,VLOOKUP($C113,'YTD Scores'!$AN$2:$BC$200,I$2,FALSE),""),"")</f>
        <v/>
      </c>
      <c r="J113" s="6" t="str">
        <f>IF($C113&gt;0,IF(VLOOKUP($C113,'YTD Scores'!$AN$2:$BC$200,J$2,FALSE)&gt;0,VLOOKUP($C113,'YTD Scores'!$AN$2:$BC$200,J$2,FALSE),""),"")</f>
        <v/>
      </c>
      <c r="K113" s="6" t="str">
        <f>IF($C113&gt;0,IF(VLOOKUP($C113,'YTD Scores'!$AN$2:$BC$200,K$2,FALSE)&gt;0,VLOOKUP($C113,'YTD Scores'!$AN$2:$BC$200,K$2,FALSE),""),"")</f>
        <v/>
      </c>
      <c r="L113" s="6" t="str">
        <f>IF($C113&gt;0,IF(VLOOKUP($C113,'YTD Scores'!$AN$2:$BC$200,L$2,FALSE)&gt;0,VLOOKUP($C113,'YTD Scores'!$AN$2:$BC$200,L$2,FALSE),""),"")</f>
        <v/>
      </c>
      <c r="M113" s="6" t="str">
        <f>IF($C113&gt;0,IF(VLOOKUP($C113,'YTD Scores'!$AN$2:$BC$200,M$2,FALSE)&gt;0,VLOOKUP($C113,'YTD Scores'!$AN$2:$BC$200,M$2,FALSE),""),"")</f>
        <v/>
      </c>
      <c r="N113" s="6" t="str">
        <f>IF($C113&gt;0,IF(VLOOKUP($C113,'YTD Scores'!$AN$2:$BC$200,N$2,FALSE)&gt;0,VLOOKUP($C113,'YTD Scores'!$AN$2:$BC$200,N$2,FALSE),""),"")</f>
        <v/>
      </c>
      <c r="O113" s="6" t="str">
        <f>IF($C113&gt;0,IF(VLOOKUP($C113,'YTD Scores'!$AN$2:$BC$200,O$2,FALSE)&gt;0,VLOOKUP($C113,'YTD Scores'!$AN$2:$BC$200,O$2,FALSE),""),"")</f>
        <v/>
      </c>
      <c r="P113" s="6" t="str">
        <f>IF($C113&gt;0,IF(VLOOKUP($C113,'YTD Scores'!$AN$2:$BC$200,P$2,FALSE)&gt;0,VLOOKUP($C113,'YTD Scores'!$AN$2:$BC$200,P$2,FALSE),""),"")</f>
        <v/>
      </c>
      <c r="Q113" s="6" t="str">
        <f>IF($C113&gt;0,IF(VLOOKUP($C113,'YTD Scores'!$AN$2:$BC$200,Q$2,FALSE)&gt;0,VLOOKUP($C113,'YTD Scores'!$AN$2:$BC$200,Q$2,FALSE),""),"")</f>
        <v/>
      </c>
    </row>
    <row r="114" spans="1:17" ht="10.9" customHeight="1" x14ac:dyDescent="0.2">
      <c r="A114" s="1">
        <f t="shared" si="5"/>
        <v>111</v>
      </c>
      <c r="B114" s="1" t="str">
        <f t="shared" si="6"/>
        <v/>
      </c>
      <c r="C114" s="29">
        <f>IF(LARGE('YTD Scores'!AN$2:AN$200,A114)&gt;0.99,LARGE('YTD Scores'!AN$2:AN$200,A114),0)</f>
        <v>0</v>
      </c>
      <c r="F114" s="6" t="str">
        <f>IF($C114&gt;0,IF(VLOOKUP($C114,'YTD Scores'!$AN$2:$BC$200,F$2,FALSE)&gt;0,VLOOKUP($C114,'YTD Scores'!$AN$2:$BC$200,F$2,FALSE),""),"")</f>
        <v/>
      </c>
      <c r="G114" s="6" t="str">
        <f>IF($C114&gt;0,IF(VLOOKUP($C114,'YTD Scores'!$AN$2:$BC$200,G$2,FALSE)&gt;0,VLOOKUP($C114,'YTD Scores'!$AN$2:$BC$200,G$2,FALSE),""),"")</f>
        <v/>
      </c>
      <c r="H114" s="6" t="str">
        <f>IF($C114&gt;0,IF(VLOOKUP($C114,'YTD Scores'!$AN$2:$BC$200,H$2,FALSE)&gt;0,VLOOKUP($C114,'YTD Scores'!$AN$2:$BC$200,H$2,FALSE),""),"")</f>
        <v/>
      </c>
      <c r="I114" s="6" t="str">
        <f>IF($C114&gt;0,IF(VLOOKUP($C114,'YTD Scores'!$AN$2:$BC$200,I$2,FALSE)&gt;0,VLOOKUP($C114,'YTD Scores'!$AN$2:$BC$200,I$2,FALSE),""),"")</f>
        <v/>
      </c>
      <c r="J114" s="6" t="str">
        <f>IF($C114&gt;0,IF(VLOOKUP($C114,'YTD Scores'!$AN$2:$BC$200,J$2,FALSE)&gt;0,VLOOKUP($C114,'YTD Scores'!$AN$2:$BC$200,J$2,FALSE),""),"")</f>
        <v/>
      </c>
      <c r="K114" s="6" t="str">
        <f>IF($C114&gt;0,IF(VLOOKUP($C114,'YTD Scores'!$AN$2:$BC$200,K$2,FALSE)&gt;0,VLOOKUP($C114,'YTD Scores'!$AN$2:$BC$200,K$2,FALSE),""),"")</f>
        <v/>
      </c>
      <c r="L114" s="6" t="str">
        <f>IF($C114&gt;0,IF(VLOOKUP($C114,'YTD Scores'!$AN$2:$BC$200,L$2,FALSE)&gt;0,VLOOKUP($C114,'YTD Scores'!$AN$2:$BC$200,L$2,FALSE),""),"")</f>
        <v/>
      </c>
      <c r="M114" s="6" t="str">
        <f>IF($C114&gt;0,IF(VLOOKUP($C114,'YTD Scores'!$AN$2:$BC$200,M$2,FALSE)&gt;0,VLOOKUP($C114,'YTD Scores'!$AN$2:$BC$200,M$2,FALSE),""),"")</f>
        <v/>
      </c>
      <c r="N114" s="6" t="str">
        <f>IF($C114&gt;0,IF(VLOOKUP($C114,'YTD Scores'!$AN$2:$BC$200,N$2,FALSE)&gt;0,VLOOKUP($C114,'YTD Scores'!$AN$2:$BC$200,N$2,FALSE),""),"")</f>
        <v/>
      </c>
      <c r="O114" s="6" t="str">
        <f>IF($C114&gt;0,IF(VLOOKUP($C114,'YTD Scores'!$AN$2:$BC$200,O$2,FALSE)&gt;0,VLOOKUP($C114,'YTD Scores'!$AN$2:$BC$200,O$2,FALSE),""),"")</f>
        <v/>
      </c>
      <c r="P114" s="6" t="str">
        <f>IF($C114&gt;0,IF(VLOOKUP($C114,'YTD Scores'!$AN$2:$BC$200,P$2,FALSE)&gt;0,VLOOKUP($C114,'YTD Scores'!$AN$2:$BC$200,P$2,FALSE),""),"")</f>
        <v/>
      </c>
      <c r="Q114" s="6" t="str">
        <f>IF($C114&gt;0,IF(VLOOKUP($C114,'YTD Scores'!$AN$2:$BC$200,Q$2,FALSE)&gt;0,VLOOKUP($C114,'YTD Scores'!$AN$2:$BC$200,Q$2,FALSE),""),"")</f>
        <v/>
      </c>
    </row>
    <row r="115" spans="1:17" ht="10.9" customHeight="1" x14ac:dyDescent="0.2">
      <c r="A115" s="1">
        <f t="shared" si="5"/>
        <v>112</v>
      </c>
      <c r="B115" s="1" t="str">
        <f t="shared" si="6"/>
        <v/>
      </c>
      <c r="C115" s="29">
        <f>IF(LARGE('YTD Scores'!AN$2:AN$200,A115)&gt;0.99,LARGE('YTD Scores'!AN$2:AN$200,A115),0)</f>
        <v>0</v>
      </c>
      <c r="F115" s="6" t="str">
        <f>IF($C115&gt;0,IF(VLOOKUP($C115,'YTD Scores'!$AN$2:$BC$200,F$2,FALSE)&gt;0,VLOOKUP($C115,'YTD Scores'!$AN$2:$BC$200,F$2,FALSE),""),"")</f>
        <v/>
      </c>
      <c r="G115" s="6" t="str">
        <f>IF($C115&gt;0,IF(VLOOKUP($C115,'YTD Scores'!$AN$2:$BC$200,G$2,FALSE)&gt;0,VLOOKUP($C115,'YTD Scores'!$AN$2:$BC$200,G$2,FALSE),""),"")</f>
        <v/>
      </c>
      <c r="H115" s="6" t="str">
        <f>IF($C115&gt;0,IF(VLOOKUP($C115,'YTD Scores'!$AN$2:$BC$200,H$2,FALSE)&gt;0,VLOOKUP($C115,'YTD Scores'!$AN$2:$BC$200,H$2,FALSE),""),"")</f>
        <v/>
      </c>
      <c r="I115" s="6" t="str">
        <f>IF($C115&gt;0,IF(VLOOKUP($C115,'YTD Scores'!$AN$2:$BC$200,I$2,FALSE)&gt;0,VLOOKUP($C115,'YTD Scores'!$AN$2:$BC$200,I$2,FALSE),""),"")</f>
        <v/>
      </c>
      <c r="J115" s="6" t="str">
        <f>IF($C115&gt;0,IF(VLOOKUP($C115,'YTD Scores'!$AN$2:$BC$200,J$2,FALSE)&gt;0,VLOOKUP($C115,'YTD Scores'!$AN$2:$BC$200,J$2,FALSE),""),"")</f>
        <v/>
      </c>
      <c r="K115" s="6" t="str">
        <f>IF($C115&gt;0,IF(VLOOKUP($C115,'YTD Scores'!$AN$2:$BC$200,K$2,FALSE)&gt;0,VLOOKUP($C115,'YTD Scores'!$AN$2:$BC$200,K$2,FALSE),""),"")</f>
        <v/>
      </c>
      <c r="L115" s="6" t="str">
        <f>IF($C115&gt;0,IF(VLOOKUP($C115,'YTD Scores'!$AN$2:$BC$200,L$2,FALSE)&gt;0,VLOOKUP($C115,'YTD Scores'!$AN$2:$BC$200,L$2,FALSE),""),"")</f>
        <v/>
      </c>
      <c r="M115" s="6" t="str">
        <f>IF($C115&gt;0,IF(VLOOKUP($C115,'YTD Scores'!$AN$2:$BC$200,M$2,FALSE)&gt;0,VLOOKUP($C115,'YTD Scores'!$AN$2:$BC$200,M$2,FALSE),""),"")</f>
        <v/>
      </c>
      <c r="N115" s="6" t="str">
        <f>IF($C115&gt;0,IF(VLOOKUP($C115,'YTD Scores'!$AN$2:$BC$200,N$2,FALSE)&gt;0,VLOOKUP($C115,'YTD Scores'!$AN$2:$BC$200,N$2,FALSE),""),"")</f>
        <v/>
      </c>
      <c r="O115" s="6" t="str">
        <f>IF($C115&gt;0,IF(VLOOKUP($C115,'YTD Scores'!$AN$2:$BC$200,O$2,FALSE)&gt;0,VLOOKUP($C115,'YTD Scores'!$AN$2:$BC$200,O$2,FALSE),""),"")</f>
        <v/>
      </c>
      <c r="P115" s="6" t="str">
        <f>IF($C115&gt;0,IF(VLOOKUP($C115,'YTD Scores'!$AN$2:$BC$200,P$2,FALSE)&gt;0,VLOOKUP($C115,'YTD Scores'!$AN$2:$BC$200,P$2,FALSE),""),"")</f>
        <v/>
      </c>
      <c r="Q115" s="6" t="str">
        <f>IF($C115&gt;0,IF(VLOOKUP($C115,'YTD Scores'!$AN$2:$BC$200,Q$2,FALSE)&gt;0,VLOOKUP($C115,'YTD Scores'!$AN$2:$BC$200,Q$2,FALSE),""),"")</f>
        <v/>
      </c>
    </row>
    <row r="116" spans="1:17" ht="10.9" customHeight="1" x14ac:dyDescent="0.2">
      <c r="A116" s="1">
        <f t="shared" si="5"/>
        <v>113</v>
      </c>
      <c r="B116" s="1" t="str">
        <f t="shared" si="6"/>
        <v/>
      </c>
      <c r="C116" s="29">
        <f>IF(LARGE('YTD Scores'!AN$2:AN$200,A116)&gt;0.99,LARGE('YTD Scores'!AN$2:AN$200,A116),0)</f>
        <v>0</v>
      </c>
      <c r="F116" s="6" t="str">
        <f>IF($C116&gt;0,IF(VLOOKUP($C116,'YTD Scores'!$AN$2:$BC$200,F$2,FALSE)&gt;0,VLOOKUP($C116,'YTD Scores'!$AN$2:$BC$200,F$2,FALSE),""),"")</f>
        <v/>
      </c>
      <c r="G116" s="6" t="str">
        <f>IF($C116&gt;0,IF(VLOOKUP($C116,'YTD Scores'!$AN$2:$BC$200,G$2,FALSE)&gt;0,VLOOKUP($C116,'YTD Scores'!$AN$2:$BC$200,G$2,FALSE),""),"")</f>
        <v/>
      </c>
      <c r="H116" s="6" t="str">
        <f>IF($C116&gt;0,IF(VLOOKUP($C116,'YTD Scores'!$AN$2:$BC$200,H$2,FALSE)&gt;0,VLOOKUP($C116,'YTD Scores'!$AN$2:$BC$200,H$2,FALSE),""),"")</f>
        <v/>
      </c>
      <c r="I116" s="6" t="str">
        <f>IF($C116&gt;0,IF(VLOOKUP($C116,'YTD Scores'!$AN$2:$BC$200,I$2,FALSE)&gt;0,VLOOKUP($C116,'YTD Scores'!$AN$2:$BC$200,I$2,FALSE),""),"")</f>
        <v/>
      </c>
      <c r="J116" s="6" t="str">
        <f>IF($C116&gt;0,IF(VLOOKUP($C116,'YTD Scores'!$AN$2:$BC$200,J$2,FALSE)&gt;0,VLOOKUP($C116,'YTD Scores'!$AN$2:$BC$200,J$2,FALSE),""),"")</f>
        <v/>
      </c>
      <c r="K116" s="6" t="str">
        <f>IF($C116&gt;0,IF(VLOOKUP($C116,'YTD Scores'!$AN$2:$BC$200,K$2,FALSE)&gt;0,VLOOKUP($C116,'YTD Scores'!$AN$2:$BC$200,K$2,FALSE),""),"")</f>
        <v/>
      </c>
      <c r="L116" s="6" t="str">
        <f>IF($C116&gt;0,IF(VLOOKUP($C116,'YTD Scores'!$AN$2:$BC$200,L$2,FALSE)&gt;0,VLOOKUP($C116,'YTD Scores'!$AN$2:$BC$200,L$2,FALSE),""),"")</f>
        <v/>
      </c>
      <c r="M116" s="6" t="str">
        <f>IF($C116&gt;0,IF(VLOOKUP($C116,'YTD Scores'!$AN$2:$BC$200,M$2,FALSE)&gt;0,VLOOKUP($C116,'YTD Scores'!$AN$2:$BC$200,M$2,FALSE),""),"")</f>
        <v/>
      </c>
      <c r="N116" s="6" t="str">
        <f>IF($C116&gt;0,IF(VLOOKUP($C116,'YTD Scores'!$AN$2:$BC$200,N$2,FALSE)&gt;0,VLOOKUP($C116,'YTD Scores'!$AN$2:$BC$200,N$2,FALSE),""),"")</f>
        <v/>
      </c>
      <c r="O116" s="6" t="str">
        <f>IF($C116&gt;0,IF(VLOOKUP($C116,'YTD Scores'!$AN$2:$BC$200,O$2,FALSE)&gt;0,VLOOKUP($C116,'YTD Scores'!$AN$2:$BC$200,O$2,FALSE),""),"")</f>
        <v/>
      </c>
      <c r="P116" s="6" t="str">
        <f>IF($C116&gt;0,IF(VLOOKUP($C116,'YTD Scores'!$AN$2:$BC$200,P$2,FALSE)&gt;0,VLOOKUP($C116,'YTD Scores'!$AN$2:$BC$200,P$2,FALSE),""),"")</f>
        <v/>
      </c>
      <c r="Q116" s="6" t="str">
        <f>IF($C116&gt;0,IF(VLOOKUP($C116,'YTD Scores'!$AN$2:$BC$200,Q$2,FALSE)&gt;0,VLOOKUP($C116,'YTD Scores'!$AN$2:$BC$200,Q$2,FALSE),""),"")</f>
        <v/>
      </c>
    </row>
    <row r="117" spans="1:17" ht="10.9" customHeight="1" x14ac:dyDescent="0.2">
      <c r="A117" s="1">
        <f t="shared" ref="A117:A180" si="7">A116+1</f>
        <v>114</v>
      </c>
      <c r="B117" s="1" t="str">
        <f t="shared" si="6"/>
        <v/>
      </c>
      <c r="C117" s="29">
        <f>IF(LARGE('YTD Scores'!AN$2:AN$200,A117)&gt;0.99,LARGE('YTD Scores'!AN$2:AN$200,A117),0)</f>
        <v>0</v>
      </c>
      <c r="F117" s="6" t="str">
        <f>IF($C117&gt;0,IF(VLOOKUP($C117,'YTD Scores'!$AN$2:$BC$200,F$2,FALSE)&gt;0,VLOOKUP($C117,'YTD Scores'!$AN$2:$BC$200,F$2,FALSE),""),"")</f>
        <v/>
      </c>
      <c r="G117" s="6" t="str">
        <f>IF($C117&gt;0,IF(VLOOKUP($C117,'YTD Scores'!$AN$2:$BC$200,G$2,FALSE)&gt;0,VLOOKUP($C117,'YTD Scores'!$AN$2:$BC$200,G$2,FALSE),""),"")</f>
        <v/>
      </c>
      <c r="H117" s="6" t="str">
        <f>IF($C117&gt;0,IF(VLOOKUP($C117,'YTD Scores'!$AN$2:$BC$200,H$2,FALSE)&gt;0,VLOOKUP($C117,'YTD Scores'!$AN$2:$BC$200,H$2,FALSE),""),"")</f>
        <v/>
      </c>
      <c r="I117" s="6" t="str">
        <f>IF($C117&gt;0,IF(VLOOKUP($C117,'YTD Scores'!$AN$2:$BC$200,I$2,FALSE)&gt;0,VLOOKUP($C117,'YTD Scores'!$AN$2:$BC$200,I$2,FALSE),""),"")</f>
        <v/>
      </c>
      <c r="J117" s="6" t="str">
        <f>IF($C117&gt;0,IF(VLOOKUP($C117,'YTD Scores'!$AN$2:$BC$200,J$2,FALSE)&gt;0,VLOOKUP($C117,'YTD Scores'!$AN$2:$BC$200,J$2,FALSE),""),"")</f>
        <v/>
      </c>
      <c r="K117" s="6" t="str">
        <f>IF($C117&gt;0,IF(VLOOKUP($C117,'YTD Scores'!$AN$2:$BC$200,K$2,FALSE)&gt;0,VLOOKUP($C117,'YTD Scores'!$AN$2:$BC$200,K$2,FALSE),""),"")</f>
        <v/>
      </c>
      <c r="L117" s="6" t="str">
        <f>IF($C117&gt;0,IF(VLOOKUP($C117,'YTD Scores'!$AN$2:$BC$200,L$2,FALSE)&gt;0,VLOOKUP($C117,'YTD Scores'!$AN$2:$BC$200,L$2,FALSE),""),"")</f>
        <v/>
      </c>
      <c r="M117" s="6" t="str">
        <f>IF($C117&gt;0,IF(VLOOKUP($C117,'YTD Scores'!$AN$2:$BC$200,M$2,FALSE)&gt;0,VLOOKUP($C117,'YTD Scores'!$AN$2:$BC$200,M$2,FALSE),""),"")</f>
        <v/>
      </c>
      <c r="N117" s="6" t="str">
        <f>IF($C117&gt;0,IF(VLOOKUP($C117,'YTD Scores'!$AN$2:$BC$200,N$2,FALSE)&gt;0,VLOOKUP($C117,'YTD Scores'!$AN$2:$BC$200,N$2,FALSE),""),"")</f>
        <v/>
      </c>
      <c r="O117" s="6" t="str">
        <f>IF($C117&gt;0,IF(VLOOKUP($C117,'YTD Scores'!$AN$2:$BC$200,O$2,FALSE)&gt;0,VLOOKUP($C117,'YTD Scores'!$AN$2:$BC$200,O$2,FALSE),""),"")</f>
        <v/>
      </c>
      <c r="P117" s="6" t="str">
        <f>IF($C117&gt;0,IF(VLOOKUP($C117,'YTD Scores'!$AN$2:$BC$200,P$2,FALSE)&gt;0,VLOOKUP($C117,'YTD Scores'!$AN$2:$BC$200,P$2,FALSE),""),"")</f>
        <v/>
      </c>
      <c r="Q117" s="6" t="str">
        <f>IF($C117&gt;0,IF(VLOOKUP($C117,'YTD Scores'!$AN$2:$BC$200,Q$2,FALSE)&gt;0,VLOOKUP($C117,'YTD Scores'!$AN$2:$BC$200,Q$2,FALSE),""),"")</f>
        <v/>
      </c>
    </row>
    <row r="118" spans="1:17" ht="10.9" customHeight="1" x14ac:dyDescent="0.2">
      <c r="A118" s="1">
        <f t="shared" si="7"/>
        <v>115</v>
      </c>
      <c r="B118" s="1" t="str">
        <f t="shared" si="6"/>
        <v/>
      </c>
      <c r="C118" s="29">
        <f>IF(LARGE('YTD Scores'!AN$2:AN$200,A118)&gt;0.99,LARGE('YTD Scores'!AN$2:AN$200,A118),0)</f>
        <v>0</v>
      </c>
      <c r="F118" s="6" t="str">
        <f>IF($C118&gt;0,IF(VLOOKUP($C118,'YTD Scores'!$AN$2:$BC$200,F$2,FALSE)&gt;0,VLOOKUP($C118,'YTD Scores'!$AN$2:$BC$200,F$2,FALSE),""),"")</f>
        <v/>
      </c>
      <c r="G118" s="6" t="str">
        <f>IF($C118&gt;0,IF(VLOOKUP($C118,'YTD Scores'!$AN$2:$BC$200,G$2,FALSE)&gt;0,VLOOKUP($C118,'YTD Scores'!$AN$2:$BC$200,G$2,FALSE),""),"")</f>
        <v/>
      </c>
      <c r="H118" s="6" t="str">
        <f>IF($C118&gt;0,IF(VLOOKUP($C118,'YTD Scores'!$AN$2:$BC$200,H$2,FALSE)&gt;0,VLOOKUP($C118,'YTD Scores'!$AN$2:$BC$200,H$2,FALSE),""),"")</f>
        <v/>
      </c>
      <c r="I118" s="6" t="str">
        <f>IF($C118&gt;0,IF(VLOOKUP($C118,'YTD Scores'!$AN$2:$BC$200,I$2,FALSE)&gt;0,VLOOKUP($C118,'YTD Scores'!$AN$2:$BC$200,I$2,FALSE),""),"")</f>
        <v/>
      </c>
      <c r="J118" s="6" t="str">
        <f>IF($C118&gt;0,IF(VLOOKUP($C118,'YTD Scores'!$AN$2:$BC$200,J$2,FALSE)&gt;0,VLOOKUP($C118,'YTD Scores'!$AN$2:$BC$200,J$2,FALSE),""),"")</f>
        <v/>
      </c>
      <c r="K118" s="6" t="str">
        <f>IF($C118&gt;0,IF(VLOOKUP($C118,'YTD Scores'!$AN$2:$BC$200,K$2,FALSE)&gt;0,VLOOKUP($C118,'YTD Scores'!$AN$2:$BC$200,K$2,FALSE),""),"")</f>
        <v/>
      </c>
      <c r="L118" s="6" t="str">
        <f>IF($C118&gt;0,IF(VLOOKUP($C118,'YTD Scores'!$AN$2:$BC$200,L$2,FALSE)&gt;0,VLOOKUP($C118,'YTD Scores'!$AN$2:$BC$200,L$2,FALSE),""),"")</f>
        <v/>
      </c>
      <c r="M118" s="6" t="str">
        <f>IF($C118&gt;0,IF(VLOOKUP($C118,'YTD Scores'!$AN$2:$BC$200,M$2,FALSE)&gt;0,VLOOKUP($C118,'YTD Scores'!$AN$2:$BC$200,M$2,FALSE),""),"")</f>
        <v/>
      </c>
      <c r="N118" s="6" t="str">
        <f>IF($C118&gt;0,IF(VLOOKUP($C118,'YTD Scores'!$AN$2:$BC$200,N$2,FALSE)&gt;0,VLOOKUP($C118,'YTD Scores'!$AN$2:$BC$200,N$2,FALSE),""),"")</f>
        <v/>
      </c>
      <c r="O118" s="6" t="str">
        <f>IF($C118&gt;0,IF(VLOOKUP($C118,'YTD Scores'!$AN$2:$BC$200,O$2,FALSE)&gt;0,VLOOKUP($C118,'YTD Scores'!$AN$2:$BC$200,O$2,FALSE),""),"")</f>
        <v/>
      </c>
      <c r="P118" s="6" t="str">
        <f>IF($C118&gt;0,IF(VLOOKUP($C118,'YTD Scores'!$AN$2:$BC$200,P$2,FALSE)&gt;0,VLOOKUP($C118,'YTD Scores'!$AN$2:$BC$200,P$2,FALSE),""),"")</f>
        <v/>
      </c>
      <c r="Q118" s="6" t="str">
        <f>IF($C118&gt;0,IF(VLOOKUP($C118,'YTD Scores'!$AN$2:$BC$200,Q$2,FALSE)&gt;0,VLOOKUP($C118,'YTD Scores'!$AN$2:$BC$200,Q$2,FALSE),""),"")</f>
        <v/>
      </c>
    </row>
    <row r="119" spans="1:17" ht="10.9" customHeight="1" x14ac:dyDescent="0.2">
      <c r="A119" s="1">
        <f t="shared" si="7"/>
        <v>116</v>
      </c>
      <c r="B119" s="1" t="str">
        <f t="shared" si="6"/>
        <v/>
      </c>
      <c r="C119" s="29">
        <f>IF(LARGE('YTD Scores'!AN$2:AN$200,A119)&gt;0.99,LARGE('YTD Scores'!AN$2:AN$200,A119),0)</f>
        <v>0</v>
      </c>
      <c r="F119" s="6" t="str">
        <f>IF($C119&gt;0,IF(VLOOKUP($C119,'YTD Scores'!$AN$2:$BC$200,F$2,FALSE)&gt;0,VLOOKUP($C119,'YTD Scores'!$AN$2:$BC$200,F$2,FALSE),""),"")</f>
        <v/>
      </c>
      <c r="G119" s="6" t="str">
        <f>IF($C119&gt;0,IF(VLOOKUP($C119,'YTD Scores'!$AN$2:$BC$200,G$2,FALSE)&gt;0,VLOOKUP($C119,'YTD Scores'!$AN$2:$BC$200,G$2,FALSE),""),"")</f>
        <v/>
      </c>
      <c r="H119" s="6" t="str">
        <f>IF($C119&gt;0,IF(VLOOKUP($C119,'YTD Scores'!$AN$2:$BC$200,H$2,FALSE)&gt;0,VLOOKUP($C119,'YTD Scores'!$AN$2:$BC$200,H$2,FALSE),""),"")</f>
        <v/>
      </c>
      <c r="I119" s="6" t="str">
        <f>IF($C119&gt;0,IF(VLOOKUP($C119,'YTD Scores'!$AN$2:$BC$200,I$2,FALSE)&gt;0,VLOOKUP($C119,'YTD Scores'!$AN$2:$BC$200,I$2,FALSE),""),"")</f>
        <v/>
      </c>
      <c r="J119" s="6" t="str">
        <f>IF($C119&gt;0,IF(VLOOKUP($C119,'YTD Scores'!$AN$2:$BC$200,J$2,FALSE)&gt;0,VLOOKUP($C119,'YTD Scores'!$AN$2:$BC$200,J$2,FALSE),""),"")</f>
        <v/>
      </c>
      <c r="K119" s="6" t="str">
        <f>IF($C119&gt;0,IF(VLOOKUP($C119,'YTD Scores'!$AN$2:$BC$200,K$2,FALSE)&gt;0,VLOOKUP($C119,'YTD Scores'!$AN$2:$BC$200,K$2,FALSE),""),"")</f>
        <v/>
      </c>
      <c r="L119" s="6" t="str">
        <f>IF($C119&gt;0,IF(VLOOKUP($C119,'YTD Scores'!$AN$2:$BC$200,L$2,FALSE)&gt;0,VLOOKUP($C119,'YTD Scores'!$AN$2:$BC$200,L$2,FALSE),""),"")</f>
        <v/>
      </c>
      <c r="M119" s="6" t="str">
        <f>IF($C119&gt;0,IF(VLOOKUP($C119,'YTD Scores'!$AN$2:$BC$200,M$2,FALSE)&gt;0,VLOOKUP($C119,'YTD Scores'!$AN$2:$BC$200,M$2,FALSE),""),"")</f>
        <v/>
      </c>
      <c r="N119" s="6" t="str">
        <f>IF($C119&gt;0,IF(VLOOKUP($C119,'YTD Scores'!$AN$2:$BC$200,N$2,FALSE)&gt;0,VLOOKUP($C119,'YTD Scores'!$AN$2:$BC$200,N$2,FALSE),""),"")</f>
        <v/>
      </c>
      <c r="O119" s="6" t="str">
        <f>IF($C119&gt;0,IF(VLOOKUP($C119,'YTD Scores'!$AN$2:$BC$200,O$2,FALSE)&gt;0,VLOOKUP($C119,'YTD Scores'!$AN$2:$BC$200,O$2,FALSE),""),"")</f>
        <v/>
      </c>
      <c r="P119" s="6" t="str">
        <f>IF($C119&gt;0,IF(VLOOKUP($C119,'YTD Scores'!$AN$2:$BC$200,P$2,FALSE)&gt;0,VLOOKUP($C119,'YTD Scores'!$AN$2:$BC$200,P$2,FALSE),""),"")</f>
        <v/>
      </c>
      <c r="Q119" s="6" t="str">
        <f>IF($C119&gt;0,IF(VLOOKUP($C119,'YTD Scores'!$AN$2:$BC$200,Q$2,FALSE)&gt;0,VLOOKUP($C119,'YTD Scores'!$AN$2:$BC$200,Q$2,FALSE),""),"")</f>
        <v/>
      </c>
    </row>
    <row r="120" spans="1:17" ht="10.9" customHeight="1" x14ac:dyDescent="0.2">
      <c r="A120" s="1">
        <f t="shared" si="7"/>
        <v>117</v>
      </c>
      <c r="B120" s="1" t="str">
        <f t="shared" si="6"/>
        <v/>
      </c>
      <c r="C120" s="29">
        <f>IF(LARGE('YTD Scores'!AN$2:AN$200,A120)&gt;0.99,LARGE('YTD Scores'!AN$2:AN$200,A120),0)</f>
        <v>0</v>
      </c>
      <c r="F120" s="6" t="str">
        <f>IF($C120&gt;0,IF(VLOOKUP($C120,'YTD Scores'!$AN$2:$BC$200,F$2,FALSE)&gt;0,VLOOKUP($C120,'YTD Scores'!$AN$2:$BC$200,F$2,FALSE),""),"")</f>
        <v/>
      </c>
      <c r="G120" s="6" t="str">
        <f>IF($C120&gt;0,IF(VLOOKUP($C120,'YTD Scores'!$AN$2:$BC$200,G$2,FALSE)&gt;0,VLOOKUP($C120,'YTD Scores'!$AN$2:$BC$200,G$2,FALSE),""),"")</f>
        <v/>
      </c>
      <c r="H120" s="6" t="str">
        <f>IF($C120&gt;0,IF(VLOOKUP($C120,'YTD Scores'!$AN$2:$BC$200,H$2,FALSE)&gt;0,VLOOKUP($C120,'YTD Scores'!$AN$2:$BC$200,H$2,FALSE),""),"")</f>
        <v/>
      </c>
      <c r="I120" s="6" t="str">
        <f>IF($C120&gt;0,IF(VLOOKUP($C120,'YTD Scores'!$AN$2:$BC$200,I$2,FALSE)&gt;0,VLOOKUP($C120,'YTD Scores'!$AN$2:$BC$200,I$2,FALSE),""),"")</f>
        <v/>
      </c>
      <c r="J120" s="6" t="str">
        <f>IF($C120&gt;0,IF(VLOOKUP($C120,'YTD Scores'!$AN$2:$BC$200,J$2,FALSE)&gt;0,VLOOKUP($C120,'YTD Scores'!$AN$2:$BC$200,J$2,FALSE),""),"")</f>
        <v/>
      </c>
      <c r="K120" s="6" t="str">
        <f>IF($C120&gt;0,IF(VLOOKUP($C120,'YTD Scores'!$AN$2:$BC$200,K$2,FALSE)&gt;0,VLOOKUP($C120,'YTD Scores'!$AN$2:$BC$200,K$2,FALSE),""),"")</f>
        <v/>
      </c>
      <c r="L120" s="6" t="str">
        <f>IF($C120&gt;0,IF(VLOOKUP($C120,'YTD Scores'!$AN$2:$BC$200,L$2,FALSE)&gt;0,VLOOKUP($C120,'YTD Scores'!$AN$2:$BC$200,L$2,FALSE),""),"")</f>
        <v/>
      </c>
      <c r="M120" s="6" t="str">
        <f>IF($C120&gt;0,IF(VLOOKUP($C120,'YTD Scores'!$AN$2:$BC$200,M$2,FALSE)&gt;0,VLOOKUP($C120,'YTD Scores'!$AN$2:$BC$200,M$2,FALSE),""),"")</f>
        <v/>
      </c>
      <c r="N120" s="6" t="str">
        <f>IF($C120&gt;0,IF(VLOOKUP($C120,'YTD Scores'!$AN$2:$BC$200,N$2,FALSE)&gt;0,VLOOKUP($C120,'YTD Scores'!$AN$2:$BC$200,N$2,FALSE),""),"")</f>
        <v/>
      </c>
      <c r="O120" s="6" t="str">
        <f>IF($C120&gt;0,IF(VLOOKUP($C120,'YTD Scores'!$AN$2:$BC$200,O$2,FALSE)&gt;0,VLOOKUP($C120,'YTD Scores'!$AN$2:$BC$200,O$2,FALSE),""),"")</f>
        <v/>
      </c>
      <c r="P120" s="6" t="str">
        <f>IF($C120&gt;0,IF(VLOOKUP($C120,'YTD Scores'!$AN$2:$BC$200,P$2,FALSE)&gt;0,VLOOKUP($C120,'YTD Scores'!$AN$2:$BC$200,P$2,FALSE),""),"")</f>
        <v/>
      </c>
      <c r="Q120" s="6" t="str">
        <f>IF($C120&gt;0,IF(VLOOKUP($C120,'YTD Scores'!$AN$2:$BC$200,Q$2,FALSE)&gt;0,VLOOKUP($C120,'YTD Scores'!$AN$2:$BC$200,Q$2,FALSE),""),"")</f>
        <v/>
      </c>
    </row>
    <row r="121" spans="1:17" ht="10.9" customHeight="1" x14ac:dyDescent="0.2">
      <c r="A121" s="1">
        <f t="shared" si="7"/>
        <v>118</v>
      </c>
      <c r="B121" s="1" t="str">
        <f t="shared" si="6"/>
        <v/>
      </c>
      <c r="C121" s="29">
        <f>IF(LARGE('YTD Scores'!AN$2:AN$200,A121)&gt;0.99,LARGE('YTD Scores'!AN$2:AN$200,A121),0)</f>
        <v>0</v>
      </c>
      <c r="F121" s="6" t="str">
        <f>IF($C121&gt;0,IF(VLOOKUP($C121,'YTD Scores'!$AN$2:$BC$200,F$2,FALSE)&gt;0,VLOOKUP($C121,'YTD Scores'!$AN$2:$BC$200,F$2,FALSE),""),"")</f>
        <v/>
      </c>
      <c r="G121" s="6" t="str">
        <f>IF($C121&gt;0,IF(VLOOKUP($C121,'YTD Scores'!$AN$2:$BC$200,G$2,FALSE)&gt;0,VLOOKUP($C121,'YTD Scores'!$AN$2:$BC$200,G$2,FALSE),""),"")</f>
        <v/>
      </c>
      <c r="H121" s="6" t="str">
        <f>IF($C121&gt;0,IF(VLOOKUP($C121,'YTD Scores'!$AN$2:$BC$200,H$2,FALSE)&gt;0,VLOOKUP($C121,'YTD Scores'!$AN$2:$BC$200,H$2,FALSE),""),"")</f>
        <v/>
      </c>
      <c r="I121" s="6" t="str">
        <f>IF($C121&gt;0,IF(VLOOKUP($C121,'YTD Scores'!$AN$2:$BC$200,I$2,FALSE)&gt;0,VLOOKUP($C121,'YTD Scores'!$AN$2:$BC$200,I$2,FALSE),""),"")</f>
        <v/>
      </c>
      <c r="J121" s="6" t="str">
        <f>IF($C121&gt;0,IF(VLOOKUP($C121,'YTD Scores'!$AN$2:$BC$200,J$2,FALSE)&gt;0,VLOOKUP($C121,'YTD Scores'!$AN$2:$BC$200,J$2,FALSE),""),"")</f>
        <v/>
      </c>
      <c r="K121" s="6" t="str">
        <f>IF($C121&gt;0,IF(VLOOKUP($C121,'YTD Scores'!$AN$2:$BC$200,K$2,FALSE)&gt;0,VLOOKUP($C121,'YTD Scores'!$AN$2:$BC$200,K$2,FALSE),""),"")</f>
        <v/>
      </c>
      <c r="L121" s="6" t="str">
        <f>IF($C121&gt;0,IF(VLOOKUP($C121,'YTD Scores'!$AN$2:$BC$200,L$2,FALSE)&gt;0,VLOOKUP($C121,'YTD Scores'!$AN$2:$BC$200,L$2,FALSE),""),"")</f>
        <v/>
      </c>
      <c r="M121" s="6" t="str">
        <f>IF($C121&gt;0,IF(VLOOKUP($C121,'YTD Scores'!$AN$2:$BC$200,M$2,FALSE)&gt;0,VLOOKUP($C121,'YTD Scores'!$AN$2:$BC$200,M$2,FALSE),""),"")</f>
        <v/>
      </c>
      <c r="N121" s="6" t="str">
        <f>IF($C121&gt;0,IF(VLOOKUP($C121,'YTD Scores'!$AN$2:$BC$200,N$2,FALSE)&gt;0,VLOOKUP($C121,'YTD Scores'!$AN$2:$BC$200,N$2,FALSE),""),"")</f>
        <v/>
      </c>
      <c r="O121" s="6" t="str">
        <f>IF($C121&gt;0,IF(VLOOKUP($C121,'YTD Scores'!$AN$2:$BC$200,O$2,FALSE)&gt;0,VLOOKUP($C121,'YTD Scores'!$AN$2:$BC$200,O$2,FALSE),""),"")</f>
        <v/>
      </c>
      <c r="P121" s="6" t="str">
        <f>IF($C121&gt;0,IF(VLOOKUP($C121,'YTD Scores'!$AN$2:$BC$200,P$2,FALSE)&gt;0,VLOOKUP($C121,'YTD Scores'!$AN$2:$BC$200,P$2,FALSE),""),"")</f>
        <v/>
      </c>
      <c r="Q121" s="6" t="str">
        <f>IF($C121&gt;0,IF(VLOOKUP($C121,'YTD Scores'!$AN$2:$BC$200,Q$2,FALSE)&gt;0,VLOOKUP($C121,'YTD Scores'!$AN$2:$BC$200,Q$2,FALSE),""),"")</f>
        <v/>
      </c>
    </row>
    <row r="122" spans="1:17" ht="10.9" customHeight="1" x14ac:dyDescent="0.2">
      <c r="A122" s="1">
        <f t="shared" si="7"/>
        <v>119</v>
      </c>
      <c r="B122" s="1" t="str">
        <f t="shared" si="6"/>
        <v/>
      </c>
      <c r="C122" s="29">
        <f>IF(LARGE('YTD Scores'!AN$2:AN$200,A122)&gt;0.99,LARGE('YTD Scores'!AN$2:AN$200,A122),0)</f>
        <v>0</v>
      </c>
      <c r="F122" s="6" t="str">
        <f>IF($C122&gt;0,IF(VLOOKUP($C122,'YTD Scores'!$AN$2:$BC$200,F$2,FALSE)&gt;0,VLOOKUP($C122,'YTD Scores'!$AN$2:$BC$200,F$2,FALSE),""),"")</f>
        <v/>
      </c>
      <c r="G122" s="6" t="str">
        <f>IF($C122&gt;0,IF(VLOOKUP($C122,'YTD Scores'!$AN$2:$BC$200,G$2,FALSE)&gt;0,VLOOKUP($C122,'YTD Scores'!$AN$2:$BC$200,G$2,FALSE),""),"")</f>
        <v/>
      </c>
      <c r="H122" s="6" t="str">
        <f>IF($C122&gt;0,IF(VLOOKUP($C122,'YTD Scores'!$AN$2:$BC$200,H$2,FALSE)&gt;0,VLOOKUP($C122,'YTD Scores'!$AN$2:$BC$200,H$2,FALSE),""),"")</f>
        <v/>
      </c>
      <c r="I122" s="6" t="str">
        <f>IF($C122&gt;0,IF(VLOOKUP($C122,'YTD Scores'!$AN$2:$BC$200,I$2,FALSE)&gt;0,VLOOKUP($C122,'YTD Scores'!$AN$2:$BC$200,I$2,FALSE),""),"")</f>
        <v/>
      </c>
      <c r="J122" s="6" t="str">
        <f>IF($C122&gt;0,IF(VLOOKUP($C122,'YTD Scores'!$AN$2:$BC$200,J$2,FALSE)&gt;0,VLOOKUP($C122,'YTD Scores'!$AN$2:$BC$200,J$2,FALSE),""),"")</f>
        <v/>
      </c>
      <c r="K122" s="6" t="str">
        <f>IF($C122&gt;0,IF(VLOOKUP($C122,'YTD Scores'!$AN$2:$BC$200,K$2,FALSE)&gt;0,VLOOKUP($C122,'YTD Scores'!$AN$2:$BC$200,K$2,FALSE),""),"")</f>
        <v/>
      </c>
      <c r="L122" s="6" t="str">
        <f>IF($C122&gt;0,IF(VLOOKUP($C122,'YTD Scores'!$AN$2:$BC$200,L$2,FALSE)&gt;0,VLOOKUP($C122,'YTD Scores'!$AN$2:$BC$200,L$2,FALSE),""),"")</f>
        <v/>
      </c>
      <c r="M122" s="6" t="str">
        <f>IF($C122&gt;0,IF(VLOOKUP($C122,'YTD Scores'!$AN$2:$BC$200,M$2,FALSE)&gt;0,VLOOKUP($C122,'YTD Scores'!$AN$2:$BC$200,M$2,FALSE),""),"")</f>
        <v/>
      </c>
      <c r="N122" s="6" t="str">
        <f>IF($C122&gt;0,IF(VLOOKUP($C122,'YTD Scores'!$AN$2:$BC$200,N$2,FALSE)&gt;0,VLOOKUP($C122,'YTD Scores'!$AN$2:$BC$200,N$2,FALSE),""),"")</f>
        <v/>
      </c>
      <c r="O122" s="6" t="str">
        <f>IF($C122&gt;0,IF(VLOOKUP($C122,'YTD Scores'!$AN$2:$BC$200,O$2,FALSE)&gt;0,VLOOKUP($C122,'YTD Scores'!$AN$2:$BC$200,O$2,FALSE),""),"")</f>
        <v/>
      </c>
      <c r="P122" s="6" t="str">
        <f>IF($C122&gt;0,IF(VLOOKUP($C122,'YTD Scores'!$AN$2:$BC$200,P$2,FALSE)&gt;0,VLOOKUP($C122,'YTD Scores'!$AN$2:$BC$200,P$2,FALSE),""),"")</f>
        <v/>
      </c>
      <c r="Q122" s="6" t="str">
        <f>IF($C122&gt;0,IF(VLOOKUP($C122,'YTD Scores'!$AN$2:$BC$200,Q$2,FALSE)&gt;0,VLOOKUP($C122,'YTD Scores'!$AN$2:$BC$200,Q$2,FALSE),""),"")</f>
        <v/>
      </c>
    </row>
    <row r="123" spans="1:17" ht="10.9" customHeight="1" x14ac:dyDescent="0.2">
      <c r="A123" s="1">
        <f t="shared" si="7"/>
        <v>120</v>
      </c>
      <c r="B123" s="1" t="str">
        <f t="shared" si="6"/>
        <v/>
      </c>
      <c r="C123" s="29">
        <f>IF(LARGE('YTD Scores'!AN$2:AN$200,A123)&gt;0.99,LARGE('YTD Scores'!AN$2:AN$200,A123),0)</f>
        <v>0</v>
      </c>
      <c r="F123" s="6" t="str">
        <f>IF($C123&gt;0,IF(VLOOKUP($C123,'YTD Scores'!$AN$2:$BC$200,F$2,FALSE)&gt;0,VLOOKUP($C123,'YTD Scores'!$AN$2:$BC$200,F$2,FALSE),""),"")</f>
        <v/>
      </c>
      <c r="G123" s="6" t="str">
        <f>IF($C123&gt;0,IF(VLOOKUP($C123,'YTD Scores'!$AN$2:$BC$200,G$2,FALSE)&gt;0,VLOOKUP($C123,'YTD Scores'!$AN$2:$BC$200,G$2,FALSE),""),"")</f>
        <v/>
      </c>
      <c r="H123" s="6" t="str">
        <f>IF($C123&gt;0,IF(VLOOKUP($C123,'YTD Scores'!$AN$2:$BC$200,H$2,FALSE)&gt;0,VLOOKUP($C123,'YTD Scores'!$AN$2:$BC$200,H$2,FALSE),""),"")</f>
        <v/>
      </c>
      <c r="I123" s="6" t="str">
        <f>IF($C123&gt;0,IF(VLOOKUP($C123,'YTD Scores'!$AN$2:$BC$200,I$2,FALSE)&gt;0,VLOOKUP($C123,'YTD Scores'!$AN$2:$BC$200,I$2,FALSE),""),"")</f>
        <v/>
      </c>
      <c r="J123" s="6" t="str">
        <f>IF($C123&gt;0,IF(VLOOKUP($C123,'YTD Scores'!$AN$2:$BC$200,J$2,FALSE)&gt;0,VLOOKUP($C123,'YTD Scores'!$AN$2:$BC$200,J$2,FALSE),""),"")</f>
        <v/>
      </c>
      <c r="K123" s="6" t="str">
        <f>IF($C123&gt;0,IF(VLOOKUP($C123,'YTD Scores'!$AN$2:$BC$200,K$2,FALSE)&gt;0,VLOOKUP($C123,'YTD Scores'!$AN$2:$BC$200,K$2,FALSE),""),"")</f>
        <v/>
      </c>
      <c r="L123" s="6" t="str">
        <f>IF($C123&gt;0,IF(VLOOKUP($C123,'YTD Scores'!$AN$2:$BC$200,L$2,FALSE)&gt;0,VLOOKUP($C123,'YTD Scores'!$AN$2:$BC$200,L$2,FALSE),""),"")</f>
        <v/>
      </c>
      <c r="M123" s="6" t="str">
        <f>IF($C123&gt;0,IF(VLOOKUP($C123,'YTD Scores'!$AN$2:$BC$200,M$2,FALSE)&gt;0,VLOOKUP($C123,'YTD Scores'!$AN$2:$BC$200,M$2,FALSE),""),"")</f>
        <v/>
      </c>
      <c r="N123" s="6" t="str">
        <f>IF($C123&gt;0,IF(VLOOKUP($C123,'YTD Scores'!$AN$2:$BC$200,N$2,FALSE)&gt;0,VLOOKUP($C123,'YTD Scores'!$AN$2:$BC$200,N$2,FALSE),""),"")</f>
        <v/>
      </c>
      <c r="O123" s="6" t="str">
        <f>IF($C123&gt;0,IF(VLOOKUP($C123,'YTD Scores'!$AN$2:$BC$200,O$2,FALSE)&gt;0,VLOOKUP($C123,'YTD Scores'!$AN$2:$BC$200,O$2,FALSE),""),"")</f>
        <v/>
      </c>
      <c r="P123" s="6" t="str">
        <f>IF($C123&gt;0,IF(VLOOKUP($C123,'YTD Scores'!$AN$2:$BC$200,P$2,FALSE)&gt;0,VLOOKUP($C123,'YTD Scores'!$AN$2:$BC$200,P$2,FALSE),""),"")</f>
        <v/>
      </c>
      <c r="Q123" s="6" t="str">
        <f>IF($C123&gt;0,IF(VLOOKUP($C123,'YTD Scores'!$AN$2:$BC$200,Q$2,FALSE)&gt;0,VLOOKUP($C123,'YTD Scores'!$AN$2:$BC$200,Q$2,FALSE),""),"")</f>
        <v/>
      </c>
    </row>
    <row r="124" spans="1:17" ht="10.9" customHeight="1" x14ac:dyDescent="0.2">
      <c r="A124" s="1">
        <f t="shared" si="7"/>
        <v>121</v>
      </c>
      <c r="B124" s="1" t="str">
        <f t="shared" si="6"/>
        <v/>
      </c>
      <c r="C124" s="29">
        <f>IF(LARGE('YTD Scores'!AN$2:AN$200,A124)&gt;0.99,LARGE('YTD Scores'!AN$2:AN$200,A124),0)</f>
        <v>0</v>
      </c>
      <c r="F124" s="6" t="str">
        <f>IF($C124&gt;0,IF(VLOOKUP($C124,'YTD Scores'!$AN$2:$BC$200,F$2,FALSE)&gt;0,VLOOKUP($C124,'YTD Scores'!$AN$2:$BC$200,F$2,FALSE),""),"")</f>
        <v/>
      </c>
      <c r="G124" s="6" t="str">
        <f>IF($C124&gt;0,IF(VLOOKUP($C124,'YTD Scores'!$AN$2:$BC$200,G$2,FALSE)&gt;0,VLOOKUP($C124,'YTD Scores'!$AN$2:$BC$200,G$2,FALSE),""),"")</f>
        <v/>
      </c>
      <c r="H124" s="6" t="str">
        <f>IF($C124&gt;0,IF(VLOOKUP($C124,'YTD Scores'!$AN$2:$BC$200,H$2,FALSE)&gt;0,VLOOKUP($C124,'YTD Scores'!$AN$2:$BC$200,H$2,FALSE),""),"")</f>
        <v/>
      </c>
      <c r="I124" s="6" t="str">
        <f>IF($C124&gt;0,IF(VLOOKUP($C124,'YTD Scores'!$AN$2:$BC$200,I$2,FALSE)&gt;0,VLOOKUP($C124,'YTD Scores'!$AN$2:$BC$200,I$2,FALSE),""),"")</f>
        <v/>
      </c>
      <c r="J124" s="6" t="str">
        <f>IF($C124&gt;0,IF(VLOOKUP($C124,'YTD Scores'!$AN$2:$BC$200,J$2,FALSE)&gt;0,VLOOKUP($C124,'YTD Scores'!$AN$2:$BC$200,J$2,FALSE),""),"")</f>
        <v/>
      </c>
      <c r="K124" s="6" t="str">
        <f>IF($C124&gt;0,IF(VLOOKUP($C124,'YTD Scores'!$AN$2:$BC$200,K$2,FALSE)&gt;0,VLOOKUP($C124,'YTD Scores'!$AN$2:$BC$200,K$2,FALSE),""),"")</f>
        <v/>
      </c>
      <c r="L124" s="6" t="str">
        <f>IF($C124&gt;0,IF(VLOOKUP($C124,'YTD Scores'!$AN$2:$BC$200,L$2,FALSE)&gt;0,VLOOKUP($C124,'YTD Scores'!$AN$2:$BC$200,L$2,FALSE),""),"")</f>
        <v/>
      </c>
      <c r="M124" s="6" t="str">
        <f>IF($C124&gt;0,IF(VLOOKUP($C124,'YTD Scores'!$AN$2:$BC$200,M$2,FALSE)&gt;0,VLOOKUP($C124,'YTD Scores'!$AN$2:$BC$200,M$2,FALSE),""),"")</f>
        <v/>
      </c>
      <c r="N124" s="6" t="str">
        <f>IF($C124&gt;0,IF(VLOOKUP($C124,'YTD Scores'!$AN$2:$BC$200,N$2,FALSE)&gt;0,VLOOKUP($C124,'YTD Scores'!$AN$2:$BC$200,N$2,FALSE),""),"")</f>
        <v/>
      </c>
      <c r="O124" s="6" t="str">
        <f>IF($C124&gt;0,IF(VLOOKUP($C124,'YTD Scores'!$AN$2:$BC$200,O$2,FALSE)&gt;0,VLOOKUP($C124,'YTD Scores'!$AN$2:$BC$200,O$2,FALSE),""),"")</f>
        <v/>
      </c>
      <c r="P124" s="6" t="str">
        <f>IF($C124&gt;0,IF(VLOOKUP($C124,'YTD Scores'!$AN$2:$BC$200,P$2,FALSE)&gt;0,VLOOKUP($C124,'YTD Scores'!$AN$2:$BC$200,P$2,FALSE),""),"")</f>
        <v/>
      </c>
      <c r="Q124" s="6" t="str">
        <f>IF($C124&gt;0,IF(VLOOKUP($C124,'YTD Scores'!$AN$2:$BC$200,Q$2,FALSE)&gt;0,VLOOKUP($C124,'YTD Scores'!$AN$2:$BC$200,Q$2,FALSE),""),"")</f>
        <v/>
      </c>
    </row>
    <row r="125" spans="1:17" ht="10.9" customHeight="1" x14ac:dyDescent="0.2">
      <c r="A125" s="1">
        <f t="shared" si="7"/>
        <v>122</v>
      </c>
      <c r="B125" s="1" t="str">
        <f t="shared" si="6"/>
        <v/>
      </c>
      <c r="C125" s="29">
        <f>IF(LARGE('YTD Scores'!AN$2:AN$200,A125)&gt;0.99,LARGE('YTD Scores'!AN$2:AN$200,A125),0)</f>
        <v>0</v>
      </c>
      <c r="F125" s="6" t="str">
        <f>IF($C125&gt;0,IF(VLOOKUP($C125,'YTD Scores'!$AN$2:$BC$200,F$2,FALSE)&gt;0,VLOOKUP($C125,'YTD Scores'!$AN$2:$BC$200,F$2,FALSE),""),"")</f>
        <v/>
      </c>
      <c r="G125" s="6" t="str">
        <f>IF($C125&gt;0,IF(VLOOKUP($C125,'YTD Scores'!$AN$2:$BC$200,G$2,FALSE)&gt;0,VLOOKUP($C125,'YTD Scores'!$AN$2:$BC$200,G$2,FALSE),""),"")</f>
        <v/>
      </c>
      <c r="H125" s="6" t="str">
        <f>IF($C125&gt;0,IF(VLOOKUP($C125,'YTD Scores'!$AN$2:$BC$200,H$2,FALSE)&gt;0,VLOOKUP($C125,'YTD Scores'!$AN$2:$BC$200,H$2,FALSE),""),"")</f>
        <v/>
      </c>
      <c r="I125" s="6" t="str">
        <f>IF($C125&gt;0,IF(VLOOKUP($C125,'YTD Scores'!$AN$2:$BC$200,I$2,FALSE)&gt;0,VLOOKUP($C125,'YTD Scores'!$AN$2:$BC$200,I$2,FALSE),""),"")</f>
        <v/>
      </c>
      <c r="J125" s="6" t="str">
        <f>IF($C125&gt;0,IF(VLOOKUP($C125,'YTD Scores'!$AN$2:$BC$200,J$2,FALSE)&gt;0,VLOOKUP($C125,'YTD Scores'!$AN$2:$BC$200,J$2,FALSE),""),"")</f>
        <v/>
      </c>
      <c r="K125" s="6" t="str">
        <f>IF($C125&gt;0,IF(VLOOKUP($C125,'YTD Scores'!$AN$2:$BC$200,K$2,FALSE)&gt;0,VLOOKUP($C125,'YTD Scores'!$AN$2:$BC$200,K$2,FALSE),""),"")</f>
        <v/>
      </c>
      <c r="L125" s="6" t="str">
        <f>IF($C125&gt;0,IF(VLOOKUP($C125,'YTD Scores'!$AN$2:$BC$200,L$2,FALSE)&gt;0,VLOOKUP($C125,'YTD Scores'!$AN$2:$BC$200,L$2,FALSE),""),"")</f>
        <v/>
      </c>
      <c r="M125" s="6" t="str">
        <f>IF($C125&gt;0,IF(VLOOKUP($C125,'YTD Scores'!$AN$2:$BC$200,M$2,FALSE)&gt;0,VLOOKUP($C125,'YTD Scores'!$AN$2:$BC$200,M$2,FALSE),""),"")</f>
        <v/>
      </c>
      <c r="N125" s="6" t="str">
        <f>IF($C125&gt;0,IF(VLOOKUP($C125,'YTD Scores'!$AN$2:$BC$200,N$2,FALSE)&gt;0,VLOOKUP($C125,'YTD Scores'!$AN$2:$BC$200,N$2,FALSE),""),"")</f>
        <v/>
      </c>
      <c r="O125" s="6" t="str">
        <f>IF($C125&gt;0,IF(VLOOKUP($C125,'YTD Scores'!$AN$2:$BC$200,O$2,FALSE)&gt;0,VLOOKUP($C125,'YTD Scores'!$AN$2:$BC$200,O$2,FALSE),""),"")</f>
        <v/>
      </c>
      <c r="P125" s="6" t="str">
        <f>IF($C125&gt;0,IF(VLOOKUP($C125,'YTD Scores'!$AN$2:$BC$200,P$2,FALSE)&gt;0,VLOOKUP($C125,'YTD Scores'!$AN$2:$BC$200,P$2,FALSE),""),"")</f>
        <v/>
      </c>
      <c r="Q125" s="6" t="str">
        <f>IF($C125&gt;0,IF(VLOOKUP($C125,'YTD Scores'!$AN$2:$BC$200,Q$2,FALSE)&gt;0,VLOOKUP($C125,'YTD Scores'!$AN$2:$BC$200,Q$2,FALSE),""),"")</f>
        <v/>
      </c>
    </row>
    <row r="126" spans="1:17" ht="10.9" customHeight="1" x14ac:dyDescent="0.2">
      <c r="A126" s="1">
        <f t="shared" si="7"/>
        <v>123</v>
      </c>
      <c r="B126" s="1" t="str">
        <f t="shared" si="6"/>
        <v/>
      </c>
      <c r="C126" s="29">
        <f>IF(LARGE('YTD Scores'!AN$2:AN$200,A126)&gt;0.99,LARGE('YTD Scores'!AN$2:AN$200,A126),0)</f>
        <v>0</v>
      </c>
      <c r="F126" s="6" t="str">
        <f>IF($C126&gt;0,IF(VLOOKUP($C126,'YTD Scores'!$AN$2:$BC$200,F$2,FALSE)&gt;0,VLOOKUP($C126,'YTD Scores'!$AN$2:$BC$200,F$2,FALSE),""),"")</f>
        <v/>
      </c>
      <c r="G126" s="6" t="str">
        <f>IF($C126&gt;0,IF(VLOOKUP($C126,'YTD Scores'!$AN$2:$BC$200,G$2,FALSE)&gt;0,VLOOKUP($C126,'YTD Scores'!$AN$2:$BC$200,G$2,FALSE),""),"")</f>
        <v/>
      </c>
      <c r="H126" s="6" t="str">
        <f>IF($C126&gt;0,IF(VLOOKUP($C126,'YTD Scores'!$AN$2:$BC$200,H$2,FALSE)&gt;0,VLOOKUP($C126,'YTD Scores'!$AN$2:$BC$200,H$2,FALSE),""),"")</f>
        <v/>
      </c>
      <c r="I126" s="6" t="str">
        <f>IF($C126&gt;0,IF(VLOOKUP($C126,'YTD Scores'!$AN$2:$BC$200,I$2,FALSE)&gt;0,VLOOKUP($C126,'YTD Scores'!$AN$2:$BC$200,I$2,FALSE),""),"")</f>
        <v/>
      </c>
      <c r="J126" s="6" t="str">
        <f>IF($C126&gt;0,IF(VLOOKUP($C126,'YTD Scores'!$AN$2:$BC$200,J$2,FALSE)&gt;0,VLOOKUP($C126,'YTD Scores'!$AN$2:$BC$200,J$2,FALSE),""),"")</f>
        <v/>
      </c>
      <c r="K126" s="6" t="str">
        <f>IF($C126&gt;0,IF(VLOOKUP($C126,'YTD Scores'!$AN$2:$BC$200,K$2,FALSE)&gt;0,VLOOKUP($C126,'YTD Scores'!$AN$2:$BC$200,K$2,FALSE),""),"")</f>
        <v/>
      </c>
      <c r="L126" s="6" t="str">
        <f>IF($C126&gt;0,IF(VLOOKUP($C126,'YTD Scores'!$AN$2:$BC$200,L$2,FALSE)&gt;0,VLOOKUP($C126,'YTD Scores'!$AN$2:$BC$200,L$2,FALSE),""),"")</f>
        <v/>
      </c>
      <c r="M126" s="6" t="str">
        <f>IF($C126&gt;0,IF(VLOOKUP($C126,'YTD Scores'!$AN$2:$BC$200,M$2,FALSE)&gt;0,VLOOKUP($C126,'YTD Scores'!$AN$2:$BC$200,M$2,FALSE),""),"")</f>
        <v/>
      </c>
      <c r="N126" s="6" t="str">
        <f>IF($C126&gt;0,IF(VLOOKUP($C126,'YTD Scores'!$AN$2:$BC$200,N$2,FALSE)&gt;0,VLOOKUP($C126,'YTD Scores'!$AN$2:$BC$200,N$2,FALSE),""),"")</f>
        <v/>
      </c>
      <c r="O126" s="6" t="str">
        <f>IF($C126&gt;0,IF(VLOOKUP($C126,'YTD Scores'!$AN$2:$BC$200,O$2,FALSE)&gt;0,VLOOKUP($C126,'YTD Scores'!$AN$2:$BC$200,O$2,FALSE),""),"")</f>
        <v/>
      </c>
      <c r="P126" s="6" t="str">
        <f>IF($C126&gt;0,IF(VLOOKUP($C126,'YTD Scores'!$AN$2:$BC$200,P$2,FALSE)&gt;0,VLOOKUP($C126,'YTD Scores'!$AN$2:$BC$200,P$2,FALSE),""),"")</f>
        <v/>
      </c>
      <c r="Q126" s="6" t="str">
        <f>IF($C126&gt;0,IF(VLOOKUP($C126,'YTD Scores'!$AN$2:$BC$200,Q$2,FALSE)&gt;0,VLOOKUP($C126,'YTD Scores'!$AN$2:$BC$200,Q$2,FALSE),""),"")</f>
        <v/>
      </c>
    </row>
    <row r="127" spans="1:17" ht="10.9" customHeight="1" x14ac:dyDescent="0.2">
      <c r="A127" s="1">
        <f t="shared" si="7"/>
        <v>124</v>
      </c>
      <c r="B127" s="1" t="str">
        <f t="shared" si="6"/>
        <v/>
      </c>
      <c r="C127" s="29">
        <f>IF(LARGE('YTD Scores'!AN$2:AN$200,A127)&gt;0.99,LARGE('YTD Scores'!AN$2:AN$200,A127),0)</f>
        <v>0</v>
      </c>
      <c r="F127" s="6" t="str">
        <f>IF($C127&gt;0,IF(VLOOKUP($C127,'YTD Scores'!$AN$2:$BC$200,F$2,FALSE)&gt;0,VLOOKUP($C127,'YTD Scores'!$AN$2:$BC$200,F$2,FALSE),""),"")</f>
        <v/>
      </c>
      <c r="G127" s="6" t="str">
        <f>IF($C127&gt;0,IF(VLOOKUP($C127,'YTD Scores'!$AN$2:$BC$200,G$2,FALSE)&gt;0,VLOOKUP($C127,'YTD Scores'!$AN$2:$BC$200,G$2,FALSE),""),"")</f>
        <v/>
      </c>
      <c r="H127" s="6" t="str">
        <f>IF($C127&gt;0,IF(VLOOKUP($C127,'YTD Scores'!$AN$2:$BC$200,H$2,FALSE)&gt;0,VLOOKUP($C127,'YTD Scores'!$AN$2:$BC$200,H$2,FALSE),""),"")</f>
        <v/>
      </c>
      <c r="I127" s="6" t="str">
        <f>IF($C127&gt;0,IF(VLOOKUP($C127,'YTD Scores'!$AN$2:$BC$200,I$2,FALSE)&gt;0,VLOOKUP($C127,'YTD Scores'!$AN$2:$BC$200,I$2,FALSE),""),"")</f>
        <v/>
      </c>
      <c r="J127" s="6" t="str">
        <f>IF($C127&gt;0,IF(VLOOKUP($C127,'YTD Scores'!$AN$2:$BC$200,J$2,FALSE)&gt;0,VLOOKUP($C127,'YTD Scores'!$AN$2:$BC$200,J$2,FALSE),""),"")</f>
        <v/>
      </c>
      <c r="K127" s="6" t="str">
        <f>IF($C127&gt;0,IF(VLOOKUP($C127,'YTD Scores'!$AN$2:$BC$200,K$2,FALSE)&gt;0,VLOOKUP($C127,'YTD Scores'!$AN$2:$BC$200,K$2,FALSE),""),"")</f>
        <v/>
      </c>
      <c r="L127" s="6" t="str">
        <f>IF($C127&gt;0,IF(VLOOKUP($C127,'YTD Scores'!$AN$2:$BC$200,L$2,FALSE)&gt;0,VLOOKUP($C127,'YTD Scores'!$AN$2:$BC$200,L$2,FALSE),""),"")</f>
        <v/>
      </c>
      <c r="M127" s="6" t="str">
        <f>IF($C127&gt;0,IF(VLOOKUP($C127,'YTD Scores'!$AN$2:$BC$200,M$2,FALSE)&gt;0,VLOOKUP($C127,'YTD Scores'!$AN$2:$BC$200,M$2,FALSE),""),"")</f>
        <v/>
      </c>
      <c r="N127" s="6" t="str">
        <f>IF($C127&gt;0,IF(VLOOKUP($C127,'YTD Scores'!$AN$2:$BC$200,N$2,FALSE)&gt;0,VLOOKUP($C127,'YTD Scores'!$AN$2:$BC$200,N$2,FALSE),""),"")</f>
        <v/>
      </c>
      <c r="O127" s="6" t="str">
        <f>IF($C127&gt;0,IF(VLOOKUP($C127,'YTD Scores'!$AN$2:$BC$200,O$2,FALSE)&gt;0,VLOOKUP($C127,'YTD Scores'!$AN$2:$BC$200,O$2,FALSE),""),"")</f>
        <v/>
      </c>
      <c r="P127" s="6" t="str">
        <f>IF($C127&gt;0,IF(VLOOKUP($C127,'YTD Scores'!$AN$2:$BC$200,P$2,FALSE)&gt;0,VLOOKUP($C127,'YTD Scores'!$AN$2:$BC$200,P$2,FALSE),""),"")</f>
        <v/>
      </c>
      <c r="Q127" s="6" t="str">
        <f>IF($C127&gt;0,IF(VLOOKUP($C127,'YTD Scores'!$AN$2:$BC$200,Q$2,FALSE)&gt;0,VLOOKUP($C127,'YTD Scores'!$AN$2:$BC$200,Q$2,FALSE),""),"")</f>
        <v/>
      </c>
    </row>
    <row r="128" spans="1:17" ht="10.9" customHeight="1" x14ac:dyDescent="0.2">
      <c r="A128" s="1">
        <f t="shared" si="7"/>
        <v>125</v>
      </c>
      <c r="B128" s="1" t="str">
        <f t="shared" si="6"/>
        <v/>
      </c>
      <c r="C128" s="29">
        <f>IF(LARGE('YTD Scores'!AN$2:AN$200,A128)&gt;0.99,LARGE('YTD Scores'!AN$2:AN$200,A128),0)</f>
        <v>0</v>
      </c>
      <c r="F128" s="6" t="str">
        <f>IF($C128&gt;0,IF(VLOOKUP($C128,'YTD Scores'!$AN$2:$BC$200,F$2,FALSE)&gt;0,VLOOKUP($C128,'YTD Scores'!$AN$2:$BC$200,F$2,FALSE),""),"")</f>
        <v/>
      </c>
      <c r="G128" s="6" t="str">
        <f>IF($C128&gt;0,IF(VLOOKUP($C128,'YTD Scores'!$AN$2:$BC$200,G$2,FALSE)&gt;0,VLOOKUP($C128,'YTD Scores'!$AN$2:$BC$200,G$2,FALSE),""),"")</f>
        <v/>
      </c>
      <c r="H128" s="6" t="str">
        <f>IF($C128&gt;0,IF(VLOOKUP($C128,'YTD Scores'!$AN$2:$BC$200,H$2,FALSE)&gt;0,VLOOKUP($C128,'YTD Scores'!$AN$2:$BC$200,H$2,FALSE),""),"")</f>
        <v/>
      </c>
      <c r="I128" s="6" t="str">
        <f>IF($C128&gt;0,IF(VLOOKUP($C128,'YTD Scores'!$AN$2:$BC$200,I$2,FALSE)&gt;0,VLOOKUP($C128,'YTD Scores'!$AN$2:$BC$200,I$2,FALSE),""),"")</f>
        <v/>
      </c>
      <c r="J128" s="6" t="str">
        <f>IF($C128&gt;0,IF(VLOOKUP($C128,'YTD Scores'!$AN$2:$BC$200,J$2,FALSE)&gt;0,VLOOKUP($C128,'YTD Scores'!$AN$2:$BC$200,J$2,FALSE),""),"")</f>
        <v/>
      </c>
      <c r="K128" s="6" t="str">
        <f>IF($C128&gt;0,IF(VLOOKUP($C128,'YTD Scores'!$AN$2:$BC$200,K$2,FALSE)&gt;0,VLOOKUP($C128,'YTD Scores'!$AN$2:$BC$200,K$2,FALSE),""),"")</f>
        <v/>
      </c>
      <c r="L128" s="6" t="str">
        <f>IF($C128&gt;0,IF(VLOOKUP($C128,'YTD Scores'!$AN$2:$BC$200,L$2,FALSE)&gt;0,VLOOKUP($C128,'YTD Scores'!$AN$2:$BC$200,L$2,FALSE),""),"")</f>
        <v/>
      </c>
      <c r="M128" s="6" t="str">
        <f>IF($C128&gt;0,IF(VLOOKUP($C128,'YTD Scores'!$AN$2:$BC$200,M$2,FALSE)&gt;0,VLOOKUP($C128,'YTD Scores'!$AN$2:$BC$200,M$2,FALSE),""),"")</f>
        <v/>
      </c>
      <c r="N128" s="6" t="str">
        <f>IF($C128&gt;0,IF(VLOOKUP($C128,'YTD Scores'!$AN$2:$BC$200,N$2,FALSE)&gt;0,VLOOKUP($C128,'YTD Scores'!$AN$2:$BC$200,N$2,FALSE),""),"")</f>
        <v/>
      </c>
      <c r="O128" s="6" t="str">
        <f>IF($C128&gt;0,IF(VLOOKUP($C128,'YTD Scores'!$AN$2:$BC$200,O$2,FALSE)&gt;0,VLOOKUP($C128,'YTD Scores'!$AN$2:$BC$200,O$2,FALSE),""),"")</f>
        <v/>
      </c>
      <c r="P128" s="6" t="str">
        <f>IF($C128&gt;0,IF(VLOOKUP($C128,'YTD Scores'!$AN$2:$BC$200,P$2,FALSE)&gt;0,VLOOKUP($C128,'YTD Scores'!$AN$2:$BC$200,P$2,FALSE),""),"")</f>
        <v/>
      </c>
      <c r="Q128" s="6" t="str">
        <f>IF($C128&gt;0,IF(VLOOKUP($C128,'YTD Scores'!$AN$2:$BC$200,Q$2,FALSE)&gt;0,VLOOKUP($C128,'YTD Scores'!$AN$2:$BC$200,Q$2,FALSE),""),"")</f>
        <v/>
      </c>
    </row>
    <row r="129" spans="1:17" ht="10.9" customHeight="1" x14ac:dyDescent="0.2">
      <c r="A129" s="1">
        <f t="shared" si="7"/>
        <v>126</v>
      </c>
      <c r="B129" s="1" t="str">
        <f t="shared" si="6"/>
        <v/>
      </c>
      <c r="C129" s="29">
        <f>IF(LARGE('YTD Scores'!AN$2:AN$200,A129)&gt;0.99,LARGE('YTD Scores'!AN$2:AN$200,A129),0)</f>
        <v>0</v>
      </c>
      <c r="F129" s="6" t="str">
        <f>IF($C129&gt;0,IF(VLOOKUP($C129,'YTD Scores'!$AN$2:$BC$200,F$2,FALSE)&gt;0,VLOOKUP($C129,'YTD Scores'!$AN$2:$BC$200,F$2,FALSE),""),"")</f>
        <v/>
      </c>
      <c r="G129" s="6" t="str">
        <f>IF($C129&gt;0,IF(VLOOKUP($C129,'YTD Scores'!$AN$2:$BC$200,G$2,FALSE)&gt;0,VLOOKUP($C129,'YTD Scores'!$AN$2:$BC$200,G$2,FALSE),""),"")</f>
        <v/>
      </c>
      <c r="H129" s="6" t="str">
        <f>IF($C129&gt;0,IF(VLOOKUP($C129,'YTD Scores'!$AN$2:$BC$200,H$2,FALSE)&gt;0,VLOOKUP($C129,'YTD Scores'!$AN$2:$BC$200,H$2,FALSE),""),"")</f>
        <v/>
      </c>
      <c r="I129" s="6" t="str">
        <f>IF($C129&gt;0,IF(VLOOKUP($C129,'YTD Scores'!$AN$2:$BC$200,I$2,FALSE)&gt;0,VLOOKUP($C129,'YTD Scores'!$AN$2:$BC$200,I$2,FALSE),""),"")</f>
        <v/>
      </c>
      <c r="J129" s="6" t="str">
        <f>IF($C129&gt;0,IF(VLOOKUP($C129,'YTD Scores'!$AN$2:$BC$200,J$2,FALSE)&gt;0,VLOOKUP($C129,'YTD Scores'!$AN$2:$BC$200,J$2,FALSE),""),"")</f>
        <v/>
      </c>
      <c r="K129" s="6" t="str">
        <f>IF($C129&gt;0,IF(VLOOKUP($C129,'YTD Scores'!$AN$2:$BC$200,K$2,FALSE)&gt;0,VLOOKUP($C129,'YTD Scores'!$AN$2:$BC$200,K$2,FALSE),""),"")</f>
        <v/>
      </c>
      <c r="L129" s="6" t="str">
        <f>IF($C129&gt;0,IF(VLOOKUP($C129,'YTD Scores'!$AN$2:$BC$200,L$2,FALSE)&gt;0,VLOOKUP($C129,'YTD Scores'!$AN$2:$BC$200,L$2,FALSE),""),"")</f>
        <v/>
      </c>
      <c r="M129" s="6" t="str">
        <f>IF($C129&gt;0,IF(VLOOKUP($C129,'YTD Scores'!$AN$2:$BC$200,M$2,FALSE)&gt;0,VLOOKUP($C129,'YTD Scores'!$AN$2:$BC$200,M$2,FALSE),""),"")</f>
        <v/>
      </c>
      <c r="N129" s="6" t="str">
        <f>IF($C129&gt;0,IF(VLOOKUP($C129,'YTD Scores'!$AN$2:$BC$200,N$2,FALSE)&gt;0,VLOOKUP($C129,'YTD Scores'!$AN$2:$BC$200,N$2,FALSE),""),"")</f>
        <v/>
      </c>
      <c r="O129" s="6" t="str">
        <f>IF($C129&gt;0,IF(VLOOKUP($C129,'YTD Scores'!$AN$2:$BC$200,O$2,FALSE)&gt;0,VLOOKUP($C129,'YTD Scores'!$AN$2:$BC$200,O$2,FALSE),""),"")</f>
        <v/>
      </c>
      <c r="P129" s="6" t="str">
        <f>IF($C129&gt;0,IF(VLOOKUP($C129,'YTD Scores'!$AN$2:$BC$200,P$2,FALSE)&gt;0,VLOOKUP($C129,'YTD Scores'!$AN$2:$BC$200,P$2,FALSE),""),"")</f>
        <v/>
      </c>
      <c r="Q129" s="6" t="str">
        <f>IF($C129&gt;0,IF(VLOOKUP($C129,'YTD Scores'!$AN$2:$BC$200,Q$2,FALSE)&gt;0,VLOOKUP($C129,'YTD Scores'!$AN$2:$BC$200,Q$2,FALSE),""),"")</f>
        <v/>
      </c>
    </row>
    <row r="130" spans="1:17" ht="10.9" customHeight="1" x14ac:dyDescent="0.2">
      <c r="A130" s="1">
        <f t="shared" si="7"/>
        <v>127</v>
      </c>
      <c r="B130" s="1" t="str">
        <f t="shared" si="6"/>
        <v/>
      </c>
      <c r="C130" s="29">
        <f>IF(LARGE('YTD Scores'!AN$2:AN$200,A130)&gt;0.99,LARGE('YTD Scores'!AN$2:AN$200,A130),0)</f>
        <v>0</v>
      </c>
      <c r="F130" s="6" t="str">
        <f>IF($C130&gt;0,IF(VLOOKUP($C130,'YTD Scores'!$AN$2:$BC$200,F$2,FALSE)&gt;0,VLOOKUP($C130,'YTD Scores'!$AN$2:$BC$200,F$2,FALSE),""),"")</f>
        <v/>
      </c>
      <c r="G130" s="6" t="str">
        <f>IF($C130&gt;0,IF(VLOOKUP($C130,'YTD Scores'!$AN$2:$BC$200,G$2,FALSE)&gt;0,VLOOKUP($C130,'YTD Scores'!$AN$2:$BC$200,G$2,FALSE),""),"")</f>
        <v/>
      </c>
      <c r="H130" s="6" t="str">
        <f>IF($C130&gt;0,IF(VLOOKUP($C130,'YTD Scores'!$AN$2:$BC$200,H$2,FALSE)&gt;0,VLOOKUP($C130,'YTD Scores'!$AN$2:$BC$200,H$2,FALSE),""),"")</f>
        <v/>
      </c>
      <c r="I130" s="6" t="str">
        <f>IF($C130&gt;0,IF(VLOOKUP($C130,'YTD Scores'!$AN$2:$BC$200,I$2,FALSE)&gt;0,VLOOKUP($C130,'YTD Scores'!$AN$2:$BC$200,I$2,FALSE),""),"")</f>
        <v/>
      </c>
      <c r="J130" s="6" t="str">
        <f>IF($C130&gt;0,IF(VLOOKUP($C130,'YTD Scores'!$AN$2:$BC$200,J$2,FALSE)&gt;0,VLOOKUP($C130,'YTD Scores'!$AN$2:$BC$200,J$2,FALSE),""),"")</f>
        <v/>
      </c>
      <c r="K130" s="6" t="str">
        <f>IF($C130&gt;0,IF(VLOOKUP($C130,'YTD Scores'!$AN$2:$BC$200,K$2,FALSE)&gt;0,VLOOKUP($C130,'YTD Scores'!$AN$2:$BC$200,K$2,FALSE),""),"")</f>
        <v/>
      </c>
      <c r="L130" s="6" t="str">
        <f>IF($C130&gt;0,IF(VLOOKUP($C130,'YTD Scores'!$AN$2:$BC$200,L$2,FALSE)&gt;0,VLOOKUP($C130,'YTD Scores'!$AN$2:$BC$200,L$2,FALSE),""),"")</f>
        <v/>
      </c>
      <c r="M130" s="6" t="str">
        <f>IF($C130&gt;0,IF(VLOOKUP($C130,'YTD Scores'!$AN$2:$BC$200,M$2,FALSE)&gt;0,VLOOKUP($C130,'YTD Scores'!$AN$2:$BC$200,M$2,FALSE),""),"")</f>
        <v/>
      </c>
      <c r="N130" s="6" t="str">
        <f>IF($C130&gt;0,IF(VLOOKUP($C130,'YTD Scores'!$AN$2:$BC$200,N$2,FALSE)&gt;0,VLOOKUP($C130,'YTD Scores'!$AN$2:$BC$200,N$2,FALSE),""),"")</f>
        <v/>
      </c>
      <c r="O130" s="6" t="str">
        <f>IF($C130&gt;0,IF(VLOOKUP($C130,'YTD Scores'!$AN$2:$BC$200,O$2,FALSE)&gt;0,VLOOKUP($C130,'YTD Scores'!$AN$2:$BC$200,O$2,FALSE),""),"")</f>
        <v/>
      </c>
      <c r="P130" s="6" t="str">
        <f>IF($C130&gt;0,IF(VLOOKUP($C130,'YTD Scores'!$AN$2:$BC$200,P$2,FALSE)&gt;0,VLOOKUP($C130,'YTD Scores'!$AN$2:$BC$200,P$2,FALSE),""),"")</f>
        <v/>
      </c>
      <c r="Q130" s="6" t="str">
        <f>IF($C130&gt;0,IF(VLOOKUP($C130,'YTD Scores'!$AN$2:$BC$200,Q$2,FALSE)&gt;0,VLOOKUP($C130,'YTD Scores'!$AN$2:$BC$200,Q$2,FALSE),""),"")</f>
        <v/>
      </c>
    </row>
    <row r="131" spans="1:17" ht="10.9" customHeight="1" x14ac:dyDescent="0.2">
      <c r="A131" s="1">
        <f t="shared" si="7"/>
        <v>128</v>
      </c>
      <c r="B131" s="1" t="str">
        <f t="shared" si="6"/>
        <v/>
      </c>
      <c r="C131" s="29">
        <f>IF(LARGE('YTD Scores'!AN$2:AN$200,A131)&gt;0.99,LARGE('YTD Scores'!AN$2:AN$200,A131),0)</f>
        <v>0</v>
      </c>
      <c r="F131" s="6" t="str">
        <f>IF($C131&gt;0,IF(VLOOKUP($C131,'YTD Scores'!$AN$2:$BC$200,F$2,FALSE)&gt;0,VLOOKUP($C131,'YTD Scores'!$AN$2:$BC$200,F$2,FALSE),""),"")</f>
        <v/>
      </c>
      <c r="G131" s="6" t="str">
        <f>IF($C131&gt;0,IF(VLOOKUP($C131,'YTD Scores'!$AN$2:$BC$200,G$2,FALSE)&gt;0,VLOOKUP($C131,'YTD Scores'!$AN$2:$BC$200,G$2,FALSE),""),"")</f>
        <v/>
      </c>
      <c r="H131" s="6" t="str">
        <f>IF($C131&gt;0,IF(VLOOKUP($C131,'YTD Scores'!$AN$2:$BC$200,H$2,FALSE)&gt;0,VLOOKUP($C131,'YTD Scores'!$AN$2:$BC$200,H$2,FALSE),""),"")</f>
        <v/>
      </c>
      <c r="I131" s="6" t="str">
        <f>IF($C131&gt;0,IF(VLOOKUP($C131,'YTD Scores'!$AN$2:$BC$200,I$2,FALSE)&gt;0,VLOOKUP($C131,'YTD Scores'!$AN$2:$BC$200,I$2,FALSE),""),"")</f>
        <v/>
      </c>
      <c r="J131" s="6" t="str">
        <f>IF($C131&gt;0,IF(VLOOKUP($C131,'YTD Scores'!$AN$2:$BC$200,J$2,FALSE)&gt;0,VLOOKUP($C131,'YTD Scores'!$AN$2:$BC$200,J$2,FALSE),""),"")</f>
        <v/>
      </c>
      <c r="K131" s="6" t="str">
        <f>IF($C131&gt;0,IF(VLOOKUP($C131,'YTD Scores'!$AN$2:$BC$200,K$2,FALSE)&gt;0,VLOOKUP($C131,'YTD Scores'!$AN$2:$BC$200,K$2,FALSE),""),"")</f>
        <v/>
      </c>
      <c r="L131" s="6" t="str">
        <f>IF($C131&gt;0,IF(VLOOKUP($C131,'YTD Scores'!$AN$2:$BC$200,L$2,FALSE)&gt;0,VLOOKUP($C131,'YTD Scores'!$AN$2:$BC$200,L$2,FALSE),""),"")</f>
        <v/>
      </c>
      <c r="M131" s="6" t="str">
        <f>IF($C131&gt;0,IF(VLOOKUP($C131,'YTD Scores'!$AN$2:$BC$200,M$2,FALSE)&gt;0,VLOOKUP($C131,'YTD Scores'!$AN$2:$BC$200,M$2,FALSE),""),"")</f>
        <v/>
      </c>
      <c r="N131" s="6" t="str">
        <f>IF($C131&gt;0,IF(VLOOKUP($C131,'YTD Scores'!$AN$2:$BC$200,N$2,FALSE)&gt;0,VLOOKUP($C131,'YTD Scores'!$AN$2:$BC$200,N$2,FALSE),""),"")</f>
        <v/>
      </c>
      <c r="O131" s="6" t="str">
        <f>IF($C131&gt;0,IF(VLOOKUP($C131,'YTD Scores'!$AN$2:$BC$200,O$2,FALSE)&gt;0,VLOOKUP($C131,'YTD Scores'!$AN$2:$BC$200,O$2,FALSE),""),"")</f>
        <v/>
      </c>
      <c r="P131" s="6" t="str">
        <f>IF($C131&gt;0,IF(VLOOKUP($C131,'YTD Scores'!$AN$2:$BC$200,P$2,FALSE)&gt;0,VLOOKUP($C131,'YTD Scores'!$AN$2:$BC$200,P$2,FALSE),""),"")</f>
        <v/>
      </c>
      <c r="Q131" s="6" t="str">
        <f>IF($C131&gt;0,IF(VLOOKUP($C131,'YTD Scores'!$AN$2:$BC$200,Q$2,FALSE)&gt;0,VLOOKUP($C131,'YTD Scores'!$AN$2:$BC$200,Q$2,FALSE),""),"")</f>
        <v/>
      </c>
    </row>
    <row r="132" spans="1:17" ht="10.9" customHeight="1" x14ac:dyDescent="0.2">
      <c r="A132" s="1">
        <f t="shared" si="7"/>
        <v>129</v>
      </c>
      <c r="B132" s="1" t="str">
        <f t="shared" si="6"/>
        <v/>
      </c>
      <c r="C132" s="29">
        <f>IF(LARGE('YTD Scores'!AN$2:AN$200,A132)&gt;0.99,LARGE('YTD Scores'!AN$2:AN$200,A132),0)</f>
        <v>0</v>
      </c>
      <c r="F132" s="6" t="str">
        <f>IF($C132&gt;0,IF(VLOOKUP($C132,'YTD Scores'!$AN$2:$BC$200,F$2,FALSE)&gt;0,VLOOKUP($C132,'YTD Scores'!$AN$2:$BC$200,F$2,FALSE),""),"")</f>
        <v/>
      </c>
      <c r="G132" s="6" t="str">
        <f>IF($C132&gt;0,IF(VLOOKUP($C132,'YTD Scores'!$AN$2:$BC$200,G$2,FALSE)&gt;0,VLOOKUP($C132,'YTD Scores'!$AN$2:$BC$200,G$2,FALSE),""),"")</f>
        <v/>
      </c>
      <c r="H132" s="6" t="str">
        <f>IF($C132&gt;0,IF(VLOOKUP($C132,'YTD Scores'!$AN$2:$BC$200,H$2,FALSE)&gt;0,VLOOKUP($C132,'YTD Scores'!$AN$2:$BC$200,H$2,FALSE),""),"")</f>
        <v/>
      </c>
      <c r="I132" s="6" t="str">
        <f>IF($C132&gt;0,IF(VLOOKUP($C132,'YTD Scores'!$AN$2:$BC$200,I$2,FALSE)&gt;0,VLOOKUP($C132,'YTD Scores'!$AN$2:$BC$200,I$2,FALSE),""),"")</f>
        <v/>
      </c>
      <c r="J132" s="6" t="str">
        <f>IF($C132&gt;0,IF(VLOOKUP($C132,'YTD Scores'!$AN$2:$BC$200,J$2,FALSE)&gt;0,VLOOKUP($C132,'YTD Scores'!$AN$2:$BC$200,J$2,FALSE),""),"")</f>
        <v/>
      </c>
      <c r="K132" s="6" t="str">
        <f>IF($C132&gt;0,IF(VLOOKUP($C132,'YTD Scores'!$AN$2:$BC$200,K$2,FALSE)&gt;0,VLOOKUP($C132,'YTD Scores'!$AN$2:$BC$200,K$2,FALSE),""),"")</f>
        <v/>
      </c>
      <c r="L132" s="6" t="str">
        <f>IF($C132&gt;0,IF(VLOOKUP($C132,'YTD Scores'!$AN$2:$BC$200,L$2,FALSE)&gt;0,VLOOKUP($C132,'YTD Scores'!$AN$2:$BC$200,L$2,FALSE),""),"")</f>
        <v/>
      </c>
      <c r="M132" s="6" t="str">
        <f>IF($C132&gt;0,IF(VLOOKUP($C132,'YTD Scores'!$AN$2:$BC$200,M$2,FALSE)&gt;0,VLOOKUP($C132,'YTD Scores'!$AN$2:$BC$200,M$2,FALSE),""),"")</f>
        <v/>
      </c>
      <c r="N132" s="6" t="str">
        <f>IF($C132&gt;0,IF(VLOOKUP($C132,'YTD Scores'!$AN$2:$BC$200,N$2,FALSE)&gt;0,VLOOKUP($C132,'YTD Scores'!$AN$2:$BC$200,N$2,FALSE),""),"")</f>
        <v/>
      </c>
      <c r="O132" s="6" t="str">
        <f>IF($C132&gt;0,IF(VLOOKUP($C132,'YTD Scores'!$AN$2:$BC$200,O$2,FALSE)&gt;0,VLOOKUP($C132,'YTD Scores'!$AN$2:$BC$200,O$2,FALSE),""),"")</f>
        <v/>
      </c>
      <c r="P132" s="6" t="str">
        <f>IF($C132&gt;0,IF(VLOOKUP($C132,'YTD Scores'!$AN$2:$BC$200,P$2,FALSE)&gt;0,VLOOKUP($C132,'YTD Scores'!$AN$2:$BC$200,P$2,FALSE),""),"")</f>
        <v/>
      </c>
      <c r="Q132" s="6" t="str">
        <f>IF($C132&gt;0,IF(VLOOKUP($C132,'YTD Scores'!$AN$2:$BC$200,Q$2,FALSE)&gt;0,VLOOKUP($C132,'YTD Scores'!$AN$2:$BC$200,Q$2,FALSE),""),"")</f>
        <v/>
      </c>
    </row>
    <row r="133" spans="1:17" ht="10.9" customHeight="1" x14ac:dyDescent="0.2">
      <c r="A133" s="1">
        <f t="shared" si="7"/>
        <v>130</v>
      </c>
      <c r="B133" s="1" t="str">
        <f t="shared" ref="B133:B196" si="8">IF(C133&gt;0,A133,"")</f>
        <v/>
      </c>
      <c r="C133" s="29">
        <f>IF(LARGE('YTD Scores'!AN$2:AN$200,A133)&gt;0.99,LARGE('YTD Scores'!AN$2:AN$200,A133),0)</f>
        <v>0</v>
      </c>
      <c r="F133" s="6" t="str">
        <f>IF($C133&gt;0,IF(VLOOKUP($C133,'YTD Scores'!$AN$2:$BC$200,F$2,FALSE)&gt;0,VLOOKUP($C133,'YTD Scores'!$AN$2:$BC$200,F$2,FALSE),""),"")</f>
        <v/>
      </c>
      <c r="G133" s="6" t="str">
        <f>IF($C133&gt;0,IF(VLOOKUP($C133,'YTD Scores'!$AN$2:$BC$200,G$2,FALSE)&gt;0,VLOOKUP($C133,'YTD Scores'!$AN$2:$BC$200,G$2,FALSE),""),"")</f>
        <v/>
      </c>
      <c r="H133" s="6" t="str">
        <f>IF($C133&gt;0,IF(VLOOKUP($C133,'YTD Scores'!$AN$2:$BC$200,H$2,FALSE)&gt;0,VLOOKUP($C133,'YTD Scores'!$AN$2:$BC$200,H$2,FALSE),""),"")</f>
        <v/>
      </c>
      <c r="I133" s="6" t="str">
        <f>IF($C133&gt;0,IF(VLOOKUP($C133,'YTD Scores'!$AN$2:$BC$200,I$2,FALSE)&gt;0,VLOOKUP($C133,'YTD Scores'!$AN$2:$BC$200,I$2,FALSE),""),"")</f>
        <v/>
      </c>
      <c r="J133" s="6" t="str">
        <f>IF($C133&gt;0,IF(VLOOKUP($C133,'YTD Scores'!$AN$2:$BC$200,J$2,FALSE)&gt;0,VLOOKUP($C133,'YTD Scores'!$AN$2:$BC$200,J$2,FALSE),""),"")</f>
        <v/>
      </c>
      <c r="K133" s="6" t="str">
        <f>IF($C133&gt;0,IF(VLOOKUP($C133,'YTD Scores'!$AN$2:$BC$200,K$2,FALSE)&gt;0,VLOOKUP($C133,'YTD Scores'!$AN$2:$BC$200,K$2,FALSE),""),"")</f>
        <v/>
      </c>
      <c r="L133" s="6" t="str">
        <f>IF($C133&gt;0,IF(VLOOKUP($C133,'YTD Scores'!$AN$2:$BC$200,L$2,FALSE)&gt;0,VLOOKUP($C133,'YTD Scores'!$AN$2:$BC$200,L$2,FALSE),""),"")</f>
        <v/>
      </c>
      <c r="M133" s="6" t="str">
        <f>IF($C133&gt;0,IF(VLOOKUP($C133,'YTD Scores'!$AN$2:$BC$200,M$2,FALSE)&gt;0,VLOOKUP($C133,'YTD Scores'!$AN$2:$BC$200,M$2,FALSE),""),"")</f>
        <v/>
      </c>
      <c r="N133" s="6" t="str">
        <f>IF($C133&gt;0,IF(VLOOKUP($C133,'YTD Scores'!$AN$2:$BC$200,N$2,FALSE)&gt;0,VLOOKUP($C133,'YTD Scores'!$AN$2:$BC$200,N$2,FALSE),""),"")</f>
        <v/>
      </c>
      <c r="O133" s="6" t="str">
        <f>IF($C133&gt;0,IF(VLOOKUP($C133,'YTD Scores'!$AN$2:$BC$200,O$2,FALSE)&gt;0,VLOOKUP($C133,'YTD Scores'!$AN$2:$BC$200,O$2,FALSE),""),"")</f>
        <v/>
      </c>
      <c r="P133" s="6" t="str">
        <f>IF($C133&gt;0,IF(VLOOKUP($C133,'YTD Scores'!$AN$2:$BC$200,P$2,FALSE)&gt;0,VLOOKUP($C133,'YTD Scores'!$AN$2:$BC$200,P$2,FALSE),""),"")</f>
        <v/>
      </c>
      <c r="Q133" s="6" t="str">
        <f>IF($C133&gt;0,IF(VLOOKUP($C133,'YTD Scores'!$AN$2:$BC$200,Q$2,FALSE)&gt;0,VLOOKUP($C133,'YTD Scores'!$AN$2:$BC$200,Q$2,FALSE),""),"")</f>
        <v/>
      </c>
    </row>
    <row r="134" spans="1:17" ht="10.9" customHeight="1" x14ac:dyDescent="0.2">
      <c r="A134" s="1">
        <f t="shared" si="7"/>
        <v>131</v>
      </c>
      <c r="B134" s="1" t="str">
        <f t="shared" si="8"/>
        <v/>
      </c>
      <c r="C134" s="29">
        <f>IF(LARGE('YTD Scores'!AN$2:AN$200,A134)&gt;0.99,LARGE('YTD Scores'!AN$2:AN$200,A134),0)</f>
        <v>0</v>
      </c>
      <c r="F134" s="6" t="str">
        <f>IF($C134&gt;0,IF(VLOOKUP($C134,'YTD Scores'!$AN$2:$BC$200,F$2,FALSE)&gt;0,VLOOKUP($C134,'YTD Scores'!$AN$2:$BC$200,F$2,FALSE),""),"")</f>
        <v/>
      </c>
      <c r="G134" s="6" t="str">
        <f>IF($C134&gt;0,IF(VLOOKUP($C134,'YTD Scores'!$AN$2:$BC$200,G$2,FALSE)&gt;0,VLOOKUP($C134,'YTD Scores'!$AN$2:$BC$200,G$2,FALSE),""),"")</f>
        <v/>
      </c>
      <c r="H134" s="6" t="str">
        <f>IF($C134&gt;0,IF(VLOOKUP($C134,'YTD Scores'!$AN$2:$BC$200,H$2,FALSE)&gt;0,VLOOKUP($C134,'YTD Scores'!$AN$2:$BC$200,H$2,FALSE),""),"")</f>
        <v/>
      </c>
      <c r="I134" s="6" t="str">
        <f>IF($C134&gt;0,IF(VLOOKUP($C134,'YTD Scores'!$AN$2:$BC$200,I$2,FALSE)&gt;0,VLOOKUP($C134,'YTD Scores'!$AN$2:$BC$200,I$2,FALSE),""),"")</f>
        <v/>
      </c>
      <c r="J134" s="6" t="str">
        <f>IF($C134&gt;0,IF(VLOOKUP($C134,'YTD Scores'!$AN$2:$BC$200,J$2,FALSE)&gt;0,VLOOKUP($C134,'YTD Scores'!$AN$2:$BC$200,J$2,FALSE),""),"")</f>
        <v/>
      </c>
      <c r="K134" s="6" t="str">
        <f>IF($C134&gt;0,IF(VLOOKUP($C134,'YTD Scores'!$AN$2:$BC$200,K$2,FALSE)&gt;0,VLOOKUP($C134,'YTD Scores'!$AN$2:$BC$200,K$2,FALSE),""),"")</f>
        <v/>
      </c>
      <c r="L134" s="6" t="str">
        <f>IF($C134&gt;0,IF(VLOOKUP($C134,'YTD Scores'!$AN$2:$BC$200,L$2,FALSE)&gt;0,VLOOKUP($C134,'YTD Scores'!$AN$2:$BC$200,L$2,FALSE),""),"")</f>
        <v/>
      </c>
      <c r="M134" s="6" t="str">
        <f>IF($C134&gt;0,IF(VLOOKUP($C134,'YTD Scores'!$AN$2:$BC$200,M$2,FALSE)&gt;0,VLOOKUP($C134,'YTD Scores'!$AN$2:$BC$200,M$2,FALSE),""),"")</f>
        <v/>
      </c>
      <c r="N134" s="6" t="str">
        <f>IF($C134&gt;0,IF(VLOOKUP($C134,'YTD Scores'!$AN$2:$BC$200,N$2,FALSE)&gt;0,VLOOKUP($C134,'YTD Scores'!$AN$2:$BC$200,N$2,FALSE),""),"")</f>
        <v/>
      </c>
      <c r="O134" s="6" t="str">
        <f>IF($C134&gt;0,IF(VLOOKUP($C134,'YTD Scores'!$AN$2:$BC$200,O$2,FALSE)&gt;0,VLOOKUP($C134,'YTD Scores'!$AN$2:$BC$200,O$2,FALSE),""),"")</f>
        <v/>
      </c>
      <c r="P134" s="6" t="str">
        <f>IF($C134&gt;0,IF(VLOOKUP($C134,'YTD Scores'!$AN$2:$BC$200,P$2,FALSE)&gt;0,VLOOKUP($C134,'YTD Scores'!$AN$2:$BC$200,P$2,FALSE),""),"")</f>
        <v/>
      </c>
      <c r="Q134" s="6" t="str">
        <f>IF($C134&gt;0,IF(VLOOKUP($C134,'YTD Scores'!$AN$2:$BC$200,Q$2,FALSE)&gt;0,VLOOKUP($C134,'YTD Scores'!$AN$2:$BC$200,Q$2,FALSE),""),"")</f>
        <v/>
      </c>
    </row>
    <row r="135" spans="1:17" ht="10.9" customHeight="1" x14ac:dyDescent="0.2">
      <c r="A135" s="1">
        <f t="shared" si="7"/>
        <v>132</v>
      </c>
      <c r="B135" s="1" t="str">
        <f t="shared" si="8"/>
        <v/>
      </c>
      <c r="C135" s="29">
        <f>IF(LARGE('YTD Scores'!AN$2:AN$200,A135)&gt;0.99,LARGE('YTD Scores'!AN$2:AN$200,A135),0)</f>
        <v>0</v>
      </c>
      <c r="F135" s="6" t="str">
        <f>IF($C135&gt;0,IF(VLOOKUP($C135,'YTD Scores'!$AN$2:$BC$200,F$2,FALSE)&gt;0,VLOOKUP($C135,'YTD Scores'!$AN$2:$BC$200,F$2,FALSE),""),"")</f>
        <v/>
      </c>
      <c r="G135" s="6" t="str">
        <f>IF($C135&gt;0,IF(VLOOKUP($C135,'YTD Scores'!$AN$2:$BC$200,G$2,FALSE)&gt;0,VLOOKUP($C135,'YTD Scores'!$AN$2:$BC$200,G$2,FALSE),""),"")</f>
        <v/>
      </c>
      <c r="H135" s="6" t="str">
        <f>IF($C135&gt;0,IF(VLOOKUP($C135,'YTD Scores'!$AN$2:$BC$200,H$2,FALSE)&gt;0,VLOOKUP($C135,'YTD Scores'!$AN$2:$BC$200,H$2,FALSE),""),"")</f>
        <v/>
      </c>
      <c r="I135" s="6" t="str">
        <f>IF($C135&gt;0,IF(VLOOKUP($C135,'YTD Scores'!$AN$2:$BC$200,I$2,FALSE)&gt;0,VLOOKUP($C135,'YTD Scores'!$AN$2:$BC$200,I$2,FALSE),""),"")</f>
        <v/>
      </c>
      <c r="J135" s="6" t="str">
        <f>IF($C135&gt;0,IF(VLOOKUP($C135,'YTD Scores'!$AN$2:$BC$200,J$2,FALSE)&gt;0,VLOOKUP($C135,'YTD Scores'!$AN$2:$BC$200,J$2,FALSE),""),"")</f>
        <v/>
      </c>
      <c r="K135" s="6" t="str">
        <f>IF($C135&gt;0,IF(VLOOKUP($C135,'YTD Scores'!$AN$2:$BC$200,K$2,FALSE)&gt;0,VLOOKUP($C135,'YTD Scores'!$AN$2:$BC$200,K$2,FALSE),""),"")</f>
        <v/>
      </c>
      <c r="L135" s="6" t="str">
        <f>IF($C135&gt;0,IF(VLOOKUP($C135,'YTD Scores'!$AN$2:$BC$200,L$2,FALSE)&gt;0,VLOOKUP($C135,'YTD Scores'!$AN$2:$BC$200,L$2,FALSE),""),"")</f>
        <v/>
      </c>
      <c r="M135" s="6" t="str">
        <f>IF($C135&gt;0,IF(VLOOKUP($C135,'YTD Scores'!$AN$2:$BC$200,M$2,FALSE)&gt;0,VLOOKUP($C135,'YTD Scores'!$AN$2:$BC$200,M$2,FALSE),""),"")</f>
        <v/>
      </c>
      <c r="N135" s="6" t="str">
        <f>IF($C135&gt;0,IF(VLOOKUP($C135,'YTD Scores'!$AN$2:$BC$200,N$2,FALSE)&gt;0,VLOOKUP($C135,'YTD Scores'!$AN$2:$BC$200,N$2,FALSE),""),"")</f>
        <v/>
      </c>
      <c r="O135" s="6" t="str">
        <f>IF($C135&gt;0,IF(VLOOKUP($C135,'YTD Scores'!$AN$2:$BC$200,O$2,FALSE)&gt;0,VLOOKUP($C135,'YTD Scores'!$AN$2:$BC$200,O$2,FALSE),""),"")</f>
        <v/>
      </c>
      <c r="P135" s="6" t="str">
        <f>IF($C135&gt;0,IF(VLOOKUP($C135,'YTD Scores'!$AN$2:$BC$200,P$2,FALSE)&gt;0,VLOOKUP($C135,'YTD Scores'!$AN$2:$BC$200,P$2,FALSE),""),"")</f>
        <v/>
      </c>
      <c r="Q135" s="6" t="str">
        <f>IF($C135&gt;0,IF(VLOOKUP($C135,'YTD Scores'!$AN$2:$BC$200,Q$2,FALSE)&gt;0,VLOOKUP($C135,'YTD Scores'!$AN$2:$BC$200,Q$2,FALSE),""),"")</f>
        <v/>
      </c>
    </row>
    <row r="136" spans="1:17" ht="10.9" customHeight="1" x14ac:dyDescent="0.2">
      <c r="A136" s="1">
        <f t="shared" si="7"/>
        <v>133</v>
      </c>
      <c r="B136" s="1" t="str">
        <f t="shared" si="8"/>
        <v/>
      </c>
      <c r="C136" s="29">
        <f>IF(LARGE('YTD Scores'!AN$2:AN$200,A136)&gt;0.99,LARGE('YTD Scores'!AN$2:AN$200,A136),0)</f>
        <v>0</v>
      </c>
      <c r="F136" s="6" t="str">
        <f>IF($C136&gt;0,IF(VLOOKUP($C136,'YTD Scores'!$AN$2:$BC$200,F$2,FALSE)&gt;0,VLOOKUP($C136,'YTD Scores'!$AN$2:$BC$200,F$2,FALSE),""),"")</f>
        <v/>
      </c>
      <c r="G136" s="6" t="str">
        <f>IF($C136&gt;0,IF(VLOOKUP($C136,'YTD Scores'!$AN$2:$BC$200,G$2,FALSE)&gt;0,VLOOKUP($C136,'YTD Scores'!$AN$2:$BC$200,G$2,FALSE),""),"")</f>
        <v/>
      </c>
      <c r="H136" s="6" t="str">
        <f>IF($C136&gt;0,IF(VLOOKUP($C136,'YTD Scores'!$AN$2:$BC$200,H$2,FALSE)&gt;0,VLOOKUP($C136,'YTD Scores'!$AN$2:$BC$200,H$2,FALSE),""),"")</f>
        <v/>
      </c>
      <c r="I136" s="6" t="str">
        <f>IF($C136&gt;0,IF(VLOOKUP($C136,'YTD Scores'!$AN$2:$BC$200,I$2,FALSE)&gt;0,VLOOKUP($C136,'YTD Scores'!$AN$2:$BC$200,I$2,FALSE),""),"")</f>
        <v/>
      </c>
      <c r="J136" s="6" t="str">
        <f>IF($C136&gt;0,IF(VLOOKUP($C136,'YTD Scores'!$AN$2:$BC$200,J$2,FALSE)&gt;0,VLOOKUP($C136,'YTD Scores'!$AN$2:$BC$200,J$2,FALSE),""),"")</f>
        <v/>
      </c>
      <c r="K136" s="6" t="str">
        <f>IF($C136&gt;0,IF(VLOOKUP($C136,'YTD Scores'!$AN$2:$BC$200,K$2,FALSE)&gt;0,VLOOKUP($C136,'YTD Scores'!$AN$2:$BC$200,K$2,FALSE),""),"")</f>
        <v/>
      </c>
      <c r="L136" s="6" t="str">
        <f>IF($C136&gt;0,IF(VLOOKUP($C136,'YTD Scores'!$AN$2:$BC$200,L$2,FALSE)&gt;0,VLOOKUP($C136,'YTD Scores'!$AN$2:$BC$200,L$2,FALSE),""),"")</f>
        <v/>
      </c>
      <c r="M136" s="6" t="str">
        <f>IF($C136&gt;0,IF(VLOOKUP($C136,'YTD Scores'!$AN$2:$BC$200,M$2,FALSE)&gt;0,VLOOKUP($C136,'YTD Scores'!$AN$2:$BC$200,M$2,FALSE),""),"")</f>
        <v/>
      </c>
      <c r="N136" s="6" t="str">
        <f>IF($C136&gt;0,IF(VLOOKUP($C136,'YTD Scores'!$AN$2:$BC$200,N$2,FALSE)&gt;0,VLOOKUP($C136,'YTD Scores'!$AN$2:$BC$200,N$2,FALSE),""),"")</f>
        <v/>
      </c>
      <c r="O136" s="6" t="str">
        <f>IF($C136&gt;0,IF(VLOOKUP($C136,'YTD Scores'!$AN$2:$BC$200,O$2,FALSE)&gt;0,VLOOKUP($C136,'YTD Scores'!$AN$2:$BC$200,O$2,FALSE),""),"")</f>
        <v/>
      </c>
      <c r="P136" s="6" t="str">
        <f>IF($C136&gt;0,IF(VLOOKUP($C136,'YTD Scores'!$AN$2:$BC$200,P$2,FALSE)&gt;0,VLOOKUP($C136,'YTD Scores'!$AN$2:$BC$200,P$2,FALSE),""),"")</f>
        <v/>
      </c>
      <c r="Q136" s="6" t="str">
        <f>IF($C136&gt;0,IF(VLOOKUP($C136,'YTD Scores'!$AN$2:$BC$200,Q$2,FALSE)&gt;0,VLOOKUP($C136,'YTD Scores'!$AN$2:$BC$200,Q$2,FALSE),""),"")</f>
        <v/>
      </c>
    </row>
    <row r="137" spans="1:17" ht="10.9" customHeight="1" x14ac:dyDescent="0.2">
      <c r="A137" s="1">
        <f t="shared" si="7"/>
        <v>134</v>
      </c>
      <c r="B137" s="1" t="str">
        <f t="shared" si="8"/>
        <v/>
      </c>
      <c r="C137" s="29">
        <f>IF(LARGE('YTD Scores'!AN$2:AN$200,A137)&gt;0.99,LARGE('YTD Scores'!AN$2:AN$200,A137),0)</f>
        <v>0</v>
      </c>
      <c r="F137" s="6" t="str">
        <f>IF($C137&gt;0,IF(VLOOKUP($C137,'YTD Scores'!$AN$2:$BC$200,F$2,FALSE)&gt;0,VLOOKUP($C137,'YTD Scores'!$AN$2:$BC$200,F$2,FALSE),""),"")</f>
        <v/>
      </c>
      <c r="G137" s="6" t="str">
        <f>IF($C137&gt;0,IF(VLOOKUP($C137,'YTD Scores'!$AN$2:$BC$200,G$2,FALSE)&gt;0,VLOOKUP($C137,'YTD Scores'!$AN$2:$BC$200,G$2,FALSE),""),"")</f>
        <v/>
      </c>
      <c r="H137" s="6" t="str">
        <f>IF($C137&gt;0,IF(VLOOKUP($C137,'YTD Scores'!$AN$2:$BC$200,H$2,FALSE)&gt;0,VLOOKUP($C137,'YTD Scores'!$AN$2:$BC$200,H$2,FALSE),""),"")</f>
        <v/>
      </c>
      <c r="I137" s="6" t="str">
        <f>IF($C137&gt;0,IF(VLOOKUP($C137,'YTD Scores'!$AN$2:$BC$200,I$2,FALSE)&gt;0,VLOOKUP($C137,'YTD Scores'!$AN$2:$BC$200,I$2,FALSE),""),"")</f>
        <v/>
      </c>
      <c r="J137" s="6" t="str">
        <f>IF($C137&gt;0,IF(VLOOKUP($C137,'YTD Scores'!$AN$2:$BC$200,J$2,FALSE)&gt;0,VLOOKUP($C137,'YTD Scores'!$AN$2:$BC$200,J$2,FALSE),""),"")</f>
        <v/>
      </c>
      <c r="K137" s="6" t="str">
        <f>IF($C137&gt;0,IF(VLOOKUP($C137,'YTD Scores'!$AN$2:$BC$200,K$2,FALSE)&gt;0,VLOOKUP($C137,'YTD Scores'!$AN$2:$BC$200,K$2,FALSE),""),"")</f>
        <v/>
      </c>
      <c r="L137" s="6" t="str">
        <f>IF($C137&gt;0,IF(VLOOKUP($C137,'YTD Scores'!$AN$2:$BC$200,L$2,FALSE)&gt;0,VLOOKUP($C137,'YTD Scores'!$AN$2:$BC$200,L$2,FALSE),""),"")</f>
        <v/>
      </c>
      <c r="M137" s="6" t="str">
        <f>IF($C137&gt;0,IF(VLOOKUP($C137,'YTD Scores'!$AN$2:$BC$200,M$2,FALSE)&gt;0,VLOOKUP($C137,'YTD Scores'!$AN$2:$BC$200,M$2,FALSE),""),"")</f>
        <v/>
      </c>
      <c r="N137" s="6" t="str">
        <f>IF($C137&gt;0,IF(VLOOKUP($C137,'YTD Scores'!$AN$2:$BC$200,N$2,FALSE)&gt;0,VLOOKUP($C137,'YTD Scores'!$AN$2:$BC$200,N$2,FALSE),""),"")</f>
        <v/>
      </c>
      <c r="O137" s="6" t="str">
        <f>IF($C137&gt;0,IF(VLOOKUP($C137,'YTD Scores'!$AN$2:$BC$200,O$2,FALSE)&gt;0,VLOOKUP($C137,'YTD Scores'!$AN$2:$BC$200,O$2,FALSE),""),"")</f>
        <v/>
      </c>
      <c r="P137" s="6" t="str">
        <f>IF($C137&gt;0,IF(VLOOKUP($C137,'YTD Scores'!$AN$2:$BC$200,P$2,FALSE)&gt;0,VLOOKUP($C137,'YTD Scores'!$AN$2:$BC$200,P$2,FALSE),""),"")</f>
        <v/>
      </c>
      <c r="Q137" s="6" t="str">
        <f>IF($C137&gt;0,IF(VLOOKUP($C137,'YTD Scores'!$AN$2:$BC$200,Q$2,FALSE)&gt;0,VLOOKUP($C137,'YTD Scores'!$AN$2:$BC$200,Q$2,FALSE),""),"")</f>
        <v/>
      </c>
    </row>
    <row r="138" spans="1:17" ht="10.9" customHeight="1" x14ac:dyDescent="0.2">
      <c r="A138" s="1">
        <f t="shared" si="7"/>
        <v>135</v>
      </c>
      <c r="B138" s="1" t="str">
        <f t="shared" si="8"/>
        <v/>
      </c>
      <c r="C138" s="29">
        <f>IF(LARGE('YTD Scores'!AN$2:AN$200,A138)&gt;0.99,LARGE('YTD Scores'!AN$2:AN$200,A138),0)</f>
        <v>0</v>
      </c>
      <c r="F138" s="6" t="str">
        <f>IF($C138&gt;0,IF(VLOOKUP($C138,'YTD Scores'!$AN$2:$BC$200,F$2,FALSE)&gt;0,VLOOKUP($C138,'YTD Scores'!$AN$2:$BC$200,F$2,FALSE),""),"")</f>
        <v/>
      </c>
      <c r="G138" s="6" t="str">
        <f>IF($C138&gt;0,IF(VLOOKUP($C138,'YTD Scores'!$AN$2:$BC$200,G$2,FALSE)&gt;0,VLOOKUP($C138,'YTD Scores'!$AN$2:$BC$200,G$2,FALSE),""),"")</f>
        <v/>
      </c>
      <c r="H138" s="6" t="str">
        <f>IF($C138&gt;0,IF(VLOOKUP($C138,'YTD Scores'!$AN$2:$BC$200,H$2,FALSE)&gt;0,VLOOKUP($C138,'YTD Scores'!$AN$2:$BC$200,H$2,FALSE),""),"")</f>
        <v/>
      </c>
      <c r="I138" s="6" t="str">
        <f>IF($C138&gt;0,IF(VLOOKUP($C138,'YTD Scores'!$AN$2:$BC$200,I$2,FALSE)&gt;0,VLOOKUP($C138,'YTD Scores'!$AN$2:$BC$200,I$2,FALSE),""),"")</f>
        <v/>
      </c>
      <c r="J138" s="6" t="str">
        <f>IF($C138&gt;0,IF(VLOOKUP($C138,'YTD Scores'!$AN$2:$BC$200,J$2,FALSE)&gt;0,VLOOKUP($C138,'YTD Scores'!$AN$2:$BC$200,J$2,FALSE),""),"")</f>
        <v/>
      </c>
      <c r="K138" s="6" t="str">
        <f>IF($C138&gt;0,IF(VLOOKUP($C138,'YTD Scores'!$AN$2:$BC$200,K$2,FALSE)&gt;0,VLOOKUP($C138,'YTD Scores'!$AN$2:$BC$200,K$2,FALSE),""),"")</f>
        <v/>
      </c>
      <c r="L138" s="6" t="str">
        <f>IF($C138&gt;0,IF(VLOOKUP($C138,'YTD Scores'!$AN$2:$BC$200,L$2,FALSE)&gt;0,VLOOKUP($C138,'YTD Scores'!$AN$2:$BC$200,L$2,FALSE),""),"")</f>
        <v/>
      </c>
      <c r="M138" s="6" t="str">
        <f>IF($C138&gt;0,IF(VLOOKUP($C138,'YTD Scores'!$AN$2:$BC$200,M$2,FALSE)&gt;0,VLOOKUP($C138,'YTD Scores'!$AN$2:$BC$200,M$2,FALSE),""),"")</f>
        <v/>
      </c>
      <c r="N138" s="6" t="str">
        <f>IF($C138&gt;0,IF(VLOOKUP($C138,'YTD Scores'!$AN$2:$BC$200,N$2,FALSE)&gt;0,VLOOKUP($C138,'YTD Scores'!$AN$2:$BC$200,N$2,FALSE),""),"")</f>
        <v/>
      </c>
      <c r="O138" s="6" t="str">
        <f>IF($C138&gt;0,IF(VLOOKUP($C138,'YTD Scores'!$AN$2:$BC$200,O$2,FALSE)&gt;0,VLOOKUP($C138,'YTD Scores'!$AN$2:$BC$200,O$2,FALSE),""),"")</f>
        <v/>
      </c>
      <c r="P138" s="6" t="str">
        <f>IF($C138&gt;0,IF(VLOOKUP($C138,'YTD Scores'!$AN$2:$BC$200,P$2,FALSE)&gt;0,VLOOKUP($C138,'YTD Scores'!$AN$2:$BC$200,P$2,FALSE),""),"")</f>
        <v/>
      </c>
      <c r="Q138" s="6" t="str">
        <f>IF($C138&gt;0,IF(VLOOKUP($C138,'YTD Scores'!$AN$2:$BC$200,Q$2,FALSE)&gt;0,VLOOKUP($C138,'YTD Scores'!$AN$2:$BC$200,Q$2,FALSE),""),"")</f>
        <v/>
      </c>
    </row>
    <row r="139" spans="1:17" ht="10.9" customHeight="1" x14ac:dyDescent="0.2">
      <c r="A139" s="1">
        <f t="shared" si="7"/>
        <v>136</v>
      </c>
      <c r="B139" s="1" t="str">
        <f t="shared" si="8"/>
        <v/>
      </c>
      <c r="C139" s="29">
        <f>IF(LARGE('YTD Scores'!AN$2:AN$200,A139)&gt;0.99,LARGE('YTD Scores'!AN$2:AN$200,A139),0)</f>
        <v>0</v>
      </c>
      <c r="F139" s="6" t="str">
        <f>IF($C139&gt;0,IF(VLOOKUP($C139,'YTD Scores'!$AN$2:$BC$200,F$2,FALSE)&gt;0,VLOOKUP($C139,'YTD Scores'!$AN$2:$BC$200,F$2,FALSE),""),"")</f>
        <v/>
      </c>
      <c r="G139" s="6" t="str">
        <f>IF($C139&gt;0,IF(VLOOKUP($C139,'YTD Scores'!$AN$2:$BC$200,G$2,FALSE)&gt;0,VLOOKUP($C139,'YTD Scores'!$AN$2:$BC$200,G$2,FALSE),""),"")</f>
        <v/>
      </c>
      <c r="H139" s="6" t="str">
        <f>IF($C139&gt;0,IF(VLOOKUP($C139,'YTD Scores'!$AN$2:$BC$200,H$2,FALSE)&gt;0,VLOOKUP($C139,'YTD Scores'!$AN$2:$BC$200,H$2,FALSE),""),"")</f>
        <v/>
      </c>
      <c r="I139" s="6" t="str">
        <f>IF($C139&gt;0,IF(VLOOKUP($C139,'YTD Scores'!$AN$2:$BC$200,I$2,FALSE)&gt;0,VLOOKUP($C139,'YTD Scores'!$AN$2:$BC$200,I$2,FALSE),""),"")</f>
        <v/>
      </c>
      <c r="J139" s="6" t="str">
        <f>IF($C139&gt;0,IF(VLOOKUP($C139,'YTD Scores'!$AN$2:$BC$200,J$2,FALSE)&gt;0,VLOOKUP($C139,'YTD Scores'!$AN$2:$BC$200,J$2,FALSE),""),"")</f>
        <v/>
      </c>
      <c r="K139" s="6" t="str">
        <f>IF($C139&gt;0,IF(VLOOKUP($C139,'YTD Scores'!$AN$2:$BC$200,K$2,FALSE)&gt;0,VLOOKUP($C139,'YTD Scores'!$AN$2:$BC$200,K$2,FALSE),""),"")</f>
        <v/>
      </c>
      <c r="L139" s="6" t="str">
        <f>IF($C139&gt;0,IF(VLOOKUP($C139,'YTD Scores'!$AN$2:$BC$200,L$2,FALSE)&gt;0,VLOOKUP($C139,'YTD Scores'!$AN$2:$BC$200,L$2,FALSE),""),"")</f>
        <v/>
      </c>
      <c r="M139" s="6" t="str">
        <f>IF($C139&gt;0,IF(VLOOKUP($C139,'YTD Scores'!$AN$2:$BC$200,M$2,FALSE)&gt;0,VLOOKUP($C139,'YTD Scores'!$AN$2:$BC$200,M$2,FALSE),""),"")</f>
        <v/>
      </c>
      <c r="N139" s="6" t="str">
        <f>IF($C139&gt;0,IF(VLOOKUP($C139,'YTD Scores'!$AN$2:$BC$200,N$2,FALSE)&gt;0,VLOOKUP($C139,'YTD Scores'!$AN$2:$BC$200,N$2,FALSE),""),"")</f>
        <v/>
      </c>
      <c r="O139" s="6" t="str">
        <f>IF($C139&gt;0,IF(VLOOKUP($C139,'YTD Scores'!$AN$2:$BC$200,O$2,FALSE)&gt;0,VLOOKUP($C139,'YTD Scores'!$AN$2:$BC$200,O$2,FALSE),""),"")</f>
        <v/>
      </c>
      <c r="P139" s="6" t="str">
        <f>IF($C139&gt;0,IF(VLOOKUP($C139,'YTD Scores'!$AN$2:$BC$200,P$2,FALSE)&gt;0,VLOOKUP($C139,'YTD Scores'!$AN$2:$BC$200,P$2,FALSE),""),"")</f>
        <v/>
      </c>
      <c r="Q139" s="6" t="str">
        <f>IF($C139&gt;0,IF(VLOOKUP($C139,'YTD Scores'!$AN$2:$BC$200,Q$2,FALSE)&gt;0,VLOOKUP($C139,'YTD Scores'!$AN$2:$BC$200,Q$2,FALSE),""),"")</f>
        <v/>
      </c>
    </row>
    <row r="140" spans="1:17" ht="10.9" customHeight="1" x14ac:dyDescent="0.2">
      <c r="A140" s="1">
        <f t="shared" si="7"/>
        <v>137</v>
      </c>
      <c r="B140" s="1" t="str">
        <f t="shared" si="8"/>
        <v/>
      </c>
      <c r="C140" s="29">
        <f>IF(LARGE('YTD Scores'!AN$2:AN$200,A140)&gt;0.99,LARGE('YTD Scores'!AN$2:AN$200,A140),0)</f>
        <v>0</v>
      </c>
      <c r="F140" s="6" t="str">
        <f>IF($C140&gt;0,IF(VLOOKUP($C140,'YTD Scores'!$AN$2:$BC$200,F$2,FALSE)&gt;0,VLOOKUP($C140,'YTD Scores'!$AN$2:$BC$200,F$2,FALSE),""),"")</f>
        <v/>
      </c>
      <c r="G140" s="6" t="str">
        <f>IF($C140&gt;0,IF(VLOOKUP($C140,'YTD Scores'!$AN$2:$BC$200,G$2,FALSE)&gt;0,VLOOKUP($C140,'YTD Scores'!$AN$2:$BC$200,G$2,FALSE),""),"")</f>
        <v/>
      </c>
      <c r="H140" s="6" t="str">
        <f>IF($C140&gt;0,IF(VLOOKUP($C140,'YTD Scores'!$AN$2:$BC$200,H$2,FALSE)&gt;0,VLOOKUP($C140,'YTD Scores'!$AN$2:$BC$200,H$2,FALSE),""),"")</f>
        <v/>
      </c>
      <c r="I140" s="6" t="str">
        <f>IF($C140&gt;0,IF(VLOOKUP($C140,'YTD Scores'!$AN$2:$BC$200,I$2,FALSE)&gt;0,VLOOKUP($C140,'YTD Scores'!$AN$2:$BC$200,I$2,FALSE),""),"")</f>
        <v/>
      </c>
      <c r="J140" s="6" t="str">
        <f>IF($C140&gt;0,IF(VLOOKUP($C140,'YTD Scores'!$AN$2:$BC$200,J$2,FALSE)&gt;0,VLOOKUP($C140,'YTD Scores'!$AN$2:$BC$200,J$2,FALSE),""),"")</f>
        <v/>
      </c>
      <c r="K140" s="6" t="str">
        <f>IF($C140&gt;0,IF(VLOOKUP($C140,'YTD Scores'!$AN$2:$BC$200,K$2,FALSE)&gt;0,VLOOKUP($C140,'YTD Scores'!$AN$2:$BC$200,K$2,FALSE),""),"")</f>
        <v/>
      </c>
      <c r="L140" s="6" t="str">
        <f>IF($C140&gt;0,IF(VLOOKUP($C140,'YTD Scores'!$AN$2:$BC$200,L$2,FALSE)&gt;0,VLOOKUP($C140,'YTD Scores'!$AN$2:$BC$200,L$2,FALSE),""),"")</f>
        <v/>
      </c>
      <c r="M140" s="6" t="str">
        <f>IF($C140&gt;0,IF(VLOOKUP($C140,'YTD Scores'!$AN$2:$BC$200,M$2,FALSE)&gt;0,VLOOKUP($C140,'YTD Scores'!$AN$2:$BC$200,M$2,FALSE),""),"")</f>
        <v/>
      </c>
      <c r="N140" s="6" t="str">
        <f>IF($C140&gt;0,IF(VLOOKUP($C140,'YTD Scores'!$AN$2:$BC$200,N$2,FALSE)&gt;0,VLOOKUP($C140,'YTD Scores'!$AN$2:$BC$200,N$2,FALSE),""),"")</f>
        <v/>
      </c>
      <c r="O140" s="6" t="str">
        <f>IF($C140&gt;0,IF(VLOOKUP($C140,'YTD Scores'!$AN$2:$BC$200,O$2,FALSE)&gt;0,VLOOKUP($C140,'YTD Scores'!$AN$2:$BC$200,O$2,FALSE),""),"")</f>
        <v/>
      </c>
      <c r="P140" s="6" t="str">
        <f>IF($C140&gt;0,IF(VLOOKUP($C140,'YTD Scores'!$AN$2:$BC$200,P$2,FALSE)&gt;0,VLOOKUP($C140,'YTD Scores'!$AN$2:$BC$200,P$2,FALSE),""),"")</f>
        <v/>
      </c>
      <c r="Q140" s="6" t="str">
        <f>IF($C140&gt;0,IF(VLOOKUP($C140,'YTD Scores'!$AN$2:$BC$200,Q$2,FALSE)&gt;0,VLOOKUP($C140,'YTD Scores'!$AN$2:$BC$200,Q$2,FALSE),""),"")</f>
        <v/>
      </c>
    </row>
    <row r="141" spans="1:17" ht="10.9" customHeight="1" x14ac:dyDescent="0.2">
      <c r="A141" s="1">
        <f t="shared" si="7"/>
        <v>138</v>
      </c>
      <c r="B141" s="1" t="str">
        <f t="shared" si="8"/>
        <v/>
      </c>
      <c r="C141" s="29">
        <f>IF(LARGE('YTD Scores'!AN$2:AN$200,A141)&gt;0.99,LARGE('YTD Scores'!AN$2:AN$200,A141),0)</f>
        <v>0</v>
      </c>
      <c r="F141" s="6" t="str">
        <f>IF($C141&gt;0,IF(VLOOKUP($C141,'YTD Scores'!$AN$2:$BC$200,F$2,FALSE)&gt;0,VLOOKUP($C141,'YTD Scores'!$AN$2:$BC$200,F$2,FALSE),""),"")</f>
        <v/>
      </c>
      <c r="G141" s="6" t="str">
        <f>IF($C141&gt;0,IF(VLOOKUP($C141,'YTD Scores'!$AN$2:$BC$200,G$2,FALSE)&gt;0,VLOOKUP($C141,'YTD Scores'!$AN$2:$BC$200,G$2,FALSE),""),"")</f>
        <v/>
      </c>
      <c r="H141" s="6" t="str">
        <f>IF($C141&gt;0,IF(VLOOKUP($C141,'YTD Scores'!$AN$2:$BC$200,H$2,FALSE)&gt;0,VLOOKUP($C141,'YTD Scores'!$AN$2:$BC$200,H$2,FALSE),""),"")</f>
        <v/>
      </c>
      <c r="I141" s="6" t="str">
        <f>IF($C141&gt;0,IF(VLOOKUP($C141,'YTD Scores'!$AN$2:$BC$200,I$2,FALSE)&gt;0,VLOOKUP($C141,'YTD Scores'!$AN$2:$BC$200,I$2,FALSE),""),"")</f>
        <v/>
      </c>
      <c r="J141" s="6" t="str">
        <f>IF($C141&gt;0,IF(VLOOKUP($C141,'YTD Scores'!$AN$2:$BC$200,J$2,FALSE)&gt;0,VLOOKUP($C141,'YTD Scores'!$AN$2:$BC$200,J$2,FALSE),""),"")</f>
        <v/>
      </c>
      <c r="K141" s="6" t="str">
        <f>IF($C141&gt;0,IF(VLOOKUP($C141,'YTD Scores'!$AN$2:$BC$200,K$2,FALSE)&gt;0,VLOOKUP($C141,'YTD Scores'!$AN$2:$BC$200,K$2,FALSE),""),"")</f>
        <v/>
      </c>
      <c r="L141" s="6" t="str">
        <f>IF($C141&gt;0,IF(VLOOKUP($C141,'YTD Scores'!$AN$2:$BC$200,L$2,FALSE)&gt;0,VLOOKUP($C141,'YTD Scores'!$AN$2:$BC$200,L$2,FALSE),""),"")</f>
        <v/>
      </c>
      <c r="M141" s="6" t="str">
        <f>IF($C141&gt;0,IF(VLOOKUP($C141,'YTD Scores'!$AN$2:$BC$200,M$2,FALSE)&gt;0,VLOOKUP($C141,'YTD Scores'!$AN$2:$BC$200,M$2,FALSE),""),"")</f>
        <v/>
      </c>
      <c r="N141" s="6" t="str">
        <f>IF($C141&gt;0,IF(VLOOKUP($C141,'YTD Scores'!$AN$2:$BC$200,N$2,FALSE)&gt;0,VLOOKUP($C141,'YTD Scores'!$AN$2:$BC$200,N$2,FALSE),""),"")</f>
        <v/>
      </c>
      <c r="O141" s="6" t="str">
        <f>IF($C141&gt;0,IF(VLOOKUP($C141,'YTD Scores'!$AN$2:$BC$200,O$2,FALSE)&gt;0,VLOOKUP($C141,'YTD Scores'!$AN$2:$BC$200,O$2,FALSE),""),"")</f>
        <v/>
      </c>
      <c r="P141" s="6" t="str">
        <f>IF($C141&gt;0,IF(VLOOKUP($C141,'YTD Scores'!$AN$2:$BC$200,P$2,FALSE)&gt;0,VLOOKUP($C141,'YTD Scores'!$AN$2:$BC$200,P$2,FALSE),""),"")</f>
        <v/>
      </c>
      <c r="Q141" s="6" t="str">
        <f>IF($C141&gt;0,IF(VLOOKUP($C141,'YTD Scores'!$AN$2:$BC$200,Q$2,FALSE)&gt;0,VLOOKUP($C141,'YTD Scores'!$AN$2:$BC$200,Q$2,FALSE),""),"")</f>
        <v/>
      </c>
    </row>
    <row r="142" spans="1:17" ht="10.9" customHeight="1" x14ac:dyDescent="0.2">
      <c r="A142" s="1">
        <f t="shared" si="7"/>
        <v>139</v>
      </c>
      <c r="B142" s="1" t="str">
        <f t="shared" si="8"/>
        <v/>
      </c>
      <c r="C142" s="29">
        <f>IF(LARGE('YTD Scores'!AN$2:AN$200,A142)&gt;0.99,LARGE('YTD Scores'!AN$2:AN$200,A142),0)</f>
        <v>0</v>
      </c>
      <c r="F142" s="6" t="str">
        <f>IF($C142&gt;0,IF(VLOOKUP($C142,'YTD Scores'!$AN$2:$BC$200,F$2,FALSE)&gt;0,VLOOKUP($C142,'YTD Scores'!$AN$2:$BC$200,F$2,FALSE),""),"")</f>
        <v/>
      </c>
      <c r="G142" s="6" t="str">
        <f>IF($C142&gt;0,IF(VLOOKUP($C142,'YTD Scores'!$AN$2:$BC$200,G$2,FALSE)&gt;0,VLOOKUP($C142,'YTD Scores'!$AN$2:$BC$200,G$2,FALSE),""),"")</f>
        <v/>
      </c>
      <c r="H142" s="6" t="str">
        <f>IF($C142&gt;0,IF(VLOOKUP($C142,'YTD Scores'!$AN$2:$BC$200,H$2,FALSE)&gt;0,VLOOKUP($C142,'YTD Scores'!$AN$2:$BC$200,H$2,FALSE),""),"")</f>
        <v/>
      </c>
      <c r="I142" s="6" t="str">
        <f>IF($C142&gt;0,IF(VLOOKUP($C142,'YTD Scores'!$AN$2:$BC$200,I$2,FALSE)&gt;0,VLOOKUP($C142,'YTD Scores'!$AN$2:$BC$200,I$2,FALSE),""),"")</f>
        <v/>
      </c>
      <c r="J142" s="6" t="str">
        <f>IF($C142&gt;0,IF(VLOOKUP($C142,'YTD Scores'!$AN$2:$BC$200,J$2,FALSE)&gt;0,VLOOKUP($C142,'YTD Scores'!$AN$2:$BC$200,J$2,FALSE),""),"")</f>
        <v/>
      </c>
      <c r="K142" s="6" t="str">
        <f>IF($C142&gt;0,IF(VLOOKUP($C142,'YTD Scores'!$AN$2:$BC$200,K$2,FALSE)&gt;0,VLOOKUP($C142,'YTD Scores'!$AN$2:$BC$200,K$2,FALSE),""),"")</f>
        <v/>
      </c>
      <c r="L142" s="6" t="str">
        <f>IF($C142&gt;0,IF(VLOOKUP($C142,'YTD Scores'!$AN$2:$BC$200,L$2,FALSE)&gt;0,VLOOKUP($C142,'YTD Scores'!$AN$2:$BC$200,L$2,FALSE),""),"")</f>
        <v/>
      </c>
      <c r="M142" s="6" t="str">
        <f>IF($C142&gt;0,IF(VLOOKUP($C142,'YTD Scores'!$AN$2:$BC$200,M$2,FALSE)&gt;0,VLOOKUP($C142,'YTD Scores'!$AN$2:$BC$200,M$2,FALSE),""),"")</f>
        <v/>
      </c>
      <c r="N142" s="6" t="str">
        <f>IF($C142&gt;0,IF(VLOOKUP($C142,'YTD Scores'!$AN$2:$BC$200,N$2,FALSE)&gt;0,VLOOKUP($C142,'YTD Scores'!$AN$2:$BC$200,N$2,FALSE),""),"")</f>
        <v/>
      </c>
      <c r="O142" s="6" t="str">
        <f>IF($C142&gt;0,IF(VLOOKUP($C142,'YTD Scores'!$AN$2:$BC$200,O$2,FALSE)&gt;0,VLOOKUP($C142,'YTD Scores'!$AN$2:$BC$200,O$2,FALSE),""),"")</f>
        <v/>
      </c>
      <c r="P142" s="6" t="str">
        <f>IF($C142&gt;0,IF(VLOOKUP($C142,'YTD Scores'!$AN$2:$BC$200,P$2,FALSE)&gt;0,VLOOKUP($C142,'YTD Scores'!$AN$2:$BC$200,P$2,FALSE),""),"")</f>
        <v/>
      </c>
      <c r="Q142" s="6" t="str">
        <f>IF($C142&gt;0,IF(VLOOKUP($C142,'YTD Scores'!$AN$2:$BC$200,Q$2,FALSE)&gt;0,VLOOKUP($C142,'YTD Scores'!$AN$2:$BC$200,Q$2,FALSE),""),"")</f>
        <v/>
      </c>
    </row>
    <row r="143" spans="1:17" ht="10.9" customHeight="1" x14ac:dyDescent="0.2">
      <c r="A143" s="1">
        <f t="shared" si="7"/>
        <v>140</v>
      </c>
      <c r="B143" s="1" t="str">
        <f t="shared" si="8"/>
        <v/>
      </c>
      <c r="C143" s="29">
        <f>IF(LARGE('YTD Scores'!AN$2:AN$200,A143)&gt;0.99,LARGE('YTD Scores'!AN$2:AN$200,A143),0)</f>
        <v>0</v>
      </c>
      <c r="F143" s="6" t="str">
        <f>IF($C143&gt;0,IF(VLOOKUP($C143,'YTD Scores'!$AN$2:$BC$200,F$2,FALSE)&gt;0,VLOOKUP($C143,'YTD Scores'!$AN$2:$BC$200,F$2,FALSE),""),"")</f>
        <v/>
      </c>
      <c r="G143" s="6" t="str">
        <f>IF($C143&gt;0,IF(VLOOKUP($C143,'YTD Scores'!$AN$2:$BC$200,G$2,FALSE)&gt;0,VLOOKUP($C143,'YTD Scores'!$AN$2:$BC$200,G$2,FALSE),""),"")</f>
        <v/>
      </c>
      <c r="H143" s="6" t="str">
        <f>IF($C143&gt;0,IF(VLOOKUP($C143,'YTD Scores'!$AN$2:$BC$200,H$2,FALSE)&gt;0,VLOOKUP($C143,'YTD Scores'!$AN$2:$BC$200,H$2,FALSE),""),"")</f>
        <v/>
      </c>
      <c r="I143" s="6" t="str">
        <f>IF($C143&gt;0,IF(VLOOKUP($C143,'YTD Scores'!$AN$2:$BC$200,I$2,FALSE)&gt;0,VLOOKUP($C143,'YTD Scores'!$AN$2:$BC$200,I$2,FALSE),""),"")</f>
        <v/>
      </c>
      <c r="J143" s="6" t="str">
        <f>IF($C143&gt;0,IF(VLOOKUP($C143,'YTD Scores'!$AN$2:$BC$200,J$2,FALSE)&gt;0,VLOOKUP($C143,'YTD Scores'!$AN$2:$BC$200,J$2,FALSE),""),"")</f>
        <v/>
      </c>
      <c r="K143" s="6" t="str">
        <f>IF($C143&gt;0,IF(VLOOKUP($C143,'YTD Scores'!$AN$2:$BC$200,K$2,FALSE)&gt;0,VLOOKUP($C143,'YTD Scores'!$AN$2:$BC$200,K$2,FALSE),""),"")</f>
        <v/>
      </c>
      <c r="L143" s="6" t="str">
        <f>IF($C143&gt;0,IF(VLOOKUP($C143,'YTD Scores'!$AN$2:$BC$200,L$2,FALSE)&gt;0,VLOOKUP($C143,'YTD Scores'!$AN$2:$BC$200,L$2,FALSE),""),"")</f>
        <v/>
      </c>
      <c r="M143" s="6" t="str">
        <f>IF($C143&gt;0,IF(VLOOKUP($C143,'YTD Scores'!$AN$2:$BC$200,M$2,FALSE)&gt;0,VLOOKUP($C143,'YTD Scores'!$AN$2:$BC$200,M$2,FALSE),""),"")</f>
        <v/>
      </c>
      <c r="N143" s="6" t="str">
        <f>IF($C143&gt;0,IF(VLOOKUP($C143,'YTD Scores'!$AN$2:$BC$200,N$2,FALSE)&gt;0,VLOOKUP($C143,'YTD Scores'!$AN$2:$BC$200,N$2,FALSE),""),"")</f>
        <v/>
      </c>
      <c r="O143" s="6" t="str">
        <f>IF($C143&gt;0,IF(VLOOKUP($C143,'YTD Scores'!$AN$2:$BC$200,O$2,FALSE)&gt;0,VLOOKUP($C143,'YTD Scores'!$AN$2:$BC$200,O$2,FALSE),""),"")</f>
        <v/>
      </c>
      <c r="P143" s="6" t="str">
        <f>IF($C143&gt;0,IF(VLOOKUP($C143,'YTD Scores'!$AN$2:$BC$200,P$2,FALSE)&gt;0,VLOOKUP($C143,'YTD Scores'!$AN$2:$BC$200,P$2,FALSE),""),"")</f>
        <v/>
      </c>
      <c r="Q143" s="6" t="str">
        <f>IF($C143&gt;0,IF(VLOOKUP($C143,'YTD Scores'!$AN$2:$BC$200,Q$2,FALSE)&gt;0,VLOOKUP($C143,'YTD Scores'!$AN$2:$BC$200,Q$2,FALSE),""),"")</f>
        <v/>
      </c>
    </row>
    <row r="144" spans="1:17" ht="10.9" customHeight="1" x14ac:dyDescent="0.2">
      <c r="A144" s="1">
        <f t="shared" si="7"/>
        <v>141</v>
      </c>
      <c r="B144" s="1" t="str">
        <f t="shared" si="8"/>
        <v/>
      </c>
      <c r="C144" s="29">
        <f>IF(LARGE('YTD Scores'!AN$2:AN$200,A144)&gt;0.99,LARGE('YTD Scores'!AN$2:AN$200,A144),0)</f>
        <v>0</v>
      </c>
      <c r="F144" s="6" t="str">
        <f>IF($C144&gt;0,IF(VLOOKUP($C144,'YTD Scores'!$AN$2:$BC$200,F$2,FALSE)&gt;0,VLOOKUP($C144,'YTD Scores'!$AN$2:$BC$200,F$2,FALSE),""),"")</f>
        <v/>
      </c>
      <c r="G144" s="6" t="str">
        <f>IF($C144&gt;0,IF(VLOOKUP($C144,'YTD Scores'!$AN$2:$BC$200,G$2,FALSE)&gt;0,VLOOKUP($C144,'YTD Scores'!$AN$2:$BC$200,G$2,FALSE),""),"")</f>
        <v/>
      </c>
      <c r="H144" s="6" t="str">
        <f>IF($C144&gt;0,IF(VLOOKUP($C144,'YTD Scores'!$AN$2:$BC$200,H$2,FALSE)&gt;0,VLOOKUP($C144,'YTD Scores'!$AN$2:$BC$200,H$2,FALSE),""),"")</f>
        <v/>
      </c>
      <c r="I144" s="6" t="str">
        <f>IF($C144&gt;0,IF(VLOOKUP($C144,'YTD Scores'!$AN$2:$BC$200,I$2,FALSE)&gt;0,VLOOKUP($C144,'YTD Scores'!$AN$2:$BC$200,I$2,FALSE),""),"")</f>
        <v/>
      </c>
      <c r="J144" s="6" t="str">
        <f>IF($C144&gt;0,IF(VLOOKUP($C144,'YTD Scores'!$AN$2:$BC$200,J$2,FALSE)&gt;0,VLOOKUP($C144,'YTD Scores'!$AN$2:$BC$200,J$2,FALSE),""),"")</f>
        <v/>
      </c>
      <c r="K144" s="6" t="str">
        <f>IF($C144&gt;0,IF(VLOOKUP($C144,'YTD Scores'!$AN$2:$BC$200,K$2,FALSE)&gt;0,VLOOKUP($C144,'YTD Scores'!$AN$2:$BC$200,K$2,FALSE),""),"")</f>
        <v/>
      </c>
      <c r="L144" s="6" t="str">
        <f>IF($C144&gt;0,IF(VLOOKUP($C144,'YTD Scores'!$AN$2:$BC$200,L$2,FALSE)&gt;0,VLOOKUP($C144,'YTD Scores'!$AN$2:$BC$200,L$2,FALSE),""),"")</f>
        <v/>
      </c>
      <c r="M144" s="6" t="str">
        <f>IF($C144&gt;0,IF(VLOOKUP($C144,'YTD Scores'!$AN$2:$BC$200,M$2,FALSE)&gt;0,VLOOKUP($C144,'YTD Scores'!$AN$2:$BC$200,M$2,FALSE),""),"")</f>
        <v/>
      </c>
      <c r="N144" s="6" t="str">
        <f>IF($C144&gt;0,IF(VLOOKUP($C144,'YTD Scores'!$AN$2:$BC$200,N$2,FALSE)&gt;0,VLOOKUP($C144,'YTD Scores'!$AN$2:$BC$200,N$2,FALSE),""),"")</f>
        <v/>
      </c>
      <c r="O144" s="6" t="str">
        <f>IF($C144&gt;0,IF(VLOOKUP($C144,'YTD Scores'!$AN$2:$BC$200,O$2,FALSE)&gt;0,VLOOKUP($C144,'YTD Scores'!$AN$2:$BC$200,O$2,FALSE),""),"")</f>
        <v/>
      </c>
      <c r="P144" s="6" t="str">
        <f>IF($C144&gt;0,IF(VLOOKUP($C144,'YTD Scores'!$AN$2:$BC$200,P$2,FALSE)&gt;0,VLOOKUP($C144,'YTD Scores'!$AN$2:$BC$200,P$2,FALSE),""),"")</f>
        <v/>
      </c>
      <c r="Q144" s="6" t="str">
        <f>IF($C144&gt;0,IF(VLOOKUP($C144,'YTD Scores'!$AN$2:$BC$200,Q$2,FALSE)&gt;0,VLOOKUP($C144,'YTD Scores'!$AN$2:$BC$200,Q$2,FALSE),""),"")</f>
        <v/>
      </c>
    </row>
    <row r="145" spans="1:17" ht="10.9" customHeight="1" x14ac:dyDescent="0.2">
      <c r="A145" s="1">
        <f t="shared" si="7"/>
        <v>142</v>
      </c>
      <c r="B145" s="1" t="str">
        <f t="shared" si="8"/>
        <v/>
      </c>
      <c r="C145" s="29">
        <f>IF(LARGE('YTD Scores'!AN$2:AN$200,A145)&gt;0.99,LARGE('YTD Scores'!AN$2:AN$200,A145),0)</f>
        <v>0</v>
      </c>
      <c r="F145" s="6" t="str">
        <f>IF($C145&gt;0,IF(VLOOKUP($C145,'YTD Scores'!$AN$2:$BC$200,F$2,FALSE)&gt;0,VLOOKUP($C145,'YTD Scores'!$AN$2:$BC$200,F$2,FALSE),""),"")</f>
        <v/>
      </c>
      <c r="G145" s="6" t="str">
        <f>IF($C145&gt;0,IF(VLOOKUP($C145,'YTD Scores'!$AN$2:$BC$200,G$2,FALSE)&gt;0,VLOOKUP($C145,'YTD Scores'!$AN$2:$BC$200,G$2,FALSE),""),"")</f>
        <v/>
      </c>
      <c r="H145" s="6" t="str">
        <f>IF($C145&gt;0,IF(VLOOKUP($C145,'YTD Scores'!$AN$2:$BC$200,H$2,FALSE)&gt;0,VLOOKUP($C145,'YTD Scores'!$AN$2:$BC$200,H$2,FALSE),""),"")</f>
        <v/>
      </c>
      <c r="I145" s="6" t="str">
        <f>IF($C145&gt;0,IF(VLOOKUP($C145,'YTD Scores'!$AN$2:$BC$200,I$2,FALSE)&gt;0,VLOOKUP($C145,'YTD Scores'!$AN$2:$BC$200,I$2,FALSE),""),"")</f>
        <v/>
      </c>
      <c r="J145" s="6" t="str">
        <f>IF($C145&gt;0,IF(VLOOKUP($C145,'YTD Scores'!$AN$2:$BC$200,J$2,FALSE)&gt;0,VLOOKUP($C145,'YTD Scores'!$AN$2:$BC$200,J$2,FALSE),""),"")</f>
        <v/>
      </c>
      <c r="K145" s="6" t="str">
        <f>IF($C145&gt;0,IF(VLOOKUP($C145,'YTD Scores'!$AN$2:$BC$200,K$2,FALSE)&gt;0,VLOOKUP($C145,'YTD Scores'!$AN$2:$BC$200,K$2,FALSE),""),"")</f>
        <v/>
      </c>
      <c r="L145" s="6" t="str">
        <f>IF($C145&gt;0,IF(VLOOKUP($C145,'YTD Scores'!$AN$2:$BC$200,L$2,FALSE)&gt;0,VLOOKUP($C145,'YTD Scores'!$AN$2:$BC$200,L$2,FALSE),""),"")</f>
        <v/>
      </c>
      <c r="M145" s="6" t="str">
        <f>IF($C145&gt;0,IF(VLOOKUP($C145,'YTD Scores'!$AN$2:$BC$200,M$2,FALSE)&gt;0,VLOOKUP($C145,'YTD Scores'!$AN$2:$BC$200,M$2,FALSE),""),"")</f>
        <v/>
      </c>
      <c r="N145" s="6" t="str">
        <f>IF($C145&gt;0,IF(VLOOKUP($C145,'YTD Scores'!$AN$2:$BC$200,N$2,FALSE)&gt;0,VLOOKUP($C145,'YTD Scores'!$AN$2:$BC$200,N$2,FALSE),""),"")</f>
        <v/>
      </c>
      <c r="O145" s="6" t="str">
        <f>IF($C145&gt;0,IF(VLOOKUP($C145,'YTD Scores'!$AN$2:$BC$200,O$2,FALSE)&gt;0,VLOOKUP($C145,'YTD Scores'!$AN$2:$BC$200,O$2,FALSE),""),"")</f>
        <v/>
      </c>
      <c r="P145" s="6" t="str">
        <f>IF($C145&gt;0,IF(VLOOKUP($C145,'YTD Scores'!$AN$2:$BC$200,P$2,FALSE)&gt;0,VLOOKUP($C145,'YTD Scores'!$AN$2:$BC$200,P$2,FALSE),""),"")</f>
        <v/>
      </c>
      <c r="Q145" s="6" t="str">
        <f>IF($C145&gt;0,IF(VLOOKUP($C145,'YTD Scores'!$AN$2:$BC$200,Q$2,FALSE)&gt;0,VLOOKUP($C145,'YTD Scores'!$AN$2:$BC$200,Q$2,FALSE),""),"")</f>
        <v/>
      </c>
    </row>
    <row r="146" spans="1:17" ht="10.9" customHeight="1" x14ac:dyDescent="0.2">
      <c r="A146" s="1">
        <f t="shared" si="7"/>
        <v>143</v>
      </c>
      <c r="B146" s="1" t="str">
        <f t="shared" si="8"/>
        <v/>
      </c>
      <c r="C146" s="29">
        <f>IF(LARGE('YTD Scores'!AN$2:AN$200,A146)&gt;0.99,LARGE('YTD Scores'!AN$2:AN$200,A146),0)</f>
        <v>0</v>
      </c>
      <c r="F146" s="6" t="str">
        <f>IF($C146&gt;0,IF(VLOOKUP($C146,'YTD Scores'!$AN$2:$BC$200,F$2,FALSE)&gt;0,VLOOKUP($C146,'YTD Scores'!$AN$2:$BC$200,F$2,FALSE),""),"")</f>
        <v/>
      </c>
      <c r="G146" s="6" t="str">
        <f>IF($C146&gt;0,IF(VLOOKUP($C146,'YTD Scores'!$AN$2:$BC$200,G$2,FALSE)&gt;0,VLOOKUP($C146,'YTD Scores'!$AN$2:$BC$200,G$2,FALSE),""),"")</f>
        <v/>
      </c>
      <c r="H146" s="6" t="str">
        <f>IF($C146&gt;0,IF(VLOOKUP($C146,'YTD Scores'!$AN$2:$BC$200,H$2,FALSE)&gt;0,VLOOKUP($C146,'YTD Scores'!$AN$2:$BC$200,H$2,FALSE),""),"")</f>
        <v/>
      </c>
      <c r="I146" s="6" t="str">
        <f>IF($C146&gt;0,IF(VLOOKUP($C146,'YTD Scores'!$AN$2:$BC$200,I$2,FALSE)&gt;0,VLOOKUP($C146,'YTD Scores'!$AN$2:$BC$200,I$2,FALSE),""),"")</f>
        <v/>
      </c>
      <c r="J146" s="6" t="str">
        <f>IF($C146&gt;0,IF(VLOOKUP($C146,'YTD Scores'!$AN$2:$BC$200,J$2,FALSE)&gt;0,VLOOKUP($C146,'YTD Scores'!$AN$2:$BC$200,J$2,FALSE),""),"")</f>
        <v/>
      </c>
      <c r="K146" s="6" t="str">
        <f>IF($C146&gt;0,IF(VLOOKUP($C146,'YTD Scores'!$AN$2:$BC$200,K$2,FALSE)&gt;0,VLOOKUP($C146,'YTD Scores'!$AN$2:$BC$200,K$2,FALSE),""),"")</f>
        <v/>
      </c>
      <c r="L146" s="6" t="str">
        <f>IF($C146&gt;0,IF(VLOOKUP($C146,'YTD Scores'!$AN$2:$BC$200,L$2,FALSE)&gt;0,VLOOKUP($C146,'YTD Scores'!$AN$2:$BC$200,L$2,FALSE),""),"")</f>
        <v/>
      </c>
      <c r="M146" s="6" t="str">
        <f>IF($C146&gt;0,IF(VLOOKUP($C146,'YTD Scores'!$AN$2:$BC$200,M$2,FALSE)&gt;0,VLOOKUP($C146,'YTD Scores'!$AN$2:$BC$200,M$2,FALSE),""),"")</f>
        <v/>
      </c>
      <c r="N146" s="6" t="str">
        <f>IF($C146&gt;0,IF(VLOOKUP($C146,'YTD Scores'!$AN$2:$BC$200,N$2,FALSE)&gt;0,VLOOKUP($C146,'YTD Scores'!$AN$2:$BC$200,N$2,FALSE),""),"")</f>
        <v/>
      </c>
      <c r="O146" s="6" t="str">
        <f>IF($C146&gt;0,IF(VLOOKUP($C146,'YTD Scores'!$AN$2:$BC$200,O$2,FALSE)&gt;0,VLOOKUP($C146,'YTD Scores'!$AN$2:$BC$200,O$2,FALSE),""),"")</f>
        <v/>
      </c>
      <c r="P146" s="6" t="str">
        <f>IF($C146&gt;0,IF(VLOOKUP($C146,'YTD Scores'!$AN$2:$BC$200,P$2,FALSE)&gt;0,VLOOKUP($C146,'YTD Scores'!$AN$2:$BC$200,P$2,FALSE),""),"")</f>
        <v/>
      </c>
      <c r="Q146" s="6" t="str">
        <f>IF($C146&gt;0,IF(VLOOKUP($C146,'YTD Scores'!$AN$2:$BC$200,Q$2,FALSE)&gt;0,VLOOKUP($C146,'YTD Scores'!$AN$2:$BC$200,Q$2,FALSE),""),"")</f>
        <v/>
      </c>
    </row>
    <row r="147" spans="1:17" ht="10.9" customHeight="1" x14ac:dyDescent="0.2">
      <c r="A147" s="1">
        <f t="shared" si="7"/>
        <v>144</v>
      </c>
      <c r="B147" s="1" t="str">
        <f t="shared" si="8"/>
        <v/>
      </c>
      <c r="C147" s="29">
        <f>IF(LARGE('YTD Scores'!AN$2:AN$200,A147)&gt;0.99,LARGE('YTD Scores'!AN$2:AN$200,A147),0)</f>
        <v>0</v>
      </c>
      <c r="F147" s="6" t="str">
        <f>IF($C147&gt;0,IF(VLOOKUP($C147,'YTD Scores'!$AN$2:$BC$200,F$2,FALSE)&gt;0,VLOOKUP($C147,'YTD Scores'!$AN$2:$BC$200,F$2,FALSE),""),"")</f>
        <v/>
      </c>
      <c r="G147" s="6" t="str">
        <f>IF($C147&gt;0,IF(VLOOKUP($C147,'YTD Scores'!$AN$2:$BC$200,G$2,FALSE)&gt;0,VLOOKUP($C147,'YTD Scores'!$AN$2:$BC$200,G$2,FALSE),""),"")</f>
        <v/>
      </c>
      <c r="H147" s="6" t="str">
        <f>IF($C147&gt;0,IF(VLOOKUP($C147,'YTD Scores'!$AN$2:$BC$200,H$2,FALSE)&gt;0,VLOOKUP($C147,'YTD Scores'!$AN$2:$BC$200,H$2,FALSE),""),"")</f>
        <v/>
      </c>
      <c r="I147" s="6" t="str">
        <f>IF($C147&gt;0,IF(VLOOKUP($C147,'YTD Scores'!$AN$2:$BC$200,I$2,FALSE)&gt;0,VLOOKUP($C147,'YTD Scores'!$AN$2:$BC$200,I$2,FALSE),""),"")</f>
        <v/>
      </c>
      <c r="J147" s="6" t="str">
        <f>IF($C147&gt;0,IF(VLOOKUP($C147,'YTD Scores'!$AN$2:$BC$200,J$2,FALSE)&gt;0,VLOOKUP($C147,'YTD Scores'!$AN$2:$BC$200,J$2,FALSE),""),"")</f>
        <v/>
      </c>
      <c r="K147" s="6" t="str">
        <f>IF($C147&gt;0,IF(VLOOKUP($C147,'YTD Scores'!$AN$2:$BC$200,K$2,FALSE)&gt;0,VLOOKUP($C147,'YTD Scores'!$AN$2:$BC$200,K$2,FALSE),""),"")</f>
        <v/>
      </c>
      <c r="L147" s="6" t="str">
        <f>IF($C147&gt;0,IF(VLOOKUP($C147,'YTD Scores'!$AN$2:$BC$200,L$2,FALSE)&gt;0,VLOOKUP($C147,'YTD Scores'!$AN$2:$BC$200,L$2,FALSE),""),"")</f>
        <v/>
      </c>
      <c r="M147" s="6" t="str">
        <f>IF($C147&gt;0,IF(VLOOKUP($C147,'YTD Scores'!$AN$2:$BC$200,M$2,FALSE)&gt;0,VLOOKUP($C147,'YTD Scores'!$AN$2:$BC$200,M$2,FALSE),""),"")</f>
        <v/>
      </c>
      <c r="N147" s="6" t="str">
        <f>IF($C147&gt;0,IF(VLOOKUP($C147,'YTD Scores'!$AN$2:$BC$200,N$2,FALSE)&gt;0,VLOOKUP($C147,'YTD Scores'!$AN$2:$BC$200,N$2,FALSE),""),"")</f>
        <v/>
      </c>
      <c r="O147" s="6" t="str">
        <f>IF($C147&gt;0,IF(VLOOKUP($C147,'YTD Scores'!$AN$2:$BC$200,O$2,FALSE)&gt;0,VLOOKUP($C147,'YTD Scores'!$AN$2:$BC$200,O$2,FALSE),""),"")</f>
        <v/>
      </c>
      <c r="P147" s="6" t="str">
        <f>IF($C147&gt;0,IF(VLOOKUP($C147,'YTD Scores'!$AN$2:$BC$200,P$2,FALSE)&gt;0,VLOOKUP($C147,'YTD Scores'!$AN$2:$BC$200,P$2,FALSE),""),"")</f>
        <v/>
      </c>
      <c r="Q147" s="6" t="str">
        <f>IF($C147&gt;0,IF(VLOOKUP($C147,'YTD Scores'!$AN$2:$BC$200,Q$2,FALSE)&gt;0,VLOOKUP($C147,'YTD Scores'!$AN$2:$BC$200,Q$2,FALSE),""),"")</f>
        <v/>
      </c>
    </row>
    <row r="148" spans="1:17" ht="10.9" customHeight="1" x14ac:dyDescent="0.2">
      <c r="A148" s="1">
        <f t="shared" si="7"/>
        <v>145</v>
      </c>
      <c r="B148" s="1" t="str">
        <f t="shared" si="8"/>
        <v/>
      </c>
      <c r="C148" s="29">
        <f>IF(LARGE('YTD Scores'!AN$2:AN$200,A148)&gt;0.99,LARGE('YTD Scores'!AN$2:AN$200,A148),0)</f>
        <v>0</v>
      </c>
      <c r="F148" s="6" t="str">
        <f>IF($C148&gt;0,IF(VLOOKUP($C148,'YTD Scores'!$AN$2:$BC$200,F$2,FALSE)&gt;0,VLOOKUP($C148,'YTD Scores'!$AN$2:$BC$200,F$2,FALSE),""),"")</f>
        <v/>
      </c>
      <c r="G148" s="6" t="str">
        <f>IF($C148&gt;0,IF(VLOOKUP($C148,'YTD Scores'!$AN$2:$BC$200,G$2,FALSE)&gt;0,VLOOKUP($C148,'YTD Scores'!$AN$2:$BC$200,G$2,FALSE),""),"")</f>
        <v/>
      </c>
      <c r="H148" s="6" t="str">
        <f>IF($C148&gt;0,IF(VLOOKUP($C148,'YTD Scores'!$AN$2:$BC$200,H$2,FALSE)&gt;0,VLOOKUP($C148,'YTD Scores'!$AN$2:$BC$200,H$2,FALSE),""),"")</f>
        <v/>
      </c>
      <c r="I148" s="6" t="str">
        <f>IF($C148&gt;0,IF(VLOOKUP($C148,'YTD Scores'!$AN$2:$BC$200,I$2,FALSE)&gt;0,VLOOKUP($C148,'YTD Scores'!$AN$2:$BC$200,I$2,FALSE),""),"")</f>
        <v/>
      </c>
      <c r="J148" s="6" t="str">
        <f>IF($C148&gt;0,IF(VLOOKUP($C148,'YTD Scores'!$AN$2:$BC$200,J$2,FALSE)&gt;0,VLOOKUP($C148,'YTD Scores'!$AN$2:$BC$200,J$2,FALSE),""),"")</f>
        <v/>
      </c>
      <c r="K148" s="6" t="str">
        <f>IF($C148&gt;0,IF(VLOOKUP($C148,'YTD Scores'!$AN$2:$BC$200,K$2,FALSE)&gt;0,VLOOKUP($C148,'YTD Scores'!$AN$2:$BC$200,K$2,FALSE),""),"")</f>
        <v/>
      </c>
      <c r="L148" s="6" t="str">
        <f>IF($C148&gt;0,IF(VLOOKUP($C148,'YTD Scores'!$AN$2:$BC$200,L$2,FALSE)&gt;0,VLOOKUP($C148,'YTD Scores'!$AN$2:$BC$200,L$2,FALSE),""),"")</f>
        <v/>
      </c>
      <c r="M148" s="6" t="str">
        <f>IF($C148&gt;0,IF(VLOOKUP($C148,'YTD Scores'!$AN$2:$BC$200,M$2,FALSE)&gt;0,VLOOKUP($C148,'YTD Scores'!$AN$2:$BC$200,M$2,FALSE),""),"")</f>
        <v/>
      </c>
      <c r="N148" s="6" t="str">
        <f>IF($C148&gt;0,IF(VLOOKUP($C148,'YTD Scores'!$AN$2:$BC$200,N$2,FALSE)&gt;0,VLOOKUP($C148,'YTD Scores'!$AN$2:$BC$200,N$2,FALSE),""),"")</f>
        <v/>
      </c>
      <c r="O148" s="6" t="str">
        <f>IF($C148&gt;0,IF(VLOOKUP($C148,'YTD Scores'!$AN$2:$BC$200,O$2,FALSE)&gt;0,VLOOKUP($C148,'YTD Scores'!$AN$2:$BC$200,O$2,FALSE),""),"")</f>
        <v/>
      </c>
      <c r="P148" s="6" t="str">
        <f>IF($C148&gt;0,IF(VLOOKUP($C148,'YTD Scores'!$AN$2:$BC$200,P$2,FALSE)&gt;0,VLOOKUP($C148,'YTD Scores'!$AN$2:$BC$200,P$2,FALSE),""),"")</f>
        <v/>
      </c>
      <c r="Q148" s="6" t="str">
        <f>IF($C148&gt;0,IF(VLOOKUP($C148,'YTD Scores'!$AN$2:$BC$200,Q$2,FALSE)&gt;0,VLOOKUP($C148,'YTD Scores'!$AN$2:$BC$200,Q$2,FALSE),""),"")</f>
        <v/>
      </c>
    </row>
    <row r="149" spans="1:17" ht="10.9" customHeight="1" x14ac:dyDescent="0.2">
      <c r="A149" s="1">
        <f t="shared" si="7"/>
        <v>146</v>
      </c>
      <c r="B149" s="1" t="str">
        <f t="shared" si="8"/>
        <v/>
      </c>
      <c r="C149" s="29">
        <f>IF(LARGE('YTD Scores'!AN$2:AN$200,A149)&gt;0.99,LARGE('YTD Scores'!AN$2:AN$200,A149),0)</f>
        <v>0</v>
      </c>
      <c r="F149" s="6" t="str">
        <f>IF($C149&gt;0,IF(VLOOKUP($C149,'YTD Scores'!$AN$2:$BC$200,F$2,FALSE)&gt;0,VLOOKUP($C149,'YTD Scores'!$AN$2:$BC$200,F$2,FALSE),""),"")</f>
        <v/>
      </c>
      <c r="G149" s="6" t="str">
        <f>IF($C149&gt;0,IF(VLOOKUP($C149,'YTD Scores'!$AN$2:$BC$200,G$2,FALSE)&gt;0,VLOOKUP($C149,'YTD Scores'!$AN$2:$BC$200,G$2,FALSE),""),"")</f>
        <v/>
      </c>
      <c r="H149" s="6" t="str">
        <f>IF($C149&gt;0,IF(VLOOKUP($C149,'YTD Scores'!$AN$2:$BC$200,H$2,FALSE)&gt;0,VLOOKUP($C149,'YTD Scores'!$AN$2:$BC$200,H$2,FALSE),""),"")</f>
        <v/>
      </c>
      <c r="I149" s="6" t="str">
        <f>IF($C149&gt;0,IF(VLOOKUP($C149,'YTD Scores'!$AN$2:$BC$200,I$2,FALSE)&gt;0,VLOOKUP($C149,'YTD Scores'!$AN$2:$BC$200,I$2,FALSE),""),"")</f>
        <v/>
      </c>
      <c r="J149" s="6" t="str">
        <f>IF($C149&gt;0,IF(VLOOKUP($C149,'YTD Scores'!$AN$2:$BC$200,J$2,FALSE)&gt;0,VLOOKUP($C149,'YTD Scores'!$AN$2:$BC$200,J$2,FALSE),""),"")</f>
        <v/>
      </c>
      <c r="K149" s="6" t="str">
        <f>IF($C149&gt;0,IF(VLOOKUP($C149,'YTD Scores'!$AN$2:$BC$200,K$2,FALSE)&gt;0,VLOOKUP($C149,'YTD Scores'!$AN$2:$BC$200,K$2,FALSE),""),"")</f>
        <v/>
      </c>
      <c r="L149" s="6" t="str">
        <f>IF($C149&gt;0,IF(VLOOKUP($C149,'YTD Scores'!$AN$2:$BC$200,L$2,FALSE)&gt;0,VLOOKUP($C149,'YTD Scores'!$AN$2:$BC$200,L$2,FALSE),""),"")</f>
        <v/>
      </c>
      <c r="M149" s="6" t="str">
        <f>IF($C149&gt;0,IF(VLOOKUP($C149,'YTD Scores'!$AN$2:$BC$200,M$2,FALSE)&gt;0,VLOOKUP($C149,'YTD Scores'!$AN$2:$BC$200,M$2,FALSE),""),"")</f>
        <v/>
      </c>
      <c r="N149" s="6" t="str">
        <f>IF($C149&gt;0,IF(VLOOKUP($C149,'YTD Scores'!$AN$2:$BC$200,N$2,FALSE)&gt;0,VLOOKUP($C149,'YTD Scores'!$AN$2:$BC$200,N$2,FALSE),""),"")</f>
        <v/>
      </c>
      <c r="O149" s="6" t="str">
        <f>IF($C149&gt;0,IF(VLOOKUP($C149,'YTD Scores'!$AN$2:$BC$200,O$2,FALSE)&gt;0,VLOOKUP($C149,'YTD Scores'!$AN$2:$BC$200,O$2,FALSE),""),"")</f>
        <v/>
      </c>
      <c r="P149" s="6" t="str">
        <f>IF($C149&gt;0,IF(VLOOKUP($C149,'YTD Scores'!$AN$2:$BC$200,P$2,FALSE)&gt;0,VLOOKUP($C149,'YTD Scores'!$AN$2:$BC$200,P$2,FALSE),""),"")</f>
        <v/>
      </c>
      <c r="Q149" s="6" t="str">
        <f>IF($C149&gt;0,IF(VLOOKUP($C149,'YTD Scores'!$AN$2:$BC$200,Q$2,FALSE)&gt;0,VLOOKUP($C149,'YTD Scores'!$AN$2:$BC$200,Q$2,FALSE),""),"")</f>
        <v/>
      </c>
    </row>
    <row r="150" spans="1:17" ht="10.9" customHeight="1" x14ac:dyDescent="0.2">
      <c r="A150" s="1">
        <f t="shared" si="7"/>
        <v>147</v>
      </c>
      <c r="B150" s="1" t="str">
        <f t="shared" si="8"/>
        <v/>
      </c>
      <c r="C150" s="29">
        <f>IF(LARGE('YTD Scores'!AN$2:AN$200,A150)&gt;0.99,LARGE('YTD Scores'!AN$2:AN$200,A150),0)</f>
        <v>0</v>
      </c>
      <c r="F150" s="6" t="str">
        <f>IF($C150&gt;0,IF(VLOOKUP($C150,'YTD Scores'!$AN$2:$BC$200,F$2,FALSE)&gt;0,VLOOKUP($C150,'YTD Scores'!$AN$2:$BC$200,F$2,FALSE),""),"")</f>
        <v/>
      </c>
      <c r="G150" s="6" t="str">
        <f>IF($C150&gt;0,IF(VLOOKUP($C150,'YTD Scores'!$AN$2:$BC$200,G$2,FALSE)&gt;0,VLOOKUP($C150,'YTD Scores'!$AN$2:$BC$200,G$2,FALSE),""),"")</f>
        <v/>
      </c>
      <c r="H150" s="6" t="str">
        <f>IF($C150&gt;0,IF(VLOOKUP($C150,'YTD Scores'!$AN$2:$BC$200,H$2,FALSE)&gt;0,VLOOKUP($C150,'YTD Scores'!$AN$2:$BC$200,H$2,FALSE),""),"")</f>
        <v/>
      </c>
      <c r="I150" s="6" t="str">
        <f>IF($C150&gt;0,IF(VLOOKUP($C150,'YTD Scores'!$AN$2:$BC$200,I$2,FALSE)&gt;0,VLOOKUP($C150,'YTD Scores'!$AN$2:$BC$200,I$2,FALSE),""),"")</f>
        <v/>
      </c>
      <c r="J150" s="6" t="str">
        <f>IF($C150&gt;0,IF(VLOOKUP($C150,'YTD Scores'!$AN$2:$BC$200,J$2,FALSE)&gt;0,VLOOKUP($C150,'YTD Scores'!$AN$2:$BC$200,J$2,FALSE),""),"")</f>
        <v/>
      </c>
      <c r="K150" s="6" t="str">
        <f>IF($C150&gt;0,IF(VLOOKUP($C150,'YTD Scores'!$AN$2:$BC$200,K$2,FALSE)&gt;0,VLOOKUP($C150,'YTD Scores'!$AN$2:$BC$200,K$2,FALSE),""),"")</f>
        <v/>
      </c>
      <c r="L150" s="6" t="str">
        <f>IF($C150&gt;0,IF(VLOOKUP($C150,'YTD Scores'!$AN$2:$BC$200,L$2,FALSE)&gt;0,VLOOKUP($C150,'YTD Scores'!$AN$2:$BC$200,L$2,FALSE),""),"")</f>
        <v/>
      </c>
      <c r="M150" s="6" t="str">
        <f>IF($C150&gt;0,IF(VLOOKUP($C150,'YTD Scores'!$AN$2:$BC$200,M$2,FALSE)&gt;0,VLOOKUP($C150,'YTD Scores'!$AN$2:$BC$200,M$2,FALSE),""),"")</f>
        <v/>
      </c>
      <c r="N150" s="6" t="str">
        <f>IF($C150&gt;0,IF(VLOOKUP($C150,'YTD Scores'!$AN$2:$BC$200,N$2,FALSE)&gt;0,VLOOKUP($C150,'YTD Scores'!$AN$2:$BC$200,N$2,FALSE),""),"")</f>
        <v/>
      </c>
      <c r="O150" s="6" t="str">
        <f>IF($C150&gt;0,IF(VLOOKUP($C150,'YTD Scores'!$AN$2:$BC$200,O$2,FALSE)&gt;0,VLOOKUP($C150,'YTD Scores'!$AN$2:$BC$200,O$2,FALSE),""),"")</f>
        <v/>
      </c>
      <c r="P150" s="6" t="str">
        <f>IF($C150&gt;0,IF(VLOOKUP($C150,'YTD Scores'!$AN$2:$BC$200,P$2,FALSE)&gt;0,VLOOKUP($C150,'YTD Scores'!$AN$2:$BC$200,P$2,FALSE),""),"")</f>
        <v/>
      </c>
      <c r="Q150" s="6" t="str">
        <f>IF($C150&gt;0,IF(VLOOKUP($C150,'YTD Scores'!$AN$2:$BC$200,Q$2,FALSE)&gt;0,VLOOKUP($C150,'YTD Scores'!$AN$2:$BC$200,Q$2,FALSE),""),"")</f>
        <v/>
      </c>
    </row>
    <row r="151" spans="1:17" ht="10.9" customHeight="1" x14ac:dyDescent="0.2">
      <c r="A151" s="1">
        <f t="shared" si="7"/>
        <v>148</v>
      </c>
      <c r="B151" s="1" t="str">
        <f t="shared" si="8"/>
        <v/>
      </c>
      <c r="C151" s="29">
        <f>IF(LARGE('YTD Scores'!AN$2:AN$200,A151)&gt;0.99,LARGE('YTD Scores'!AN$2:AN$200,A151),0)</f>
        <v>0</v>
      </c>
      <c r="F151" s="6" t="str">
        <f>IF($C151&gt;0,IF(VLOOKUP($C151,'YTD Scores'!$AN$2:$BC$200,F$2,FALSE)&gt;0,VLOOKUP($C151,'YTD Scores'!$AN$2:$BC$200,F$2,FALSE),""),"")</f>
        <v/>
      </c>
      <c r="G151" s="6" t="str">
        <f>IF($C151&gt;0,IF(VLOOKUP($C151,'YTD Scores'!$AN$2:$BC$200,G$2,FALSE)&gt;0,VLOOKUP($C151,'YTD Scores'!$AN$2:$BC$200,G$2,FALSE),""),"")</f>
        <v/>
      </c>
      <c r="H151" s="6" t="str">
        <f>IF($C151&gt;0,IF(VLOOKUP($C151,'YTD Scores'!$AN$2:$BC$200,H$2,FALSE)&gt;0,VLOOKUP($C151,'YTD Scores'!$AN$2:$BC$200,H$2,FALSE),""),"")</f>
        <v/>
      </c>
      <c r="I151" s="6" t="str">
        <f>IF($C151&gt;0,IF(VLOOKUP($C151,'YTD Scores'!$AN$2:$BC$200,I$2,FALSE)&gt;0,VLOOKUP($C151,'YTD Scores'!$AN$2:$BC$200,I$2,FALSE),""),"")</f>
        <v/>
      </c>
      <c r="J151" s="6" t="str">
        <f>IF($C151&gt;0,IF(VLOOKUP($C151,'YTD Scores'!$AN$2:$BC$200,J$2,FALSE)&gt;0,VLOOKUP($C151,'YTD Scores'!$AN$2:$BC$200,J$2,FALSE),""),"")</f>
        <v/>
      </c>
      <c r="K151" s="6" t="str">
        <f>IF($C151&gt;0,IF(VLOOKUP($C151,'YTD Scores'!$AN$2:$BC$200,K$2,FALSE)&gt;0,VLOOKUP($C151,'YTD Scores'!$AN$2:$BC$200,K$2,FALSE),""),"")</f>
        <v/>
      </c>
      <c r="L151" s="6" t="str">
        <f>IF($C151&gt;0,IF(VLOOKUP($C151,'YTD Scores'!$AN$2:$BC$200,L$2,FALSE)&gt;0,VLOOKUP($C151,'YTD Scores'!$AN$2:$BC$200,L$2,FALSE),""),"")</f>
        <v/>
      </c>
      <c r="M151" s="6" t="str">
        <f>IF($C151&gt;0,IF(VLOOKUP($C151,'YTD Scores'!$AN$2:$BC$200,M$2,FALSE)&gt;0,VLOOKUP($C151,'YTD Scores'!$AN$2:$BC$200,M$2,FALSE),""),"")</f>
        <v/>
      </c>
      <c r="N151" s="6" t="str">
        <f>IF($C151&gt;0,IF(VLOOKUP($C151,'YTD Scores'!$AN$2:$BC$200,N$2,FALSE)&gt;0,VLOOKUP($C151,'YTD Scores'!$AN$2:$BC$200,N$2,FALSE),""),"")</f>
        <v/>
      </c>
      <c r="O151" s="6" t="str">
        <f>IF($C151&gt;0,IF(VLOOKUP($C151,'YTD Scores'!$AN$2:$BC$200,O$2,FALSE)&gt;0,VLOOKUP($C151,'YTD Scores'!$AN$2:$BC$200,O$2,FALSE),""),"")</f>
        <v/>
      </c>
      <c r="P151" s="6" t="str">
        <f>IF($C151&gt;0,IF(VLOOKUP($C151,'YTD Scores'!$AN$2:$BC$200,P$2,FALSE)&gt;0,VLOOKUP($C151,'YTD Scores'!$AN$2:$BC$200,P$2,FALSE),""),"")</f>
        <v/>
      </c>
      <c r="Q151" s="6" t="str">
        <f>IF($C151&gt;0,IF(VLOOKUP($C151,'YTD Scores'!$AN$2:$BC$200,Q$2,FALSE)&gt;0,VLOOKUP($C151,'YTD Scores'!$AN$2:$BC$200,Q$2,FALSE),""),"")</f>
        <v/>
      </c>
    </row>
    <row r="152" spans="1:17" ht="10.9" customHeight="1" x14ac:dyDescent="0.2">
      <c r="A152" s="1">
        <f t="shared" si="7"/>
        <v>149</v>
      </c>
      <c r="B152" s="1" t="str">
        <f t="shared" si="8"/>
        <v/>
      </c>
      <c r="C152" s="29">
        <f>IF(LARGE('YTD Scores'!AN$2:AN$200,A152)&gt;0.99,LARGE('YTD Scores'!AN$2:AN$200,A152),0)</f>
        <v>0</v>
      </c>
      <c r="F152" s="6" t="str">
        <f>IF($C152&gt;0,IF(VLOOKUP($C152,'YTD Scores'!$AN$2:$BC$200,F$2,FALSE)&gt;0,VLOOKUP($C152,'YTD Scores'!$AN$2:$BC$200,F$2,FALSE),""),"")</f>
        <v/>
      </c>
      <c r="G152" s="6" t="str">
        <f>IF($C152&gt;0,IF(VLOOKUP($C152,'YTD Scores'!$AN$2:$BC$200,G$2,FALSE)&gt;0,VLOOKUP($C152,'YTD Scores'!$AN$2:$BC$200,G$2,FALSE),""),"")</f>
        <v/>
      </c>
      <c r="H152" s="6" t="str">
        <f>IF($C152&gt;0,IF(VLOOKUP($C152,'YTD Scores'!$AN$2:$BC$200,H$2,FALSE)&gt;0,VLOOKUP($C152,'YTD Scores'!$AN$2:$BC$200,H$2,FALSE),""),"")</f>
        <v/>
      </c>
      <c r="I152" s="6" t="str">
        <f>IF($C152&gt;0,IF(VLOOKUP($C152,'YTD Scores'!$AN$2:$BC$200,I$2,FALSE)&gt;0,VLOOKUP($C152,'YTD Scores'!$AN$2:$BC$200,I$2,FALSE),""),"")</f>
        <v/>
      </c>
      <c r="J152" s="6" t="str">
        <f>IF($C152&gt;0,IF(VLOOKUP($C152,'YTD Scores'!$AN$2:$BC$200,J$2,FALSE)&gt;0,VLOOKUP($C152,'YTD Scores'!$AN$2:$BC$200,J$2,FALSE),""),"")</f>
        <v/>
      </c>
      <c r="K152" s="6" t="str">
        <f>IF($C152&gt;0,IF(VLOOKUP($C152,'YTD Scores'!$AN$2:$BC$200,K$2,FALSE)&gt;0,VLOOKUP($C152,'YTD Scores'!$AN$2:$BC$200,K$2,FALSE),""),"")</f>
        <v/>
      </c>
      <c r="L152" s="6" t="str">
        <f>IF($C152&gt;0,IF(VLOOKUP($C152,'YTD Scores'!$AN$2:$BC$200,L$2,FALSE)&gt;0,VLOOKUP($C152,'YTD Scores'!$AN$2:$BC$200,L$2,FALSE),""),"")</f>
        <v/>
      </c>
      <c r="M152" s="6" t="str">
        <f>IF($C152&gt;0,IF(VLOOKUP($C152,'YTD Scores'!$AN$2:$BC$200,M$2,FALSE)&gt;0,VLOOKUP($C152,'YTD Scores'!$AN$2:$BC$200,M$2,FALSE),""),"")</f>
        <v/>
      </c>
      <c r="N152" s="6" t="str">
        <f>IF($C152&gt;0,IF(VLOOKUP($C152,'YTD Scores'!$AN$2:$BC$200,N$2,FALSE)&gt;0,VLOOKUP($C152,'YTD Scores'!$AN$2:$BC$200,N$2,FALSE),""),"")</f>
        <v/>
      </c>
      <c r="O152" s="6" t="str">
        <f>IF($C152&gt;0,IF(VLOOKUP($C152,'YTD Scores'!$AN$2:$BC$200,O$2,FALSE)&gt;0,VLOOKUP($C152,'YTD Scores'!$AN$2:$BC$200,O$2,FALSE),""),"")</f>
        <v/>
      </c>
      <c r="P152" s="6" t="str">
        <f>IF($C152&gt;0,IF(VLOOKUP($C152,'YTD Scores'!$AN$2:$BC$200,P$2,FALSE)&gt;0,VLOOKUP($C152,'YTD Scores'!$AN$2:$BC$200,P$2,FALSE),""),"")</f>
        <v/>
      </c>
      <c r="Q152" s="6" t="str">
        <f>IF($C152&gt;0,IF(VLOOKUP($C152,'YTD Scores'!$AN$2:$BC$200,Q$2,FALSE)&gt;0,VLOOKUP($C152,'YTD Scores'!$AN$2:$BC$200,Q$2,FALSE),""),"")</f>
        <v/>
      </c>
    </row>
    <row r="153" spans="1:17" ht="10.9" customHeight="1" x14ac:dyDescent="0.2">
      <c r="A153" s="1">
        <f t="shared" si="7"/>
        <v>150</v>
      </c>
      <c r="B153" s="1" t="str">
        <f t="shared" si="8"/>
        <v/>
      </c>
      <c r="C153" s="29">
        <f>IF(LARGE('YTD Scores'!AN$2:AN$200,A153)&gt;0.99,LARGE('YTD Scores'!AN$2:AN$200,A153),0)</f>
        <v>0</v>
      </c>
      <c r="F153" s="6" t="str">
        <f>IF($C153&gt;0,IF(VLOOKUP($C153,'YTD Scores'!$AN$2:$BC$200,F$2,FALSE)&gt;0,VLOOKUP($C153,'YTD Scores'!$AN$2:$BC$200,F$2,FALSE),""),"")</f>
        <v/>
      </c>
      <c r="G153" s="6" t="str">
        <f>IF($C153&gt;0,IF(VLOOKUP($C153,'YTD Scores'!$AN$2:$BC$200,G$2,FALSE)&gt;0,VLOOKUP($C153,'YTD Scores'!$AN$2:$BC$200,G$2,FALSE),""),"")</f>
        <v/>
      </c>
      <c r="H153" s="6" t="str">
        <f>IF($C153&gt;0,IF(VLOOKUP($C153,'YTD Scores'!$AN$2:$BC$200,H$2,FALSE)&gt;0,VLOOKUP($C153,'YTD Scores'!$AN$2:$BC$200,H$2,FALSE),""),"")</f>
        <v/>
      </c>
      <c r="I153" s="6" t="str">
        <f>IF($C153&gt;0,IF(VLOOKUP($C153,'YTD Scores'!$AN$2:$BC$200,I$2,FALSE)&gt;0,VLOOKUP($C153,'YTD Scores'!$AN$2:$BC$200,I$2,FALSE),""),"")</f>
        <v/>
      </c>
      <c r="J153" s="6" t="str">
        <f>IF($C153&gt;0,IF(VLOOKUP($C153,'YTD Scores'!$AN$2:$BC$200,J$2,FALSE)&gt;0,VLOOKUP($C153,'YTD Scores'!$AN$2:$BC$200,J$2,FALSE),""),"")</f>
        <v/>
      </c>
      <c r="K153" s="6" t="str">
        <f>IF($C153&gt;0,IF(VLOOKUP($C153,'YTD Scores'!$AN$2:$BC$200,K$2,FALSE)&gt;0,VLOOKUP($C153,'YTD Scores'!$AN$2:$BC$200,K$2,FALSE),""),"")</f>
        <v/>
      </c>
      <c r="L153" s="6" t="str">
        <f>IF($C153&gt;0,IF(VLOOKUP($C153,'YTD Scores'!$AN$2:$BC$200,L$2,FALSE)&gt;0,VLOOKUP($C153,'YTD Scores'!$AN$2:$BC$200,L$2,FALSE),""),"")</f>
        <v/>
      </c>
      <c r="M153" s="6" t="str">
        <f>IF($C153&gt;0,IF(VLOOKUP($C153,'YTD Scores'!$AN$2:$BC$200,M$2,FALSE)&gt;0,VLOOKUP($C153,'YTD Scores'!$AN$2:$BC$200,M$2,FALSE),""),"")</f>
        <v/>
      </c>
      <c r="N153" s="6" t="str">
        <f>IF($C153&gt;0,IF(VLOOKUP($C153,'YTD Scores'!$AN$2:$BC$200,N$2,FALSE)&gt;0,VLOOKUP($C153,'YTD Scores'!$AN$2:$BC$200,N$2,FALSE),""),"")</f>
        <v/>
      </c>
      <c r="O153" s="6" t="str">
        <f>IF($C153&gt;0,IF(VLOOKUP($C153,'YTD Scores'!$AN$2:$BC$200,O$2,FALSE)&gt;0,VLOOKUP($C153,'YTD Scores'!$AN$2:$BC$200,O$2,FALSE),""),"")</f>
        <v/>
      </c>
      <c r="P153" s="6" t="str">
        <f>IF($C153&gt;0,IF(VLOOKUP($C153,'YTD Scores'!$AN$2:$BC$200,P$2,FALSE)&gt;0,VLOOKUP($C153,'YTD Scores'!$AN$2:$BC$200,P$2,FALSE),""),"")</f>
        <v/>
      </c>
      <c r="Q153" s="6" t="str">
        <f>IF($C153&gt;0,IF(VLOOKUP($C153,'YTD Scores'!$AN$2:$BC$200,Q$2,FALSE)&gt;0,VLOOKUP($C153,'YTD Scores'!$AN$2:$BC$200,Q$2,FALSE),""),"")</f>
        <v/>
      </c>
    </row>
    <row r="154" spans="1:17" ht="10.9" customHeight="1" x14ac:dyDescent="0.2">
      <c r="A154" s="1">
        <f t="shared" si="7"/>
        <v>151</v>
      </c>
      <c r="B154" s="1" t="str">
        <f t="shared" si="8"/>
        <v/>
      </c>
      <c r="C154" s="29">
        <f>IF(LARGE('YTD Scores'!AN$2:AN$200,A154)&gt;0.99,LARGE('YTD Scores'!AN$2:AN$200,A154),0)</f>
        <v>0</v>
      </c>
      <c r="F154" s="6" t="str">
        <f>IF($C154&gt;0,IF(VLOOKUP($C154,'YTD Scores'!$AN$2:$BC$200,F$2,FALSE)&gt;0,VLOOKUP($C154,'YTD Scores'!$AN$2:$BC$200,F$2,FALSE),""),"")</f>
        <v/>
      </c>
      <c r="G154" s="6" t="str">
        <f>IF($C154&gt;0,IF(VLOOKUP($C154,'YTD Scores'!$AN$2:$BC$200,G$2,FALSE)&gt;0,VLOOKUP($C154,'YTD Scores'!$AN$2:$BC$200,G$2,FALSE),""),"")</f>
        <v/>
      </c>
      <c r="H154" s="6" t="str">
        <f>IF($C154&gt;0,IF(VLOOKUP($C154,'YTD Scores'!$AN$2:$BC$200,H$2,FALSE)&gt;0,VLOOKUP($C154,'YTD Scores'!$AN$2:$BC$200,H$2,FALSE),""),"")</f>
        <v/>
      </c>
      <c r="I154" s="6" t="str">
        <f>IF($C154&gt;0,IF(VLOOKUP($C154,'YTD Scores'!$AN$2:$BC$200,I$2,FALSE)&gt;0,VLOOKUP($C154,'YTD Scores'!$AN$2:$BC$200,I$2,FALSE),""),"")</f>
        <v/>
      </c>
      <c r="J154" s="6" t="str">
        <f>IF($C154&gt;0,IF(VLOOKUP($C154,'YTD Scores'!$AN$2:$BC$200,J$2,FALSE)&gt;0,VLOOKUP($C154,'YTD Scores'!$AN$2:$BC$200,J$2,FALSE),""),"")</f>
        <v/>
      </c>
      <c r="K154" s="6" t="str">
        <f>IF($C154&gt;0,IF(VLOOKUP($C154,'YTD Scores'!$AN$2:$BC$200,K$2,FALSE)&gt;0,VLOOKUP($C154,'YTD Scores'!$AN$2:$BC$200,K$2,FALSE),""),"")</f>
        <v/>
      </c>
      <c r="L154" s="6" t="str">
        <f>IF($C154&gt;0,IF(VLOOKUP($C154,'YTD Scores'!$AN$2:$BC$200,L$2,FALSE)&gt;0,VLOOKUP($C154,'YTD Scores'!$AN$2:$BC$200,L$2,FALSE),""),"")</f>
        <v/>
      </c>
      <c r="M154" s="6" t="str">
        <f>IF($C154&gt;0,IF(VLOOKUP($C154,'YTD Scores'!$AN$2:$BC$200,M$2,FALSE)&gt;0,VLOOKUP($C154,'YTD Scores'!$AN$2:$BC$200,M$2,FALSE),""),"")</f>
        <v/>
      </c>
      <c r="N154" s="6" t="str">
        <f>IF($C154&gt;0,IF(VLOOKUP($C154,'YTD Scores'!$AN$2:$BC$200,N$2,FALSE)&gt;0,VLOOKUP($C154,'YTD Scores'!$AN$2:$BC$200,N$2,FALSE),""),"")</f>
        <v/>
      </c>
      <c r="O154" s="6" t="str">
        <f>IF($C154&gt;0,IF(VLOOKUP($C154,'YTD Scores'!$AN$2:$BC$200,O$2,FALSE)&gt;0,VLOOKUP($C154,'YTD Scores'!$AN$2:$BC$200,O$2,FALSE),""),"")</f>
        <v/>
      </c>
      <c r="P154" s="6" t="str">
        <f>IF($C154&gt;0,IF(VLOOKUP($C154,'YTD Scores'!$AN$2:$BC$200,P$2,FALSE)&gt;0,VLOOKUP($C154,'YTD Scores'!$AN$2:$BC$200,P$2,FALSE),""),"")</f>
        <v/>
      </c>
      <c r="Q154" s="6" t="str">
        <f>IF($C154&gt;0,IF(VLOOKUP($C154,'YTD Scores'!$AN$2:$BC$200,Q$2,FALSE)&gt;0,VLOOKUP($C154,'YTD Scores'!$AN$2:$BC$200,Q$2,FALSE),""),"")</f>
        <v/>
      </c>
    </row>
    <row r="155" spans="1:17" ht="10.9" customHeight="1" x14ac:dyDescent="0.2">
      <c r="A155" s="1">
        <f t="shared" si="7"/>
        <v>152</v>
      </c>
      <c r="B155" s="1" t="str">
        <f t="shared" si="8"/>
        <v/>
      </c>
      <c r="C155" s="29">
        <f>IF(LARGE('YTD Scores'!AN$2:AN$200,A155)&gt;0.99,LARGE('YTD Scores'!AN$2:AN$200,A155),0)</f>
        <v>0</v>
      </c>
      <c r="F155" s="6" t="str">
        <f>IF($C155&gt;0,IF(VLOOKUP($C155,'YTD Scores'!$AN$2:$BC$200,F$2,FALSE)&gt;0,VLOOKUP($C155,'YTD Scores'!$AN$2:$BC$200,F$2,FALSE),""),"")</f>
        <v/>
      </c>
      <c r="G155" s="6" t="str">
        <f>IF($C155&gt;0,IF(VLOOKUP($C155,'YTD Scores'!$AN$2:$BC$200,G$2,FALSE)&gt;0,VLOOKUP($C155,'YTD Scores'!$AN$2:$BC$200,G$2,FALSE),""),"")</f>
        <v/>
      </c>
      <c r="H155" s="6" t="str">
        <f>IF($C155&gt;0,IF(VLOOKUP($C155,'YTD Scores'!$AN$2:$BC$200,H$2,FALSE)&gt;0,VLOOKUP($C155,'YTD Scores'!$AN$2:$BC$200,H$2,FALSE),""),"")</f>
        <v/>
      </c>
      <c r="I155" s="6" t="str">
        <f>IF($C155&gt;0,IF(VLOOKUP($C155,'YTD Scores'!$AN$2:$BC$200,I$2,FALSE)&gt;0,VLOOKUP($C155,'YTD Scores'!$AN$2:$BC$200,I$2,FALSE),""),"")</f>
        <v/>
      </c>
      <c r="J155" s="6" t="str">
        <f>IF($C155&gt;0,IF(VLOOKUP($C155,'YTD Scores'!$AN$2:$BC$200,J$2,FALSE)&gt;0,VLOOKUP($C155,'YTD Scores'!$AN$2:$BC$200,J$2,FALSE),""),"")</f>
        <v/>
      </c>
      <c r="K155" s="6" t="str">
        <f>IF($C155&gt;0,IF(VLOOKUP($C155,'YTD Scores'!$AN$2:$BC$200,K$2,FALSE)&gt;0,VLOOKUP($C155,'YTD Scores'!$AN$2:$BC$200,K$2,FALSE),""),"")</f>
        <v/>
      </c>
      <c r="L155" s="6" t="str">
        <f>IF($C155&gt;0,IF(VLOOKUP($C155,'YTD Scores'!$AN$2:$BC$200,L$2,FALSE)&gt;0,VLOOKUP($C155,'YTD Scores'!$AN$2:$BC$200,L$2,FALSE),""),"")</f>
        <v/>
      </c>
      <c r="M155" s="6" t="str">
        <f>IF($C155&gt;0,IF(VLOOKUP($C155,'YTD Scores'!$AN$2:$BC$200,M$2,FALSE)&gt;0,VLOOKUP($C155,'YTD Scores'!$AN$2:$BC$200,M$2,FALSE),""),"")</f>
        <v/>
      </c>
      <c r="N155" s="6" t="str">
        <f>IF($C155&gt;0,IF(VLOOKUP($C155,'YTD Scores'!$AN$2:$BC$200,N$2,FALSE)&gt;0,VLOOKUP($C155,'YTD Scores'!$AN$2:$BC$200,N$2,FALSE),""),"")</f>
        <v/>
      </c>
      <c r="O155" s="6" t="str">
        <f>IF($C155&gt;0,IF(VLOOKUP($C155,'YTD Scores'!$AN$2:$BC$200,O$2,FALSE)&gt;0,VLOOKUP($C155,'YTD Scores'!$AN$2:$BC$200,O$2,FALSE),""),"")</f>
        <v/>
      </c>
      <c r="P155" s="6" t="str">
        <f>IF($C155&gt;0,IF(VLOOKUP($C155,'YTD Scores'!$AN$2:$BC$200,P$2,FALSE)&gt;0,VLOOKUP($C155,'YTD Scores'!$AN$2:$BC$200,P$2,FALSE),""),"")</f>
        <v/>
      </c>
      <c r="Q155" s="6" t="str">
        <f>IF($C155&gt;0,IF(VLOOKUP($C155,'YTD Scores'!$AN$2:$BC$200,Q$2,FALSE)&gt;0,VLOOKUP($C155,'YTD Scores'!$AN$2:$BC$200,Q$2,FALSE),""),"")</f>
        <v/>
      </c>
    </row>
    <row r="156" spans="1:17" ht="10.9" customHeight="1" x14ac:dyDescent="0.2">
      <c r="A156" s="1">
        <f t="shared" si="7"/>
        <v>153</v>
      </c>
      <c r="B156" s="1" t="str">
        <f t="shared" si="8"/>
        <v/>
      </c>
      <c r="C156" s="29">
        <f>IF(LARGE('YTD Scores'!AN$2:AN$200,A156)&gt;0.99,LARGE('YTD Scores'!AN$2:AN$200,A156),0)</f>
        <v>0</v>
      </c>
      <c r="F156" s="6" t="str">
        <f>IF($C156&gt;0,IF(VLOOKUP($C156,'YTD Scores'!$AN$2:$BC$200,F$2,FALSE)&gt;0,VLOOKUP($C156,'YTD Scores'!$AN$2:$BC$200,F$2,FALSE),""),"")</f>
        <v/>
      </c>
      <c r="G156" s="6" t="str">
        <f>IF($C156&gt;0,IF(VLOOKUP($C156,'YTD Scores'!$AN$2:$BC$200,G$2,FALSE)&gt;0,VLOOKUP($C156,'YTD Scores'!$AN$2:$BC$200,G$2,FALSE),""),"")</f>
        <v/>
      </c>
      <c r="H156" s="6" t="str">
        <f>IF($C156&gt;0,IF(VLOOKUP($C156,'YTD Scores'!$AN$2:$BC$200,H$2,FALSE)&gt;0,VLOOKUP($C156,'YTD Scores'!$AN$2:$BC$200,H$2,FALSE),""),"")</f>
        <v/>
      </c>
      <c r="I156" s="6" t="str">
        <f>IF($C156&gt;0,IF(VLOOKUP($C156,'YTD Scores'!$AN$2:$BC$200,I$2,FALSE)&gt;0,VLOOKUP($C156,'YTD Scores'!$AN$2:$BC$200,I$2,FALSE),""),"")</f>
        <v/>
      </c>
      <c r="J156" s="6" t="str">
        <f>IF($C156&gt;0,IF(VLOOKUP($C156,'YTD Scores'!$AN$2:$BC$200,J$2,FALSE)&gt;0,VLOOKUP($C156,'YTD Scores'!$AN$2:$BC$200,J$2,FALSE),""),"")</f>
        <v/>
      </c>
      <c r="K156" s="6" t="str">
        <f>IF($C156&gt;0,IF(VLOOKUP($C156,'YTD Scores'!$AN$2:$BC$200,K$2,FALSE)&gt;0,VLOOKUP($C156,'YTD Scores'!$AN$2:$BC$200,K$2,FALSE),""),"")</f>
        <v/>
      </c>
      <c r="L156" s="6" t="str">
        <f>IF($C156&gt;0,IF(VLOOKUP($C156,'YTD Scores'!$AN$2:$BC$200,L$2,FALSE)&gt;0,VLOOKUP($C156,'YTD Scores'!$AN$2:$BC$200,L$2,FALSE),""),"")</f>
        <v/>
      </c>
      <c r="M156" s="6" t="str">
        <f>IF($C156&gt;0,IF(VLOOKUP($C156,'YTD Scores'!$AN$2:$BC$200,M$2,FALSE)&gt;0,VLOOKUP($C156,'YTD Scores'!$AN$2:$BC$200,M$2,FALSE),""),"")</f>
        <v/>
      </c>
      <c r="N156" s="6" t="str">
        <f>IF($C156&gt;0,IF(VLOOKUP($C156,'YTD Scores'!$AN$2:$BC$200,N$2,FALSE)&gt;0,VLOOKUP($C156,'YTD Scores'!$AN$2:$BC$200,N$2,FALSE),""),"")</f>
        <v/>
      </c>
      <c r="O156" s="6" t="str">
        <f>IF($C156&gt;0,IF(VLOOKUP($C156,'YTD Scores'!$AN$2:$BC$200,O$2,FALSE)&gt;0,VLOOKUP($C156,'YTD Scores'!$AN$2:$BC$200,O$2,FALSE),""),"")</f>
        <v/>
      </c>
      <c r="P156" s="6" t="str">
        <f>IF($C156&gt;0,IF(VLOOKUP($C156,'YTD Scores'!$AN$2:$BC$200,P$2,FALSE)&gt;0,VLOOKUP($C156,'YTD Scores'!$AN$2:$BC$200,P$2,FALSE),""),"")</f>
        <v/>
      </c>
      <c r="Q156" s="6" t="str">
        <f>IF($C156&gt;0,IF(VLOOKUP($C156,'YTD Scores'!$AN$2:$BC$200,Q$2,FALSE)&gt;0,VLOOKUP($C156,'YTD Scores'!$AN$2:$BC$200,Q$2,FALSE),""),"")</f>
        <v/>
      </c>
    </row>
    <row r="157" spans="1:17" ht="10.9" customHeight="1" x14ac:dyDescent="0.2">
      <c r="A157" s="1">
        <f t="shared" si="7"/>
        <v>154</v>
      </c>
      <c r="B157" s="1" t="str">
        <f t="shared" si="8"/>
        <v/>
      </c>
      <c r="C157" s="29">
        <f>IF(LARGE('YTD Scores'!AN$2:AN$200,A157)&gt;0.99,LARGE('YTD Scores'!AN$2:AN$200,A157),0)</f>
        <v>0</v>
      </c>
      <c r="F157" s="6" t="str">
        <f>IF($C157&gt;0,IF(VLOOKUP($C157,'YTD Scores'!$AN$2:$BC$200,F$2,FALSE)&gt;0,VLOOKUP($C157,'YTD Scores'!$AN$2:$BC$200,F$2,FALSE),""),"")</f>
        <v/>
      </c>
      <c r="G157" s="6" t="str">
        <f>IF($C157&gt;0,IF(VLOOKUP($C157,'YTD Scores'!$AN$2:$BC$200,G$2,FALSE)&gt;0,VLOOKUP($C157,'YTD Scores'!$AN$2:$BC$200,G$2,FALSE),""),"")</f>
        <v/>
      </c>
      <c r="H157" s="6" t="str">
        <f>IF($C157&gt;0,IF(VLOOKUP($C157,'YTD Scores'!$AN$2:$BC$200,H$2,FALSE)&gt;0,VLOOKUP($C157,'YTD Scores'!$AN$2:$BC$200,H$2,FALSE),""),"")</f>
        <v/>
      </c>
      <c r="I157" s="6" t="str">
        <f>IF($C157&gt;0,IF(VLOOKUP($C157,'YTD Scores'!$AN$2:$BC$200,I$2,FALSE)&gt;0,VLOOKUP($C157,'YTD Scores'!$AN$2:$BC$200,I$2,FALSE),""),"")</f>
        <v/>
      </c>
      <c r="J157" s="6" t="str">
        <f>IF($C157&gt;0,IF(VLOOKUP($C157,'YTD Scores'!$AN$2:$BC$200,J$2,FALSE)&gt;0,VLOOKUP($C157,'YTD Scores'!$AN$2:$BC$200,J$2,FALSE),""),"")</f>
        <v/>
      </c>
      <c r="K157" s="6" t="str">
        <f>IF($C157&gt;0,IF(VLOOKUP($C157,'YTD Scores'!$AN$2:$BC$200,K$2,FALSE)&gt;0,VLOOKUP($C157,'YTD Scores'!$AN$2:$BC$200,K$2,FALSE),""),"")</f>
        <v/>
      </c>
      <c r="L157" s="6" t="str">
        <f>IF($C157&gt;0,IF(VLOOKUP($C157,'YTD Scores'!$AN$2:$BC$200,L$2,FALSE)&gt;0,VLOOKUP($C157,'YTD Scores'!$AN$2:$BC$200,L$2,FALSE),""),"")</f>
        <v/>
      </c>
      <c r="M157" s="6" t="str">
        <f>IF($C157&gt;0,IF(VLOOKUP($C157,'YTD Scores'!$AN$2:$BC$200,M$2,FALSE)&gt;0,VLOOKUP($C157,'YTD Scores'!$AN$2:$BC$200,M$2,FALSE),""),"")</f>
        <v/>
      </c>
      <c r="N157" s="6" t="str">
        <f>IF($C157&gt;0,IF(VLOOKUP($C157,'YTD Scores'!$AN$2:$BC$200,N$2,FALSE)&gt;0,VLOOKUP($C157,'YTD Scores'!$AN$2:$BC$200,N$2,FALSE),""),"")</f>
        <v/>
      </c>
      <c r="O157" s="6" t="str">
        <f>IF($C157&gt;0,IF(VLOOKUP($C157,'YTD Scores'!$AN$2:$BC$200,O$2,FALSE)&gt;0,VLOOKUP($C157,'YTD Scores'!$AN$2:$BC$200,O$2,FALSE),""),"")</f>
        <v/>
      </c>
      <c r="P157" s="6" t="str">
        <f>IF($C157&gt;0,IF(VLOOKUP($C157,'YTD Scores'!$AN$2:$BC$200,P$2,FALSE)&gt;0,VLOOKUP($C157,'YTD Scores'!$AN$2:$BC$200,P$2,FALSE),""),"")</f>
        <v/>
      </c>
      <c r="Q157" s="6" t="str">
        <f>IF($C157&gt;0,IF(VLOOKUP($C157,'YTD Scores'!$AN$2:$BC$200,Q$2,FALSE)&gt;0,VLOOKUP($C157,'YTD Scores'!$AN$2:$BC$200,Q$2,FALSE),""),"")</f>
        <v/>
      </c>
    </row>
    <row r="158" spans="1:17" ht="10.9" customHeight="1" x14ac:dyDescent="0.2">
      <c r="A158" s="1">
        <f t="shared" si="7"/>
        <v>155</v>
      </c>
      <c r="B158" s="1" t="str">
        <f t="shared" si="8"/>
        <v/>
      </c>
      <c r="C158" s="29">
        <f>IF(LARGE('YTD Scores'!AN$2:AN$200,A158)&gt;0.99,LARGE('YTD Scores'!AN$2:AN$200,A158),0)</f>
        <v>0</v>
      </c>
      <c r="F158" s="6" t="str">
        <f>IF($C158&gt;0,IF(VLOOKUP($C158,'YTD Scores'!$AN$2:$BC$200,F$2,FALSE)&gt;0,VLOOKUP($C158,'YTD Scores'!$AN$2:$BC$200,F$2,FALSE),""),"")</f>
        <v/>
      </c>
      <c r="G158" s="6" t="str">
        <f>IF($C158&gt;0,IF(VLOOKUP($C158,'YTD Scores'!$AN$2:$BC$200,G$2,FALSE)&gt;0,VLOOKUP($C158,'YTD Scores'!$AN$2:$BC$200,G$2,FALSE),""),"")</f>
        <v/>
      </c>
      <c r="H158" s="6" t="str">
        <f>IF($C158&gt;0,IF(VLOOKUP($C158,'YTD Scores'!$AN$2:$BC$200,H$2,FALSE)&gt;0,VLOOKUP($C158,'YTD Scores'!$AN$2:$BC$200,H$2,FALSE),""),"")</f>
        <v/>
      </c>
      <c r="I158" s="6" t="str">
        <f>IF($C158&gt;0,IF(VLOOKUP($C158,'YTD Scores'!$AN$2:$BC$200,I$2,FALSE)&gt;0,VLOOKUP($C158,'YTD Scores'!$AN$2:$BC$200,I$2,FALSE),""),"")</f>
        <v/>
      </c>
      <c r="J158" s="6" t="str">
        <f>IF($C158&gt;0,IF(VLOOKUP($C158,'YTD Scores'!$AN$2:$BC$200,J$2,FALSE)&gt;0,VLOOKUP($C158,'YTD Scores'!$AN$2:$BC$200,J$2,FALSE),""),"")</f>
        <v/>
      </c>
      <c r="K158" s="6" t="str">
        <f>IF($C158&gt;0,IF(VLOOKUP($C158,'YTD Scores'!$AN$2:$BC$200,K$2,FALSE)&gt;0,VLOOKUP($C158,'YTD Scores'!$AN$2:$BC$200,K$2,FALSE),""),"")</f>
        <v/>
      </c>
      <c r="L158" s="6" t="str">
        <f>IF($C158&gt;0,IF(VLOOKUP($C158,'YTD Scores'!$AN$2:$BC$200,L$2,FALSE)&gt;0,VLOOKUP($C158,'YTD Scores'!$AN$2:$BC$200,L$2,FALSE),""),"")</f>
        <v/>
      </c>
      <c r="M158" s="6" t="str">
        <f>IF($C158&gt;0,IF(VLOOKUP($C158,'YTD Scores'!$AN$2:$BC$200,M$2,FALSE)&gt;0,VLOOKUP($C158,'YTD Scores'!$AN$2:$BC$200,M$2,FALSE),""),"")</f>
        <v/>
      </c>
      <c r="N158" s="6" t="str">
        <f>IF($C158&gt;0,IF(VLOOKUP($C158,'YTD Scores'!$AN$2:$BC$200,N$2,FALSE)&gt;0,VLOOKUP($C158,'YTD Scores'!$AN$2:$BC$200,N$2,FALSE),""),"")</f>
        <v/>
      </c>
      <c r="O158" s="6" t="str">
        <f>IF($C158&gt;0,IF(VLOOKUP($C158,'YTD Scores'!$AN$2:$BC$200,O$2,FALSE)&gt;0,VLOOKUP($C158,'YTD Scores'!$AN$2:$BC$200,O$2,FALSE),""),"")</f>
        <v/>
      </c>
      <c r="P158" s="6" t="str">
        <f>IF($C158&gt;0,IF(VLOOKUP($C158,'YTD Scores'!$AN$2:$BC$200,P$2,FALSE)&gt;0,VLOOKUP($C158,'YTD Scores'!$AN$2:$BC$200,P$2,FALSE),""),"")</f>
        <v/>
      </c>
      <c r="Q158" s="6" t="str">
        <f>IF($C158&gt;0,IF(VLOOKUP($C158,'YTD Scores'!$AN$2:$BC$200,Q$2,FALSE)&gt;0,VLOOKUP($C158,'YTD Scores'!$AN$2:$BC$200,Q$2,FALSE),""),"")</f>
        <v/>
      </c>
    </row>
    <row r="159" spans="1:17" ht="10.9" customHeight="1" x14ac:dyDescent="0.2">
      <c r="A159" s="1">
        <f t="shared" si="7"/>
        <v>156</v>
      </c>
      <c r="B159" s="1" t="str">
        <f t="shared" si="8"/>
        <v/>
      </c>
      <c r="C159" s="29">
        <f>IF(LARGE('YTD Scores'!AN$2:AN$200,A159)&gt;0.99,LARGE('YTD Scores'!AN$2:AN$200,A159),0)</f>
        <v>0</v>
      </c>
      <c r="F159" s="6" t="str">
        <f>IF($C159&gt;0,IF(VLOOKUP($C159,'YTD Scores'!$AN$2:$BC$200,F$2,FALSE)&gt;0,VLOOKUP($C159,'YTD Scores'!$AN$2:$BC$200,F$2,FALSE),""),"")</f>
        <v/>
      </c>
      <c r="G159" s="6" t="str">
        <f>IF($C159&gt;0,IF(VLOOKUP($C159,'YTD Scores'!$AN$2:$BC$200,G$2,FALSE)&gt;0,VLOOKUP($C159,'YTD Scores'!$AN$2:$BC$200,G$2,FALSE),""),"")</f>
        <v/>
      </c>
      <c r="H159" s="6" t="str">
        <f>IF($C159&gt;0,IF(VLOOKUP($C159,'YTD Scores'!$AN$2:$BC$200,H$2,FALSE)&gt;0,VLOOKUP($C159,'YTD Scores'!$AN$2:$BC$200,H$2,FALSE),""),"")</f>
        <v/>
      </c>
      <c r="I159" s="6" t="str">
        <f>IF($C159&gt;0,IF(VLOOKUP($C159,'YTD Scores'!$AN$2:$BC$200,I$2,FALSE)&gt;0,VLOOKUP($C159,'YTD Scores'!$AN$2:$BC$200,I$2,FALSE),""),"")</f>
        <v/>
      </c>
      <c r="J159" s="6" t="str">
        <f>IF($C159&gt;0,IF(VLOOKUP($C159,'YTD Scores'!$AN$2:$BC$200,J$2,FALSE)&gt;0,VLOOKUP($C159,'YTD Scores'!$AN$2:$BC$200,J$2,FALSE),""),"")</f>
        <v/>
      </c>
      <c r="K159" s="6" t="str">
        <f>IF($C159&gt;0,IF(VLOOKUP($C159,'YTD Scores'!$AN$2:$BC$200,K$2,FALSE)&gt;0,VLOOKUP($C159,'YTD Scores'!$AN$2:$BC$200,K$2,FALSE),""),"")</f>
        <v/>
      </c>
      <c r="L159" s="6" t="str">
        <f>IF($C159&gt;0,IF(VLOOKUP($C159,'YTD Scores'!$AN$2:$BC$200,L$2,FALSE)&gt;0,VLOOKUP($C159,'YTD Scores'!$AN$2:$BC$200,L$2,FALSE),""),"")</f>
        <v/>
      </c>
      <c r="M159" s="6" t="str">
        <f>IF($C159&gt;0,IF(VLOOKUP($C159,'YTD Scores'!$AN$2:$BC$200,M$2,FALSE)&gt;0,VLOOKUP($C159,'YTD Scores'!$AN$2:$BC$200,M$2,FALSE),""),"")</f>
        <v/>
      </c>
      <c r="N159" s="6" t="str">
        <f>IF($C159&gt;0,IF(VLOOKUP($C159,'YTD Scores'!$AN$2:$BC$200,N$2,FALSE)&gt;0,VLOOKUP($C159,'YTD Scores'!$AN$2:$BC$200,N$2,FALSE),""),"")</f>
        <v/>
      </c>
      <c r="O159" s="6" t="str">
        <f>IF($C159&gt;0,IF(VLOOKUP($C159,'YTD Scores'!$AN$2:$BC$200,O$2,FALSE)&gt;0,VLOOKUP($C159,'YTD Scores'!$AN$2:$BC$200,O$2,FALSE),""),"")</f>
        <v/>
      </c>
      <c r="P159" s="6" t="str">
        <f>IF($C159&gt;0,IF(VLOOKUP($C159,'YTD Scores'!$AN$2:$BC$200,P$2,FALSE)&gt;0,VLOOKUP($C159,'YTD Scores'!$AN$2:$BC$200,P$2,FALSE),""),"")</f>
        <v/>
      </c>
      <c r="Q159" s="6" t="str">
        <f>IF($C159&gt;0,IF(VLOOKUP($C159,'YTD Scores'!$AN$2:$BC$200,Q$2,FALSE)&gt;0,VLOOKUP($C159,'YTD Scores'!$AN$2:$BC$200,Q$2,FALSE),""),"")</f>
        <v/>
      </c>
    </row>
    <row r="160" spans="1:17" ht="10.9" customHeight="1" x14ac:dyDescent="0.2">
      <c r="A160" s="1">
        <f t="shared" si="7"/>
        <v>157</v>
      </c>
      <c r="B160" s="1" t="str">
        <f t="shared" si="8"/>
        <v/>
      </c>
      <c r="C160" s="29">
        <f>IF(LARGE('YTD Scores'!AN$2:AN$200,A160)&gt;0.99,LARGE('YTD Scores'!AN$2:AN$200,A160),0)</f>
        <v>0</v>
      </c>
      <c r="F160" s="6" t="str">
        <f>IF($C160&gt;0,IF(VLOOKUP($C160,'YTD Scores'!$AN$2:$BC$200,F$2,FALSE)&gt;0,VLOOKUP($C160,'YTD Scores'!$AN$2:$BC$200,F$2,FALSE),""),"")</f>
        <v/>
      </c>
      <c r="G160" s="6" t="str">
        <f>IF($C160&gt;0,IF(VLOOKUP($C160,'YTD Scores'!$AN$2:$BC$200,G$2,FALSE)&gt;0,VLOOKUP($C160,'YTD Scores'!$AN$2:$BC$200,G$2,FALSE),""),"")</f>
        <v/>
      </c>
      <c r="H160" s="6" t="str">
        <f>IF($C160&gt;0,IF(VLOOKUP($C160,'YTD Scores'!$AN$2:$BC$200,H$2,FALSE)&gt;0,VLOOKUP($C160,'YTD Scores'!$AN$2:$BC$200,H$2,FALSE),""),"")</f>
        <v/>
      </c>
      <c r="I160" s="6" t="str">
        <f>IF($C160&gt;0,IF(VLOOKUP($C160,'YTD Scores'!$AN$2:$BC$200,I$2,FALSE)&gt;0,VLOOKUP($C160,'YTD Scores'!$AN$2:$BC$200,I$2,FALSE),""),"")</f>
        <v/>
      </c>
      <c r="J160" s="6" t="str">
        <f>IF($C160&gt;0,IF(VLOOKUP($C160,'YTD Scores'!$AN$2:$BC$200,J$2,FALSE)&gt;0,VLOOKUP($C160,'YTD Scores'!$AN$2:$BC$200,J$2,FALSE),""),"")</f>
        <v/>
      </c>
      <c r="K160" s="6" t="str">
        <f>IF($C160&gt;0,IF(VLOOKUP($C160,'YTD Scores'!$AN$2:$BC$200,K$2,FALSE)&gt;0,VLOOKUP($C160,'YTD Scores'!$AN$2:$BC$200,K$2,FALSE),""),"")</f>
        <v/>
      </c>
      <c r="L160" s="6" t="str">
        <f>IF($C160&gt;0,IF(VLOOKUP($C160,'YTD Scores'!$AN$2:$BC$200,L$2,FALSE)&gt;0,VLOOKUP($C160,'YTD Scores'!$AN$2:$BC$200,L$2,FALSE),""),"")</f>
        <v/>
      </c>
      <c r="M160" s="6" t="str">
        <f>IF($C160&gt;0,IF(VLOOKUP($C160,'YTD Scores'!$AN$2:$BC$200,M$2,FALSE)&gt;0,VLOOKUP($C160,'YTD Scores'!$AN$2:$BC$200,M$2,FALSE),""),"")</f>
        <v/>
      </c>
      <c r="N160" s="6" t="str">
        <f>IF($C160&gt;0,IF(VLOOKUP($C160,'YTD Scores'!$AN$2:$BC$200,N$2,FALSE)&gt;0,VLOOKUP($C160,'YTD Scores'!$AN$2:$BC$200,N$2,FALSE),""),"")</f>
        <v/>
      </c>
      <c r="O160" s="6" t="str">
        <f>IF($C160&gt;0,IF(VLOOKUP($C160,'YTD Scores'!$AN$2:$BC$200,O$2,FALSE)&gt;0,VLOOKUP($C160,'YTD Scores'!$AN$2:$BC$200,O$2,FALSE),""),"")</f>
        <v/>
      </c>
      <c r="P160" s="6" t="str">
        <f>IF($C160&gt;0,IF(VLOOKUP($C160,'YTD Scores'!$AN$2:$BC$200,P$2,FALSE)&gt;0,VLOOKUP($C160,'YTD Scores'!$AN$2:$BC$200,P$2,FALSE),""),"")</f>
        <v/>
      </c>
      <c r="Q160" s="6" t="str">
        <f>IF($C160&gt;0,IF(VLOOKUP($C160,'YTD Scores'!$AN$2:$BC$200,Q$2,FALSE)&gt;0,VLOOKUP($C160,'YTD Scores'!$AN$2:$BC$200,Q$2,FALSE),""),"")</f>
        <v/>
      </c>
    </row>
    <row r="161" spans="1:17" ht="10.9" customHeight="1" x14ac:dyDescent="0.2">
      <c r="A161" s="1">
        <f t="shared" si="7"/>
        <v>158</v>
      </c>
      <c r="B161" s="1" t="str">
        <f t="shared" si="8"/>
        <v/>
      </c>
      <c r="C161" s="29">
        <f>IF(LARGE('YTD Scores'!AN$2:AN$200,A161)&gt;0.99,LARGE('YTD Scores'!AN$2:AN$200,A161),0)</f>
        <v>0</v>
      </c>
      <c r="F161" s="6" t="str">
        <f>IF($C161&gt;0,IF(VLOOKUP($C161,'YTD Scores'!$AN$2:$BC$200,F$2,FALSE)&gt;0,VLOOKUP($C161,'YTD Scores'!$AN$2:$BC$200,F$2,FALSE),""),"")</f>
        <v/>
      </c>
      <c r="G161" s="6" t="str">
        <f>IF($C161&gt;0,IF(VLOOKUP($C161,'YTD Scores'!$AN$2:$BC$200,G$2,FALSE)&gt;0,VLOOKUP($C161,'YTD Scores'!$AN$2:$BC$200,G$2,FALSE),""),"")</f>
        <v/>
      </c>
      <c r="H161" s="6" t="str">
        <f>IF($C161&gt;0,IF(VLOOKUP($C161,'YTD Scores'!$AN$2:$BC$200,H$2,FALSE)&gt;0,VLOOKUP($C161,'YTD Scores'!$AN$2:$BC$200,H$2,FALSE),""),"")</f>
        <v/>
      </c>
      <c r="I161" s="6" t="str">
        <f>IF($C161&gt;0,IF(VLOOKUP($C161,'YTD Scores'!$AN$2:$BC$200,I$2,FALSE)&gt;0,VLOOKUP($C161,'YTD Scores'!$AN$2:$BC$200,I$2,FALSE),""),"")</f>
        <v/>
      </c>
      <c r="J161" s="6" t="str">
        <f>IF($C161&gt;0,IF(VLOOKUP($C161,'YTD Scores'!$AN$2:$BC$200,J$2,FALSE)&gt;0,VLOOKUP($C161,'YTD Scores'!$AN$2:$BC$200,J$2,FALSE),""),"")</f>
        <v/>
      </c>
      <c r="K161" s="6" t="str">
        <f>IF($C161&gt;0,IF(VLOOKUP($C161,'YTD Scores'!$AN$2:$BC$200,K$2,FALSE)&gt;0,VLOOKUP($C161,'YTD Scores'!$AN$2:$BC$200,K$2,FALSE),""),"")</f>
        <v/>
      </c>
      <c r="L161" s="6" t="str">
        <f>IF($C161&gt;0,IF(VLOOKUP($C161,'YTD Scores'!$AN$2:$BC$200,L$2,FALSE)&gt;0,VLOOKUP($C161,'YTD Scores'!$AN$2:$BC$200,L$2,FALSE),""),"")</f>
        <v/>
      </c>
      <c r="M161" s="6" t="str">
        <f>IF($C161&gt;0,IF(VLOOKUP($C161,'YTD Scores'!$AN$2:$BC$200,M$2,FALSE)&gt;0,VLOOKUP($C161,'YTD Scores'!$AN$2:$BC$200,M$2,FALSE),""),"")</f>
        <v/>
      </c>
      <c r="N161" s="6" t="str">
        <f>IF($C161&gt;0,IF(VLOOKUP($C161,'YTD Scores'!$AN$2:$BC$200,N$2,FALSE)&gt;0,VLOOKUP($C161,'YTD Scores'!$AN$2:$BC$200,N$2,FALSE),""),"")</f>
        <v/>
      </c>
      <c r="O161" s="6" t="str">
        <f>IF($C161&gt;0,IF(VLOOKUP($C161,'YTD Scores'!$AN$2:$BC$200,O$2,FALSE)&gt;0,VLOOKUP($C161,'YTD Scores'!$AN$2:$BC$200,O$2,FALSE),""),"")</f>
        <v/>
      </c>
      <c r="P161" s="6" t="str">
        <f>IF($C161&gt;0,IF(VLOOKUP($C161,'YTD Scores'!$AN$2:$BC$200,P$2,FALSE)&gt;0,VLOOKUP($C161,'YTD Scores'!$AN$2:$BC$200,P$2,FALSE),""),"")</f>
        <v/>
      </c>
      <c r="Q161" s="6" t="str">
        <f>IF($C161&gt;0,IF(VLOOKUP($C161,'YTD Scores'!$AN$2:$BC$200,Q$2,FALSE)&gt;0,VLOOKUP($C161,'YTD Scores'!$AN$2:$BC$200,Q$2,FALSE),""),"")</f>
        <v/>
      </c>
    </row>
    <row r="162" spans="1:17" ht="10.9" customHeight="1" x14ac:dyDescent="0.2">
      <c r="A162" s="1">
        <f t="shared" si="7"/>
        <v>159</v>
      </c>
      <c r="B162" s="1" t="str">
        <f t="shared" si="8"/>
        <v/>
      </c>
      <c r="C162" s="29">
        <f>IF(LARGE('YTD Scores'!AN$2:AN$200,A162)&gt;0.99,LARGE('YTD Scores'!AN$2:AN$200,A162),0)</f>
        <v>0</v>
      </c>
      <c r="F162" s="6" t="str">
        <f>IF($C162&gt;0,IF(VLOOKUP($C162,'YTD Scores'!$AN$2:$BC$200,F$2,FALSE)&gt;0,VLOOKUP($C162,'YTD Scores'!$AN$2:$BC$200,F$2,FALSE),""),"")</f>
        <v/>
      </c>
      <c r="G162" s="6" t="str">
        <f>IF($C162&gt;0,IF(VLOOKUP($C162,'YTD Scores'!$AN$2:$BC$200,G$2,FALSE)&gt;0,VLOOKUP($C162,'YTD Scores'!$AN$2:$BC$200,G$2,FALSE),""),"")</f>
        <v/>
      </c>
      <c r="H162" s="6" t="str">
        <f>IF($C162&gt;0,IF(VLOOKUP($C162,'YTD Scores'!$AN$2:$BC$200,H$2,FALSE)&gt;0,VLOOKUP($C162,'YTD Scores'!$AN$2:$BC$200,H$2,FALSE),""),"")</f>
        <v/>
      </c>
      <c r="I162" s="6" t="str">
        <f>IF($C162&gt;0,IF(VLOOKUP($C162,'YTD Scores'!$AN$2:$BC$200,I$2,FALSE)&gt;0,VLOOKUP($C162,'YTD Scores'!$AN$2:$BC$200,I$2,FALSE),""),"")</f>
        <v/>
      </c>
      <c r="J162" s="6" t="str">
        <f>IF($C162&gt;0,IF(VLOOKUP($C162,'YTD Scores'!$AN$2:$BC$200,J$2,FALSE)&gt;0,VLOOKUP($C162,'YTD Scores'!$AN$2:$BC$200,J$2,FALSE),""),"")</f>
        <v/>
      </c>
      <c r="K162" s="6" t="str">
        <f>IF($C162&gt;0,IF(VLOOKUP($C162,'YTD Scores'!$AN$2:$BC$200,K$2,FALSE)&gt;0,VLOOKUP($C162,'YTD Scores'!$AN$2:$BC$200,K$2,FALSE),""),"")</f>
        <v/>
      </c>
      <c r="L162" s="6" t="str">
        <f>IF($C162&gt;0,IF(VLOOKUP($C162,'YTD Scores'!$AN$2:$BC$200,L$2,FALSE)&gt;0,VLOOKUP($C162,'YTD Scores'!$AN$2:$BC$200,L$2,FALSE),""),"")</f>
        <v/>
      </c>
      <c r="M162" s="6" t="str">
        <f>IF($C162&gt;0,IF(VLOOKUP($C162,'YTD Scores'!$AN$2:$BC$200,M$2,FALSE)&gt;0,VLOOKUP($C162,'YTD Scores'!$AN$2:$BC$200,M$2,FALSE),""),"")</f>
        <v/>
      </c>
      <c r="N162" s="6" t="str">
        <f>IF($C162&gt;0,IF(VLOOKUP($C162,'YTD Scores'!$AN$2:$BC$200,N$2,FALSE)&gt;0,VLOOKUP($C162,'YTD Scores'!$AN$2:$BC$200,N$2,FALSE),""),"")</f>
        <v/>
      </c>
      <c r="O162" s="6" t="str">
        <f>IF($C162&gt;0,IF(VLOOKUP($C162,'YTD Scores'!$AN$2:$BC$200,O$2,FALSE)&gt;0,VLOOKUP($C162,'YTD Scores'!$AN$2:$BC$200,O$2,FALSE),""),"")</f>
        <v/>
      </c>
      <c r="P162" s="6" t="str">
        <f>IF($C162&gt;0,IF(VLOOKUP($C162,'YTD Scores'!$AN$2:$BC$200,P$2,FALSE)&gt;0,VLOOKUP($C162,'YTD Scores'!$AN$2:$BC$200,P$2,FALSE),""),"")</f>
        <v/>
      </c>
      <c r="Q162" s="6" t="str">
        <f>IF($C162&gt;0,IF(VLOOKUP($C162,'YTD Scores'!$AN$2:$BC$200,Q$2,FALSE)&gt;0,VLOOKUP($C162,'YTD Scores'!$AN$2:$BC$200,Q$2,FALSE),""),"")</f>
        <v/>
      </c>
    </row>
    <row r="163" spans="1:17" ht="10.9" customHeight="1" x14ac:dyDescent="0.2">
      <c r="A163" s="1">
        <f t="shared" si="7"/>
        <v>160</v>
      </c>
      <c r="B163" s="1" t="str">
        <f t="shared" si="8"/>
        <v/>
      </c>
      <c r="C163" s="29">
        <f>IF(LARGE('YTD Scores'!AN$2:AN$200,A163)&gt;0.99,LARGE('YTD Scores'!AN$2:AN$200,A163),0)</f>
        <v>0</v>
      </c>
      <c r="F163" s="6" t="str">
        <f>IF($C163&gt;0,IF(VLOOKUP($C163,'YTD Scores'!$AN$2:$BC$200,F$2,FALSE)&gt;0,VLOOKUP($C163,'YTD Scores'!$AN$2:$BC$200,F$2,FALSE),""),"")</f>
        <v/>
      </c>
      <c r="G163" s="6" t="str">
        <f>IF($C163&gt;0,IF(VLOOKUP($C163,'YTD Scores'!$AN$2:$BC$200,G$2,FALSE)&gt;0,VLOOKUP($C163,'YTD Scores'!$AN$2:$BC$200,G$2,FALSE),""),"")</f>
        <v/>
      </c>
      <c r="H163" s="6" t="str">
        <f>IF($C163&gt;0,IF(VLOOKUP($C163,'YTD Scores'!$AN$2:$BC$200,H$2,FALSE)&gt;0,VLOOKUP($C163,'YTD Scores'!$AN$2:$BC$200,H$2,FALSE),""),"")</f>
        <v/>
      </c>
      <c r="I163" s="6" t="str">
        <f>IF($C163&gt;0,IF(VLOOKUP($C163,'YTD Scores'!$AN$2:$BC$200,I$2,FALSE)&gt;0,VLOOKUP($C163,'YTD Scores'!$AN$2:$BC$200,I$2,FALSE),""),"")</f>
        <v/>
      </c>
      <c r="J163" s="6" t="str">
        <f>IF($C163&gt;0,IF(VLOOKUP($C163,'YTD Scores'!$AN$2:$BC$200,J$2,FALSE)&gt;0,VLOOKUP($C163,'YTD Scores'!$AN$2:$BC$200,J$2,FALSE),""),"")</f>
        <v/>
      </c>
      <c r="K163" s="6" t="str">
        <f>IF($C163&gt;0,IF(VLOOKUP($C163,'YTD Scores'!$AN$2:$BC$200,K$2,FALSE)&gt;0,VLOOKUP($C163,'YTD Scores'!$AN$2:$BC$200,K$2,FALSE),""),"")</f>
        <v/>
      </c>
      <c r="L163" s="6" t="str">
        <f>IF($C163&gt;0,IF(VLOOKUP($C163,'YTD Scores'!$AN$2:$BC$200,L$2,FALSE)&gt;0,VLOOKUP($C163,'YTD Scores'!$AN$2:$BC$200,L$2,FALSE),""),"")</f>
        <v/>
      </c>
      <c r="M163" s="6" t="str">
        <f>IF($C163&gt;0,IF(VLOOKUP($C163,'YTD Scores'!$AN$2:$BC$200,M$2,FALSE)&gt;0,VLOOKUP($C163,'YTD Scores'!$AN$2:$BC$200,M$2,FALSE),""),"")</f>
        <v/>
      </c>
      <c r="N163" s="6" t="str">
        <f>IF($C163&gt;0,IF(VLOOKUP($C163,'YTD Scores'!$AN$2:$BC$200,N$2,FALSE)&gt;0,VLOOKUP($C163,'YTD Scores'!$AN$2:$BC$200,N$2,FALSE),""),"")</f>
        <v/>
      </c>
      <c r="O163" s="6" t="str">
        <f>IF($C163&gt;0,IF(VLOOKUP($C163,'YTD Scores'!$AN$2:$BC$200,O$2,FALSE)&gt;0,VLOOKUP($C163,'YTD Scores'!$AN$2:$BC$200,O$2,FALSE),""),"")</f>
        <v/>
      </c>
      <c r="P163" s="6" t="str">
        <f>IF($C163&gt;0,IF(VLOOKUP($C163,'YTD Scores'!$AN$2:$BC$200,P$2,FALSE)&gt;0,VLOOKUP($C163,'YTD Scores'!$AN$2:$BC$200,P$2,FALSE),""),"")</f>
        <v/>
      </c>
      <c r="Q163" s="6" t="str">
        <f>IF($C163&gt;0,IF(VLOOKUP($C163,'YTD Scores'!$AN$2:$BC$200,Q$2,FALSE)&gt;0,VLOOKUP($C163,'YTD Scores'!$AN$2:$BC$200,Q$2,FALSE),""),"")</f>
        <v/>
      </c>
    </row>
    <row r="164" spans="1:17" ht="10.9" customHeight="1" x14ac:dyDescent="0.2">
      <c r="A164" s="1">
        <f t="shared" si="7"/>
        <v>161</v>
      </c>
      <c r="B164" s="1" t="str">
        <f t="shared" si="8"/>
        <v/>
      </c>
      <c r="C164" s="29">
        <f>IF(LARGE('YTD Scores'!AN$2:AN$200,A164)&gt;0.99,LARGE('YTD Scores'!AN$2:AN$200,A164),0)</f>
        <v>0</v>
      </c>
      <c r="F164" s="6" t="str">
        <f>IF($C164&gt;0,IF(VLOOKUP($C164,'YTD Scores'!$AN$2:$BC$200,F$2,FALSE)&gt;0,VLOOKUP($C164,'YTD Scores'!$AN$2:$BC$200,F$2,FALSE),""),"")</f>
        <v/>
      </c>
      <c r="G164" s="6" t="str">
        <f>IF($C164&gt;0,IF(VLOOKUP($C164,'YTD Scores'!$AN$2:$BC$200,G$2,FALSE)&gt;0,VLOOKUP($C164,'YTD Scores'!$AN$2:$BC$200,G$2,FALSE),""),"")</f>
        <v/>
      </c>
      <c r="H164" s="6" t="str">
        <f>IF($C164&gt;0,IF(VLOOKUP($C164,'YTD Scores'!$AN$2:$BC$200,H$2,FALSE)&gt;0,VLOOKUP($C164,'YTD Scores'!$AN$2:$BC$200,H$2,FALSE),""),"")</f>
        <v/>
      </c>
      <c r="I164" s="6" t="str">
        <f>IF($C164&gt;0,IF(VLOOKUP($C164,'YTD Scores'!$AN$2:$BC$200,I$2,FALSE)&gt;0,VLOOKUP($C164,'YTD Scores'!$AN$2:$BC$200,I$2,FALSE),""),"")</f>
        <v/>
      </c>
      <c r="J164" s="6" t="str">
        <f>IF($C164&gt;0,IF(VLOOKUP($C164,'YTD Scores'!$AN$2:$BC$200,J$2,FALSE)&gt;0,VLOOKUP($C164,'YTD Scores'!$AN$2:$BC$200,J$2,FALSE),""),"")</f>
        <v/>
      </c>
      <c r="K164" s="6" t="str">
        <f>IF($C164&gt;0,IF(VLOOKUP($C164,'YTD Scores'!$AN$2:$BC$200,K$2,FALSE)&gt;0,VLOOKUP($C164,'YTD Scores'!$AN$2:$BC$200,K$2,FALSE),""),"")</f>
        <v/>
      </c>
      <c r="L164" s="6" t="str">
        <f>IF($C164&gt;0,IF(VLOOKUP($C164,'YTD Scores'!$AN$2:$BC$200,L$2,FALSE)&gt;0,VLOOKUP($C164,'YTD Scores'!$AN$2:$BC$200,L$2,FALSE),""),"")</f>
        <v/>
      </c>
      <c r="M164" s="6" t="str">
        <f>IF($C164&gt;0,IF(VLOOKUP($C164,'YTD Scores'!$AN$2:$BC$200,M$2,FALSE)&gt;0,VLOOKUP($C164,'YTD Scores'!$AN$2:$BC$200,M$2,FALSE),""),"")</f>
        <v/>
      </c>
      <c r="N164" s="6" t="str">
        <f>IF($C164&gt;0,IF(VLOOKUP($C164,'YTD Scores'!$AN$2:$BC$200,N$2,FALSE)&gt;0,VLOOKUP($C164,'YTD Scores'!$AN$2:$BC$200,N$2,FALSE),""),"")</f>
        <v/>
      </c>
      <c r="O164" s="6" t="str">
        <f>IF($C164&gt;0,IF(VLOOKUP($C164,'YTD Scores'!$AN$2:$BC$200,O$2,FALSE)&gt;0,VLOOKUP($C164,'YTD Scores'!$AN$2:$BC$200,O$2,FALSE),""),"")</f>
        <v/>
      </c>
      <c r="P164" s="6" t="str">
        <f>IF($C164&gt;0,IF(VLOOKUP($C164,'YTD Scores'!$AN$2:$BC$200,P$2,FALSE)&gt;0,VLOOKUP($C164,'YTD Scores'!$AN$2:$BC$200,P$2,FALSE),""),"")</f>
        <v/>
      </c>
      <c r="Q164" s="6" t="str">
        <f>IF($C164&gt;0,IF(VLOOKUP($C164,'YTD Scores'!$AN$2:$BC$200,Q$2,FALSE)&gt;0,VLOOKUP($C164,'YTD Scores'!$AN$2:$BC$200,Q$2,FALSE),""),"")</f>
        <v/>
      </c>
    </row>
    <row r="165" spans="1:17" ht="10.9" customHeight="1" x14ac:dyDescent="0.2">
      <c r="A165" s="1">
        <f t="shared" si="7"/>
        <v>162</v>
      </c>
      <c r="B165" s="1" t="str">
        <f t="shared" si="8"/>
        <v/>
      </c>
      <c r="C165" s="29">
        <f>IF(LARGE('YTD Scores'!AN$2:AN$200,A165)&gt;0.99,LARGE('YTD Scores'!AN$2:AN$200,A165),0)</f>
        <v>0</v>
      </c>
      <c r="F165" s="6" t="str">
        <f>IF($C165&gt;0,IF(VLOOKUP($C165,'YTD Scores'!$AN$2:$BC$200,F$2,FALSE)&gt;0,VLOOKUP($C165,'YTD Scores'!$AN$2:$BC$200,F$2,FALSE),""),"")</f>
        <v/>
      </c>
      <c r="G165" s="6" t="str">
        <f>IF($C165&gt;0,IF(VLOOKUP($C165,'YTD Scores'!$AN$2:$BC$200,G$2,FALSE)&gt;0,VLOOKUP($C165,'YTD Scores'!$AN$2:$BC$200,G$2,FALSE),""),"")</f>
        <v/>
      </c>
      <c r="H165" s="6" t="str">
        <f>IF($C165&gt;0,IF(VLOOKUP($C165,'YTD Scores'!$AN$2:$BC$200,H$2,FALSE)&gt;0,VLOOKUP($C165,'YTD Scores'!$AN$2:$BC$200,H$2,FALSE),""),"")</f>
        <v/>
      </c>
      <c r="I165" s="6" t="str">
        <f>IF($C165&gt;0,IF(VLOOKUP($C165,'YTD Scores'!$AN$2:$BC$200,I$2,FALSE)&gt;0,VLOOKUP($C165,'YTD Scores'!$AN$2:$BC$200,I$2,FALSE),""),"")</f>
        <v/>
      </c>
      <c r="J165" s="6" t="str">
        <f>IF($C165&gt;0,IF(VLOOKUP($C165,'YTD Scores'!$AN$2:$BC$200,J$2,FALSE)&gt;0,VLOOKUP($C165,'YTD Scores'!$AN$2:$BC$200,J$2,FALSE),""),"")</f>
        <v/>
      </c>
      <c r="K165" s="6" t="str">
        <f>IF($C165&gt;0,IF(VLOOKUP($C165,'YTD Scores'!$AN$2:$BC$200,K$2,FALSE)&gt;0,VLOOKUP($C165,'YTD Scores'!$AN$2:$BC$200,K$2,FALSE),""),"")</f>
        <v/>
      </c>
      <c r="L165" s="6" t="str">
        <f>IF($C165&gt;0,IF(VLOOKUP($C165,'YTD Scores'!$AN$2:$BC$200,L$2,FALSE)&gt;0,VLOOKUP($C165,'YTD Scores'!$AN$2:$BC$200,L$2,FALSE),""),"")</f>
        <v/>
      </c>
      <c r="M165" s="6" t="str">
        <f>IF($C165&gt;0,IF(VLOOKUP($C165,'YTD Scores'!$AN$2:$BC$200,M$2,FALSE)&gt;0,VLOOKUP($C165,'YTD Scores'!$AN$2:$BC$200,M$2,FALSE),""),"")</f>
        <v/>
      </c>
      <c r="N165" s="6" t="str">
        <f>IF($C165&gt;0,IF(VLOOKUP($C165,'YTD Scores'!$AN$2:$BC$200,N$2,FALSE)&gt;0,VLOOKUP($C165,'YTD Scores'!$AN$2:$BC$200,N$2,FALSE),""),"")</f>
        <v/>
      </c>
      <c r="O165" s="6" t="str">
        <f>IF($C165&gt;0,IF(VLOOKUP($C165,'YTD Scores'!$AN$2:$BC$200,O$2,FALSE)&gt;0,VLOOKUP($C165,'YTD Scores'!$AN$2:$BC$200,O$2,FALSE),""),"")</f>
        <v/>
      </c>
      <c r="P165" s="6" t="str">
        <f>IF($C165&gt;0,IF(VLOOKUP($C165,'YTD Scores'!$AN$2:$BC$200,P$2,FALSE)&gt;0,VLOOKUP($C165,'YTD Scores'!$AN$2:$BC$200,P$2,FALSE),""),"")</f>
        <v/>
      </c>
      <c r="Q165" s="6" t="str">
        <f>IF($C165&gt;0,IF(VLOOKUP($C165,'YTD Scores'!$AN$2:$BC$200,Q$2,FALSE)&gt;0,VLOOKUP($C165,'YTD Scores'!$AN$2:$BC$200,Q$2,FALSE),""),"")</f>
        <v/>
      </c>
    </row>
    <row r="166" spans="1:17" ht="10.9" customHeight="1" x14ac:dyDescent="0.2">
      <c r="A166" s="1">
        <f t="shared" si="7"/>
        <v>163</v>
      </c>
      <c r="B166" s="1" t="str">
        <f t="shared" si="8"/>
        <v/>
      </c>
      <c r="C166" s="29">
        <f>IF(LARGE('YTD Scores'!AN$2:AN$200,A166)&gt;0.99,LARGE('YTD Scores'!AN$2:AN$200,A166),0)</f>
        <v>0</v>
      </c>
      <c r="F166" s="6" t="str">
        <f>IF($C166&gt;0,IF(VLOOKUP($C166,'YTD Scores'!$AN$2:$BC$200,F$2,FALSE)&gt;0,VLOOKUP($C166,'YTD Scores'!$AN$2:$BC$200,F$2,FALSE),""),"")</f>
        <v/>
      </c>
      <c r="G166" s="6" t="str">
        <f>IF($C166&gt;0,IF(VLOOKUP($C166,'YTD Scores'!$AN$2:$BC$200,G$2,FALSE)&gt;0,VLOOKUP($C166,'YTD Scores'!$AN$2:$BC$200,G$2,FALSE),""),"")</f>
        <v/>
      </c>
      <c r="H166" s="6" t="str">
        <f>IF($C166&gt;0,IF(VLOOKUP($C166,'YTD Scores'!$AN$2:$BC$200,H$2,FALSE)&gt;0,VLOOKUP($C166,'YTD Scores'!$AN$2:$BC$200,H$2,FALSE),""),"")</f>
        <v/>
      </c>
      <c r="I166" s="6" t="str">
        <f>IF($C166&gt;0,IF(VLOOKUP($C166,'YTD Scores'!$AN$2:$BC$200,I$2,FALSE)&gt;0,VLOOKUP($C166,'YTD Scores'!$AN$2:$BC$200,I$2,FALSE),""),"")</f>
        <v/>
      </c>
      <c r="J166" s="6" t="str">
        <f>IF($C166&gt;0,IF(VLOOKUP($C166,'YTD Scores'!$AN$2:$BC$200,J$2,FALSE)&gt;0,VLOOKUP($C166,'YTD Scores'!$AN$2:$BC$200,J$2,FALSE),""),"")</f>
        <v/>
      </c>
      <c r="K166" s="6" t="str">
        <f>IF($C166&gt;0,IF(VLOOKUP($C166,'YTD Scores'!$AN$2:$BC$200,K$2,FALSE)&gt;0,VLOOKUP($C166,'YTD Scores'!$AN$2:$BC$200,K$2,FALSE),""),"")</f>
        <v/>
      </c>
      <c r="L166" s="6" t="str">
        <f>IF($C166&gt;0,IF(VLOOKUP($C166,'YTD Scores'!$AN$2:$BC$200,L$2,FALSE)&gt;0,VLOOKUP($C166,'YTD Scores'!$AN$2:$BC$200,L$2,FALSE),""),"")</f>
        <v/>
      </c>
      <c r="M166" s="6" t="str">
        <f>IF($C166&gt;0,IF(VLOOKUP($C166,'YTD Scores'!$AN$2:$BC$200,M$2,FALSE)&gt;0,VLOOKUP($C166,'YTD Scores'!$AN$2:$BC$200,M$2,FALSE),""),"")</f>
        <v/>
      </c>
      <c r="N166" s="6" t="str">
        <f>IF($C166&gt;0,IF(VLOOKUP($C166,'YTD Scores'!$AN$2:$BC$200,N$2,FALSE)&gt;0,VLOOKUP($C166,'YTD Scores'!$AN$2:$BC$200,N$2,FALSE),""),"")</f>
        <v/>
      </c>
      <c r="O166" s="6" t="str">
        <f>IF($C166&gt;0,IF(VLOOKUP($C166,'YTD Scores'!$AN$2:$BC$200,O$2,FALSE)&gt;0,VLOOKUP($C166,'YTD Scores'!$AN$2:$BC$200,O$2,FALSE),""),"")</f>
        <v/>
      </c>
      <c r="P166" s="6" t="str">
        <f>IF($C166&gt;0,IF(VLOOKUP($C166,'YTD Scores'!$AN$2:$BC$200,P$2,FALSE)&gt;0,VLOOKUP($C166,'YTD Scores'!$AN$2:$BC$200,P$2,FALSE),""),"")</f>
        <v/>
      </c>
      <c r="Q166" s="6" t="str">
        <f>IF($C166&gt;0,IF(VLOOKUP($C166,'YTD Scores'!$AN$2:$BC$200,Q$2,FALSE)&gt;0,VLOOKUP($C166,'YTD Scores'!$AN$2:$BC$200,Q$2,FALSE),""),"")</f>
        <v/>
      </c>
    </row>
    <row r="167" spans="1:17" ht="10.9" customHeight="1" x14ac:dyDescent="0.2">
      <c r="A167" s="1">
        <f t="shared" si="7"/>
        <v>164</v>
      </c>
      <c r="B167" s="1" t="str">
        <f t="shared" si="8"/>
        <v/>
      </c>
      <c r="C167" s="29">
        <f>IF(LARGE('YTD Scores'!AN$2:AN$200,A167)&gt;0.99,LARGE('YTD Scores'!AN$2:AN$200,A167),0)</f>
        <v>0</v>
      </c>
      <c r="F167" s="6" t="str">
        <f>IF($C167&gt;0,IF(VLOOKUP($C167,'YTD Scores'!$AN$2:$BC$200,F$2,FALSE)&gt;0,VLOOKUP($C167,'YTD Scores'!$AN$2:$BC$200,F$2,FALSE),""),"")</f>
        <v/>
      </c>
      <c r="G167" s="6" t="str">
        <f>IF($C167&gt;0,IF(VLOOKUP($C167,'YTD Scores'!$AN$2:$BC$200,G$2,FALSE)&gt;0,VLOOKUP($C167,'YTD Scores'!$AN$2:$BC$200,G$2,FALSE),""),"")</f>
        <v/>
      </c>
      <c r="H167" s="6" t="str">
        <f>IF($C167&gt;0,IF(VLOOKUP($C167,'YTD Scores'!$AN$2:$BC$200,H$2,FALSE)&gt;0,VLOOKUP($C167,'YTD Scores'!$AN$2:$BC$200,H$2,FALSE),""),"")</f>
        <v/>
      </c>
      <c r="I167" s="6" t="str">
        <f>IF($C167&gt;0,IF(VLOOKUP($C167,'YTD Scores'!$AN$2:$BC$200,I$2,FALSE)&gt;0,VLOOKUP($C167,'YTD Scores'!$AN$2:$BC$200,I$2,FALSE),""),"")</f>
        <v/>
      </c>
      <c r="J167" s="6" t="str">
        <f>IF($C167&gt;0,IF(VLOOKUP($C167,'YTD Scores'!$AN$2:$BC$200,J$2,FALSE)&gt;0,VLOOKUP($C167,'YTD Scores'!$AN$2:$BC$200,J$2,FALSE),""),"")</f>
        <v/>
      </c>
      <c r="K167" s="6" t="str">
        <f>IF($C167&gt;0,IF(VLOOKUP($C167,'YTD Scores'!$AN$2:$BC$200,K$2,FALSE)&gt;0,VLOOKUP($C167,'YTD Scores'!$AN$2:$BC$200,K$2,FALSE),""),"")</f>
        <v/>
      </c>
      <c r="L167" s="6" t="str">
        <f>IF($C167&gt;0,IF(VLOOKUP($C167,'YTD Scores'!$AN$2:$BC$200,L$2,FALSE)&gt;0,VLOOKUP($C167,'YTD Scores'!$AN$2:$BC$200,L$2,FALSE),""),"")</f>
        <v/>
      </c>
      <c r="M167" s="6" t="str">
        <f>IF($C167&gt;0,IF(VLOOKUP($C167,'YTD Scores'!$AN$2:$BC$200,M$2,FALSE)&gt;0,VLOOKUP($C167,'YTD Scores'!$AN$2:$BC$200,M$2,FALSE),""),"")</f>
        <v/>
      </c>
      <c r="N167" s="6" t="str">
        <f>IF($C167&gt;0,IF(VLOOKUP($C167,'YTD Scores'!$AN$2:$BC$200,N$2,FALSE)&gt;0,VLOOKUP($C167,'YTD Scores'!$AN$2:$BC$200,N$2,FALSE),""),"")</f>
        <v/>
      </c>
      <c r="O167" s="6" t="str">
        <f>IF($C167&gt;0,IF(VLOOKUP($C167,'YTD Scores'!$AN$2:$BC$200,O$2,FALSE)&gt;0,VLOOKUP($C167,'YTD Scores'!$AN$2:$BC$200,O$2,FALSE),""),"")</f>
        <v/>
      </c>
      <c r="P167" s="6" t="str">
        <f>IF($C167&gt;0,IF(VLOOKUP($C167,'YTD Scores'!$AN$2:$BC$200,P$2,FALSE)&gt;0,VLOOKUP($C167,'YTD Scores'!$AN$2:$BC$200,P$2,FALSE),""),"")</f>
        <v/>
      </c>
      <c r="Q167" s="6" t="str">
        <f>IF($C167&gt;0,IF(VLOOKUP($C167,'YTD Scores'!$AN$2:$BC$200,Q$2,FALSE)&gt;0,VLOOKUP($C167,'YTD Scores'!$AN$2:$BC$200,Q$2,FALSE),""),"")</f>
        <v/>
      </c>
    </row>
    <row r="168" spans="1:17" ht="10.9" customHeight="1" x14ac:dyDescent="0.2">
      <c r="A168" s="1">
        <f t="shared" si="7"/>
        <v>165</v>
      </c>
      <c r="B168" s="1" t="str">
        <f t="shared" si="8"/>
        <v/>
      </c>
      <c r="C168" s="29">
        <f>IF(LARGE('YTD Scores'!AN$2:AN$200,A168)&gt;0.99,LARGE('YTD Scores'!AN$2:AN$200,A168),0)</f>
        <v>0</v>
      </c>
      <c r="F168" s="6" t="str">
        <f>IF($C168&gt;0,IF(VLOOKUP($C168,'YTD Scores'!$AN$2:$BC$200,F$2,FALSE)&gt;0,VLOOKUP($C168,'YTD Scores'!$AN$2:$BC$200,F$2,FALSE),""),"")</f>
        <v/>
      </c>
      <c r="G168" s="6" t="str">
        <f>IF($C168&gt;0,IF(VLOOKUP($C168,'YTD Scores'!$AN$2:$BC$200,G$2,FALSE)&gt;0,VLOOKUP($C168,'YTD Scores'!$AN$2:$BC$200,G$2,FALSE),""),"")</f>
        <v/>
      </c>
      <c r="H168" s="6" t="str">
        <f>IF($C168&gt;0,IF(VLOOKUP($C168,'YTD Scores'!$AN$2:$BC$200,H$2,FALSE)&gt;0,VLOOKUP($C168,'YTD Scores'!$AN$2:$BC$200,H$2,FALSE),""),"")</f>
        <v/>
      </c>
      <c r="I168" s="6" t="str">
        <f>IF($C168&gt;0,IF(VLOOKUP($C168,'YTD Scores'!$AN$2:$BC$200,I$2,FALSE)&gt;0,VLOOKUP($C168,'YTD Scores'!$AN$2:$BC$200,I$2,FALSE),""),"")</f>
        <v/>
      </c>
      <c r="J168" s="6" t="str">
        <f>IF($C168&gt;0,IF(VLOOKUP($C168,'YTD Scores'!$AN$2:$BC$200,J$2,FALSE)&gt;0,VLOOKUP($C168,'YTD Scores'!$AN$2:$BC$200,J$2,FALSE),""),"")</f>
        <v/>
      </c>
      <c r="K168" s="6" t="str">
        <f>IF($C168&gt;0,IF(VLOOKUP($C168,'YTD Scores'!$AN$2:$BC$200,K$2,FALSE)&gt;0,VLOOKUP($C168,'YTD Scores'!$AN$2:$BC$200,K$2,FALSE),""),"")</f>
        <v/>
      </c>
      <c r="L168" s="6" t="str">
        <f>IF($C168&gt;0,IF(VLOOKUP($C168,'YTD Scores'!$AN$2:$BC$200,L$2,FALSE)&gt;0,VLOOKUP($C168,'YTD Scores'!$AN$2:$BC$200,L$2,FALSE),""),"")</f>
        <v/>
      </c>
      <c r="M168" s="6" t="str">
        <f>IF($C168&gt;0,IF(VLOOKUP($C168,'YTD Scores'!$AN$2:$BC$200,M$2,FALSE)&gt;0,VLOOKUP($C168,'YTD Scores'!$AN$2:$BC$200,M$2,FALSE),""),"")</f>
        <v/>
      </c>
      <c r="N168" s="6" t="str">
        <f>IF($C168&gt;0,IF(VLOOKUP($C168,'YTD Scores'!$AN$2:$BC$200,N$2,FALSE)&gt;0,VLOOKUP($C168,'YTD Scores'!$AN$2:$BC$200,N$2,FALSE),""),"")</f>
        <v/>
      </c>
      <c r="O168" s="6" t="str">
        <f>IF($C168&gt;0,IF(VLOOKUP($C168,'YTD Scores'!$AN$2:$BC$200,O$2,FALSE)&gt;0,VLOOKUP($C168,'YTD Scores'!$AN$2:$BC$200,O$2,FALSE),""),"")</f>
        <v/>
      </c>
      <c r="P168" s="6" t="str">
        <f>IF($C168&gt;0,IF(VLOOKUP($C168,'YTD Scores'!$AN$2:$BC$200,P$2,FALSE)&gt;0,VLOOKUP($C168,'YTD Scores'!$AN$2:$BC$200,P$2,FALSE),""),"")</f>
        <v/>
      </c>
      <c r="Q168" s="6" t="str">
        <f>IF($C168&gt;0,IF(VLOOKUP($C168,'YTD Scores'!$AN$2:$BC$200,Q$2,FALSE)&gt;0,VLOOKUP($C168,'YTD Scores'!$AN$2:$BC$200,Q$2,FALSE),""),"")</f>
        <v/>
      </c>
    </row>
    <row r="169" spans="1:17" ht="10.9" customHeight="1" x14ac:dyDescent="0.2">
      <c r="A169" s="1">
        <f t="shared" si="7"/>
        <v>166</v>
      </c>
      <c r="B169" s="1" t="str">
        <f t="shared" si="8"/>
        <v/>
      </c>
      <c r="C169" s="29">
        <f>IF(LARGE('YTD Scores'!AN$2:AN$200,A169)&gt;0.99,LARGE('YTD Scores'!AN$2:AN$200,A169),0)</f>
        <v>0</v>
      </c>
      <c r="F169" s="6" t="str">
        <f>IF($C169&gt;0,IF(VLOOKUP($C169,'YTD Scores'!$AN$2:$BC$200,F$2,FALSE)&gt;0,VLOOKUP($C169,'YTD Scores'!$AN$2:$BC$200,F$2,FALSE),""),"")</f>
        <v/>
      </c>
      <c r="G169" s="6" t="str">
        <f>IF($C169&gt;0,IF(VLOOKUP($C169,'YTD Scores'!$AN$2:$BC$200,G$2,FALSE)&gt;0,VLOOKUP($C169,'YTD Scores'!$AN$2:$BC$200,G$2,FALSE),""),"")</f>
        <v/>
      </c>
      <c r="H169" s="6" t="str">
        <f>IF($C169&gt;0,IF(VLOOKUP($C169,'YTD Scores'!$AN$2:$BC$200,H$2,FALSE)&gt;0,VLOOKUP($C169,'YTD Scores'!$AN$2:$BC$200,H$2,FALSE),""),"")</f>
        <v/>
      </c>
      <c r="I169" s="6" t="str">
        <f>IF($C169&gt;0,IF(VLOOKUP($C169,'YTD Scores'!$AN$2:$BC$200,I$2,FALSE)&gt;0,VLOOKUP($C169,'YTD Scores'!$AN$2:$BC$200,I$2,FALSE),""),"")</f>
        <v/>
      </c>
      <c r="J169" s="6" t="str">
        <f>IF($C169&gt;0,IF(VLOOKUP($C169,'YTD Scores'!$AN$2:$BC$200,J$2,FALSE)&gt;0,VLOOKUP($C169,'YTD Scores'!$AN$2:$BC$200,J$2,FALSE),""),"")</f>
        <v/>
      </c>
      <c r="K169" s="6" t="str">
        <f>IF($C169&gt;0,IF(VLOOKUP($C169,'YTD Scores'!$AN$2:$BC$200,K$2,FALSE)&gt;0,VLOOKUP($C169,'YTD Scores'!$AN$2:$BC$200,K$2,FALSE),""),"")</f>
        <v/>
      </c>
      <c r="L169" s="6" t="str">
        <f>IF($C169&gt;0,IF(VLOOKUP($C169,'YTD Scores'!$AN$2:$BC$200,L$2,FALSE)&gt;0,VLOOKUP($C169,'YTD Scores'!$AN$2:$BC$200,L$2,FALSE),""),"")</f>
        <v/>
      </c>
      <c r="M169" s="6" t="str">
        <f>IF($C169&gt;0,IF(VLOOKUP($C169,'YTD Scores'!$AN$2:$BC$200,M$2,FALSE)&gt;0,VLOOKUP($C169,'YTD Scores'!$AN$2:$BC$200,M$2,FALSE),""),"")</f>
        <v/>
      </c>
      <c r="N169" s="6" t="str">
        <f>IF($C169&gt;0,IF(VLOOKUP($C169,'YTD Scores'!$AN$2:$BC$200,N$2,FALSE)&gt;0,VLOOKUP($C169,'YTD Scores'!$AN$2:$BC$200,N$2,FALSE),""),"")</f>
        <v/>
      </c>
      <c r="O169" s="6" t="str">
        <f>IF($C169&gt;0,IF(VLOOKUP($C169,'YTD Scores'!$AN$2:$BC$200,O$2,FALSE)&gt;0,VLOOKUP($C169,'YTD Scores'!$AN$2:$BC$200,O$2,FALSE),""),"")</f>
        <v/>
      </c>
      <c r="P169" s="6" t="str">
        <f>IF($C169&gt;0,IF(VLOOKUP($C169,'YTD Scores'!$AN$2:$BC$200,P$2,FALSE)&gt;0,VLOOKUP($C169,'YTD Scores'!$AN$2:$BC$200,P$2,FALSE),""),"")</f>
        <v/>
      </c>
      <c r="Q169" s="6" t="str">
        <f>IF($C169&gt;0,IF(VLOOKUP($C169,'YTD Scores'!$AN$2:$BC$200,Q$2,FALSE)&gt;0,VLOOKUP($C169,'YTD Scores'!$AN$2:$BC$200,Q$2,FALSE),""),"")</f>
        <v/>
      </c>
    </row>
    <row r="170" spans="1:17" ht="10.9" customHeight="1" x14ac:dyDescent="0.2">
      <c r="A170" s="1">
        <f t="shared" si="7"/>
        <v>167</v>
      </c>
      <c r="B170" s="1" t="str">
        <f t="shared" si="8"/>
        <v/>
      </c>
      <c r="C170" s="29">
        <f>IF(LARGE('YTD Scores'!AN$2:AN$200,A170)&gt;0.99,LARGE('YTD Scores'!AN$2:AN$200,A170),0)</f>
        <v>0</v>
      </c>
      <c r="F170" s="6" t="str">
        <f>IF($C170&gt;0,IF(VLOOKUP($C170,'YTD Scores'!$AN$2:$BC$200,F$2,FALSE)&gt;0,VLOOKUP($C170,'YTD Scores'!$AN$2:$BC$200,F$2,FALSE),""),"")</f>
        <v/>
      </c>
      <c r="G170" s="6" t="str">
        <f>IF($C170&gt;0,IF(VLOOKUP($C170,'YTD Scores'!$AN$2:$BC$200,G$2,FALSE)&gt;0,VLOOKUP($C170,'YTD Scores'!$AN$2:$BC$200,G$2,FALSE),""),"")</f>
        <v/>
      </c>
      <c r="H170" s="6" t="str">
        <f>IF($C170&gt;0,IF(VLOOKUP($C170,'YTD Scores'!$AN$2:$BC$200,H$2,FALSE)&gt;0,VLOOKUP($C170,'YTD Scores'!$AN$2:$BC$200,H$2,FALSE),""),"")</f>
        <v/>
      </c>
      <c r="I170" s="6" t="str">
        <f>IF($C170&gt;0,IF(VLOOKUP($C170,'YTD Scores'!$AN$2:$BC$200,I$2,FALSE)&gt;0,VLOOKUP($C170,'YTD Scores'!$AN$2:$BC$200,I$2,FALSE),""),"")</f>
        <v/>
      </c>
      <c r="J170" s="6" t="str">
        <f>IF($C170&gt;0,IF(VLOOKUP($C170,'YTD Scores'!$AN$2:$BC$200,J$2,FALSE)&gt;0,VLOOKUP($C170,'YTD Scores'!$AN$2:$BC$200,J$2,FALSE),""),"")</f>
        <v/>
      </c>
      <c r="K170" s="6" t="str">
        <f>IF($C170&gt;0,IF(VLOOKUP($C170,'YTD Scores'!$AN$2:$BC$200,K$2,FALSE)&gt;0,VLOOKUP($C170,'YTD Scores'!$AN$2:$BC$200,K$2,FALSE),""),"")</f>
        <v/>
      </c>
      <c r="L170" s="6" t="str">
        <f>IF($C170&gt;0,IF(VLOOKUP($C170,'YTD Scores'!$AN$2:$BC$200,L$2,FALSE)&gt;0,VLOOKUP($C170,'YTD Scores'!$AN$2:$BC$200,L$2,FALSE),""),"")</f>
        <v/>
      </c>
      <c r="M170" s="6" t="str">
        <f>IF($C170&gt;0,IF(VLOOKUP($C170,'YTD Scores'!$AN$2:$BC$200,M$2,FALSE)&gt;0,VLOOKUP($C170,'YTD Scores'!$AN$2:$BC$200,M$2,FALSE),""),"")</f>
        <v/>
      </c>
      <c r="N170" s="6" t="str">
        <f>IF($C170&gt;0,IF(VLOOKUP($C170,'YTD Scores'!$AN$2:$BC$200,N$2,FALSE)&gt;0,VLOOKUP($C170,'YTD Scores'!$AN$2:$BC$200,N$2,FALSE),""),"")</f>
        <v/>
      </c>
      <c r="O170" s="6" t="str">
        <f>IF($C170&gt;0,IF(VLOOKUP($C170,'YTD Scores'!$AN$2:$BC$200,O$2,FALSE)&gt;0,VLOOKUP($C170,'YTD Scores'!$AN$2:$BC$200,O$2,FALSE),""),"")</f>
        <v/>
      </c>
      <c r="P170" s="6" t="str">
        <f>IF($C170&gt;0,IF(VLOOKUP($C170,'YTD Scores'!$AN$2:$BC$200,P$2,FALSE)&gt;0,VLOOKUP($C170,'YTD Scores'!$AN$2:$BC$200,P$2,FALSE),""),"")</f>
        <v/>
      </c>
      <c r="Q170" s="6" t="str">
        <f>IF($C170&gt;0,IF(VLOOKUP($C170,'YTD Scores'!$AN$2:$BC$200,Q$2,FALSE)&gt;0,VLOOKUP($C170,'YTD Scores'!$AN$2:$BC$200,Q$2,FALSE),""),"")</f>
        <v/>
      </c>
    </row>
    <row r="171" spans="1:17" ht="10.9" customHeight="1" x14ac:dyDescent="0.2">
      <c r="A171" s="1">
        <f t="shared" si="7"/>
        <v>168</v>
      </c>
      <c r="B171" s="1" t="str">
        <f t="shared" si="8"/>
        <v/>
      </c>
      <c r="C171" s="29">
        <f>IF(LARGE('YTD Scores'!AN$2:AN$200,A171)&gt;0.99,LARGE('YTD Scores'!AN$2:AN$200,A171),0)</f>
        <v>0</v>
      </c>
      <c r="F171" s="6" t="str">
        <f>IF($C171&gt;0,IF(VLOOKUP($C171,'YTD Scores'!$AN$2:$BC$200,F$2,FALSE)&gt;0,VLOOKUP($C171,'YTD Scores'!$AN$2:$BC$200,F$2,FALSE),""),"")</f>
        <v/>
      </c>
      <c r="G171" s="6" t="str">
        <f>IF($C171&gt;0,IF(VLOOKUP($C171,'YTD Scores'!$AN$2:$BC$200,G$2,FALSE)&gt;0,VLOOKUP($C171,'YTD Scores'!$AN$2:$BC$200,G$2,FALSE),""),"")</f>
        <v/>
      </c>
      <c r="H171" s="6" t="str">
        <f>IF($C171&gt;0,IF(VLOOKUP($C171,'YTD Scores'!$AN$2:$BC$200,H$2,FALSE)&gt;0,VLOOKUP($C171,'YTD Scores'!$AN$2:$BC$200,H$2,FALSE),""),"")</f>
        <v/>
      </c>
      <c r="I171" s="6" t="str">
        <f>IF($C171&gt;0,IF(VLOOKUP($C171,'YTD Scores'!$AN$2:$BC$200,I$2,FALSE)&gt;0,VLOOKUP($C171,'YTD Scores'!$AN$2:$BC$200,I$2,FALSE),""),"")</f>
        <v/>
      </c>
      <c r="J171" s="6" t="str">
        <f>IF($C171&gt;0,IF(VLOOKUP($C171,'YTD Scores'!$AN$2:$BC$200,J$2,FALSE)&gt;0,VLOOKUP($C171,'YTD Scores'!$AN$2:$BC$200,J$2,FALSE),""),"")</f>
        <v/>
      </c>
      <c r="K171" s="6" t="str">
        <f>IF($C171&gt;0,IF(VLOOKUP($C171,'YTD Scores'!$AN$2:$BC$200,K$2,FALSE)&gt;0,VLOOKUP($C171,'YTD Scores'!$AN$2:$BC$200,K$2,FALSE),""),"")</f>
        <v/>
      </c>
      <c r="L171" s="6" t="str">
        <f>IF($C171&gt;0,IF(VLOOKUP($C171,'YTD Scores'!$AN$2:$BC$200,L$2,FALSE)&gt;0,VLOOKUP($C171,'YTD Scores'!$AN$2:$BC$200,L$2,FALSE),""),"")</f>
        <v/>
      </c>
      <c r="M171" s="6" t="str">
        <f>IF($C171&gt;0,IF(VLOOKUP($C171,'YTD Scores'!$AN$2:$BC$200,M$2,FALSE)&gt;0,VLOOKUP($C171,'YTD Scores'!$AN$2:$BC$200,M$2,FALSE),""),"")</f>
        <v/>
      </c>
      <c r="N171" s="6" t="str">
        <f>IF($C171&gt;0,IF(VLOOKUP($C171,'YTD Scores'!$AN$2:$BC$200,N$2,FALSE)&gt;0,VLOOKUP($C171,'YTD Scores'!$AN$2:$BC$200,N$2,FALSE),""),"")</f>
        <v/>
      </c>
      <c r="O171" s="6" t="str">
        <f>IF($C171&gt;0,IF(VLOOKUP($C171,'YTD Scores'!$AN$2:$BC$200,O$2,FALSE)&gt;0,VLOOKUP($C171,'YTD Scores'!$AN$2:$BC$200,O$2,FALSE),""),"")</f>
        <v/>
      </c>
      <c r="P171" s="6" t="str">
        <f>IF($C171&gt;0,IF(VLOOKUP($C171,'YTD Scores'!$AN$2:$BC$200,P$2,FALSE)&gt;0,VLOOKUP($C171,'YTD Scores'!$AN$2:$BC$200,P$2,FALSE),""),"")</f>
        <v/>
      </c>
      <c r="Q171" s="6" t="str">
        <f>IF($C171&gt;0,IF(VLOOKUP($C171,'YTD Scores'!$AN$2:$BC$200,Q$2,FALSE)&gt;0,VLOOKUP($C171,'YTD Scores'!$AN$2:$BC$200,Q$2,FALSE),""),"")</f>
        <v/>
      </c>
    </row>
    <row r="172" spans="1:17" ht="10.9" customHeight="1" x14ac:dyDescent="0.2">
      <c r="A172" s="1">
        <f t="shared" si="7"/>
        <v>169</v>
      </c>
      <c r="B172" s="1" t="str">
        <f t="shared" si="8"/>
        <v/>
      </c>
      <c r="C172" s="29">
        <f>IF(LARGE('YTD Scores'!AN$2:AN$200,A172)&gt;0.99,LARGE('YTD Scores'!AN$2:AN$200,A172),0)</f>
        <v>0</v>
      </c>
      <c r="F172" s="6" t="str">
        <f>IF($C172&gt;0,IF(VLOOKUP($C172,'YTD Scores'!$AN$2:$BC$200,F$2,FALSE)&gt;0,VLOOKUP($C172,'YTD Scores'!$AN$2:$BC$200,F$2,FALSE),""),"")</f>
        <v/>
      </c>
      <c r="G172" s="6" t="str">
        <f>IF($C172&gt;0,IF(VLOOKUP($C172,'YTD Scores'!$AN$2:$BC$200,G$2,FALSE)&gt;0,VLOOKUP($C172,'YTD Scores'!$AN$2:$BC$200,G$2,FALSE),""),"")</f>
        <v/>
      </c>
      <c r="H172" s="6" t="str">
        <f>IF($C172&gt;0,IF(VLOOKUP($C172,'YTD Scores'!$AN$2:$BC$200,H$2,FALSE)&gt;0,VLOOKUP($C172,'YTD Scores'!$AN$2:$BC$200,H$2,FALSE),""),"")</f>
        <v/>
      </c>
      <c r="I172" s="6" t="str">
        <f>IF($C172&gt;0,IF(VLOOKUP($C172,'YTD Scores'!$AN$2:$BC$200,I$2,FALSE)&gt;0,VLOOKUP($C172,'YTD Scores'!$AN$2:$BC$200,I$2,FALSE),""),"")</f>
        <v/>
      </c>
      <c r="J172" s="6" t="str">
        <f>IF($C172&gt;0,IF(VLOOKUP($C172,'YTD Scores'!$AN$2:$BC$200,J$2,FALSE)&gt;0,VLOOKUP($C172,'YTD Scores'!$AN$2:$BC$200,J$2,FALSE),""),"")</f>
        <v/>
      </c>
      <c r="K172" s="6" t="str">
        <f>IF($C172&gt;0,IF(VLOOKUP($C172,'YTD Scores'!$AN$2:$BC$200,K$2,FALSE)&gt;0,VLOOKUP($C172,'YTD Scores'!$AN$2:$BC$200,K$2,FALSE),""),"")</f>
        <v/>
      </c>
      <c r="L172" s="6" t="str">
        <f>IF($C172&gt;0,IF(VLOOKUP($C172,'YTD Scores'!$AN$2:$BC$200,L$2,FALSE)&gt;0,VLOOKUP($C172,'YTD Scores'!$AN$2:$BC$200,L$2,FALSE),""),"")</f>
        <v/>
      </c>
      <c r="M172" s="6" t="str">
        <f>IF($C172&gt;0,IF(VLOOKUP($C172,'YTD Scores'!$AN$2:$BC$200,M$2,FALSE)&gt;0,VLOOKUP($C172,'YTD Scores'!$AN$2:$BC$200,M$2,FALSE),""),"")</f>
        <v/>
      </c>
      <c r="N172" s="6" t="str">
        <f>IF($C172&gt;0,IF(VLOOKUP($C172,'YTD Scores'!$AN$2:$BC$200,N$2,FALSE)&gt;0,VLOOKUP($C172,'YTD Scores'!$AN$2:$BC$200,N$2,FALSE),""),"")</f>
        <v/>
      </c>
      <c r="O172" s="6" t="str">
        <f>IF($C172&gt;0,IF(VLOOKUP($C172,'YTD Scores'!$AN$2:$BC$200,O$2,FALSE)&gt;0,VLOOKUP($C172,'YTD Scores'!$AN$2:$BC$200,O$2,FALSE),""),"")</f>
        <v/>
      </c>
      <c r="P172" s="6" t="str">
        <f>IF($C172&gt;0,IF(VLOOKUP($C172,'YTD Scores'!$AN$2:$BC$200,P$2,FALSE)&gt;0,VLOOKUP($C172,'YTD Scores'!$AN$2:$BC$200,P$2,FALSE),""),"")</f>
        <v/>
      </c>
      <c r="Q172" s="6" t="str">
        <f>IF($C172&gt;0,IF(VLOOKUP($C172,'YTD Scores'!$AN$2:$BC$200,Q$2,FALSE)&gt;0,VLOOKUP($C172,'YTD Scores'!$AN$2:$BC$200,Q$2,FALSE),""),"")</f>
        <v/>
      </c>
    </row>
    <row r="173" spans="1:17" ht="10.9" customHeight="1" x14ac:dyDescent="0.2">
      <c r="A173" s="1">
        <f t="shared" si="7"/>
        <v>170</v>
      </c>
      <c r="B173" s="1" t="str">
        <f t="shared" si="8"/>
        <v/>
      </c>
      <c r="C173" s="29">
        <f>IF(LARGE('YTD Scores'!AN$2:AN$200,A173)&gt;0.99,LARGE('YTD Scores'!AN$2:AN$200,A173),0)</f>
        <v>0</v>
      </c>
      <c r="F173" s="6" t="str">
        <f>IF($C173&gt;0,IF(VLOOKUP($C173,'YTD Scores'!$AN$2:$BC$200,F$2,FALSE)&gt;0,VLOOKUP($C173,'YTD Scores'!$AN$2:$BC$200,F$2,FALSE),""),"")</f>
        <v/>
      </c>
      <c r="G173" s="6" t="str">
        <f>IF($C173&gt;0,IF(VLOOKUP($C173,'YTD Scores'!$AN$2:$BC$200,G$2,FALSE)&gt;0,VLOOKUP($C173,'YTD Scores'!$AN$2:$BC$200,G$2,FALSE),""),"")</f>
        <v/>
      </c>
      <c r="H173" s="6" t="str">
        <f>IF($C173&gt;0,IF(VLOOKUP($C173,'YTD Scores'!$AN$2:$BC$200,H$2,FALSE)&gt;0,VLOOKUP($C173,'YTD Scores'!$AN$2:$BC$200,H$2,FALSE),""),"")</f>
        <v/>
      </c>
      <c r="I173" s="6" t="str">
        <f>IF($C173&gt;0,IF(VLOOKUP($C173,'YTD Scores'!$AN$2:$BC$200,I$2,FALSE)&gt;0,VLOOKUP($C173,'YTD Scores'!$AN$2:$BC$200,I$2,FALSE),""),"")</f>
        <v/>
      </c>
      <c r="J173" s="6" t="str">
        <f>IF($C173&gt;0,IF(VLOOKUP($C173,'YTD Scores'!$AN$2:$BC$200,J$2,FALSE)&gt;0,VLOOKUP($C173,'YTD Scores'!$AN$2:$BC$200,J$2,FALSE),""),"")</f>
        <v/>
      </c>
      <c r="K173" s="6" t="str">
        <f>IF($C173&gt;0,IF(VLOOKUP($C173,'YTD Scores'!$AN$2:$BC$200,K$2,FALSE)&gt;0,VLOOKUP($C173,'YTD Scores'!$AN$2:$BC$200,K$2,FALSE),""),"")</f>
        <v/>
      </c>
      <c r="L173" s="6" t="str">
        <f>IF($C173&gt;0,IF(VLOOKUP($C173,'YTD Scores'!$AN$2:$BC$200,L$2,FALSE)&gt;0,VLOOKUP($C173,'YTD Scores'!$AN$2:$BC$200,L$2,FALSE),""),"")</f>
        <v/>
      </c>
      <c r="M173" s="6" t="str">
        <f>IF($C173&gt;0,IF(VLOOKUP($C173,'YTD Scores'!$AN$2:$BC$200,M$2,FALSE)&gt;0,VLOOKUP($C173,'YTD Scores'!$AN$2:$BC$200,M$2,FALSE),""),"")</f>
        <v/>
      </c>
      <c r="N173" s="6" t="str">
        <f>IF($C173&gt;0,IF(VLOOKUP($C173,'YTD Scores'!$AN$2:$BC$200,N$2,FALSE)&gt;0,VLOOKUP($C173,'YTD Scores'!$AN$2:$BC$200,N$2,FALSE),""),"")</f>
        <v/>
      </c>
      <c r="O173" s="6" t="str">
        <f>IF($C173&gt;0,IF(VLOOKUP($C173,'YTD Scores'!$AN$2:$BC$200,O$2,FALSE)&gt;0,VLOOKUP($C173,'YTD Scores'!$AN$2:$BC$200,O$2,FALSE),""),"")</f>
        <v/>
      </c>
      <c r="P173" s="6" t="str">
        <f>IF($C173&gt;0,IF(VLOOKUP($C173,'YTD Scores'!$AN$2:$BC$200,P$2,FALSE)&gt;0,VLOOKUP($C173,'YTD Scores'!$AN$2:$BC$200,P$2,FALSE),""),"")</f>
        <v/>
      </c>
      <c r="Q173" s="6" t="str">
        <f>IF($C173&gt;0,IF(VLOOKUP($C173,'YTD Scores'!$AN$2:$BC$200,Q$2,FALSE)&gt;0,VLOOKUP($C173,'YTD Scores'!$AN$2:$BC$200,Q$2,FALSE),""),"")</f>
        <v/>
      </c>
    </row>
    <row r="174" spans="1:17" ht="10.9" customHeight="1" x14ac:dyDescent="0.2">
      <c r="A174" s="1">
        <f t="shared" si="7"/>
        <v>171</v>
      </c>
      <c r="B174" s="1" t="str">
        <f t="shared" si="8"/>
        <v/>
      </c>
      <c r="C174" s="29">
        <f>IF(LARGE('YTD Scores'!AN$2:AN$200,A174)&gt;0.99,LARGE('YTD Scores'!AN$2:AN$200,A174),0)</f>
        <v>0</v>
      </c>
      <c r="F174" s="6" t="str">
        <f>IF($C174&gt;0,IF(VLOOKUP($C174,'YTD Scores'!$AN$2:$BC$200,F$2,FALSE)&gt;0,VLOOKUP($C174,'YTD Scores'!$AN$2:$BC$200,F$2,FALSE),""),"")</f>
        <v/>
      </c>
      <c r="G174" s="6" t="str">
        <f>IF($C174&gt;0,IF(VLOOKUP($C174,'YTD Scores'!$AN$2:$BC$200,G$2,FALSE)&gt;0,VLOOKUP($C174,'YTD Scores'!$AN$2:$BC$200,G$2,FALSE),""),"")</f>
        <v/>
      </c>
      <c r="H174" s="6" t="str">
        <f>IF($C174&gt;0,IF(VLOOKUP($C174,'YTD Scores'!$AN$2:$BC$200,H$2,FALSE)&gt;0,VLOOKUP($C174,'YTD Scores'!$AN$2:$BC$200,H$2,FALSE),""),"")</f>
        <v/>
      </c>
      <c r="I174" s="6" t="str">
        <f>IF($C174&gt;0,IF(VLOOKUP($C174,'YTD Scores'!$AN$2:$BC$200,I$2,FALSE)&gt;0,VLOOKUP($C174,'YTD Scores'!$AN$2:$BC$200,I$2,FALSE),""),"")</f>
        <v/>
      </c>
      <c r="J174" s="6" t="str">
        <f>IF($C174&gt;0,IF(VLOOKUP($C174,'YTD Scores'!$AN$2:$BC$200,J$2,FALSE)&gt;0,VLOOKUP($C174,'YTD Scores'!$AN$2:$BC$200,J$2,FALSE),""),"")</f>
        <v/>
      </c>
      <c r="K174" s="6" t="str">
        <f>IF($C174&gt;0,IF(VLOOKUP($C174,'YTD Scores'!$AN$2:$BC$200,K$2,FALSE)&gt;0,VLOOKUP($C174,'YTD Scores'!$AN$2:$BC$200,K$2,FALSE),""),"")</f>
        <v/>
      </c>
      <c r="L174" s="6" t="str">
        <f>IF($C174&gt;0,IF(VLOOKUP($C174,'YTD Scores'!$AN$2:$BC$200,L$2,FALSE)&gt;0,VLOOKUP($C174,'YTD Scores'!$AN$2:$BC$200,L$2,FALSE),""),"")</f>
        <v/>
      </c>
      <c r="M174" s="6" t="str">
        <f>IF($C174&gt;0,IF(VLOOKUP($C174,'YTD Scores'!$AN$2:$BC$200,M$2,FALSE)&gt;0,VLOOKUP($C174,'YTD Scores'!$AN$2:$BC$200,M$2,FALSE),""),"")</f>
        <v/>
      </c>
      <c r="N174" s="6" t="str">
        <f>IF($C174&gt;0,IF(VLOOKUP($C174,'YTD Scores'!$AN$2:$BC$200,N$2,FALSE)&gt;0,VLOOKUP($C174,'YTD Scores'!$AN$2:$BC$200,N$2,FALSE),""),"")</f>
        <v/>
      </c>
      <c r="O174" s="6" t="str">
        <f>IF($C174&gt;0,IF(VLOOKUP($C174,'YTD Scores'!$AN$2:$BC$200,O$2,FALSE)&gt;0,VLOOKUP($C174,'YTD Scores'!$AN$2:$BC$200,O$2,FALSE),""),"")</f>
        <v/>
      </c>
      <c r="P174" s="6" t="str">
        <f>IF($C174&gt;0,IF(VLOOKUP($C174,'YTD Scores'!$AN$2:$BC$200,P$2,FALSE)&gt;0,VLOOKUP($C174,'YTD Scores'!$AN$2:$BC$200,P$2,FALSE),""),"")</f>
        <v/>
      </c>
      <c r="Q174" s="6" t="str">
        <f>IF($C174&gt;0,IF(VLOOKUP($C174,'YTD Scores'!$AN$2:$BC$200,Q$2,FALSE)&gt;0,VLOOKUP($C174,'YTD Scores'!$AN$2:$BC$200,Q$2,FALSE),""),"")</f>
        <v/>
      </c>
    </row>
    <row r="175" spans="1:17" ht="10.9" customHeight="1" x14ac:dyDescent="0.2">
      <c r="A175" s="1">
        <f t="shared" si="7"/>
        <v>172</v>
      </c>
      <c r="B175" s="1" t="str">
        <f t="shared" si="8"/>
        <v/>
      </c>
      <c r="C175" s="29">
        <f>IF(LARGE('YTD Scores'!AN$2:AN$200,A175)&gt;0.99,LARGE('YTD Scores'!AN$2:AN$200,A175),0)</f>
        <v>0</v>
      </c>
      <c r="F175" s="6" t="str">
        <f>IF($C175&gt;0,IF(VLOOKUP($C175,'YTD Scores'!$AN$2:$BC$200,F$2,FALSE)&gt;0,VLOOKUP($C175,'YTD Scores'!$AN$2:$BC$200,F$2,FALSE),""),"")</f>
        <v/>
      </c>
      <c r="G175" s="6" t="str">
        <f>IF($C175&gt;0,IF(VLOOKUP($C175,'YTD Scores'!$AN$2:$BC$200,G$2,FALSE)&gt;0,VLOOKUP($C175,'YTD Scores'!$AN$2:$BC$200,G$2,FALSE),""),"")</f>
        <v/>
      </c>
      <c r="H175" s="6" t="str">
        <f>IF($C175&gt;0,IF(VLOOKUP($C175,'YTD Scores'!$AN$2:$BC$200,H$2,FALSE)&gt;0,VLOOKUP($C175,'YTD Scores'!$AN$2:$BC$200,H$2,FALSE),""),"")</f>
        <v/>
      </c>
      <c r="I175" s="6" t="str">
        <f>IF($C175&gt;0,IF(VLOOKUP($C175,'YTD Scores'!$AN$2:$BC$200,I$2,FALSE)&gt;0,VLOOKUP($C175,'YTD Scores'!$AN$2:$BC$200,I$2,FALSE),""),"")</f>
        <v/>
      </c>
      <c r="J175" s="6" t="str">
        <f>IF($C175&gt;0,IF(VLOOKUP($C175,'YTD Scores'!$AN$2:$BC$200,J$2,FALSE)&gt;0,VLOOKUP($C175,'YTD Scores'!$AN$2:$BC$200,J$2,FALSE),""),"")</f>
        <v/>
      </c>
      <c r="K175" s="6" t="str">
        <f>IF($C175&gt;0,IF(VLOOKUP($C175,'YTD Scores'!$AN$2:$BC$200,K$2,FALSE)&gt;0,VLOOKUP($C175,'YTD Scores'!$AN$2:$BC$200,K$2,FALSE),""),"")</f>
        <v/>
      </c>
      <c r="L175" s="6" t="str">
        <f>IF($C175&gt;0,IF(VLOOKUP($C175,'YTD Scores'!$AN$2:$BC$200,L$2,FALSE)&gt;0,VLOOKUP($C175,'YTD Scores'!$AN$2:$BC$200,L$2,FALSE),""),"")</f>
        <v/>
      </c>
      <c r="M175" s="6" t="str">
        <f>IF($C175&gt;0,IF(VLOOKUP($C175,'YTD Scores'!$AN$2:$BC$200,M$2,FALSE)&gt;0,VLOOKUP($C175,'YTD Scores'!$AN$2:$BC$200,M$2,FALSE),""),"")</f>
        <v/>
      </c>
      <c r="N175" s="6" t="str">
        <f>IF($C175&gt;0,IF(VLOOKUP($C175,'YTD Scores'!$AN$2:$BC$200,N$2,FALSE)&gt;0,VLOOKUP($C175,'YTD Scores'!$AN$2:$BC$200,N$2,FALSE),""),"")</f>
        <v/>
      </c>
      <c r="O175" s="6" t="str">
        <f>IF($C175&gt;0,IF(VLOOKUP($C175,'YTD Scores'!$AN$2:$BC$200,O$2,FALSE)&gt;0,VLOOKUP($C175,'YTD Scores'!$AN$2:$BC$200,O$2,FALSE),""),"")</f>
        <v/>
      </c>
      <c r="P175" s="6" t="str">
        <f>IF($C175&gt;0,IF(VLOOKUP($C175,'YTD Scores'!$AN$2:$BC$200,P$2,FALSE)&gt;0,VLOOKUP($C175,'YTD Scores'!$AN$2:$BC$200,P$2,FALSE),""),"")</f>
        <v/>
      </c>
      <c r="Q175" s="6" t="str">
        <f>IF($C175&gt;0,IF(VLOOKUP($C175,'YTD Scores'!$AN$2:$BC$200,Q$2,FALSE)&gt;0,VLOOKUP($C175,'YTD Scores'!$AN$2:$BC$200,Q$2,FALSE),""),"")</f>
        <v/>
      </c>
    </row>
    <row r="176" spans="1:17" ht="10.9" customHeight="1" x14ac:dyDescent="0.2">
      <c r="A176" s="1">
        <f t="shared" si="7"/>
        <v>173</v>
      </c>
      <c r="B176" s="1" t="str">
        <f t="shared" si="8"/>
        <v/>
      </c>
      <c r="C176" s="29">
        <f>IF(LARGE('YTD Scores'!AN$2:AN$200,A176)&gt;0.99,LARGE('YTD Scores'!AN$2:AN$200,A176),0)</f>
        <v>0</v>
      </c>
      <c r="F176" s="6" t="str">
        <f>IF($C176&gt;0,IF(VLOOKUP($C176,'YTD Scores'!$AN$2:$BC$200,F$2,FALSE)&gt;0,VLOOKUP($C176,'YTD Scores'!$AN$2:$BC$200,F$2,FALSE),""),"")</f>
        <v/>
      </c>
      <c r="G176" s="6" t="str">
        <f>IF($C176&gt;0,IF(VLOOKUP($C176,'YTD Scores'!$AN$2:$BC$200,G$2,FALSE)&gt;0,VLOOKUP($C176,'YTD Scores'!$AN$2:$BC$200,G$2,FALSE),""),"")</f>
        <v/>
      </c>
      <c r="H176" s="6" t="str">
        <f>IF($C176&gt;0,IF(VLOOKUP($C176,'YTD Scores'!$AN$2:$BC$200,H$2,FALSE)&gt;0,VLOOKUP($C176,'YTD Scores'!$AN$2:$BC$200,H$2,FALSE),""),"")</f>
        <v/>
      </c>
      <c r="I176" s="6" t="str">
        <f>IF($C176&gt;0,IF(VLOOKUP($C176,'YTD Scores'!$AN$2:$BC$200,I$2,FALSE)&gt;0,VLOOKUP($C176,'YTD Scores'!$AN$2:$BC$200,I$2,FALSE),""),"")</f>
        <v/>
      </c>
      <c r="J176" s="6" t="str">
        <f>IF($C176&gt;0,IF(VLOOKUP($C176,'YTD Scores'!$AN$2:$BC$200,J$2,FALSE)&gt;0,VLOOKUP($C176,'YTD Scores'!$AN$2:$BC$200,J$2,FALSE),""),"")</f>
        <v/>
      </c>
      <c r="K176" s="6" t="str">
        <f>IF($C176&gt;0,IF(VLOOKUP($C176,'YTD Scores'!$AN$2:$BC$200,K$2,FALSE)&gt;0,VLOOKUP($C176,'YTD Scores'!$AN$2:$BC$200,K$2,FALSE),""),"")</f>
        <v/>
      </c>
      <c r="L176" s="6" t="str">
        <f>IF($C176&gt;0,IF(VLOOKUP($C176,'YTD Scores'!$AN$2:$BC$200,L$2,FALSE)&gt;0,VLOOKUP($C176,'YTD Scores'!$AN$2:$BC$200,L$2,FALSE),""),"")</f>
        <v/>
      </c>
      <c r="M176" s="6" t="str">
        <f>IF($C176&gt;0,IF(VLOOKUP($C176,'YTD Scores'!$AN$2:$BC$200,M$2,FALSE)&gt;0,VLOOKUP($C176,'YTD Scores'!$AN$2:$BC$200,M$2,FALSE),""),"")</f>
        <v/>
      </c>
      <c r="N176" s="6" t="str">
        <f>IF($C176&gt;0,IF(VLOOKUP($C176,'YTD Scores'!$AN$2:$BC$200,N$2,FALSE)&gt;0,VLOOKUP($C176,'YTD Scores'!$AN$2:$BC$200,N$2,FALSE),""),"")</f>
        <v/>
      </c>
      <c r="O176" s="6" t="str">
        <f>IF($C176&gt;0,IF(VLOOKUP($C176,'YTD Scores'!$AN$2:$BC$200,O$2,FALSE)&gt;0,VLOOKUP($C176,'YTD Scores'!$AN$2:$BC$200,O$2,FALSE),""),"")</f>
        <v/>
      </c>
      <c r="P176" s="6" t="str">
        <f>IF($C176&gt;0,IF(VLOOKUP($C176,'YTD Scores'!$AN$2:$BC$200,P$2,FALSE)&gt;0,VLOOKUP($C176,'YTD Scores'!$AN$2:$BC$200,P$2,FALSE),""),"")</f>
        <v/>
      </c>
      <c r="Q176" s="6" t="str">
        <f>IF($C176&gt;0,IF(VLOOKUP($C176,'YTD Scores'!$AN$2:$BC$200,Q$2,FALSE)&gt;0,VLOOKUP($C176,'YTD Scores'!$AN$2:$BC$200,Q$2,FALSE),""),"")</f>
        <v/>
      </c>
    </row>
    <row r="177" spans="1:17" ht="10.9" customHeight="1" x14ac:dyDescent="0.2">
      <c r="A177" s="1">
        <f t="shared" si="7"/>
        <v>174</v>
      </c>
      <c r="B177" s="1" t="str">
        <f t="shared" si="8"/>
        <v/>
      </c>
      <c r="C177" s="29">
        <f>IF(LARGE('YTD Scores'!AN$2:AN$200,A177)&gt;0.99,LARGE('YTD Scores'!AN$2:AN$200,A177),0)</f>
        <v>0</v>
      </c>
      <c r="F177" s="6" t="str">
        <f>IF($C177&gt;0,IF(VLOOKUP($C177,'YTD Scores'!$AN$2:$BC$200,F$2,FALSE)&gt;0,VLOOKUP($C177,'YTD Scores'!$AN$2:$BC$200,F$2,FALSE),""),"")</f>
        <v/>
      </c>
      <c r="G177" s="6" t="str">
        <f>IF($C177&gt;0,IF(VLOOKUP($C177,'YTD Scores'!$AN$2:$BC$200,G$2,FALSE)&gt;0,VLOOKUP($C177,'YTD Scores'!$AN$2:$BC$200,G$2,FALSE),""),"")</f>
        <v/>
      </c>
      <c r="H177" s="6" t="str">
        <f>IF($C177&gt;0,IF(VLOOKUP($C177,'YTD Scores'!$AN$2:$BC$200,H$2,FALSE)&gt;0,VLOOKUP($C177,'YTD Scores'!$AN$2:$BC$200,H$2,FALSE),""),"")</f>
        <v/>
      </c>
      <c r="I177" s="6" t="str">
        <f>IF($C177&gt;0,IF(VLOOKUP($C177,'YTD Scores'!$AN$2:$BC$200,I$2,FALSE)&gt;0,VLOOKUP($C177,'YTD Scores'!$AN$2:$BC$200,I$2,FALSE),""),"")</f>
        <v/>
      </c>
      <c r="J177" s="6" t="str">
        <f>IF($C177&gt;0,IF(VLOOKUP($C177,'YTD Scores'!$AN$2:$BC$200,J$2,FALSE)&gt;0,VLOOKUP($C177,'YTD Scores'!$AN$2:$BC$200,J$2,FALSE),""),"")</f>
        <v/>
      </c>
      <c r="K177" s="6" t="str">
        <f>IF($C177&gt;0,IF(VLOOKUP($C177,'YTD Scores'!$AN$2:$BC$200,K$2,FALSE)&gt;0,VLOOKUP($C177,'YTD Scores'!$AN$2:$BC$200,K$2,FALSE),""),"")</f>
        <v/>
      </c>
      <c r="L177" s="6" t="str">
        <f>IF($C177&gt;0,IF(VLOOKUP($C177,'YTD Scores'!$AN$2:$BC$200,L$2,FALSE)&gt;0,VLOOKUP($C177,'YTD Scores'!$AN$2:$BC$200,L$2,FALSE),""),"")</f>
        <v/>
      </c>
      <c r="M177" s="6" t="str">
        <f>IF($C177&gt;0,IF(VLOOKUP($C177,'YTD Scores'!$AN$2:$BC$200,M$2,FALSE)&gt;0,VLOOKUP($C177,'YTD Scores'!$AN$2:$BC$200,M$2,FALSE),""),"")</f>
        <v/>
      </c>
      <c r="N177" s="6" t="str">
        <f>IF($C177&gt;0,IF(VLOOKUP($C177,'YTD Scores'!$AN$2:$BC$200,N$2,FALSE)&gt;0,VLOOKUP($C177,'YTD Scores'!$AN$2:$BC$200,N$2,FALSE),""),"")</f>
        <v/>
      </c>
      <c r="O177" s="6" t="str">
        <f>IF($C177&gt;0,IF(VLOOKUP($C177,'YTD Scores'!$AN$2:$BC$200,O$2,FALSE)&gt;0,VLOOKUP($C177,'YTD Scores'!$AN$2:$BC$200,O$2,FALSE),""),"")</f>
        <v/>
      </c>
      <c r="P177" s="6" t="str">
        <f>IF($C177&gt;0,IF(VLOOKUP($C177,'YTD Scores'!$AN$2:$BC$200,P$2,FALSE)&gt;0,VLOOKUP($C177,'YTD Scores'!$AN$2:$BC$200,P$2,FALSE),""),"")</f>
        <v/>
      </c>
      <c r="Q177" s="6" t="str">
        <f>IF($C177&gt;0,IF(VLOOKUP($C177,'YTD Scores'!$AN$2:$BC$200,Q$2,FALSE)&gt;0,VLOOKUP($C177,'YTD Scores'!$AN$2:$BC$200,Q$2,FALSE),""),"")</f>
        <v/>
      </c>
    </row>
    <row r="178" spans="1:17" ht="10.9" customHeight="1" x14ac:dyDescent="0.2">
      <c r="A178" s="1">
        <f t="shared" si="7"/>
        <v>175</v>
      </c>
      <c r="B178" s="1" t="str">
        <f t="shared" si="8"/>
        <v/>
      </c>
      <c r="C178" s="29">
        <f>IF(LARGE('YTD Scores'!AN$2:AN$200,A178)&gt;0.99,LARGE('YTD Scores'!AN$2:AN$200,A178),0)</f>
        <v>0</v>
      </c>
      <c r="F178" s="6" t="str">
        <f>IF($C178&gt;0,IF(VLOOKUP($C178,'YTD Scores'!$AN$2:$BC$200,F$2,FALSE)&gt;0,VLOOKUP($C178,'YTD Scores'!$AN$2:$BC$200,F$2,FALSE),""),"")</f>
        <v/>
      </c>
      <c r="G178" s="6" t="str">
        <f>IF($C178&gt;0,IF(VLOOKUP($C178,'YTD Scores'!$AN$2:$BC$200,G$2,FALSE)&gt;0,VLOOKUP($C178,'YTD Scores'!$AN$2:$BC$200,G$2,FALSE),""),"")</f>
        <v/>
      </c>
      <c r="H178" s="6" t="str">
        <f>IF($C178&gt;0,IF(VLOOKUP($C178,'YTD Scores'!$AN$2:$BC$200,H$2,FALSE)&gt;0,VLOOKUP($C178,'YTD Scores'!$AN$2:$BC$200,H$2,FALSE),""),"")</f>
        <v/>
      </c>
      <c r="I178" s="6" t="str">
        <f>IF($C178&gt;0,IF(VLOOKUP($C178,'YTD Scores'!$AN$2:$BC$200,I$2,FALSE)&gt;0,VLOOKUP($C178,'YTD Scores'!$AN$2:$BC$200,I$2,FALSE),""),"")</f>
        <v/>
      </c>
      <c r="J178" s="6" t="str">
        <f>IF($C178&gt;0,IF(VLOOKUP($C178,'YTD Scores'!$AN$2:$BC$200,J$2,FALSE)&gt;0,VLOOKUP($C178,'YTD Scores'!$AN$2:$BC$200,J$2,FALSE),""),"")</f>
        <v/>
      </c>
      <c r="K178" s="6" t="str">
        <f>IF($C178&gt;0,IF(VLOOKUP($C178,'YTD Scores'!$AN$2:$BC$200,K$2,FALSE)&gt;0,VLOOKUP($C178,'YTD Scores'!$AN$2:$BC$200,K$2,FALSE),""),"")</f>
        <v/>
      </c>
      <c r="L178" s="6" t="str">
        <f>IF($C178&gt;0,IF(VLOOKUP($C178,'YTD Scores'!$AN$2:$BC$200,L$2,FALSE)&gt;0,VLOOKUP($C178,'YTD Scores'!$AN$2:$BC$200,L$2,FALSE),""),"")</f>
        <v/>
      </c>
      <c r="M178" s="6" t="str">
        <f>IF($C178&gt;0,IF(VLOOKUP($C178,'YTD Scores'!$AN$2:$BC$200,M$2,FALSE)&gt;0,VLOOKUP($C178,'YTD Scores'!$AN$2:$BC$200,M$2,FALSE),""),"")</f>
        <v/>
      </c>
      <c r="N178" s="6" t="str">
        <f>IF($C178&gt;0,IF(VLOOKUP($C178,'YTD Scores'!$AN$2:$BC$200,N$2,FALSE)&gt;0,VLOOKUP($C178,'YTD Scores'!$AN$2:$BC$200,N$2,FALSE),""),"")</f>
        <v/>
      </c>
      <c r="O178" s="6" t="str">
        <f>IF($C178&gt;0,IF(VLOOKUP($C178,'YTD Scores'!$AN$2:$BC$200,O$2,FALSE)&gt;0,VLOOKUP($C178,'YTD Scores'!$AN$2:$BC$200,O$2,FALSE),""),"")</f>
        <v/>
      </c>
      <c r="P178" s="6" t="str">
        <f>IF($C178&gt;0,IF(VLOOKUP($C178,'YTD Scores'!$AN$2:$BC$200,P$2,FALSE)&gt;0,VLOOKUP($C178,'YTD Scores'!$AN$2:$BC$200,P$2,FALSE),""),"")</f>
        <v/>
      </c>
      <c r="Q178" s="6" t="str">
        <f>IF($C178&gt;0,IF(VLOOKUP($C178,'YTD Scores'!$AN$2:$BC$200,Q$2,FALSE)&gt;0,VLOOKUP($C178,'YTD Scores'!$AN$2:$BC$200,Q$2,FALSE),""),"")</f>
        <v/>
      </c>
    </row>
    <row r="179" spans="1:17" ht="10.9" customHeight="1" x14ac:dyDescent="0.2">
      <c r="A179" s="1">
        <f t="shared" si="7"/>
        <v>176</v>
      </c>
      <c r="B179" s="1" t="str">
        <f t="shared" si="8"/>
        <v/>
      </c>
      <c r="C179" s="29">
        <f>IF(LARGE('YTD Scores'!AN$2:AN$200,A179)&gt;0.99,LARGE('YTD Scores'!AN$2:AN$200,A179),0)</f>
        <v>0</v>
      </c>
      <c r="F179" s="6" t="str">
        <f>IF($C179&gt;0,IF(VLOOKUP($C179,'YTD Scores'!$AN$2:$BC$200,F$2,FALSE)&gt;0,VLOOKUP($C179,'YTD Scores'!$AN$2:$BC$200,F$2,FALSE),""),"")</f>
        <v/>
      </c>
      <c r="G179" s="6" t="str">
        <f>IF($C179&gt;0,IF(VLOOKUP($C179,'YTD Scores'!$AN$2:$BC$200,G$2,FALSE)&gt;0,VLOOKUP($C179,'YTD Scores'!$AN$2:$BC$200,G$2,FALSE),""),"")</f>
        <v/>
      </c>
      <c r="H179" s="6" t="str">
        <f>IF($C179&gt;0,IF(VLOOKUP($C179,'YTD Scores'!$AN$2:$BC$200,H$2,FALSE)&gt;0,VLOOKUP($C179,'YTD Scores'!$AN$2:$BC$200,H$2,FALSE),""),"")</f>
        <v/>
      </c>
      <c r="I179" s="6" t="str">
        <f>IF($C179&gt;0,IF(VLOOKUP($C179,'YTD Scores'!$AN$2:$BC$200,I$2,FALSE)&gt;0,VLOOKUP($C179,'YTD Scores'!$AN$2:$BC$200,I$2,FALSE),""),"")</f>
        <v/>
      </c>
      <c r="J179" s="6" t="str">
        <f>IF($C179&gt;0,IF(VLOOKUP($C179,'YTD Scores'!$AN$2:$BC$200,J$2,FALSE)&gt;0,VLOOKUP($C179,'YTD Scores'!$AN$2:$BC$200,J$2,FALSE),""),"")</f>
        <v/>
      </c>
      <c r="K179" s="6" t="str">
        <f>IF($C179&gt;0,IF(VLOOKUP($C179,'YTD Scores'!$AN$2:$BC$200,K$2,FALSE)&gt;0,VLOOKUP($C179,'YTD Scores'!$AN$2:$BC$200,K$2,FALSE),""),"")</f>
        <v/>
      </c>
      <c r="L179" s="6" t="str">
        <f>IF($C179&gt;0,IF(VLOOKUP($C179,'YTD Scores'!$AN$2:$BC$200,L$2,FALSE)&gt;0,VLOOKUP($C179,'YTD Scores'!$AN$2:$BC$200,L$2,FALSE),""),"")</f>
        <v/>
      </c>
      <c r="M179" s="6" t="str">
        <f>IF($C179&gt;0,IF(VLOOKUP($C179,'YTD Scores'!$AN$2:$BC$200,M$2,FALSE)&gt;0,VLOOKUP($C179,'YTD Scores'!$AN$2:$BC$200,M$2,FALSE),""),"")</f>
        <v/>
      </c>
      <c r="N179" s="6" t="str">
        <f>IF($C179&gt;0,IF(VLOOKUP($C179,'YTD Scores'!$AN$2:$BC$200,N$2,FALSE)&gt;0,VLOOKUP($C179,'YTD Scores'!$AN$2:$BC$200,N$2,FALSE),""),"")</f>
        <v/>
      </c>
      <c r="O179" s="6" t="str">
        <f>IF($C179&gt;0,IF(VLOOKUP($C179,'YTD Scores'!$AN$2:$BC$200,O$2,FALSE)&gt;0,VLOOKUP($C179,'YTD Scores'!$AN$2:$BC$200,O$2,FALSE),""),"")</f>
        <v/>
      </c>
      <c r="P179" s="6" t="str">
        <f>IF($C179&gt;0,IF(VLOOKUP($C179,'YTD Scores'!$AN$2:$BC$200,P$2,FALSE)&gt;0,VLOOKUP($C179,'YTD Scores'!$AN$2:$BC$200,P$2,FALSE),""),"")</f>
        <v/>
      </c>
      <c r="Q179" s="6" t="str">
        <f>IF($C179&gt;0,IF(VLOOKUP($C179,'YTD Scores'!$AN$2:$BC$200,Q$2,FALSE)&gt;0,VLOOKUP($C179,'YTD Scores'!$AN$2:$BC$200,Q$2,FALSE),""),"")</f>
        <v/>
      </c>
    </row>
    <row r="180" spans="1:17" ht="10.9" customHeight="1" x14ac:dyDescent="0.2">
      <c r="A180" s="1">
        <f t="shared" si="7"/>
        <v>177</v>
      </c>
      <c r="B180" s="1" t="str">
        <f t="shared" si="8"/>
        <v/>
      </c>
      <c r="C180" s="29">
        <f>IF(LARGE('YTD Scores'!AN$2:AN$200,A180)&gt;0.99,LARGE('YTD Scores'!AN$2:AN$200,A180),0)</f>
        <v>0</v>
      </c>
      <c r="F180" s="6" t="str">
        <f>IF($C180&gt;0,IF(VLOOKUP($C180,'YTD Scores'!$AN$2:$BC$200,F$2,FALSE)&gt;0,VLOOKUP($C180,'YTD Scores'!$AN$2:$BC$200,F$2,FALSE),""),"")</f>
        <v/>
      </c>
      <c r="G180" s="6" t="str">
        <f>IF($C180&gt;0,IF(VLOOKUP($C180,'YTD Scores'!$AN$2:$BC$200,G$2,FALSE)&gt;0,VLOOKUP($C180,'YTD Scores'!$AN$2:$BC$200,G$2,FALSE),""),"")</f>
        <v/>
      </c>
      <c r="H180" s="6" t="str">
        <f>IF($C180&gt;0,IF(VLOOKUP($C180,'YTD Scores'!$AN$2:$BC$200,H$2,FALSE)&gt;0,VLOOKUP($C180,'YTD Scores'!$AN$2:$BC$200,H$2,FALSE),""),"")</f>
        <v/>
      </c>
      <c r="I180" s="6" t="str">
        <f>IF($C180&gt;0,IF(VLOOKUP($C180,'YTD Scores'!$AN$2:$BC$200,I$2,FALSE)&gt;0,VLOOKUP($C180,'YTD Scores'!$AN$2:$BC$200,I$2,FALSE),""),"")</f>
        <v/>
      </c>
      <c r="J180" s="6" t="str">
        <f>IF($C180&gt;0,IF(VLOOKUP($C180,'YTD Scores'!$AN$2:$BC$200,J$2,FALSE)&gt;0,VLOOKUP($C180,'YTD Scores'!$AN$2:$BC$200,J$2,FALSE),""),"")</f>
        <v/>
      </c>
      <c r="K180" s="6" t="str">
        <f>IF($C180&gt;0,IF(VLOOKUP($C180,'YTD Scores'!$AN$2:$BC$200,K$2,FALSE)&gt;0,VLOOKUP($C180,'YTD Scores'!$AN$2:$BC$200,K$2,FALSE),""),"")</f>
        <v/>
      </c>
      <c r="L180" s="6" t="str">
        <f>IF($C180&gt;0,IF(VLOOKUP($C180,'YTD Scores'!$AN$2:$BC$200,L$2,FALSE)&gt;0,VLOOKUP($C180,'YTD Scores'!$AN$2:$BC$200,L$2,FALSE),""),"")</f>
        <v/>
      </c>
      <c r="M180" s="6" t="str">
        <f>IF($C180&gt;0,IF(VLOOKUP($C180,'YTD Scores'!$AN$2:$BC$200,M$2,FALSE)&gt;0,VLOOKUP($C180,'YTD Scores'!$AN$2:$BC$200,M$2,FALSE),""),"")</f>
        <v/>
      </c>
      <c r="N180" s="6" t="str">
        <f>IF($C180&gt;0,IF(VLOOKUP($C180,'YTD Scores'!$AN$2:$BC$200,N$2,FALSE)&gt;0,VLOOKUP($C180,'YTD Scores'!$AN$2:$BC$200,N$2,FALSE),""),"")</f>
        <v/>
      </c>
      <c r="O180" s="6" t="str">
        <f>IF($C180&gt;0,IF(VLOOKUP($C180,'YTD Scores'!$AN$2:$BC$200,O$2,FALSE)&gt;0,VLOOKUP($C180,'YTD Scores'!$AN$2:$BC$200,O$2,FALSE),""),"")</f>
        <v/>
      </c>
      <c r="P180" s="6" t="str">
        <f>IF($C180&gt;0,IF(VLOOKUP($C180,'YTD Scores'!$AN$2:$BC$200,P$2,FALSE)&gt;0,VLOOKUP($C180,'YTD Scores'!$AN$2:$BC$200,P$2,FALSE),""),"")</f>
        <v/>
      </c>
      <c r="Q180" s="6" t="str">
        <f>IF($C180&gt;0,IF(VLOOKUP($C180,'YTD Scores'!$AN$2:$BC$200,Q$2,FALSE)&gt;0,VLOOKUP($C180,'YTD Scores'!$AN$2:$BC$200,Q$2,FALSE),""),"")</f>
        <v/>
      </c>
    </row>
    <row r="181" spans="1:17" ht="10.9" customHeight="1" x14ac:dyDescent="0.2">
      <c r="A181" s="1">
        <f t="shared" ref="A181:A201" si="9">A180+1</f>
        <v>178</v>
      </c>
      <c r="B181" s="1" t="str">
        <f t="shared" si="8"/>
        <v/>
      </c>
      <c r="C181" s="29">
        <f>IF(LARGE('YTD Scores'!AN$2:AN$200,A181)&gt;0.99,LARGE('YTD Scores'!AN$2:AN$200,A181),0)</f>
        <v>0</v>
      </c>
      <c r="F181" s="6" t="str">
        <f>IF($C181&gt;0,IF(VLOOKUP($C181,'YTD Scores'!$AN$2:$BC$200,F$2,FALSE)&gt;0,VLOOKUP($C181,'YTD Scores'!$AN$2:$BC$200,F$2,FALSE),""),"")</f>
        <v/>
      </c>
      <c r="G181" s="6" t="str">
        <f>IF($C181&gt;0,IF(VLOOKUP($C181,'YTD Scores'!$AN$2:$BC$200,G$2,FALSE)&gt;0,VLOOKUP($C181,'YTD Scores'!$AN$2:$BC$200,G$2,FALSE),""),"")</f>
        <v/>
      </c>
      <c r="H181" s="6" t="str">
        <f>IF($C181&gt;0,IF(VLOOKUP($C181,'YTD Scores'!$AN$2:$BC$200,H$2,FALSE)&gt;0,VLOOKUP($C181,'YTD Scores'!$AN$2:$BC$200,H$2,FALSE),""),"")</f>
        <v/>
      </c>
      <c r="I181" s="6" t="str">
        <f>IF($C181&gt;0,IF(VLOOKUP($C181,'YTD Scores'!$AN$2:$BC$200,I$2,FALSE)&gt;0,VLOOKUP($C181,'YTD Scores'!$AN$2:$BC$200,I$2,FALSE),""),"")</f>
        <v/>
      </c>
      <c r="J181" s="6" t="str">
        <f>IF($C181&gt;0,IF(VLOOKUP($C181,'YTD Scores'!$AN$2:$BC$200,J$2,FALSE)&gt;0,VLOOKUP($C181,'YTD Scores'!$AN$2:$BC$200,J$2,FALSE),""),"")</f>
        <v/>
      </c>
      <c r="K181" s="6" t="str">
        <f>IF($C181&gt;0,IF(VLOOKUP($C181,'YTD Scores'!$AN$2:$BC$200,K$2,FALSE)&gt;0,VLOOKUP($C181,'YTD Scores'!$AN$2:$BC$200,K$2,FALSE),""),"")</f>
        <v/>
      </c>
      <c r="L181" s="6" t="str">
        <f>IF($C181&gt;0,IF(VLOOKUP($C181,'YTD Scores'!$AN$2:$BC$200,L$2,FALSE)&gt;0,VLOOKUP($C181,'YTD Scores'!$AN$2:$BC$200,L$2,FALSE),""),"")</f>
        <v/>
      </c>
      <c r="M181" s="6" t="str">
        <f>IF($C181&gt;0,IF(VLOOKUP($C181,'YTD Scores'!$AN$2:$BC$200,M$2,FALSE)&gt;0,VLOOKUP($C181,'YTD Scores'!$AN$2:$BC$200,M$2,FALSE),""),"")</f>
        <v/>
      </c>
      <c r="N181" s="6" t="str">
        <f>IF($C181&gt;0,IF(VLOOKUP($C181,'YTD Scores'!$AN$2:$BC$200,N$2,FALSE)&gt;0,VLOOKUP($C181,'YTD Scores'!$AN$2:$BC$200,N$2,FALSE),""),"")</f>
        <v/>
      </c>
      <c r="O181" s="6" t="str">
        <f>IF($C181&gt;0,IF(VLOOKUP($C181,'YTD Scores'!$AN$2:$BC$200,O$2,FALSE)&gt;0,VLOOKUP($C181,'YTD Scores'!$AN$2:$BC$200,O$2,FALSE),""),"")</f>
        <v/>
      </c>
      <c r="P181" s="6" t="str">
        <f>IF($C181&gt;0,IF(VLOOKUP($C181,'YTD Scores'!$AN$2:$BC$200,P$2,FALSE)&gt;0,VLOOKUP($C181,'YTD Scores'!$AN$2:$BC$200,P$2,FALSE),""),"")</f>
        <v/>
      </c>
      <c r="Q181" s="6" t="str">
        <f>IF($C181&gt;0,IF(VLOOKUP($C181,'YTD Scores'!$AN$2:$BC$200,Q$2,FALSE)&gt;0,VLOOKUP($C181,'YTD Scores'!$AN$2:$BC$200,Q$2,FALSE),""),"")</f>
        <v/>
      </c>
    </row>
    <row r="182" spans="1:17" ht="10.9" customHeight="1" x14ac:dyDescent="0.2">
      <c r="A182" s="1">
        <f t="shared" si="9"/>
        <v>179</v>
      </c>
      <c r="B182" s="1" t="str">
        <f t="shared" si="8"/>
        <v/>
      </c>
      <c r="C182" s="29">
        <f>IF(LARGE('YTD Scores'!AN$2:AN$200,A182)&gt;0.99,LARGE('YTD Scores'!AN$2:AN$200,A182),0)</f>
        <v>0</v>
      </c>
      <c r="F182" s="6" t="str">
        <f>IF($C182&gt;0,IF(VLOOKUP($C182,'YTD Scores'!$AN$2:$BC$200,F$2,FALSE)&gt;0,VLOOKUP($C182,'YTD Scores'!$AN$2:$BC$200,F$2,FALSE),""),"")</f>
        <v/>
      </c>
      <c r="G182" s="6" t="str">
        <f>IF($C182&gt;0,IF(VLOOKUP($C182,'YTD Scores'!$AN$2:$BC$200,G$2,FALSE)&gt;0,VLOOKUP($C182,'YTD Scores'!$AN$2:$BC$200,G$2,FALSE),""),"")</f>
        <v/>
      </c>
      <c r="H182" s="6" t="str">
        <f>IF($C182&gt;0,IF(VLOOKUP($C182,'YTD Scores'!$AN$2:$BC$200,H$2,FALSE)&gt;0,VLOOKUP($C182,'YTD Scores'!$AN$2:$BC$200,H$2,FALSE),""),"")</f>
        <v/>
      </c>
      <c r="I182" s="6" t="str">
        <f>IF($C182&gt;0,IF(VLOOKUP($C182,'YTD Scores'!$AN$2:$BC$200,I$2,FALSE)&gt;0,VLOOKUP($C182,'YTD Scores'!$AN$2:$BC$200,I$2,FALSE),""),"")</f>
        <v/>
      </c>
      <c r="J182" s="6" t="str">
        <f>IF($C182&gt;0,IF(VLOOKUP($C182,'YTD Scores'!$AN$2:$BC$200,J$2,FALSE)&gt;0,VLOOKUP($C182,'YTD Scores'!$AN$2:$BC$200,J$2,FALSE),""),"")</f>
        <v/>
      </c>
      <c r="K182" s="6" t="str">
        <f>IF($C182&gt;0,IF(VLOOKUP($C182,'YTD Scores'!$AN$2:$BC$200,K$2,FALSE)&gt;0,VLOOKUP($C182,'YTD Scores'!$AN$2:$BC$200,K$2,FALSE),""),"")</f>
        <v/>
      </c>
      <c r="L182" s="6" t="str">
        <f>IF($C182&gt;0,IF(VLOOKUP($C182,'YTD Scores'!$AN$2:$BC$200,L$2,FALSE)&gt;0,VLOOKUP($C182,'YTD Scores'!$AN$2:$BC$200,L$2,FALSE),""),"")</f>
        <v/>
      </c>
      <c r="M182" s="6" t="str">
        <f>IF($C182&gt;0,IF(VLOOKUP($C182,'YTD Scores'!$AN$2:$BC$200,M$2,FALSE)&gt;0,VLOOKUP($C182,'YTD Scores'!$AN$2:$BC$200,M$2,FALSE),""),"")</f>
        <v/>
      </c>
      <c r="N182" s="6" t="str">
        <f>IF($C182&gt;0,IF(VLOOKUP($C182,'YTD Scores'!$AN$2:$BC$200,N$2,FALSE)&gt;0,VLOOKUP($C182,'YTD Scores'!$AN$2:$BC$200,N$2,FALSE),""),"")</f>
        <v/>
      </c>
      <c r="O182" s="6" t="str">
        <f>IF($C182&gt;0,IF(VLOOKUP($C182,'YTD Scores'!$AN$2:$BC$200,O$2,FALSE)&gt;0,VLOOKUP($C182,'YTD Scores'!$AN$2:$BC$200,O$2,FALSE),""),"")</f>
        <v/>
      </c>
      <c r="P182" s="6" t="str">
        <f>IF($C182&gt;0,IF(VLOOKUP($C182,'YTD Scores'!$AN$2:$BC$200,P$2,FALSE)&gt;0,VLOOKUP($C182,'YTD Scores'!$AN$2:$BC$200,P$2,FALSE),""),"")</f>
        <v/>
      </c>
      <c r="Q182" s="6" t="str">
        <f>IF($C182&gt;0,IF(VLOOKUP($C182,'YTD Scores'!$AN$2:$BC$200,Q$2,FALSE)&gt;0,VLOOKUP($C182,'YTD Scores'!$AN$2:$BC$200,Q$2,FALSE),""),"")</f>
        <v/>
      </c>
    </row>
    <row r="183" spans="1:17" ht="10.9" customHeight="1" x14ac:dyDescent="0.2">
      <c r="A183" s="1">
        <f t="shared" si="9"/>
        <v>180</v>
      </c>
      <c r="B183" s="1" t="str">
        <f t="shared" si="8"/>
        <v/>
      </c>
      <c r="C183" s="29">
        <f>IF(LARGE('YTD Scores'!AN$2:AN$200,A183)&gt;0.99,LARGE('YTD Scores'!AN$2:AN$200,A183),0)</f>
        <v>0</v>
      </c>
      <c r="F183" s="6" t="str">
        <f>IF($C183&gt;0,IF(VLOOKUP($C183,'YTD Scores'!$AN$2:$BC$200,F$2,FALSE)&gt;0,VLOOKUP($C183,'YTD Scores'!$AN$2:$BC$200,F$2,FALSE),""),"")</f>
        <v/>
      </c>
      <c r="G183" s="6" t="str">
        <f>IF($C183&gt;0,IF(VLOOKUP($C183,'YTD Scores'!$AN$2:$BC$200,G$2,FALSE)&gt;0,VLOOKUP($C183,'YTD Scores'!$AN$2:$BC$200,G$2,FALSE),""),"")</f>
        <v/>
      </c>
      <c r="H183" s="6" t="str">
        <f>IF($C183&gt;0,IF(VLOOKUP($C183,'YTD Scores'!$AN$2:$BC$200,H$2,FALSE)&gt;0,VLOOKUP($C183,'YTD Scores'!$AN$2:$BC$200,H$2,FALSE),""),"")</f>
        <v/>
      </c>
      <c r="I183" s="6" t="str">
        <f>IF($C183&gt;0,IF(VLOOKUP($C183,'YTD Scores'!$AN$2:$BC$200,I$2,FALSE)&gt;0,VLOOKUP($C183,'YTD Scores'!$AN$2:$BC$200,I$2,FALSE),""),"")</f>
        <v/>
      </c>
      <c r="J183" s="6" t="str">
        <f>IF($C183&gt;0,IF(VLOOKUP($C183,'YTD Scores'!$AN$2:$BC$200,J$2,FALSE)&gt;0,VLOOKUP($C183,'YTD Scores'!$AN$2:$BC$200,J$2,FALSE),""),"")</f>
        <v/>
      </c>
      <c r="K183" s="6" t="str">
        <f>IF($C183&gt;0,IF(VLOOKUP($C183,'YTD Scores'!$AN$2:$BC$200,K$2,FALSE)&gt;0,VLOOKUP($C183,'YTD Scores'!$AN$2:$BC$200,K$2,FALSE),""),"")</f>
        <v/>
      </c>
      <c r="L183" s="6" t="str">
        <f>IF($C183&gt;0,IF(VLOOKUP($C183,'YTD Scores'!$AN$2:$BC$200,L$2,FALSE)&gt;0,VLOOKUP($C183,'YTD Scores'!$AN$2:$BC$200,L$2,FALSE),""),"")</f>
        <v/>
      </c>
      <c r="M183" s="6" t="str">
        <f>IF($C183&gt;0,IF(VLOOKUP($C183,'YTD Scores'!$AN$2:$BC$200,M$2,FALSE)&gt;0,VLOOKUP($C183,'YTD Scores'!$AN$2:$BC$200,M$2,FALSE),""),"")</f>
        <v/>
      </c>
      <c r="N183" s="6" t="str">
        <f>IF($C183&gt;0,IF(VLOOKUP($C183,'YTD Scores'!$AN$2:$BC$200,N$2,FALSE)&gt;0,VLOOKUP($C183,'YTD Scores'!$AN$2:$BC$200,N$2,FALSE),""),"")</f>
        <v/>
      </c>
      <c r="O183" s="6" t="str">
        <f>IF($C183&gt;0,IF(VLOOKUP($C183,'YTD Scores'!$AN$2:$BC$200,O$2,FALSE)&gt;0,VLOOKUP($C183,'YTD Scores'!$AN$2:$BC$200,O$2,FALSE),""),"")</f>
        <v/>
      </c>
      <c r="P183" s="6" t="str">
        <f>IF($C183&gt;0,IF(VLOOKUP($C183,'YTD Scores'!$AN$2:$BC$200,P$2,FALSE)&gt;0,VLOOKUP($C183,'YTD Scores'!$AN$2:$BC$200,P$2,FALSE),""),"")</f>
        <v/>
      </c>
      <c r="Q183" s="6" t="str">
        <f>IF($C183&gt;0,IF(VLOOKUP($C183,'YTD Scores'!$AN$2:$BC$200,Q$2,FALSE)&gt;0,VLOOKUP($C183,'YTD Scores'!$AN$2:$BC$200,Q$2,FALSE),""),"")</f>
        <v/>
      </c>
    </row>
    <row r="184" spans="1:17" ht="10.9" customHeight="1" x14ac:dyDescent="0.2">
      <c r="A184" s="1">
        <f t="shared" si="9"/>
        <v>181</v>
      </c>
      <c r="B184" s="1" t="str">
        <f t="shared" si="8"/>
        <v/>
      </c>
      <c r="C184" s="29">
        <f>IF(LARGE('YTD Scores'!AN$2:AN$200,A184)&gt;0.99,LARGE('YTD Scores'!AN$2:AN$200,A184),0)</f>
        <v>0</v>
      </c>
      <c r="F184" s="6" t="str">
        <f>IF($C184&gt;0,IF(VLOOKUP($C184,'YTD Scores'!$AN$2:$BC$200,F$2,FALSE)&gt;0,VLOOKUP($C184,'YTD Scores'!$AN$2:$BC$200,F$2,FALSE),""),"")</f>
        <v/>
      </c>
      <c r="G184" s="6" t="str">
        <f>IF($C184&gt;0,IF(VLOOKUP($C184,'YTD Scores'!$AN$2:$BC$200,G$2,FALSE)&gt;0,VLOOKUP($C184,'YTD Scores'!$AN$2:$BC$200,G$2,FALSE),""),"")</f>
        <v/>
      </c>
      <c r="H184" s="6" t="str">
        <f>IF($C184&gt;0,IF(VLOOKUP($C184,'YTD Scores'!$AN$2:$BC$200,H$2,FALSE)&gt;0,VLOOKUP($C184,'YTD Scores'!$AN$2:$BC$200,H$2,FALSE),""),"")</f>
        <v/>
      </c>
      <c r="I184" s="6" t="str">
        <f>IF($C184&gt;0,IF(VLOOKUP($C184,'YTD Scores'!$AN$2:$BC$200,I$2,FALSE)&gt;0,VLOOKUP($C184,'YTD Scores'!$AN$2:$BC$200,I$2,FALSE),""),"")</f>
        <v/>
      </c>
      <c r="J184" s="6" t="str">
        <f>IF($C184&gt;0,IF(VLOOKUP($C184,'YTD Scores'!$AN$2:$BC$200,J$2,FALSE)&gt;0,VLOOKUP($C184,'YTD Scores'!$AN$2:$BC$200,J$2,FALSE),""),"")</f>
        <v/>
      </c>
      <c r="K184" s="6" t="str">
        <f>IF($C184&gt;0,IF(VLOOKUP($C184,'YTD Scores'!$AN$2:$BC$200,K$2,FALSE)&gt;0,VLOOKUP($C184,'YTD Scores'!$AN$2:$BC$200,K$2,FALSE),""),"")</f>
        <v/>
      </c>
      <c r="L184" s="6" t="str">
        <f>IF($C184&gt;0,IF(VLOOKUP($C184,'YTD Scores'!$AN$2:$BC$200,L$2,FALSE)&gt;0,VLOOKUP($C184,'YTD Scores'!$AN$2:$BC$200,L$2,FALSE),""),"")</f>
        <v/>
      </c>
      <c r="M184" s="6" t="str">
        <f>IF($C184&gt;0,IF(VLOOKUP($C184,'YTD Scores'!$AN$2:$BC$200,M$2,FALSE)&gt;0,VLOOKUP($C184,'YTD Scores'!$AN$2:$BC$200,M$2,FALSE),""),"")</f>
        <v/>
      </c>
      <c r="N184" s="6" t="str">
        <f>IF($C184&gt;0,IF(VLOOKUP($C184,'YTD Scores'!$AN$2:$BC$200,N$2,FALSE)&gt;0,VLOOKUP($C184,'YTD Scores'!$AN$2:$BC$200,N$2,FALSE),""),"")</f>
        <v/>
      </c>
      <c r="O184" s="6" t="str">
        <f>IF($C184&gt;0,IF(VLOOKUP($C184,'YTD Scores'!$AN$2:$BC$200,O$2,FALSE)&gt;0,VLOOKUP($C184,'YTD Scores'!$AN$2:$BC$200,O$2,FALSE),""),"")</f>
        <v/>
      </c>
      <c r="P184" s="6" t="str">
        <f>IF($C184&gt;0,IF(VLOOKUP($C184,'YTD Scores'!$AN$2:$BC$200,P$2,FALSE)&gt;0,VLOOKUP($C184,'YTD Scores'!$AN$2:$BC$200,P$2,FALSE),""),"")</f>
        <v/>
      </c>
      <c r="Q184" s="6" t="str">
        <f>IF($C184&gt;0,IF(VLOOKUP($C184,'YTD Scores'!$AN$2:$BC$200,Q$2,FALSE)&gt;0,VLOOKUP($C184,'YTD Scores'!$AN$2:$BC$200,Q$2,FALSE),""),"")</f>
        <v/>
      </c>
    </row>
    <row r="185" spans="1:17" ht="10.9" customHeight="1" x14ac:dyDescent="0.2">
      <c r="A185" s="1">
        <f t="shared" si="9"/>
        <v>182</v>
      </c>
      <c r="B185" s="1" t="str">
        <f t="shared" si="8"/>
        <v/>
      </c>
      <c r="C185" s="29">
        <f>IF(LARGE('YTD Scores'!AN$2:AN$200,A185)&gt;0.99,LARGE('YTD Scores'!AN$2:AN$200,A185),0)</f>
        <v>0</v>
      </c>
      <c r="F185" s="6" t="str">
        <f>IF($C185&gt;0,IF(VLOOKUP($C185,'YTD Scores'!$AN$2:$BC$200,F$2,FALSE)&gt;0,VLOOKUP($C185,'YTD Scores'!$AN$2:$BC$200,F$2,FALSE),""),"")</f>
        <v/>
      </c>
      <c r="G185" s="6" t="str">
        <f>IF($C185&gt;0,IF(VLOOKUP($C185,'YTD Scores'!$AN$2:$BC$200,G$2,FALSE)&gt;0,VLOOKUP($C185,'YTD Scores'!$AN$2:$BC$200,G$2,FALSE),""),"")</f>
        <v/>
      </c>
      <c r="H185" s="6" t="str">
        <f>IF($C185&gt;0,IF(VLOOKUP($C185,'YTD Scores'!$AN$2:$BC$200,H$2,FALSE)&gt;0,VLOOKUP($C185,'YTD Scores'!$AN$2:$BC$200,H$2,FALSE),""),"")</f>
        <v/>
      </c>
      <c r="I185" s="6" t="str">
        <f>IF($C185&gt;0,IF(VLOOKUP($C185,'YTD Scores'!$AN$2:$BC$200,I$2,FALSE)&gt;0,VLOOKUP($C185,'YTD Scores'!$AN$2:$BC$200,I$2,FALSE),""),"")</f>
        <v/>
      </c>
      <c r="J185" s="6" t="str">
        <f>IF($C185&gt;0,IF(VLOOKUP($C185,'YTD Scores'!$AN$2:$BC$200,J$2,FALSE)&gt;0,VLOOKUP($C185,'YTD Scores'!$AN$2:$BC$200,J$2,FALSE),""),"")</f>
        <v/>
      </c>
      <c r="K185" s="6" t="str">
        <f>IF($C185&gt;0,IF(VLOOKUP($C185,'YTD Scores'!$AN$2:$BC$200,K$2,FALSE)&gt;0,VLOOKUP($C185,'YTD Scores'!$AN$2:$BC$200,K$2,FALSE),""),"")</f>
        <v/>
      </c>
      <c r="L185" s="6" t="str">
        <f>IF($C185&gt;0,IF(VLOOKUP($C185,'YTD Scores'!$AN$2:$BC$200,L$2,FALSE)&gt;0,VLOOKUP($C185,'YTD Scores'!$AN$2:$BC$200,L$2,FALSE),""),"")</f>
        <v/>
      </c>
      <c r="M185" s="6" t="str">
        <f>IF($C185&gt;0,IF(VLOOKUP($C185,'YTD Scores'!$AN$2:$BC$200,M$2,FALSE)&gt;0,VLOOKUP($C185,'YTD Scores'!$AN$2:$BC$200,M$2,FALSE),""),"")</f>
        <v/>
      </c>
      <c r="N185" s="6" t="str">
        <f>IF($C185&gt;0,IF(VLOOKUP($C185,'YTD Scores'!$AN$2:$BC$200,N$2,FALSE)&gt;0,VLOOKUP($C185,'YTD Scores'!$AN$2:$BC$200,N$2,FALSE),""),"")</f>
        <v/>
      </c>
      <c r="O185" s="6" t="str">
        <f>IF($C185&gt;0,IF(VLOOKUP($C185,'YTD Scores'!$AN$2:$BC$200,O$2,FALSE)&gt;0,VLOOKUP($C185,'YTD Scores'!$AN$2:$BC$200,O$2,FALSE),""),"")</f>
        <v/>
      </c>
      <c r="P185" s="6" t="str">
        <f>IF($C185&gt;0,IF(VLOOKUP($C185,'YTD Scores'!$AN$2:$BC$200,P$2,FALSE)&gt;0,VLOOKUP($C185,'YTD Scores'!$AN$2:$BC$200,P$2,FALSE),""),"")</f>
        <v/>
      </c>
      <c r="Q185" s="6" t="str">
        <f>IF($C185&gt;0,IF(VLOOKUP($C185,'YTD Scores'!$AN$2:$BC$200,Q$2,FALSE)&gt;0,VLOOKUP($C185,'YTD Scores'!$AN$2:$BC$200,Q$2,FALSE),""),"")</f>
        <v/>
      </c>
    </row>
    <row r="186" spans="1:17" ht="10.9" customHeight="1" x14ac:dyDescent="0.2">
      <c r="A186" s="1">
        <f t="shared" si="9"/>
        <v>183</v>
      </c>
      <c r="B186" s="1" t="str">
        <f t="shared" si="8"/>
        <v/>
      </c>
      <c r="C186" s="29">
        <f>IF(LARGE('YTD Scores'!AN$2:AN$200,A186)&gt;0.99,LARGE('YTD Scores'!AN$2:AN$200,A186),0)</f>
        <v>0</v>
      </c>
      <c r="F186" s="6" t="str">
        <f>IF($C186&gt;0,IF(VLOOKUP($C186,'YTD Scores'!$AN$2:$BC$200,F$2,FALSE)&gt;0,VLOOKUP($C186,'YTD Scores'!$AN$2:$BC$200,F$2,FALSE),""),"")</f>
        <v/>
      </c>
      <c r="G186" s="6" t="str">
        <f>IF($C186&gt;0,IF(VLOOKUP($C186,'YTD Scores'!$AN$2:$BC$200,G$2,FALSE)&gt;0,VLOOKUP($C186,'YTD Scores'!$AN$2:$BC$200,G$2,FALSE),""),"")</f>
        <v/>
      </c>
      <c r="H186" s="6" t="str">
        <f>IF($C186&gt;0,IF(VLOOKUP($C186,'YTD Scores'!$AN$2:$BC$200,H$2,FALSE)&gt;0,VLOOKUP($C186,'YTD Scores'!$AN$2:$BC$200,H$2,FALSE),""),"")</f>
        <v/>
      </c>
      <c r="I186" s="6" t="str">
        <f>IF($C186&gt;0,IF(VLOOKUP($C186,'YTD Scores'!$AN$2:$BC$200,I$2,FALSE)&gt;0,VLOOKUP($C186,'YTD Scores'!$AN$2:$BC$200,I$2,FALSE),""),"")</f>
        <v/>
      </c>
      <c r="J186" s="6" t="str">
        <f>IF($C186&gt;0,IF(VLOOKUP($C186,'YTD Scores'!$AN$2:$BC$200,J$2,FALSE)&gt;0,VLOOKUP($C186,'YTD Scores'!$AN$2:$BC$200,J$2,FALSE),""),"")</f>
        <v/>
      </c>
      <c r="K186" s="6" t="str">
        <f>IF($C186&gt;0,IF(VLOOKUP($C186,'YTD Scores'!$AN$2:$BC$200,K$2,FALSE)&gt;0,VLOOKUP($C186,'YTD Scores'!$AN$2:$BC$200,K$2,FALSE),""),"")</f>
        <v/>
      </c>
      <c r="L186" s="6" t="str">
        <f>IF($C186&gt;0,IF(VLOOKUP($C186,'YTD Scores'!$AN$2:$BC$200,L$2,FALSE)&gt;0,VLOOKUP($C186,'YTD Scores'!$AN$2:$BC$200,L$2,FALSE),""),"")</f>
        <v/>
      </c>
      <c r="M186" s="6" t="str">
        <f>IF($C186&gt;0,IF(VLOOKUP($C186,'YTD Scores'!$AN$2:$BC$200,M$2,FALSE)&gt;0,VLOOKUP($C186,'YTD Scores'!$AN$2:$BC$200,M$2,FALSE),""),"")</f>
        <v/>
      </c>
      <c r="N186" s="6" t="str">
        <f>IF($C186&gt;0,IF(VLOOKUP($C186,'YTD Scores'!$AN$2:$BC$200,N$2,FALSE)&gt;0,VLOOKUP($C186,'YTD Scores'!$AN$2:$BC$200,N$2,FALSE),""),"")</f>
        <v/>
      </c>
      <c r="O186" s="6" t="str">
        <f>IF($C186&gt;0,IF(VLOOKUP($C186,'YTD Scores'!$AN$2:$BC$200,O$2,FALSE)&gt;0,VLOOKUP($C186,'YTD Scores'!$AN$2:$BC$200,O$2,FALSE),""),"")</f>
        <v/>
      </c>
      <c r="P186" s="6" t="str">
        <f>IF($C186&gt;0,IF(VLOOKUP($C186,'YTD Scores'!$AN$2:$BC$200,P$2,FALSE)&gt;0,VLOOKUP($C186,'YTD Scores'!$AN$2:$BC$200,P$2,FALSE),""),"")</f>
        <v/>
      </c>
      <c r="Q186" s="6" t="str">
        <f>IF($C186&gt;0,IF(VLOOKUP($C186,'YTD Scores'!$AN$2:$BC$200,Q$2,FALSE)&gt;0,VLOOKUP($C186,'YTD Scores'!$AN$2:$BC$200,Q$2,FALSE),""),"")</f>
        <v/>
      </c>
    </row>
    <row r="187" spans="1:17" ht="10.9" customHeight="1" x14ac:dyDescent="0.2">
      <c r="A187" s="1">
        <f t="shared" si="9"/>
        <v>184</v>
      </c>
      <c r="B187" s="1" t="str">
        <f t="shared" si="8"/>
        <v/>
      </c>
      <c r="C187" s="29">
        <f>IF(LARGE('YTD Scores'!AN$2:AN$200,A187)&gt;0.99,LARGE('YTD Scores'!AN$2:AN$200,A187),0)</f>
        <v>0</v>
      </c>
      <c r="F187" s="6" t="str">
        <f>IF($C187&gt;0,IF(VLOOKUP($C187,'YTD Scores'!$AN$2:$BC$200,F$2,FALSE)&gt;0,VLOOKUP($C187,'YTD Scores'!$AN$2:$BC$200,F$2,FALSE),""),"")</f>
        <v/>
      </c>
      <c r="G187" s="6" t="str">
        <f>IF($C187&gt;0,IF(VLOOKUP($C187,'YTD Scores'!$AN$2:$BC$200,G$2,FALSE)&gt;0,VLOOKUP($C187,'YTD Scores'!$AN$2:$BC$200,G$2,FALSE),""),"")</f>
        <v/>
      </c>
      <c r="H187" s="6" t="str">
        <f>IF($C187&gt;0,IF(VLOOKUP($C187,'YTD Scores'!$AN$2:$BC$200,H$2,FALSE)&gt;0,VLOOKUP($C187,'YTD Scores'!$AN$2:$BC$200,H$2,FALSE),""),"")</f>
        <v/>
      </c>
      <c r="I187" s="6" t="str">
        <f>IF($C187&gt;0,IF(VLOOKUP($C187,'YTD Scores'!$AN$2:$BC$200,I$2,FALSE)&gt;0,VLOOKUP($C187,'YTD Scores'!$AN$2:$BC$200,I$2,FALSE),""),"")</f>
        <v/>
      </c>
      <c r="J187" s="6" t="str">
        <f>IF($C187&gt;0,IF(VLOOKUP($C187,'YTD Scores'!$AN$2:$BC$200,J$2,FALSE)&gt;0,VLOOKUP($C187,'YTD Scores'!$AN$2:$BC$200,J$2,FALSE),""),"")</f>
        <v/>
      </c>
      <c r="K187" s="6" t="str">
        <f>IF($C187&gt;0,IF(VLOOKUP($C187,'YTD Scores'!$AN$2:$BC$200,K$2,FALSE)&gt;0,VLOOKUP($C187,'YTD Scores'!$AN$2:$BC$200,K$2,FALSE),""),"")</f>
        <v/>
      </c>
      <c r="L187" s="6" t="str">
        <f>IF($C187&gt;0,IF(VLOOKUP($C187,'YTD Scores'!$AN$2:$BC$200,L$2,FALSE)&gt;0,VLOOKUP($C187,'YTD Scores'!$AN$2:$BC$200,L$2,FALSE),""),"")</f>
        <v/>
      </c>
      <c r="M187" s="6" t="str">
        <f>IF($C187&gt;0,IF(VLOOKUP($C187,'YTD Scores'!$AN$2:$BC$200,M$2,FALSE)&gt;0,VLOOKUP($C187,'YTD Scores'!$AN$2:$BC$200,M$2,FALSE),""),"")</f>
        <v/>
      </c>
      <c r="N187" s="6" t="str">
        <f>IF($C187&gt;0,IF(VLOOKUP($C187,'YTD Scores'!$AN$2:$BC$200,N$2,FALSE)&gt;0,VLOOKUP($C187,'YTD Scores'!$AN$2:$BC$200,N$2,FALSE),""),"")</f>
        <v/>
      </c>
      <c r="O187" s="6" t="str">
        <f>IF($C187&gt;0,IF(VLOOKUP($C187,'YTD Scores'!$AN$2:$BC$200,O$2,FALSE)&gt;0,VLOOKUP($C187,'YTD Scores'!$AN$2:$BC$200,O$2,FALSE),""),"")</f>
        <v/>
      </c>
      <c r="P187" s="6" t="str">
        <f>IF($C187&gt;0,IF(VLOOKUP($C187,'YTD Scores'!$AN$2:$BC$200,P$2,FALSE)&gt;0,VLOOKUP($C187,'YTD Scores'!$AN$2:$BC$200,P$2,FALSE),""),"")</f>
        <v/>
      </c>
      <c r="Q187" s="6" t="str">
        <f>IF($C187&gt;0,IF(VLOOKUP($C187,'YTD Scores'!$AN$2:$BC$200,Q$2,FALSE)&gt;0,VLOOKUP($C187,'YTD Scores'!$AN$2:$BC$200,Q$2,FALSE),""),"")</f>
        <v/>
      </c>
    </row>
    <row r="188" spans="1:17" ht="10.9" customHeight="1" x14ac:dyDescent="0.2">
      <c r="A188" s="1">
        <f t="shared" si="9"/>
        <v>185</v>
      </c>
      <c r="B188" s="1" t="str">
        <f t="shared" si="8"/>
        <v/>
      </c>
      <c r="C188" s="29">
        <f>IF(LARGE('YTD Scores'!AN$2:AN$200,A188)&gt;0.99,LARGE('YTD Scores'!AN$2:AN$200,A188),0)</f>
        <v>0</v>
      </c>
      <c r="F188" s="6" t="str">
        <f>IF($C188&gt;0,IF(VLOOKUP($C188,'YTD Scores'!$AN$2:$BC$200,F$2,FALSE)&gt;0,VLOOKUP($C188,'YTD Scores'!$AN$2:$BC$200,F$2,FALSE),""),"")</f>
        <v/>
      </c>
      <c r="G188" s="6" t="str">
        <f>IF($C188&gt;0,IF(VLOOKUP($C188,'YTD Scores'!$AN$2:$BC$200,G$2,FALSE)&gt;0,VLOOKUP($C188,'YTD Scores'!$AN$2:$BC$200,G$2,FALSE),""),"")</f>
        <v/>
      </c>
      <c r="H188" s="6" t="str">
        <f>IF($C188&gt;0,IF(VLOOKUP($C188,'YTD Scores'!$AN$2:$BC$200,H$2,FALSE)&gt;0,VLOOKUP($C188,'YTD Scores'!$AN$2:$BC$200,H$2,FALSE),""),"")</f>
        <v/>
      </c>
      <c r="I188" s="6" t="str">
        <f>IF($C188&gt;0,IF(VLOOKUP($C188,'YTD Scores'!$AN$2:$BC$200,I$2,FALSE)&gt;0,VLOOKUP($C188,'YTD Scores'!$AN$2:$BC$200,I$2,FALSE),""),"")</f>
        <v/>
      </c>
      <c r="J188" s="6" t="str">
        <f>IF($C188&gt;0,IF(VLOOKUP($C188,'YTD Scores'!$AN$2:$BC$200,J$2,FALSE)&gt;0,VLOOKUP($C188,'YTD Scores'!$AN$2:$BC$200,J$2,FALSE),""),"")</f>
        <v/>
      </c>
      <c r="K188" s="6" t="str">
        <f>IF($C188&gt;0,IF(VLOOKUP($C188,'YTD Scores'!$AN$2:$BC$200,K$2,FALSE)&gt;0,VLOOKUP($C188,'YTD Scores'!$AN$2:$BC$200,K$2,FALSE),""),"")</f>
        <v/>
      </c>
      <c r="L188" s="6" t="str">
        <f>IF($C188&gt;0,IF(VLOOKUP($C188,'YTD Scores'!$AN$2:$BC$200,L$2,FALSE)&gt;0,VLOOKUP($C188,'YTD Scores'!$AN$2:$BC$200,L$2,FALSE),""),"")</f>
        <v/>
      </c>
      <c r="M188" s="6" t="str">
        <f>IF($C188&gt;0,IF(VLOOKUP($C188,'YTD Scores'!$AN$2:$BC$200,M$2,FALSE)&gt;0,VLOOKUP($C188,'YTD Scores'!$AN$2:$BC$200,M$2,FALSE),""),"")</f>
        <v/>
      </c>
      <c r="N188" s="6" t="str">
        <f>IF($C188&gt;0,IF(VLOOKUP($C188,'YTD Scores'!$AN$2:$BC$200,N$2,FALSE)&gt;0,VLOOKUP($C188,'YTD Scores'!$AN$2:$BC$200,N$2,FALSE),""),"")</f>
        <v/>
      </c>
      <c r="O188" s="6" t="str">
        <f>IF($C188&gt;0,IF(VLOOKUP($C188,'YTD Scores'!$AN$2:$BC$200,O$2,FALSE)&gt;0,VLOOKUP($C188,'YTD Scores'!$AN$2:$BC$200,O$2,FALSE),""),"")</f>
        <v/>
      </c>
      <c r="P188" s="6" t="str">
        <f>IF($C188&gt;0,IF(VLOOKUP($C188,'YTD Scores'!$AN$2:$BC$200,P$2,FALSE)&gt;0,VLOOKUP($C188,'YTD Scores'!$AN$2:$BC$200,P$2,FALSE),""),"")</f>
        <v/>
      </c>
      <c r="Q188" s="6" t="str">
        <f>IF($C188&gt;0,IF(VLOOKUP($C188,'YTD Scores'!$AN$2:$BC$200,Q$2,FALSE)&gt;0,VLOOKUP($C188,'YTD Scores'!$AN$2:$BC$200,Q$2,FALSE),""),"")</f>
        <v/>
      </c>
    </row>
    <row r="189" spans="1:17" ht="10.9" customHeight="1" x14ac:dyDescent="0.2">
      <c r="A189" s="1">
        <f t="shared" si="9"/>
        <v>186</v>
      </c>
      <c r="B189" s="1" t="str">
        <f t="shared" si="8"/>
        <v/>
      </c>
      <c r="C189" s="29">
        <f>IF(LARGE('YTD Scores'!AN$2:AN$200,A189)&gt;0.99,LARGE('YTD Scores'!AN$2:AN$200,A189),0)</f>
        <v>0</v>
      </c>
      <c r="F189" s="6" t="str">
        <f>IF($C189&gt;0,IF(VLOOKUP($C189,'YTD Scores'!$AN$2:$BC$200,F$2,FALSE)&gt;0,VLOOKUP($C189,'YTD Scores'!$AN$2:$BC$200,F$2,FALSE),""),"")</f>
        <v/>
      </c>
      <c r="G189" s="6" t="str">
        <f>IF($C189&gt;0,IF(VLOOKUP($C189,'YTD Scores'!$AN$2:$BC$200,G$2,FALSE)&gt;0,VLOOKUP($C189,'YTD Scores'!$AN$2:$BC$200,G$2,FALSE),""),"")</f>
        <v/>
      </c>
      <c r="H189" s="6" t="str">
        <f>IF($C189&gt;0,IF(VLOOKUP($C189,'YTD Scores'!$AN$2:$BC$200,H$2,FALSE)&gt;0,VLOOKUP($C189,'YTD Scores'!$AN$2:$BC$200,H$2,FALSE),""),"")</f>
        <v/>
      </c>
      <c r="I189" s="6" t="str">
        <f>IF($C189&gt;0,IF(VLOOKUP($C189,'YTD Scores'!$AN$2:$BC$200,I$2,FALSE)&gt;0,VLOOKUP($C189,'YTD Scores'!$AN$2:$BC$200,I$2,FALSE),""),"")</f>
        <v/>
      </c>
      <c r="J189" s="6" t="str">
        <f>IF($C189&gt;0,IF(VLOOKUP($C189,'YTD Scores'!$AN$2:$BC$200,J$2,FALSE)&gt;0,VLOOKUP($C189,'YTD Scores'!$AN$2:$BC$200,J$2,FALSE),""),"")</f>
        <v/>
      </c>
      <c r="K189" s="6" t="str">
        <f>IF($C189&gt;0,IF(VLOOKUP($C189,'YTD Scores'!$AN$2:$BC$200,K$2,FALSE)&gt;0,VLOOKUP($C189,'YTD Scores'!$AN$2:$BC$200,K$2,FALSE),""),"")</f>
        <v/>
      </c>
      <c r="L189" s="6" t="str">
        <f>IF($C189&gt;0,IF(VLOOKUP($C189,'YTD Scores'!$AN$2:$BC$200,L$2,FALSE)&gt;0,VLOOKUP($C189,'YTD Scores'!$AN$2:$BC$200,L$2,FALSE),""),"")</f>
        <v/>
      </c>
      <c r="M189" s="6" t="str">
        <f>IF($C189&gt;0,IF(VLOOKUP($C189,'YTD Scores'!$AN$2:$BC$200,M$2,FALSE)&gt;0,VLOOKUP($C189,'YTD Scores'!$AN$2:$BC$200,M$2,FALSE),""),"")</f>
        <v/>
      </c>
      <c r="N189" s="6" t="str">
        <f>IF($C189&gt;0,IF(VLOOKUP($C189,'YTD Scores'!$AN$2:$BC$200,N$2,FALSE)&gt;0,VLOOKUP($C189,'YTD Scores'!$AN$2:$BC$200,N$2,FALSE),""),"")</f>
        <v/>
      </c>
      <c r="O189" s="6" t="str">
        <f>IF($C189&gt;0,IF(VLOOKUP($C189,'YTD Scores'!$AN$2:$BC$200,O$2,FALSE)&gt;0,VLOOKUP($C189,'YTD Scores'!$AN$2:$BC$200,O$2,FALSE),""),"")</f>
        <v/>
      </c>
      <c r="P189" s="6" t="str">
        <f>IF($C189&gt;0,IF(VLOOKUP($C189,'YTD Scores'!$AN$2:$BC$200,P$2,FALSE)&gt;0,VLOOKUP($C189,'YTD Scores'!$AN$2:$BC$200,P$2,FALSE),""),"")</f>
        <v/>
      </c>
      <c r="Q189" s="6" t="str">
        <f>IF($C189&gt;0,IF(VLOOKUP($C189,'YTD Scores'!$AN$2:$BC$200,Q$2,FALSE)&gt;0,VLOOKUP($C189,'YTD Scores'!$AN$2:$BC$200,Q$2,FALSE),""),"")</f>
        <v/>
      </c>
    </row>
    <row r="190" spans="1:17" ht="10.9" customHeight="1" x14ac:dyDescent="0.2">
      <c r="A190" s="1">
        <f t="shared" si="9"/>
        <v>187</v>
      </c>
      <c r="B190" s="1" t="str">
        <f t="shared" si="8"/>
        <v/>
      </c>
      <c r="C190" s="29">
        <f>IF(LARGE('YTD Scores'!AN$2:AN$200,A190)&gt;0.99,LARGE('YTD Scores'!AN$2:AN$200,A190),0)</f>
        <v>0</v>
      </c>
      <c r="F190" s="6" t="str">
        <f>IF($C190&gt;0,IF(VLOOKUP($C190,'YTD Scores'!$AN$2:$BC$200,F$2,FALSE)&gt;0,VLOOKUP($C190,'YTD Scores'!$AN$2:$BC$200,F$2,FALSE),""),"")</f>
        <v/>
      </c>
      <c r="G190" s="6" t="str">
        <f>IF($C190&gt;0,IF(VLOOKUP($C190,'YTD Scores'!$AN$2:$BC$200,G$2,FALSE)&gt;0,VLOOKUP($C190,'YTD Scores'!$AN$2:$BC$200,G$2,FALSE),""),"")</f>
        <v/>
      </c>
      <c r="H190" s="6" t="str">
        <f>IF($C190&gt;0,IF(VLOOKUP($C190,'YTD Scores'!$AN$2:$BC$200,H$2,FALSE)&gt;0,VLOOKUP($C190,'YTD Scores'!$AN$2:$BC$200,H$2,FALSE),""),"")</f>
        <v/>
      </c>
      <c r="I190" s="6" t="str">
        <f>IF($C190&gt;0,IF(VLOOKUP($C190,'YTD Scores'!$AN$2:$BC$200,I$2,FALSE)&gt;0,VLOOKUP($C190,'YTD Scores'!$AN$2:$BC$200,I$2,FALSE),""),"")</f>
        <v/>
      </c>
      <c r="J190" s="6" t="str">
        <f>IF($C190&gt;0,IF(VLOOKUP($C190,'YTD Scores'!$AN$2:$BC$200,J$2,FALSE)&gt;0,VLOOKUP($C190,'YTD Scores'!$AN$2:$BC$200,J$2,FALSE),""),"")</f>
        <v/>
      </c>
      <c r="K190" s="6" t="str">
        <f>IF($C190&gt;0,IF(VLOOKUP($C190,'YTD Scores'!$AN$2:$BC$200,K$2,FALSE)&gt;0,VLOOKUP($C190,'YTD Scores'!$AN$2:$BC$200,K$2,FALSE),""),"")</f>
        <v/>
      </c>
      <c r="L190" s="6" t="str">
        <f>IF($C190&gt;0,IF(VLOOKUP($C190,'YTD Scores'!$AN$2:$BC$200,L$2,FALSE)&gt;0,VLOOKUP($C190,'YTD Scores'!$AN$2:$BC$200,L$2,FALSE),""),"")</f>
        <v/>
      </c>
      <c r="M190" s="6" t="str">
        <f>IF($C190&gt;0,IF(VLOOKUP($C190,'YTD Scores'!$AN$2:$BC$200,M$2,FALSE)&gt;0,VLOOKUP($C190,'YTD Scores'!$AN$2:$BC$200,M$2,FALSE),""),"")</f>
        <v/>
      </c>
      <c r="N190" s="6" t="str">
        <f>IF($C190&gt;0,IF(VLOOKUP($C190,'YTD Scores'!$AN$2:$BC$200,N$2,FALSE)&gt;0,VLOOKUP($C190,'YTD Scores'!$AN$2:$BC$200,N$2,FALSE),""),"")</f>
        <v/>
      </c>
      <c r="O190" s="6" t="str">
        <f>IF($C190&gt;0,IF(VLOOKUP($C190,'YTD Scores'!$AN$2:$BC$200,O$2,FALSE)&gt;0,VLOOKUP($C190,'YTD Scores'!$AN$2:$BC$200,O$2,FALSE),""),"")</f>
        <v/>
      </c>
      <c r="P190" s="6" t="str">
        <f>IF($C190&gt;0,IF(VLOOKUP($C190,'YTD Scores'!$AN$2:$BC$200,P$2,FALSE)&gt;0,VLOOKUP($C190,'YTD Scores'!$AN$2:$BC$200,P$2,FALSE),""),"")</f>
        <v/>
      </c>
      <c r="Q190" s="6" t="str">
        <f>IF($C190&gt;0,IF(VLOOKUP($C190,'YTD Scores'!$AN$2:$BC$200,Q$2,FALSE)&gt;0,VLOOKUP($C190,'YTD Scores'!$AN$2:$BC$200,Q$2,FALSE),""),"")</f>
        <v/>
      </c>
    </row>
    <row r="191" spans="1:17" ht="10.9" customHeight="1" x14ac:dyDescent="0.2">
      <c r="A191" s="1">
        <f t="shared" si="9"/>
        <v>188</v>
      </c>
      <c r="B191" s="1" t="str">
        <f t="shared" si="8"/>
        <v/>
      </c>
      <c r="C191" s="29">
        <f>IF(LARGE('YTD Scores'!AN$2:AN$200,A191)&gt;0.99,LARGE('YTD Scores'!AN$2:AN$200,A191),0)</f>
        <v>0</v>
      </c>
      <c r="F191" s="6" t="str">
        <f>IF($C191&gt;0,IF(VLOOKUP($C191,'YTD Scores'!$AN$2:$BC$200,F$2,FALSE)&gt;0,VLOOKUP($C191,'YTD Scores'!$AN$2:$BC$200,F$2,FALSE),""),"")</f>
        <v/>
      </c>
      <c r="G191" s="6" t="str">
        <f>IF($C191&gt;0,IF(VLOOKUP($C191,'YTD Scores'!$AN$2:$BC$200,G$2,FALSE)&gt;0,VLOOKUP($C191,'YTD Scores'!$AN$2:$BC$200,G$2,FALSE),""),"")</f>
        <v/>
      </c>
      <c r="H191" s="6" t="str">
        <f>IF($C191&gt;0,IF(VLOOKUP($C191,'YTD Scores'!$AN$2:$BC$200,H$2,FALSE)&gt;0,VLOOKUP($C191,'YTD Scores'!$AN$2:$BC$200,H$2,FALSE),""),"")</f>
        <v/>
      </c>
      <c r="I191" s="6" t="str">
        <f>IF($C191&gt;0,IF(VLOOKUP($C191,'YTD Scores'!$AN$2:$BC$200,I$2,FALSE)&gt;0,VLOOKUP($C191,'YTD Scores'!$AN$2:$BC$200,I$2,FALSE),""),"")</f>
        <v/>
      </c>
      <c r="J191" s="6" t="str">
        <f>IF($C191&gt;0,IF(VLOOKUP($C191,'YTD Scores'!$AN$2:$BC$200,J$2,FALSE)&gt;0,VLOOKUP($C191,'YTD Scores'!$AN$2:$BC$200,J$2,FALSE),""),"")</f>
        <v/>
      </c>
      <c r="K191" s="6" t="str">
        <f>IF($C191&gt;0,IF(VLOOKUP($C191,'YTD Scores'!$AN$2:$BC$200,K$2,FALSE)&gt;0,VLOOKUP($C191,'YTD Scores'!$AN$2:$BC$200,K$2,FALSE),""),"")</f>
        <v/>
      </c>
      <c r="L191" s="6" t="str">
        <f>IF($C191&gt;0,IF(VLOOKUP($C191,'YTD Scores'!$AN$2:$BC$200,L$2,FALSE)&gt;0,VLOOKUP($C191,'YTD Scores'!$AN$2:$BC$200,L$2,FALSE),""),"")</f>
        <v/>
      </c>
      <c r="M191" s="6" t="str">
        <f>IF($C191&gt;0,IF(VLOOKUP($C191,'YTD Scores'!$AN$2:$BC$200,M$2,FALSE)&gt;0,VLOOKUP($C191,'YTD Scores'!$AN$2:$BC$200,M$2,FALSE),""),"")</f>
        <v/>
      </c>
      <c r="N191" s="6" t="str">
        <f>IF($C191&gt;0,IF(VLOOKUP($C191,'YTD Scores'!$AN$2:$BC$200,N$2,FALSE)&gt;0,VLOOKUP($C191,'YTD Scores'!$AN$2:$BC$200,N$2,FALSE),""),"")</f>
        <v/>
      </c>
      <c r="O191" s="6" t="str">
        <f>IF($C191&gt;0,IF(VLOOKUP($C191,'YTD Scores'!$AN$2:$BC$200,O$2,FALSE)&gt;0,VLOOKUP($C191,'YTD Scores'!$AN$2:$BC$200,O$2,FALSE),""),"")</f>
        <v/>
      </c>
      <c r="P191" s="6" t="str">
        <f>IF($C191&gt;0,IF(VLOOKUP($C191,'YTD Scores'!$AN$2:$BC$200,P$2,FALSE)&gt;0,VLOOKUP($C191,'YTD Scores'!$AN$2:$BC$200,P$2,FALSE),""),"")</f>
        <v/>
      </c>
      <c r="Q191" s="6" t="str">
        <f>IF($C191&gt;0,IF(VLOOKUP($C191,'YTD Scores'!$AN$2:$BC$200,Q$2,FALSE)&gt;0,VLOOKUP($C191,'YTD Scores'!$AN$2:$BC$200,Q$2,FALSE),""),"")</f>
        <v/>
      </c>
    </row>
    <row r="192" spans="1:17" ht="10.9" customHeight="1" x14ac:dyDescent="0.2">
      <c r="A192" s="1">
        <f t="shared" si="9"/>
        <v>189</v>
      </c>
      <c r="B192" s="1" t="str">
        <f t="shared" si="8"/>
        <v/>
      </c>
      <c r="C192" s="29">
        <f>IF(LARGE('YTD Scores'!AN$2:AN$200,A192)&gt;0.99,LARGE('YTD Scores'!AN$2:AN$200,A192),0)</f>
        <v>0</v>
      </c>
      <c r="F192" s="6" t="str">
        <f>IF($C192&gt;0,IF(VLOOKUP($C192,'YTD Scores'!$AN$2:$BC$200,F$2,FALSE)&gt;0,VLOOKUP($C192,'YTD Scores'!$AN$2:$BC$200,F$2,FALSE),""),"")</f>
        <v/>
      </c>
      <c r="G192" s="6" t="str">
        <f>IF($C192&gt;0,IF(VLOOKUP($C192,'YTD Scores'!$AN$2:$BC$200,G$2,FALSE)&gt;0,VLOOKUP($C192,'YTD Scores'!$AN$2:$BC$200,G$2,FALSE),""),"")</f>
        <v/>
      </c>
      <c r="H192" s="6" t="str">
        <f>IF($C192&gt;0,IF(VLOOKUP($C192,'YTD Scores'!$AN$2:$BC$200,H$2,FALSE)&gt;0,VLOOKUP($C192,'YTD Scores'!$AN$2:$BC$200,H$2,FALSE),""),"")</f>
        <v/>
      </c>
      <c r="I192" s="6" t="str">
        <f>IF($C192&gt;0,IF(VLOOKUP($C192,'YTD Scores'!$AN$2:$BC$200,I$2,FALSE)&gt;0,VLOOKUP($C192,'YTD Scores'!$AN$2:$BC$200,I$2,FALSE),""),"")</f>
        <v/>
      </c>
      <c r="J192" s="6" t="str">
        <f>IF($C192&gt;0,IF(VLOOKUP($C192,'YTD Scores'!$AN$2:$BC$200,J$2,FALSE)&gt;0,VLOOKUP($C192,'YTD Scores'!$AN$2:$BC$200,J$2,FALSE),""),"")</f>
        <v/>
      </c>
      <c r="K192" s="6" t="str">
        <f>IF($C192&gt;0,IF(VLOOKUP($C192,'YTD Scores'!$AN$2:$BC$200,K$2,FALSE)&gt;0,VLOOKUP($C192,'YTD Scores'!$AN$2:$BC$200,K$2,FALSE),""),"")</f>
        <v/>
      </c>
      <c r="L192" s="6" t="str">
        <f>IF($C192&gt;0,IF(VLOOKUP($C192,'YTD Scores'!$AN$2:$BC$200,L$2,FALSE)&gt;0,VLOOKUP($C192,'YTD Scores'!$AN$2:$BC$200,L$2,FALSE),""),"")</f>
        <v/>
      </c>
      <c r="M192" s="6" t="str">
        <f>IF($C192&gt;0,IF(VLOOKUP($C192,'YTD Scores'!$AN$2:$BC$200,M$2,FALSE)&gt;0,VLOOKUP($C192,'YTD Scores'!$AN$2:$BC$200,M$2,FALSE),""),"")</f>
        <v/>
      </c>
      <c r="N192" s="6" t="str">
        <f>IF($C192&gt;0,IF(VLOOKUP($C192,'YTD Scores'!$AN$2:$BC$200,N$2,FALSE)&gt;0,VLOOKUP($C192,'YTD Scores'!$AN$2:$BC$200,N$2,FALSE),""),"")</f>
        <v/>
      </c>
      <c r="O192" s="6" t="str">
        <f>IF($C192&gt;0,IF(VLOOKUP($C192,'YTD Scores'!$AN$2:$BC$200,O$2,FALSE)&gt;0,VLOOKUP($C192,'YTD Scores'!$AN$2:$BC$200,O$2,FALSE),""),"")</f>
        <v/>
      </c>
      <c r="P192" s="6" t="str">
        <f>IF($C192&gt;0,IF(VLOOKUP($C192,'YTD Scores'!$AN$2:$BC$200,P$2,FALSE)&gt;0,VLOOKUP($C192,'YTD Scores'!$AN$2:$BC$200,P$2,FALSE),""),"")</f>
        <v/>
      </c>
      <c r="Q192" s="6" t="str">
        <f>IF($C192&gt;0,IF(VLOOKUP($C192,'YTD Scores'!$AN$2:$BC$200,Q$2,FALSE)&gt;0,VLOOKUP($C192,'YTD Scores'!$AN$2:$BC$200,Q$2,FALSE),""),"")</f>
        <v/>
      </c>
    </row>
    <row r="193" spans="1:17" ht="10.9" customHeight="1" x14ac:dyDescent="0.2">
      <c r="A193" s="1">
        <f t="shared" si="9"/>
        <v>190</v>
      </c>
      <c r="B193" s="1" t="str">
        <f t="shared" si="8"/>
        <v/>
      </c>
      <c r="C193" s="29">
        <f>IF(LARGE('YTD Scores'!AN$2:AN$200,A193)&gt;0.99,LARGE('YTD Scores'!AN$2:AN$200,A193),0)</f>
        <v>0</v>
      </c>
      <c r="F193" s="6" t="str">
        <f>IF($C193&gt;0,IF(VLOOKUP($C193,'YTD Scores'!$AN$2:$BC$200,F$2,FALSE)&gt;0,VLOOKUP($C193,'YTD Scores'!$AN$2:$BC$200,F$2,FALSE),""),"")</f>
        <v/>
      </c>
      <c r="G193" s="6" t="str">
        <f>IF($C193&gt;0,IF(VLOOKUP($C193,'YTD Scores'!$AN$2:$BC$200,G$2,FALSE)&gt;0,VLOOKUP($C193,'YTD Scores'!$AN$2:$BC$200,G$2,FALSE),""),"")</f>
        <v/>
      </c>
      <c r="H193" s="6" t="str">
        <f>IF($C193&gt;0,IF(VLOOKUP($C193,'YTD Scores'!$AN$2:$BC$200,H$2,FALSE)&gt;0,VLOOKUP($C193,'YTD Scores'!$AN$2:$BC$200,H$2,FALSE),""),"")</f>
        <v/>
      </c>
      <c r="I193" s="6" t="str">
        <f>IF($C193&gt;0,IF(VLOOKUP($C193,'YTD Scores'!$AN$2:$BC$200,I$2,FALSE)&gt;0,VLOOKUP($C193,'YTD Scores'!$AN$2:$BC$200,I$2,FALSE),""),"")</f>
        <v/>
      </c>
      <c r="J193" s="6" t="str">
        <f>IF($C193&gt;0,IF(VLOOKUP($C193,'YTD Scores'!$AN$2:$BC$200,J$2,FALSE)&gt;0,VLOOKUP($C193,'YTD Scores'!$AN$2:$BC$200,J$2,FALSE),""),"")</f>
        <v/>
      </c>
      <c r="K193" s="6" t="str">
        <f>IF($C193&gt;0,IF(VLOOKUP($C193,'YTD Scores'!$AN$2:$BC$200,K$2,FALSE)&gt;0,VLOOKUP($C193,'YTD Scores'!$AN$2:$BC$200,K$2,FALSE),""),"")</f>
        <v/>
      </c>
      <c r="L193" s="6" t="str">
        <f>IF($C193&gt;0,IF(VLOOKUP($C193,'YTD Scores'!$AN$2:$BC$200,L$2,FALSE)&gt;0,VLOOKUP($C193,'YTD Scores'!$AN$2:$BC$200,L$2,FALSE),""),"")</f>
        <v/>
      </c>
      <c r="M193" s="6" t="str">
        <f>IF($C193&gt;0,IF(VLOOKUP($C193,'YTD Scores'!$AN$2:$BC$200,M$2,FALSE)&gt;0,VLOOKUP($C193,'YTD Scores'!$AN$2:$BC$200,M$2,FALSE),""),"")</f>
        <v/>
      </c>
      <c r="N193" s="6" t="str">
        <f>IF($C193&gt;0,IF(VLOOKUP($C193,'YTD Scores'!$AN$2:$BC$200,N$2,FALSE)&gt;0,VLOOKUP($C193,'YTD Scores'!$AN$2:$BC$200,N$2,FALSE),""),"")</f>
        <v/>
      </c>
      <c r="O193" s="6" t="str">
        <f>IF($C193&gt;0,IF(VLOOKUP($C193,'YTD Scores'!$AN$2:$BC$200,O$2,FALSE)&gt;0,VLOOKUP($C193,'YTD Scores'!$AN$2:$BC$200,O$2,FALSE),""),"")</f>
        <v/>
      </c>
      <c r="P193" s="6" t="str">
        <f>IF($C193&gt;0,IF(VLOOKUP($C193,'YTD Scores'!$AN$2:$BC$200,P$2,FALSE)&gt;0,VLOOKUP($C193,'YTD Scores'!$AN$2:$BC$200,P$2,FALSE),""),"")</f>
        <v/>
      </c>
      <c r="Q193" s="6" t="str">
        <f>IF($C193&gt;0,IF(VLOOKUP($C193,'YTD Scores'!$AN$2:$BC$200,Q$2,FALSE)&gt;0,VLOOKUP($C193,'YTD Scores'!$AN$2:$BC$200,Q$2,FALSE),""),"")</f>
        <v/>
      </c>
    </row>
    <row r="194" spans="1:17" ht="10.9" customHeight="1" x14ac:dyDescent="0.2">
      <c r="A194" s="1">
        <f t="shared" si="9"/>
        <v>191</v>
      </c>
      <c r="B194" s="1" t="str">
        <f t="shared" si="8"/>
        <v/>
      </c>
      <c r="C194" s="29">
        <f>IF(LARGE('YTD Scores'!AN$2:AN$200,A194)&gt;0.99,LARGE('YTD Scores'!AN$2:AN$200,A194),0)</f>
        <v>0</v>
      </c>
      <c r="F194" s="6" t="str">
        <f>IF($C194&gt;0,IF(VLOOKUP($C194,'YTD Scores'!$AN$2:$BC$200,F$2,FALSE)&gt;0,VLOOKUP($C194,'YTD Scores'!$AN$2:$BC$200,F$2,FALSE),""),"")</f>
        <v/>
      </c>
      <c r="G194" s="6" t="str">
        <f>IF($C194&gt;0,IF(VLOOKUP($C194,'YTD Scores'!$AN$2:$BC$200,G$2,FALSE)&gt;0,VLOOKUP($C194,'YTD Scores'!$AN$2:$BC$200,G$2,FALSE),""),"")</f>
        <v/>
      </c>
      <c r="H194" s="6" t="str">
        <f>IF($C194&gt;0,IF(VLOOKUP($C194,'YTD Scores'!$AN$2:$BC$200,H$2,FALSE)&gt;0,VLOOKUP($C194,'YTD Scores'!$AN$2:$BC$200,H$2,FALSE),""),"")</f>
        <v/>
      </c>
      <c r="I194" s="6" t="str">
        <f>IF($C194&gt;0,IF(VLOOKUP($C194,'YTD Scores'!$AN$2:$BC$200,I$2,FALSE)&gt;0,VLOOKUP($C194,'YTD Scores'!$AN$2:$BC$200,I$2,FALSE),""),"")</f>
        <v/>
      </c>
      <c r="J194" s="6" t="str">
        <f>IF($C194&gt;0,IF(VLOOKUP($C194,'YTD Scores'!$AN$2:$BC$200,J$2,FALSE)&gt;0,VLOOKUP($C194,'YTD Scores'!$AN$2:$BC$200,J$2,FALSE),""),"")</f>
        <v/>
      </c>
      <c r="K194" s="6" t="str">
        <f>IF($C194&gt;0,IF(VLOOKUP($C194,'YTD Scores'!$AN$2:$BC$200,K$2,FALSE)&gt;0,VLOOKUP($C194,'YTD Scores'!$AN$2:$BC$200,K$2,FALSE),""),"")</f>
        <v/>
      </c>
      <c r="L194" s="6" t="str">
        <f>IF($C194&gt;0,IF(VLOOKUP($C194,'YTD Scores'!$AN$2:$BC$200,L$2,FALSE)&gt;0,VLOOKUP($C194,'YTD Scores'!$AN$2:$BC$200,L$2,FALSE),""),"")</f>
        <v/>
      </c>
      <c r="M194" s="6" t="str">
        <f>IF($C194&gt;0,IF(VLOOKUP($C194,'YTD Scores'!$AN$2:$BC$200,M$2,FALSE)&gt;0,VLOOKUP($C194,'YTD Scores'!$AN$2:$BC$200,M$2,FALSE),""),"")</f>
        <v/>
      </c>
      <c r="N194" s="6" t="str">
        <f>IF($C194&gt;0,IF(VLOOKUP($C194,'YTD Scores'!$AN$2:$BC$200,N$2,FALSE)&gt;0,VLOOKUP($C194,'YTD Scores'!$AN$2:$BC$200,N$2,FALSE),""),"")</f>
        <v/>
      </c>
      <c r="O194" s="6" t="str">
        <f>IF($C194&gt;0,IF(VLOOKUP($C194,'YTD Scores'!$AN$2:$BC$200,O$2,FALSE)&gt;0,VLOOKUP($C194,'YTD Scores'!$AN$2:$BC$200,O$2,FALSE),""),"")</f>
        <v/>
      </c>
      <c r="P194" s="6" t="str">
        <f>IF($C194&gt;0,IF(VLOOKUP($C194,'YTD Scores'!$AN$2:$BC$200,P$2,FALSE)&gt;0,VLOOKUP($C194,'YTD Scores'!$AN$2:$BC$200,P$2,FALSE),""),"")</f>
        <v/>
      </c>
      <c r="Q194" s="6" t="str">
        <f>IF($C194&gt;0,IF(VLOOKUP($C194,'YTD Scores'!$AN$2:$BC$200,Q$2,FALSE)&gt;0,VLOOKUP($C194,'YTD Scores'!$AN$2:$BC$200,Q$2,FALSE),""),"")</f>
        <v/>
      </c>
    </row>
    <row r="195" spans="1:17" ht="10.9" customHeight="1" x14ac:dyDescent="0.2">
      <c r="A195" s="1">
        <f t="shared" si="9"/>
        <v>192</v>
      </c>
      <c r="B195" s="1" t="str">
        <f t="shared" si="8"/>
        <v/>
      </c>
      <c r="C195" s="29">
        <f>IF(LARGE('YTD Scores'!AN$2:AN$200,A195)&gt;0.99,LARGE('YTD Scores'!AN$2:AN$200,A195),0)</f>
        <v>0</v>
      </c>
      <c r="F195" s="6" t="str">
        <f>IF($C195&gt;0,IF(VLOOKUP($C195,'YTD Scores'!$AN$2:$BC$200,F$2,FALSE)&gt;0,VLOOKUP($C195,'YTD Scores'!$AN$2:$BC$200,F$2,FALSE),""),"")</f>
        <v/>
      </c>
      <c r="G195" s="6" t="str">
        <f>IF($C195&gt;0,IF(VLOOKUP($C195,'YTD Scores'!$AN$2:$BC$200,G$2,FALSE)&gt;0,VLOOKUP($C195,'YTD Scores'!$AN$2:$BC$200,G$2,FALSE),""),"")</f>
        <v/>
      </c>
      <c r="H195" s="6" t="str">
        <f>IF($C195&gt;0,IF(VLOOKUP($C195,'YTD Scores'!$AN$2:$BC$200,H$2,FALSE)&gt;0,VLOOKUP($C195,'YTD Scores'!$AN$2:$BC$200,H$2,FALSE),""),"")</f>
        <v/>
      </c>
      <c r="I195" s="6" t="str">
        <f>IF($C195&gt;0,IF(VLOOKUP($C195,'YTD Scores'!$AN$2:$BC$200,I$2,FALSE)&gt;0,VLOOKUP($C195,'YTD Scores'!$AN$2:$BC$200,I$2,FALSE),""),"")</f>
        <v/>
      </c>
      <c r="J195" s="6" t="str">
        <f>IF($C195&gt;0,IF(VLOOKUP($C195,'YTD Scores'!$AN$2:$BC$200,J$2,FALSE)&gt;0,VLOOKUP($C195,'YTD Scores'!$AN$2:$BC$200,J$2,FALSE),""),"")</f>
        <v/>
      </c>
      <c r="K195" s="6" t="str">
        <f>IF($C195&gt;0,IF(VLOOKUP($C195,'YTD Scores'!$AN$2:$BC$200,K$2,FALSE)&gt;0,VLOOKUP($C195,'YTD Scores'!$AN$2:$BC$200,K$2,FALSE),""),"")</f>
        <v/>
      </c>
      <c r="L195" s="6" t="str">
        <f>IF($C195&gt;0,IF(VLOOKUP($C195,'YTD Scores'!$AN$2:$BC$200,L$2,FALSE)&gt;0,VLOOKUP($C195,'YTD Scores'!$AN$2:$BC$200,L$2,FALSE),""),"")</f>
        <v/>
      </c>
      <c r="M195" s="6" t="str">
        <f>IF($C195&gt;0,IF(VLOOKUP($C195,'YTD Scores'!$AN$2:$BC$200,M$2,FALSE)&gt;0,VLOOKUP($C195,'YTD Scores'!$AN$2:$BC$200,M$2,FALSE),""),"")</f>
        <v/>
      </c>
      <c r="N195" s="6" t="str">
        <f>IF($C195&gt;0,IF(VLOOKUP($C195,'YTD Scores'!$AN$2:$BC$200,N$2,FALSE)&gt;0,VLOOKUP($C195,'YTD Scores'!$AN$2:$BC$200,N$2,FALSE),""),"")</f>
        <v/>
      </c>
      <c r="O195" s="6" t="str">
        <f>IF($C195&gt;0,IF(VLOOKUP($C195,'YTD Scores'!$AN$2:$BC$200,O$2,FALSE)&gt;0,VLOOKUP($C195,'YTD Scores'!$AN$2:$BC$200,O$2,FALSE),""),"")</f>
        <v/>
      </c>
      <c r="P195" s="6" t="str">
        <f>IF($C195&gt;0,IF(VLOOKUP($C195,'YTD Scores'!$AN$2:$BC$200,P$2,FALSE)&gt;0,VLOOKUP($C195,'YTD Scores'!$AN$2:$BC$200,P$2,FALSE),""),"")</f>
        <v/>
      </c>
      <c r="Q195" s="6" t="str">
        <f>IF($C195&gt;0,IF(VLOOKUP($C195,'YTD Scores'!$AN$2:$BC$200,Q$2,FALSE)&gt;0,VLOOKUP($C195,'YTD Scores'!$AN$2:$BC$200,Q$2,FALSE),""),"")</f>
        <v/>
      </c>
    </row>
    <row r="196" spans="1:17" ht="10.9" customHeight="1" x14ac:dyDescent="0.2">
      <c r="A196" s="1">
        <f t="shared" si="9"/>
        <v>193</v>
      </c>
      <c r="B196" s="1" t="str">
        <f t="shared" si="8"/>
        <v/>
      </c>
      <c r="C196" s="29">
        <f>IF(LARGE('YTD Scores'!AN$2:AN$200,A196)&gt;0.99,LARGE('YTD Scores'!AN$2:AN$200,A196),0)</f>
        <v>0</v>
      </c>
      <c r="F196" s="6" t="str">
        <f>IF($C196&gt;0,IF(VLOOKUP($C196,'YTD Scores'!$AN$2:$BC$200,F$2,FALSE)&gt;0,VLOOKUP($C196,'YTD Scores'!$AN$2:$BC$200,F$2,FALSE),""),"")</f>
        <v/>
      </c>
      <c r="G196" s="6" t="str">
        <f>IF($C196&gt;0,IF(VLOOKUP($C196,'YTD Scores'!$AN$2:$BC$200,G$2,FALSE)&gt;0,VLOOKUP($C196,'YTD Scores'!$AN$2:$BC$200,G$2,FALSE),""),"")</f>
        <v/>
      </c>
      <c r="H196" s="6" t="str">
        <f>IF($C196&gt;0,IF(VLOOKUP($C196,'YTD Scores'!$AN$2:$BC$200,H$2,FALSE)&gt;0,VLOOKUP($C196,'YTD Scores'!$AN$2:$BC$200,H$2,FALSE),""),"")</f>
        <v/>
      </c>
      <c r="I196" s="6" t="str">
        <f>IF($C196&gt;0,IF(VLOOKUP($C196,'YTD Scores'!$AN$2:$BC$200,I$2,FALSE)&gt;0,VLOOKUP($C196,'YTD Scores'!$AN$2:$BC$200,I$2,FALSE),""),"")</f>
        <v/>
      </c>
      <c r="J196" s="6" t="str">
        <f>IF($C196&gt;0,IF(VLOOKUP($C196,'YTD Scores'!$AN$2:$BC$200,J$2,FALSE)&gt;0,VLOOKUP($C196,'YTD Scores'!$AN$2:$BC$200,J$2,FALSE),""),"")</f>
        <v/>
      </c>
      <c r="K196" s="6" t="str">
        <f>IF($C196&gt;0,IF(VLOOKUP($C196,'YTD Scores'!$AN$2:$BC$200,K$2,FALSE)&gt;0,VLOOKUP($C196,'YTD Scores'!$AN$2:$BC$200,K$2,FALSE),""),"")</f>
        <v/>
      </c>
      <c r="L196" s="6" t="str">
        <f>IF($C196&gt;0,IF(VLOOKUP($C196,'YTD Scores'!$AN$2:$BC$200,L$2,FALSE)&gt;0,VLOOKUP($C196,'YTD Scores'!$AN$2:$BC$200,L$2,FALSE),""),"")</f>
        <v/>
      </c>
      <c r="M196" s="6" t="str">
        <f>IF($C196&gt;0,IF(VLOOKUP($C196,'YTD Scores'!$AN$2:$BC$200,M$2,FALSE)&gt;0,VLOOKUP($C196,'YTD Scores'!$AN$2:$BC$200,M$2,FALSE),""),"")</f>
        <v/>
      </c>
      <c r="N196" s="6" t="str">
        <f>IF($C196&gt;0,IF(VLOOKUP($C196,'YTD Scores'!$AN$2:$BC$200,N$2,FALSE)&gt;0,VLOOKUP($C196,'YTD Scores'!$AN$2:$BC$200,N$2,FALSE),""),"")</f>
        <v/>
      </c>
      <c r="O196" s="6" t="str">
        <f>IF($C196&gt;0,IF(VLOOKUP($C196,'YTD Scores'!$AN$2:$BC$200,O$2,FALSE)&gt;0,VLOOKUP($C196,'YTD Scores'!$AN$2:$BC$200,O$2,FALSE),""),"")</f>
        <v/>
      </c>
      <c r="P196" s="6" t="str">
        <f>IF($C196&gt;0,IF(VLOOKUP($C196,'YTD Scores'!$AN$2:$BC$200,P$2,FALSE)&gt;0,VLOOKUP($C196,'YTD Scores'!$AN$2:$BC$200,P$2,FALSE),""),"")</f>
        <v/>
      </c>
      <c r="Q196" s="6" t="str">
        <f>IF($C196&gt;0,IF(VLOOKUP($C196,'YTD Scores'!$AN$2:$BC$200,Q$2,FALSE)&gt;0,VLOOKUP($C196,'YTD Scores'!$AN$2:$BC$200,Q$2,FALSE),""),"")</f>
        <v/>
      </c>
    </row>
    <row r="197" spans="1:17" ht="10.9" customHeight="1" x14ac:dyDescent="0.2">
      <c r="A197" s="1">
        <f t="shared" si="9"/>
        <v>194</v>
      </c>
      <c r="B197" s="1" t="str">
        <f t="shared" ref="B197:B201" si="10">IF(C197&gt;0,A197,"")</f>
        <v/>
      </c>
      <c r="C197" s="29">
        <f>IF(LARGE('YTD Scores'!AN$2:AN$200,A197)&gt;0.99,LARGE('YTD Scores'!AN$2:AN$200,A197),0)</f>
        <v>0</v>
      </c>
      <c r="F197" s="6" t="str">
        <f>IF($C197&gt;0,IF(VLOOKUP($C197,'YTD Scores'!$AN$2:$BC$200,F$2,FALSE)&gt;0,VLOOKUP($C197,'YTD Scores'!$AN$2:$BC$200,F$2,FALSE),""),"")</f>
        <v/>
      </c>
      <c r="G197" s="6" t="str">
        <f>IF($C197&gt;0,IF(VLOOKUP($C197,'YTD Scores'!$AN$2:$BC$200,G$2,FALSE)&gt;0,VLOOKUP($C197,'YTD Scores'!$AN$2:$BC$200,G$2,FALSE),""),"")</f>
        <v/>
      </c>
      <c r="H197" s="6" t="str">
        <f>IF($C197&gt;0,IF(VLOOKUP($C197,'YTD Scores'!$AN$2:$BC$200,H$2,FALSE)&gt;0,VLOOKUP($C197,'YTD Scores'!$AN$2:$BC$200,H$2,FALSE),""),"")</f>
        <v/>
      </c>
      <c r="I197" s="6" t="str">
        <f>IF($C197&gt;0,IF(VLOOKUP($C197,'YTD Scores'!$AN$2:$BC$200,I$2,FALSE)&gt;0,VLOOKUP($C197,'YTD Scores'!$AN$2:$BC$200,I$2,FALSE),""),"")</f>
        <v/>
      </c>
      <c r="J197" s="6" t="str">
        <f>IF($C197&gt;0,IF(VLOOKUP($C197,'YTD Scores'!$AN$2:$BC$200,J$2,FALSE)&gt;0,VLOOKUP($C197,'YTD Scores'!$AN$2:$BC$200,J$2,FALSE),""),"")</f>
        <v/>
      </c>
      <c r="K197" s="6" t="str">
        <f>IF($C197&gt;0,IF(VLOOKUP($C197,'YTD Scores'!$AN$2:$BC$200,K$2,FALSE)&gt;0,VLOOKUP($C197,'YTD Scores'!$AN$2:$BC$200,K$2,FALSE),""),"")</f>
        <v/>
      </c>
      <c r="L197" s="6" t="str">
        <f>IF($C197&gt;0,IF(VLOOKUP($C197,'YTD Scores'!$AN$2:$BC$200,L$2,FALSE)&gt;0,VLOOKUP($C197,'YTD Scores'!$AN$2:$BC$200,L$2,FALSE),""),"")</f>
        <v/>
      </c>
      <c r="M197" s="6" t="str">
        <f>IF($C197&gt;0,IF(VLOOKUP($C197,'YTD Scores'!$AN$2:$BC$200,M$2,FALSE)&gt;0,VLOOKUP($C197,'YTD Scores'!$AN$2:$BC$200,M$2,FALSE),""),"")</f>
        <v/>
      </c>
      <c r="N197" s="6" t="str">
        <f>IF($C197&gt;0,IF(VLOOKUP($C197,'YTD Scores'!$AN$2:$BC$200,N$2,FALSE)&gt;0,VLOOKUP($C197,'YTD Scores'!$AN$2:$BC$200,N$2,FALSE),""),"")</f>
        <v/>
      </c>
      <c r="O197" s="6" t="str">
        <f>IF($C197&gt;0,IF(VLOOKUP($C197,'YTD Scores'!$AN$2:$BC$200,O$2,FALSE)&gt;0,VLOOKUP($C197,'YTD Scores'!$AN$2:$BC$200,O$2,FALSE),""),"")</f>
        <v/>
      </c>
      <c r="P197" s="6" t="str">
        <f>IF($C197&gt;0,IF(VLOOKUP($C197,'YTD Scores'!$AN$2:$BC$200,P$2,FALSE)&gt;0,VLOOKUP($C197,'YTD Scores'!$AN$2:$BC$200,P$2,FALSE),""),"")</f>
        <v/>
      </c>
      <c r="Q197" s="6" t="str">
        <f>IF($C197&gt;0,IF(VLOOKUP($C197,'YTD Scores'!$AN$2:$BC$200,Q$2,FALSE)&gt;0,VLOOKUP($C197,'YTD Scores'!$AN$2:$BC$200,Q$2,FALSE),""),"")</f>
        <v/>
      </c>
    </row>
    <row r="198" spans="1:17" ht="10.9" customHeight="1" x14ac:dyDescent="0.2">
      <c r="A198" s="1">
        <f t="shared" si="9"/>
        <v>195</v>
      </c>
      <c r="B198" s="1" t="str">
        <f t="shared" si="10"/>
        <v/>
      </c>
      <c r="C198" s="29">
        <f>IF(LARGE('YTD Scores'!AN$2:AN$200,A198)&gt;0.99,LARGE('YTD Scores'!AN$2:AN$200,A198),0)</f>
        <v>0</v>
      </c>
      <c r="F198" s="6" t="str">
        <f>IF($C198&gt;0,IF(VLOOKUP($C198,'YTD Scores'!$AN$2:$BC$200,F$2,FALSE)&gt;0,VLOOKUP($C198,'YTD Scores'!$AN$2:$BC$200,F$2,FALSE),""),"")</f>
        <v/>
      </c>
      <c r="G198" s="6" t="str">
        <f>IF($C198&gt;0,IF(VLOOKUP($C198,'YTD Scores'!$AN$2:$BC$200,G$2,FALSE)&gt;0,VLOOKUP($C198,'YTD Scores'!$AN$2:$BC$200,G$2,FALSE),""),"")</f>
        <v/>
      </c>
      <c r="H198" s="6" t="str">
        <f>IF($C198&gt;0,IF(VLOOKUP($C198,'YTD Scores'!$AN$2:$BC$200,H$2,FALSE)&gt;0,VLOOKUP($C198,'YTD Scores'!$AN$2:$BC$200,H$2,FALSE),""),"")</f>
        <v/>
      </c>
      <c r="I198" s="6" t="str">
        <f>IF($C198&gt;0,IF(VLOOKUP($C198,'YTD Scores'!$AN$2:$BC$200,I$2,FALSE)&gt;0,VLOOKUP($C198,'YTD Scores'!$AN$2:$BC$200,I$2,FALSE),""),"")</f>
        <v/>
      </c>
      <c r="J198" s="6" t="str">
        <f>IF($C198&gt;0,IF(VLOOKUP($C198,'YTD Scores'!$AN$2:$BC$200,J$2,FALSE)&gt;0,VLOOKUP($C198,'YTD Scores'!$AN$2:$BC$200,J$2,FALSE),""),"")</f>
        <v/>
      </c>
      <c r="K198" s="6" t="str">
        <f>IF($C198&gt;0,IF(VLOOKUP($C198,'YTD Scores'!$AN$2:$BC$200,K$2,FALSE)&gt;0,VLOOKUP($C198,'YTD Scores'!$AN$2:$BC$200,K$2,FALSE),""),"")</f>
        <v/>
      </c>
      <c r="L198" s="6" t="str">
        <f>IF($C198&gt;0,IF(VLOOKUP($C198,'YTD Scores'!$AN$2:$BC$200,L$2,FALSE)&gt;0,VLOOKUP($C198,'YTD Scores'!$AN$2:$BC$200,L$2,FALSE),""),"")</f>
        <v/>
      </c>
      <c r="M198" s="6" t="str">
        <f>IF($C198&gt;0,IF(VLOOKUP($C198,'YTD Scores'!$AN$2:$BC$200,M$2,FALSE)&gt;0,VLOOKUP($C198,'YTD Scores'!$AN$2:$BC$200,M$2,FALSE),""),"")</f>
        <v/>
      </c>
      <c r="N198" s="6" t="str">
        <f>IF($C198&gt;0,IF(VLOOKUP($C198,'YTD Scores'!$AN$2:$BC$200,N$2,FALSE)&gt;0,VLOOKUP($C198,'YTD Scores'!$AN$2:$BC$200,N$2,FALSE),""),"")</f>
        <v/>
      </c>
      <c r="O198" s="6" t="str">
        <f>IF($C198&gt;0,IF(VLOOKUP($C198,'YTD Scores'!$AN$2:$BC$200,O$2,FALSE)&gt;0,VLOOKUP($C198,'YTD Scores'!$AN$2:$BC$200,O$2,FALSE),""),"")</f>
        <v/>
      </c>
      <c r="P198" s="6" t="str">
        <f>IF($C198&gt;0,IF(VLOOKUP($C198,'YTD Scores'!$AN$2:$BC$200,P$2,FALSE)&gt;0,VLOOKUP($C198,'YTD Scores'!$AN$2:$BC$200,P$2,FALSE),""),"")</f>
        <v/>
      </c>
      <c r="Q198" s="6" t="str">
        <f>IF($C198&gt;0,IF(VLOOKUP($C198,'YTD Scores'!$AN$2:$BC$200,Q$2,FALSE)&gt;0,VLOOKUP($C198,'YTD Scores'!$AN$2:$BC$200,Q$2,FALSE),""),"")</f>
        <v/>
      </c>
    </row>
    <row r="199" spans="1:17" ht="10.9" customHeight="1" x14ac:dyDescent="0.2">
      <c r="A199" s="1">
        <f t="shared" si="9"/>
        <v>196</v>
      </c>
      <c r="B199" s="1" t="str">
        <f t="shared" si="10"/>
        <v/>
      </c>
      <c r="C199" s="29">
        <f>IF(LARGE('YTD Scores'!AN$2:AN$200,A199)&gt;0.99,LARGE('YTD Scores'!AN$2:AN$200,A199),0)</f>
        <v>0</v>
      </c>
      <c r="F199" s="6" t="str">
        <f>IF($C199&gt;0,IF(VLOOKUP($C199,'YTD Scores'!$AN$2:$BC$200,F$2,FALSE)&gt;0,VLOOKUP($C199,'YTD Scores'!$AN$2:$BC$200,F$2,FALSE),""),"")</f>
        <v/>
      </c>
      <c r="G199" s="6" t="str">
        <f>IF($C199&gt;0,IF(VLOOKUP($C199,'YTD Scores'!$AN$2:$BC$200,G$2,FALSE)&gt;0,VLOOKUP($C199,'YTD Scores'!$AN$2:$BC$200,G$2,FALSE),""),"")</f>
        <v/>
      </c>
      <c r="H199" s="6" t="str">
        <f>IF($C199&gt;0,IF(VLOOKUP($C199,'YTD Scores'!$AN$2:$BC$200,H$2,FALSE)&gt;0,VLOOKUP($C199,'YTD Scores'!$AN$2:$BC$200,H$2,FALSE),""),"")</f>
        <v/>
      </c>
      <c r="I199" s="6" t="str">
        <f>IF($C199&gt;0,IF(VLOOKUP($C199,'YTD Scores'!$AN$2:$BC$200,I$2,FALSE)&gt;0,VLOOKUP($C199,'YTD Scores'!$AN$2:$BC$200,I$2,FALSE),""),"")</f>
        <v/>
      </c>
      <c r="J199" s="6" t="str">
        <f>IF($C199&gt;0,IF(VLOOKUP($C199,'YTD Scores'!$AN$2:$BC$200,J$2,FALSE)&gt;0,VLOOKUP($C199,'YTD Scores'!$AN$2:$BC$200,J$2,FALSE),""),"")</f>
        <v/>
      </c>
      <c r="K199" s="6" t="str">
        <f>IF($C199&gt;0,IF(VLOOKUP($C199,'YTD Scores'!$AN$2:$BC$200,K$2,FALSE)&gt;0,VLOOKUP($C199,'YTD Scores'!$AN$2:$BC$200,K$2,FALSE),""),"")</f>
        <v/>
      </c>
      <c r="L199" s="6" t="str">
        <f>IF($C199&gt;0,IF(VLOOKUP($C199,'YTD Scores'!$AN$2:$BC$200,L$2,FALSE)&gt;0,VLOOKUP($C199,'YTD Scores'!$AN$2:$BC$200,L$2,FALSE),""),"")</f>
        <v/>
      </c>
      <c r="M199" s="6" t="str">
        <f>IF($C199&gt;0,IF(VLOOKUP($C199,'YTD Scores'!$AN$2:$BC$200,M$2,FALSE)&gt;0,VLOOKUP($C199,'YTD Scores'!$AN$2:$BC$200,M$2,FALSE),""),"")</f>
        <v/>
      </c>
      <c r="N199" s="6" t="str">
        <f>IF($C199&gt;0,IF(VLOOKUP($C199,'YTD Scores'!$AN$2:$BC$200,N$2,FALSE)&gt;0,VLOOKUP($C199,'YTD Scores'!$AN$2:$BC$200,N$2,FALSE),""),"")</f>
        <v/>
      </c>
      <c r="O199" s="6" t="str">
        <f>IF($C199&gt;0,IF(VLOOKUP($C199,'YTD Scores'!$AN$2:$BC$200,O$2,FALSE)&gt;0,VLOOKUP($C199,'YTD Scores'!$AN$2:$BC$200,O$2,FALSE),""),"")</f>
        <v/>
      </c>
      <c r="P199" s="6" t="str">
        <f>IF($C199&gt;0,IF(VLOOKUP($C199,'YTD Scores'!$AN$2:$BC$200,P$2,FALSE)&gt;0,VLOOKUP($C199,'YTD Scores'!$AN$2:$BC$200,P$2,FALSE),""),"")</f>
        <v/>
      </c>
      <c r="Q199" s="6" t="str">
        <f>IF($C199&gt;0,IF(VLOOKUP($C199,'YTD Scores'!$AN$2:$BC$200,Q$2,FALSE)&gt;0,VLOOKUP($C199,'YTD Scores'!$AN$2:$BC$200,Q$2,FALSE),""),"")</f>
        <v/>
      </c>
    </row>
    <row r="200" spans="1:17" ht="10.9" customHeight="1" x14ac:dyDescent="0.2">
      <c r="A200" s="1">
        <f t="shared" si="9"/>
        <v>197</v>
      </c>
      <c r="B200" s="1" t="str">
        <f t="shared" si="10"/>
        <v/>
      </c>
      <c r="C200" s="29">
        <f>IF(LARGE('YTD Scores'!AN$2:AN$200,A200)&gt;0.99,LARGE('YTD Scores'!AN$2:AN$200,A200),0)</f>
        <v>0</v>
      </c>
      <c r="F200" s="6" t="str">
        <f>IF($C200&gt;0,IF(VLOOKUP($C200,'YTD Scores'!$AN$2:$BC$200,F$2,FALSE)&gt;0,VLOOKUP($C200,'YTD Scores'!$AN$2:$BC$200,F$2,FALSE),""),"")</f>
        <v/>
      </c>
      <c r="G200" s="6" t="str">
        <f>IF($C200&gt;0,IF(VLOOKUP($C200,'YTD Scores'!$AN$2:$BC$200,G$2,FALSE)&gt;0,VLOOKUP($C200,'YTD Scores'!$AN$2:$BC$200,G$2,FALSE),""),"")</f>
        <v/>
      </c>
      <c r="H200" s="6" t="str">
        <f>IF($C200&gt;0,IF(VLOOKUP($C200,'YTD Scores'!$AN$2:$BC$200,H$2,FALSE)&gt;0,VLOOKUP($C200,'YTD Scores'!$AN$2:$BC$200,H$2,FALSE),""),"")</f>
        <v/>
      </c>
      <c r="I200" s="6" t="str">
        <f>IF($C200&gt;0,IF(VLOOKUP($C200,'YTD Scores'!$AN$2:$BC$200,I$2,FALSE)&gt;0,VLOOKUP($C200,'YTD Scores'!$AN$2:$BC$200,I$2,FALSE),""),"")</f>
        <v/>
      </c>
      <c r="J200" s="6" t="str">
        <f>IF($C200&gt;0,IF(VLOOKUP($C200,'YTD Scores'!$AN$2:$BC$200,J$2,FALSE)&gt;0,VLOOKUP($C200,'YTD Scores'!$AN$2:$BC$200,J$2,FALSE),""),"")</f>
        <v/>
      </c>
      <c r="K200" s="6" t="str">
        <f>IF($C200&gt;0,IF(VLOOKUP($C200,'YTD Scores'!$AN$2:$BC$200,K$2,FALSE)&gt;0,VLOOKUP($C200,'YTD Scores'!$AN$2:$BC$200,K$2,FALSE),""),"")</f>
        <v/>
      </c>
      <c r="L200" s="6" t="str">
        <f>IF($C200&gt;0,IF(VLOOKUP($C200,'YTD Scores'!$AN$2:$BC$200,L$2,FALSE)&gt;0,VLOOKUP($C200,'YTD Scores'!$AN$2:$BC$200,L$2,FALSE),""),"")</f>
        <v/>
      </c>
      <c r="M200" s="6" t="str">
        <f>IF($C200&gt;0,IF(VLOOKUP($C200,'YTD Scores'!$AN$2:$BC$200,M$2,FALSE)&gt;0,VLOOKUP($C200,'YTD Scores'!$AN$2:$BC$200,M$2,FALSE),""),"")</f>
        <v/>
      </c>
      <c r="N200" s="6" t="str">
        <f>IF($C200&gt;0,IF(VLOOKUP($C200,'YTD Scores'!$AN$2:$BC$200,N$2,FALSE)&gt;0,VLOOKUP($C200,'YTD Scores'!$AN$2:$BC$200,N$2,FALSE),""),"")</f>
        <v/>
      </c>
      <c r="O200" s="6" t="str">
        <f>IF($C200&gt;0,IF(VLOOKUP($C200,'YTD Scores'!$AN$2:$BC$200,O$2,FALSE)&gt;0,VLOOKUP($C200,'YTD Scores'!$AN$2:$BC$200,O$2,FALSE),""),"")</f>
        <v/>
      </c>
      <c r="P200" s="6" t="str">
        <f>IF($C200&gt;0,IF(VLOOKUP($C200,'YTD Scores'!$AN$2:$BC$200,P$2,FALSE)&gt;0,VLOOKUP($C200,'YTD Scores'!$AN$2:$BC$200,P$2,FALSE),""),"")</f>
        <v/>
      </c>
      <c r="Q200" s="6" t="str">
        <f>IF($C200&gt;0,IF(VLOOKUP($C200,'YTD Scores'!$AN$2:$BC$200,Q$2,FALSE)&gt;0,VLOOKUP($C200,'YTD Scores'!$AN$2:$BC$200,Q$2,FALSE),""),"")</f>
        <v/>
      </c>
    </row>
    <row r="201" spans="1:17" ht="10.9" customHeight="1" x14ac:dyDescent="0.2">
      <c r="A201" s="1">
        <f t="shared" si="9"/>
        <v>198</v>
      </c>
      <c r="B201" s="1" t="str">
        <f t="shared" si="10"/>
        <v/>
      </c>
      <c r="F201" s="6" t="str">
        <f>IF($C201&gt;0,IF(VLOOKUP($C201,'YTD Scores'!$AN$2:$BC$200,F$2,FALSE)&gt;0,VLOOKUP($C201,'YTD Scores'!$AN$2:$BC$200,F$2,FALSE),""),"")</f>
        <v/>
      </c>
      <c r="G201" s="6" t="str">
        <f>IF($C201&gt;0,IF(VLOOKUP($C201,'YTD Scores'!$AN$2:$BC$200,G$2,FALSE)&gt;0,VLOOKUP($C201,'YTD Scores'!$AN$2:$BC$200,G$2,FALSE),""),"")</f>
        <v/>
      </c>
      <c r="H201" s="6" t="str">
        <f>IF($C201&gt;0,IF(VLOOKUP($C201,'YTD Scores'!$AN$2:$BC$200,H$2,FALSE)&gt;0,VLOOKUP($C201,'YTD Scores'!$AN$2:$BC$200,H$2,FALSE),""),"")</f>
        <v/>
      </c>
      <c r="I201" s="6" t="str">
        <f>IF($C201&gt;0,IF(VLOOKUP($C201,'YTD Scores'!$AN$2:$BC$200,I$2,FALSE)&gt;0,VLOOKUP($C201,'YTD Scores'!$AN$2:$BC$200,I$2,FALSE),""),"")</f>
        <v/>
      </c>
      <c r="J201" s="6" t="str">
        <f>IF($C201&gt;0,IF(VLOOKUP($C201,'YTD Scores'!$AN$2:$BC$200,J$2,FALSE)&gt;0,VLOOKUP($C201,'YTD Scores'!$AN$2:$BC$200,J$2,FALSE),""),"")</f>
        <v/>
      </c>
      <c r="K201" s="6" t="str">
        <f>IF($C201&gt;0,IF(VLOOKUP($C201,'YTD Scores'!$AN$2:$BC$200,K$2,FALSE)&gt;0,VLOOKUP($C201,'YTD Scores'!$AN$2:$BC$200,K$2,FALSE),""),"")</f>
        <v/>
      </c>
      <c r="L201" s="6" t="str">
        <f>IF($C201&gt;0,IF(VLOOKUP($C201,'YTD Scores'!$AN$2:$BC$200,L$2,FALSE)&gt;0,VLOOKUP($C201,'YTD Scores'!$AN$2:$BC$200,L$2,FALSE),""),"")</f>
        <v/>
      </c>
      <c r="M201" s="6" t="str">
        <f>IF($C201&gt;0,IF(VLOOKUP($C201,'YTD Scores'!$AN$2:$BC$200,M$2,FALSE)&gt;0,VLOOKUP($C201,'YTD Scores'!$AN$2:$BC$200,M$2,FALSE),""),"")</f>
        <v/>
      </c>
      <c r="N201" s="6" t="str">
        <f>IF($C201&gt;0,IF(VLOOKUP($C201,'YTD Scores'!$AN$2:$BC$200,N$2,FALSE)&gt;0,VLOOKUP($C201,'YTD Scores'!$AN$2:$BC$200,N$2,FALSE),""),"")</f>
        <v/>
      </c>
      <c r="O201" s="6" t="str">
        <f>IF($C201&gt;0,IF(VLOOKUP($C201,'YTD Scores'!$AN$2:$BC$200,O$2,FALSE)&gt;0,VLOOKUP($C201,'YTD Scores'!$AN$2:$BC$200,O$2,FALSE),""),"")</f>
        <v/>
      </c>
      <c r="P201" s="6" t="str">
        <f>IF($C201&gt;0,IF(VLOOKUP($C201,'YTD Scores'!$AN$2:$BC$200,P$2,FALSE)&gt;0,VLOOKUP($C201,'YTD Scores'!$AN$2:$BC$200,P$2,FALSE),""),"")</f>
        <v/>
      </c>
      <c r="Q201" s="6" t="str">
        <f>IF($C201&gt;0,IF(VLOOKUP($C201,'YTD Scores'!$AN$2:$BC$200,Q$2,FALSE)&gt;0,VLOOKUP($C201,'YTD Scores'!$AN$2:$BC$200,Q$2,FALSE),""),"")</f>
        <v/>
      </c>
    </row>
  </sheetData>
  <pageMargins left="0.7" right="0.7" top="0.75" bottom="0.75" header="0.3" footer="0.3"/>
  <pageSetup paperSize="9" fitToWidth="0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>
    <pageSetUpPr fitToPage="1"/>
  </sheetPr>
  <dimension ref="A1:M118"/>
  <sheetViews>
    <sheetView showZeros="0" workbookViewId="0">
      <selection activeCell="A3" sqref="A3"/>
    </sheetView>
  </sheetViews>
  <sheetFormatPr defaultColWidth="8.85546875" defaultRowHeight="15" x14ac:dyDescent="0.25"/>
  <cols>
    <col min="1" max="1" width="7.7109375" style="33" customWidth="1"/>
    <col min="2" max="3" width="8.28515625" style="35" customWidth="1"/>
    <col min="4" max="4" width="18.7109375" style="33" customWidth="1"/>
    <col min="5" max="5" width="6.7109375" style="33" customWidth="1"/>
    <col min="6" max="6" width="6.7109375" style="33" hidden="1" customWidth="1"/>
    <col min="7" max="9" width="6.7109375" style="33" customWidth="1"/>
    <col min="10" max="10" width="8.7109375" style="33" customWidth="1"/>
    <col min="11" max="11" width="9.140625" style="35" hidden="1" customWidth="1"/>
    <col min="12" max="12" width="13.140625" style="36" customWidth="1"/>
    <col min="13" max="16384" width="8.85546875" style="33"/>
  </cols>
  <sheetData>
    <row r="1" spans="1:13" ht="30" customHeight="1" x14ac:dyDescent="0.25">
      <c r="A1" s="30" t="s">
        <v>138</v>
      </c>
      <c r="B1" s="31" t="s">
        <v>139</v>
      </c>
      <c r="C1" s="31" t="s">
        <v>35</v>
      </c>
      <c r="D1" s="32"/>
      <c r="E1" s="32" t="s">
        <v>65</v>
      </c>
      <c r="F1" s="32"/>
      <c r="G1" s="33" t="s">
        <v>34</v>
      </c>
      <c r="H1" s="33" t="s">
        <v>119</v>
      </c>
      <c r="I1" s="33" t="s">
        <v>124</v>
      </c>
      <c r="L1" s="34" t="s">
        <v>141</v>
      </c>
    </row>
    <row r="3" spans="1:13" x14ac:dyDescent="0.25">
      <c r="M3" s="33" t="s">
        <v>135</v>
      </c>
    </row>
    <row r="22" spans="2:12" x14ac:dyDescent="0.25">
      <c r="B22" s="35" t="s">
        <v>154</v>
      </c>
      <c r="C22" s="35" t="s">
        <v>154</v>
      </c>
      <c r="D22" s="33" t="s">
        <v>154</v>
      </c>
      <c r="E22" s="33" t="s">
        <v>154</v>
      </c>
      <c r="F22" s="33" t="s">
        <v>154</v>
      </c>
      <c r="G22" s="33" t="s">
        <v>154</v>
      </c>
      <c r="H22" s="33">
        <v>0</v>
      </c>
      <c r="I22" s="33">
        <v>0</v>
      </c>
      <c r="K22" s="35" t="s">
        <v>154</v>
      </c>
      <c r="L22" s="36" t="s">
        <v>154</v>
      </c>
    </row>
    <row r="23" spans="2:12" x14ac:dyDescent="0.25">
      <c r="B23" s="35" t="s">
        <v>154</v>
      </c>
      <c r="C23" s="35" t="s">
        <v>154</v>
      </c>
      <c r="D23" s="33" t="s">
        <v>154</v>
      </c>
      <c r="E23" s="33" t="s">
        <v>154</v>
      </c>
      <c r="F23" s="33" t="s">
        <v>154</v>
      </c>
      <c r="G23" s="33">
        <v>0</v>
      </c>
      <c r="H23" s="33">
        <v>0</v>
      </c>
      <c r="I23" s="33">
        <v>0</v>
      </c>
      <c r="K23" s="35" t="s">
        <v>154</v>
      </c>
      <c r="L23" s="36" t="s">
        <v>154</v>
      </c>
    </row>
    <row r="24" spans="2:12" x14ac:dyDescent="0.25">
      <c r="B24" s="35" t="s">
        <v>154</v>
      </c>
      <c r="C24" s="35" t="s">
        <v>154</v>
      </c>
      <c r="D24" s="33" t="s">
        <v>154</v>
      </c>
      <c r="E24" s="33" t="s">
        <v>154</v>
      </c>
      <c r="F24" s="33" t="s">
        <v>154</v>
      </c>
      <c r="G24" s="33">
        <v>0</v>
      </c>
      <c r="H24" s="33">
        <v>0</v>
      </c>
      <c r="I24" s="33">
        <v>0</v>
      </c>
      <c r="K24" s="35" t="s">
        <v>154</v>
      </c>
      <c r="L24" s="36" t="s">
        <v>154</v>
      </c>
    </row>
    <row r="25" spans="2:12" x14ac:dyDescent="0.25">
      <c r="B25" s="35" t="s">
        <v>154</v>
      </c>
      <c r="C25" s="35" t="s">
        <v>154</v>
      </c>
      <c r="D25" s="33" t="s">
        <v>154</v>
      </c>
      <c r="E25" s="33" t="s">
        <v>154</v>
      </c>
      <c r="F25" s="33" t="s">
        <v>154</v>
      </c>
      <c r="G25" s="33">
        <v>0</v>
      </c>
      <c r="H25" s="33">
        <v>0</v>
      </c>
      <c r="I25" s="33">
        <v>0</v>
      </c>
      <c r="K25" s="35" t="s">
        <v>154</v>
      </c>
      <c r="L25" s="36" t="s">
        <v>154</v>
      </c>
    </row>
    <row r="26" spans="2:12" x14ac:dyDescent="0.25">
      <c r="B26" s="35" t="s">
        <v>154</v>
      </c>
      <c r="C26" s="35" t="s">
        <v>154</v>
      </c>
      <c r="D26" s="33" t="s">
        <v>154</v>
      </c>
      <c r="E26" s="33" t="s">
        <v>154</v>
      </c>
      <c r="F26" s="33" t="s">
        <v>154</v>
      </c>
      <c r="G26" s="33">
        <v>0</v>
      </c>
      <c r="H26" s="33">
        <v>0</v>
      </c>
      <c r="I26" s="33">
        <v>0</v>
      </c>
      <c r="K26" s="35" t="s">
        <v>154</v>
      </c>
      <c r="L26" s="36" t="s">
        <v>154</v>
      </c>
    </row>
    <row r="27" spans="2:12" x14ac:dyDescent="0.25">
      <c r="B27" s="35" t="s">
        <v>154</v>
      </c>
      <c r="C27" s="35" t="s">
        <v>154</v>
      </c>
      <c r="D27" s="33" t="s">
        <v>154</v>
      </c>
      <c r="E27" s="33" t="s">
        <v>154</v>
      </c>
      <c r="F27" s="33" t="s">
        <v>154</v>
      </c>
      <c r="G27" s="33">
        <v>0</v>
      </c>
      <c r="H27" s="33">
        <v>0</v>
      </c>
      <c r="I27" s="33">
        <v>0</v>
      </c>
      <c r="K27" s="35" t="s">
        <v>154</v>
      </c>
      <c r="L27" s="36" t="s">
        <v>154</v>
      </c>
    </row>
    <row r="28" spans="2:12" x14ac:dyDescent="0.25">
      <c r="B28" s="35" t="s">
        <v>154</v>
      </c>
      <c r="C28" s="35" t="s">
        <v>154</v>
      </c>
      <c r="D28" s="33" t="s">
        <v>154</v>
      </c>
      <c r="E28" s="33" t="s">
        <v>154</v>
      </c>
      <c r="F28" s="33" t="s">
        <v>154</v>
      </c>
      <c r="G28" s="33">
        <v>0</v>
      </c>
      <c r="H28" s="33">
        <v>0</v>
      </c>
      <c r="I28" s="33">
        <v>0</v>
      </c>
      <c r="K28" s="35" t="s">
        <v>154</v>
      </c>
      <c r="L28" s="36" t="s">
        <v>154</v>
      </c>
    </row>
    <row r="29" spans="2:12" x14ac:dyDescent="0.25">
      <c r="B29" s="35" t="s">
        <v>154</v>
      </c>
      <c r="C29" s="35" t="s">
        <v>154</v>
      </c>
      <c r="D29" s="33" t="s">
        <v>154</v>
      </c>
      <c r="E29" s="33" t="s">
        <v>154</v>
      </c>
      <c r="F29" s="33" t="s">
        <v>154</v>
      </c>
      <c r="G29" s="33">
        <v>0</v>
      </c>
      <c r="H29" s="33">
        <v>0</v>
      </c>
      <c r="I29" s="33">
        <v>0</v>
      </c>
      <c r="K29" s="35" t="s">
        <v>154</v>
      </c>
      <c r="L29" s="36" t="s">
        <v>154</v>
      </c>
    </row>
    <row r="30" spans="2:12" x14ac:dyDescent="0.25">
      <c r="B30" s="35" t="s">
        <v>154</v>
      </c>
      <c r="C30" s="35" t="s">
        <v>154</v>
      </c>
      <c r="D30" s="33" t="s">
        <v>154</v>
      </c>
      <c r="E30" s="33" t="s">
        <v>154</v>
      </c>
      <c r="F30" s="33" t="s">
        <v>154</v>
      </c>
      <c r="G30" s="33">
        <v>0</v>
      </c>
      <c r="H30" s="33">
        <v>0</v>
      </c>
      <c r="I30" s="33">
        <v>0</v>
      </c>
      <c r="K30" s="35" t="s">
        <v>154</v>
      </c>
      <c r="L30" s="36" t="s">
        <v>154</v>
      </c>
    </row>
    <row r="31" spans="2:12" x14ac:dyDescent="0.25">
      <c r="B31" s="35" t="s">
        <v>154</v>
      </c>
      <c r="C31" s="35" t="s">
        <v>154</v>
      </c>
      <c r="D31" s="33" t="s">
        <v>154</v>
      </c>
      <c r="E31" s="33" t="s">
        <v>154</v>
      </c>
      <c r="F31" s="33" t="s">
        <v>154</v>
      </c>
      <c r="G31" s="33">
        <v>0</v>
      </c>
      <c r="H31" s="33">
        <v>0</v>
      </c>
      <c r="I31" s="33">
        <v>0</v>
      </c>
      <c r="K31" s="35" t="s">
        <v>154</v>
      </c>
      <c r="L31" s="36" t="s">
        <v>154</v>
      </c>
    </row>
    <row r="32" spans="2:12" x14ac:dyDescent="0.25">
      <c r="B32" s="35" t="s">
        <v>154</v>
      </c>
      <c r="C32" s="35" t="s">
        <v>154</v>
      </c>
      <c r="D32" s="33" t="s">
        <v>154</v>
      </c>
      <c r="E32" s="33" t="s">
        <v>154</v>
      </c>
      <c r="F32" s="33" t="s">
        <v>154</v>
      </c>
      <c r="G32" s="33">
        <v>0</v>
      </c>
      <c r="H32" s="33">
        <v>0</v>
      </c>
      <c r="I32" s="33">
        <v>0</v>
      </c>
      <c r="K32" s="35" t="s">
        <v>154</v>
      </c>
      <c r="L32" s="36" t="s">
        <v>154</v>
      </c>
    </row>
    <row r="33" spans="2:12" x14ac:dyDescent="0.25">
      <c r="B33" s="35" t="s">
        <v>154</v>
      </c>
      <c r="C33" s="35" t="s">
        <v>154</v>
      </c>
      <c r="D33" s="33" t="s">
        <v>154</v>
      </c>
      <c r="E33" s="33" t="s">
        <v>154</v>
      </c>
      <c r="F33" s="33" t="s">
        <v>154</v>
      </c>
      <c r="G33" s="33">
        <v>0</v>
      </c>
      <c r="H33" s="33">
        <v>0</v>
      </c>
      <c r="I33" s="33">
        <v>0</v>
      </c>
      <c r="K33" s="35" t="s">
        <v>154</v>
      </c>
      <c r="L33" s="36" t="s">
        <v>154</v>
      </c>
    </row>
    <row r="34" spans="2:12" x14ac:dyDescent="0.25">
      <c r="B34" s="35" t="s">
        <v>154</v>
      </c>
      <c r="C34" s="35" t="s">
        <v>154</v>
      </c>
      <c r="D34" s="33" t="s">
        <v>154</v>
      </c>
      <c r="E34" s="33" t="s">
        <v>154</v>
      </c>
      <c r="F34" s="33" t="s">
        <v>154</v>
      </c>
      <c r="G34" s="33">
        <v>0</v>
      </c>
      <c r="H34" s="33">
        <v>0</v>
      </c>
      <c r="I34" s="33">
        <v>0</v>
      </c>
      <c r="K34" s="35" t="s">
        <v>154</v>
      </c>
      <c r="L34" s="36" t="s">
        <v>154</v>
      </c>
    </row>
    <row r="35" spans="2:12" x14ac:dyDescent="0.25">
      <c r="B35" s="35" t="s">
        <v>154</v>
      </c>
      <c r="C35" s="35" t="s">
        <v>154</v>
      </c>
      <c r="D35" s="33" t="s">
        <v>154</v>
      </c>
      <c r="E35" s="33" t="s">
        <v>154</v>
      </c>
      <c r="F35" s="33" t="s">
        <v>154</v>
      </c>
      <c r="G35" s="33">
        <v>0</v>
      </c>
      <c r="H35" s="33">
        <v>0</v>
      </c>
      <c r="I35" s="33">
        <v>0</v>
      </c>
      <c r="K35" s="35" t="s">
        <v>154</v>
      </c>
      <c r="L35" s="36" t="s">
        <v>154</v>
      </c>
    </row>
    <row r="36" spans="2:12" x14ac:dyDescent="0.25">
      <c r="B36" s="35" t="s">
        <v>154</v>
      </c>
      <c r="C36" s="35" t="s">
        <v>154</v>
      </c>
      <c r="D36" s="33" t="s">
        <v>154</v>
      </c>
      <c r="E36" s="33" t="s">
        <v>154</v>
      </c>
      <c r="F36" s="33" t="s">
        <v>154</v>
      </c>
      <c r="G36" s="33">
        <v>0</v>
      </c>
      <c r="H36" s="33">
        <v>0</v>
      </c>
      <c r="I36" s="33">
        <v>0</v>
      </c>
      <c r="K36" s="35" t="s">
        <v>154</v>
      </c>
      <c r="L36" s="36" t="s">
        <v>154</v>
      </c>
    </row>
    <row r="37" spans="2:12" x14ac:dyDescent="0.25">
      <c r="B37" s="35" t="s">
        <v>154</v>
      </c>
      <c r="C37" s="35" t="s">
        <v>154</v>
      </c>
      <c r="D37" s="33" t="s">
        <v>154</v>
      </c>
      <c r="E37" s="33" t="s">
        <v>154</v>
      </c>
      <c r="F37" s="33" t="s">
        <v>154</v>
      </c>
      <c r="G37" s="33">
        <v>0</v>
      </c>
      <c r="H37" s="33">
        <v>0</v>
      </c>
      <c r="I37" s="33">
        <v>0</v>
      </c>
      <c r="K37" s="35" t="s">
        <v>154</v>
      </c>
      <c r="L37" s="36" t="s">
        <v>154</v>
      </c>
    </row>
    <row r="38" spans="2:12" x14ac:dyDescent="0.25">
      <c r="B38" s="35" t="s">
        <v>154</v>
      </c>
      <c r="C38" s="35" t="s">
        <v>154</v>
      </c>
      <c r="D38" s="33" t="s">
        <v>154</v>
      </c>
      <c r="E38" s="33" t="s">
        <v>154</v>
      </c>
      <c r="F38" s="33" t="s">
        <v>154</v>
      </c>
      <c r="G38" s="33">
        <v>0</v>
      </c>
      <c r="H38" s="33">
        <v>0</v>
      </c>
      <c r="I38" s="33">
        <v>0</v>
      </c>
      <c r="K38" s="35" t="s">
        <v>154</v>
      </c>
      <c r="L38" s="36" t="s">
        <v>154</v>
      </c>
    </row>
    <row r="39" spans="2:12" x14ac:dyDescent="0.25">
      <c r="B39" s="35" t="s">
        <v>154</v>
      </c>
      <c r="C39" s="35" t="s">
        <v>154</v>
      </c>
      <c r="D39" s="33" t="s">
        <v>154</v>
      </c>
      <c r="E39" s="33" t="s">
        <v>154</v>
      </c>
      <c r="F39" s="33" t="s">
        <v>154</v>
      </c>
      <c r="G39" s="33">
        <v>0</v>
      </c>
      <c r="H39" s="33">
        <v>0</v>
      </c>
      <c r="I39" s="33">
        <v>0</v>
      </c>
      <c r="K39" s="35" t="s">
        <v>154</v>
      </c>
      <c r="L39" s="36" t="s">
        <v>154</v>
      </c>
    </row>
    <row r="40" spans="2:12" x14ac:dyDescent="0.25">
      <c r="B40" s="35" t="s">
        <v>154</v>
      </c>
      <c r="C40" s="35" t="s">
        <v>154</v>
      </c>
      <c r="D40" s="33" t="s">
        <v>154</v>
      </c>
      <c r="E40" s="33" t="s">
        <v>154</v>
      </c>
      <c r="F40" s="33" t="s">
        <v>154</v>
      </c>
      <c r="G40" s="33">
        <v>0</v>
      </c>
      <c r="H40" s="33">
        <v>0</v>
      </c>
      <c r="I40" s="33">
        <v>0</v>
      </c>
      <c r="K40" s="35" t="s">
        <v>154</v>
      </c>
      <c r="L40" s="36" t="s">
        <v>154</v>
      </c>
    </row>
    <row r="41" spans="2:12" x14ac:dyDescent="0.25">
      <c r="B41" s="35" t="s">
        <v>154</v>
      </c>
      <c r="C41" s="35" t="s">
        <v>154</v>
      </c>
      <c r="D41" s="33" t="s">
        <v>154</v>
      </c>
      <c r="E41" s="33" t="s">
        <v>154</v>
      </c>
      <c r="F41" s="33" t="s">
        <v>154</v>
      </c>
      <c r="G41" s="33">
        <v>0</v>
      </c>
      <c r="H41" s="33">
        <v>0</v>
      </c>
      <c r="I41" s="33">
        <v>0</v>
      </c>
      <c r="K41" s="35" t="s">
        <v>154</v>
      </c>
      <c r="L41" s="36" t="s">
        <v>154</v>
      </c>
    </row>
    <row r="42" spans="2:12" x14ac:dyDescent="0.25">
      <c r="B42" s="35" t="s">
        <v>154</v>
      </c>
      <c r="C42" s="35" t="s">
        <v>154</v>
      </c>
      <c r="D42" s="33" t="s">
        <v>154</v>
      </c>
      <c r="E42" s="33" t="s">
        <v>154</v>
      </c>
      <c r="F42" s="33" t="s">
        <v>154</v>
      </c>
      <c r="G42" s="33">
        <v>0</v>
      </c>
      <c r="H42" s="33">
        <v>0</v>
      </c>
      <c r="I42" s="33">
        <v>0</v>
      </c>
      <c r="K42" s="35" t="s">
        <v>154</v>
      </c>
      <c r="L42" s="36" t="s">
        <v>154</v>
      </c>
    </row>
    <row r="43" spans="2:12" x14ac:dyDescent="0.25">
      <c r="B43" s="35" t="s">
        <v>154</v>
      </c>
      <c r="C43" s="35" t="s">
        <v>154</v>
      </c>
      <c r="D43" s="33" t="s">
        <v>154</v>
      </c>
      <c r="E43" s="33" t="s">
        <v>154</v>
      </c>
      <c r="F43" s="33" t="s">
        <v>154</v>
      </c>
      <c r="G43" s="33">
        <v>0</v>
      </c>
      <c r="H43" s="33">
        <v>0</v>
      </c>
      <c r="I43" s="33">
        <v>0</v>
      </c>
      <c r="K43" s="35" t="s">
        <v>154</v>
      </c>
      <c r="L43" s="36" t="s">
        <v>154</v>
      </c>
    </row>
    <row r="44" spans="2:12" x14ac:dyDescent="0.25">
      <c r="B44" s="35" t="s">
        <v>154</v>
      </c>
      <c r="C44" s="35" t="s">
        <v>154</v>
      </c>
      <c r="D44" s="33" t="s">
        <v>154</v>
      </c>
      <c r="E44" s="33" t="s">
        <v>154</v>
      </c>
      <c r="F44" s="33" t="s">
        <v>154</v>
      </c>
      <c r="G44" s="33">
        <v>0</v>
      </c>
      <c r="H44" s="33">
        <v>0</v>
      </c>
      <c r="I44" s="33">
        <v>0</v>
      </c>
      <c r="K44" s="35" t="s">
        <v>154</v>
      </c>
      <c r="L44" s="36" t="s">
        <v>154</v>
      </c>
    </row>
    <row r="45" spans="2:12" x14ac:dyDescent="0.25">
      <c r="B45" s="35" t="s">
        <v>154</v>
      </c>
      <c r="C45" s="35" t="s">
        <v>154</v>
      </c>
      <c r="D45" s="33" t="s">
        <v>154</v>
      </c>
      <c r="E45" s="33" t="s">
        <v>154</v>
      </c>
      <c r="F45" s="33" t="s">
        <v>154</v>
      </c>
      <c r="G45" s="33">
        <v>0</v>
      </c>
      <c r="H45" s="33">
        <v>0</v>
      </c>
      <c r="I45" s="33">
        <v>0</v>
      </c>
      <c r="K45" s="35" t="s">
        <v>154</v>
      </c>
      <c r="L45" s="36" t="s">
        <v>154</v>
      </c>
    </row>
    <row r="46" spans="2:12" x14ac:dyDescent="0.25">
      <c r="B46" s="35" t="s">
        <v>154</v>
      </c>
      <c r="C46" s="35" t="s">
        <v>154</v>
      </c>
      <c r="D46" s="33" t="s">
        <v>154</v>
      </c>
      <c r="E46" s="33" t="s">
        <v>154</v>
      </c>
      <c r="F46" s="33" t="s">
        <v>154</v>
      </c>
      <c r="G46" s="33">
        <v>0</v>
      </c>
      <c r="H46" s="33">
        <v>0</v>
      </c>
      <c r="I46" s="33">
        <v>0</v>
      </c>
      <c r="K46" s="35" t="s">
        <v>154</v>
      </c>
      <c r="L46" s="36" t="s">
        <v>154</v>
      </c>
    </row>
    <row r="47" spans="2:12" x14ac:dyDescent="0.25">
      <c r="B47" s="35" t="s">
        <v>154</v>
      </c>
      <c r="C47" s="35" t="s">
        <v>154</v>
      </c>
      <c r="D47" s="33" t="s">
        <v>154</v>
      </c>
      <c r="E47" s="33" t="s">
        <v>154</v>
      </c>
      <c r="F47" s="33" t="s">
        <v>154</v>
      </c>
      <c r="G47" s="33">
        <v>0</v>
      </c>
      <c r="H47" s="33">
        <v>0</v>
      </c>
      <c r="I47" s="33">
        <v>0</v>
      </c>
      <c r="K47" s="35" t="s">
        <v>154</v>
      </c>
      <c r="L47" s="36" t="s">
        <v>154</v>
      </c>
    </row>
    <row r="48" spans="2:12" x14ac:dyDescent="0.25">
      <c r="B48" s="35" t="s">
        <v>154</v>
      </c>
      <c r="C48" s="35" t="s">
        <v>154</v>
      </c>
      <c r="D48" s="33" t="s">
        <v>154</v>
      </c>
      <c r="E48" s="33" t="s">
        <v>154</v>
      </c>
      <c r="F48" s="33" t="s">
        <v>154</v>
      </c>
      <c r="G48" s="33">
        <v>0</v>
      </c>
      <c r="H48" s="33">
        <v>0</v>
      </c>
      <c r="I48" s="33">
        <v>0</v>
      </c>
      <c r="K48" s="35" t="s">
        <v>154</v>
      </c>
      <c r="L48" s="36" t="s">
        <v>154</v>
      </c>
    </row>
    <row r="49" spans="2:12" x14ac:dyDescent="0.25">
      <c r="B49" s="35" t="s">
        <v>154</v>
      </c>
      <c r="C49" s="35" t="s">
        <v>154</v>
      </c>
      <c r="D49" s="33" t="s">
        <v>154</v>
      </c>
      <c r="E49" s="33" t="s">
        <v>154</v>
      </c>
      <c r="F49" s="33" t="s">
        <v>154</v>
      </c>
      <c r="G49" s="33">
        <v>0</v>
      </c>
      <c r="H49" s="33">
        <v>0</v>
      </c>
      <c r="I49" s="33">
        <v>0</v>
      </c>
      <c r="K49" s="35" t="s">
        <v>154</v>
      </c>
      <c r="L49" s="36" t="s">
        <v>154</v>
      </c>
    </row>
    <row r="50" spans="2:12" x14ac:dyDescent="0.25">
      <c r="B50" s="35" t="s">
        <v>154</v>
      </c>
      <c r="C50" s="35" t="s">
        <v>154</v>
      </c>
      <c r="D50" s="33" t="s">
        <v>154</v>
      </c>
      <c r="E50" s="33" t="s">
        <v>154</v>
      </c>
      <c r="F50" s="33" t="s">
        <v>154</v>
      </c>
      <c r="G50" s="33">
        <v>0</v>
      </c>
      <c r="H50" s="33">
        <v>0</v>
      </c>
      <c r="I50" s="33">
        <v>0</v>
      </c>
      <c r="K50" s="35" t="s">
        <v>154</v>
      </c>
      <c r="L50" s="36" t="s">
        <v>154</v>
      </c>
    </row>
    <row r="51" spans="2:12" x14ac:dyDescent="0.25">
      <c r="B51" s="35" t="s">
        <v>154</v>
      </c>
      <c r="C51" s="35" t="s">
        <v>154</v>
      </c>
      <c r="D51" s="33" t="s">
        <v>154</v>
      </c>
      <c r="E51" s="33" t="s">
        <v>154</v>
      </c>
      <c r="F51" s="33" t="s">
        <v>154</v>
      </c>
      <c r="G51" s="33">
        <v>0</v>
      </c>
      <c r="H51" s="33">
        <v>0</v>
      </c>
      <c r="I51" s="33">
        <v>0</v>
      </c>
      <c r="K51" s="35" t="s">
        <v>154</v>
      </c>
      <c r="L51" s="36" t="s">
        <v>154</v>
      </c>
    </row>
    <row r="52" spans="2:12" x14ac:dyDescent="0.25">
      <c r="B52" s="35" t="s">
        <v>154</v>
      </c>
      <c r="C52" s="35" t="s">
        <v>154</v>
      </c>
      <c r="D52" s="33" t="s">
        <v>154</v>
      </c>
      <c r="E52" s="33" t="s">
        <v>154</v>
      </c>
      <c r="F52" s="33" t="s">
        <v>154</v>
      </c>
      <c r="G52" s="33">
        <v>0</v>
      </c>
      <c r="H52" s="33">
        <v>0</v>
      </c>
      <c r="I52" s="33">
        <v>0</v>
      </c>
      <c r="K52" s="35" t="s">
        <v>154</v>
      </c>
      <c r="L52" s="36" t="s">
        <v>154</v>
      </c>
    </row>
    <row r="53" spans="2:12" x14ac:dyDescent="0.25">
      <c r="B53" s="35" t="s">
        <v>154</v>
      </c>
      <c r="C53" s="35" t="s">
        <v>154</v>
      </c>
      <c r="D53" s="33" t="s">
        <v>154</v>
      </c>
      <c r="E53" s="33" t="s">
        <v>154</v>
      </c>
      <c r="F53" s="33" t="s">
        <v>154</v>
      </c>
      <c r="G53" s="33">
        <v>0</v>
      </c>
      <c r="H53" s="33">
        <v>0</v>
      </c>
      <c r="I53" s="33">
        <v>0</v>
      </c>
      <c r="K53" s="35" t="s">
        <v>154</v>
      </c>
      <c r="L53" s="36" t="s">
        <v>154</v>
      </c>
    </row>
    <row r="54" spans="2:12" x14ac:dyDescent="0.25">
      <c r="B54" s="35" t="s">
        <v>154</v>
      </c>
      <c r="C54" s="35" t="s">
        <v>154</v>
      </c>
      <c r="D54" s="33" t="s">
        <v>154</v>
      </c>
      <c r="E54" s="33" t="s">
        <v>154</v>
      </c>
      <c r="F54" s="33" t="s">
        <v>154</v>
      </c>
      <c r="G54" s="33">
        <v>0</v>
      </c>
      <c r="H54" s="33">
        <v>0</v>
      </c>
      <c r="I54" s="33">
        <v>0</v>
      </c>
      <c r="K54" s="35" t="s">
        <v>154</v>
      </c>
      <c r="L54" s="36" t="s">
        <v>154</v>
      </c>
    </row>
    <row r="55" spans="2:12" x14ac:dyDescent="0.25">
      <c r="B55" s="35" t="s">
        <v>154</v>
      </c>
      <c r="C55" s="35" t="s">
        <v>154</v>
      </c>
      <c r="D55" s="33" t="s">
        <v>154</v>
      </c>
      <c r="E55" s="33" t="s">
        <v>154</v>
      </c>
      <c r="F55" s="33" t="s">
        <v>154</v>
      </c>
      <c r="G55" s="33">
        <v>0</v>
      </c>
      <c r="H55" s="33">
        <v>0</v>
      </c>
      <c r="I55" s="33">
        <v>0</v>
      </c>
      <c r="K55" s="35" t="s">
        <v>154</v>
      </c>
      <c r="L55" s="36" t="s">
        <v>154</v>
      </c>
    </row>
    <row r="56" spans="2:12" x14ac:dyDescent="0.25">
      <c r="B56" s="35" t="s">
        <v>154</v>
      </c>
      <c r="C56" s="35" t="s">
        <v>154</v>
      </c>
      <c r="D56" s="33" t="s">
        <v>154</v>
      </c>
      <c r="E56" s="33" t="s">
        <v>154</v>
      </c>
      <c r="F56" s="33" t="s">
        <v>154</v>
      </c>
      <c r="G56" s="33">
        <v>0</v>
      </c>
      <c r="H56" s="33">
        <v>0</v>
      </c>
      <c r="I56" s="33">
        <v>0</v>
      </c>
      <c r="K56" s="35" t="s">
        <v>154</v>
      </c>
      <c r="L56" s="36" t="s">
        <v>154</v>
      </c>
    </row>
    <row r="57" spans="2:12" x14ac:dyDescent="0.25">
      <c r="B57" s="35" t="s">
        <v>154</v>
      </c>
      <c r="C57" s="35" t="s">
        <v>154</v>
      </c>
      <c r="D57" s="33" t="s">
        <v>154</v>
      </c>
      <c r="E57" s="33" t="s">
        <v>154</v>
      </c>
      <c r="F57" s="33" t="s">
        <v>154</v>
      </c>
      <c r="G57" s="33">
        <v>0</v>
      </c>
      <c r="H57" s="33">
        <v>0</v>
      </c>
      <c r="I57" s="33">
        <v>0</v>
      </c>
      <c r="K57" s="35" t="s">
        <v>154</v>
      </c>
      <c r="L57" s="36" t="s">
        <v>154</v>
      </c>
    </row>
    <row r="58" spans="2:12" x14ac:dyDescent="0.25">
      <c r="B58" s="35" t="s">
        <v>154</v>
      </c>
      <c r="C58" s="35" t="s">
        <v>154</v>
      </c>
      <c r="D58" s="33" t="s">
        <v>154</v>
      </c>
      <c r="E58" s="33" t="s">
        <v>154</v>
      </c>
      <c r="F58" s="33" t="s">
        <v>154</v>
      </c>
      <c r="G58" s="33">
        <v>0</v>
      </c>
      <c r="H58" s="33">
        <v>0</v>
      </c>
      <c r="I58" s="33">
        <v>0</v>
      </c>
      <c r="K58" s="35" t="s">
        <v>154</v>
      </c>
      <c r="L58" s="36" t="s">
        <v>154</v>
      </c>
    </row>
    <row r="59" spans="2:12" x14ac:dyDescent="0.25">
      <c r="B59" s="35" t="s">
        <v>154</v>
      </c>
      <c r="C59" s="35" t="s">
        <v>154</v>
      </c>
      <c r="D59" s="33" t="s">
        <v>154</v>
      </c>
      <c r="E59" s="33" t="s">
        <v>154</v>
      </c>
      <c r="F59" s="33" t="s">
        <v>154</v>
      </c>
      <c r="G59" s="33">
        <v>0</v>
      </c>
      <c r="H59" s="33">
        <v>0</v>
      </c>
      <c r="I59" s="33">
        <v>0</v>
      </c>
      <c r="K59" s="35" t="s">
        <v>154</v>
      </c>
      <c r="L59" s="36" t="s">
        <v>154</v>
      </c>
    </row>
    <row r="60" spans="2:12" x14ac:dyDescent="0.25">
      <c r="B60" s="35" t="s">
        <v>154</v>
      </c>
      <c r="C60" s="35" t="s">
        <v>154</v>
      </c>
      <c r="D60" s="33" t="s">
        <v>154</v>
      </c>
      <c r="E60" s="33" t="s">
        <v>154</v>
      </c>
      <c r="F60" s="33" t="s">
        <v>154</v>
      </c>
      <c r="G60" s="33">
        <v>0</v>
      </c>
      <c r="H60" s="33">
        <v>0</v>
      </c>
      <c r="I60" s="33">
        <v>0</v>
      </c>
      <c r="K60" s="35" t="s">
        <v>154</v>
      </c>
      <c r="L60" s="36" t="s">
        <v>154</v>
      </c>
    </row>
    <row r="61" spans="2:12" x14ac:dyDescent="0.25">
      <c r="B61" s="35" t="s">
        <v>154</v>
      </c>
      <c r="C61" s="35" t="s">
        <v>154</v>
      </c>
      <c r="D61" s="33" t="s">
        <v>154</v>
      </c>
      <c r="E61" s="33" t="s">
        <v>154</v>
      </c>
      <c r="F61" s="33" t="s">
        <v>154</v>
      </c>
      <c r="G61" s="33">
        <v>0</v>
      </c>
      <c r="H61" s="33">
        <v>0</v>
      </c>
      <c r="I61" s="33">
        <v>0</v>
      </c>
      <c r="K61" s="35" t="s">
        <v>154</v>
      </c>
      <c r="L61" s="36" t="s">
        <v>154</v>
      </c>
    </row>
    <row r="62" spans="2:12" x14ac:dyDescent="0.25">
      <c r="B62" s="35" t="s">
        <v>154</v>
      </c>
      <c r="C62" s="35" t="s">
        <v>154</v>
      </c>
      <c r="D62" s="33" t="s">
        <v>154</v>
      </c>
      <c r="E62" s="33" t="s">
        <v>154</v>
      </c>
      <c r="F62" s="33" t="s">
        <v>154</v>
      </c>
      <c r="G62" s="33">
        <v>0</v>
      </c>
      <c r="H62" s="33">
        <v>0</v>
      </c>
      <c r="I62" s="33">
        <v>0</v>
      </c>
      <c r="K62" s="35" t="s">
        <v>154</v>
      </c>
      <c r="L62" s="36" t="s">
        <v>154</v>
      </c>
    </row>
    <row r="63" spans="2:12" x14ac:dyDescent="0.25">
      <c r="B63" s="35" t="s">
        <v>154</v>
      </c>
      <c r="C63" s="35" t="s">
        <v>154</v>
      </c>
      <c r="D63" s="33" t="s">
        <v>154</v>
      </c>
      <c r="E63" s="33" t="s">
        <v>154</v>
      </c>
      <c r="F63" s="33" t="s">
        <v>154</v>
      </c>
      <c r="G63" s="33">
        <v>0</v>
      </c>
      <c r="H63" s="33">
        <v>0</v>
      </c>
      <c r="I63" s="33">
        <v>0</v>
      </c>
      <c r="K63" s="35" t="s">
        <v>154</v>
      </c>
      <c r="L63" s="36" t="s">
        <v>154</v>
      </c>
    </row>
    <row r="64" spans="2:12" x14ac:dyDescent="0.25">
      <c r="B64" s="35" t="s">
        <v>154</v>
      </c>
      <c r="C64" s="35" t="s">
        <v>154</v>
      </c>
      <c r="D64" s="33" t="s">
        <v>154</v>
      </c>
      <c r="E64" s="33" t="s">
        <v>154</v>
      </c>
      <c r="F64" s="33" t="s">
        <v>154</v>
      </c>
      <c r="G64" s="33">
        <v>0</v>
      </c>
      <c r="H64" s="33">
        <v>0</v>
      </c>
      <c r="I64" s="33">
        <v>0</v>
      </c>
      <c r="K64" s="35" t="s">
        <v>154</v>
      </c>
      <c r="L64" s="36" t="s">
        <v>154</v>
      </c>
    </row>
    <row r="65" spans="2:12" x14ac:dyDescent="0.25">
      <c r="B65" s="35" t="s">
        <v>154</v>
      </c>
      <c r="C65" s="35" t="s">
        <v>154</v>
      </c>
      <c r="D65" s="33" t="s">
        <v>154</v>
      </c>
      <c r="E65" s="33" t="s">
        <v>154</v>
      </c>
      <c r="F65" s="33" t="s">
        <v>154</v>
      </c>
      <c r="G65" s="33">
        <v>0</v>
      </c>
      <c r="H65" s="33">
        <v>0</v>
      </c>
      <c r="I65" s="33">
        <v>0</v>
      </c>
      <c r="K65" s="35" t="s">
        <v>154</v>
      </c>
      <c r="L65" s="36" t="s">
        <v>154</v>
      </c>
    </row>
    <row r="66" spans="2:12" x14ac:dyDescent="0.25">
      <c r="B66" s="35" t="s">
        <v>154</v>
      </c>
      <c r="C66" s="35" t="s">
        <v>154</v>
      </c>
      <c r="D66" s="33" t="s">
        <v>154</v>
      </c>
      <c r="E66" s="33" t="s">
        <v>154</v>
      </c>
      <c r="F66" s="33" t="s">
        <v>154</v>
      </c>
      <c r="G66" s="33">
        <v>0</v>
      </c>
      <c r="H66" s="33">
        <v>0</v>
      </c>
      <c r="I66" s="33">
        <v>0</v>
      </c>
      <c r="K66" s="35" t="s">
        <v>154</v>
      </c>
      <c r="L66" s="36" t="s">
        <v>154</v>
      </c>
    </row>
    <row r="67" spans="2:12" x14ac:dyDescent="0.25">
      <c r="B67" s="35" t="s">
        <v>154</v>
      </c>
      <c r="C67" s="35" t="s">
        <v>154</v>
      </c>
      <c r="D67" s="33" t="s">
        <v>154</v>
      </c>
      <c r="E67" s="33" t="s">
        <v>154</v>
      </c>
      <c r="F67" s="33" t="s">
        <v>154</v>
      </c>
      <c r="G67" s="33">
        <v>0</v>
      </c>
      <c r="H67" s="33">
        <v>0</v>
      </c>
      <c r="I67" s="33">
        <v>0</v>
      </c>
      <c r="K67" s="35" t="s">
        <v>154</v>
      </c>
      <c r="L67" s="36" t="s">
        <v>154</v>
      </c>
    </row>
    <row r="68" spans="2:12" x14ac:dyDescent="0.25">
      <c r="B68" s="35" t="s">
        <v>154</v>
      </c>
      <c r="C68" s="35" t="s">
        <v>154</v>
      </c>
      <c r="D68" s="33" t="s">
        <v>154</v>
      </c>
      <c r="E68" s="33" t="s">
        <v>154</v>
      </c>
      <c r="F68" s="33" t="s">
        <v>154</v>
      </c>
      <c r="G68" s="33">
        <v>0</v>
      </c>
      <c r="H68" s="33">
        <v>0</v>
      </c>
      <c r="I68" s="33">
        <v>0</v>
      </c>
      <c r="K68" s="35" t="s">
        <v>154</v>
      </c>
      <c r="L68" s="36" t="s">
        <v>154</v>
      </c>
    </row>
    <row r="69" spans="2:12" x14ac:dyDescent="0.25">
      <c r="B69" s="35" t="s">
        <v>154</v>
      </c>
      <c r="C69" s="35" t="s">
        <v>154</v>
      </c>
      <c r="D69" s="33" t="s">
        <v>154</v>
      </c>
      <c r="E69" s="33" t="s">
        <v>154</v>
      </c>
      <c r="F69" s="33" t="s">
        <v>154</v>
      </c>
      <c r="G69" s="33">
        <v>0</v>
      </c>
      <c r="H69" s="33">
        <v>0</v>
      </c>
      <c r="I69" s="33">
        <v>0</v>
      </c>
      <c r="K69" s="35" t="s">
        <v>154</v>
      </c>
      <c r="L69" s="36" t="s">
        <v>154</v>
      </c>
    </row>
    <row r="70" spans="2:12" x14ac:dyDescent="0.25">
      <c r="B70" s="35" t="s">
        <v>154</v>
      </c>
      <c r="C70" s="35" t="s">
        <v>154</v>
      </c>
      <c r="D70" s="33" t="s">
        <v>154</v>
      </c>
      <c r="E70" s="33" t="s">
        <v>154</v>
      </c>
      <c r="F70" s="33" t="s">
        <v>154</v>
      </c>
      <c r="G70" s="33">
        <v>0</v>
      </c>
      <c r="H70" s="33">
        <v>0</v>
      </c>
      <c r="I70" s="33">
        <v>0</v>
      </c>
      <c r="K70" s="35" t="s">
        <v>154</v>
      </c>
      <c r="L70" s="36" t="s">
        <v>154</v>
      </c>
    </row>
    <row r="71" spans="2:12" x14ac:dyDescent="0.25">
      <c r="B71" s="35" t="s">
        <v>154</v>
      </c>
      <c r="C71" s="35" t="s">
        <v>154</v>
      </c>
      <c r="D71" s="33" t="s">
        <v>154</v>
      </c>
      <c r="E71" s="33" t="s">
        <v>154</v>
      </c>
      <c r="F71" s="33" t="s">
        <v>154</v>
      </c>
      <c r="G71" s="33">
        <v>0</v>
      </c>
      <c r="H71" s="33">
        <v>0</v>
      </c>
      <c r="I71" s="33">
        <v>0</v>
      </c>
      <c r="K71" s="35" t="s">
        <v>154</v>
      </c>
      <c r="L71" s="36" t="s">
        <v>154</v>
      </c>
    </row>
    <row r="72" spans="2:12" x14ac:dyDescent="0.25">
      <c r="B72" s="35" t="s">
        <v>154</v>
      </c>
      <c r="C72" s="35" t="s">
        <v>154</v>
      </c>
      <c r="D72" s="33" t="s">
        <v>154</v>
      </c>
      <c r="E72" s="33" t="s">
        <v>154</v>
      </c>
      <c r="F72" s="33" t="s">
        <v>154</v>
      </c>
      <c r="G72" s="33">
        <v>0</v>
      </c>
      <c r="H72" s="33">
        <v>0</v>
      </c>
      <c r="I72" s="33">
        <v>0</v>
      </c>
      <c r="K72" s="35" t="s">
        <v>154</v>
      </c>
      <c r="L72" s="36" t="s">
        <v>154</v>
      </c>
    </row>
    <row r="73" spans="2:12" x14ac:dyDescent="0.25">
      <c r="B73" s="35" t="s">
        <v>154</v>
      </c>
      <c r="C73" s="35" t="s">
        <v>154</v>
      </c>
      <c r="D73" s="33" t="s">
        <v>154</v>
      </c>
      <c r="E73" s="33" t="s">
        <v>154</v>
      </c>
      <c r="F73" s="33" t="s">
        <v>154</v>
      </c>
      <c r="G73" s="33">
        <v>0</v>
      </c>
      <c r="H73" s="33">
        <v>0</v>
      </c>
      <c r="I73" s="33">
        <v>0</v>
      </c>
      <c r="K73" s="35" t="s">
        <v>154</v>
      </c>
      <c r="L73" s="36" t="s">
        <v>154</v>
      </c>
    </row>
    <row r="74" spans="2:12" x14ac:dyDescent="0.25">
      <c r="B74" s="35" t="s">
        <v>154</v>
      </c>
      <c r="C74" s="35" t="s">
        <v>154</v>
      </c>
      <c r="D74" s="33" t="s">
        <v>154</v>
      </c>
      <c r="E74" s="33" t="s">
        <v>154</v>
      </c>
      <c r="F74" s="33" t="s">
        <v>154</v>
      </c>
      <c r="G74" s="33">
        <v>0</v>
      </c>
      <c r="H74" s="33">
        <v>0</v>
      </c>
      <c r="I74" s="33">
        <v>0</v>
      </c>
      <c r="K74" s="35" t="s">
        <v>154</v>
      </c>
      <c r="L74" s="36" t="s">
        <v>154</v>
      </c>
    </row>
    <row r="75" spans="2:12" x14ac:dyDescent="0.25">
      <c r="B75" s="35" t="s">
        <v>154</v>
      </c>
      <c r="C75" s="35" t="s">
        <v>154</v>
      </c>
      <c r="D75" s="33" t="s">
        <v>154</v>
      </c>
      <c r="E75" s="33" t="s">
        <v>154</v>
      </c>
      <c r="F75" s="33" t="s">
        <v>154</v>
      </c>
      <c r="G75" s="33">
        <v>0</v>
      </c>
      <c r="H75" s="33">
        <v>0</v>
      </c>
      <c r="I75" s="33">
        <v>0</v>
      </c>
      <c r="K75" s="35" t="s">
        <v>154</v>
      </c>
      <c r="L75" s="36" t="s">
        <v>154</v>
      </c>
    </row>
    <row r="76" spans="2:12" x14ac:dyDescent="0.25">
      <c r="B76" s="35" t="s">
        <v>154</v>
      </c>
      <c r="C76" s="35" t="s">
        <v>154</v>
      </c>
      <c r="D76" s="33" t="s">
        <v>154</v>
      </c>
      <c r="E76" s="33" t="s">
        <v>154</v>
      </c>
      <c r="F76" s="33" t="s">
        <v>154</v>
      </c>
      <c r="G76" s="33">
        <v>0</v>
      </c>
      <c r="H76" s="33">
        <v>0</v>
      </c>
      <c r="I76" s="33">
        <v>0</v>
      </c>
      <c r="K76" s="35" t="s">
        <v>154</v>
      </c>
      <c r="L76" s="36" t="s">
        <v>154</v>
      </c>
    </row>
    <row r="77" spans="2:12" x14ac:dyDescent="0.25">
      <c r="B77" s="35" t="s">
        <v>154</v>
      </c>
      <c r="C77" s="35" t="s">
        <v>154</v>
      </c>
      <c r="D77" s="33" t="s">
        <v>154</v>
      </c>
      <c r="E77" s="33" t="s">
        <v>154</v>
      </c>
      <c r="F77" s="33" t="s">
        <v>154</v>
      </c>
      <c r="G77" s="33">
        <v>0</v>
      </c>
      <c r="H77" s="33">
        <v>0</v>
      </c>
      <c r="I77" s="33">
        <v>0</v>
      </c>
      <c r="K77" s="35" t="s">
        <v>154</v>
      </c>
      <c r="L77" s="36" t="s">
        <v>154</v>
      </c>
    </row>
    <row r="78" spans="2:12" x14ac:dyDescent="0.25">
      <c r="B78" s="35" t="s">
        <v>154</v>
      </c>
      <c r="C78" s="35" t="s">
        <v>154</v>
      </c>
      <c r="D78" s="33" t="s">
        <v>154</v>
      </c>
      <c r="E78" s="33" t="s">
        <v>154</v>
      </c>
      <c r="F78" s="33" t="s">
        <v>154</v>
      </c>
      <c r="G78" s="33">
        <v>0</v>
      </c>
      <c r="H78" s="33">
        <v>0</v>
      </c>
      <c r="I78" s="33">
        <v>0</v>
      </c>
      <c r="K78" s="35" t="s">
        <v>154</v>
      </c>
      <c r="L78" s="36" t="s">
        <v>154</v>
      </c>
    </row>
    <row r="79" spans="2:12" x14ac:dyDescent="0.25">
      <c r="B79" s="35" t="s">
        <v>154</v>
      </c>
      <c r="C79" s="35" t="s">
        <v>154</v>
      </c>
      <c r="D79" s="33" t="s">
        <v>154</v>
      </c>
      <c r="E79" s="33" t="s">
        <v>154</v>
      </c>
      <c r="F79" s="33" t="s">
        <v>154</v>
      </c>
      <c r="G79" s="33">
        <v>0</v>
      </c>
      <c r="H79" s="33">
        <v>0</v>
      </c>
      <c r="I79" s="33">
        <v>0</v>
      </c>
      <c r="K79" s="35" t="s">
        <v>154</v>
      </c>
      <c r="L79" s="36" t="s">
        <v>154</v>
      </c>
    </row>
    <row r="80" spans="2:12" x14ac:dyDescent="0.25">
      <c r="B80" s="35" t="s">
        <v>154</v>
      </c>
      <c r="C80" s="35" t="s">
        <v>154</v>
      </c>
      <c r="D80" s="33" t="s">
        <v>154</v>
      </c>
      <c r="E80" s="33" t="s">
        <v>154</v>
      </c>
      <c r="F80" s="33" t="s">
        <v>154</v>
      </c>
      <c r="G80" s="33">
        <v>0</v>
      </c>
      <c r="H80" s="33">
        <v>0</v>
      </c>
      <c r="I80" s="33">
        <v>0</v>
      </c>
      <c r="K80" s="35" t="s">
        <v>154</v>
      </c>
      <c r="L80" s="36" t="s">
        <v>154</v>
      </c>
    </row>
    <row r="81" spans="2:12" x14ac:dyDescent="0.25">
      <c r="B81" s="35" t="s">
        <v>154</v>
      </c>
      <c r="C81" s="35" t="s">
        <v>154</v>
      </c>
      <c r="D81" s="33" t="s">
        <v>154</v>
      </c>
      <c r="E81" s="33" t="s">
        <v>154</v>
      </c>
      <c r="F81" s="33" t="s">
        <v>154</v>
      </c>
      <c r="G81" s="33">
        <v>0</v>
      </c>
      <c r="H81" s="33">
        <v>0</v>
      </c>
      <c r="I81" s="33">
        <v>0</v>
      </c>
      <c r="K81" s="35" t="s">
        <v>154</v>
      </c>
      <c r="L81" s="36" t="s">
        <v>154</v>
      </c>
    </row>
    <row r="82" spans="2:12" x14ac:dyDescent="0.25">
      <c r="B82" s="35" t="s">
        <v>154</v>
      </c>
      <c r="C82" s="35" t="s">
        <v>154</v>
      </c>
      <c r="D82" s="33" t="s">
        <v>154</v>
      </c>
      <c r="E82" s="33" t="s">
        <v>154</v>
      </c>
      <c r="F82" s="33" t="s">
        <v>154</v>
      </c>
      <c r="G82" s="33">
        <v>0</v>
      </c>
      <c r="H82" s="33">
        <v>0</v>
      </c>
      <c r="I82" s="33">
        <v>0</v>
      </c>
      <c r="K82" s="35" t="s">
        <v>154</v>
      </c>
      <c r="L82" s="36" t="s">
        <v>154</v>
      </c>
    </row>
    <row r="83" spans="2:12" x14ac:dyDescent="0.25">
      <c r="B83" s="35" t="s">
        <v>154</v>
      </c>
      <c r="C83" s="35" t="s">
        <v>154</v>
      </c>
      <c r="D83" s="33" t="s">
        <v>154</v>
      </c>
      <c r="E83" s="33" t="s">
        <v>154</v>
      </c>
      <c r="F83" s="33" t="s">
        <v>154</v>
      </c>
      <c r="G83" s="33">
        <v>0</v>
      </c>
      <c r="H83" s="33">
        <v>0</v>
      </c>
      <c r="I83" s="33">
        <v>0</v>
      </c>
      <c r="K83" s="35" t="s">
        <v>154</v>
      </c>
      <c r="L83" s="36" t="s">
        <v>154</v>
      </c>
    </row>
    <row r="84" spans="2:12" x14ac:dyDescent="0.25">
      <c r="B84" s="35" t="s">
        <v>154</v>
      </c>
      <c r="C84" s="35" t="s">
        <v>154</v>
      </c>
      <c r="D84" s="33" t="s">
        <v>154</v>
      </c>
      <c r="E84" s="33" t="s">
        <v>154</v>
      </c>
      <c r="F84" s="33" t="s">
        <v>154</v>
      </c>
      <c r="G84" s="33">
        <v>0</v>
      </c>
      <c r="H84" s="33">
        <v>0</v>
      </c>
      <c r="I84" s="33">
        <v>0</v>
      </c>
      <c r="K84" s="35" t="s">
        <v>154</v>
      </c>
      <c r="L84" s="36" t="s">
        <v>154</v>
      </c>
    </row>
    <row r="85" spans="2:12" x14ac:dyDescent="0.25">
      <c r="B85" s="35" t="s">
        <v>154</v>
      </c>
      <c r="C85" s="35" t="s">
        <v>154</v>
      </c>
      <c r="D85" s="33" t="s">
        <v>154</v>
      </c>
      <c r="E85" s="33" t="s">
        <v>154</v>
      </c>
      <c r="F85" s="33" t="s">
        <v>154</v>
      </c>
      <c r="G85" s="33">
        <v>0</v>
      </c>
      <c r="H85" s="33">
        <v>0</v>
      </c>
      <c r="I85" s="33">
        <v>0</v>
      </c>
      <c r="K85" s="35" t="s">
        <v>154</v>
      </c>
      <c r="L85" s="36" t="s">
        <v>154</v>
      </c>
    </row>
    <row r="86" spans="2:12" x14ac:dyDescent="0.25">
      <c r="B86" s="35" t="s">
        <v>154</v>
      </c>
      <c r="C86" s="35" t="s">
        <v>154</v>
      </c>
      <c r="D86" s="33" t="s">
        <v>154</v>
      </c>
      <c r="E86" s="33" t="s">
        <v>154</v>
      </c>
      <c r="F86" s="33" t="s">
        <v>154</v>
      </c>
      <c r="G86" s="33">
        <v>0</v>
      </c>
      <c r="H86" s="33">
        <v>0</v>
      </c>
      <c r="I86" s="33">
        <v>0</v>
      </c>
      <c r="K86" s="35" t="s">
        <v>154</v>
      </c>
      <c r="L86" s="36" t="s">
        <v>154</v>
      </c>
    </row>
    <row r="87" spans="2:12" x14ac:dyDescent="0.25">
      <c r="B87" s="35" t="s">
        <v>154</v>
      </c>
      <c r="C87" s="35" t="s">
        <v>154</v>
      </c>
      <c r="D87" s="33" t="s">
        <v>154</v>
      </c>
      <c r="E87" s="33" t="s">
        <v>154</v>
      </c>
      <c r="F87" s="33" t="s">
        <v>154</v>
      </c>
      <c r="G87" s="33">
        <v>0</v>
      </c>
      <c r="H87" s="33">
        <v>0</v>
      </c>
      <c r="I87" s="33">
        <v>0</v>
      </c>
      <c r="K87" s="35" t="s">
        <v>154</v>
      </c>
      <c r="L87" s="36" t="s">
        <v>154</v>
      </c>
    </row>
    <row r="88" spans="2:12" x14ac:dyDescent="0.25">
      <c r="B88" s="35" t="s">
        <v>154</v>
      </c>
      <c r="C88" s="35" t="s">
        <v>154</v>
      </c>
      <c r="D88" s="33" t="s">
        <v>154</v>
      </c>
      <c r="E88" s="33" t="s">
        <v>154</v>
      </c>
      <c r="F88" s="33" t="s">
        <v>154</v>
      </c>
      <c r="G88" s="33">
        <v>0</v>
      </c>
      <c r="H88" s="33">
        <v>0</v>
      </c>
      <c r="I88" s="33">
        <v>0</v>
      </c>
      <c r="K88" s="35" t="s">
        <v>154</v>
      </c>
      <c r="L88" s="36" t="s">
        <v>154</v>
      </c>
    </row>
    <row r="89" spans="2:12" x14ac:dyDescent="0.25">
      <c r="B89" s="35" t="s">
        <v>154</v>
      </c>
      <c r="C89" s="35" t="s">
        <v>154</v>
      </c>
      <c r="D89" s="33" t="s">
        <v>154</v>
      </c>
      <c r="E89" s="33" t="s">
        <v>154</v>
      </c>
      <c r="F89" s="33" t="s">
        <v>154</v>
      </c>
      <c r="G89" s="33">
        <v>0</v>
      </c>
      <c r="H89" s="33">
        <v>0</v>
      </c>
      <c r="I89" s="33">
        <v>0</v>
      </c>
      <c r="K89" s="35" t="s">
        <v>154</v>
      </c>
      <c r="L89" s="36" t="s">
        <v>154</v>
      </c>
    </row>
    <row r="90" spans="2:12" x14ac:dyDescent="0.25">
      <c r="B90" s="35" t="s">
        <v>154</v>
      </c>
      <c r="C90" s="35" t="s">
        <v>154</v>
      </c>
      <c r="D90" s="33" t="s">
        <v>154</v>
      </c>
      <c r="E90" s="33" t="s">
        <v>154</v>
      </c>
      <c r="F90" s="33" t="s">
        <v>154</v>
      </c>
      <c r="G90" s="33">
        <v>0</v>
      </c>
      <c r="H90" s="33">
        <v>0</v>
      </c>
      <c r="I90" s="33">
        <v>0</v>
      </c>
      <c r="K90" s="35" t="s">
        <v>154</v>
      </c>
      <c r="L90" s="36" t="s">
        <v>154</v>
      </c>
    </row>
    <row r="91" spans="2:12" x14ac:dyDescent="0.25">
      <c r="B91" s="35" t="s">
        <v>154</v>
      </c>
      <c r="C91" s="35" t="s">
        <v>154</v>
      </c>
      <c r="D91" s="33" t="s">
        <v>154</v>
      </c>
      <c r="E91" s="33" t="s">
        <v>154</v>
      </c>
      <c r="F91" s="33" t="s">
        <v>154</v>
      </c>
      <c r="G91" s="33">
        <v>0</v>
      </c>
      <c r="H91" s="33">
        <v>0</v>
      </c>
      <c r="I91" s="33">
        <v>0</v>
      </c>
      <c r="K91" s="35" t="s">
        <v>154</v>
      </c>
      <c r="L91" s="36" t="s">
        <v>154</v>
      </c>
    </row>
    <row r="92" spans="2:12" x14ac:dyDescent="0.25">
      <c r="B92" s="35" t="s">
        <v>154</v>
      </c>
      <c r="C92" s="35" t="s">
        <v>154</v>
      </c>
      <c r="D92" s="33" t="s">
        <v>154</v>
      </c>
      <c r="E92" s="33" t="s">
        <v>154</v>
      </c>
      <c r="F92" s="33" t="s">
        <v>154</v>
      </c>
      <c r="G92" s="33">
        <v>0</v>
      </c>
      <c r="H92" s="33">
        <v>0</v>
      </c>
      <c r="I92" s="33">
        <v>0</v>
      </c>
      <c r="K92" s="35" t="s">
        <v>154</v>
      </c>
      <c r="L92" s="36" t="s">
        <v>154</v>
      </c>
    </row>
    <row r="93" spans="2:12" x14ac:dyDescent="0.25">
      <c r="B93" s="35" t="s">
        <v>154</v>
      </c>
      <c r="C93" s="35" t="s">
        <v>154</v>
      </c>
      <c r="D93" s="33" t="s">
        <v>154</v>
      </c>
      <c r="E93" s="33" t="s">
        <v>154</v>
      </c>
      <c r="F93" s="33" t="s">
        <v>154</v>
      </c>
      <c r="G93" s="33">
        <v>0</v>
      </c>
      <c r="H93" s="33">
        <v>0</v>
      </c>
      <c r="I93" s="33">
        <v>0</v>
      </c>
      <c r="K93" s="35" t="s">
        <v>154</v>
      </c>
      <c r="L93" s="36" t="s">
        <v>154</v>
      </c>
    </row>
    <row r="94" spans="2:12" x14ac:dyDescent="0.25">
      <c r="B94" s="35" t="s">
        <v>154</v>
      </c>
      <c r="C94" s="35" t="s">
        <v>154</v>
      </c>
      <c r="D94" s="33" t="s">
        <v>154</v>
      </c>
      <c r="E94" s="33" t="s">
        <v>154</v>
      </c>
      <c r="F94" s="33" t="s">
        <v>154</v>
      </c>
      <c r="G94" s="33">
        <v>0</v>
      </c>
      <c r="H94" s="33">
        <v>0</v>
      </c>
      <c r="I94" s="33">
        <v>0</v>
      </c>
      <c r="K94" s="35" t="s">
        <v>154</v>
      </c>
      <c r="L94" s="36" t="s">
        <v>154</v>
      </c>
    </row>
    <row r="95" spans="2:12" x14ac:dyDescent="0.25">
      <c r="B95" s="35" t="s">
        <v>154</v>
      </c>
      <c r="C95" s="35" t="s">
        <v>154</v>
      </c>
      <c r="D95" s="33" t="s">
        <v>154</v>
      </c>
      <c r="E95" s="33" t="s">
        <v>154</v>
      </c>
      <c r="F95" s="33" t="s">
        <v>154</v>
      </c>
      <c r="G95" s="33">
        <v>0</v>
      </c>
      <c r="H95" s="33">
        <v>0</v>
      </c>
      <c r="I95" s="33">
        <v>0</v>
      </c>
      <c r="K95" s="35" t="s">
        <v>154</v>
      </c>
      <c r="L95" s="36" t="s">
        <v>154</v>
      </c>
    </row>
    <row r="96" spans="2:12" x14ac:dyDescent="0.25">
      <c r="B96" s="35" t="s">
        <v>154</v>
      </c>
      <c r="C96" s="35" t="s">
        <v>154</v>
      </c>
      <c r="D96" s="33" t="s">
        <v>154</v>
      </c>
      <c r="E96" s="33" t="s">
        <v>154</v>
      </c>
      <c r="F96" s="33" t="s">
        <v>154</v>
      </c>
      <c r="G96" s="33">
        <v>0</v>
      </c>
      <c r="H96" s="33">
        <v>0</v>
      </c>
      <c r="I96" s="33">
        <v>0</v>
      </c>
      <c r="K96" s="35" t="s">
        <v>154</v>
      </c>
      <c r="L96" s="36" t="s">
        <v>154</v>
      </c>
    </row>
    <row r="97" spans="2:12" x14ac:dyDescent="0.25">
      <c r="B97" s="35" t="s">
        <v>154</v>
      </c>
      <c r="C97" s="35" t="s">
        <v>154</v>
      </c>
      <c r="D97" s="33" t="s">
        <v>154</v>
      </c>
      <c r="E97" s="33" t="s">
        <v>154</v>
      </c>
      <c r="F97" s="33" t="s">
        <v>154</v>
      </c>
      <c r="G97" s="33">
        <v>0</v>
      </c>
      <c r="H97" s="33">
        <v>0</v>
      </c>
      <c r="I97" s="33">
        <v>0</v>
      </c>
      <c r="K97" s="35" t="s">
        <v>154</v>
      </c>
      <c r="L97" s="36" t="s">
        <v>154</v>
      </c>
    </row>
    <row r="98" spans="2:12" x14ac:dyDescent="0.25">
      <c r="B98" s="35" t="s">
        <v>154</v>
      </c>
      <c r="C98" s="35" t="s">
        <v>154</v>
      </c>
      <c r="D98" s="33" t="s">
        <v>154</v>
      </c>
      <c r="E98" s="33" t="s">
        <v>154</v>
      </c>
      <c r="F98" s="33" t="s">
        <v>154</v>
      </c>
      <c r="G98" s="33">
        <v>0</v>
      </c>
      <c r="H98" s="33">
        <v>0</v>
      </c>
      <c r="I98" s="33">
        <v>0</v>
      </c>
      <c r="K98" s="35" t="s">
        <v>154</v>
      </c>
      <c r="L98" s="36" t="s">
        <v>154</v>
      </c>
    </row>
    <row r="99" spans="2:12" x14ac:dyDescent="0.25">
      <c r="B99" s="35" t="s">
        <v>154</v>
      </c>
      <c r="C99" s="35" t="s">
        <v>154</v>
      </c>
      <c r="D99" s="33" t="s">
        <v>154</v>
      </c>
      <c r="E99" s="33" t="s">
        <v>154</v>
      </c>
      <c r="F99" s="33" t="s">
        <v>154</v>
      </c>
      <c r="G99" s="33">
        <v>0</v>
      </c>
      <c r="H99" s="33">
        <v>0</v>
      </c>
      <c r="I99" s="33">
        <v>0</v>
      </c>
      <c r="K99" s="35" t="s">
        <v>154</v>
      </c>
      <c r="L99" s="36" t="s">
        <v>154</v>
      </c>
    </row>
    <row r="100" spans="2:12" x14ac:dyDescent="0.25">
      <c r="B100" s="35" t="s">
        <v>154</v>
      </c>
      <c r="C100" s="35" t="s">
        <v>154</v>
      </c>
      <c r="D100" s="33" t="s">
        <v>154</v>
      </c>
      <c r="E100" s="33" t="s">
        <v>154</v>
      </c>
      <c r="F100" s="33" t="s">
        <v>154</v>
      </c>
      <c r="G100" s="33">
        <v>0</v>
      </c>
      <c r="H100" s="33">
        <v>0</v>
      </c>
      <c r="I100" s="33">
        <v>0</v>
      </c>
      <c r="K100" s="35" t="s">
        <v>154</v>
      </c>
      <c r="L100" s="36" t="s">
        <v>154</v>
      </c>
    </row>
    <row r="101" spans="2:12" x14ac:dyDescent="0.25">
      <c r="B101" s="35" t="s">
        <v>154</v>
      </c>
      <c r="C101" s="35" t="s">
        <v>154</v>
      </c>
      <c r="D101" s="33" t="s">
        <v>154</v>
      </c>
      <c r="E101" s="33" t="s">
        <v>154</v>
      </c>
      <c r="F101" s="33" t="s">
        <v>154</v>
      </c>
      <c r="G101" s="33">
        <v>0</v>
      </c>
      <c r="H101" s="33">
        <v>0</v>
      </c>
      <c r="I101" s="33">
        <v>0</v>
      </c>
      <c r="K101" s="35" t="s">
        <v>154</v>
      </c>
      <c r="L101" s="36" t="s">
        <v>154</v>
      </c>
    </row>
    <row r="102" spans="2:12" x14ac:dyDescent="0.25">
      <c r="B102" s="35" t="s">
        <v>154</v>
      </c>
      <c r="C102" s="35" t="s">
        <v>154</v>
      </c>
      <c r="D102" s="33" t="s">
        <v>154</v>
      </c>
      <c r="E102" s="33" t="s">
        <v>154</v>
      </c>
      <c r="F102" s="33" t="s">
        <v>154</v>
      </c>
      <c r="G102" s="33">
        <v>0</v>
      </c>
      <c r="H102" s="33">
        <v>0</v>
      </c>
      <c r="I102" s="33">
        <v>0</v>
      </c>
      <c r="K102" s="35" t="s">
        <v>154</v>
      </c>
      <c r="L102" s="36" t="s">
        <v>154</v>
      </c>
    </row>
    <row r="103" spans="2:12" x14ac:dyDescent="0.25">
      <c r="B103" s="35" t="s">
        <v>154</v>
      </c>
      <c r="C103" s="35" t="s">
        <v>154</v>
      </c>
      <c r="D103" s="33" t="s">
        <v>154</v>
      </c>
      <c r="E103" s="33" t="s">
        <v>154</v>
      </c>
      <c r="F103" s="33" t="s">
        <v>154</v>
      </c>
      <c r="G103" s="33">
        <v>0</v>
      </c>
      <c r="H103" s="33">
        <v>0</v>
      </c>
      <c r="I103" s="33">
        <v>0</v>
      </c>
      <c r="K103" s="35" t="s">
        <v>154</v>
      </c>
      <c r="L103" s="36" t="s">
        <v>154</v>
      </c>
    </row>
    <row r="104" spans="2:12" x14ac:dyDescent="0.25">
      <c r="B104" s="35" t="s">
        <v>154</v>
      </c>
      <c r="C104" s="35" t="s">
        <v>154</v>
      </c>
      <c r="D104" s="33" t="s">
        <v>154</v>
      </c>
      <c r="E104" s="33" t="s">
        <v>154</v>
      </c>
      <c r="F104" s="33" t="s">
        <v>154</v>
      </c>
      <c r="G104" s="33">
        <v>0</v>
      </c>
      <c r="H104" s="33">
        <v>0</v>
      </c>
      <c r="I104" s="33">
        <v>0</v>
      </c>
      <c r="K104" s="35" t="s">
        <v>154</v>
      </c>
      <c r="L104" s="36" t="s">
        <v>154</v>
      </c>
    </row>
    <row r="105" spans="2:12" x14ac:dyDescent="0.25">
      <c r="B105" s="35" t="s">
        <v>154</v>
      </c>
      <c r="C105" s="35" t="s">
        <v>154</v>
      </c>
      <c r="D105" s="33" t="s">
        <v>154</v>
      </c>
      <c r="E105" s="33" t="s">
        <v>154</v>
      </c>
      <c r="F105" s="33" t="s">
        <v>154</v>
      </c>
      <c r="G105" s="33">
        <v>0</v>
      </c>
      <c r="H105" s="33">
        <v>0</v>
      </c>
      <c r="I105" s="33">
        <v>0</v>
      </c>
      <c r="K105" s="35" t="s">
        <v>154</v>
      </c>
      <c r="L105" s="36" t="s">
        <v>154</v>
      </c>
    </row>
    <row r="106" spans="2:12" x14ac:dyDescent="0.25">
      <c r="B106" s="35" t="s">
        <v>154</v>
      </c>
      <c r="C106" s="35" t="s">
        <v>154</v>
      </c>
      <c r="D106" s="33" t="s">
        <v>154</v>
      </c>
      <c r="E106" s="33" t="s">
        <v>154</v>
      </c>
      <c r="F106" s="33" t="s">
        <v>154</v>
      </c>
      <c r="G106" s="33">
        <v>0</v>
      </c>
      <c r="H106" s="33">
        <v>0</v>
      </c>
      <c r="I106" s="33">
        <v>0</v>
      </c>
      <c r="K106" s="35" t="s">
        <v>154</v>
      </c>
      <c r="L106" s="36" t="s">
        <v>154</v>
      </c>
    </row>
    <row r="107" spans="2:12" x14ac:dyDescent="0.25">
      <c r="B107" s="35" t="s">
        <v>154</v>
      </c>
      <c r="C107" s="35" t="s">
        <v>154</v>
      </c>
      <c r="D107" s="33" t="s">
        <v>154</v>
      </c>
      <c r="E107" s="33" t="s">
        <v>154</v>
      </c>
      <c r="F107" s="33" t="s">
        <v>154</v>
      </c>
      <c r="G107" s="33">
        <v>0</v>
      </c>
      <c r="H107" s="33">
        <v>0</v>
      </c>
      <c r="I107" s="33">
        <v>0</v>
      </c>
      <c r="K107" s="35" t="s">
        <v>154</v>
      </c>
      <c r="L107" s="36" t="s">
        <v>154</v>
      </c>
    </row>
    <row r="108" spans="2:12" x14ac:dyDescent="0.25">
      <c r="B108" s="35" t="s">
        <v>154</v>
      </c>
      <c r="C108" s="35" t="s">
        <v>154</v>
      </c>
      <c r="D108" s="33" t="s">
        <v>154</v>
      </c>
      <c r="E108" s="33" t="s">
        <v>154</v>
      </c>
      <c r="F108" s="33" t="s">
        <v>154</v>
      </c>
      <c r="G108" s="33">
        <v>0</v>
      </c>
      <c r="H108" s="33">
        <v>0</v>
      </c>
      <c r="I108" s="33">
        <v>0</v>
      </c>
      <c r="K108" s="35" t="s">
        <v>154</v>
      </c>
      <c r="L108" s="36" t="s">
        <v>154</v>
      </c>
    </row>
    <row r="109" spans="2:12" x14ac:dyDescent="0.25">
      <c r="B109" s="35" t="s">
        <v>154</v>
      </c>
      <c r="C109" s="35" t="s">
        <v>154</v>
      </c>
      <c r="D109" s="33" t="s">
        <v>154</v>
      </c>
      <c r="E109" s="33" t="s">
        <v>154</v>
      </c>
      <c r="F109" s="33" t="s">
        <v>154</v>
      </c>
      <c r="G109" s="33">
        <v>0</v>
      </c>
      <c r="H109" s="33">
        <v>0</v>
      </c>
      <c r="I109" s="33">
        <v>0</v>
      </c>
      <c r="K109" s="35" t="s">
        <v>154</v>
      </c>
      <c r="L109" s="36" t="s">
        <v>154</v>
      </c>
    </row>
    <row r="110" spans="2:12" x14ac:dyDescent="0.25">
      <c r="B110" s="35" t="s">
        <v>154</v>
      </c>
      <c r="C110" s="35" t="s">
        <v>154</v>
      </c>
      <c r="D110" s="33" t="s">
        <v>154</v>
      </c>
      <c r="E110" s="33" t="s">
        <v>154</v>
      </c>
      <c r="F110" s="33" t="s">
        <v>154</v>
      </c>
      <c r="G110" s="33">
        <v>0</v>
      </c>
      <c r="H110" s="33">
        <v>0</v>
      </c>
      <c r="I110" s="33">
        <v>0</v>
      </c>
      <c r="K110" s="35" t="s">
        <v>154</v>
      </c>
      <c r="L110" s="36" t="s">
        <v>154</v>
      </c>
    </row>
    <row r="111" spans="2:12" x14ac:dyDescent="0.25">
      <c r="B111" s="35" t="s">
        <v>154</v>
      </c>
      <c r="C111" s="35" t="s">
        <v>154</v>
      </c>
      <c r="D111" s="33" t="s">
        <v>154</v>
      </c>
      <c r="E111" s="33" t="s">
        <v>154</v>
      </c>
      <c r="F111" s="33" t="s">
        <v>154</v>
      </c>
      <c r="G111" s="33">
        <v>0</v>
      </c>
      <c r="H111" s="33">
        <v>0</v>
      </c>
      <c r="I111" s="33">
        <v>0</v>
      </c>
      <c r="K111" s="35" t="s">
        <v>154</v>
      </c>
      <c r="L111" s="36" t="s">
        <v>154</v>
      </c>
    </row>
    <row r="112" spans="2:12" x14ac:dyDescent="0.25">
      <c r="B112" s="35" t="s">
        <v>154</v>
      </c>
      <c r="C112" s="35" t="s">
        <v>154</v>
      </c>
      <c r="D112" s="33" t="s">
        <v>154</v>
      </c>
      <c r="E112" s="33" t="s">
        <v>154</v>
      </c>
      <c r="F112" s="33" t="s">
        <v>154</v>
      </c>
      <c r="G112" s="33">
        <v>0</v>
      </c>
      <c r="H112" s="33">
        <v>0</v>
      </c>
      <c r="I112" s="33">
        <v>0</v>
      </c>
      <c r="K112" s="35" t="s">
        <v>154</v>
      </c>
      <c r="L112" s="36" t="s">
        <v>154</v>
      </c>
    </row>
    <row r="113" spans="2:12" x14ac:dyDescent="0.25">
      <c r="B113" s="35" t="s">
        <v>154</v>
      </c>
      <c r="C113" s="35" t="s">
        <v>154</v>
      </c>
      <c r="D113" s="33" t="s">
        <v>154</v>
      </c>
      <c r="E113" s="33" t="s">
        <v>154</v>
      </c>
      <c r="F113" s="33" t="s">
        <v>154</v>
      </c>
      <c r="G113" s="33">
        <v>0</v>
      </c>
      <c r="H113" s="33">
        <v>0</v>
      </c>
      <c r="I113" s="33">
        <v>0</v>
      </c>
      <c r="K113" s="35" t="s">
        <v>154</v>
      </c>
      <c r="L113" s="36" t="s">
        <v>154</v>
      </c>
    </row>
    <row r="114" spans="2:12" x14ac:dyDescent="0.25">
      <c r="B114" s="35" t="s">
        <v>154</v>
      </c>
      <c r="C114" s="35" t="s">
        <v>154</v>
      </c>
      <c r="D114" s="33" t="s">
        <v>154</v>
      </c>
      <c r="E114" s="33" t="s">
        <v>154</v>
      </c>
      <c r="F114" s="33" t="s">
        <v>154</v>
      </c>
      <c r="G114" s="33">
        <v>0</v>
      </c>
      <c r="H114" s="33">
        <v>0</v>
      </c>
      <c r="I114" s="33">
        <v>0</v>
      </c>
      <c r="K114" s="35" t="s">
        <v>154</v>
      </c>
      <c r="L114" s="36" t="s">
        <v>154</v>
      </c>
    </row>
    <row r="115" spans="2:12" x14ac:dyDescent="0.25">
      <c r="B115" s="35" t="s">
        <v>154</v>
      </c>
      <c r="C115" s="35" t="s">
        <v>154</v>
      </c>
      <c r="D115" s="33" t="s">
        <v>154</v>
      </c>
      <c r="E115" s="33" t="s">
        <v>154</v>
      </c>
      <c r="F115" s="33" t="s">
        <v>154</v>
      </c>
      <c r="G115" s="33">
        <v>0</v>
      </c>
      <c r="H115" s="33">
        <v>0</v>
      </c>
      <c r="I115" s="33">
        <v>0</v>
      </c>
      <c r="K115" s="35" t="s">
        <v>154</v>
      </c>
      <c r="L115" s="36" t="s">
        <v>154</v>
      </c>
    </row>
    <row r="116" spans="2:12" x14ac:dyDescent="0.25">
      <c r="B116" s="35" t="s">
        <v>154</v>
      </c>
      <c r="C116" s="35" t="s">
        <v>154</v>
      </c>
      <c r="D116" s="33" t="s">
        <v>154</v>
      </c>
      <c r="E116" s="33" t="s">
        <v>154</v>
      </c>
      <c r="F116" s="33" t="s">
        <v>154</v>
      </c>
      <c r="G116" s="33">
        <v>0</v>
      </c>
      <c r="H116" s="33">
        <v>0</v>
      </c>
      <c r="I116" s="33">
        <v>0</v>
      </c>
      <c r="K116" s="35" t="s">
        <v>154</v>
      </c>
      <c r="L116" s="36" t="s">
        <v>154</v>
      </c>
    </row>
    <row r="117" spans="2:12" x14ac:dyDescent="0.25">
      <c r="B117" s="35" t="s">
        <v>154</v>
      </c>
      <c r="C117" s="35" t="s">
        <v>154</v>
      </c>
      <c r="D117" s="33" t="s">
        <v>154</v>
      </c>
      <c r="E117" s="33" t="s">
        <v>154</v>
      </c>
      <c r="F117" s="33" t="s">
        <v>154</v>
      </c>
      <c r="G117" s="33">
        <v>0</v>
      </c>
      <c r="H117" s="33">
        <v>0</v>
      </c>
      <c r="I117" s="33">
        <v>0</v>
      </c>
      <c r="K117" s="35" t="s">
        <v>154</v>
      </c>
      <c r="L117" s="36" t="s">
        <v>154</v>
      </c>
    </row>
    <row r="118" spans="2:12" x14ac:dyDescent="0.25">
      <c r="B118" s="35" t="s">
        <v>154</v>
      </c>
      <c r="C118" s="35" t="s">
        <v>154</v>
      </c>
      <c r="D118" s="33" t="s">
        <v>154</v>
      </c>
      <c r="E118" s="33" t="s">
        <v>154</v>
      </c>
      <c r="F118" s="33" t="s">
        <v>154</v>
      </c>
      <c r="G118" s="33">
        <v>0</v>
      </c>
      <c r="H118" s="33">
        <v>0</v>
      </c>
      <c r="I118" s="33">
        <v>0</v>
      </c>
      <c r="K118" s="35" t="s">
        <v>154</v>
      </c>
      <c r="L118" s="36" t="s">
        <v>154</v>
      </c>
    </row>
  </sheetData>
  <pageMargins left="0.7" right="0.7" top="0.75" bottom="0.75" header="0.3" footer="0.3"/>
  <pageSetup paperSize="9" scale="95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N61"/>
  <sheetViews>
    <sheetView workbookViewId="0">
      <selection activeCell="J30" sqref="J30"/>
    </sheetView>
  </sheetViews>
  <sheetFormatPr defaultColWidth="8.85546875" defaultRowHeight="12" x14ac:dyDescent="0.2"/>
  <cols>
    <col min="1" max="2" width="8.85546875" style="3"/>
    <col min="3" max="3" width="3.28515625" style="1" customWidth="1"/>
    <col min="4" max="6" width="8.85546875" style="1"/>
    <col min="7" max="8" width="8.85546875" style="8"/>
    <col min="9" max="9" width="2.85546875" style="1" customWidth="1"/>
    <col min="10" max="12" width="8.85546875" style="1"/>
    <col min="13" max="14" width="8.85546875" style="8"/>
    <col min="15" max="16384" width="8.85546875" style="1"/>
  </cols>
  <sheetData>
    <row r="1" spans="1:10" x14ac:dyDescent="0.2">
      <c r="A1" s="3">
        <f>'Winter Start Times'!B4</f>
        <v>1.9109953703703706E-3</v>
      </c>
      <c r="B1" s="3">
        <f>'Winter Start Times'!C4</f>
        <v>0.77274432870370369</v>
      </c>
      <c r="D1" s="1" t="str">
        <f>'Winter Start Times'!E4</f>
        <v>Jeremy McCandless</v>
      </c>
      <c r="G1" s="8">
        <f>'Winter Start Times'!B65</f>
        <v>1.1981319444444445E-2</v>
      </c>
      <c r="H1" s="8">
        <f>'Winter Start Times'!C65</f>
        <v>0.78281465277777784</v>
      </c>
      <c r="J1" s="1" t="str">
        <f>'Winter Start Times'!E65</f>
        <v>Nigel Simpkin</v>
      </c>
    </row>
    <row r="2" spans="1:10" x14ac:dyDescent="0.2">
      <c r="A2" s="3">
        <f>'Winter Start Times'!B5</f>
        <v>2.4325462962962964E-3</v>
      </c>
      <c r="B2" s="3">
        <f>'Winter Start Times'!C5</f>
        <v>0.77326587962962967</v>
      </c>
      <c r="D2" s="1" t="str">
        <f>'Winter Start Times'!E5</f>
        <v>Michelle Sheridan</v>
      </c>
      <c r="G2" s="8">
        <f>'Winter Start Times'!B66</f>
        <v>1.232724537037037E-2</v>
      </c>
      <c r="H2" s="8">
        <f>'Winter Start Times'!C66</f>
        <v>0.7831605787037037</v>
      </c>
      <c r="J2" s="1" t="str">
        <f>'Winter Start Times'!E66</f>
        <v>Graham Webster</v>
      </c>
    </row>
    <row r="3" spans="1:10" x14ac:dyDescent="0.2">
      <c r="A3" s="3">
        <f>'Winter Start Times'!B6</f>
        <v>3.1263888888888891E-3</v>
      </c>
      <c r="B3" s="3">
        <f>'Winter Start Times'!C6</f>
        <v>0.77395972222222231</v>
      </c>
      <c r="D3" s="1" t="str">
        <f>'Winter Start Times'!E6</f>
        <v>Julie Brayne</v>
      </c>
      <c r="G3" s="8">
        <f>'Winter Start Times'!B67</f>
        <v>1.2328032407407409E-2</v>
      </c>
      <c r="H3" s="8">
        <f>'Winter Start Times'!C67</f>
        <v>0.7831613657407408</v>
      </c>
      <c r="J3" s="1" t="str">
        <f>'Winter Start Times'!E67</f>
        <v>Lewis McAfee</v>
      </c>
    </row>
    <row r="4" spans="1:10" x14ac:dyDescent="0.2">
      <c r="A4" s="3">
        <f>'Winter Start Times'!B7</f>
        <v>3.1267129629629631E-3</v>
      </c>
      <c r="B4" s="3">
        <f>'Winter Start Times'!C7</f>
        <v>0.77396004629629633</v>
      </c>
      <c r="D4" s="1" t="str">
        <f>'Winter Start Times'!E7</f>
        <v>Liz Boon</v>
      </c>
      <c r="G4" s="8">
        <f>'Winter Start Times'!B68</f>
        <v>1.2329004629629631E-2</v>
      </c>
      <c r="H4" s="8">
        <f>'Winter Start Times'!C68</f>
        <v>0.78316233796296297</v>
      </c>
      <c r="J4" s="1" t="str">
        <f>'Winter Start Times'!E68</f>
        <v>Steve Wise</v>
      </c>
    </row>
    <row r="5" spans="1:10" x14ac:dyDescent="0.2">
      <c r="A5" s="3">
        <f>'Winter Start Times'!B8</f>
        <v>3.3000231481481483E-3</v>
      </c>
      <c r="B5" s="3">
        <f>'Winter Start Times'!C8</f>
        <v>0.77413335648148152</v>
      </c>
      <c r="D5" s="1" t="str">
        <f>'Winter Start Times'!E8</f>
        <v>Julie Wiseman</v>
      </c>
      <c r="G5" s="8">
        <f>'Winter Start Times'!B69</f>
        <v>1.2329212962962964E-2</v>
      </c>
      <c r="H5" s="8">
        <f>'Winter Start Times'!C69</f>
        <v>0.78316254629629634</v>
      </c>
      <c r="J5" s="1" t="str">
        <f>'Winter Start Times'!E69</f>
        <v>Wayne Byrne</v>
      </c>
    </row>
    <row r="6" spans="1:10" x14ac:dyDescent="0.2">
      <c r="A6" s="3">
        <f>'Winter Start Times'!B9</f>
        <v>4.5160879629629631E-3</v>
      </c>
      <c r="B6" s="3">
        <f>'Winter Start Times'!C9</f>
        <v>0.77534942129629636</v>
      </c>
      <c r="D6" s="1" t="str">
        <f>'Winter Start Times'!E9</f>
        <v>Pam Binns</v>
      </c>
      <c r="G6" s="8">
        <f>'Winter Start Times'!B70</f>
        <v>1.2500532407407408E-2</v>
      </c>
      <c r="H6" s="8">
        <f>'Winter Start Times'!C70</f>
        <v>0.78333386574074082</v>
      </c>
      <c r="J6" s="1" t="str">
        <f>'Winter Start Times'!E70</f>
        <v>Dan Gregson</v>
      </c>
    </row>
    <row r="7" spans="1:10" x14ac:dyDescent="0.2">
      <c r="A7" s="3">
        <f>'Winter Start Times'!B10</f>
        <v>4.5165509259259265E-3</v>
      </c>
      <c r="B7" s="3">
        <f>'Winter Start Times'!C10</f>
        <v>0.77534988425925933</v>
      </c>
      <c r="D7" s="1" t="str">
        <f>'Winter Start Times'!E10</f>
        <v>Sue Henry</v>
      </c>
      <c r="G7" s="8">
        <f>'Winter Start Times'!B71</f>
        <v>1.2501875000000001E-2</v>
      </c>
      <c r="H7" s="8">
        <f>'Winter Start Times'!C71</f>
        <v>0.78333520833333337</v>
      </c>
      <c r="J7" s="1" t="str">
        <f>'Winter Start Times'!E71</f>
        <v>Matt Ames</v>
      </c>
    </row>
    <row r="8" spans="1:10" x14ac:dyDescent="0.2">
      <c r="A8" s="3">
        <f>'Winter Start Times'!B11</f>
        <v>5.3825925925925925E-3</v>
      </c>
      <c r="B8" s="3">
        <f>'Winter Start Times'!C11</f>
        <v>0.77621592592592592</v>
      </c>
      <c r="D8" s="1" t="str">
        <f>'Winter Start Times'!E11</f>
        <v>Debbie Francis</v>
      </c>
      <c r="G8" s="8">
        <f>'Winter Start Times'!B72</f>
        <v>1.2674652777777778E-2</v>
      </c>
      <c r="H8" s="8">
        <f>'Winter Start Times'!C72</f>
        <v>0.78350798611111117</v>
      </c>
      <c r="J8" s="1" t="str">
        <f>'Winter Start Times'!E72</f>
        <v>Guest 47:30</v>
      </c>
    </row>
    <row r="9" spans="1:10" x14ac:dyDescent="0.2">
      <c r="A9" s="3">
        <f>'Winter Start Times'!B12</f>
        <v>5.558078703703704E-3</v>
      </c>
      <c r="B9" s="3">
        <f>'Winter Start Times'!C12</f>
        <v>0.7763914120370371</v>
      </c>
      <c r="D9" s="1" t="str">
        <f>'Winter Start Times'!E12</f>
        <v>Sarah Cook</v>
      </c>
      <c r="G9" s="8">
        <f>'Winter Start Times'!B73</f>
        <v>1.2675208333333333E-2</v>
      </c>
      <c r="H9" s="8">
        <f>'Winter Start Times'!C73</f>
        <v>0.78350854166666672</v>
      </c>
      <c r="J9" s="1" t="str">
        <f>'Winter Start Times'!E73</f>
        <v>Lee Ramsden</v>
      </c>
    </row>
    <row r="10" spans="1:10" x14ac:dyDescent="0.2">
      <c r="A10" s="3">
        <f>'Winter Start Times'!B13</f>
        <v>5.9036574074074069E-3</v>
      </c>
      <c r="B10" s="3">
        <f>'Winter Start Times'!C13</f>
        <v>0.77673699074074076</v>
      </c>
      <c r="D10" s="1" t="str">
        <f>'Winter Start Times'!E13</f>
        <v>Graham Young</v>
      </c>
      <c r="G10" s="8">
        <f>'Winter Start Times'!B74</f>
        <v>1.2675439814814815E-2</v>
      </c>
      <c r="H10" s="8">
        <f>'Winter Start Times'!C74</f>
        <v>0.78350877314814815</v>
      </c>
      <c r="J10" s="1" t="str">
        <f>'Winter Start Times'!E74</f>
        <v>Mark Johnston</v>
      </c>
    </row>
    <row r="11" spans="1:10" x14ac:dyDescent="0.2">
      <c r="A11" s="3">
        <f>'Winter Start Times'!B14</f>
        <v>5.9048611111111107E-3</v>
      </c>
      <c r="B11" s="3">
        <f>'Winter Start Times'!C14</f>
        <v>0.77673819444444447</v>
      </c>
      <c r="D11" s="1" t="str">
        <f>'Winter Start Times'!E14</f>
        <v>Natalie Toft</v>
      </c>
      <c r="G11" s="8">
        <f>'Winter Start Times'!B75</f>
        <v>1.284726851851852E-2</v>
      </c>
      <c r="H11" s="8">
        <f>'Winter Start Times'!C75</f>
        <v>0.78368060185185184</v>
      </c>
      <c r="J11" s="1" t="str">
        <f>'Winter Start Times'!E75</f>
        <v>Alan Elstone</v>
      </c>
    </row>
    <row r="12" spans="1:10" x14ac:dyDescent="0.2">
      <c r="A12" s="3">
        <f>'Winter Start Times'!B15</f>
        <v>5.9054629629629631E-3</v>
      </c>
      <c r="B12" s="3">
        <f>'Winter Start Times'!C15</f>
        <v>0.77673879629629639</v>
      </c>
      <c r="D12" s="1" t="str">
        <f>'Winter Start Times'!E15</f>
        <v>Sylvia Gittins</v>
      </c>
      <c r="G12" s="8">
        <f>'Winter Start Times'!B76</f>
        <v>1.2847453703703705E-2</v>
      </c>
      <c r="H12" s="8">
        <f>'Winter Start Times'!C76</f>
        <v>0.78368078703703703</v>
      </c>
      <c r="J12" s="1" t="str">
        <f>'Winter Start Times'!E76</f>
        <v>Barbara Holmes</v>
      </c>
    </row>
    <row r="13" spans="1:10" x14ac:dyDescent="0.2">
      <c r="A13" s="3">
        <f>'Winter Start Times'!B16</f>
        <v>6.0775694444444445E-3</v>
      </c>
      <c r="B13" s="3">
        <f>'Winter Start Times'!C16</f>
        <v>0.77691090277777786</v>
      </c>
      <c r="D13" s="1" t="str">
        <f>'Winter Start Times'!E16</f>
        <v>Jacqui Murray</v>
      </c>
      <c r="G13" s="8">
        <f>'Winter Start Times'!B77</f>
        <v>1.2847662037037036E-2</v>
      </c>
      <c r="H13" s="8">
        <f>'Winter Start Times'!C77</f>
        <v>0.78368099537037039</v>
      </c>
      <c r="J13" s="1" t="str">
        <f>'Winter Start Times'!E77</f>
        <v>Chris Cottam</v>
      </c>
    </row>
    <row r="14" spans="1:10" x14ac:dyDescent="0.2">
      <c r="A14" s="3">
        <f>'Winter Start Times'!B17</f>
        <v>6.0789814814814812E-3</v>
      </c>
      <c r="B14" s="3">
        <f>'Winter Start Times'!C17</f>
        <v>0.77691231481481482</v>
      </c>
      <c r="D14" s="1" t="str">
        <f>'Winter Start Times'!E17</f>
        <v>Steve Tate</v>
      </c>
      <c r="G14" s="8">
        <f>'Winter Start Times'!B78</f>
        <v>1.2848657407407409E-2</v>
      </c>
      <c r="H14" s="8">
        <f>'Winter Start Times'!C78</f>
        <v>0.78368199074074074</v>
      </c>
      <c r="J14" s="1" t="str">
        <f>'Winter Start Times'!E78</f>
        <v>Kate Edwards</v>
      </c>
    </row>
    <row r="15" spans="1:10" x14ac:dyDescent="0.2">
      <c r="A15" s="3">
        <f>'Winter Start Times'!B18</f>
        <v>6.4240046296296302E-3</v>
      </c>
      <c r="B15" s="3">
        <f>'Winter Start Times'!C18</f>
        <v>0.77725733796296304</v>
      </c>
      <c r="D15" s="1" t="str">
        <f>'Winter Start Times'!E18</f>
        <v>Catherine MacLachlan</v>
      </c>
      <c r="G15" s="8">
        <f>'Winter Start Times'!B79</f>
        <v>1.2849953703703705E-2</v>
      </c>
      <c r="H15" s="8">
        <f>'Winter Start Times'!C79</f>
        <v>0.78368328703703705</v>
      </c>
      <c r="J15" s="1" t="str">
        <f>'Winter Start Times'!E79</f>
        <v>Tim Jefferson</v>
      </c>
    </row>
    <row r="16" spans="1:10" x14ac:dyDescent="0.2">
      <c r="A16" s="3">
        <f>'Winter Start Times'!B19</f>
        <v>6.4258796296296303E-3</v>
      </c>
      <c r="B16" s="3">
        <f>'Winter Start Times'!C19</f>
        <v>0.77725921296296296</v>
      </c>
      <c r="D16" s="1" t="str">
        <f>'Winter Start Times'!E19</f>
        <v>Paula McCandless</v>
      </c>
      <c r="G16" s="8">
        <f>'Winter Start Times'!B80</f>
        <v>1.3021342592592593E-2</v>
      </c>
      <c r="H16" s="8">
        <f>'Winter Start Times'!C80</f>
        <v>0.78385467592592595</v>
      </c>
      <c r="J16" s="1" t="str">
        <f>'Winter Start Times'!E80</f>
        <v>Clare Taylor</v>
      </c>
    </row>
    <row r="17" spans="1:14" x14ac:dyDescent="0.2">
      <c r="A17" s="3">
        <f>'Winter Start Times'!B20</f>
        <v>6.5975462962962967E-3</v>
      </c>
      <c r="B17" s="3">
        <f>'Winter Start Times'!C20</f>
        <v>0.77743087962962965</v>
      </c>
      <c r="D17" s="1" t="str">
        <f>'Winter Start Times'!E20</f>
        <v>Bob Clough</v>
      </c>
      <c r="G17" s="8">
        <f>'Winter Start Times'!B81</f>
        <v>1.3022152777777778E-2</v>
      </c>
      <c r="H17" s="8">
        <f>'Winter Start Times'!C81</f>
        <v>0.78385548611111111</v>
      </c>
      <c r="J17" s="1" t="str">
        <f>'Winter Start Times'!E81</f>
        <v>John Bertenshaw</v>
      </c>
    </row>
    <row r="18" spans="1:14" x14ac:dyDescent="0.2">
      <c r="A18" s="3">
        <f>'Winter Start Times'!B21</f>
        <v>6.5983796296296294E-3</v>
      </c>
      <c r="B18" s="3">
        <f>'Winter Start Times'!C21</f>
        <v>0.77743171296296298</v>
      </c>
      <c r="D18" s="1" t="str">
        <f>'Winter Start Times'!E21</f>
        <v>Jackie Carruthers</v>
      </c>
      <c r="G18" s="8">
        <f>'Winter Start Times'!B82</f>
        <v>1.3369305555555556E-2</v>
      </c>
      <c r="H18" s="8">
        <f>'Winter Start Times'!C82</f>
        <v>0.78420263888888897</v>
      </c>
      <c r="J18" s="1" t="str">
        <f>'Winter Start Times'!E82</f>
        <v>Jennifer Hill</v>
      </c>
    </row>
    <row r="19" spans="1:14" x14ac:dyDescent="0.2">
      <c r="A19" s="3">
        <f>'Winter Start Times'!B22</f>
        <v>6.945671296296297E-3</v>
      </c>
      <c r="B19" s="3">
        <f>'Winter Start Times'!C22</f>
        <v>0.77777900462962968</v>
      </c>
      <c r="D19" s="1" t="str">
        <f>'Winter Start Times'!E22</f>
        <v>Jen Trohear</v>
      </c>
      <c r="G19" s="8">
        <f>'Winter Start Times'!B83</f>
        <v>1.3543217592592593E-2</v>
      </c>
      <c r="H19" s="8">
        <f>'Winter Start Times'!C83</f>
        <v>0.78437655092592595</v>
      </c>
      <c r="J19" s="1" t="str">
        <f>'Winter Start Times'!E83</f>
        <v>Laura Bremner</v>
      </c>
    </row>
    <row r="20" spans="1:14" x14ac:dyDescent="0.2">
      <c r="A20" s="3">
        <f>'Winter Start Times'!B23</f>
        <v>7.2918749999999997E-3</v>
      </c>
      <c r="B20" s="3">
        <f>'Winter Start Times'!C23</f>
        <v>0.77812520833333332</v>
      </c>
      <c r="D20" s="1" t="str">
        <f>'Winter Start Times'!E23</f>
        <v>Angela Bremner</v>
      </c>
      <c r="G20" s="8">
        <f>'Winter Start Times'!B84</f>
        <v>1.3715833333333333E-2</v>
      </c>
      <c r="H20" s="8">
        <f>'Winter Start Times'!C84</f>
        <v>0.78454916666666674</v>
      </c>
      <c r="J20" s="1" t="str">
        <f>'Winter Start Times'!E84</f>
        <v>Darran Ames</v>
      </c>
    </row>
    <row r="21" spans="1:14" x14ac:dyDescent="0.2">
      <c r="A21" s="3">
        <f>'Winter Start Times'!B24</f>
        <v>7.2927777777777782E-3</v>
      </c>
      <c r="B21" s="3">
        <f>'Winter Start Times'!C24</f>
        <v>0.77812611111111119</v>
      </c>
      <c r="D21" s="1" t="str">
        <f>'Winter Start Times'!E24</f>
        <v>Guest 60</v>
      </c>
      <c r="G21" s="8">
        <f>'Winter Start Times'!B85</f>
        <v>1.3715949074074073E-2</v>
      </c>
      <c r="H21" s="8">
        <f>'Winter Start Times'!C85</f>
        <v>0.7845492824074074</v>
      </c>
      <c r="J21" s="1" t="str">
        <f>'Winter Start Times'!E85</f>
        <v>Dez Appleton</v>
      </c>
    </row>
    <row r="22" spans="1:14" x14ac:dyDescent="0.2">
      <c r="A22" s="3">
        <f>'Winter Start Times'!B25</f>
        <v>7.2944444444444445E-3</v>
      </c>
      <c r="B22" s="3">
        <f>'Winter Start Times'!C25</f>
        <v>0.77812777777777786</v>
      </c>
      <c r="D22" s="1" t="str">
        <f>'Winter Start Times'!E25</f>
        <v>Trevor Roberts</v>
      </c>
      <c r="G22" s="8">
        <f>'Winter Start Times'!B86</f>
        <v>1.3716296296296296E-2</v>
      </c>
      <c r="H22" s="8">
        <f>'Winter Start Times'!C86</f>
        <v>0.78454962962962971</v>
      </c>
      <c r="J22" s="1" t="str">
        <f>'Winter Start Times'!E86</f>
        <v>Guest 45</v>
      </c>
    </row>
    <row r="23" spans="1:14" x14ac:dyDescent="0.2">
      <c r="A23" s="3">
        <f>'Winter Start Times'!B26</f>
        <v>7.6396296296296299E-3</v>
      </c>
      <c r="B23" s="3">
        <f>'Winter Start Times'!C26</f>
        <v>0.77847296296296298</v>
      </c>
      <c r="D23" s="1" t="str">
        <f>'Winter Start Times'!E26</f>
        <v>Emma Johnston</v>
      </c>
      <c r="G23" s="8">
        <f>'Winter Start Times'!B87</f>
        <v>1.3717037037037036E-2</v>
      </c>
      <c r="H23" s="8">
        <f>'Winter Start Times'!C87</f>
        <v>0.78455037037037045</v>
      </c>
      <c r="J23" s="1" t="str">
        <f>'Winter Start Times'!E87</f>
        <v>Louise Cox</v>
      </c>
      <c r="M23" s="8" t="str">
        <f>'Winter Start Times'!B126</f>
        <v/>
      </c>
      <c r="N23" s="8" t="str">
        <f>'Winter Start Times'!C126</f>
        <v/>
      </c>
    </row>
    <row r="24" spans="1:14" x14ac:dyDescent="0.2">
      <c r="A24" s="3">
        <f>'Winter Start Times'!B27</f>
        <v>7.6413657407407411E-3</v>
      </c>
      <c r="B24" s="3">
        <f>'Winter Start Times'!C27</f>
        <v>0.77847469907407407</v>
      </c>
      <c r="D24" s="1" t="str">
        <f>'Winter Start Times'!E27</f>
        <v>Ruth Bye</v>
      </c>
      <c r="G24" s="8">
        <f>'Winter Start Times'!B88</f>
        <v>1.3717245370370371E-2</v>
      </c>
      <c r="H24" s="8">
        <f>'Winter Start Times'!C88</f>
        <v>0.7845505787037037</v>
      </c>
      <c r="J24" s="1" t="str">
        <f>'Winter Start Times'!E88</f>
        <v>Michelle Chadwick</v>
      </c>
      <c r="M24" s="8" t="str">
        <f>'Winter Start Times'!B127</f>
        <v/>
      </c>
      <c r="N24" s="8" t="str">
        <f>'Winter Start Times'!C127</f>
        <v/>
      </c>
    </row>
    <row r="25" spans="1:14" x14ac:dyDescent="0.2">
      <c r="A25" s="3">
        <f>'Winter Start Times'!B28</f>
        <v>7.8127546296296296E-3</v>
      </c>
      <c r="B25" s="3">
        <f>'Winter Start Times'!C28</f>
        <v>0.77864608796296297</v>
      </c>
      <c r="D25" s="1" t="str">
        <f>'Winter Start Times'!E28</f>
        <v>Barry Broughton</v>
      </c>
      <c r="G25" s="8">
        <f>'Winter Start Times'!B89</f>
        <v>1.3717453703703704E-2</v>
      </c>
      <c r="H25" s="8">
        <f>'Winter Start Times'!C89</f>
        <v>0.78455078703703707</v>
      </c>
      <c r="J25" s="1" t="str">
        <f>'Winter Start Times'!E89</f>
        <v>Oliver Thomson</v>
      </c>
      <c r="M25" s="8" t="str">
        <f>'Winter Start Times'!B128</f>
        <v/>
      </c>
      <c r="N25" s="8" t="str">
        <f>'Winter Start Times'!C128</f>
        <v/>
      </c>
    </row>
    <row r="26" spans="1:14" x14ac:dyDescent="0.2">
      <c r="A26" s="3">
        <f>'Winter Start Times'!B29</f>
        <v>8.1620601851851854E-3</v>
      </c>
      <c r="B26" s="3">
        <f>'Winter Start Times'!C29</f>
        <v>0.77899539351851854</v>
      </c>
      <c r="D26" s="1" t="str">
        <f>'Winter Start Times'!E29</f>
        <v>Philip Gower</v>
      </c>
      <c r="G26" s="8">
        <f>'Winter Start Times'!B90</f>
        <v>1.3717847222222222E-2</v>
      </c>
      <c r="H26" s="8">
        <f>'Winter Start Times'!C90</f>
        <v>0.78455118055555562</v>
      </c>
      <c r="J26" s="1" t="str">
        <f>'Winter Start Times'!E90</f>
        <v>Sophie Bohannon</v>
      </c>
      <c r="M26" s="8" t="str">
        <f>'Winter Start Times'!B129</f>
        <v/>
      </c>
      <c r="N26" s="8" t="str">
        <f>'Winter Start Times'!C129</f>
        <v/>
      </c>
    </row>
    <row r="27" spans="1:14" x14ac:dyDescent="0.2">
      <c r="A27" s="3">
        <f>'Winter Start Times'!B30</f>
        <v>8.5092592592592581E-3</v>
      </c>
      <c r="B27" s="3">
        <f>'Winter Start Times'!C30</f>
        <v>0.77934259259259264</v>
      </c>
      <c r="D27" s="1" t="str">
        <f>'Winter Start Times'!E30</f>
        <v>Peter Thomson</v>
      </c>
      <c r="G27" s="8">
        <f>'Winter Start Times'!B91</f>
        <v>1.389002314814815E-2</v>
      </c>
      <c r="H27" s="8">
        <f>'Winter Start Times'!C91</f>
        <v>0.7847233564814815</v>
      </c>
      <c r="J27" s="1" t="str">
        <f>'Winter Start Times'!E91</f>
        <v>Ian Tate</v>
      </c>
      <c r="M27" s="8" t="str">
        <f>'Winter Start Times'!B130</f>
        <v/>
      </c>
      <c r="N27" s="8" t="str">
        <f>'Winter Start Times'!C130</f>
        <v/>
      </c>
    </row>
    <row r="28" spans="1:14" x14ac:dyDescent="0.2">
      <c r="A28" s="3">
        <f>'Winter Start Times'!B31</f>
        <v>8.5094907407407411E-3</v>
      </c>
      <c r="B28" s="3">
        <f>'Winter Start Times'!C31</f>
        <v>0.77934282407407407</v>
      </c>
      <c r="D28" s="1" t="str">
        <f>'Winter Start Times'!E31</f>
        <v>Simon Smith</v>
      </c>
      <c r="G28" s="8">
        <f>'Winter Start Times'!B92</f>
        <v>1.3890949074074073E-2</v>
      </c>
      <c r="H28" s="8">
        <f>'Winter Start Times'!C92</f>
        <v>0.78472428240740744</v>
      </c>
      <c r="J28" s="1" t="str">
        <f>'Winter Start Times'!E92</f>
        <v>Morgan Pritchard</v>
      </c>
      <c r="M28" s="8" t="str">
        <f>'Winter Start Times'!B131</f>
        <v/>
      </c>
      <c r="N28" s="8" t="str">
        <f>'Winter Start Times'!C131</f>
        <v/>
      </c>
    </row>
    <row r="29" spans="1:14" x14ac:dyDescent="0.2">
      <c r="A29" s="3">
        <f>'Winter Start Times'!B32</f>
        <v>8.6809027777777787E-3</v>
      </c>
      <c r="B29" s="3">
        <f>'Winter Start Times'!C32</f>
        <v>0.77951423611111115</v>
      </c>
      <c r="D29" s="1" t="str">
        <f>'Winter Start Times'!E32</f>
        <v>Carolyn Melvyn</v>
      </c>
      <c r="G29" s="8">
        <f>'Winter Start Times'!B93</f>
        <v>1.4063078703703704E-2</v>
      </c>
      <c r="H29" s="8">
        <f>'Winter Start Times'!C93</f>
        <v>0.78489641203703708</v>
      </c>
      <c r="J29" s="1" t="str">
        <f>'Winter Start Times'!E93</f>
        <v>Daryl Bentley</v>
      </c>
      <c r="M29" s="8" t="str">
        <f>'Winter Start Times'!B132</f>
        <v/>
      </c>
      <c r="N29" s="8" t="str">
        <f>'Winter Start Times'!C132</f>
        <v/>
      </c>
    </row>
    <row r="30" spans="1:14" x14ac:dyDescent="0.2">
      <c r="A30" s="3">
        <f>'Winter Start Times'!B33</f>
        <v>8.681921296296297E-3</v>
      </c>
      <c r="B30" s="3">
        <f>'Winter Start Times'!C33</f>
        <v>0.77951525462962967</v>
      </c>
      <c r="D30" s="1" t="str">
        <f>'Winter Start Times'!E33</f>
        <v>Julia Rolfe</v>
      </c>
      <c r="G30" s="8">
        <f>'Winter Start Times'!B94</f>
        <v>1.4063680555555557E-2</v>
      </c>
      <c r="H30" s="8">
        <f>'Winter Start Times'!C94</f>
        <v>0.78489701388888888</v>
      </c>
      <c r="J30" s="1" t="str">
        <f>'Winter Start Times'!E94</f>
        <v>James Whittle</v>
      </c>
      <c r="M30" s="8" t="str">
        <f>'Winter Start Times'!B133</f>
        <v/>
      </c>
      <c r="N30" s="8" t="str">
        <f>'Winter Start Times'!C133</f>
        <v/>
      </c>
    </row>
    <row r="31" spans="1:14" x14ac:dyDescent="0.2">
      <c r="A31" s="3">
        <f>'Winter Start Times'!B34</f>
        <v>9.0282407407407412E-3</v>
      </c>
      <c r="B31" s="3">
        <f>'Winter Start Times'!C34</f>
        <v>0.77986157407407408</v>
      </c>
      <c r="D31" s="1" t="str">
        <f>'Winter Start Times'!E34</f>
        <v>Christine Rouse</v>
      </c>
      <c r="G31" s="8">
        <f>'Winter Start Times'!B95</f>
        <v>1.4410324074074075E-2</v>
      </c>
      <c r="H31" s="8">
        <f>'Winter Start Times'!C95</f>
        <v>0.78524365740740742</v>
      </c>
      <c r="J31" s="1" t="str">
        <f>'Winter Start Times'!E95</f>
        <v>David Butler</v>
      </c>
      <c r="M31" s="8" t="str">
        <f>'Winter Start Times'!B134</f>
        <v/>
      </c>
      <c r="N31" s="8" t="str">
        <f>'Winter Start Times'!C134</f>
        <v/>
      </c>
    </row>
    <row r="32" spans="1:14" x14ac:dyDescent="0.2">
      <c r="A32" s="3">
        <f>'Winter Start Times'!B35</f>
        <v>9.0293518518518526E-3</v>
      </c>
      <c r="B32" s="3">
        <f>'Winter Start Times'!C35</f>
        <v>0.7798626851851852</v>
      </c>
      <c r="D32" s="1" t="str">
        <f>'Winter Start Times'!E35</f>
        <v>Laura Byrne</v>
      </c>
      <c r="G32" s="8">
        <f>'Winter Start Times'!B96</f>
        <v>1.441050925925926E-2</v>
      </c>
      <c r="H32" s="8">
        <f>'Winter Start Times'!C96</f>
        <v>0.78524384259259261</v>
      </c>
      <c r="J32" s="1" t="str">
        <f>'Winter Start Times'!E96</f>
        <v>George Thomson</v>
      </c>
      <c r="M32" s="8" t="str">
        <f>'Winter Start Times'!B135</f>
        <v/>
      </c>
      <c r="N32" s="8" t="str">
        <f>'Winter Start Times'!C135</f>
        <v/>
      </c>
    </row>
    <row r="33" spans="1:14" x14ac:dyDescent="0.2">
      <c r="A33" s="3">
        <f>'Winter Start Times'!B36</f>
        <v>9.201666666666667E-3</v>
      </c>
      <c r="B33" s="3">
        <f>'Winter Start Times'!C36</f>
        <v>0.78003500000000003</v>
      </c>
      <c r="D33" s="1" t="str">
        <f>'Winter Start Times'!E36</f>
        <v>Bec Willetts</v>
      </c>
      <c r="G33" s="8">
        <f>'Winter Start Times'!B97</f>
        <v>1.4583749999999999E-2</v>
      </c>
      <c r="H33" s="8">
        <f>'Winter Start Times'!C97</f>
        <v>0.78541708333333338</v>
      </c>
      <c r="J33" s="1" t="str">
        <f>'Winter Start Times'!E97</f>
        <v>Chris Bowker</v>
      </c>
      <c r="M33" s="8" t="str">
        <f>'Winter Start Times'!B136</f>
        <v/>
      </c>
      <c r="N33" s="8" t="str">
        <f>'Winter Start Times'!C136</f>
        <v/>
      </c>
    </row>
    <row r="34" spans="1:14" x14ac:dyDescent="0.2">
      <c r="A34" s="3">
        <f>'Winter Start Times'!B37</f>
        <v>9.2030555555555563E-3</v>
      </c>
      <c r="B34" s="3">
        <f>'Winter Start Times'!C37</f>
        <v>0.78003638888888893</v>
      </c>
      <c r="D34" s="1" t="str">
        <f>'Winter Start Times'!E37</f>
        <v>Linda Chadderton</v>
      </c>
      <c r="G34" s="8">
        <f>'Winter Start Times'!B98</f>
        <v>1.4758750000000001E-2</v>
      </c>
      <c r="H34" s="8">
        <f>'Winter Start Times'!C98</f>
        <v>0.78559208333333341</v>
      </c>
      <c r="J34" s="1" t="str">
        <f>'Winter Start Times'!E98</f>
        <v>Mark Hughes</v>
      </c>
      <c r="M34" s="8" t="str">
        <f>'Winter Start Times'!B137</f>
        <v/>
      </c>
      <c r="N34" s="8" t="str">
        <f>'Winter Start Times'!C137</f>
        <v/>
      </c>
    </row>
    <row r="35" spans="1:14" x14ac:dyDescent="0.2">
      <c r="A35" s="3">
        <f>'Winter Start Times'!B38</f>
        <v>9.2031249999999995E-3</v>
      </c>
      <c r="B35" s="3">
        <f>'Winter Start Times'!C38</f>
        <v>0.78003645833333335</v>
      </c>
      <c r="D35" s="1" t="str">
        <f>'Winter Start Times'!E38</f>
        <v>Liz Canavan</v>
      </c>
      <c r="G35" s="8">
        <f>'Winter Start Times'!B99</f>
        <v>1.4758796296296298E-2</v>
      </c>
      <c r="H35" s="8">
        <f>'Winter Start Times'!C99</f>
        <v>0.78559212962962965</v>
      </c>
      <c r="J35" s="1" t="str">
        <f>'Winter Start Times'!E99</f>
        <v>Mark Selby</v>
      </c>
      <c r="M35" s="8" t="str">
        <f>'Winter Start Times'!B138</f>
        <v/>
      </c>
      <c r="N35" s="8" t="str">
        <f>'Winter Start Times'!C138</f>
        <v/>
      </c>
    </row>
    <row r="36" spans="1:14" x14ac:dyDescent="0.2">
      <c r="A36" s="3">
        <f>'Winter Start Times'!B39</f>
        <v>9.5486342592592602E-3</v>
      </c>
      <c r="B36" s="3">
        <f>'Winter Start Times'!C39</f>
        <v>0.7803819675925926</v>
      </c>
      <c r="D36" s="1" t="str">
        <f>'Winter Start Times'!E39</f>
        <v>Aaron Kirkby</v>
      </c>
      <c r="G36" s="8">
        <f>'Winter Start Times'!B100</f>
        <v>1.4759050925925927E-2</v>
      </c>
      <c r="H36" s="8">
        <f>'Winter Start Times'!C100</f>
        <v>0.78559238425925926</v>
      </c>
      <c r="J36" s="1" t="str">
        <f>'Winter Start Times'!E100</f>
        <v>Neil Bayton-Roberts</v>
      </c>
      <c r="M36" s="8" t="str">
        <f>'Winter Start Times'!B139</f>
        <v/>
      </c>
      <c r="N36" s="8" t="str">
        <f>'Winter Start Times'!C139</f>
        <v/>
      </c>
    </row>
    <row r="37" spans="1:14" x14ac:dyDescent="0.2">
      <c r="A37" s="3">
        <f>'Winter Start Times'!B40</f>
        <v>9.5487268518518534E-3</v>
      </c>
      <c r="B37" s="3">
        <f>'Winter Start Times'!C40</f>
        <v>0.78038206018518519</v>
      </c>
      <c r="D37" s="1" t="str">
        <f>'Winter Start Times'!E40</f>
        <v>Alex Wiggins</v>
      </c>
      <c r="G37" s="8">
        <f>'Winter Start Times'!B101</f>
        <v>1.4931550925925926E-2</v>
      </c>
      <c r="H37" s="8">
        <f>'Winter Start Times'!C101</f>
        <v>0.78576488425925928</v>
      </c>
      <c r="J37" s="1" t="str">
        <f>'Winter Start Times'!E101</f>
        <v>Guest 42:30</v>
      </c>
      <c r="M37" s="8" t="str">
        <f>'Winter Start Times'!B140</f>
        <v/>
      </c>
      <c r="N37" s="8" t="str">
        <f>'Winter Start Times'!C140</f>
        <v/>
      </c>
    </row>
    <row r="38" spans="1:14" x14ac:dyDescent="0.2">
      <c r="A38" s="3">
        <f>'Winter Start Times'!B41</f>
        <v>9.549699074074075E-3</v>
      </c>
      <c r="B38" s="3">
        <f>'Winter Start Times'!C41</f>
        <v>0.78038303240740747</v>
      </c>
      <c r="D38" s="1" t="str">
        <f>'Winter Start Times'!E41</f>
        <v>Guest 55</v>
      </c>
      <c r="G38" s="8">
        <f>'Winter Start Times'!B102</f>
        <v>1.4932175925925927E-2</v>
      </c>
      <c r="H38" s="8">
        <f>'Winter Start Times'!C102</f>
        <v>0.78576550925925925</v>
      </c>
      <c r="J38" s="1" t="str">
        <f>'Winter Start Times'!E102</f>
        <v>Lee Vaudrey</v>
      </c>
      <c r="M38" s="8" t="str">
        <f>'Winter Start Times'!B141</f>
        <v/>
      </c>
      <c r="N38" s="8" t="str">
        <f>'Winter Start Times'!C141</f>
        <v/>
      </c>
    </row>
    <row r="39" spans="1:14" x14ac:dyDescent="0.2">
      <c r="A39" s="3">
        <f>'Winter Start Times'!B42</f>
        <v>9.5514120370370371E-3</v>
      </c>
      <c r="B39" s="3">
        <f>'Winter Start Times'!C42</f>
        <v>0.78038474537037039</v>
      </c>
      <c r="D39" s="1" t="str">
        <f>'Winter Start Times'!E42</f>
        <v>Vicky Richardson</v>
      </c>
      <c r="G39" s="8">
        <f>'Winter Start Times'!B103</f>
        <v>1.4932685185185186E-2</v>
      </c>
      <c r="H39" s="8">
        <f>'Winter Start Times'!C103</f>
        <v>0.78576601851851857</v>
      </c>
      <c r="J39" s="1" t="str">
        <f>'Winter Start Times'!E103</f>
        <v>Neil Tate</v>
      </c>
      <c r="M39" s="8" t="str">
        <f>'Winter Start Times'!B142</f>
        <v/>
      </c>
      <c r="N39" s="8" t="str">
        <f>'Winter Start Times'!C142</f>
        <v/>
      </c>
    </row>
    <row r="40" spans="1:14" x14ac:dyDescent="0.2">
      <c r="A40" s="3">
        <f>'Winter Start Times'!B43</f>
        <v>9.7248611111111112E-3</v>
      </c>
      <c r="B40" s="3">
        <f>'Winter Start Times'!C43</f>
        <v>0.78055819444444452</v>
      </c>
      <c r="D40" s="1" t="str">
        <f>'Winter Start Times'!E43</f>
        <v>Sue Hawitt</v>
      </c>
      <c r="G40" s="8">
        <f>'Winter Start Times'!B104</f>
        <v>1.5106111111111112E-2</v>
      </c>
      <c r="H40" s="8">
        <f>'Winter Start Times'!C104</f>
        <v>0.78593944444444452</v>
      </c>
      <c r="J40" s="1" t="str">
        <f>'Winter Start Times'!E104</f>
        <v>Michael Hall</v>
      </c>
      <c r="M40" s="8" t="str">
        <f>'Winter Start Times'!B143</f>
        <v/>
      </c>
      <c r="N40" s="8" t="str">
        <f>'Winter Start Times'!C143</f>
        <v/>
      </c>
    </row>
    <row r="41" spans="1:14" x14ac:dyDescent="0.2">
      <c r="A41" s="3">
        <f>'Winter Start Times'!B44</f>
        <v>1.0070972222222222E-2</v>
      </c>
      <c r="B41" s="3">
        <f>'Winter Start Times'!C44</f>
        <v>0.78090430555555557</v>
      </c>
      <c r="D41" s="1" t="str">
        <f>'Winter Start Times'!E44</f>
        <v>Kirsten Burnett</v>
      </c>
      <c r="G41" s="8">
        <f>'Winter Start Times'!B105</f>
        <v>1.5451759259259261E-2</v>
      </c>
      <c r="H41" s="8">
        <f>'Winter Start Times'!C105</f>
        <v>0.7862850925925926</v>
      </c>
      <c r="J41" s="1" t="str">
        <f>'Winter Start Times'!E105</f>
        <v>Catherine Carrdus</v>
      </c>
      <c r="M41" s="8" t="str">
        <f>'Winter Start Times'!B144</f>
        <v/>
      </c>
      <c r="N41" s="8" t="str">
        <f>'Winter Start Times'!C144</f>
        <v/>
      </c>
    </row>
    <row r="42" spans="1:14" x14ac:dyDescent="0.2">
      <c r="A42" s="3">
        <f>'Winter Start Times'!B45</f>
        <v>1.0243865740740741E-2</v>
      </c>
      <c r="B42" s="3">
        <f>'Winter Start Times'!C45</f>
        <v>0.78107719907407414</v>
      </c>
      <c r="D42" s="1" t="str">
        <f>'Winter Start Times'!E45</f>
        <v>Georgina Read</v>
      </c>
      <c r="G42" s="8">
        <f>'Winter Start Times'!B106</f>
        <v>1.5452083333333333E-2</v>
      </c>
      <c r="H42" s="8">
        <f>'Winter Start Times'!C106</f>
        <v>0.78628541666666674</v>
      </c>
      <c r="J42" s="1" t="str">
        <f>'Winter Start Times'!E106</f>
        <v>Dom Kirby</v>
      </c>
      <c r="M42" s="8" t="str">
        <f>'Winter Start Times'!B145</f>
        <v/>
      </c>
      <c r="N42" s="8" t="str">
        <f>'Winter Start Times'!C145</f>
        <v/>
      </c>
    </row>
    <row r="43" spans="1:14" x14ac:dyDescent="0.2">
      <c r="A43" s="3">
        <f>'Winter Start Times'!B46</f>
        <v>1.0243958333333334E-2</v>
      </c>
      <c r="B43" s="3">
        <f>'Winter Start Times'!C46</f>
        <v>0.78107729166666673</v>
      </c>
      <c r="D43" s="1" t="str">
        <f>'Winter Start Times'!E46</f>
        <v>Greg Oulton</v>
      </c>
      <c r="G43" s="8">
        <f>'Winter Start Times'!B107</f>
        <v>1.5625833333333332E-2</v>
      </c>
      <c r="H43" s="8">
        <f>'Winter Start Times'!C107</f>
        <v>0.78645916666666671</v>
      </c>
      <c r="J43" s="1" t="str">
        <f>'Winter Start Times'!E107</f>
        <v>Gill Draper</v>
      </c>
      <c r="M43" s="8" t="str">
        <f>'Winter Start Times'!B146</f>
        <v/>
      </c>
      <c r="N43" s="8" t="str">
        <f>'Winter Start Times'!C146</f>
        <v/>
      </c>
    </row>
    <row r="44" spans="1:14" x14ac:dyDescent="0.2">
      <c r="A44" s="3">
        <f>'Winter Start Times'!B47</f>
        <v>1.0245347222222222E-2</v>
      </c>
      <c r="B44" s="3">
        <f>'Winter Start Times'!C47</f>
        <v>0.78107868055555563</v>
      </c>
      <c r="D44" s="1" t="str">
        <f>'Winter Start Times'!E47</f>
        <v>Peter Reid</v>
      </c>
      <c r="G44" s="8">
        <f>'Winter Start Times'!B108</f>
        <v>1.5799328703703704E-2</v>
      </c>
      <c r="H44" s="8">
        <f>'Winter Start Times'!C108</f>
        <v>0.78663266203703708</v>
      </c>
      <c r="J44" s="1" t="str">
        <f>'Winter Start Times'!E108</f>
        <v>Dominic Garrett</v>
      </c>
      <c r="M44" s="8" t="str">
        <f>'Winter Start Times'!B147</f>
        <v/>
      </c>
      <c r="N44" s="8" t="str">
        <f>'Winter Start Times'!C147</f>
        <v/>
      </c>
    </row>
    <row r="45" spans="1:14" x14ac:dyDescent="0.2">
      <c r="A45" s="3">
        <f>'Winter Start Times'!B48</f>
        <v>1.0419120370370372E-2</v>
      </c>
      <c r="B45" s="3">
        <f>'Winter Start Times'!C48</f>
        <v>0.78125245370370378</v>
      </c>
      <c r="D45" s="1" t="str">
        <f>'Winter Start Times'!E48</f>
        <v>Roy Stevens</v>
      </c>
      <c r="G45" s="8">
        <f>'Winter Start Times'!B109</f>
        <v>1.5800532407407405E-2</v>
      </c>
      <c r="H45" s="8">
        <f>'Winter Start Times'!C109</f>
        <v>0.78663386574074079</v>
      </c>
      <c r="J45" s="1" t="str">
        <f>'Winter Start Times'!E109</f>
        <v>Mel Koth</v>
      </c>
      <c r="M45" s="8" t="str">
        <f>'Winter Start Times'!B148</f>
        <v/>
      </c>
      <c r="N45" s="8" t="str">
        <f>'Winter Start Times'!C148</f>
        <v/>
      </c>
    </row>
    <row r="46" spans="1:14" x14ac:dyDescent="0.2">
      <c r="A46" s="3">
        <f>'Winter Start Times'!B49</f>
        <v>1.0419166666666669E-2</v>
      </c>
      <c r="B46" s="3">
        <f>'Winter Start Times'!C49</f>
        <v>0.78125250000000002</v>
      </c>
      <c r="D46" s="1" t="str">
        <f>'Winter Start Times'!E49</f>
        <v>Ruth Wheatley</v>
      </c>
      <c r="G46" s="8">
        <f>'Winter Start Times'!B110</f>
        <v>1.5972986111111115E-2</v>
      </c>
      <c r="H46" s="8">
        <f>'Winter Start Times'!C110</f>
        <v>0.78680631944444446</v>
      </c>
      <c r="J46" s="1" t="str">
        <f>'Winter Start Times'!E110</f>
        <v>Ethan McAvoy</v>
      </c>
      <c r="M46" s="8" t="str">
        <f>'Winter Start Times'!B149</f>
        <v/>
      </c>
      <c r="N46" s="8" t="str">
        <f>'Winter Start Times'!C149</f>
        <v/>
      </c>
    </row>
    <row r="47" spans="1:14" x14ac:dyDescent="0.2">
      <c r="A47" s="3">
        <f>'Winter Start Times'!B50</f>
        <v>1.0590763888888889E-2</v>
      </c>
      <c r="B47" s="3">
        <f>'Winter Start Times'!C50</f>
        <v>0.78142409722222228</v>
      </c>
      <c r="D47" s="1" t="str">
        <f>'Winter Start Times'!E50</f>
        <v>Claire Markham</v>
      </c>
      <c r="G47" s="8">
        <f>'Winter Start Times'!B111</f>
        <v>1.5973194444444446E-2</v>
      </c>
      <c r="H47" s="8">
        <f>'Winter Start Times'!C111</f>
        <v>0.78680652777777782</v>
      </c>
      <c r="J47" s="1" t="str">
        <f>'Winter Start Times'!E111</f>
        <v>Guest 40</v>
      </c>
      <c r="M47" s="8" t="str">
        <f>'Winter Start Times'!B150</f>
        <v/>
      </c>
      <c r="N47" s="8" t="str">
        <f>'Winter Start Times'!C150</f>
        <v/>
      </c>
    </row>
    <row r="48" spans="1:14" x14ac:dyDescent="0.2">
      <c r="A48" s="3">
        <f>'Winter Start Times'!B51</f>
        <v>1.0591481481481481E-2</v>
      </c>
      <c r="B48" s="3">
        <f>'Winter Start Times'!C51</f>
        <v>0.78142481481481485</v>
      </c>
      <c r="D48" s="1" t="str">
        <f>'Winter Start Times'!E51</f>
        <v>Jason Sheridan</v>
      </c>
      <c r="G48" s="8">
        <f>'Winter Start Times'!B112</f>
        <v>1.5973518518518519E-2</v>
      </c>
      <c r="H48" s="8">
        <f>'Winter Start Times'!C112</f>
        <v>0.78680685185185184</v>
      </c>
      <c r="J48" s="1" t="str">
        <f>'Winter Start Times'!E112</f>
        <v>Joe Greenwood</v>
      </c>
      <c r="M48" s="8" t="str">
        <f>'Winter Start Times'!B151</f>
        <v/>
      </c>
      <c r="N48" s="8" t="str">
        <f>'Winter Start Times'!C151</f>
        <v/>
      </c>
    </row>
    <row r="49" spans="1:14" x14ac:dyDescent="0.2">
      <c r="A49" s="3">
        <f>'Winter Start Times'!B52</f>
        <v>1.0592685185185186E-2</v>
      </c>
      <c r="B49" s="3">
        <f>'Winter Start Times'!C52</f>
        <v>0.78142601851851856</v>
      </c>
      <c r="D49" s="1" t="str">
        <f>'Winter Start Times'!E52</f>
        <v>Robert Parker</v>
      </c>
      <c r="G49" s="8">
        <f>'Winter Start Times'!B113</f>
        <v>1.5974467592592596E-2</v>
      </c>
      <c r="H49" s="8">
        <f>'Winter Start Times'!C113</f>
        <v>0.78680780092592595</v>
      </c>
      <c r="J49" s="1" t="str">
        <f>'Winter Start Times'!E113</f>
        <v>Paul Veevers</v>
      </c>
      <c r="M49" s="8" t="str">
        <f>'Winter Start Times'!B152</f>
        <v/>
      </c>
      <c r="N49" s="8" t="str">
        <f>'Winter Start Times'!C152</f>
        <v/>
      </c>
    </row>
    <row r="50" spans="1:14" x14ac:dyDescent="0.2">
      <c r="A50" s="3">
        <f>'Winter Start Times'!B53</f>
        <v>1.076537037037037E-2</v>
      </c>
      <c r="B50" s="3">
        <f>'Winter Start Times'!C53</f>
        <v>0.78159870370370377</v>
      </c>
      <c r="D50" s="1" t="str">
        <f>'Winter Start Times'!E53</f>
        <v>Katy McIntyre</v>
      </c>
      <c r="G50" s="8">
        <f>'Winter Start Times'!B114</f>
        <v>1.614752314814815E-2</v>
      </c>
      <c r="H50" s="8">
        <f>'Winter Start Times'!C114</f>
        <v>0.78698085648148153</v>
      </c>
      <c r="J50" s="1" t="str">
        <f>'Winter Start Times'!E114</f>
        <v>Liz Abbott</v>
      </c>
      <c r="M50" s="8" t="str">
        <f>'Winter Start Times'!B153</f>
        <v/>
      </c>
      <c r="N50" s="8" t="str">
        <f>'Winter Start Times'!C153</f>
        <v/>
      </c>
    </row>
    <row r="51" spans="1:14" x14ac:dyDescent="0.2">
      <c r="A51" s="3">
        <f>'Winter Start Times'!B54</f>
        <v>1.0765902777777777E-2</v>
      </c>
      <c r="B51" s="3">
        <f>'Winter Start Times'!C54</f>
        <v>0.78159923611111115</v>
      </c>
      <c r="D51" s="1" t="str">
        <f>'Winter Start Times'!E54</f>
        <v>Mick Widdup</v>
      </c>
      <c r="G51" s="8">
        <f>'Winter Start Times'!B115</f>
        <v>1.6493240740740742E-2</v>
      </c>
      <c r="H51" s="8">
        <f>'Winter Start Times'!C115</f>
        <v>0.78732657407407414</v>
      </c>
      <c r="J51" s="1" t="str">
        <f>'Winter Start Times'!E115</f>
        <v>Andy Unsworth</v>
      </c>
    </row>
    <row r="52" spans="1:14" x14ac:dyDescent="0.2">
      <c r="A52" s="3">
        <f>'Winter Start Times'!B55</f>
        <v>1.0766111111111112E-2</v>
      </c>
      <c r="B52" s="3">
        <f>'Winter Start Times'!C55</f>
        <v>0.78159944444444451</v>
      </c>
      <c r="D52" s="1" t="str">
        <f>'Winter Start Times'!E55</f>
        <v>Pam Hardman</v>
      </c>
      <c r="G52" s="8">
        <f>'Winter Start Times'!B116</f>
        <v>1.6494398148148147E-2</v>
      </c>
      <c r="H52" s="8">
        <f>'Winter Start Times'!C116</f>
        <v>0.7873277314814815</v>
      </c>
      <c r="J52" s="1" t="str">
        <f>'Winter Start Times'!E116</f>
        <v>Jonathan Tuck</v>
      </c>
    </row>
    <row r="53" spans="1:14" x14ac:dyDescent="0.2">
      <c r="A53" s="3">
        <f>'Winter Start Times'!B56</f>
        <v>1.0766597222222223E-2</v>
      </c>
      <c r="B53" s="3">
        <f>'Winter Start Times'!C56</f>
        <v>0.78159993055555554</v>
      </c>
      <c r="D53" s="1" t="str">
        <f>'Winter Start Times'!E56</f>
        <v>Terri Eccles</v>
      </c>
      <c r="G53" s="8">
        <f>'Winter Start Times'!B117</f>
        <v>1.684037037037037E-2</v>
      </c>
      <c r="H53" s="8">
        <f>'Winter Start Times'!C117</f>
        <v>0.78767370370370371</v>
      </c>
      <c r="J53" s="1" t="str">
        <f>'Winter Start Times'!E117</f>
        <v>Alex Tate</v>
      </c>
    </row>
    <row r="54" spans="1:14" x14ac:dyDescent="0.2">
      <c r="A54" s="3">
        <f>'Winter Start Times'!B57</f>
        <v>1.1111736111111112E-2</v>
      </c>
      <c r="B54" s="3">
        <f>'Winter Start Times'!C57</f>
        <v>0.78194506944444453</v>
      </c>
      <c r="D54" s="1" t="str">
        <f>'Winter Start Times'!E57</f>
        <v>Debbie Cooper</v>
      </c>
      <c r="G54" s="8">
        <f>'Winter Start Times'!B118</f>
        <v>1.6842175925925924E-2</v>
      </c>
      <c r="H54" s="8">
        <f>'Winter Start Times'!C118</f>
        <v>0.78767550925925933</v>
      </c>
      <c r="J54" s="1" t="str">
        <f>'Winter Start Times'!E118</f>
        <v>Matthew Holton</v>
      </c>
    </row>
    <row r="55" spans="1:14" x14ac:dyDescent="0.2">
      <c r="A55" s="3">
        <f>'Winter Start Times'!B58</f>
        <v>1.1113495370370371E-2</v>
      </c>
      <c r="B55" s="3">
        <f>'Winter Start Times'!C58</f>
        <v>0.78194682870370369</v>
      </c>
      <c r="D55" s="1" t="str">
        <f>'Winter Start Times'!E58</f>
        <v>Richard Storey</v>
      </c>
      <c r="G55" s="8">
        <f>'Winter Start Times'!B119</f>
        <v>1.7013958333333336E-2</v>
      </c>
      <c r="H55" s="8">
        <f>'Winter Start Times'!C119</f>
        <v>0.78784729166666667</v>
      </c>
      <c r="J55" s="1" t="str">
        <f>'Winter Start Times'!E119</f>
        <v>Alex Fraser</v>
      </c>
    </row>
    <row r="56" spans="1:14" x14ac:dyDescent="0.2">
      <c r="A56" s="3">
        <f>'Winter Start Times'!B59</f>
        <v>1.1459837962962963E-2</v>
      </c>
      <c r="B56" s="3">
        <f>'Winter Start Times'!C59</f>
        <v>0.78229317129629639</v>
      </c>
      <c r="D56" s="1" t="str">
        <f>'Winter Start Times'!E59</f>
        <v>Kevin Murray</v>
      </c>
      <c r="G56" s="8">
        <f>'Winter Start Times'!B120</f>
        <v>1.7014050925925929E-2</v>
      </c>
      <c r="H56" s="8">
        <f>'Winter Start Times'!C120</f>
        <v>0.78784738425925926</v>
      </c>
      <c r="J56" s="1" t="str">
        <f>'Winter Start Times'!E120</f>
        <v>Andy Draper</v>
      </c>
    </row>
    <row r="57" spans="1:14" x14ac:dyDescent="0.2">
      <c r="A57" s="3">
        <f>'Winter Start Times'!B60</f>
        <v>1.163300925925926E-2</v>
      </c>
      <c r="B57" s="3">
        <f>'Winter Start Times'!C60</f>
        <v>0.78246634259259262</v>
      </c>
      <c r="D57" s="1" t="str">
        <f>'Winter Start Times'!E60</f>
        <v>Guest 50</v>
      </c>
      <c r="G57" s="8">
        <f>'Winter Start Times'!B121</f>
        <v>1.7014837962962964E-2</v>
      </c>
      <c r="H57" s="8">
        <f>'Winter Start Times'!C121</f>
        <v>0.78784817129629636</v>
      </c>
      <c r="J57" s="1" t="str">
        <f>'Winter Start Times'!E121</f>
        <v>Guest 37:30</v>
      </c>
    </row>
    <row r="58" spans="1:14" x14ac:dyDescent="0.2">
      <c r="A58" s="3">
        <f>'Winter Start Times'!B61</f>
        <v>1.1633402777777777E-2</v>
      </c>
      <c r="B58" s="3">
        <f>'Winter Start Times'!C61</f>
        <v>0.78246673611111117</v>
      </c>
      <c r="D58" s="1" t="str">
        <f>'Winter Start Times'!E61</f>
        <v>Kathy Gaunt</v>
      </c>
      <c r="G58" s="8">
        <f>'Winter Start Times'!B122</f>
        <v>1.7016643518518521E-2</v>
      </c>
      <c r="H58" s="8">
        <f>'Winter Start Times'!C122</f>
        <v>0.78784997685185187</v>
      </c>
      <c r="J58" s="1" t="str">
        <f>'Winter Start Times'!E122</f>
        <v>Tom Howarth</v>
      </c>
    </row>
    <row r="59" spans="1:14" x14ac:dyDescent="0.2">
      <c r="A59" s="3">
        <f>'Winter Start Times'!B62</f>
        <v>1.1634305555555556E-2</v>
      </c>
      <c r="B59" s="3">
        <f>'Winter Start Times'!C62</f>
        <v>0.78246763888888893</v>
      </c>
      <c r="D59" s="1" t="str">
        <f>'Winter Start Times'!E62</f>
        <v>Richard Needham</v>
      </c>
      <c r="G59" s="8">
        <f>'Winter Start Times'!B123</f>
        <v>1.8056481481481482E-2</v>
      </c>
      <c r="H59" s="8">
        <f>'Winter Start Times'!C123</f>
        <v>0.7888898148148149</v>
      </c>
      <c r="J59" s="1" t="str">
        <f>'Winter Start Times'!E123</f>
        <v>Guest 35:00</v>
      </c>
    </row>
    <row r="60" spans="1:14" x14ac:dyDescent="0.2">
      <c r="A60" s="3">
        <f>'Winter Start Times'!B63</f>
        <v>1.1807337962962962E-2</v>
      </c>
      <c r="B60" s="3">
        <f>'Winter Start Times'!C63</f>
        <v>0.78264067129629633</v>
      </c>
      <c r="D60" s="1" t="str">
        <f>'Winter Start Times'!E63</f>
        <v>Maddy Markham</v>
      </c>
      <c r="G60" s="8">
        <f>'Winter Start Times'!B124</f>
        <v>1.8229305555555558E-2</v>
      </c>
      <c r="H60" s="8">
        <f>'Winter Start Times'!C124</f>
        <v>0.78906263888888895</v>
      </c>
      <c r="J60" s="1" t="str">
        <f>'Winter Start Times'!E124</f>
        <v>Alistair Leivers</v>
      </c>
    </row>
    <row r="61" spans="1:14" x14ac:dyDescent="0.2">
      <c r="A61" s="3">
        <f>'Winter Start Times'!B64</f>
        <v>1.1979467592592594E-2</v>
      </c>
      <c r="B61" s="3">
        <f>'Winter Start Times'!C64</f>
        <v>0.78281280092592598</v>
      </c>
      <c r="D61" s="1" t="str">
        <f>'Winter Start Times'!E64</f>
        <v>Ben McCabe</v>
      </c>
      <c r="G61" s="8">
        <f>'Winter Start Times'!B125</f>
        <v>1.8752430555555553E-2</v>
      </c>
      <c r="H61" s="8">
        <f>'Winter Start Times'!C125</f>
        <v>0.7895857638888889</v>
      </c>
      <c r="J61" s="1" t="str">
        <f>'Winter Start Times'!E125</f>
        <v>Ross McKelvie</v>
      </c>
    </row>
  </sheetData>
  <pageMargins left="0.25" right="0.25" top="0.75" bottom="0.75" header="0.3" footer="0.3"/>
  <pageSetup paperSize="9" fitToWidth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E201"/>
  <sheetViews>
    <sheetView topLeftCell="A84" zoomScaleNormal="100" workbookViewId="0">
      <selection activeCell="E35" sqref="E35"/>
    </sheetView>
  </sheetViews>
  <sheetFormatPr defaultColWidth="8.85546875" defaultRowHeight="12" x14ac:dyDescent="0.2"/>
  <cols>
    <col min="1" max="1" width="8.85546875" style="1"/>
    <col min="2" max="3" width="8.85546875" style="8" customWidth="1"/>
    <col min="4" max="4" width="4.42578125" style="8" customWidth="1"/>
    <col min="5" max="5" width="17.7109375" style="1" customWidth="1"/>
    <col min="6" max="16384" width="8.85546875" style="1"/>
  </cols>
  <sheetData>
    <row r="1" spans="1:5" ht="31.15" hidden="1" customHeight="1" x14ac:dyDescent="0.2">
      <c r="A1" s="8" t="s">
        <v>131</v>
      </c>
      <c r="B1" s="1"/>
      <c r="C1" s="2">
        <v>0.77083333333333337</v>
      </c>
      <c r="D1" s="1"/>
    </row>
    <row r="2" spans="1:5" ht="31.15" hidden="1" customHeight="1" x14ac:dyDescent="0.2">
      <c r="A2" s="1">
        <v>0</v>
      </c>
    </row>
    <row r="3" spans="1:5" ht="31.15" customHeight="1" x14ac:dyDescent="0.2">
      <c r="B3" s="50" t="s">
        <v>129</v>
      </c>
      <c r="C3" s="37" t="s">
        <v>142</v>
      </c>
    </row>
    <row r="4" spans="1:5" x14ac:dyDescent="0.2">
      <c r="A4" s="1">
        <f>A2+1</f>
        <v>1</v>
      </c>
      <c r="B4" s="8">
        <f>IF(Runners!A3&lt;&gt;"",SMALL(Runners!CV$3:CV$201,A4),"")</f>
        <v>1.9109953703703704E-3</v>
      </c>
      <c r="C4" s="8">
        <f>IF(B4&lt;&gt;"",B4+C$1,"")</f>
        <v>0.77274432870370369</v>
      </c>
      <c r="E4" s="1" t="str">
        <f>VLOOKUP(B4,Runners!CV$3:CZ$201,5,FALSE)</f>
        <v>Jeremy McCandless</v>
      </c>
    </row>
    <row r="5" spans="1:5" x14ac:dyDescent="0.2">
      <c r="A5" s="1">
        <f t="shared" ref="A5:A68" si="0">A4+1</f>
        <v>2</v>
      </c>
      <c r="B5" s="8">
        <f>IF(Runners!A4&lt;&gt;"",SMALL(Runners!CV$3:CV$201,A5),"")</f>
        <v>2.7797685185185187E-3</v>
      </c>
      <c r="C5" s="8">
        <f t="shared" ref="C5:C68" si="1">IF(B5&lt;&gt;"",B5+C$1,"")</f>
        <v>0.77361310185185184</v>
      </c>
      <c r="E5" s="1" t="str">
        <f>VLOOKUP(B5,Runners!CV$3:CZ$201,5,FALSE)</f>
        <v>Michelle Sheridan</v>
      </c>
    </row>
    <row r="6" spans="1:5" x14ac:dyDescent="0.2">
      <c r="A6" s="1">
        <f t="shared" si="0"/>
        <v>3</v>
      </c>
      <c r="B6" s="8">
        <f>IF(Runners!A5&lt;&gt;"",SMALL(Runners!CV$3:CV$201,A6),"")</f>
        <v>3.3E-3</v>
      </c>
      <c r="C6" s="8">
        <f t="shared" si="1"/>
        <v>0.77413333333333334</v>
      </c>
      <c r="E6" s="1" t="str">
        <f>VLOOKUP(B6,Runners!CV$3:CZ$201,5,FALSE)</f>
        <v>Julie Brayne</v>
      </c>
    </row>
    <row r="7" spans="1:5" x14ac:dyDescent="0.2">
      <c r="A7" s="1">
        <f t="shared" si="0"/>
        <v>4</v>
      </c>
      <c r="B7" s="8">
        <f>IF(Runners!A6&lt;&gt;"",SMALL(Runners!CV$3:CV$201,A7),"")</f>
        <v>3.4739351851851849E-3</v>
      </c>
      <c r="C7" s="8">
        <f t="shared" si="1"/>
        <v>0.77430726851851861</v>
      </c>
      <c r="E7" s="1" t="str">
        <f>VLOOKUP(B7,Runners!CV$3:CZ$201,5,FALSE)</f>
        <v>Liz Boon</v>
      </c>
    </row>
    <row r="8" spans="1:5" x14ac:dyDescent="0.2">
      <c r="A8" s="1">
        <f t="shared" si="0"/>
        <v>5</v>
      </c>
      <c r="B8" s="8">
        <f>IF(Runners!A7&lt;&gt;"",SMALL(Runners!CV$3:CV$201,A8),"")</f>
        <v>3.6472453703703706E-3</v>
      </c>
      <c r="C8" s="8">
        <f t="shared" si="1"/>
        <v>0.77448057870370379</v>
      </c>
      <c r="E8" s="1" t="str">
        <f>VLOOKUP(B8,Runners!CV$3:CZ$201,5,FALSE)</f>
        <v>Julie Wiseman</v>
      </c>
    </row>
    <row r="9" spans="1:5" x14ac:dyDescent="0.2">
      <c r="A9" s="1">
        <f t="shared" si="0"/>
        <v>6</v>
      </c>
      <c r="B9" s="8">
        <f>IF(Runners!A8&lt;&gt;"",SMALL(Runners!CV$3:CV$201,A9),"")</f>
        <v>5.0369212962962963E-3</v>
      </c>
      <c r="C9" s="8">
        <f t="shared" si="1"/>
        <v>0.77587025462962966</v>
      </c>
      <c r="E9" s="1" t="str">
        <f>VLOOKUP(B9,Runners!CV$3:CZ$201,5,FALSE)</f>
        <v>Pam Binns</v>
      </c>
    </row>
    <row r="10" spans="1:5" x14ac:dyDescent="0.2">
      <c r="A10" s="1">
        <f t="shared" si="0"/>
        <v>7</v>
      </c>
      <c r="B10" s="8">
        <f>IF(Runners!A9&lt;&gt;"",SMALL(Runners!CV$3:CV$201,A10),"")</f>
        <v>5.0373842592592597E-3</v>
      </c>
      <c r="C10" s="8">
        <f t="shared" si="1"/>
        <v>0.77587071759259263</v>
      </c>
      <c r="E10" s="1" t="str">
        <f>VLOOKUP(B10,Runners!CV$3:CZ$201,5,FALSE)</f>
        <v>Sue Henry</v>
      </c>
    </row>
    <row r="11" spans="1:5" x14ac:dyDescent="0.2">
      <c r="A11" s="1">
        <f t="shared" si="0"/>
        <v>8</v>
      </c>
      <c r="B11" s="8">
        <f>IF(Runners!A10&lt;&gt;"",SMALL(Runners!CV$3:CV$201,A11),"")</f>
        <v>5.9034259259259257E-3</v>
      </c>
      <c r="C11" s="8">
        <f t="shared" si="1"/>
        <v>0.77673675925925934</v>
      </c>
      <c r="E11" s="1" t="str">
        <f>VLOOKUP(B11,Runners!CV$3:CZ$201,5,FALSE)</f>
        <v>Debbie Francis</v>
      </c>
    </row>
    <row r="12" spans="1:5" x14ac:dyDescent="0.2">
      <c r="A12" s="1">
        <f t="shared" si="0"/>
        <v>9</v>
      </c>
      <c r="B12" s="8">
        <f>IF(Runners!A11&lt;&gt;"",SMALL(Runners!CV$3:CV$201,A12),"")</f>
        <v>6.0789120370370372E-3</v>
      </c>
      <c r="C12" s="8">
        <f t="shared" si="1"/>
        <v>0.7769122453703704</v>
      </c>
      <c r="E12" s="1" t="str">
        <f>VLOOKUP(B12,Runners!CV$3:CZ$201,5,FALSE)</f>
        <v>Sarah Cook</v>
      </c>
    </row>
    <row r="13" spans="1:5" x14ac:dyDescent="0.2">
      <c r="A13" s="1">
        <f t="shared" si="0"/>
        <v>10</v>
      </c>
      <c r="B13" s="8">
        <f>IF(Runners!A12&lt;&gt;"",SMALL(Runners!CV$3:CV$201,A13),"")</f>
        <v>6.2508796296296297E-3</v>
      </c>
      <c r="C13" s="8">
        <f t="shared" si="1"/>
        <v>0.77708421296296304</v>
      </c>
      <c r="E13" s="1" t="str">
        <f>VLOOKUP(B13,Runners!CV$3:CZ$201,5,FALSE)</f>
        <v>Graham Young</v>
      </c>
    </row>
    <row r="14" spans="1:5" x14ac:dyDescent="0.2">
      <c r="A14" s="1">
        <f t="shared" si="0"/>
        <v>11</v>
      </c>
      <c r="B14" s="8">
        <f>IF(Runners!A13&lt;&gt;"",SMALL(Runners!CV$3:CV$201,A14),"")</f>
        <v>6.2520833333333335E-3</v>
      </c>
      <c r="C14" s="8">
        <f t="shared" si="1"/>
        <v>0.77708541666666675</v>
      </c>
      <c r="E14" s="1" t="str">
        <f>VLOOKUP(B14,Runners!CV$3:CZ$201,5,FALSE)</f>
        <v>Natalie Toft</v>
      </c>
    </row>
    <row r="15" spans="1:5" x14ac:dyDescent="0.2">
      <c r="A15" s="1">
        <f t="shared" si="0"/>
        <v>12</v>
      </c>
      <c r="B15" s="8">
        <f>IF(Runners!A14&lt;&gt;"",SMALL(Runners!CV$3:CV$201,A15),"")</f>
        <v>6.4262037037037031E-3</v>
      </c>
      <c r="C15" s="8">
        <f t="shared" si="1"/>
        <v>0.7772595370370371</v>
      </c>
      <c r="E15" s="1" t="str">
        <f>VLOOKUP(B15,Runners!CV$3:CZ$201,5,FALSE)</f>
        <v>Steve Tate</v>
      </c>
    </row>
    <row r="16" spans="1:5" x14ac:dyDescent="0.2">
      <c r="A16" s="1">
        <f t="shared" si="0"/>
        <v>13</v>
      </c>
      <c r="B16" s="8">
        <f>IF(Runners!A15&lt;&gt;"",SMALL(Runners!CV$3:CV$201,A16),"")</f>
        <v>6.4262962962962963E-3</v>
      </c>
      <c r="C16" s="8">
        <f t="shared" si="1"/>
        <v>0.77725962962962969</v>
      </c>
      <c r="E16" s="1" t="str">
        <f>VLOOKUP(B16,Runners!CV$3:CZ$201,5,FALSE)</f>
        <v>Sylvia Gittins</v>
      </c>
    </row>
    <row r="17" spans="1:5" x14ac:dyDescent="0.2">
      <c r="A17" s="1">
        <f t="shared" si="0"/>
        <v>14</v>
      </c>
      <c r="B17" s="8">
        <f>IF(Runners!A16&lt;&gt;"",SMALL(Runners!CV$3:CV$201,A17),"")</f>
        <v>6.9467129629629627E-3</v>
      </c>
      <c r="C17" s="8">
        <f t="shared" si="1"/>
        <v>0.77778004629629638</v>
      </c>
      <c r="E17" s="1" t="str">
        <f>VLOOKUP(B17,Runners!CV$3:CZ$201,5,FALSE)</f>
        <v>Paula McCandless</v>
      </c>
    </row>
    <row r="18" spans="1:5" x14ac:dyDescent="0.2">
      <c r="A18" s="1">
        <f t="shared" si="0"/>
        <v>15</v>
      </c>
      <c r="B18" s="8">
        <f>IF(Runners!A17&lt;&gt;"",SMALL(Runners!CV$3:CV$201,A18),"")</f>
        <v>7.1184490740740739E-3</v>
      </c>
      <c r="C18" s="8">
        <f t="shared" si="1"/>
        <v>0.77795178240740748</v>
      </c>
      <c r="E18" s="1" t="str">
        <f>VLOOKUP(B18,Runners!CV$3:CZ$201,5,FALSE)</f>
        <v>Catherine MacLachlan</v>
      </c>
    </row>
    <row r="19" spans="1:5" x14ac:dyDescent="0.2">
      <c r="A19" s="1">
        <f t="shared" si="0"/>
        <v>16</v>
      </c>
      <c r="B19" s="8">
        <f>IF(Runners!A18&lt;&gt;"",SMALL(Runners!CV$3:CV$201,A19),"")</f>
        <v>7.1192129629629626E-3</v>
      </c>
      <c r="C19" s="8">
        <f t="shared" si="1"/>
        <v>0.77795254629629629</v>
      </c>
      <c r="E19" s="1" t="str">
        <f>VLOOKUP(B19,Runners!CV$3:CZ$201,5,FALSE)</f>
        <v>Jackie Carruthers</v>
      </c>
    </row>
    <row r="20" spans="1:5" x14ac:dyDescent="0.2">
      <c r="A20" s="1">
        <f t="shared" si="0"/>
        <v>17</v>
      </c>
      <c r="B20" s="8">
        <f>IF(Runners!A19&lt;&gt;"",SMALL(Runners!CV$3:CV$201,A20),"")</f>
        <v>7.2919907407407412E-3</v>
      </c>
      <c r="C20" s="8">
        <f t="shared" si="1"/>
        <v>0.77812532407407409</v>
      </c>
      <c r="E20" s="1" t="str">
        <f>VLOOKUP(B20,Runners!CV$3:CZ$201,5,FALSE)</f>
        <v>Bob Clough</v>
      </c>
    </row>
    <row r="21" spans="1:5" x14ac:dyDescent="0.2">
      <c r="A21" s="1">
        <f t="shared" si="0"/>
        <v>18</v>
      </c>
      <c r="B21" s="8">
        <f>IF(Runners!A20&lt;&gt;"",SMALL(Runners!CV$3:CV$201,A21),"")</f>
        <v>7.4665046296296302E-3</v>
      </c>
      <c r="C21" s="8">
        <f t="shared" si="1"/>
        <v>0.77829983796296298</v>
      </c>
      <c r="E21" s="1" t="str">
        <f>VLOOKUP(B21,Runners!CV$3:CZ$201,5,FALSE)</f>
        <v>Jen Trohear</v>
      </c>
    </row>
    <row r="22" spans="1:5" x14ac:dyDescent="0.2">
      <c r="A22" s="1">
        <f t="shared" si="0"/>
        <v>19</v>
      </c>
      <c r="B22" s="8">
        <f>IF(Runners!A21&lt;&gt;"",SMALL(Runners!CV$3:CV$201,A22),"")</f>
        <v>7.9863194444444435E-3</v>
      </c>
      <c r="C22" s="8">
        <f t="shared" si="1"/>
        <v>0.77881965277777776</v>
      </c>
      <c r="E22" s="1" t="str">
        <f>VLOOKUP(B22,Runners!CV$3:CZ$201,5,FALSE)</f>
        <v>Angela Bremner</v>
      </c>
    </row>
    <row r="23" spans="1:5" x14ac:dyDescent="0.2">
      <c r="A23" s="1">
        <f t="shared" si="0"/>
        <v>20</v>
      </c>
      <c r="B23" s="8">
        <f>IF(Runners!A22&lt;&gt;"",SMALL(Runners!CV$3:CV$201,A23),"")</f>
        <v>7.9872222222222219E-3</v>
      </c>
      <c r="C23" s="8">
        <f t="shared" si="1"/>
        <v>0.77882055555555563</v>
      </c>
      <c r="E23" s="1" t="str">
        <f>VLOOKUP(B23,Runners!CV$3:CZ$201,5,FALSE)</f>
        <v>Guest 60</v>
      </c>
    </row>
    <row r="24" spans="1:5" x14ac:dyDescent="0.2">
      <c r="A24" s="1">
        <f t="shared" si="0"/>
        <v>21</v>
      </c>
      <c r="B24" s="8">
        <f>IF(Runners!A23&lt;&gt;"",SMALL(Runners!CV$3:CV$201,A24),"")</f>
        <v>7.9872916666666668E-3</v>
      </c>
      <c r="C24" s="8">
        <f t="shared" si="1"/>
        <v>0.77882062500000004</v>
      </c>
      <c r="E24" s="1" t="str">
        <f>VLOOKUP(B24,Runners!CV$3:CZ$201,5,FALSE)</f>
        <v>Jacqui Murray</v>
      </c>
    </row>
    <row r="25" spans="1:5" x14ac:dyDescent="0.2">
      <c r="A25" s="1">
        <f t="shared" si="0"/>
        <v>22</v>
      </c>
      <c r="B25" s="8">
        <f>IF(Runners!A24&lt;&gt;"",SMALL(Runners!CV$3:CV$201,A25),"")</f>
        <v>7.9888888888888891E-3</v>
      </c>
      <c r="C25" s="8">
        <f t="shared" si="1"/>
        <v>0.7788222222222223</v>
      </c>
      <c r="E25" s="1" t="str">
        <f>VLOOKUP(B25,Runners!CV$3:CZ$201,5,FALSE)</f>
        <v>Trevor Roberts</v>
      </c>
    </row>
    <row r="26" spans="1:5" x14ac:dyDescent="0.2">
      <c r="A26" s="1">
        <f t="shared" si="0"/>
        <v>23</v>
      </c>
      <c r="B26" s="8">
        <f>IF(Runners!A25&lt;&gt;"",SMALL(Runners!CV$3:CV$201,A26),"")</f>
        <v>8.3358101851851857E-3</v>
      </c>
      <c r="C26" s="8">
        <f t="shared" si="1"/>
        <v>0.77916914351851851</v>
      </c>
      <c r="E26" s="1" t="str">
        <f>VLOOKUP(B26,Runners!CV$3:CZ$201,5,FALSE)</f>
        <v>Ruth Bye</v>
      </c>
    </row>
    <row r="27" spans="1:5" x14ac:dyDescent="0.2">
      <c r="A27" s="1">
        <f t="shared" si="0"/>
        <v>24</v>
      </c>
      <c r="B27" s="8">
        <f>IF(Runners!A26&lt;&gt;"",SMALL(Runners!CV$3:CV$201,A27),"")</f>
        <v>8.6828935185185186E-3</v>
      </c>
      <c r="C27" s="8">
        <f t="shared" si="1"/>
        <v>0.77951622685185185</v>
      </c>
      <c r="E27" s="1" t="str">
        <f>VLOOKUP(B27,Runners!CV$3:CZ$201,5,FALSE)</f>
        <v>Philip Gower</v>
      </c>
    </row>
    <row r="28" spans="1:5" x14ac:dyDescent="0.2">
      <c r="A28" s="1">
        <f t="shared" si="0"/>
        <v>25</v>
      </c>
      <c r="B28" s="8">
        <f>IF(Runners!A27&lt;&gt;"",SMALL(Runners!CV$3:CV$201,A28),"")</f>
        <v>9.203449074074074E-3</v>
      </c>
      <c r="C28" s="8">
        <f t="shared" si="1"/>
        <v>0.78003678240740748</v>
      </c>
      <c r="E28" s="1" t="str">
        <f>VLOOKUP(B28,Runners!CV$3:CZ$201,5,FALSE)</f>
        <v>Morgan Pritchard</v>
      </c>
    </row>
    <row r="29" spans="1:5" x14ac:dyDescent="0.2">
      <c r="A29" s="1">
        <f t="shared" si="0"/>
        <v>26</v>
      </c>
      <c r="B29" s="8">
        <f>IF(Runners!A28&lt;&gt;"",SMALL(Runners!CV$3:CV$201,A29),"")</f>
        <v>9.2039351851851848E-3</v>
      </c>
      <c r="C29" s="8">
        <f t="shared" si="1"/>
        <v>0.78003726851851851</v>
      </c>
      <c r="E29" s="1" t="str">
        <f>VLOOKUP(B29,Runners!CV$3:CZ$201,5,FALSE)</f>
        <v>Simon Smith</v>
      </c>
    </row>
    <row r="30" spans="1:5" x14ac:dyDescent="0.2">
      <c r="A30" s="1">
        <f t="shared" si="0"/>
        <v>27</v>
      </c>
      <c r="B30" s="8">
        <f>IF(Runners!A29&lt;&gt;"",SMALL(Runners!CV$3:CV$201,A30),"")</f>
        <v>9.3763657407407407E-3</v>
      </c>
      <c r="C30" s="8">
        <f t="shared" si="1"/>
        <v>0.78020969907407411</v>
      </c>
      <c r="E30" s="1" t="str">
        <f>VLOOKUP(B30,Runners!CV$3:CZ$201,5,FALSE)</f>
        <v>Julia Rolfe</v>
      </c>
    </row>
    <row r="31" spans="1:5" x14ac:dyDescent="0.2">
      <c r="A31" s="1">
        <f t="shared" si="0"/>
        <v>28</v>
      </c>
      <c r="B31" s="8">
        <f>IF(Runners!A30&lt;&gt;"",SMALL(Runners!CV$3:CV$201,A31),"")</f>
        <v>9.5489583333333346E-3</v>
      </c>
      <c r="C31" s="8">
        <f t="shared" si="1"/>
        <v>0.78038229166666673</v>
      </c>
      <c r="E31" s="1" t="str">
        <f>VLOOKUP(B31,Runners!CV$3:CZ$201,5,FALSE)</f>
        <v>Carolyn Melvyn</v>
      </c>
    </row>
    <row r="32" spans="1:5" x14ac:dyDescent="0.2">
      <c r="A32" s="1">
        <f t="shared" si="0"/>
        <v>29</v>
      </c>
      <c r="B32" s="8">
        <f>IF(Runners!A31&lt;&gt;"",SMALL(Runners!CV$3:CV$201,A32),"")</f>
        <v>9.5490740740740744E-3</v>
      </c>
      <c r="C32" s="8">
        <f t="shared" si="1"/>
        <v>0.7803824074074075</v>
      </c>
      <c r="E32" s="1" t="str">
        <f>VLOOKUP(B32,Runners!CV$3:CZ$201,5,FALSE)</f>
        <v>Christine Rouse</v>
      </c>
    </row>
    <row r="33" spans="1:5" x14ac:dyDescent="0.2">
      <c r="A33" s="1">
        <f t="shared" si="0"/>
        <v>30</v>
      </c>
      <c r="B33" s="8">
        <f>IF(Runners!A32&lt;&gt;"",SMALL(Runners!CV$3:CV$201,A33),"")</f>
        <v>9.7237962962962964E-3</v>
      </c>
      <c r="C33" s="8">
        <f t="shared" si="1"/>
        <v>0.78055712962962964</v>
      </c>
      <c r="E33" s="1" t="str">
        <f>VLOOKUP(B33,Runners!CV$3:CZ$201,5,FALSE)</f>
        <v>Laura Byrne</v>
      </c>
    </row>
    <row r="34" spans="1:5" x14ac:dyDescent="0.2">
      <c r="A34" s="1">
        <f t="shared" si="0"/>
        <v>31</v>
      </c>
      <c r="B34" s="8">
        <f>IF(Runners!A33&lt;&gt;"",SMALL(Runners!CV$3:CV$201,A34),"")</f>
        <v>9.8961111111111107E-3</v>
      </c>
      <c r="C34" s="8">
        <f t="shared" si="1"/>
        <v>0.78072944444444448</v>
      </c>
      <c r="E34" s="1" t="str">
        <f>VLOOKUP(B34,Runners!CV$3:CZ$201,5,FALSE)</f>
        <v>Bec Willetts</v>
      </c>
    </row>
    <row r="35" spans="1:5" x14ac:dyDescent="0.2">
      <c r="A35" s="1">
        <f t="shared" si="0"/>
        <v>32</v>
      </c>
      <c r="B35" s="8">
        <f>IF(Runners!A34&lt;&gt;"",SMALL(Runners!CV$3:CV$201,A35),"")</f>
        <v>1.0069699074074075E-2</v>
      </c>
      <c r="C35" s="8">
        <f t="shared" si="1"/>
        <v>0.78090303240740744</v>
      </c>
      <c r="E35" s="1" t="str">
        <f>VLOOKUP(B35,Runners!CV$3:CZ$201,5,FALSE)</f>
        <v>Barry Broughton</v>
      </c>
    </row>
    <row r="36" spans="1:5" x14ac:dyDescent="0.2">
      <c r="A36" s="1">
        <f t="shared" si="0"/>
        <v>33</v>
      </c>
      <c r="B36" s="8">
        <f>IF(Runners!A35&lt;&gt;"",SMALL(Runners!CV$3:CV$201,A36),"")</f>
        <v>1.0243171296296297E-2</v>
      </c>
      <c r="C36" s="8">
        <f t="shared" si="1"/>
        <v>0.78107650462962963</v>
      </c>
      <c r="E36" s="1" t="str">
        <f>VLOOKUP(B36,Runners!CV$3:CZ$201,5,FALSE)</f>
        <v>Alex Wiggins</v>
      </c>
    </row>
    <row r="37" spans="1:5" x14ac:dyDescent="0.2">
      <c r="A37" s="1">
        <f t="shared" si="0"/>
        <v>34</v>
      </c>
      <c r="B37" s="8">
        <f>IF(Runners!A36&lt;&gt;"",SMALL(Runners!CV$3:CV$201,A37),"")</f>
        <v>1.0244143518518519E-2</v>
      </c>
      <c r="C37" s="8">
        <f t="shared" si="1"/>
        <v>0.78107747685185192</v>
      </c>
      <c r="E37" s="1" t="str">
        <f>VLOOKUP(B37,Runners!CV$3:CZ$201,5,FALSE)</f>
        <v>Guest 55</v>
      </c>
    </row>
    <row r="38" spans="1:5" x14ac:dyDescent="0.2">
      <c r="A38" s="1">
        <f t="shared" si="0"/>
        <v>35</v>
      </c>
      <c r="B38" s="8">
        <f>IF(Runners!A37&lt;&gt;"",SMALL(Runners!CV$3:CV$201,A38),"")</f>
        <v>1.0418402777777776E-2</v>
      </c>
      <c r="C38" s="8">
        <f t="shared" si="1"/>
        <v>0.78125173611111109</v>
      </c>
      <c r="E38" s="1" t="str">
        <f>VLOOKUP(B38,Runners!CV$3:CZ$201,5,FALSE)</f>
        <v>Liz Canavan</v>
      </c>
    </row>
    <row r="39" spans="1:5" x14ac:dyDescent="0.2">
      <c r="A39" s="1">
        <f t="shared" si="0"/>
        <v>36</v>
      </c>
      <c r="B39" s="8">
        <f>IF(Runners!A38&lt;&gt;"",SMALL(Runners!CV$3:CV$201,A39),"")</f>
        <v>1.0419467592592591E-2</v>
      </c>
      <c r="C39" s="8">
        <f t="shared" si="1"/>
        <v>0.78125280092592597</v>
      </c>
      <c r="E39" s="1" t="str">
        <f>VLOOKUP(B39,Runners!CV$3:CZ$201,5,FALSE)</f>
        <v>Vicky Richardson</v>
      </c>
    </row>
    <row r="40" spans="1:5" x14ac:dyDescent="0.2">
      <c r="A40" s="1">
        <f t="shared" si="0"/>
        <v>37</v>
      </c>
      <c r="B40" s="8">
        <f>IF(Runners!A39&lt;&gt;"",SMALL(Runners!CV$3:CV$201,A40),"")</f>
        <v>1.0592592592592593E-2</v>
      </c>
      <c r="C40" s="8">
        <f t="shared" si="1"/>
        <v>0.78142592592592597</v>
      </c>
      <c r="E40" s="1" t="str">
        <f>VLOOKUP(B40,Runners!CV$3:CZ$201,5,FALSE)</f>
        <v>Peter Thomson</v>
      </c>
    </row>
    <row r="41" spans="1:5" x14ac:dyDescent="0.2">
      <c r="A41" s="1">
        <f t="shared" si="0"/>
        <v>38</v>
      </c>
      <c r="B41" s="8">
        <f>IF(Runners!A40&lt;&gt;"",SMALL(Runners!CV$3:CV$201,A41),"")</f>
        <v>1.0764629629629629E-2</v>
      </c>
      <c r="C41" s="8">
        <f t="shared" si="1"/>
        <v>0.78159796296296302</v>
      </c>
      <c r="E41" s="1" t="str">
        <f>VLOOKUP(B41,Runners!CV$3:CZ$201,5,FALSE)</f>
        <v>Emma Johnston</v>
      </c>
    </row>
    <row r="42" spans="1:5" x14ac:dyDescent="0.2">
      <c r="A42" s="1">
        <f t="shared" si="0"/>
        <v>39</v>
      </c>
      <c r="B42" s="8">
        <f>IF(Runners!A41&lt;&gt;"",SMALL(Runners!CV$3:CV$201,A42),"")</f>
        <v>1.0939027777777777E-2</v>
      </c>
      <c r="C42" s="8">
        <f t="shared" si="1"/>
        <v>0.78177236111111115</v>
      </c>
      <c r="E42" s="1" t="str">
        <f>VLOOKUP(B42,Runners!CV$3:CZ$201,5,FALSE)</f>
        <v>Kirsten Burnett</v>
      </c>
    </row>
    <row r="43" spans="1:5" x14ac:dyDescent="0.2">
      <c r="A43" s="1">
        <f t="shared" si="0"/>
        <v>40</v>
      </c>
      <c r="B43" s="8">
        <f>IF(Runners!A42&lt;&gt;"",SMALL(Runners!CV$3:CV$201,A43),"")</f>
        <v>1.0939166666666666E-2</v>
      </c>
      <c r="C43" s="8">
        <f t="shared" si="1"/>
        <v>0.78177249999999998</v>
      </c>
      <c r="E43" s="1" t="str">
        <f>VLOOKUP(B43,Runners!CV$3:CZ$201,5,FALSE)</f>
        <v>Linda Chadderton</v>
      </c>
    </row>
    <row r="44" spans="1:5" x14ac:dyDescent="0.2">
      <c r="A44" s="1">
        <f t="shared" si="0"/>
        <v>41</v>
      </c>
      <c r="B44" s="8">
        <f>IF(Runners!A43&lt;&gt;"",SMALL(Runners!CV$3:CV$201,A44),"")</f>
        <v>1.0939791666666665E-2</v>
      </c>
      <c r="C44" s="8">
        <f t="shared" si="1"/>
        <v>0.78177312500000007</v>
      </c>
      <c r="E44" s="1" t="str">
        <f>VLOOKUP(B44,Runners!CV$3:CZ$201,5,FALSE)</f>
        <v>Peter Reid</v>
      </c>
    </row>
    <row r="45" spans="1:5" x14ac:dyDescent="0.2">
      <c r="A45" s="1">
        <f t="shared" si="0"/>
        <v>42</v>
      </c>
      <c r="B45" s="8">
        <f>IF(Runners!A44&lt;&gt;"",SMALL(Runners!CV$3:CV$201,A45),"")</f>
        <v>1.1111921296296297E-2</v>
      </c>
      <c r="C45" s="8">
        <f t="shared" si="1"/>
        <v>0.78194525462962972</v>
      </c>
      <c r="E45" s="1" t="str">
        <f>VLOOKUP(B45,Runners!CV$3:CZ$201,5,FALSE)</f>
        <v>Georgina Read</v>
      </c>
    </row>
    <row r="46" spans="1:5" x14ac:dyDescent="0.2">
      <c r="A46" s="1">
        <f t="shared" si="0"/>
        <v>43</v>
      </c>
      <c r="B46" s="8">
        <f>IF(Runners!A45&lt;&gt;"",SMALL(Runners!CV$3:CV$201,A46),"")</f>
        <v>1.111201388888889E-2</v>
      </c>
      <c r="C46" s="8">
        <f t="shared" si="1"/>
        <v>0.78194534722222231</v>
      </c>
      <c r="E46" s="1" t="str">
        <f>VLOOKUP(B46,Runners!CV$3:CZ$201,5,FALSE)</f>
        <v>Greg Oulton</v>
      </c>
    </row>
    <row r="47" spans="1:5" x14ac:dyDescent="0.2">
      <c r="A47" s="1">
        <f t="shared" si="0"/>
        <v>44</v>
      </c>
      <c r="B47" s="8">
        <f>IF(Runners!A46&lt;&gt;"",SMALL(Runners!CV$3:CV$201,A47),"")</f>
        <v>1.1287175925925926E-2</v>
      </c>
      <c r="C47" s="8">
        <f t="shared" si="1"/>
        <v>0.78212050925925924</v>
      </c>
      <c r="E47" s="1" t="str">
        <f>VLOOKUP(B47,Runners!CV$3:CZ$201,5,FALSE)</f>
        <v>Roy Stevens</v>
      </c>
    </row>
    <row r="48" spans="1:5" x14ac:dyDescent="0.2">
      <c r="A48" s="1">
        <f t="shared" si="0"/>
        <v>45</v>
      </c>
      <c r="B48" s="8">
        <f>IF(Runners!A47&lt;&gt;"",SMALL(Runners!CV$3:CV$201,A48),"")</f>
        <v>1.1287222222222223E-2</v>
      </c>
      <c r="C48" s="8">
        <f t="shared" si="1"/>
        <v>0.7821205555555556</v>
      </c>
      <c r="E48" s="1" t="str">
        <f>VLOOKUP(B48,Runners!CV$3:CZ$201,5,FALSE)</f>
        <v>Ruth Wheatley</v>
      </c>
    </row>
    <row r="49" spans="1:5" x14ac:dyDescent="0.2">
      <c r="A49" s="1">
        <f t="shared" si="0"/>
        <v>46</v>
      </c>
      <c r="B49" s="8">
        <f>IF(Runners!A48&lt;&gt;"",SMALL(Runners!CV$3:CV$201,A49),"")</f>
        <v>1.146074074074074E-2</v>
      </c>
      <c r="C49" s="8">
        <f t="shared" si="1"/>
        <v>0.78229407407407414</v>
      </c>
      <c r="E49" s="1" t="str">
        <f>VLOOKUP(B49,Runners!CV$3:CZ$201,5,FALSE)</f>
        <v>Robert Parker</v>
      </c>
    </row>
    <row r="50" spans="1:5" x14ac:dyDescent="0.2">
      <c r="A50" s="1">
        <f t="shared" si="0"/>
        <v>47</v>
      </c>
      <c r="B50" s="8">
        <f>IF(Runners!A49&lt;&gt;"",SMALL(Runners!CV$3:CV$201,A50),"")</f>
        <v>1.1633148148148148E-2</v>
      </c>
      <c r="C50" s="8">
        <f t="shared" si="1"/>
        <v>0.78246648148148157</v>
      </c>
      <c r="E50" s="1" t="str">
        <f>VLOOKUP(B50,Runners!CV$3:CZ$201,5,FALSE)</f>
        <v>Jason Sheridan</v>
      </c>
    </row>
    <row r="51" spans="1:5" x14ac:dyDescent="0.2">
      <c r="A51" s="1">
        <f t="shared" si="0"/>
        <v>48</v>
      </c>
      <c r="B51" s="8">
        <f>IF(Runners!A50&lt;&gt;"",SMALL(Runners!CV$3:CV$201,A51),"")</f>
        <v>1.1633425925925926E-2</v>
      </c>
      <c r="C51" s="8">
        <f t="shared" si="1"/>
        <v>0.78246675925925935</v>
      </c>
      <c r="E51" s="1" t="str">
        <f>VLOOKUP(B51,Runners!CV$3:CZ$201,5,FALSE)</f>
        <v>Katy McIntyre</v>
      </c>
    </row>
    <row r="52" spans="1:5" x14ac:dyDescent="0.2">
      <c r="A52" s="1">
        <f t="shared" si="0"/>
        <v>49</v>
      </c>
      <c r="B52" s="8">
        <f>IF(Runners!A51&lt;&gt;"",SMALL(Runners!CV$3:CV$201,A52),"")</f>
        <v>1.1633958333333333E-2</v>
      </c>
      <c r="C52" s="8">
        <f t="shared" si="1"/>
        <v>0.78246729166666673</v>
      </c>
      <c r="E52" s="1" t="str">
        <f>VLOOKUP(B52,Runners!CV$3:CZ$201,5,FALSE)</f>
        <v>Mick Widdup</v>
      </c>
    </row>
    <row r="53" spans="1:5" x14ac:dyDescent="0.2">
      <c r="A53" s="1">
        <f t="shared" si="0"/>
        <v>50</v>
      </c>
      <c r="B53" s="8">
        <f>IF(Runners!A52&lt;&gt;"",SMALL(Runners!CV$3:CV$201,A53),"")</f>
        <v>1.1634652777777778E-2</v>
      </c>
      <c r="C53" s="8">
        <f t="shared" si="1"/>
        <v>0.78246798611111112</v>
      </c>
      <c r="E53" s="1" t="str">
        <f>VLOOKUP(B53,Runners!CV$3:CZ$201,5,FALSE)</f>
        <v>Terri Eccles</v>
      </c>
    </row>
    <row r="54" spans="1:5" x14ac:dyDescent="0.2">
      <c r="A54" s="1">
        <f t="shared" si="0"/>
        <v>51</v>
      </c>
      <c r="B54" s="8">
        <f>IF(Runners!A53&lt;&gt;"",SMALL(Runners!CV$3:CV$201,A54),"")</f>
        <v>1.1806412037037037E-2</v>
      </c>
      <c r="C54" s="8">
        <f t="shared" si="1"/>
        <v>0.7826397453703704</v>
      </c>
      <c r="E54" s="1" t="str">
        <f>VLOOKUP(B54,Runners!CV$3:CZ$201,5,FALSE)</f>
        <v>Graham Webster</v>
      </c>
    </row>
    <row r="55" spans="1:5" x14ac:dyDescent="0.2">
      <c r="A55" s="1">
        <f t="shared" si="0"/>
        <v>52</v>
      </c>
      <c r="B55" s="8">
        <f>IF(Runners!A55&lt;&gt;"",SMALL(Runners!CV$3:CV$201,A55),"")</f>
        <v>1.1807777777777778E-2</v>
      </c>
      <c r="C55" s="8">
        <f t="shared" si="1"/>
        <v>0.78264111111111112</v>
      </c>
      <c r="E55" s="1" t="str">
        <f>VLOOKUP(B55,Runners!CV$3:CZ$201,5,FALSE)</f>
        <v>Pam Hardman</v>
      </c>
    </row>
    <row r="56" spans="1:5" x14ac:dyDescent="0.2">
      <c r="A56" s="1">
        <f t="shared" si="0"/>
        <v>53</v>
      </c>
      <c r="B56" s="8">
        <f>IF(Runners!A56&lt;&gt;"",SMALL(Runners!CV$3:CV$201,A56),"")</f>
        <v>1.1808194444444444E-2</v>
      </c>
      <c r="C56" s="8">
        <f t="shared" si="1"/>
        <v>0.78264152777777785</v>
      </c>
      <c r="E56" s="1" t="str">
        <f>VLOOKUP(B56,Runners!CV$3:CZ$201,5,FALSE)</f>
        <v>Sue Hawitt</v>
      </c>
    </row>
    <row r="57" spans="1:5" x14ac:dyDescent="0.2">
      <c r="A57" s="1">
        <f t="shared" si="0"/>
        <v>54</v>
      </c>
      <c r="B57" s="8">
        <f>IF(Runners!A57&lt;&gt;"",SMALL(Runners!CV$3:CV$201,A57),"")</f>
        <v>1.1979791666666668E-2</v>
      </c>
      <c r="C57" s="8">
        <f t="shared" si="1"/>
        <v>0.782813125</v>
      </c>
      <c r="E57" s="1" t="str">
        <f>VLOOKUP(B57,Runners!CV$3:CZ$201,5,FALSE)</f>
        <v>Debbie Cooper</v>
      </c>
    </row>
    <row r="58" spans="1:5" x14ac:dyDescent="0.2">
      <c r="A58" s="1">
        <f t="shared" si="0"/>
        <v>55</v>
      </c>
      <c r="B58" s="8">
        <f>IF(Runners!A58&lt;&gt;"",SMALL(Runners!CV$3:CV$201,A58),"")</f>
        <v>1.2327893518518518E-2</v>
      </c>
      <c r="C58" s="8">
        <f t="shared" si="1"/>
        <v>0.78316122685185185</v>
      </c>
      <c r="E58" s="1" t="str">
        <f>VLOOKUP(B58,Runners!CV$3:CZ$201,5,FALSE)</f>
        <v>Kevin Murray</v>
      </c>
    </row>
    <row r="59" spans="1:5" x14ac:dyDescent="0.2">
      <c r="A59" s="1">
        <f t="shared" si="0"/>
        <v>56</v>
      </c>
      <c r="B59" s="8">
        <f>IF(Runners!A59&lt;&gt;"",SMALL(Runners!CV$3:CV$201,A59),"")</f>
        <v>1.2500486111111112E-2</v>
      </c>
      <c r="C59" s="8">
        <f t="shared" si="1"/>
        <v>0.78333381944444447</v>
      </c>
      <c r="E59" s="1" t="str">
        <f>VLOOKUP(B59,Runners!CV$3:CZ$201,5,FALSE)</f>
        <v>Claire Markham</v>
      </c>
    </row>
    <row r="60" spans="1:5" x14ac:dyDescent="0.2">
      <c r="A60" s="1">
        <f t="shared" si="0"/>
        <v>57</v>
      </c>
      <c r="B60" s="8">
        <f>IF(Runners!A60&lt;&gt;"",SMALL(Runners!CV$3:CV$201,A60),"")</f>
        <v>1.2674675925925926E-2</v>
      </c>
      <c r="C60" s="8">
        <f t="shared" si="1"/>
        <v>0.78350800925925934</v>
      </c>
      <c r="E60" s="1" t="str">
        <f>VLOOKUP(B60,Runners!CV$3:CZ$201,5,FALSE)</f>
        <v>Guest 50</v>
      </c>
    </row>
    <row r="61" spans="1:5" x14ac:dyDescent="0.2">
      <c r="A61" s="1">
        <f t="shared" si="0"/>
        <v>58</v>
      </c>
      <c r="B61" s="8">
        <f>IF(Runners!A61&lt;&gt;"",SMALL(Runners!CV$3:CV$201,A61),"")</f>
        <v>1.2675069444444444E-2</v>
      </c>
      <c r="C61" s="8">
        <f t="shared" si="1"/>
        <v>0.78350840277777778</v>
      </c>
      <c r="E61" s="1" t="str">
        <f>VLOOKUP(B61,Runners!CV$3:CZ$201,5,FALSE)</f>
        <v>Kathy Gaunt</v>
      </c>
    </row>
    <row r="62" spans="1:5" x14ac:dyDescent="0.2">
      <c r="A62" s="1">
        <f t="shared" si="0"/>
        <v>59</v>
      </c>
      <c r="B62" s="8">
        <f>IF(Runners!A62&lt;&gt;"",SMALL(Runners!CV$3:CV$201,A62),"")</f>
        <v>1.2675972222222222E-2</v>
      </c>
      <c r="C62" s="8">
        <f t="shared" si="1"/>
        <v>0.78350930555555565</v>
      </c>
      <c r="E62" s="1" t="str">
        <f>VLOOKUP(B62,Runners!CV$3:CZ$201,5,FALSE)</f>
        <v>Richard Needham</v>
      </c>
    </row>
    <row r="63" spans="1:5" x14ac:dyDescent="0.2">
      <c r="A63" s="1">
        <f t="shared" si="0"/>
        <v>60</v>
      </c>
      <c r="B63" s="8">
        <f>IF(Runners!A63&lt;&gt;"",SMALL(Runners!CV$3:CV$201,A63),"")</f>
        <v>1.3020856481481482E-2</v>
      </c>
      <c r="C63" s="8">
        <f t="shared" si="1"/>
        <v>0.78385418981481481</v>
      </c>
      <c r="E63" s="1" t="str">
        <f>VLOOKUP(B63,Runners!CV$3:CZ$201,5,FALSE)</f>
        <v>Aaron Kirkby</v>
      </c>
    </row>
    <row r="64" spans="1:5" x14ac:dyDescent="0.2">
      <c r="A64" s="1">
        <f t="shared" si="0"/>
        <v>61</v>
      </c>
      <c r="B64" s="8">
        <f>IF(Runners!A64&lt;&gt;"",SMALL(Runners!CV$3:CV$201,A64),"")</f>
        <v>1.302113425925926E-2</v>
      </c>
      <c r="C64" s="8">
        <f t="shared" si="1"/>
        <v>0.78385446759259259</v>
      </c>
      <c r="E64" s="1" t="str">
        <f>VLOOKUP(B64,Runners!CV$3:CZ$201,5,FALSE)</f>
        <v>Ben McCabe</v>
      </c>
    </row>
    <row r="65" spans="1:5" x14ac:dyDescent="0.2">
      <c r="A65" s="1">
        <f t="shared" si="0"/>
        <v>62</v>
      </c>
      <c r="B65" s="8">
        <f>IF(Runners!A65&lt;&gt;"",SMALL(Runners!CV$3:CV$201,A65),"")</f>
        <v>1.3022615740740741E-2</v>
      </c>
      <c r="C65" s="8">
        <f t="shared" si="1"/>
        <v>0.78385594907407408</v>
      </c>
      <c r="E65" s="1" t="str">
        <f>VLOOKUP(B65,Runners!CV$3:CZ$201,5,FALSE)</f>
        <v>Maddy Markham</v>
      </c>
    </row>
    <row r="66" spans="1:5" x14ac:dyDescent="0.2">
      <c r="A66" s="1">
        <f t="shared" si="0"/>
        <v>63</v>
      </c>
      <c r="B66" s="8">
        <f>IF(Runners!A66&lt;&gt;"",SMALL(Runners!CV$3:CV$201,A66),"")</f>
        <v>1.3022986111111112E-2</v>
      </c>
      <c r="C66" s="8">
        <f t="shared" si="1"/>
        <v>0.78385631944444445</v>
      </c>
      <c r="E66" s="1" t="str">
        <f>VLOOKUP(B66,Runners!CV$3:CZ$201,5,FALSE)</f>
        <v>Nigel Simpkin</v>
      </c>
    </row>
    <row r="67" spans="1:5" x14ac:dyDescent="0.2">
      <c r="A67" s="1">
        <f t="shared" si="0"/>
        <v>64</v>
      </c>
      <c r="B67" s="8">
        <f>IF(Runners!A67&lt;&gt;"",SMALL(Runners!CV$3:CV$201,A67),"")</f>
        <v>1.3197060185185185E-2</v>
      </c>
      <c r="C67" s="8">
        <f t="shared" si="1"/>
        <v>0.78403039351851855</v>
      </c>
      <c r="E67" s="1" t="str">
        <f>VLOOKUP(B67,Runners!CV$3:CZ$201,5,FALSE)</f>
        <v>Steve Wise</v>
      </c>
    </row>
    <row r="68" spans="1:5" x14ac:dyDescent="0.2">
      <c r="A68" s="1">
        <f t="shared" si="0"/>
        <v>65</v>
      </c>
      <c r="B68" s="8">
        <f>IF(Runners!A68&lt;&gt;"",SMALL(Runners!CV$3:CV$201,A68),"")</f>
        <v>1.3370879629629628E-2</v>
      </c>
      <c r="C68" s="8">
        <f t="shared" si="1"/>
        <v>0.78420421296296294</v>
      </c>
      <c r="E68" s="1" t="str">
        <f>VLOOKUP(B68,Runners!CV$3:CZ$201,5,FALSE)</f>
        <v>Wayne Byrne</v>
      </c>
    </row>
    <row r="69" spans="1:5" x14ac:dyDescent="0.2">
      <c r="A69" s="1">
        <f t="shared" ref="A69:A132" si="2">A68+1</f>
        <v>66</v>
      </c>
      <c r="B69" s="8">
        <f>IF(Runners!A69&lt;&gt;"",SMALL(Runners!CV$3:CV$201,A69),"")</f>
        <v>1.3888935185185185E-2</v>
      </c>
      <c r="C69" s="8">
        <f t="shared" ref="C69:C132" si="3">IF(B69&lt;&gt;"",B69+C$1,"")</f>
        <v>0.78472226851851856</v>
      </c>
      <c r="E69" s="1" t="str">
        <f>VLOOKUP(B69,Runners!CV$3:CZ$201,5,FALSE)</f>
        <v>Alan Elstone</v>
      </c>
    </row>
    <row r="70" spans="1:5" x14ac:dyDescent="0.2">
      <c r="A70" s="1">
        <f t="shared" si="2"/>
        <v>67</v>
      </c>
      <c r="B70" s="8">
        <f>IF(Runners!A70&lt;&gt;"",SMALL(Runners!CV$3:CV$201,A70),"")</f>
        <v>1.3889930555555555E-2</v>
      </c>
      <c r="C70" s="8">
        <f t="shared" si="3"/>
        <v>0.78472326388888891</v>
      </c>
      <c r="E70" s="1" t="str">
        <f>VLOOKUP(B70,Runners!CV$3:CZ$201,5,FALSE)</f>
        <v>Guest 47:30</v>
      </c>
    </row>
    <row r="71" spans="1:5" x14ac:dyDescent="0.2">
      <c r="A71" s="1">
        <f t="shared" si="2"/>
        <v>68</v>
      </c>
      <c r="B71" s="8">
        <f>IF(Runners!A71&lt;&gt;"",SMALL(Runners!CV$3:CV$201,A71),"")</f>
        <v>1.389048611111111E-2</v>
      </c>
      <c r="C71" s="8">
        <f t="shared" si="3"/>
        <v>0.78472381944444447</v>
      </c>
      <c r="E71" s="1" t="str">
        <f>VLOOKUP(B71,Runners!CV$3:CZ$201,5,FALSE)</f>
        <v>Lee Ramsden</v>
      </c>
    </row>
    <row r="72" spans="1:5" x14ac:dyDescent="0.2">
      <c r="A72" s="1">
        <f t="shared" si="2"/>
        <v>69</v>
      </c>
      <c r="B72" s="8">
        <f>IF(Runners!A72&lt;&gt;"",SMALL(Runners!CV$3:CV$201,A72),"")</f>
        <v>1.3891273148148147E-2</v>
      </c>
      <c r="C72" s="8">
        <f t="shared" si="3"/>
        <v>0.78472460648148157</v>
      </c>
      <c r="E72" s="1" t="str">
        <f>VLOOKUP(B72,Runners!CV$3:CZ$201,5,FALSE)</f>
        <v>Richard Storey</v>
      </c>
    </row>
    <row r="73" spans="1:5" x14ac:dyDescent="0.2">
      <c r="A73" s="1">
        <f t="shared" si="2"/>
        <v>70</v>
      </c>
      <c r="B73" s="8">
        <f>IF(Runners!A73&lt;&gt;"",SMALL(Runners!CV$3:CV$201,A73),"")</f>
        <v>1.4063935185185186E-2</v>
      </c>
      <c r="C73" s="8">
        <f t="shared" si="3"/>
        <v>0.7848972685185186</v>
      </c>
      <c r="E73" s="1" t="str">
        <f>VLOOKUP(B73,Runners!CV$3:CZ$201,5,FALSE)</f>
        <v>Kate Edwards</v>
      </c>
    </row>
    <row r="74" spans="1:5" x14ac:dyDescent="0.2">
      <c r="A74" s="1">
        <f t="shared" si="2"/>
        <v>71</v>
      </c>
      <c r="B74" s="8">
        <f>IF(Runners!A74&lt;&gt;"",SMALL(Runners!CV$3:CV$201,A74),"")</f>
        <v>1.4064328703703704E-2</v>
      </c>
      <c r="C74" s="8">
        <f t="shared" si="3"/>
        <v>0.78489766203703704</v>
      </c>
      <c r="E74" s="1" t="str">
        <f>VLOOKUP(B74,Runners!CV$3:CZ$201,5,FALSE)</f>
        <v>Mark Johnston</v>
      </c>
    </row>
    <row r="75" spans="1:5" x14ac:dyDescent="0.2">
      <c r="A75" s="1">
        <f t="shared" si="2"/>
        <v>72</v>
      </c>
      <c r="B75" s="8">
        <f>IF(Runners!A75&lt;&gt;"",SMALL(Runners!CV$3:CV$201,A75),"")</f>
        <v>1.4064375E-2</v>
      </c>
      <c r="C75" s="8">
        <f t="shared" si="3"/>
        <v>0.78489770833333339</v>
      </c>
      <c r="E75" s="1" t="str">
        <f>VLOOKUP(B75,Runners!CV$3:CZ$201,5,FALSE)</f>
        <v>Matt Ames</v>
      </c>
    </row>
    <row r="76" spans="1:5" x14ac:dyDescent="0.2">
      <c r="A76" s="1">
        <f t="shared" si="2"/>
        <v>73</v>
      </c>
      <c r="B76" s="8">
        <f>IF(Runners!A76&lt;&gt;"",SMALL(Runners!CV$3:CV$201,A76),"")</f>
        <v>1.4065231481481482E-2</v>
      </c>
      <c r="C76" s="8">
        <f t="shared" si="3"/>
        <v>0.7848985648148149</v>
      </c>
      <c r="E76" s="1" t="str">
        <f>VLOOKUP(B76,Runners!CV$3:CZ$201,5,FALSE)</f>
        <v>Tim Jefferson</v>
      </c>
    </row>
    <row r="77" spans="1:5" x14ac:dyDescent="0.2">
      <c r="A77" s="1">
        <f t="shared" si="2"/>
        <v>74</v>
      </c>
      <c r="B77" s="8">
        <f>IF(Runners!A77&lt;&gt;"",SMALL(Runners!CV$3:CV$201,A77),"")</f>
        <v>1.4236342592592592E-2</v>
      </c>
      <c r="C77" s="8">
        <f t="shared" si="3"/>
        <v>0.78506967592592591</v>
      </c>
      <c r="E77" s="1" t="str">
        <f>VLOOKUP(B77,Runners!CV$3:CZ$201,5,FALSE)</f>
        <v>Barbara Holmes</v>
      </c>
    </row>
    <row r="78" spans="1:5" x14ac:dyDescent="0.2">
      <c r="A78" s="1">
        <f t="shared" si="2"/>
        <v>75</v>
      </c>
      <c r="B78" s="8">
        <f>IF(Runners!A78&lt;&gt;"",SMALL(Runners!CV$3:CV$201,A78),"")</f>
        <v>1.4237430555555555E-2</v>
      </c>
      <c r="C78" s="8">
        <f t="shared" si="3"/>
        <v>0.78507076388888897</v>
      </c>
      <c r="E78" s="1" t="str">
        <f>VLOOKUP(B78,Runners!CV$3:CZ$201,5,FALSE)</f>
        <v>John Bertenshaw</v>
      </c>
    </row>
    <row r="79" spans="1:5" x14ac:dyDescent="0.2">
      <c r="A79" s="1">
        <f t="shared" si="2"/>
        <v>76</v>
      </c>
      <c r="B79" s="8">
        <f>IF(Runners!A79&lt;&gt;"",SMALL(Runners!CV$3:CV$201,A79),"")</f>
        <v>1.4410277777777779E-2</v>
      </c>
      <c r="C79" s="8">
        <f t="shared" si="3"/>
        <v>0.78524361111111118</v>
      </c>
      <c r="E79" s="1" t="str">
        <f>VLOOKUP(B79,Runners!CV$3:CZ$201,5,FALSE)</f>
        <v>Darran Ames</v>
      </c>
    </row>
    <row r="80" spans="1:5" x14ac:dyDescent="0.2">
      <c r="A80" s="1">
        <f t="shared" si="2"/>
        <v>77</v>
      </c>
      <c r="B80" s="8">
        <f>IF(Runners!A80&lt;&gt;"",SMALL(Runners!CV$3:CV$201,A80),"")</f>
        <v>1.4583842592592593E-2</v>
      </c>
      <c r="C80" s="8">
        <f t="shared" si="3"/>
        <v>0.78541717592592597</v>
      </c>
      <c r="E80" s="1" t="str">
        <f>VLOOKUP(B80,Runners!CV$3:CZ$201,5,FALSE)</f>
        <v>Clare Taylor</v>
      </c>
    </row>
    <row r="81" spans="1:5" x14ac:dyDescent="0.2">
      <c r="A81" s="1">
        <f t="shared" si="2"/>
        <v>78</v>
      </c>
      <c r="B81" s="8">
        <f>IF(Runners!A81&lt;&gt;"",SMALL(Runners!CV$3:CV$201,A81),"")</f>
        <v>1.475849537037037E-2</v>
      </c>
      <c r="C81" s="8">
        <f t="shared" si="3"/>
        <v>0.7855918287037037</v>
      </c>
      <c r="E81" s="1" t="str">
        <f>VLOOKUP(B81,Runners!CV$3:CZ$201,5,FALSE)</f>
        <v>Laura Bremner</v>
      </c>
    </row>
    <row r="82" spans="1:5" x14ac:dyDescent="0.2">
      <c r="A82" s="1">
        <f t="shared" si="2"/>
        <v>79</v>
      </c>
      <c r="B82" s="8">
        <f>IF(Runners!A82&lt;&gt;"",SMALL(Runners!CV$3:CV$201,A82),"")</f>
        <v>1.4931087962962964E-2</v>
      </c>
      <c r="C82" s="8">
        <f t="shared" si="3"/>
        <v>0.78576442129629631</v>
      </c>
      <c r="E82" s="1" t="str">
        <f>VLOOKUP(B82,Runners!CV$3:CZ$201,5,FALSE)</f>
        <v>Dan Gregson</v>
      </c>
    </row>
    <row r="83" spans="1:5" x14ac:dyDescent="0.2">
      <c r="A83" s="1">
        <f t="shared" si="2"/>
        <v>80</v>
      </c>
      <c r="B83" s="8">
        <f>IF(Runners!A83&lt;&gt;"",SMALL(Runners!CV$3:CV$201,A83),"")</f>
        <v>1.4931226851851852E-2</v>
      </c>
      <c r="C83" s="8">
        <f t="shared" si="3"/>
        <v>0.78576456018518526</v>
      </c>
      <c r="E83" s="1" t="str">
        <f>VLOOKUP(B83,Runners!CV$3:CZ$201,5,FALSE)</f>
        <v>Dez Appleton</v>
      </c>
    </row>
    <row r="84" spans="1:5" x14ac:dyDescent="0.2">
      <c r="A84" s="1">
        <f t="shared" si="2"/>
        <v>81</v>
      </c>
      <c r="B84" s="8">
        <f>IF(Runners!A84&lt;&gt;"",SMALL(Runners!CV$3:CV$201,A84),"")</f>
        <v>1.4931574074074075E-2</v>
      </c>
      <c r="C84" s="8">
        <f t="shared" si="3"/>
        <v>0.78576490740740745</v>
      </c>
      <c r="E84" s="1" t="str">
        <f>VLOOKUP(B84,Runners!CV$3:CZ$201,5,FALSE)</f>
        <v>Guest 45</v>
      </c>
    </row>
    <row r="85" spans="1:5" x14ac:dyDescent="0.2">
      <c r="A85" s="1">
        <f t="shared" si="2"/>
        <v>82</v>
      </c>
      <c r="B85" s="8">
        <f>IF(Runners!A85&lt;&gt;"",SMALL(Runners!CV$3:CV$201,A85),"")</f>
        <v>1.4931805555555556E-2</v>
      </c>
      <c r="C85" s="8">
        <f t="shared" si="3"/>
        <v>0.78576513888888888</v>
      </c>
      <c r="E85" s="1" t="str">
        <f>VLOOKUP(B85,Runners!CV$3:CZ$201,5,FALSE)</f>
        <v>Jennifer Hill</v>
      </c>
    </row>
    <row r="86" spans="1:5" x14ac:dyDescent="0.2">
      <c r="A86" s="1">
        <f t="shared" si="2"/>
        <v>83</v>
      </c>
      <c r="B86" s="8">
        <f>IF(Runners!A86&lt;&gt;"",SMALL(Runners!CV$3:CV$201,A86),"")</f>
        <v>1.4932314814814815E-2</v>
      </c>
      <c r="C86" s="8">
        <f t="shared" si="3"/>
        <v>0.7857656481481482</v>
      </c>
      <c r="E86" s="1" t="str">
        <f>VLOOKUP(B86,Runners!CV$3:CZ$201,5,FALSE)</f>
        <v>Louise Cox</v>
      </c>
    </row>
    <row r="87" spans="1:5" x14ac:dyDescent="0.2">
      <c r="A87" s="1">
        <f t="shared" si="2"/>
        <v>84</v>
      </c>
      <c r="B87" s="8">
        <f>IF(Runners!A87&lt;&gt;"",SMALL(Runners!CV$3:CV$201,A87),"")</f>
        <v>1.4933125E-2</v>
      </c>
      <c r="C87" s="8">
        <f t="shared" si="3"/>
        <v>0.78576645833333336</v>
      </c>
      <c r="E87" s="1" t="str">
        <f>VLOOKUP(B87,Runners!CV$3:CZ$201,5,FALSE)</f>
        <v>Sophie Bohannon</v>
      </c>
    </row>
    <row r="88" spans="1:5" x14ac:dyDescent="0.2">
      <c r="A88" s="1">
        <f t="shared" si="2"/>
        <v>85</v>
      </c>
      <c r="B88" s="8">
        <f>IF(Runners!A88&lt;&gt;"",SMALL(Runners!CV$3:CV$201,A88),"")</f>
        <v>1.5105300925925927E-2</v>
      </c>
      <c r="C88" s="8">
        <f t="shared" si="3"/>
        <v>0.78593863425925925</v>
      </c>
      <c r="E88" s="1" t="str">
        <f>VLOOKUP(B88,Runners!CV$3:CZ$201,5,FALSE)</f>
        <v>Ian Tate</v>
      </c>
    </row>
    <row r="89" spans="1:5" x14ac:dyDescent="0.2">
      <c r="A89" s="1">
        <f t="shared" si="2"/>
        <v>86</v>
      </c>
      <c r="B89" s="8">
        <f>IF(Runners!A89&lt;&gt;"",SMALL(Runners!CV$3:CV$201,A89),"")</f>
        <v>1.5278356481481481E-2</v>
      </c>
      <c r="C89" s="8">
        <f t="shared" si="3"/>
        <v>0.78611168981481483</v>
      </c>
      <c r="E89" s="1" t="str">
        <f>VLOOKUP(B89,Runners!CV$3:CZ$201,5,FALSE)</f>
        <v>Daryl Bentley</v>
      </c>
    </row>
    <row r="90" spans="1:5" x14ac:dyDescent="0.2">
      <c r="A90" s="1">
        <f t="shared" si="2"/>
        <v>87</v>
      </c>
      <c r="B90" s="8">
        <f>IF(Runners!A90&lt;&gt;"",SMALL(Runners!CV$3:CV$201,A90),"")</f>
        <v>1.5452175925925926E-2</v>
      </c>
      <c r="C90" s="8">
        <f t="shared" si="3"/>
        <v>0.78628550925925933</v>
      </c>
      <c r="E90" s="1" t="str">
        <f>VLOOKUP(B90,Runners!CV$3:CZ$201,5,FALSE)</f>
        <v>George Thomson</v>
      </c>
    </row>
    <row r="91" spans="1:5" x14ac:dyDescent="0.2">
      <c r="A91" s="1">
        <f t="shared" si="2"/>
        <v>88</v>
      </c>
      <c r="B91" s="8">
        <f>IF(Runners!A91&lt;&gt;"",SMALL(Runners!CV$3:CV$201,A91),"")</f>
        <v>1.5452569444444446E-2</v>
      </c>
      <c r="C91" s="8">
        <f t="shared" si="3"/>
        <v>0.78628590277777777</v>
      </c>
      <c r="E91" s="1" t="str">
        <f>VLOOKUP(B91,Runners!CV$3:CZ$201,5,FALSE)</f>
        <v>James Whittle</v>
      </c>
    </row>
    <row r="92" spans="1:5" x14ac:dyDescent="0.2">
      <c r="A92" s="1">
        <f t="shared" si="2"/>
        <v>89</v>
      </c>
      <c r="B92" s="8">
        <f>IF(Runners!A92&lt;&gt;"",SMALL(Runners!CV$3:CV$201,A92),"")</f>
        <v>1.5453032407407408E-2</v>
      </c>
      <c r="C92" s="8">
        <f t="shared" si="3"/>
        <v>0.78628636574074073</v>
      </c>
      <c r="E92" s="1" t="str">
        <f>VLOOKUP(B92,Runners!CV$3:CZ$201,5,FALSE)</f>
        <v>Lewis McAfee</v>
      </c>
    </row>
    <row r="93" spans="1:5" x14ac:dyDescent="0.2">
      <c r="A93" s="1">
        <f t="shared" si="2"/>
        <v>90</v>
      </c>
      <c r="B93" s="8">
        <f>IF(Runners!A93&lt;&gt;"",SMALL(Runners!CV$3:CV$201,A93),"")</f>
        <v>1.5625601851851852E-2</v>
      </c>
      <c r="C93" s="8">
        <f t="shared" si="3"/>
        <v>0.78645893518518517</v>
      </c>
      <c r="E93" s="1" t="str">
        <f>VLOOKUP(B93,Runners!CV$3:CZ$201,5,FALSE)</f>
        <v>David Butler</v>
      </c>
    </row>
    <row r="94" spans="1:5" x14ac:dyDescent="0.2">
      <c r="A94" s="1">
        <f t="shared" si="2"/>
        <v>91</v>
      </c>
      <c r="B94" s="8">
        <f>IF(Runners!A94&lt;&gt;"",SMALL(Runners!CV$3:CV$201,A94),"")</f>
        <v>1.5799027777777776E-2</v>
      </c>
      <c r="C94" s="8">
        <f t="shared" si="3"/>
        <v>0.78663236111111112</v>
      </c>
      <c r="E94" s="1" t="str">
        <f>VLOOKUP(B94,Runners!CV$3:CZ$201,5,FALSE)</f>
        <v>Chris Bowker</v>
      </c>
    </row>
    <row r="95" spans="1:5" x14ac:dyDescent="0.2">
      <c r="A95" s="1">
        <f t="shared" si="2"/>
        <v>92</v>
      </c>
      <c r="B95" s="8">
        <f>IF(Runners!A95&lt;&gt;"",SMALL(Runners!CV$3:CV$201,A95),"")</f>
        <v>1.5974027777777778E-2</v>
      </c>
      <c r="C95" s="8">
        <f t="shared" si="3"/>
        <v>0.78680736111111116</v>
      </c>
      <c r="E95" s="1" t="str">
        <f>VLOOKUP(B95,Runners!CV$3:CZ$201,5,FALSE)</f>
        <v>Mark Hughes</v>
      </c>
    </row>
    <row r="96" spans="1:5" x14ac:dyDescent="0.2">
      <c r="A96" s="1">
        <f t="shared" si="2"/>
        <v>93</v>
      </c>
      <c r="B96" s="8">
        <f>IF(Runners!A96&lt;&gt;"",SMALL(Runners!CV$3:CV$201,A96),"")</f>
        <v>1.5974398148148147E-2</v>
      </c>
      <c r="C96" s="8">
        <f t="shared" si="3"/>
        <v>0.78680773148148153</v>
      </c>
      <c r="E96" s="1" t="str">
        <f>VLOOKUP(B96,Runners!CV$3:CZ$201,5,FALSE)</f>
        <v>Oliver Thomson</v>
      </c>
    </row>
    <row r="97" spans="1:5" x14ac:dyDescent="0.2">
      <c r="A97" s="1">
        <f t="shared" si="2"/>
        <v>94</v>
      </c>
      <c r="B97" s="8">
        <f>IF(Runners!A97&lt;&gt;"",SMALL(Runners!CV$3:CV$201,A97),"")</f>
        <v>1.6146273148148149E-2</v>
      </c>
      <c r="C97" s="8">
        <f t="shared" si="3"/>
        <v>0.78697960648148158</v>
      </c>
      <c r="E97" s="1" t="str">
        <f>VLOOKUP(B97,Runners!CV$3:CZ$201,5,FALSE)</f>
        <v>Chris Cottam</v>
      </c>
    </row>
    <row r="98" spans="1:5" x14ac:dyDescent="0.2">
      <c r="A98" s="1">
        <f t="shared" si="2"/>
        <v>95</v>
      </c>
      <c r="B98" s="8">
        <f>IF(Runners!A98&lt;&gt;"",SMALL(Runners!CV$3:CV$201,A98),"")</f>
        <v>1.6146828703703705E-2</v>
      </c>
      <c r="C98" s="8">
        <f t="shared" si="3"/>
        <v>0.78698016203703702</v>
      </c>
      <c r="E98" s="1" t="str">
        <f>VLOOKUP(B98,Runners!CV$3:CZ$201,5,FALSE)</f>
        <v>Guest 42:30</v>
      </c>
    </row>
    <row r="99" spans="1:5" x14ac:dyDescent="0.2">
      <c r="A99" s="1">
        <f t="shared" si="2"/>
        <v>96</v>
      </c>
      <c r="B99" s="8">
        <f>IF(Runners!A99&lt;&gt;"",SMALL(Runners!CV$3:CV$201,A99),"")</f>
        <v>1.6147685185185189E-2</v>
      </c>
      <c r="C99" s="8">
        <f t="shared" si="3"/>
        <v>0.78698101851851854</v>
      </c>
      <c r="E99" s="1" t="str">
        <f>VLOOKUP(B99,Runners!CV$3:CZ$201,5,FALSE)</f>
        <v>Mark Selby</v>
      </c>
    </row>
    <row r="100" spans="1:5" x14ac:dyDescent="0.2">
      <c r="A100" s="1">
        <f t="shared" si="2"/>
        <v>97</v>
      </c>
      <c r="B100" s="8">
        <f>IF(Runners!A100&lt;&gt;"",SMALL(Runners!CV$3:CV$201,A100),"")</f>
        <v>1.6147939814814816E-2</v>
      </c>
      <c r="C100" s="8">
        <f t="shared" si="3"/>
        <v>0.78698127314814814</v>
      </c>
      <c r="E100" s="1" t="str">
        <f>VLOOKUP(B100,Runners!CV$3:CZ$201,5,FALSE)</f>
        <v>Neil Bayton-Roberts</v>
      </c>
    </row>
    <row r="101" spans="1:5" x14ac:dyDescent="0.2">
      <c r="A101" s="1">
        <f t="shared" si="2"/>
        <v>98</v>
      </c>
      <c r="B101" s="8">
        <f>IF(Runners!A101&lt;&gt;"",SMALL(Runners!CV$3:CV$201,A101),"")</f>
        <v>1.6321064814814816E-2</v>
      </c>
      <c r="C101" s="8">
        <f t="shared" si="3"/>
        <v>0.78715439814814814</v>
      </c>
      <c r="E101" s="1" t="str">
        <f>VLOOKUP(B101,Runners!CV$3:CZ$201,5,FALSE)</f>
        <v>Lee Vaudrey</v>
      </c>
    </row>
    <row r="102" spans="1:5" x14ac:dyDescent="0.2">
      <c r="A102" s="1">
        <f t="shared" si="2"/>
        <v>99</v>
      </c>
      <c r="B102" s="8">
        <f>IF(Runners!A102&lt;&gt;"",SMALL(Runners!CV$3:CV$201,A102),"")</f>
        <v>1.6321574074074075E-2</v>
      </c>
      <c r="C102" s="8">
        <f t="shared" si="3"/>
        <v>0.78715490740740746</v>
      </c>
      <c r="E102" s="1" t="str">
        <f>VLOOKUP(B102,Runners!CV$3:CZ$201,5,FALSE)</f>
        <v>Neil Tate</v>
      </c>
    </row>
    <row r="103" spans="1:5" x14ac:dyDescent="0.2">
      <c r="A103" s="1">
        <f t="shared" si="2"/>
        <v>100</v>
      </c>
      <c r="B103" s="8">
        <f>IF(Runners!A103&lt;&gt;"",SMALL(Runners!CV$3:CV$201,A103),"")</f>
        <v>1.6494999999999999E-2</v>
      </c>
      <c r="C103" s="8">
        <f t="shared" si="3"/>
        <v>0.78732833333333341</v>
      </c>
      <c r="E103" s="1" t="str">
        <f>VLOOKUP(B103,Runners!CV$3:CZ$201,5,FALSE)</f>
        <v>Michael Hall</v>
      </c>
    </row>
    <row r="104" spans="1:5" x14ac:dyDescent="0.2">
      <c r="A104" s="1">
        <f t="shared" si="2"/>
        <v>101</v>
      </c>
      <c r="B104" s="8">
        <f>IF(Runners!A104&lt;&gt;"",SMALL(Runners!CV$3:CV$201,A104),"")</f>
        <v>1.6840648148148146E-2</v>
      </c>
      <c r="C104" s="8">
        <f t="shared" si="3"/>
        <v>0.78767398148148149</v>
      </c>
      <c r="E104" s="1" t="str">
        <f>VLOOKUP(B104,Runners!CV$3:CZ$201,5,FALSE)</f>
        <v>Catherine Carrdus</v>
      </c>
    </row>
    <row r="105" spans="1:5" x14ac:dyDescent="0.2">
      <c r="A105" s="1">
        <f t="shared" si="2"/>
        <v>102</v>
      </c>
      <c r="B105" s="8">
        <f>IF(Runners!A105&lt;&gt;"",SMALL(Runners!CV$3:CV$201,A105),"")</f>
        <v>1.6840972222222222E-2</v>
      </c>
      <c r="C105" s="8">
        <f t="shared" si="3"/>
        <v>0.78767430555555562</v>
      </c>
      <c r="E105" s="1" t="str">
        <f>VLOOKUP(B105,Runners!CV$3:CZ$201,5,FALSE)</f>
        <v>Dom Kirby</v>
      </c>
    </row>
    <row r="106" spans="1:5" x14ac:dyDescent="0.2">
      <c r="A106" s="1">
        <f t="shared" si="2"/>
        <v>103</v>
      </c>
      <c r="B106" s="8">
        <f>IF(Runners!A106&lt;&gt;"",SMALL(Runners!CV$3:CV$201,A106),"")</f>
        <v>1.6841111111111109E-2</v>
      </c>
      <c r="C106" s="8">
        <f t="shared" si="3"/>
        <v>0.78767444444444445</v>
      </c>
      <c r="E106" s="1" t="str">
        <f>VLOOKUP(B106,Runners!CV$3:CZ$201,5,FALSE)</f>
        <v>Gill Draper</v>
      </c>
    </row>
    <row r="107" spans="1:5" x14ac:dyDescent="0.2">
      <c r="A107" s="1">
        <f t="shared" si="2"/>
        <v>104</v>
      </c>
      <c r="B107" s="8">
        <f>IF(Runners!A107&lt;&gt;"",SMALL(Runners!CV$3:CV$201,A107),"")</f>
        <v>1.7188217592592595E-2</v>
      </c>
      <c r="C107" s="8">
        <f t="shared" si="3"/>
        <v>0.78802155092592596</v>
      </c>
      <c r="E107" s="1" t="str">
        <f>VLOOKUP(B107,Runners!CV$3:CZ$201,5,FALSE)</f>
        <v>Dominic Garrett</v>
      </c>
    </row>
    <row r="108" spans="1:5" x14ac:dyDescent="0.2">
      <c r="A108" s="1">
        <f t="shared" si="2"/>
        <v>105</v>
      </c>
      <c r="B108" s="8">
        <f>IF(Runners!A108&lt;&gt;"",SMALL(Runners!CV$3:CV$201,A108),"")</f>
        <v>1.7189421296296296E-2</v>
      </c>
      <c r="C108" s="8">
        <f t="shared" si="3"/>
        <v>0.78802275462962967</v>
      </c>
      <c r="E108" s="1" t="str">
        <f>VLOOKUP(B108,Runners!CV$3:CZ$201,5,FALSE)</f>
        <v>Mel Koth</v>
      </c>
    </row>
    <row r="109" spans="1:5" x14ac:dyDescent="0.2">
      <c r="A109" s="1">
        <f t="shared" si="2"/>
        <v>106</v>
      </c>
      <c r="B109" s="8">
        <f>IF(Runners!A109&lt;&gt;"",SMALL(Runners!CV$3:CV$201,A109),"")</f>
        <v>1.7361875000000002E-2</v>
      </c>
      <c r="C109" s="8">
        <f t="shared" si="3"/>
        <v>0.78819520833333334</v>
      </c>
      <c r="E109" s="1" t="str">
        <f>VLOOKUP(B109,Runners!CV$3:CZ$201,5,FALSE)</f>
        <v>Ethan McAvoy</v>
      </c>
    </row>
    <row r="110" spans="1:5" x14ac:dyDescent="0.2">
      <c r="A110" s="1">
        <f t="shared" si="2"/>
        <v>107</v>
      </c>
      <c r="B110" s="8">
        <f>IF(Runners!A110&lt;&gt;"",SMALL(Runners!CV$3:CV$201,A110),"")</f>
        <v>1.7362083333333334E-2</v>
      </c>
      <c r="C110" s="8">
        <f t="shared" si="3"/>
        <v>0.7881954166666667</v>
      </c>
      <c r="E110" s="1" t="str">
        <f>VLOOKUP(B110,Runners!CV$3:CZ$201,5,FALSE)</f>
        <v>Guest 40</v>
      </c>
    </row>
    <row r="111" spans="1:5" x14ac:dyDescent="0.2">
      <c r="A111" s="1">
        <f t="shared" si="2"/>
        <v>108</v>
      </c>
      <c r="B111" s="8">
        <f>IF(Runners!A111&lt;&gt;"",SMALL(Runners!CV$3:CV$201,A111),"")</f>
        <v>1.7363356481481483E-2</v>
      </c>
      <c r="C111" s="8">
        <f t="shared" si="3"/>
        <v>0.78819668981481483</v>
      </c>
      <c r="E111" s="1" t="str">
        <f>VLOOKUP(B111,Runners!CV$3:CZ$201,5,FALSE)</f>
        <v>Paul Veevers</v>
      </c>
    </row>
    <row r="112" spans="1:5" x14ac:dyDescent="0.2">
      <c r="A112" s="1">
        <f t="shared" si="2"/>
        <v>109</v>
      </c>
      <c r="B112" s="8">
        <f>IF(Runners!A112&lt;&gt;"",SMALL(Runners!CV$3:CV$201,A112),"")</f>
        <v>1.7536412037037038E-2</v>
      </c>
      <c r="C112" s="8">
        <f t="shared" si="3"/>
        <v>0.78836974537037041</v>
      </c>
      <c r="E112" s="1" t="str">
        <f>VLOOKUP(B112,Runners!CV$3:CZ$201,5,FALSE)</f>
        <v>Liz Abbott</v>
      </c>
    </row>
    <row r="113" spans="1:5" x14ac:dyDescent="0.2">
      <c r="A113" s="1">
        <f t="shared" si="2"/>
        <v>110</v>
      </c>
      <c r="B113" s="8">
        <f>IF(Runners!A113&lt;&gt;"",SMALL(Runners!CV$3:CV$201,A113),"")</f>
        <v>1.7536689814814814E-2</v>
      </c>
      <c r="C113" s="8">
        <f t="shared" si="3"/>
        <v>0.78837002314814819</v>
      </c>
      <c r="E113" s="1" t="str">
        <f>VLOOKUP(B113,Runners!CV$3:CZ$201,5,FALSE)</f>
        <v>Michelle Chadwick</v>
      </c>
    </row>
    <row r="114" spans="1:5" x14ac:dyDescent="0.2">
      <c r="A114" s="1">
        <f t="shared" si="2"/>
        <v>111</v>
      </c>
      <c r="B114" s="8">
        <f>IF(Runners!A114&lt;&gt;"",SMALL(Runners!CV$3:CV$201,A114),"")</f>
        <v>1.7709675925925924E-2</v>
      </c>
      <c r="C114" s="8">
        <f t="shared" si="3"/>
        <v>0.78854300925925924</v>
      </c>
      <c r="E114" s="1" t="str">
        <f>VLOOKUP(B114,Runners!CV$3:CZ$201,5,FALSE)</f>
        <v>Jonathan Tuck</v>
      </c>
    </row>
    <row r="115" spans="1:5" x14ac:dyDescent="0.2">
      <c r="A115" s="1">
        <f t="shared" si="2"/>
        <v>112</v>
      </c>
      <c r="B115" s="8">
        <f>IF(Runners!A115&lt;&gt;"",SMALL(Runners!CV$3:CV$201,A115),"")</f>
        <v>1.788212962962963E-2</v>
      </c>
      <c r="C115" s="8">
        <f t="shared" si="3"/>
        <v>0.78871546296296302</v>
      </c>
      <c r="E115" s="1" t="str">
        <f>VLOOKUP(B115,Runners!CV$3:CZ$201,5,FALSE)</f>
        <v>Andy Unsworth</v>
      </c>
    </row>
    <row r="116" spans="1:5" x14ac:dyDescent="0.2">
      <c r="A116" s="1">
        <f t="shared" si="2"/>
        <v>113</v>
      </c>
      <c r="B116" s="8">
        <f>IF(Runners!A116&lt;&gt;"",SMALL(Runners!CV$3:CV$201,A116),"")</f>
        <v>1.8229259259259261E-2</v>
      </c>
      <c r="C116" s="8">
        <f t="shared" si="3"/>
        <v>0.78906259259259259</v>
      </c>
      <c r="E116" s="1" t="str">
        <f>VLOOKUP(B116,Runners!CV$3:CZ$201,5,FALSE)</f>
        <v>Alex Tate</v>
      </c>
    </row>
    <row r="117" spans="1:5" x14ac:dyDescent="0.2">
      <c r="A117" s="1">
        <f t="shared" si="2"/>
        <v>114</v>
      </c>
      <c r="B117" s="8">
        <f>IF(Runners!A117&lt;&gt;"",SMALL(Runners!CV$3:CV$201,A117),"")</f>
        <v>1.8231064814814815E-2</v>
      </c>
      <c r="C117" s="8">
        <f t="shared" si="3"/>
        <v>0.78906439814814822</v>
      </c>
      <c r="E117" s="1" t="str">
        <f>VLOOKUP(B117,Runners!CV$3:CZ$201,5,FALSE)</f>
        <v>Matthew Holton</v>
      </c>
    </row>
    <row r="118" spans="1:5" x14ac:dyDescent="0.2">
      <c r="A118" s="1">
        <f t="shared" si="2"/>
        <v>115</v>
      </c>
      <c r="B118" s="8">
        <f>IF(Runners!A118&lt;&gt;"",SMALL(Runners!CV$3:CV$201,A118),"")</f>
        <v>1.8402939814814816E-2</v>
      </c>
      <c r="C118" s="8">
        <f t="shared" si="3"/>
        <v>0.78923627314814815</v>
      </c>
      <c r="E118" s="1" t="str">
        <f>VLOOKUP(B118,Runners!CV$3:CZ$201,5,FALSE)</f>
        <v>Andy Draper</v>
      </c>
    </row>
    <row r="119" spans="1:5" x14ac:dyDescent="0.2">
      <c r="A119" s="1">
        <f t="shared" si="2"/>
        <v>116</v>
      </c>
      <c r="B119" s="8">
        <f>IF(Runners!A119&lt;&gt;"",SMALL(Runners!CV$3:CV$201,A119),"")</f>
        <v>1.8576458333333334E-2</v>
      </c>
      <c r="C119" s="8">
        <f t="shared" si="3"/>
        <v>0.78940979166666669</v>
      </c>
      <c r="E119" s="1" t="str">
        <f>VLOOKUP(B119,Runners!CV$3:CZ$201,5,FALSE)</f>
        <v>Alex Fraser</v>
      </c>
    </row>
    <row r="120" spans="1:5" x14ac:dyDescent="0.2">
      <c r="A120" s="1">
        <f t="shared" si="2"/>
        <v>117</v>
      </c>
      <c r="B120" s="8">
        <f>IF(Runners!A120&lt;&gt;"",SMALL(Runners!CV$3:CV$201,A120),"")</f>
        <v>1.8577337962962962E-2</v>
      </c>
      <c r="C120" s="8">
        <f t="shared" si="3"/>
        <v>0.78941067129629638</v>
      </c>
      <c r="E120" s="1" t="str">
        <f>VLOOKUP(B120,Runners!CV$3:CZ$201,5,FALSE)</f>
        <v>Guest 37:30</v>
      </c>
    </row>
    <row r="121" spans="1:5" x14ac:dyDescent="0.2">
      <c r="A121" s="1">
        <f t="shared" si="2"/>
        <v>118</v>
      </c>
      <c r="B121" s="8">
        <f>IF(Runners!A121&lt;&gt;"",SMALL(Runners!CV$3:CV$201,A121),"")</f>
        <v>1.8579143518518519E-2</v>
      </c>
      <c r="C121" s="8">
        <f t="shared" si="3"/>
        <v>0.7894124768518519</v>
      </c>
      <c r="E121" s="1" t="str">
        <f>VLOOKUP(B121,Runners!CV$3:CZ$201,5,FALSE)</f>
        <v>Tom Howarth</v>
      </c>
    </row>
    <row r="122" spans="1:5" x14ac:dyDescent="0.2">
      <c r="A122" s="1">
        <f t="shared" si="2"/>
        <v>119</v>
      </c>
      <c r="B122" s="8">
        <f>IF(Runners!A122&lt;&gt;"",SMALL(Runners!CV$3:CV$201,A122),"")</f>
        <v>1.9791805555555556E-2</v>
      </c>
      <c r="C122" s="8">
        <f t="shared" si="3"/>
        <v>0.79062513888888897</v>
      </c>
      <c r="E122" s="1" t="str">
        <f>VLOOKUP(B122,Runners!CV$3:CZ$201,5,FALSE)</f>
        <v>Alistair Leivers</v>
      </c>
    </row>
    <row r="123" spans="1:5" x14ac:dyDescent="0.2">
      <c r="A123" s="1">
        <f t="shared" si="2"/>
        <v>120</v>
      </c>
      <c r="B123" s="8">
        <f>IF(Runners!A123&lt;&gt;"",SMALL(Runners!CV$3:CV$201,A123),"")</f>
        <v>1.9792592592592591E-2</v>
      </c>
      <c r="C123" s="8">
        <f t="shared" si="3"/>
        <v>0.79062592592592595</v>
      </c>
      <c r="E123" s="1" t="str">
        <f>VLOOKUP(B123,Runners!CV$3:CZ$201,5,FALSE)</f>
        <v>Guest 35:00</v>
      </c>
    </row>
    <row r="124" spans="1:5" x14ac:dyDescent="0.2">
      <c r="A124" s="1">
        <f t="shared" si="2"/>
        <v>121</v>
      </c>
      <c r="B124" s="8">
        <f>IF(Runners!A124&lt;&gt;"",SMALL(Runners!CV$3:CV$201,A124),"")</f>
        <v>1.9792962962962964E-2</v>
      </c>
      <c r="C124" s="8">
        <f t="shared" si="3"/>
        <v>0.79062629629629633</v>
      </c>
      <c r="E124" s="1" t="str">
        <f>VLOOKUP(B124,Runners!CV$3:CZ$201,5,FALSE)</f>
        <v>Joe Greenwood</v>
      </c>
    </row>
    <row r="125" spans="1:5" x14ac:dyDescent="0.2">
      <c r="A125" s="1">
        <f t="shared" si="2"/>
        <v>122</v>
      </c>
      <c r="B125" s="8">
        <f>IF(Runners!A125&lt;&gt;"",SMALL(Runners!CV$3:CV$201,A125),"")</f>
        <v>2.0314930555555555E-2</v>
      </c>
      <c r="C125" s="8">
        <f t="shared" si="3"/>
        <v>0.79114826388888893</v>
      </c>
      <c r="E125" s="1" t="str">
        <f>VLOOKUP(B125,Runners!CV$3:CZ$201,5,FALSE)</f>
        <v>Ross McKelvie</v>
      </c>
    </row>
    <row r="126" spans="1:5" x14ac:dyDescent="0.2">
      <c r="A126" s="1">
        <f t="shared" si="2"/>
        <v>123</v>
      </c>
      <c r="B126" s="8" t="str">
        <f>IF(Runners!A126&lt;&gt;"",SMALL(Runners!CV$3:CV$201,A126),"")</f>
        <v/>
      </c>
      <c r="C126" s="8" t="str">
        <f t="shared" si="3"/>
        <v/>
      </c>
      <c r="E126" s="1">
        <f>VLOOKUP(B126,Runners!CV$3:CZ$201,5,FALSE)</f>
        <v>0</v>
      </c>
    </row>
    <row r="127" spans="1:5" x14ac:dyDescent="0.2">
      <c r="A127" s="1">
        <f t="shared" si="2"/>
        <v>124</v>
      </c>
      <c r="B127" s="8" t="str">
        <f>IF(Runners!A127&lt;&gt;"",SMALL(Runners!CV$3:CV$201,A127),"")</f>
        <v/>
      </c>
      <c r="C127" s="8" t="str">
        <f t="shared" si="3"/>
        <v/>
      </c>
      <c r="E127" s="1">
        <f>VLOOKUP(B127,Runners!CV$3:CZ$201,5,FALSE)</f>
        <v>0</v>
      </c>
    </row>
    <row r="128" spans="1:5" x14ac:dyDescent="0.2">
      <c r="A128" s="1">
        <f t="shared" si="2"/>
        <v>125</v>
      </c>
      <c r="B128" s="8" t="str">
        <f>IF(Runners!A128&lt;&gt;"",SMALL(Runners!CV$3:CV$201,A128),"")</f>
        <v/>
      </c>
      <c r="C128" s="8" t="str">
        <f t="shared" si="3"/>
        <v/>
      </c>
      <c r="E128" s="1">
        <f>VLOOKUP(B128,Runners!CV$3:CZ$201,5,FALSE)</f>
        <v>0</v>
      </c>
    </row>
    <row r="129" spans="1:5" x14ac:dyDescent="0.2">
      <c r="A129" s="1">
        <f t="shared" si="2"/>
        <v>126</v>
      </c>
      <c r="B129" s="8" t="str">
        <f>IF(Runners!A129&lt;&gt;"",SMALL(Runners!CV$3:CV$201,A129),"")</f>
        <v/>
      </c>
      <c r="C129" s="8" t="str">
        <f t="shared" si="3"/>
        <v/>
      </c>
      <c r="E129" s="1">
        <f>VLOOKUP(B129,Runners!CV$3:CZ$201,5,FALSE)</f>
        <v>0</v>
      </c>
    </row>
    <row r="130" spans="1:5" x14ac:dyDescent="0.2">
      <c r="A130" s="1">
        <f t="shared" si="2"/>
        <v>127</v>
      </c>
      <c r="B130" s="8" t="str">
        <f>IF(Runners!A130&lt;&gt;"",SMALL(Runners!CV$3:CV$201,A130),"")</f>
        <v/>
      </c>
      <c r="C130" s="8" t="str">
        <f t="shared" si="3"/>
        <v/>
      </c>
      <c r="E130" s="1">
        <f>VLOOKUP(B130,Runners!CV$3:CZ$201,5,FALSE)</f>
        <v>0</v>
      </c>
    </row>
    <row r="131" spans="1:5" x14ac:dyDescent="0.2">
      <c r="A131" s="1">
        <f t="shared" si="2"/>
        <v>128</v>
      </c>
      <c r="B131" s="8" t="str">
        <f>IF(Runners!A131&lt;&gt;"",SMALL(Runners!CV$3:CV$201,A131),"")</f>
        <v/>
      </c>
      <c r="C131" s="8" t="str">
        <f t="shared" si="3"/>
        <v/>
      </c>
      <c r="E131" s="1">
        <f>VLOOKUP(B131,Runners!CV$3:CZ$201,5,FALSE)</f>
        <v>0</v>
      </c>
    </row>
    <row r="132" spans="1:5" x14ac:dyDescent="0.2">
      <c r="A132" s="1">
        <f t="shared" si="2"/>
        <v>129</v>
      </c>
      <c r="B132" s="8" t="str">
        <f>IF(Runners!A132&lt;&gt;"",SMALL(Runners!CV$3:CV$201,A132),"")</f>
        <v/>
      </c>
      <c r="C132" s="8" t="str">
        <f t="shared" si="3"/>
        <v/>
      </c>
      <c r="E132" s="1">
        <f>VLOOKUP(B132,Runners!CV$3:CZ$201,5,FALSE)</f>
        <v>0</v>
      </c>
    </row>
    <row r="133" spans="1:5" x14ac:dyDescent="0.2">
      <c r="A133" s="1">
        <f t="shared" ref="A133:A196" si="4">A132+1</f>
        <v>130</v>
      </c>
      <c r="B133" s="8" t="str">
        <f>IF(Runners!A133&lt;&gt;"",SMALL(Runners!CV$3:CV$201,A133),"")</f>
        <v/>
      </c>
      <c r="C133" s="8" t="str">
        <f t="shared" ref="C133:C196" si="5">IF(B133&lt;&gt;"",B133+C$1,"")</f>
        <v/>
      </c>
      <c r="E133" s="1">
        <f>VLOOKUP(B133,Runners!CV$3:CZ$201,5,FALSE)</f>
        <v>0</v>
      </c>
    </row>
    <row r="134" spans="1:5" x14ac:dyDescent="0.2">
      <c r="A134" s="1">
        <f t="shared" si="4"/>
        <v>131</v>
      </c>
      <c r="B134" s="8" t="str">
        <f>IF(Runners!A134&lt;&gt;"",SMALL(Runners!CV$3:CV$201,A134),"")</f>
        <v/>
      </c>
      <c r="C134" s="8" t="str">
        <f t="shared" si="5"/>
        <v/>
      </c>
      <c r="E134" s="1">
        <f>VLOOKUP(B134,Runners!CV$3:CZ$201,5,FALSE)</f>
        <v>0</v>
      </c>
    </row>
    <row r="135" spans="1:5" x14ac:dyDescent="0.2">
      <c r="A135" s="1">
        <f t="shared" si="4"/>
        <v>132</v>
      </c>
      <c r="B135" s="8" t="str">
        <f>IF(Runners!A135&lt;&gt;"",SMALL(Runners!CV$3:CV$201,A135),"")</f>
        <v/>
      </c>
      <c r="C135" s="8" t="str">
        <f t="shared" si="5"/>
        <v/>
      </c>
      <c r="E135" s="1">
        <f>VLOOKUP(B135,Runners!CV$3:CZ$201,5,FALSE)</f>
        <v>0</v>
      </c>
    </row>
    <row r="136" spans="1:5" x14ac:dyDescent="0.2">
      <c r="A136" s="1">
        <f t="shared" si="4"/>
        <v>133</v>
      </c>
      <c r="B136" s="8" t="str">
        <f>IF(Runners!A136&lt;&gt;"",SMALL(Runners!CV$3:CV$201,A136),"")</f>
        <v/>
      </c>
      <c r="C136" s="8" t="str">
        <f t="shared" si="5"/>
        <v/>
      </c>
      <c r="E136" s="1">
        <f>VLOOKUP(B136,Runners!CV$3:CZ$201,5,FALSE)</f>
        <v>0</v>
      </c>
    </row>
    <row r="137" spans="1:5" x14ac:dyDescent="0.2">
      <c r="A137" s="1">
        <f t="shared" si="4"/>
        <v>134</v>
      </c>
      <c r="B137" s="8" t="str">
        <f>IF(Runners!A137&lt;&gt;"",SMALL(Runners!CV$3:CV$201,A137),"")</f>
        <v/>
      </c>
      <c r="C137" s="8" t="str">
        <f t="shared" si="5"/>
        <v/>
      </c>
      <c r="E137" s="1">
        <f>VLOOKUP(B137,Runners!CV$3:CZ$201,5,FALSE)</f>
        <v>0</v>
      </c>
    </row>
    <row r="138" spans="1:5" x14ac:dyDescent="0.2">
      <c r="A138" s="1">
        <f t="shared" si="4"/>
        <v>135</v>
      </c>
      <c r="B138" s="8" t="str">
        <f>IF(Runners!A138&lt;&gt;"",SMALL(Runners!CV$3:CV$201,A138),"")</f>
        <v/>
      </c>
      <c r="C138" s="8" t="str">
        <f t="shared" si="5"/>
        <v/>
      </c>
      <c r="E138" s="1">
        <f>VLOOKUP(B138,Runners!CV$3:CZ$201,5,FALSE)</f>
        <v>0</v>
      </c>
    </row>
    <row r="139" spans="1:5" x14ac:dyDescent="0.2">
      <c r="A139" s="1">
        <f t="shared" si="4"/>
        <v>136</v>
      </c>
      <c r="B139" s="8" t="str">
        <f>IF(Runners!A139&lt;&gt;"",SMALL(Runners!CV$3:CV$201,A139),"")</f>
        <v/>
      </c>
      <c r="C139" s="8" t="str">
        <f t="shared" si="5"/>
        <v/>
      </c>
      <c r="E139" s="1">
        <f>VLOOKUP(B139,Runners!CV$3:CZ$201,5,FALSE)</f>
        <v>0</v>
      </c>
    </row>
    <row r="140" spans="1:5" x14ac:dyDescent="0.2">
      <c r="A140" s="1">
        <f t="shared" si="4"/>
        <v>137</v>
      </c>
      <c r="B140" s="8" t="str">
        <f>IF(Runners!A140&lt;&gt;"",SMALL(Runners!CV$3:CV$201,A140),"")</f>
        <v/>
      </c>
      <c r="C140" s="8" t="str">
        <f t="shared" si="5"/>
        <v/>
      </c>
      <c r="E140" s="1">
        <f>VLOOKUP(B140,Runners!CV$3:CZ$201,5,FALSE)</f>
        <v>0</v>
      </c>
    </row>
    <row r="141" spans="1:5" x14ac:dyDescent="0.2">
      <c r="A141" s="1">
        <f t="shared" si="4"/>
        <v>138</v>
      </c>
      <c r="B141" s="8" t="str">
        <f>IF(Runners!A141&lt;&gt;"",SMALL(Runners!CV$3:CV$201,A141),"")</f>
        <v/>
      </c>
      <c r="C141" s="8" t="str">
        <f t="shared" si="5"/>
        <v/>
      </c>
      <c r="E141" s="1">
        <f>VLOOKUP(B141,Runners!CV$3:CZ$201,5,FALSE)</f>
        <v>0</v>
      </c>
    </row>
    <row r="142" spans="1:5" x14ac:dyDescent="0.2">
      <c r="A142" s="1">
        <f t="shared" si="4"/>
        <v>139</v>
      </c>
      <c r="B142" s="8" t="str">
        <f>IF(Runners!A142&lt;&gt;"",SMALL(Runners!CV$3:CV$201,A142),"")</f>
        <v/>
      </c>
      <c r="C142" s="8" t="str">
        <f t="shared" si="5"/>
        <v/>
      </c>
      <c r="E142" s="1">
        <f>VLOOKUP(B142,Runners!CV$3:CZ$201,5,FALSE)</f>
        <v>0</v>
      </c>
    </row>
    <row r="143" spans="1:5" x14ac:dyDescent="0.2">
      <c r="A143" s="1">
        <f t="shared" si="4"/>
        <v>140</v>
      </c>
      <c r="B143" s="8" t="str">
        <f>IF(Runners!A143&lt;&gt;"",SMALL(Runners!CV$3:CV$201,A143),"")</f>
        <v/>
      </c>
      <c r="C143" s="8" t="str">
        <f t="shared" si="5"/>
        <v/>
      </c>
      <c r="E143" s="1">
        <f>VLOOKUP(B143,Runners!CV$3:CZ$201,5,FALSE)</f>
        <v>0</v>
      </c>
    </row>
    <row r="144" spans="1:5" x14ac:dyDescent="0.2">
      <c r="A144" s="1">
        <f t="shared" si="4"/>
        <v>141</v>
      </c>
      <c r="B144" s="8" t="str">
        <f>IF(Runners!A144&lt;&gt;"",SMALL(Runners!CV$3:CV$201,A144),"")</f>
        <v/>
      </c>
      <c r="C144" s="8" t="str">
        <f t="shared" si="5"/>
        <v/>
      </c>
      <c r="E144" s="1">
        <f>VLOOKUP(B144,Runners!CV$3:CZ$201,5,FALSE)</f>
        <v>0</v>
      </c>
    </row>
    <row r="145" spans="1:5" x14ac:dyDescent="0.2">
      <c r="A145" s="1">
        <f t="shared" si="4"/>
        <v>142</v>
      </c>
      <c r="B145" s="8" t="str">
        <f>IF(Runners!A145&lt;&gt;"",SMALL(Runners!CV$3:CV$201,A145),"")</f>
        <v/>
      </c>
      <c r="C145" s="8" t="str">
        <f t="shared" si="5"/>
        <v/>
      </c>
      <c r="E145" s="1">
        <f>VLOOKUP(B145,Runners!CV$3:CZ$201,5,FALSE)</f>
        <v>0</v>
      </c>
    </row>
    <row r="146" spans="1:5" x14ac:dyDescent="0.2">
      <c r="A146" s="1">
        <f t="shared" si="4"/>
        <v>143</v>
      </c>
      <c r="B146" s="8" t="str">
        <f>IF(Runners!A146&lt;&gt;"",SMALL(Runners!CV$3:CV$201,A146),"")</f>
        <v/>
      </c>
      <c r="C146" s="8" t="str">
        <f t="shared" si="5"/>
        <v/>
      </c>
      <c r="E146" s="1">
        <f>VLOOKUP(B146,Runners!CV$3:CZ$201,5,FALSE)</f>
        <v>0</v>
      </c>
    </row>
    <row r="147" spans="1:5" x14ac:dyDescent="0.2">
      <c r="A147" s="1">
        <f t="shared" si="4"/>
        <v>144</v>
      </c>
      <c r="B147" s="8" t="str">
        <f>IF(Runners!A147&lt;&gt;"",SMALL(Runners!CV$3:CV$201,A147),"")</f>
        <v/>
      </c>
      <c r="C147" s="8" t="str">
        <f t="shared" si="5"/>
        <v/>
      </c>
      <c r="E147" s="1">
        <f>VLOOKUP(B147,Runners!CV$3:CZ$201,5,FALSE)</f>
        <v>0</v>
      </c>
    </row>
    <row r="148" spans="1:5" x14ac:dyDescent="0.2">
      <c r="A148" s="1">
        <f t="shared" si="4"/>
        <v>145</v>
      </c>
      <c r="B148" s="8" t="str">
        <f>IF(Runners!A148&lt;&gt;"",SMALL(Runners!CV$3:CV$201,A148),"")</f>
        <v/>
      </c>
      <c r="C148" s="8" t="str">
        <f t="shared" si="5"/>
        <v/>
      </c>
      <c r="E148" s="1">
        <f>VLOOKUP(B148,Runners!CV$3:CZ$201,5,FALSE)</f>
        <v>0</v>
      </c>
    </row>
    <row r="149" spans="1:5" x14ac:dyDescent="0.2">
      <c r="A149" s="1">
        <f t="shared" si="4"/>
        <v>146</v>
      </c>
      <c r="B149" s="8" t="str">
        <f>IF(Runners!A149&lt;&gt;"",SMALL(Runners!CV$3:CV$201,A149),"")</f>
        <v/>
      </c>
      <c r="C149" s="8" t="str">
        <f t="shared" si="5"/>
        <v/>
      </c>
      <c r="E149" s="1">
        <f>VLOOKUP(B149,Runners!CV$3:CZ$201,5,FALSE)</f>
        <v>0</v>
      </c>
    </row>
    <row r="150" spans="1:5" x14ac:dyDescent="0.2">
      <c r="A150" s="1">
        <f t="shared" si="4"/>
        <v>147</v>
      </c>
      <c r="B150" s="8" t="str">
        <f>IF(Runners!A150&lt;&gt;"",SMALL(Runners!CV$3:CV$201,A150),"")</f>
        <v/>
      </c>
      <c r="C150" s="8" t="str">
        <f t="shared" si="5"/>
        <v/>
      </c>
      <c r="E150" s="1">
        <f>VLOOKUP(B150,Runners!CV$3:CZ$201,5,FALSE)</f>
        <v>0</v>
      </c>
    </row>
    <row r="151" spans="1:5" x14ac:dyDescent="0.2">
      <c r="A151" s="1">
        <f t="shared" si="4"/>
        <v>148</v>
      </c>
      <c r="B151" s="8" t="str">
        <f>IF(Runners!A151&lt;&gt;"",SMALL(Runners!CV$3:CV$201,A151),"")</f>
        <v/>
      </c>
      <c r="C151" s="8" t="str">
        <f t="shared" si="5"/>
        <v/>
      </c>
      <c r="E151" s="1">
        <f>VLOOKUP(B151,Runners!CV$3:CZ$201,5,FALSE)</f>
        <v>0</v>
      </c>
    </row>
    <row r="152" spans="1:5" x14ac:dyDescent="0.2">
      <c r="A152" s="1">
        <f t="shared" si="4"/>
        <v>149</v>
      </c>
      <c r="B152" s="8" t="str">
        <f>IF(Runners!A152&lt;&gt;"",SMALL(Runners!CV$3:CV$201,A152),"")</f>
        <v/>
      </c>
      <c r="C152" s="8" t="str">
        <f t="shared" si="5"/>
        <v/>
      </c>
      <c r="E152" s="1">
        <f>VLOOKUP(B152,Runners!CV$3:CZ$201,5,FALSE)</f>
        <v>0</v>
      </c>
    </row>
    <row r="153" spans="1:5" x14ac:dyDescent="0.2">
      <c r="A153" s="1">
        <f t="shared" si="4"/>
        <v>150</v>
      </c>
      <c r="B153" s="8" t="str">
        <f>IF(Runners!A153&lt;&gt;"",SMALL(Runners!CV$3:CV$201,A153),"")</f>
        <v/>
      </c>
      <c r="C153" s="8" t="str">
        <f t="shared" si="5"/>
        <v/>
      </c>
      <c r="E153" s="1">
        <f>VLOOKUP(B153,Runners!CV$3:CZ$201,5,FALSE)</f>
        <v>0</v>
      </c>
    </row>
    <row r="154" spans="1:5" x14ac:dyDescent="0.2">
      <c r="A154" s="1">
        <f t="shared" si="4"/>
        <v>151</v>
      </c>
      <c r="B154" s="8" t="str">
        <f>IF(Runners!A154&lt;&gt;"",SMALL(Runners!CV$3:CV$201,A154),"")</f>
        <v/>
      </c>
      <c r="C154" s="8" t="str">
        <f t="shared" si="5"/>
        <v/>
      </c>
      <c r="E154" s="1">
        <f>VLOOKUP(B154,Runners!CV$3:CZ$201,5,FALSE)</f>
        <v>0</v>
      </c>
    </row>
    <row r="155" spans="1:5" x14ac:dyDescent="0.2">
      <c r="A155" s="1">
        <f t="shared" si="4"/>
        <v>152</v>
      </c>
      <c r="B155" s="8" t="str">
        <f>IF(Runners!A155&lt;&gt;"",SMALL(Runners!CV$3:CV$201,A155),"")</f>
        <v/>
      </c>
      <c r="C155" s="8" t="str">
        <f t="shared" si="5"/>
        <v/>
      </c>
      <c r="E155" s="1">
        <f>VLOOKUP(B155,Runners!CV$3:CZ$201,5,FALSE)</f>
        <v>0</v>
      </c>
    </row>
    <row r="156" spans="1:5" x14ac:dyDescent="0.2">
      <c r="A156" s="1">
        <f t="shared" si="4"/>
        <v>153</v>
      </c>
      <c r="B156" s="8" t="str">
        <f>IF(Runners!A156&lt;&gt;"",SMALL(Runners!CV$3:CV$201,A156),"")</f>
        <v/>
      </c>
      <c r="C156" s="8" t="str">
        <f t="shared" si="5"/>
        <v/>
      </c>
      <c r="E156" s="1">
        <f>VLOOKUP(B156,Runners!CV$3:CZ$201,5,FALSE)</f>
        <v>0</v>
      </c>
    </row>
    <row r="157" spans="1:5" x14ac:dyDescent="0.2">
      <c r="A157" s="1">
        <f t="shared" si="4"/>
        <v>154</v>
      </c>
      <c r="B157" s="8" t="str">
        <f>IF(Runners!A157&lt;&gt;"",SMALL(Runners!CV$3:CV$201,A157),"")</f>
        <v/>
      </c>
      <c r="C157" s="8" t="str">
        <f t="shared" si="5"/>
        <v/>
      </c>
      <c r="E157" s="1">
        <f>VLOOKUP(B157,Runners!CV$3:CZ$201,5,FALSE)</f>
        <v>0</v>
      </c>
    </row>
    <row r="158" spans="1:5" x14ac:dyDescent="0.2">
      <c r="A158" s="1">
        <f t="shared" si="4"/>
        <v>155</v>
      </c>
      <c r="B158" s="8" t="str">
        <f>IF(Runners!A158&lt;&gt;"",SMALL(Runners!CV$3:CV$201,A158),"")</f>
        <v/>
      </c>
      <c r="C158" s="8" t="str">
        <f t="shared" si="5"/>
        <v/>
      </c>
      <c r="E158" s="1">
        <f>VLOOKUP(B158,Runners!CV$3:CZ$201,5,FALSE)</f>
        <v>0</v>
      </c>
    </row>
    <row r="159" spans="1:5" x14ac:dyDescent="0.2">
      <c r="A159" s="1">
        <f t="shared" si="4"/>
        <v>156</v>
      </c>
      <c r="B159" s="8" t="str">
        <f>IF(Runners!A159&lt;&gt;"",SMALL(Runners!CV$3:CV$201,A159),"")</f>
        <v/>
      </c>
      <c r="C159" s="8" t="str">
        <f t="shared" si="5"/>
        <v/>
      </c>
      <c r="E159" s="1">
        <f>VLOOKUP(B159,Runners!CV$3:CZ$201,5,FALSE)</f>
        <v>0</v>
      </c>
    </row>
    <row r="160" spans="1:5" x14ac:dyDescent="0.2">
      <c r="A160" s="1">
        <f t="shared" si="4"/>
        <v>157</v>
      </c>
      <c r="B160" s="8" t="str">
        <f>IF(Runners!A160&lt;&gt;"",SMALL(Runners!CV$3:CV$201,A160),"")</f>
        <v/>
      </c>
      <c r="C160" s="8" t="str">
        <f t="shared" si="5"/>
        <v/>
      </c>
      <c r="E160" s="1">
        <f>VLOOKUP(B160,Runners!CV$3:CZ$201,5,FALSE)</f>
        <v>0</v>
      </c>
    </row>
    <row r="161" spans="1:5" x14ac:dyDescent="0.2">
      <c r="A161" s="1">
        <f t="shared" si="4"/>
        <v>158</v>
      </c>
      <c r="B161" s="8" t="str">
        <f>IF(Runners!A161&lt;&gt;"",SMALL(Runners!CV$3:CV$201,A161),"")</f>
        <v/>
      </c>
      <c r="C161" s="8" t="str">
        <f t="shared" si="5"/>
        <v/>
      </c>
      <c r="E161" s="1">
        <f>VLOOKUP(B161,Runners!CV$3:CZ$201,5,FALSE)</f>
        <v>0</v>
      </c>
    </row>
    <row r="162" spans="1:5" x14ac:dyDescent="0.2">
      <c r="A162" s="1">
        <f t="shared" si="4"/>
        <v>159</v>
      </c>
      <c r="B162" s="8" t="str">
        <f>IF(Runners!A162&lt;&gt;"",SMALL(Runners!CV$3:CV$201,A162),"")</f>
        <v/>
      </c>
      <c r="C162" s="8" t="str">
        <f t="shared" si="5"/>
        <v/>
      </c>
      <c r="E162" s="1">
        <f>VLOOKUP(B162,Runners!CV$3:CZ$201,5,FALSE)</f>
        <v>0</v>
      </c>
    </row>
    <row r="163" spans="1:5" x14ac:dyDescent="0.2">
      <c r="A163" s="1">
        <f t="shared" si="4"/>
        <v>160</v>
      </c>
      <c r="B163" s="8" t="str">
        <f>IF(Runners!A163&lt;&gt;"",SMALL(Runners!CV$3:CV$201,A163),"")</f>
        <v/>
      </c>
      <c r="C163" s="8" t="str">
        <f t="shared" si="5"/>
        <v/>
      </c>
      <c r="E163" s="1">
        <f>VLOOKUP(B163,Runners!CV$3:CZ$201,5,FALSE)</f>
        <v>0</v>
      </c>
    </row>
    <row r="164" spans="1:5" x14ac:dyDescent="0.2">
      <c r="A164" s="1">
        <f t="shared" si="4"/>
        <v>161</v>
      </c>
      <c r="B164" s="8" t="str">
        <f>IF(Runners!A164&lt;&gt;"",SMALL(Runners!CV$3:CV$201,A164),"")</f>
        <v/>
      </c>
      <c r="C164" s="8" t="str">
        <f t="shared" si="5"/>
        <v/>
      </c>
      <c r="E164" s="1">
        <f>VLOOKUP(B164,Runners!CV$3:CZ$201,5,FALSE)</f>
        <v>0</v>
      </c>
    </row>
    <row r="165" spans="1:5" x14ac:dyDescent="0.2">
      <c r="A165" s="1">
        <f t="shared" si="4"/>
        <v>162</v>
      </c>
      <c r="B165" s="8" t="str">
        <f>IF(Runners!A165&lt;&gt;"",SMALL(Runners!CV$3:CV$201,A165),"")</f>
        <v/>
      </c>
      <c r="C165" s="8" t="str">
        <f t="shared" si="5"/>
        <v/>
      </c>
      <c r="E165" s="1">
        <f>VLOOKUP(B165,Runners!CV$3:CZ$201,5,FALSE)</f>
        <v>0</v>
      </c>
    </row>
    <row r="166" spans="1:5" x14ac:dyDescent="0.2">
      <c r="A166" s="1">
        <f t="shared" si="4"/>
        <v>163</v>
      </c>
      <c r="B166" s="8" t="str">
        <f>IF(Runners!A166&lt;&gt;"",SMALL(Runners!CV$3:CV$201,A166),"")</f>
        <v/>
      </c>
      <c r="C166" s="8" t="str">
        <f t="shared" si="5"/>
        <v/>
      </c>
      <c r="E166" s="1">
        <f>VLOOKUP(B166,Runners!CV$3:CZ$201,5,FALSE)</f>
        <v>0</v>
      </c>
    </row>
    <row r="167" spans="1:5" x14ac:dyDescent="0.2">
      <c r="A167" s="1">
        <f t="shared" si="4"/>
        <v>164</v>
      </c>
      <c r="B167" s="8" t="str">
        <f>IF(Runners!A167&lt;&gt;"",SMALL(Runners!CV$3:CV$201,A167),"")</f>
        <v/>
      </c>
      <c r="C167" s="8" t="str">
        <f t="shared" si="5"/>
        <v/>
      </c>
      <c r="E167" s="1">
        <f>VLOOKUP(B167,Runners!CV$3:CZ$201,5,FALSE)</f>
        <v>0</v>
      </c>
    </row>
    <row r="168" spans="1:5" x14ac:dyDescent="0.2">
      <c r="A168" s="1">
        <f t="shared" si="4"/>
        <v>165</v>
      </c>
      <c r="B168" s="8" t="str">
        <f>IF(Runners!A168&lt;&gt;"",SMALL(Runners!CV$3:CV$201,A168),"")</f>
        <v/>
      </c>
      <c r="C168" s="8" t="str">
        <f t="shared" si="5"/>
        <v/>
      </c>
      <c r="E168" s="1">
        <f>VLOOKUP(B168,Runners!CV$3:CZ$201,5,FALSE)</f>
        <v>0</v>
      </c>
    </row>
    <row r="169" spans="1:5" x14ac:dyDescent="0.2">
      <c r="A169" s="1">
        <f t="shared" si="4"/>
        <v>166</v>
      </c>
      <c r="B169" s="8" t="str">
        <f>IF(Runners!A169&lt;&gt;"",SMALL(Runners!CV$3:CV$201,A169),"")</f>
        <v/>
      </c>
      <c r="C169" s="8" t="str">
        <f t="shared" si="5"/>
        <v/>
      </c>
      <c r="E169" s="1">
        <f>VLOOKUP(B169,Runners!CV$3:CZ$201,5,FALSE)</f>
        <v>0</v>
      </c>
    </row>
    <row r="170" spans="1:5" x14ac:dyDescent="0.2">
      <c r="A170" s="1">
        <f t="shared" si="4"/>
        <v>167</v>
      </c>
      <c r="B170" s="8" t="str">
        <f>IF(Runners!A170&lt;&gt;"",SMALL(Runners!CV$3:CV$201,A170),"")</f>
        <v/>
      </c>
      <c r="C170" s="8" t="str">
        <f t="shared" si="5"/>
        <v/>
      </c>
      <c r="E170" s="1">
        <f>VLOOKUP(B170,Runners!CV$3:CZ$201,5,FALSE)</f>
        <v>0</v>
      </c>
    </row>
    <row r="171" spans="1:5" x14ac:dyDescent="0.2">
      <c r="A171" s="1">
        <f t="shared" si="4"/>
        <v>168</v>
      </c>
      <c r="B171" s="8" t="str">
        <f>IF(Runners!A171&lt;&gt;"",SMALL(Runners!CV$3:CV$201,A171),"")</f>
        <v/>
      </c>
      <c r="C171" s="8" t="str">
        <f t="shared" si="5"/>
        <v/>
      </c>
      <c r="E171" s="1">
        <f>VLOOKUP(B171,Runners!CV$3:CZ$201,5,FALSE)</f>
        <v>0</v>
      </c>
    </row>
    <row r="172" spans="1:5" x14ac:dyDescent="0.2">
      <c r="A172" s="1">
        <f t="shared" si="4"/>
        <v>169</v>
      </c>
      <c r="B172" s="8" t="str">
        <f>IF(Runners!A172&lt;&gt;"",SMALL(Runners!CV$3:CV$201,A172),"")</f>
        <v/>
      </c>
      <c r="C172" s="8" t="str">
        <f t="shared" si="5"/>
        <v/>
      </c>
      <c r="E172" s="1">
        <f>VLOOKUP(B172,Runners!CV$3:CZ$201,5,FALSE)</f>
        <v>0</v>
      </c>
    </row>
    <row r="173" spans="1:5" x14ac:dyDescent="0.2">
      <c r="A173" s="1">
        <f t="shared" si="4"/>
        <v>170</v>
      </c>
      <c r="B173" s="8" t="str">
        <f>IF(Runners!A173&lt;&gt;"",SMALL(Runners!CV$3:CV$201,A173),"")</f>
        <v/>
      </c>
      <c r="C173" s="8" t="str">
        <f t="shared" si="5"/>
        <v/>
      </c>
      <c r="E173" s="1">
        <f>VLOOKUP(B173,Runners!CV$3:CZ$201,5,FALSE)</f>
        <v>0</v>
      </c>
    </row>
    <row r="174" spans="1:5" x14ac:dyDescent="0.2">
      <c r="A174" s="1">
        <f t="shared" si="4"/>
        <v>171</v>
      </c>
      <c r="B174" s="8" t="str">
        <f>IF(Runners!A174&lt;&gt;"",SMALL(Runners!CV$3:CV$201,A174),"")</f>
        <v/>
      </c>
      <c r="C174" s="8" t="str">
        <f t="shared" si="5"/>
        <v/>
      </c>
      <c r="E174" s="1">
        <f>VLOOKUP(B174,Runners!CV$3:CZ$201,5,FALSE)</f>
        <v>0</v>
      </c>
    </row>
    <row r="175" spans="1:5" x14ac:dyDescent="0.2">
      <c r="A175" s="1">
        <f t="shared" si="4"/>
        <v>172</v>
      </c>
      <c r="B175" s="8" t="str">
        <f>IF(Runners!A175&lt;&gt;"",SMALL(Runners!CV$3:CV$201,A175),"")</f>
        <v/>
      </c>
      <c r="C175" s="8" t="str">
        <f t="shared" si="5"/>
        <v/>
      </c>
      <c r="E175" s="1">
        <f>VLOOKUP(B175,Runners!CV$3:CZ$201,5,FALSE)</f>
        <v>0</v>
      </c>
    </row>
    <row r="176" spans="1:5" x14ac:dyDescent="0.2">
      <c r="A176" s="1">
        <f t="shared" si="4"/>
        <v>173</v>
      </c>
      <c r="B176" s="8" t="str">
        <f>IF(Runners!A176&lt;&gt;"",SMALL(Runners!CV$3:CV$201,A176),"")</f>
        <v/>
      </c>
      <c r="C176" s="8" t="str">
        <f t="shared" si="5"/>
        <v/>
      </c>
      <c r="E176" s="1">
        <f>VLOOKUP(B176,Runners!CV$3:CZ$201,5,FALSE)</f>
        <v>0</v>
      </c>
    </row>
    <row r="177" spans="1:5" x14ac:dyDescent="0.2">
      <c r="A177" s="1">
        <f t="shared" si="4"/>
        <v>174</v>
      </c>
      <c r="B177" s="8" t="str">
        <f>IF(Runners!A177&lt;&gt;"",SMALL(Runners!CV$3:CV$201,A177),"")</f>
        <v/>
      </c>
      <c r="C177" s="8" t="str">
        <f t="shared" si="5"/>
        <v/>
      </c>
      <c r="E177" s="1">
        <f>VLOOKUP(B177,Runners!CV$3:CZ$201,5,FALSE)</f>
        <v>0</v>
      </c>
    </row>
    <row r="178" spans="1:5" x14ac:dyDescent="0.2">
      <c r="A178" s="1">
        <f t="shared" si="4"/>
        <v>175</v>
      </c>
      <c r="B178" s="8" t="str">
        <f>IF(Runners!A178&lt;&gt;"",SMALL(Runners!CV$3:CV$201,A178),"")</f>
        <v/>
      </c>
      <c r="C178" s="8" t="str">
        <f t="shared" si="5"/>
        <v/>
      </c>
      <c r="E178" s="1">
        <f>VLOOKUP(B178,Runners!CV$3:CZ$201,5,FALSE)</f>
        <v>0</v>
      </c>
    </row>
    <row r="179" spans="1:5" x14ac:dyDescent="0.2">
      <c r="A179" s="1">
        <f t="shared" si="4"/>
        <v>176</v>
      </c>
      <c r="B179" s="8" t="str">
        <f>IF(Runners!A179&lt;&gt;"",SMALL(Runners!CV$3:CV$201,A179),"")</f>
        <v/>
      </c>
      <c r="C179" s="8" t="str">
        <f t="shared" si="5"/>
        <v/>
      </c>
      <c r="E179" s="1">
        <f>VLOOKUP(B179,Runners!CV$3:CZ$201,5,FALSE)</f>
        <v>0</v>
      </c>
    </row>
    <row r="180" spans="1:5" x14ac:dyDescent="0.2">
      <c r="A180" s="1">
        <f t="shared" si="4"/>
        <v>177</v>
      </c>
      <c r="B180" s="8" t="str">
        <f>IF(Runners!A180&lt;&gt;"",SMALL(Runners!CV$3:CV$201,A180),"")</f>
        <v/>
      </c>
      <c r="C180" s="8" t="str">
        <f t="shared" si="5"/>
        <v/>
      </c>
      <c r="E180" s="1">
        <f>VLOOKUP(B180,Runners!CV$3:CZ$201,5,FALSE)</f>
        <v>0</v>
      </c>
    </row>
    <row r="181" spans="1:5" x14ac:dyDescent="0.2">
      <c r="A181" s="1">
        <f t="shared" si="4"/>
        <v>178</v>
      </c>
      <c r="B181" s="8" t="str">
        <f>IF(Runners!A181&lt;&gt;"",SMALL(Runners!CV$3:CV$201,A181),"")</f>
        <v/>
      </c>
      <c r="C181" s="8" t="str">
        <f t="shared" si="5"/>
        <v/>
      </c>
      <c r="E181" s="1">
        <f>VLOOKUP(B181,Runners!CV$3:CZ$201,5,FALSE)</f>
        <v>0</v>
      </c>
    </row>
    <row r="182" spans="1:5" x14ac:dyDescent="0.2">
      <c r="A182" s="1">
        <f t="shared" si="4"/>
        <v>179</v>
      </c>
      <c r="B182" s="8" t="str">
        <f>IF(Runners!A182&lt;&gt;"",SMALL(Runners!CV$3:CV$201,A182),"")</f>
        <v/>
      </c>
      <c r="C182" s="8" t="str">
        <f t="shared" si="5"/>
        <v/>
      </c>
      <c r="E182" s="1">
        <f>VLOOKUP(B182,Runners!CV$3:CZ$201,5,FALSE)</f>
        <v>0</v>
      </c>
    </row>
    <row r="183" spans="1:5" x14ac:dyDescent="0.2">
      <c r="A183" s="1">
        <f t="shared" si="4"/>
        <v>180</v>
      </c>
      <c r="B183" s="8" t="str">
        <f>IF(Runners!A183&lt;&gt;"",SMALL(Runners!CV$3:CV$201,A183),"")</f>
        <v/>
      </c>
      <c r="C183" s="8" t="str">
        <f t="shared" si="5"/>
        <v/>
      </c>
      <c r="E183" s="1">
        <f>VLOOKUP(B183,Runners!CV$3:CZ$201,5,FALSE)</f>
        <v>0</v>
      </c>
    </row>
    <row r="184" spans="1:5" x14ac:dyDescent="0.2">
      <c r="A184" s="1">
        <f t="shared" si="4"/>
        <v>181</v>
      </c>
      <c r="B184" s="8" t="str">
        <f>IF(Runners!A184&lt;&gt;"",SMALL(Runners!CV$3:CV$201,A184),"")</f>
        <v/>
      </c>
      <c r="C184" s="8" t="str">
        <f t="shared" si="5"/>
        <v/>
      </c>
      <c r="E184" s="1">
        <f>VLOOKUP(B184,Runners!CV$3:CZ$201,5,FALSE)</f>
        <v>0</v>
      </c>
    </row>
    <row r="185" spans="1:5" x14ac:dyDescent="0.2">
      <c r="A185" s="1">
        <f t="shared" si="4"/>
        <v>182</v>
      </c>
      <c r="B185" s="8" t="str">
        <f>IF(Runners!A185&lt;&gt;"",SMALL(Runners!CV$3:CV$201,A185),"")</f>
        <v/>
      </c>
      <c r="C185" s="8" t="str">
        <f t="shared" si="5"/>
        <v/>
      </c>
      <c r="E185" s="1">
        <f>VLOOKUP(B185,Runners!CV$3:CZ$201,5,FALSE)</f>
        <v>0</v>
      </c>
    </row>
    <row r="186" spans="1:5" x14ac:dyDescent="0.2">
      <c r="A186" s="1">
        <f t="shared" si="4"/>
        <v>183</v>
      </c>
      <c r="B186" s="8" t="str">
        <f>IF(Runners!A186&lt;&gt;"",SMALL(Runners!CV$3:CV$201,A186),"")</f>
        <v/>
      </c>
      <c r="C186" s="8" t="str">
        <f t="shared" si="5"/>
        <v/>
      </c>
      <c r="E186" s="1">
        <f>VLOOKUP(B186,Runners!CV$3:CZ$201,5,FALSE)</f>
        <v>0</v>
      </c>
    </row>
    <row r="187" spans="1:5" x14ac:dyDescent="0.2">
      <c r="A187" s="1">
        <f t="shared" si="4"/>
        <v>184</v>
      </c>
      <c r="B187" s="8" t="str">
        <f>IF(Runners!A187&lt;&gt;"",SMALL(Runners!CV$3:CV$201,A187),"")</f>
        <v/>
      </c>
      <c r="C187" s="8" t="str">
        <f t="shared" si="5"/>
        <v/>
      </c>
      <c r="E187" s="1">
        <f>VLOOKUP(B187,Runners!CV$3:CZ$201,5,FALSE)</f>
        <v>0</v>
      </c>
    </row>
    <row r="188" spans="1:5" x14ac:dyDescent="0.2">
      <c r="A188" s="1">
        <f t="shared" si="4"/>
        <v>185</v>
      </c>
      <c r="B188" s="8" t="str">
        <f>IF(Runners!A188&lt;&gt;"",SMALL(Runners!CV$3:CV$201,A188),"")</f>
        <v/>
      </c>
      <c r="C188" s="8" t="str">
        <f t="shared" si="5"/>
        <v/>
      </c>
      <c r="E188" s="1">
        <f>VLOOKUP(B188,Runners!CV$3:CZ$201,5,FALSE)</f>
        <v>0</v>
      </c>
    </row>
    <row r="189" spans="1:5" x14ac:dyDescent="0.2">
      <c r="A189" s="1">
        <f t="shared" si="4"/>
        <v>186</v>
      </c>
      <c r="B189" s="8" t="str">
        <f>IF(Runners!A189&lt;&gt;"",SMALL(Runners!CV$3:CV$201,A189),"")</f>
        <v/>
      </c>
      <c r="C189" s="8" t="str">
        <f t="shared" si="5"/>
        <v/>
      </c>
      <c r="E189" s="1">
        <f>VLOOKUP(B189,Runners!CV$3:CZ$201,5,FALSE)</f>
        <v>0</v>
      </c>
    </row>
    <row r="190" spans="1:5" x14ac:dyDescent="0.2">
      <c r="A190" s="1">
        <f t="shared" si="4"/>
        <v>187</v>
      </c>
      <c r="B190" s="8" t="str">
        <f>IF(Runners!A190&lt;&gt;"",SMALL(Runners!CV$3:CV$201,A190),"")</f>
        <v/>
      </c>
      <c r="C190" s="8" t="str">
        <f t="shared" si="5"/>
        <v/>
      </c>
      <c r="E190" s="1">
        <f>VLOOKUP(B190,Runners!CV$3:CZ$201,5,FALSE)</f>
        <v>0</v>
      </c>
    </row>
    <row r="191" spans="1:5" x14ac:dyDescent="0.2">
      <c r="A191" s="1">
        <f t="shared" si="4"/>
        <v>188</v>
      </c>
      <c r="B191" s="8" t="str">
        <f>IF(Runners!A191&lt;&gt;"",SMALL(Runners!CV$3:CV$201,A191),"")</f>
        <v/>
      </c>
      <c r="C191" s="8" t="str">
        <f t="shared" si="5"/>
        <v/>
      </c>
      <c r="E191" s="1">
        <f>VLOOKUP(B191,Runners!CV$3:CZ$201,5,FALSE)</f>
        <v>0</v>
      </c>
    </row>
    <row r="192" spans="1:5" x14ac:dyDescent="0.2">
      <c r="A192" s="1">
        <f t="shared" si="4"/>
        <v>189</v>
      </c>
      <c r="B192" s="8" t="str">
        <f>IF(Runners!A192&lt;&gt;"",SMALL(Runners!CV$3:CV$201,A192),"")</f>
        <v/>
      </c>
      <c r="C192" s="8" t="str">
        <f t="shared" si="5"/>
        <v/>
      </c>
      <c r="E192" s="1">
        <f>VLOOKUP(B192,Runners!CV$3:CZ$201,5,FALSE)</f>
        <v>0</v>
      </c>
    </row>
    <row r="193" spans="1:5" x14ac:dyDescent="0.2">
      <c r="A193" s="1">
        <f t="shared" si="4"/>
        <v>190</v>
      </c>
      <c r="B193" s="8" t="str">
        <f>IF(Runners!A193&lt;&gt;"",SMALL(Runners!CV$3:CV$201,A193),"")</f>
        <v/>
      </c>
      <c r="C193" s="8" t="str">
        <f t="shared" si="5"/>
        <v/>
      </c>
      <c r="E193" s="1">
        <f>VLOOKUP(B193,Runners!CV$3:CZ$201,5,FALSE)</f>
        <v>0</v>
      </c>
    </row>
    <row r="194" spans="1:5" x14ac:dyDescent="0.2">
      <c r="A194" s="1">
        <f t="shared" si="4"/>
        <v>191</v>
      </c>
      <c r="B194" s="8" t="str">
        <f>IF(Runners!A194&lt;&gt;"",SMALL(Runners!CV$3:CV$201,A194),"")</f>
        <v/>
      </c>
      <c r="C194" s="8" t="str">
        <f t="shared" si="5"/>
        <v/>
      </c>
      <c r="E194" s="1">
        <f>VLOOKUP(B194,Runners!CV$3:CZ$201,5,FALSE)</f>
        <v>0</v>
      </c>
    </row>
    <row r="195" spans="1:5" x14ac:dyDescent="0.2">
      <c r="A195" s="1">
        <f t="shared" si="4"/>
        <v>192</v>
      </c>
      <c r="B195" s="8" t="str">
        <f>IF(Runners!A195&lt;&gt;"",SMALL(Runners!CV$3:CV$201,A195),"")</f>
        <v/>
      </c>
      <c r="C195" s="8" t="str">
        <f t="shared" si="5"/>
        <v/>
      </c>
      <c r="E195" s="1">
        <f>VLOOKUP(B195,Runners!CV$3:CZ$201,5,FALSE)</f>
        <v>0</v>
      </c>
    </row>
    <row r="196" spans="1:5" x14ac:dyDescent="0.2">
      <c r="A196" s="1">
        <f t="shared" si="4"/>
        <v>193</v>
      </c>
      <c r="B196" s="8" t="str">
        <f>IF(Runners!A196&lt;&gt;"",SMALL(Runners!CV$3:CV$201,A196),"")</f>
        <v/>
      </c>
      <c r="C196" s="8" t="str">
        <f t="shared" si="5"/>
        <v/>
      </c>
      <c r="E196" s="1">
        <f>VLOOKUP(B196,Runners!CV$3:CZ$201,5,FALSE)</f>
        <v>0</v>
      </c>
    </row>
    <row r="197" spans="1:5" x14ac:dyDescent="0.2">
      <c r="A197" s="1">
        <f t="shared" ref="A197:A201" si="6">A196+1</f>
        <v>194</v>
      </c>
      <c r="B197" s="8" t="str">
        <f>IF(Runners!A197&lt;&gt;"",SMALL(Runners!CV$3:CV$201,A197),"")</f>
        <v/>
      </c>
      <c r="C197" s="8" t="str">
        <f t="shared" ref="C197:C201" si="7">IF(B197&lt;&gt;"",B197+C$1,"")</f>
        <v/>
      </c>
      <c r="E197" s="1">
        <f>VLOOKUP(B197,Runners!CV$3:CZ$201,5,FALSE)</f>
        <v>0</v>
      </c>
    </row>
    <row r="198" spans="1:5" x14ac:dyDescent="0.2">
      <c r="A198" s="1">
        <f t="shared" si="6"/>
        <v>195</v>
      </c>
      <c r="B198" s="8" t="str">
        <f>IF(Runners!A198&lt;&gt;"",SMALL(Runners!CV$3:CV$201,A198),"")</f>
        <v/>
      </c>
      <c r="C198" s="8" t="str">
        <f t="shared" si="7"/>
        <v/>
      </c>
      <c r="E198" s="1">
        <f>VLOOKUP(B198,Runners!CV$3:CZ$201,5,FALSE)</f>
        <v>0</v>
      </c>
    </row>
    <row r="199" spans="1:5" x14ac:dyDescent="0.2">
      <c r="A199" s="1">
        <f t="shared" si="6"/>
        <v>196</v>
      </c>
      <c r="B199" s="8" t="str">
        <f>IF(Runners!A199&lt;&gt;"",SMALL(Runners!CV$3:CV$201,A199),"")</f>
        <v/>
      </c>
      <c r="C199" s="8" t="str">
        <f t="shared" si="7"/>
        <v/>
      </c>
      <c r="E199" s="1">
        <f>VLOOKUP(B199,Runners!CV$3:CZ$201,5,FALSE)</f>
        <v>0</v>
      </c>
    </row>
    <row r="200" spans="1:5" x14ac:dyDescent="0.2">
      <c r="A200" s="1">
        <f t="shared" si="6"/>
        <v>197</v>
      </c>
      <c r="B200" s="8" t="str">
        <f>IF(Runners!A200&lt;&gt;"",SMALL(Runners!CV$3:CV$201,A200),"")</f>
        <v/>
      </c>
      <c r="C200" s="8" t="str">
        <f t="shared" si="7"/>
        <v/>
      </c>
      <c r="E200" s="1">
        <f>VLOOKUP(B200,Runners!CV$3:CZ$201,5,FALSE)</f>
        <v>0</v>
      </c>
    </row>
    <row r="201" spans="1:5" x14ac:dyDescent="0.2">
      <c r="A201" s="1">
        <f t="shared" si="6"/>
        <v>198</v>
      </c>
      <c r="B201" s="8" t="str">
        <f>IF(Runners!A201&lt;&gt;"",SMALL(Runners!CV$3:CV$201,A201),"")</f>
        <v/>
      </c>
      <c r="C201" s="8" t="str">
        <f t="shared" si="7"/>
        <v/>
      </c>
      <c r="E201" s="1">
        <f>VLOOKUP(B201,Runners!CV$3:CZ$201,5,FALSE)</f>
        <v>0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E201"/>
  <sheetViews>
    <sheetView topLeftCell="A81" workbookViewId="0">
      <selection activeCell="E94" sqref="E94"/>
    </sheetView>
  </sheetViews>
  <sheetFormatPr defaultColWidth="8.85546875" defaultRowHeight="12" x14ac:dyDescent="0.2"/>
  <cols>
    <col min="1" max="2" width="8.85546875" style="1"/>
    <col min="3" max="3" width="8.85546875" style="8" customWidth="1"/>
    <col min="4" max="4" width="4.42578125" style="1" customWidth="1"/>
    <col min="5" max="5" width="17.7109375" style="1" customWidth="1"/>
    <col min="6" max="16384" width="8.85546875" style="1"/>
  </cols>
  <sheetData>
    <row r="1" spans="1:5" hidden="1" x14ac:dyDescent="0.2">
      <c r="A1" s="8" t="s">
        <v>130</v>
      </c>
      <c r="C1" s="2">
        <v>0.77083333333333337</v>
      </c>
    </row>
    <row r="2" spans="1:5" hidden="1" x14ac:dyDescent="0.2">
      <c r="A2" s="1">
        <v>0</v>
      </c>
      <c r="B2" s="8"/>
      <c r="D2" s="8"/>
    </row>
    <row r="3" spans="1:5" s="8" customFormat="1" ht="31.15" customHeight="1" x14ac:dyDescent="0.2">
      <c r="B3" s="50" t="s">
        <v>128</v>
      </c>
      <c r="C3" s="37" t="s">
        <v>142</v>
      </c>
    </row>
    <row r="4" spans="1:5" x14ac:dyDescent="0.2">
      <c r="A4" s="1">
        <f>A2+1</f>
        <v>1</v>
      </c>
      <c r="B4" s="8">
        <f>IF(Runners!A3&lt;&gt;"",SMALL(Runners!CW$3:CW$201,A4),"")</f>
        <v>1.9109953703703706E-3</v>
      </c>
      <c r="C4" s="8">
        <f>IF(B4&lt;&gt;"",B4+C$1,"")</f>
        <v>0.77274432870370369</v>
      </c>
      <c r="D4" s="8"/>
      <c r="E4" s="1" t="str">
        <f>VLOOKUP(B4,Runners!CW$3:CZ$201,4,FALSE)</f>
        <v>Jeremy McCandless</v>
      </c>
    </row>
    <row r="5" spans="1:5" x14ac:dyDescent="0.2">
      <c r="A5" s="1">
        <f t="shared" ref="A5:A68" si="0">A4+1</f>
        <v>2</v>
      </c>
      <c r="B5" s="8">
        <f>IF(Runners!A4&lt;&gt;"",SMALL(Runners!CW$3:CW$201,A5),"")</f>
        <v>2.4325462962962964E-3</v>
      </c>
      <c r="C5" s="8">
        <f t="shared" ref="C5:C68" si="1">IF(B5&lt;&gt;"",B5+C$1,"")</f>
        <v>0.77326587962962967</v>
      </c>
      <c r="D5" s="8"/>
      <c r="E5" s="1" t="str">
        <f>VLOOKUP(B5,Runners!CW$3:CZ$201,4,FALSE)</f>
        <v>Michelle Sheridan</v>
      </c>
    </row>
    <row r="6" spans="1:5" x14ac:dyDescent="0.2">
      <c r="A6" s="1">
        <f t="shared" si="0"/>
        <v>3</v>
      </c>
      <c r="B6" s="8">
        <f>IF(Runners!A5&lt;&gt;"",SMALL(Runners!CW$3:CW$201,A6),"")</f>
        <v>3.1263888888888891E-3</v>
      </c>
      <c r="C6" s="8">
        <f t="shared" si="1"/>
        <v>0.77395972222222231</v>
      </c>
      <c r="D6" s="8"/>
      <c r="E6" s="1" t="str">
        <f>VLOOKUP(B6,Runners!CW$3:CZ$201,4,FALSE)</f>
        <v>Julie Brayne</v>
      </c>
    </row>
    <row r="7" spans="1:5" x14ac:dyDescent="0.2">
      <c r="A7" s="1">
        <f t="shared" si="0"/>
        <v>4</v>
      </c>
      <c r="B7" s="8">
        <f>IF(Runners!A6&lt;&gt;"",SMALL(Runners!CW$3:CW$201,A7),"")</f>
        <v>3.1267129629629631E-3</v>
      </c>
      <c r="C7" s="8">
        <f t="shared" si="1"/>
        <v>0.77396004629629633</v>
      </c>
      <c r="D7" s="8"/>
      <c r="E7" s="1" t="str">
        <f>VLOOKUP(B7,Runners!CW$3:CZ$201,4,FALSE)</f>
        <v>Liz Boon</v>
      </c>
    </row>
    <row r="8" spans="1:5" x14ac:dyDescent="0.2">
      <c r="A8" s="1">
        <f t="shared" si="0"/>
        <v>5</v>
      </c>
      <c r="B8" s="8">
        <f>IF(Runners!A7&lt;&gt;"",SMALL(Runners!CW$3:CW$201,A8),"")</f>
        <v>3.3000231481481483E-3</v>
      </c>
      <c r="C8" s="8">
        <f t="shared" si="1"/>
        <v>0.77413335648148152</v>
      </c>
      <c r="D8" s="8"/>
      <c r="E8" s="1" t="str">
        <f>VLOOKUP(B8,Runners!CW$3:CZ$201,4,FALSE)</f>
        <v>Julie Wiseman</v>
      </c>
    </row>
    <row r="9" spans="1:5" x14ac:dyDescent="0.2">
      <c r="A9" s="1">
        <f t="shared" si="0"/>
        <v>6</v>
      </c>
      <c r="B9" s="8">
        <f>IF(Runners!A8&lt;&gt;"",SMALL(Runners!CW$3:CW$201,A9),"")</f>
        <v>4.5160879629629631E-3</v>
      </c>
      <c r="C9" s="8">
        <f t="shared" si="1"/>
        <v>0.77534942129629636</v>
      </c>
      <c r="D9" s="8"/>
      <c r="E9" s="1" t="str">
        <f>VLOOKUP(B9,Runners!CW$3:CZ$201,4,FALSE)</f>
        <v>Pam Binns</v>
      </c>
    </row>
    <row r="10" spans="1:5" x14ac:dyDescent="0.2">
      <c r="A10" s="1">
        <f t="shared" si="0"/>
        <v>7</v>
      </c>
      <c r="B10" s="8">
        <f>IF(Runners!A9&lt;&gt;"",SMALL(Runners!CW$3:CW$201,A10),"")</f>
        <v>4.5165509259259265E-3</v>
      </c>
      <c r="C10" s="8">
        <f t="shared" si="1"/>
        <v>0.77534988425925933</v>
      </c>
      <c r="D10" s="8"/>
      <c r="E10" s="1" t="str">
        <f>VLOOKUP(B10,Runners!CW$3:CZ$201,4,FALSE)</f>
        <v>Sue Henry</v>
      </c>
    </row>
    <row r="11" spans="1:5" x14ac:dyDescent="0.2">
      <c r="A11" s="1">
        <f t="shared" si="0"/>
        <v>8</v>
      </c>
      <c r="B11" s="8">
        <f>IF(Runners!A10&lt;&gt;"",SMALL(Runners!CW$3:CW$201,A11),"")</f>
        <v>5.3825925925925925E-3</v>
      </c>
      <c r="C11" s="8">
        <f t="shared" si="1"/>
        <v>0.77621592592592592</v>
      </c>
      <c r="D11" s="8"/>
      <c r="E11" s="1" t="str">
        <f>VLOOKUP(B11,Runners!CW$3:CZ$201,4,FALSE)</f>
        <v>Debbie Francis</v>
      </c>
    </row>
    <row r="12" spans="1:5" x14ac:dyDescent="0.2">
      <c r="A12" s="1">
        <f t="shared" si="0"/>
        <v>9</v>
      </c>
      <c r="B12" s="8">
        <f>IF(Runners!A11&lt;&gt;"",SMALL(Runners!CW$3:CW$201,A12),"")</f>
        <v>5.558078703703704E-3</v>
      </c>
      <c r="C12" s="8">
        <f t="shared" si="1"/>
        <v>0.7763914120370371</v>
      </c>
      <c r="D12" s="8"/>
      <c r="E12" s="1" t="str">
        <f>VLOOKUP(B12,Runners!CW$3:CZ$201,4,FALSE)</f>
        <v>Sarah Cook</v>
      </c>
    </row>
    <row r="13" spans="1:5" x14ac:dyDescent="0.2">
      <c r="A13" s="1">
        <f t="shared" si="0"/>
        <v>10</v>
      </c>
      <c r="B13" s="8">
        <f>IF(Runners!A12&lt;&gt;"",SMALL(Runners!CW$3:CW$201,A13),"")</f>
        <v>5.9036574074074069E-3</v>
      </c>
      <c r="C13" s="8">
        <f t="shared" si="1"/>
        <v>0.77673699074074076</v>
      </c>
      <c r="D13" s="8"/>
      <c r="E13" s="1" t="str">
        <f>VLOOKUP(B13,Runners!CW$3:CZ$201,4,FALSE)</f>
        <v>Graham Young</v>
      </c>
    </row>
    <row r="14" spans="1:5" x14ac:dyDescent="0.2">
      <c r="A14" s="1">
        <f t="shared" si="0"/>
        <v>11</v>
      </c>
      <c r="B14" s="8">
        <f>IF(Runners!A13&lt;&gt;"",SMALL(Runners!CW$3:CW$201,A14),"")</f>
        <v>5.9048611111111107E-3</v>
      </c>
      <c r="C14" s="8">
        <f t="shared" si="1"/>
        <v>0.77673819444444447</v>
      </c>
      <c r="D14" s="8"/>
      <c r="E14" s="1" t="str">
        <f>VLOOKUP(B14,Runners!CW$3:CZ$201,4,FALSE)</f>
        <v>Natalie Toft</v>
      </c>
    </row>
    <row r="15" spans="1:5" x14ac:dyDescent="0.2">
      <c r="A15" s="1">
        <f t="shared" si="0"/>
        <v>12</v>
      </c>
      <c r="B15" s="8">
        <f>IF(Runners!A14&lt;&gt;"",SMALL(Runners!CW$3:CW$201,A15),"")</f>
        <v>5.9054629629629631E-3</v>
      </c>
      <c r="C15" s="8">
        <f t="shared" si="1"/>
        <v>0.77673879629629639</v>
      </c>
      <c r="D15" s="8"/>
      <c r="E15" s="1" t="str">
        <f>VLOOKUP(B15,Runners!CW$3:CZ$201,4,FALSE)</f>
        <v>Sylvia Gittins</v>
      </c>
    </row>
    <row r="16" spans="1:5" x14ac:dyDescent="0.2">
      <c r="A16" s="1">
        <f t="shared" si="0"/>
        <v>13</v>
      </c>
      <c r="B16" s="8">
        <f>IF(Runners!A15&lt;&gt;"",SMALL(Runners!CW$3:CW$201,A16),"")</f>
        <v>6.0775694444444445E-3</v>
      </c>
      <c r="C16" s="8">
        <f t="shared" si="1"/>
        <v>0.77691090277777786</v>
      </c>
      <c r="D16" s="8"/>
      <c r="E16" s="1" t="str">
        <f>VLOOKUP(B16,Runners!CW$3:CZ$201,4,FALSE)</f>
        <v>Jacqui Murray</v>
      </c>
    </row>
    <row r="17" spans="1:5" x14ac:dyDescent="0.2">
      <c r="A17" s="1">
        <f t="shared" si="0"/>
        <v>14</v>
      </c>
      <c r="B17" s="8">
        <f>IF(Runners!A16&lt;&gt;"",SMALL(Runners!CW$3:CW$201,A17),"")</f>
        <v>6.0789814814814812E-3</v>
      </c>
      <c r="C17" s="8">
        <f t="shared" si="1"/>
        <v>0.77691231481481482</v>
      </c>
      <c r="D17" s="8"/>
      <c r="E17" s="1" t="str">
        <f>VLOOKUP(B17,Runners!CW$3:CZ$201,4,FALSE)</f>
        <v>Steve Tate</v>
      </c>
    </row>
    <row r="18" spans="1:5" x14ac:dyDescent="0.2">
      <c r="A18" s="1">
        <f t="shared" si="0"/>
        <v>15</v>
      </c>
      <c r="B18" s="8">
        <f>IF(Runners!A17&lt;&gt;"",SMALL(Runners!CW$3:CW$201,A18),"")</f>
        <v>6.4240046296296302E-3</v>
      </c>
      <c r="C18" s="8">
        <f t="shared" si="1"/>
        <v>0.77725733796296304</v>
      </c>
      <c r="D18" s="8"/>
      <c r="E18" s="1" t="str">
        <f>VLOOKUP(B18,Runners!CW$3:CZ$201,4,FALSE)</f>
        <v>Catherine MacLachlan</v>
      </c>
    </row>
    <row r="19" spans="1:5" x14ac:dyDescent="0.2">
      <c r="A19" s="1">
        <f t="shared" si="0"/>
        <v>16</v>
      </c>
      <c r="B19" s="8">
        <f>IF(Runners!A18&lt;&gt;"",SMALL(Runners!CW$3:CW$201,A19),"")</f>
        <v>6.4258796296296303E-3</v>
      </c>
      <c r="C19" s="8">
        <f t="shared" si="1"/>
        <v>0.77725921296296296</v>
      </c>
      <c r="D19" s="8"/>
      <c r="E19" s="1" t="str">
        <f>VLOOKUP(B19,Runners!CW$3:CZ$201,4,FALSE)</f>
        <v>Paula McCandless</v>
      </c>
    </row>
    <row r="20" spans="1:5" x14ac:dyDescent="0.2">
      <c r="A20" s="1">
        <f t="shared" si="0"/>
        <v>17</v>
      </c>
      <c r="B20" s="8">
        <f>IF(Runners!A19&lt;&gt;"",SMALL(Runners!CW$3:CW$201,A20),"")</f>
        <v>6.5975462962962967E-3</v>
      </c>
      <c r="C20" s="8">
        <f t="shared" si="1"/>
        <v>0.77743087962962965</v>
      </c>
      <c r="D20" s="8"/>
      <c r="E20" s="1" t="str">
        <f>VLOOKUP(B20,Runners!CW$3:CZ$201,4,FALSE)</f>
        <v>Bob Clough</v>
      </c>
    </row>
    <row r="21" spans="1:5" x14ac:dyDescent="0.2">
      <c r="A21" s="1">
        <f t="shared" si="0"/>
        <v>18</v>
      </c>
      <c r="B21" s="8">
        <f>IF(Runners!A20&lt;&gt;"",SMALL(Runners!CW$3:CW$201,A21),"")</f>
        <v>6.5983796296296294E-3</v>
      </c>
      <c r="C21" s="8">
        <f t="shared" si="1"/>
        <v>0.77743171296296298</v>
      </c>
      <c r="D21" s="8"/>
      <c r="E21" s="1" t="str">
        <f>VLOOKUP(B21,Runners!CW$3:CZ$201,4,FALSE)</f>
        <v>Jackie Carruthers</v>
      </c>
    </row>
    <row r="22" spans="1:5" x14ac:dyDescent="0.2">
      <c r="A22" s="1">
        <f t="shared" si="0"/>
        <v>19</v>
      </c>
      <c r="B22" s="8">
        <f>IF(Runners!A21&lt;&gt;"",SMALL(Runners!CW$3:CW$201,A22),"")</f>
        <v>6.945671296296297E-3</v>
      </c>
      <c r="C22" s="8">
        <f t="shared" si="1"/>
        <v>0.77777900462962968</v>
      </c>
      <c r="D22" s="8"/>
      <c r="E22" s="1" t="str">
        <f>VLOOKUP(B22,Runners!CW$3:CZ$201,4,FALSE)</f>
        <v>Jen Trohear</v>
      </c>
    </row>
    <row r="23" spans="1:5" x14ac:dyDescent="0.2">
      <c r="A23" s="1">
        <f t="shared" si="0"/>
        <v>20</v>
      </c>
      <c r="B23" s="8">
        <f>IF(Runners!A22&lt;&gt;"",SMALL(Runners!CW$3:CW$201,A23),"")</f>
        <v>7.2918749999999997E-3</v>
      </c>
      <c r="C23" s="8">
        <f t="shared" si="1"/>
        <v>0.77812520833333332</v>
      </c>
      <c r="D23" s="8"/>
      <c r="E23" s="1" t="str">
        <f>VLOOKUP(B23,Runners!CW$3:CZ$201,4,FALSE)</f>
        <v>Angela Bremner</v>
      </c>
    </row>
    <row r="24" spans="1:5" x14ac:dyDescent="0.2">
      <c r="A24" s="1">
        <f t="shared" si="0"/>
        <v>21</v>
      </c>
      <c r="B24" s="8">
        <f>IF(Runners!A23&lt;&gt;"",SMALL(Runners!CW$3:CW$201,A24),"")</f>
        <v>7.2927777777777782E-3</v>
      </c>
      <c r="C24" s="8">
        <f t="shared" si="1"/>
        <v>0.77812611111111119</v>
      </c>
      <c r="D24" s="8"/>
      <c r="E24" s="1" t="str">
        <f>VLOOKUP(B24,Runners!CW$3:CZ$201,4,FALSE)</f>
        <v>Guest 60</v>
      </c>
    </row>
    <row r="25" spans="1:5" x14ac:dyDescent="0.2">
      <c r="A25" s="1">
        <f t="shared" si="0"/>
        <v>22</v>
      </c>
      <c r="B25" s="8">
        <f>IF(Runners!A24&lt;&gt;"",SMALL(Runners!CW$3:CW$201,A25),"")</f>
        <v>7.2944444444444445E-3</v>
      </c>
      <c r="C25" s="8">
        <f t="shared" si="1"/>
        <v>0.77812777777777786</v>
      </c>
      <c r="D25" s="8"/>
      <c r="E25" s="1" t="str">
        <f>VLOOKUP(B25,Runners!CW$3:CZ$201,4,FALSE)</f>
        <v>Trevor Roberts</v>
      </c>
    </row>
    <row r="26" spans="1:5" x14ac:dyDescent="0.2">
      <c r="A26" s="1">
        <f t="shared" si="0"/>
        <v>23</v>
      </c>
      <c r="B26" s="8">
        <f>IF(Runners!A25&lt;&gt;"",SMALL(Runners!CW$3:CW$201,A26),"")</f>
        <v>7.6396296296296299E-3</v>
      </c>
      <c r="C26" s="8">
        <f t="shared" si="1"/>
        <v>0.77847296296296298</v>
      </c>
      <c r="D26" s="8"/>
      <c r="E26" s="1" t="str">
        <f>VLOOKUP(B26,Runners!CW$3:CZ$201,4,FALSE)</f>
        <v>Emma Johnston</v>
      </c>
    </row>
    <row r="27" spans="1:5" x14ac:dyDescent="0.2">
      <c r="A27" s="1">
        <f t="shared" si="0"/>
        <v>24</v>
      </c>
      <c r="B27" s="8">
        <f>IF(Runners!A26&lt;&gt;"",SMALL(Runners!CW$3:CW$201,A27),"")</f>
        <v>7.6413657407407411E-3</v>
      </c>
      <c r="C27" s="8">
        <f t="shared" si="1"/>
        <v>0.77847469907407407</v>
      </c>
      <c r="D27" s="8"/>
      <c r="E27" s="1" t="str">
        <f>VLOOKUP(B27,Runners!CW$3:CZ$201,4,FALSE)</f>
        <v>Ruth Bye</v>
      </c>
    </row>
    <row r="28" spans="1:5" x14ac:dyDescent="0.2">
      <c r="A28" s="1">
        <f t="shared" si="0"/>
        <v>25</v>
      </c>
      <c r="B28" s="8">
        <f>IF(Runners!A27&lt;&gt;"",SMALL(Runners!CW$3:CW$201,A28),"")</f>
        <v>7.8127546296296296E-3</v>
      </c>
      <c r="C28" s="8">
        <f t="shared" si="1"/>
        <v>0.77864608796296297</v>
      </c>
      <c r="D28" s="8"/>
      <c r="E28" s="1" t="str">
        <f>VLOOKUP(B28,Runners!CW$3:CZ$201,4,FALSE)</f>
        <v>Barry Broughton</v>
      </c>
    </row>
    <row r="29" spans="1:5" x14ac:dyDescent="0.2">
      <c r="A29" s="1">
        <f t="shared" si="0"/>
        <v>26</v>
      </c>
      <c r="B29" s="8">
        <f>IF(Runners!A28&lt;&gt;"",SMALL(Runners!CW$3:CW$201,A29),"")</f>
        <v>8.1620601851851854E-3</v>
      </c>
      <c r="C29" s="8">
        <f t="shared" si="1"/>
        <v>0.77899539351851854</v>
      </c>
      <c r="D29" s="8"/>
      <c r="E29" s="1" t="str">
        <f>VLOOKUP(B29,Runners!CW$3:CZ$201,4,FALSE)</f>
        <v>Philip Gower</v>
      </c>
    </row>
    <row r="30" spans="1:5" x14ac:dyDescent="0.2">
      <c r="A30" s="1">
        <f t="shared" si="0"/>
        <v>27</v>
      </c>
      <c r="B30" s="8">
        <f>IF(Runners!A29&lt;&gt;"",SMALL(Runners!CW$3:CW$201,A30),"")</f>
        <v>8.5092592592592581E-3</v>
      </c>
      <c r="C30" s="8">
        <f t="shared" si="1"/>
        <v>0.77934259259259264</v>
      </c>
      <c r="D30" s="8"/>
      <c r="E30" s="1" t="str">
        <f>VLOOKUP(B30,Runners!CW$3:CZ$201,4,FALSE)</f>
        <v>Peter Thomson</v>
      </c>
    </row>
    <row r="31" spans="1:5" x14ac:dyDescent="0.2">
      <c r="A31" s="1">
        <f t="shared" si="0"/>
        <v>28</v>
      </c>
      <c r="B31" s="8">
        <f>IF(Runners!A30&lt;&gt;"",SMALL(Runners!CW$3:CW$201,A31),"")</f>
        <v>8.5094907407407411E-3</v>
      </c>
      <c r="C31" s="8">
        <f t="shared" si="1"/>
        <v>0.77934282407407407</v>
      </c>
      <c r="D31" s="8"/>
      <c r="E31" s="1" t="str">
        <f>VLOOKUP(B31,Runners!CW$3:CZ$201,4,FALSE)</f>
        <v>Simon Smith</v>
      </c>
    </row>
    <row r="32" spans="1:5" x14ac:dyDescent="0.2">
      <c r="A32" s="1">
        <f t="shared" si="0"/>
        <v>29</v>
      </c>
      <c r="B32" s="8">
        <f>IF(Runners!A31&lt;&gt;"",SMALL(Runners!CW$3:CW$201,A32),"")</f>
        <v>8.6809027777777787E-3</v>
      </c>
      <c r="C32" s="8">
        <f t="shared" si="1"/>
        <v>0.77951423611111115</v>
      </c>
      <c r="D32" s="8"/>
      <c r="E32" s="1" t="str">
        <f>VLOOKUP(B32,Runners!CW$3:CZ$201,4,FALSE)</f>
        <v>Carolyn Melvyn</v>
      </c>
    </row>
    <row r="33" spans="1:5" x14ac:dyDescent="0.2">
      <c r="A33" s="1">
        <f t="shared" si="0"/>
        <v>30</v>
      </c>
      <c r="B33" s="8">
        <f>IF(Runners!A32&lt;&gt;"",SMALL(Runners!CW$3:CW$201,A33),"")</f>
        <v>8.681921296296297E-3</v>
      </c>
      <c r="C33" s="8">
        <f t="shared" si="1"/>
        <v>0.77951525462962967</v>
      </c>
      <c r="D33" s="8"/>
      <c r="E33" s="1" t="str">
        <f>VLOOKUP(B33,Runners!CW$3:CZ$201,4,FALSE)</f>
        <v>Julia Rolfe</v>
      </c>
    </row>
    <row r="34" spans="1:5" x14ac:dyDescent="0.2">
      <c r="A34" s="1">
        <f t="shared" si="0"/>
        <v>31</v>
      </c>
      <c r="B34" s="8">
        <f>IF(Runners!A33&lt;&gt;"",SMALL(Runners!CW$3:CW$201,A34),"")</f>
        <v>9.0282407407407412E-3</v>
      </c>
      <c r="C34" s="8">
        <f t="shared" si="1"/>
        <v>0.77986157407407408</v>
      </c>
      <c r="D34" s="8"/>
      <c r="E34" s="1" t="str">
        <f>VLOOKUP(B34,Runners!CW$3:CZ$201,4,FALSE)</f>
        <v>Christine Rouse</v>
      </c>
    </row>
    <row r="35" spans="1:5" x14ac:dyDescent="0.2">
      <c r="A35" s="1">
        <f t="shared" si="0"/>
        <v>32</v>
      </c>
      <c r="B35" s="8">
        <f>IF(Runners!A34&lt;&gt;"",SMALL(Runners!CW$3:CW$201,A35),"")</f>
        <v>9.0293518518518526E-3</v>
      </c>
      <c r="C35" s="8">
        <f t="shared" si="1"/>
        <v>0.7798626851851852</v>
      </c>
      <c r="D35" s="8"/>
      <c r="E35" s="1" t="str">
        <f>VLOOKUP(B35,Runners!CW$3:CZ$201,4,FALSE)</f>
        <v>Laura Byrne</v>
      </c>
    </row>
    <row r="36" spans="1:5" x14ac:dyDescent="0.2">
      <c r="A36" s="1">
        <f t="shared" si="0"/>
        <v>33</v>
      </c>
      <c r="B36" s="8">
        <f>IF(Runners!A35&lt;&gt;"",SMALL(Runners!CW$3:CW$201,A36),"")</f>
        <v>9.201666666666667E-3</v>
      </c>
      <c r="C36" s="8">
        <f t="shared" si="1"/>
        <v>0.78003500000000003</v>
      </c>
      <c r="D36" s="8"/>
      <c r="E36" s="1" t="str">
        <f>VLOOKUP(B36,Runners!CW$3:CZ$201,4,FALSE)</f>
        <v>Bec Willetts</v>
      </c>
    </row>
    <row r="37" spans="1:5" x14ac:dyDescent="0.2">
      <c r="A37" s="1">
        <f t="shared" si="0"/>
        <v>34</v>
      </c>
      <c r="B37" s="8">
        <f>IF(Runners!A36&lt;&gt;"",SMALL(Runners!CW$3:CW$201,A37),"")</f>
        <v>9.2030555555555563E-3</v>
      </c>
      <c r="C37" s="8">
        <f t="shared" si="1"/>
        <v>0.78003638888888893</v>
      </c>
      <c r="D37" s="8"/>
      <c r="E37" s="1" t="str">
        <f>VLOOKUP(B37,Runners!CW$3:CZ$201,4,FALSE)</f>
        <v>Linda Chadderton</v>
      </c>
    </row>
    <row r="38" spans="1:5" x14ac:dyDescent="0.2">
      <c r="A38" s="1">
        <f t="shared" si="0"/>
        <v>35</v>
      </c>
      <c r="B38" s="8">
        <f>IF(Runners!A37&lt;&gt;"",SMALL(Runners!CW$3:CW$201,A38),"")</f>
        <v>9.2031249999999995E-3</v>
      </c>
      <c r="C38" s="8">
        <f t="shared" si="1"/>
        <v>0.78003645833333335</v>
      </c>
      <c r="D38" s="8"/>
      <c r="E38" s="1" t="str">
        <f>VLOOKUP(B38,Runners!CW$3:CZ$201,4,FALSE)</f>
        <v>Liz Canavan</v>
      </c>
    </row>
    <row r="39" spans="1:5" x14ac:dyDescent="0.2">
      <c r="A39" s="1">
        <f t="shared" si="0"/>
        <v>36</v>
      </c>
      <c r="B39" s="8">
        <f>IF(Runners!A38&lt;&gt;"",SMALL(Runners!CW$3:CW$201,A39),"")</f>
        <v>9.5486342592592602E-3</v>
      </c>
      <c r="C39" s="8">
        <f t="shared" si="1"/>
        <v>0.7803819675925926</v>
      </c>
      <c r="D39" s="8"/>
      <c r="E39" s="1" t="str">
        <f>VLOOKUP(B39,Runners!CW$3:CZ$201,4,FALSE)</f>
        <v>Aaron Kirkby</v>
      </c>
    </row>
    <row r="40" spans="1:5" x14ac:dyDescent="0.2">
      <c r="A40" s="1">
        <f t="shared" si="0"/>
        <v>37</v>
      </c>
      <c r="B40" s="8">
        <f>IF(Runners!A39&lt;&gt;"",SMALL(Runners!CW$3:CW$201,A40),"")</f>
        <v>9.5487268518518534E-3</v>
      </c>
      <c r="C40" s="8">
        <f t="shared" si="1"/>
        <v>0.78038206018518519</v>
      </c>
      <c r="D40" s="8"/>
      <c r="E40" s="1" t="str">
        <f>VLOOKUP(B40,Runners!CW$3:CZ$201,4,FALSE)</f>
        <v>Alex Wiggins</v>
      </c>
    </row>
    <row r="41" spans="1:5" x14ac:dyDescent="0.2">
      <c r="A41" s="1">
        <f t="shared" si="0"/>
        <v>38</v>
      </c>
      <c r="B41" s="8">
        <f>IF(Runners!A40&lt;&gt;"",SMALL(Runners!CW$3:CW$201,A41),"")</f>
        <v>9.549699074074075E-3</v>
      </c>
      <c r="C41" s="8">
        <f t="shared" si="1"/>
        <v>0.78038303240740747</v>
      </c>
      <c r="D41" s="8"/>
      <c r="E41" s="1" t="str">
        <f>VLOOKUP(B41,Runners!CW$3:CZ$201,4,FALSE)</f>
        <v>Guest 55</v>
      </c>
    </row>
    <row r="42" spans="1:5" x14ac:dyDescent="0.2">
      <c r="A42" s="1">
        <f t="shared" si="0"/>
        <v>39</v>
      </c>
      <c r="B42" s="8">
        <f>IF(Runners!A41&lt;&gt;"",SMALL(Runners!CW$3:CW$201,A42),"")</f>
        <v>9.5514120370370371E-3</v>
      </c>
      <c r="C42" s="8">
        <f t="shared" si="1"/>
        <v>0.78038474537037039</v>
      </c>
      <c r="D42" s="8"/>
      <c r="E42" s="1" t="str">
        <f>VLOOKUP(B42,Runners!CW$3:CZ$201,4,FALSE)</f>
        <v>Vicky Richardson</v>
      </c>
    </row>
    <row r="43" spans="1:5" x14ac:dyDescent="0.2">
      <c r="A43" s="1">
        <f t="shared" si="0"/>
        <v>40</v>
      </c>
      <c r="B43" s="8">
        <f>IF(Runners!A42&lt;&gt;"",SMALL(Runners!CW$3:CW$201,A43),"")</f>
        <v>9.7248611111111112E-3</v>
      </c>
      <c r="C43" s="8">
        <f t="shared" si="1"/>
        <v>0.78055819444444452</v>
      </c>
      <c r="D43" s="8"/>
      <c r="E43" s="1" t="str">
        <f>VLOOKUP(B43,Runners!CW$3:CZ$201,4,FALSE)</f>
        <v>Sue Hawitt</v>
      </c>
    </row>
    <row r="44" spans="1:5" x14ac:dyDescent="0.2">
      <c r="A44" s="1">
        <f t="shared" si="0"/>
        <v>41</v>
      </c>
      <c r="B44" s="8">
        <f>IF(Runners!A43&lt;&gt;"",SMALL(Runners!CW$3:CW$201,A44),"")</f>
        <v>1.0070972222222222E-2</v>
      </c>
      <c r="C44" s="8">
        <f t="shared" si="1"/>
        <v>0.78090430555555557</v>
      </c>
      <c r="D44" s="8"/>
      <c r="E44" s="1" t="str">
        <f>VLOOKUP(B44,Runners!CW$3:CZ$201,4,FALSE)</f>
        <v>Kirsten Burnett</v>
      </c>
    </row>
    <row r="45" spans="1:5" x14ac:dyDescent="0.2">
      <c r="A45" s="1">
        <f t="shared" si="0"/>
        <v>42</v>
      </c>
      <c r="B45" s="8">
        <f>IF(Runners!A44&lt;&gt;"",SMALL(Runners!CW$3:CW$201,A45),"")</f>
        <v>1.0243865740740741E-2</v>
      </c>
      <c r="C45" s="8">
        <f t="shared" si="1"/>
        <v>0.78107719907407414</v>
      </c>
      <c r="D45" s="8"/>
      <c r="E45" s="1" t="str">
        <f>VLOOKUP(B45,Runners!CW$3:CZ$201,4,FALSE)</f>
        <v>Georgina Read</v>
      </c>
    </row>
    <row r="46" spans="1:5" x14ac:dyDescent="0.2">
      <c r="A46" s="1">
        <f t="shared" si="0"/>
        <v>43</v>
      </c>
      <c r="B46" s="8">
        <f>IF(Runners!A45&lt;&gt;"",SMALL(Runners!CW$3:CW$201,A46),"")</f>
        <v>1.0243958333333334E-2</v>
      </c>
      <c r="C46" s="8">
        <f t="shared" si="1"/>
        <v>0.78107729166666673</v>
      </c>
      <c r="D46" s="8"/>
      <c r="E46" s="1" t="str">
        <f>VLOOKUP(B46,Runners!CW$3:CZ$201,4,FALSE)</f>
        <v>Greg Oulton</v>
      </c>
    </row>
    <row r="47" spans="1:5" x14ac:dyDescent="0.2">
      <c r="A47" s="1">
        <f t="shared" si="0"/>
        <v>44</v>
      </c>
      <c r="B47" s="8">
        <f>IF(Runners!A46&lt;&gt;"",SMALL(Runners!CW$3:CW$201,A47),"")</f>
        <v>1.0245347222222222E-2</v>
      </c>
      <c r="C47" s="8">
        <f t="shared" si="1"/>
        <v>0.78107868055555563</v>
      </c>
      <c r="D47" s="8"/>
      <c r="E47" s="1" t="str">
        <f>VLOOKUP(B47,Runners!CW$3:CZ$201,4,FALSE)</f>
        <v>Peter Reid</v>
      </c>
    </row>
    <row r="48" spans="1:5" x14ac:dyDescent="0.2">
      <c r="A48" s="1">
        <f t="shared" si="0"/>
        <v>45</v>
      </c>
      <c r="B48" s="8">
        <f>IF(Runners!A47&lt;&gt;"",SMALL(Runners!CW$3:CW$201,A48),"")</f>
        <v>1.0419120370370372E-2</v>
      </c>
      <c r="C48" s="8">
        <f t="shared" si="1"/>
        <v>0.78125245370370378</v>
      </c>
      <c r="D48" s="8"/>
      <c r="E48" s="1" t="str">
        <f>VLOOKUP(B48,Runners!CW$3:CZ$201,4,FALSE)</f>
        <v>Roy Stevens</v>
      </c>
    </row>
    <row r="49" spans="1:5" x14ac:dyDescent="0.2">
      <c r="A49" s="1">
        <f t="shared" si="0"/>
        <v>46</v>
      </c>
      <c r="B49" s="8">
        <f>IF(Runners!A48&lt;&gt;"",SMALL(Runners!CW$3:CW$201,A49),"")</f>
        <v>1.0419166666666669E-2</v>
      </c>
      <c r="C49" s="8">
        <f t="shared" si="1"/>
        <v>0.78125250000000002</v>
      </c>
      <c r="D49" s="8"/>
      <c r="E49" s="1" t="str">
        <f>VLOOKUP(B49,Runners!CW$3:CZ$201,4,FALSE)</f>
        <v>Ruth Wheatley</v>
      </c>
    </row>
    <row r="50" spans="1:5" x14ac:dyDescent="0.2">
      <c r="A50" s="1">
        <f t="shared" si="0"/>
        <v>47</v>
      </c>
      <c r="B50" s="8">
        <f>IF(Runners!A49&lt;&gt;"",SMALL(Runners!CW$3:CW$201,A50),"")</f>
        <v>1.0590763888888889E-2</v>
      </c>
      <c r="C50" s="8">
        <f t="shared" si="1"/>
        <v>0.78142409722222228</v>
      </c>
      <c r="D50" s="8"/>
      <c r="E50" s="1" t="str">
        <f>VLOOKUP(B50,Runners!CW$3:CZ$201,4,FALSE)</f>
        <v>Claire Markham</v>
      </c>
    </row>
    <row r="51" spans="1:5" x14ac:dyDescent="0.2">
      <c r="A51" s="1">
        <f t="shared" si="0"/>
        <v>48</v>
      </c>
      <c r="B51" s="8">
        <f>IF(Runners!A50&lt;&gt;"",SMALL(Runners!CW$3:CW$201,A51),"")</f>
        <v>1.0591481481481481E-2</v>
      </c>
      <c r="C51" s="8">
        <f t="shared" si="1"/>
        <v>0.78142481481481485</v>
      </c>
      <c r="D51" s="8"/>
      <c r="E51" s="1" t="str">
        <f>VLOOKUP(B51,Runners!CW$3:CZ$201,4,FALSE)</f>
        <v>Jason Sheridan</v>
      </c>
    </row>
    <row r="52" spans="1:5" x14ac:dyDescent="0.2">
      <c r="A52" s="1">
        <f t="shared" si="0"/>
        <v>49</v>
      </c>
      <c r="B52" s="8">
        <f>IF(Runners!A51&lt;&gt;"",SMALL(Runners!CW$3:CW$201,A52),"")</f>
        <v>1.0592685185185186E-2</v>
      </c>
      <c r="C52" s="8">
        <f t="shared" si="1"/>
        <v>0.78142601851851856</v>
      </c>
      <c r="D52" s="8"/>
      <c r="E52" s="1" t="str">
        <f>VLOOKUP(B52,Runners!CW$3:CZ$201,4,FALSE)</f>
        <v>Robert Parker</v>
      </c>
    </row>
    <row r="53" spans="1:5" x14ac:dyDescent="0.2">
      <c r="A53" s="1">
        <f t="shared" si="0"/>
        <v>50</v>
      </c>
      <c r="B53" s="8">
        <f>IF(Runners!A52&lt;&gt;"",SMALL(Runners!CW$3:CW$201,A53),"")</f>
        <v>1.076537037037037E-2</v>
      </c>
      <c r="C53" s="8">
        <f t="shared" si="1"/>
        <v>0.78159870370370377</v>
      </c>
      <c r="D53" s="8"/>
      <c r="E53" s="1" t="str">
        <f>VLOOKUP(B53,Runners!CW$3:CZ$201,4,FALSE)</f>
        <v>Katy McIntyre</v>
      </c>
    </row>
    <row r="54" spans="1:5" x14ac:dyDescent="0.2">
      <c r="A54" s="1">
        <f t="shared" si="0"/>
        <v>51</v>
      </c>
      <c r="B54" s="8">
        <f>IF(Runners!A53&lt;&gt;"",SMALL(Runners!CW$3:CW$201,A54),"")</f>
        <v>1.0765902777777777E-2</v>
      </c>
      <c r="C54" s="8">
        <f t="shared" si="1"/>
        <v>0.78159923611111115</v>
      </c>
      <c r="D54" s="8"/>
      <c r="E54" s="1" t="str">
        <f>VLOOKUP(B54,Runners!CW$3:CZ$201,4,FALSE)</f>
        <v>Mick Widdup</v>
      </c>
    </row>
    <row r="55" spans="1:5" x14ac:dyDescent="0.2">
      <c r="A55" s="1">
        <f t="shared" si="0"/>
        <v>52</v>
      </c>
      <c r="B55" s="8">
        <f>IF(Runners!A55&lt;&gt;"",SMALL(Runners!CW$3:CW$201,A55),"")</f>
        <v>1.0766111111111112E-2</v>
      </c>
      <c r="C55" s="8">
        <f t="shared" si="1"/>
        <v>0.78159944444444451</v>
      </c>
      <c r="D55" s="8"/>
      <c r="E55" s="1" t="str">
        <f>VLOOKUP(B55,Runners!CW$3:CZ$201,4,FALSE)</f>
        <v>Pam Hardman</v>
      </c>
    </row>
    <row r="56" spans="1:5" x14ac:dyDescent="0.2">
      <c r="A56" s="1">
        <f t="shared" si="0"/>
        <v>53</v>
      </c>
      <c r="B56" s="8">
        <f>IF(Runners!A56&lt;&gt;"",SMALL(Runners!CW$3:CW$201,A56),"")</f>
        <v>1.0766597222222223E-2</v>
      </c>
      <c r="C56" s="8">
        <f t="shared" si="1"/>
        <v>0.78159993055555554</v>
      </c>
      <c r="D56" s="8"/>
      <c r="E56" s="1" t="str">
        <f>VLOOKUP(B56,Runners!CW$3:CZ$201,4,FALSE)</f>
        <v>Terri Eccles</v>
      </c>
    </row>
    <row r="57" spans="1:5" x14ac:dyDescent="0.2">
      <c r="A57" s="1">
        <f t="shared" si="0"/>
        <v>54</v>
      </c>
      <c r="B57" s="8">
        <f>IF(Runners!A57&lt;&gt;"",SMALL(Runners!CW$3:CW$201,A57),"")</f>
        <v>1.1111736111111112E-2</v>
      </c>
      <c r="C57" s="8">
        <f t="shared" si="1"/>
        <v>0.78194506944444453</v>
      </c>
      <c r="D57" s="8"/>
      <c r="E57" s="1" t="str">
        <f>VLOOKUP(B57,Runners!CW$3:CZ$201,4,FALSE)</f>
        <v>Debbie Cooper</v>
      </c>
    </row>
    <row r="58" spans="1:5" x14ac:dyDescent="0.2">
      <c r="A58" s="1">
        <f t="shared" si="0"/>
        <v>55</v>
      </c>
      <c r="B58" s="8">
        <f>IF(Runners!A58&lt;&gt;"",SMALL(Runners!CW$3:CW$201,A58),"")</f>
        <v>1.1113495370370371E-2</v>
      </c>
      <c r="C58" s="8">
        <f t="shared" si="1"/>
        <v>0.78194682870370369</v>
      </c>
      <c r="D58" s="8"/>
      <c r="E58" s="1" t="str">
        <f>VLOOKUP(B58,Runners!CW$3:CZ$201,4,FALSE)</f>
        <v>Richard Storey</v>
      </c>
    </row>
    <row r="59" spans="1:5" x14ac:dyDescent="0.2">
      <c r="A59" s="1">
        <f t="shared" si="0"/>
        <v>56</v>
      </c>
      <c r="B59" s="8">
        <f>IF(Runners!A59&lt;&gt;"",SMALL(Runners!CW$3:CW$201,A59),"")</f>
        <v>1.1459837962962963E-2</v>
      </c>
      <c r="C59" s="8">
        <f t="shared" si="1"/>
        <v>0.78229317129629639</v>
      </c>
      <c r="D59" s="8"/>
      <c r="E59" s="1" t="str">
        <f>VLOOKUP(B59,Runners!CW$3:CZ$201,4,FALSE)</f>
        <v>Kevin Murray</v>
      </c>
    </row>
    <row r="60" spans="1:5" x14ac:dyDescent="0.2">
      <c r="A60" s="1">
        <f t="shared" si="0"/>
        <v>57</v>
      </c>
      <c r="B60" s="8">
        <f>IF(Runners!A60&lt;&gt;"",SMALL(Runners!CW$3:CW$201,A60),"")</f>
        <v>1.163300925925926E-2</v>
      </c>
      <c r="C60" s="8">
        <f t="shared" si="1"/>
        <v>0.78246634259259262</v>
      </c>
      <c r="D60" s="8"/>
      <c r="E60" s="1" t="str">
        <f>VLOOKUP(B60,Runners!CW$3:CZ$201,4,FALSE)</f>
        <v>Guest 50</v>
      </c>
    </row>
    <row r="61" spans="1:5" x14ac:dyDescent="0.2">
      <c r="A61" s="1">
        <f t="shared" si="0"/>
        <v>58</v>
      </c>
      <c r="B61" s="8">
        <f>IF(Runners!A61&lt;&gt;"",SMALL(Runners!CW$3:CW$201,A61),"")</f>
        <v>1.1633402777777777E-2</v>
      </c>
      <c r="C61" s="8">
        <f t="shared" si="1"/>
        <v>0.78246673611111117</v>
      </c>
      <c r="D61" s="8"/>
      <c r="E61" s="1" t="str">
        <f>VLOOKUP(B61,Runners!CW$3:CZ$201,4,FALSE)</f>
        <v>Kathy Gaunt</v>
      </c>
    </row>
    <row r="62" spans="1:5" x14ac:dyDescent="0.2">
      <c r="A62" s="1">
        <f t="shared" si="0"/>
        <v>59</v>
      </c>
      <c r="B62" s="8">
        <f>IF(Runners!A62&lt;&gt;"",SMALL(Runners!CW$3:CW$201,A62),"")</f>
        <v>1.1634305555555556E-2</v>
      </c>
      <c r="C62" s="8">
        <f t="shared" si="1"/>
        <v>0.78246763888888893</v>
      </c>
      <c r="D62" s="8"/>
      <c r="E62" s="1" t="str">
        <f>VLOOKUP(B62,Runners!CW$3:CZ$201,4,FALSE)</f>
        <v>Richard Needham</v>
      </c>
    </row>
    <row r="63" spans="1:5" x14ac:dyDescent="0.2">
      <c r="A63" s="1">
        <f t="shared" si="0"/>
        <v>60</v>
      </c>
      <c r="B63" s="8">
        <f>IF(Runners!A63&lt;&gt;"",SMALL(Runners!CW$3:CW$201,A63),"")</f>
        <v>1.1807337962962962E-2</v>
      </c>
      <c r="C63" s="8">
        <f t="shared" si="1"/>
        <v>0.78264067129629633</v>
      </c>
      <c r="D63" s="8"/>
      <c r="E63" s="1" t="str">
        <f>VLOOKUP(B63,Runners!CW$3:CZ$201,4,FALSE)</f>
        <v>Maddy Markham</v>
      </c>
    </row>
    <row r="64" spans="1:5" x14ac:dyDescent="0.2">
      <c r="A64" s="1">
        <f t="shared" si="0"/>
        <v>61</v>
      </c>
      <c r="B64" s="8">
        <f>IF(Runners!A64&lt;&gt;"",SMALL(Runners!CW$3:CW$201,A64),"")</f>
        <v>1.1979467592592594E-2</v>
      </c>
      <c r="C64" s="8">
        <f t="shared" si="1"/>
        <v>0.78281280092592598</v>
      </c>
      <c r="D64" s="8"/>
      <c r="E64" s="1" t="str">
        <f>VLOOKUP(B64,Runners!CW$3:CZ$201,4,FALSE)</f>
        <v>Ben McCabe</v>
      </c>
    </row>
    <row r="65" spans="1:5" x14ac:dyDescent="0.2">
      <c r="A65" s="1">
        <f t="shared" si="0"/>
        <v>62</v>
      </c>
      <c r="B65" s="8">
        <f>IF(Runners!A65&lt;&gt;"",SMALL(Runners!CW$3:CW$201,A65),"")</f>
        <v>1.1981319444444445E-2</v>
      </c>
      <c r="C65" s="8">
        <f t="shared" si="1"/>
        <v>0.78281465277777784</v>
      </c>
      <c r="D65" s="8"/>
      <c r="E65" s="1" t="str">
        <f>VLOOKUP(B65,Runners!CW$3:CZ$201,4,FALSE)</f>
        <v>Nigel Simpkin</v>
      </c>
    </row>
    <row r="66" spans="1:5" x14ac:dyDescent="0.2">
      <c r="A66" s="1">
        <f t="shared" si="0"/>
        <v>63</v>
      </c>
      <c r="B66" s="8">
        <f>IF(Runners!A66&lt;&gt;"",SMALL(Runners!CW$3:CW$201,A66),"")</f>
        <v>1.232724537037037E-2</v>
      </c>
      <c r="C66" s="8">
        <f t="shared" si="1"/>
        <v>0.7831605787037037</v>
      </c>
      <c r="D66" s="8"/>
      <c r="E66" s="1" t="str">
        <f>VLOOKUP(B66,Runners!CW$3:CZ$201,4,FALSE)</f>
        <v>Graham Webster</v>
      </c>
    </row>
    <row r="67" spans="1:5" x14ac:dyDescent="0.2">
      <c r="A67" s="1">
        <f t="shared" si="0"/>
        <v>64</v>
      </c>
      <c r="B67" s="8">
        <f>IF(Runners!A67&lt;&gt;"",SMALL(Runners!CW$3:CW$201,A67),"")</f>
        <v>1.2328032407407409E-2</v>
      </c>
      <c r="C67" s="8">
        <f t="shared" si="1"/>
        <v>0.7831613657407408</v>
      </c>
      <c r="D67" s="8"/>
      <c r="E67" s="1" t="str">
        <f>VLOOKUP(B67,Runners!CW$3:CZ$201,4,FALSE)</f>
        <v>Lewis McAfee</v>
      </c>
    </row>
    <row r="68" spans="1:5" x14ac:dyDescent="0.2">
      <c r="A68" s="1">
        <f t="shared" si="0"/>
        <v>65</v>
      </c>
      <c r="B68" s="8">
        <f>IF(Runners!A68&lt;&gt;"",SMALL(Runners!CW$3:CW$201,A68),"")</f>
        <v>1.2329004629629631E-2</v>
      </c>
      <c r="C68" s="8">
        <f t="shared" si="1"/>
        <v>0.78316233796296297</v>
      </c>
      <c r="D68" s="8"/>
      <c r="E68" s="1" t="str">
        <f>VLOOKUP(B68,Runners!CW$3:CZ$201,4,FALSE)</f>
        <v>Steve Wise</v>
      </c>
    </row>
    <row r="69" spans="1:5" x14ac:dyDescent="0.2">
      <c r="A69" s="1">
        <f t="shared" ref="A69:A132" si="2">A68+1</f>
        <v>66</v>
      </c>
      <c r="B69" s="8">
        <f>IF(Runners!A69&lt;&gt;"",SMALL(Runners!CW$3:CW$201,A69),"")</f>
        <v>1.2329212962962964E-2</v>
      </c>
      <c r="C69" s="8">
        <f t="shared" ref="C69:C132" si="3">IF(B69&lt;&gt;"",B69+C$1,"")</f>
        <v>0.78316254629629634</v>
      </c>
      <c r="D69" s="8"/>
      <c r="E69" s="1" t="str">
        <f>VLOOKUP(B69,Runners!CW$3:CZ$201,4,FALSE)</f>
        <v>Wayne Byrne</v>
      </c>
    </row>
    <row r="70" spans="1:5" x14ac:dyDescent="0.2">
      <c r="A70" s="1">
        <f t="shared" si="2"/>
        <v>67</v>
      </c>
      <c r="B70" s="8">
        <f>IF(Runners!A70&lt;&gt;"",SMALL(Runners!CW$3:CW$201,A70),"")</f>
        <v>1.2500532407407408E-2</v>
      </c>
      <c r="C70" s="8">
        <f t="shared" si="3"/>
        <v>0.78333386574074082</v>
      </c>
      <c r="D70" s="8"/>
      <c r="E70" s="1" t="str">
        <f>VLOOKUP(B70,Runners!CW$3:CZ$201,4,FALSE)</f>
        <v>Dan Gregson</v>
      </c>
    </row>
    <row r="71" spans="1:5" x14ac:dyDescent="0.2">
      <c r="A71" s="1">
        <f t="shared" si="2"/>
        <v>68</v>
      </c>
      <c r="B71" s="8">
        <f>IF(Runners!A71&lt;&gt;"",SMALL(Runners!CW$3:CW$201,A71),"")</f>
        <v>1.2501875000000001E-2</v>
      </c>
      <c r="C71" s="8">
        <f t="shared" si="3"/>
        <v>0.78333520833333337</v>
      </c>
      <c r="D71" s="8"/>
      <c r="E71" s="1" t="str">
        <f>VLOOKUP(B71,Runners!CW$3:CZ$201,4,FALSE)</f>
        <v>Matt Ames</v>
      </c>
    </row>
    <row r="72" spans="1:5" x14ac:dyDescent="0.2">
      <c r="A72" s="1">
        <f t="shared" si="2"/>
        <v>69</v>
      </c>
      <c r="B72" s="8">
        <f>IF(Runners!A72&lt;&gt;"",SMALL(Runners!CW$3:CW$201,A72),"")</f>
        <v>1.2674652777777778E-2</v>
      </c>
      <c r="C72" s="8">
        <f t="shared" si="3"/>
        <v>0.78350798611111117</v>
      </c>
      <c r="D72" s="8"/>
      <c r="E72" s="1" t="str">
        <f>VLOOKUP(B72,Runners!CW$3:CZ$201,4,FALSE)</f>
        <v>Guest 47:30</v>
      </c>
    </row>
    <row r="73" spans="1:5" x14ac:dyDescent="0.2">
      <c r="A73" s="1">
        <f t="shared" si="2"/>
        <v>70</v>
      </c>
      <c r="B73" s="8">
        <f>IF(Runners!A73&lt;&gt;"",SMALL(Runners!CW$3:CW$201,A73),"")</f>
        <v>1.2675208333333333E-2</v>
      </c>
      <c r="C73" s="8">
        <f t="shared" si="3"/>
        <v>0.78350854166666672</v>
      </c>
      <c r="D73" s="8"/>
      <c r="E73" s="1" t="str">
        <f>VLOOKUP(B73,Runners!CW$3:CZ$201,4,FALSE)</f>
        <v>Lee Ramsden</v>
      </c>
    </row>
    <row r="74" spans="1:5" x14ac:dyDescent="0.2">
      <c r="A74" s="1">
        <f t="shared" si="2"/>
        <v>71</v>
      </c>
      <c r="B74" s="8">
        <f>IF(Runners!A74&lt;&gt;"",SMALL(Runners!CW$3:CW$201,A74),"")</f>
        <v>1.2675439814814815E-2</v>
      </c>
      <c r="C74" s="8">
        <f t="shared" si="3"/>
        <v>0.78350877314814815</v>
      </c>
      <c r="D74" s="8"/>
      <c r="E74" s="1" t="str">
        <f>VLOOKUP(B74,Runners!CW$3:CZ$201,4,FALSE)</f>
        <v>Mark Johnston</v>
      </c>
    </row>
    <row r="75" spans="1:5" x14ac:dyDescent="0.2">
      <c r="A75" s="1">
        <f t="shared" si="2"/>
        <v>72</v>
      </c>
      <c r="B75" s="8">
        <f>IF(Runners!A75&lt;&gt;"",SMALL(Runners!CW$3:CW$201,A75),"")</f>
        <v>1.284726851851852E-2</v>
      </c>
      <c r="C75" s="8">
        <f t="shared" si="3"/>
        <v>0.78368060185185184</v>
      </c>
      <c r="D75" s="8"/>
      <c r="E75" s="1" t="str">
        <f>VLOOKUP(B75,Runners!CW$3:CZ$201,4,FALSE)</f>
        <v>Alan Elstone</v>
      </c>
    </row>
    <row r="76" spans="1:5" x14ac:dyDescent="0.2">
      <c r="A76" s="1">
        <f t="shared" si="2"/>
        <v>73</v>
      </c>
      <c r="B76" s="8">
        <f>IF(Runners!A76&lt;&gt;"",SMALL(Runners!CW$3:CW$201,A76),"")</f>
        <v>1.2847453703703705E-2</v>
      </c>
      <c r="C76" s="8">
        <f t="shared" si="3"/>
        <v>0.78368078703703703</v>
      </c>
      <c r="D76" s="8"/>
      <c r="E76" s="1" t="str">
        <f>VLOOKUP(B76,Runners!CW$3:CZ$201,4,FALSE)</f>
        <v>Barbara Holmes</v>
      </c>
    </row>
    <row r="77" spans="1:5" x14ac:dyDescent="0.2">
      <c r="A77" s="1">
        <f t="shared" si="2"/>
        <v>74</v>
      </c>
      <c r="B77" s="8">
        <f>IF(Runners!A77&lt;&gt;"",SMALL(Runners!CW$3:CW$201,A77),"")</f>
        <v>1.2847662037037036E-2</v>
      </c>
      <c r="C77" s="8">
        <f t="shared" si="3"/>
        <v>0.78368099537037039</v>
      </c>
      <c r="D77" s="8"/>
      <c r="E77" s="1" t="str">
        <f>VLOOKUP(B77,Runners!CW$3:CZ$201,4,FALSE)</f>
        <v>Chris Cottam</v>
      </c>
    </row>
    <row r="78" spans="1:5" x14ac:dyDescent="0.2">
      <c r="A78" s="1">
        <f t="shared" si="2"/>
        <v>75</v>
      </c>
      <c r="B78" s="8">
        <f>IF(Runners!A78&lt;&gt;"",SMALL(Runners!CW$3:CW$201,A78),"")</f>
        <v>1.2848657407407409E-2</v>
      </c>
      <c r="C78" s="8">
        <f t="shared" si="3"/>
        <v>0.78368199074074074</v>
      </c>
      <c r="D78" s="8"/>
      <c r="E78" s="1" t="str">
        <f>VLOOKUP(B78,Runners!CW$3:CZ$201,4,FALSE)</f>
        <v>Kate Edwards</v>
      </c>
    </row>
    <row r="79" spans="1:5" x14ac:dyDescent="0.2">
      <c r="A79" s="1">
        <f t="shared" si="2"/>
        <v>76</v>
      </c>
      <c r="B79" s="8">
        <f>IF(Runners!A79&lt;&gt;"",SMALL(Runners!CW$3:CW$201,A79),"")</f>
        <v>1.2849953703703705E-2</v>
      </c>
      <c r="C79" s="8">
        <f t="shared" si="3"/>
        <v>0.78368328703703705</v>
      </c>
      <c r="D79" s="8"/>
      <c r="E79" s="1" t="str">
        <f>VLOOKUP(B79,Runners!CW$3:CZ$201,4,FALSE)</f>
        <v>Tim Jefferson</v>
      </c>
    </row>
    <row r="80" spans="1:5" x14ac:dyDescent="0.2">
      <c r="A80" s="1">
        <f t="shared" si="2"/>
        <v>77</v>
      </c>
      <c r="B80" s="8">
        <f>IF(Runners!A80&lt;&gt;"",SMALL(Runners!CW$3:CW$201,A80),"")</f>
        <v>1.3021342592592593E-2</v>
      </c>
      <c r="C80" s="8">
        <f t="shared" si="3"/>
        <v>0.78385467592592595</v>
      </c>
      <c r="D80" s="8"/>
      <c r="E80" s="1" t="str">
        <f>VLOOKUP(B80,Runners!CW$3:CZ$201,4,FALSE)</f>
        <v>Clare Taylor</v>
      </c>
    </row>
    <row r="81" spans="1:5" x14ac:dyDescent="0.2">
      <c r="A81" s="1">
        <f t="shared" si="2"/>
        <v>78</v>
      </c>
      <c r="B81" s="8">
        <f>IF(Runners!A81&lt;&gt;"",SMALL(Runners!CW$3:CW$201,A81),"")</f>
        <v>1.3022152777777778E-2</v>
      </c>
      <c r="C81" s="8">
        <f t="shared" si="3"/>
        <v>0.78385548611111111</v>
      </c>
      <c r="D81" s="8"/>
      <c r="E81" s="1" t="str">
        <f>VLOOKUP(B81,Runners!CW$3:CZ$201,4,FALSE)</f>
        <v>John Bertenshaw</v>
      </c>
    </row>
    <row r="82" spans="1:5" x14ac:dyDescent="0.2">
      <c r="A82" s="1">
        <f t="shared" si="2"/>
        <v>79</v>
      </c>
      <c r="B82" s="8">
        <f>IF(Runners!A82&lt;&gt;"",SMALL(Runners!CW$3:CW$201,A82),"")</f>
        <v>1.3369305555555556E-2</v>
      </c>
      <c r="C82" s="8">
        <f t="shared" si="3"/>
        <v>0.78420263888888897</v>
      </c>
      <c r="D82" s="8"/>
      <c r="E82" s="1" t="str">
        <f>VLOOKUP(B82,Runners!CW$3:CZ$201,4,FALSE)</f>
        <v>Jennifer Hill</v>
      </c>
    </row>
    <row r="83" spans="1:5" x14ac:dyDescent="0.2">
      <c r="A83" s="1">
        <f t="shared" si="2"/>
        <v>80</v>
      </c>
      <c r="B83" s="8">
        <f>IF(Runners!A83&lt;&gt;"",SMALL(Runners!CW$3:CW$201,A83),"")</f>
        <v>1.3543217592592593E-2</v>
      </c>
      <c r="C83" s="8">
        <f t="shared" si="3"/>
        <v>0.78437655092592595</v>
      </c>
      <c r="D83" s="8"/>
      <c r="E83" s="1" t="str">
        <f>VLOOKUP(B83,Runners!CW$3:CZ$201,4,FALSE)</f>
        <v>Laura Bremner</v>
      </c>
    </row>
    <row r="84" spans="1:5" x14ac:dyDescent="0.2">
      <c r="A84" s="1">
        <f t="shared" si="2"/>
        <v>81</v>
      </c>
      <c r="B84" s="8">
        <f>IF(Runners!A84&lt;&gt;"",SMALL(Runners!CW$3:CW$201,A84),"")</f>
        <v>1.3715833333333333E-2</v>
      </c>
      <c r="C84" s="8">
        <f t="shared" si="3"/>
        <v>0.78454916666666674</v>
      </c>
      <c r="D84" s="8"/>
      <c r="E84" s="1" t="str">
        <f>VLOOKUP(B84,Runners!CW$3:CZ$201,4,FALSE)</f>
        <v>Darran Ames</v>
      </c>
    </row>
    <row r="85" spans="1:5" x14ac:dyDescent="0.2">
      <c r="A85" s="1">
        <f t="shared" si="2"/>
        <v>82</v>
      </c>
      <c r="B85" s="8">
        <f>IF(Runners!A85&lt;&gt;"",SMALL(Runners!CW$3:CW$201,A85),"")</f>
        <v>1.3715949074074073E-2</v>
      </c>
      <c r="C85" s="8">
        <f t="shared" si="3"/>
        <v>0.7845492824074074</v>
      </c>
      <c r="D85" s="8"/>
      <c r="E85" s="1" t="str">
        <f>VLOOKUP(B85,Runners!CW$3:CZ$201,4,FALSE)</f>
        <v>Dez Appleton</v>
      </c>
    </row>
    <row r="86" spans="1:5" x14ac:dyDescent="0.2">
      <c r="A86" s="1">
        <f t="shared" si="2"/>
        <v>83</v>
      </c>
      <c r="B86" s="8">
        <f>IF(Runners!A86&lt;&gt;"",SMALL(Runners!CW$3:CW$201,A86),"")</f>
        <v>1.3716296296296296E-2</v>
      </c>
      <c r="C86" s="8">
        <f t="shared" si="3"/>
        <v>0.78454962962962971</v>
      </c>
      <c r="D86" s="8"/>
      <c r="E86" s="1" t="str">
        <f>VLOOKUP(B86,Runners!CW$3:CZ$201,4,FALSE)</f>
        <v>Guest 45</v>
      </c>
    </row>
    <row r="87" spans="1:5" x14ac:dyDescent="0.2">
      <c r="A87" s="1">
        <f t="shared" si="2"/>
        <v>84</v>
      </c>
      <c r="B87" s="8">
        <f>IF(Runners!A87&lt;&gt;"",SMALL(Runners!CW$3:CW$201,A87),"")</f>
        <v>1.3717037037037036E-2</v>
      </c>
      <c r="C87" s="8">
        <f t="shared" si="3"/>
        <v>0.78455037037037045</v>
      </c>
      <c r="D87" s="8"/>
      <c r="E87" s="1" t="str">
        <f>VLOOKUP(B87,Runners!CW$3:CZ$201,4,FALSE)</f>
        <v>Louise Cox</v>
      </c>
    </row>
    <row r="88" spans="1:5" x14ac:dyDescent="0.2">
      <c r="A88" s="1">
        <f t="shared" si="2"/>
        <v>85</v>
      </c>
      <c r="B88" s="8">
        <f>IF(Runners!A88&lt;&gt;"",SMALL(Runners!CW$3:CW$201,A88),"")</f>
        <v>1.3717245370370371E-2</v>
      </c>
      <c r="C88" s="8">
        <f t="shared" si="3"/>
        <v>0.7845505787037037</v>
      </c>
      <c r="D88" s="8"/>
      <c r="E88" s="1" t="str">
        <f>VLOOKUP(B88,Runners!CW$3:CZ$201,4,FALSE)</f>
        <v>Michelle Chadwick</v>
      </c>
    </row>
    <row r="89" spans="1:5" x14ac:dyDescent="0.2">
      <c r="A89" s="1">
        <f t="shared" si="2"/>
        <v>86</v>
      </c>
      <c r="B89" s="8">
        <f>IF(Runners!A89&lt;&gt;"",SMALL(Runners!CW$3:CW$201,A89),"")</f>
        <v>1.3717453703703704E-2</v>
      </c>
      <c r="C89" s="8">
        <f t="shared" si="3"/>
        <v>0.78455078703703707</v>
      </c>
      <c r="D89" s="8"/>
      <c r="E89" s="1" t="str">
        <f>VLOOKUP(B89,Runners!CW$3:CZ$201,4,FALSE)</f>
        <v>Oliver Thomson</v>
      </c>
    </row>
    <row r="90" spans="1:5" x14ac:dyDescent="0.2">
      <c r="A90" s="1">
        <f t="shared" si="2"/>
        <v>87</v>
      </c>
      <c r="B90" s="8">
        <f>IF(Runners!A90&lt;&gt;"",SMALL(Runners!CW$3:CW$201,A90),"")</f>
        <v>1.3717847222222222E-2</v>
      </c>
      <c r="C90" s="8">
        <f t="shared" si="3"/>
        <v>0.78455118055555562</v>
      </c>
      <c r="D90" s="8"/>
      <c r="E90" s="1" t="str">
        <f>VLOOKUP(B90,Runners!CW$3:CZ$201,4,FALSE)</f>
        <v>Sophie Bohannon</v>
      </c>
    </row>
    <row r="91" spans="1:5" x14ac:dyDescent="0.2">
      <c r="A91" s="1">
        <f t="shared" si="2"/>
        <v>88</v>
      </c>
      <c r="B91" s="8">
        <f>IF(Runners!A91&lt;&gt;"",SMALL(Runners!CW$3:CW$201,A91),"")</f>
        <v>1.389002314814815E-2</v>
      </c>
      <c r="C91" s="8">
        <f t="shared" si="3"/>
        <v>0.7847233564814815</v>
      </c>
      <c r="D91" s="8"/>
      <c r="E91" s="1" t="str">
        <f>VLOOKUP(B91,Runners!CW$3:CZ$201,4,FALSE)</f>
        <v>Ian Tate</v>
      </c>
    </row>
    <row r="92" spans="1:5" x14ac:dyDescent="0.2">
      <c r="A92" s="1">
        <f t="shared" si="2"/>
        <v>89</v>
      </c>
      <c r="B92" s="8">
        <f>IF(Runners!A92&lt;&gt;"",SMALL(Runners!CW$3:CW$201,A92),"")</f>
        <v>1.3890949074074073E-2</v>
      </c>
      <c r="C92" s="8">
        <f t="shared" si="3"/>
        <v>0.78472428240740744</v>
      </c>
      <c r="D92" s="8"/>
      <c r="E92" s="1" t="str">
        <f>VLOOKUP(B92,Runners!CW$3:CZ$201,4,FALSE)</f>
        <v>Morgan Pritchard</v>
      </c>
    </row>
    <row r="93" spans="1:5" x14ac:dyDescent="0.2">
      <c r="A93" s="1">
        <f t="shared" si="2"/>
        <v>90</v>
      </c>
      <c r="B93" s="8">
        <f>IF(Runners!A93&lt;&gt;"",SMALL(Runners!CW$3:CW$201,A93),"")</f>
        <v>1.4063078703703704E-2</v>
      </c>
      <c r="C93" s="8">
        <f t="shared" si="3"/>
        <v>0.78489641203703708</v>
      </c>
      <c r="D93" s="8"/>
      <c r="E93" s="1" t="str">
        <f>VLOOKUP(B93,Runners!CW$3:CZ$201,4,FALSE)</f>
        <v>Daryl Bentley</v>
      </c>
    </row>
    <row r="94" spans="1:5" x14ac:dyDescent="0.2">
      <c r="A94" s="1">
        <f t="shared" si="2"/>
        <v>91</v>
      </c>
      <c r="B94" s="8">
        <f>IF(Runners!A94&lt;&gt;"",SMALL(Runners!CW$3:CW$201,A94),"")</f>
        <v>1.4063680555555557E-2</v>
      </c>
      <c r="C94" s="8">
        <f t="shared" si="3"/>
        <v>0.78489701388888888</v>
      </c>
      <c r="D94" s="8"/>
      <c r="E94" s="1" t="str">
        <f>VLOOKUP(B94,Runners!CW$3:CZ$201,4,FALSE)</f>
        <v>James Whittle</v>
      </c>
    </row>
    <row r="95" spans="1:5" x14ac:dyDescent="0.2">
      <c r="A95" s="1">
        <f t="shared" si="2"/>
        <v>92</v>
      </c>
      <c r="B95" s="8">
        <f>IF(Runners!A95&lt;&gt;"",SMALL(Runners!CW$3:CW$201,A95),"")</f>
        <v>1.4410324074074075E-2</v>
      </c>
      <c r="C95" s="8">
        <f t="shared" si="3"/>
        <v>0.78524365740740742</v>
      </c>
      <c r="D95" s="8"/>
      <c r="E95" s="1" t="str">
        <f>VLOOKUP(B95,Runners!CW$3:CZ$201,4,FALSE)</f>
        <v>David Butler</v>
      </c>
    </row>
    <row r="96" spans="1:5" x14ac:dyDescent="0.2">
      <c r="A96" s="1">
        <f t="shared" si="2"/>
        <v>93</v>
      </c>
      <c r="B96" s="8">
        <f>IF(Runners!A96&lt;&gt;"",SMALL(Runners!CW$3:CW$201,A96),"")</f>
        <v>1.441050925925926E-2</v>
      </c>
      <c r="C96" s="8">
        <f t="shared" si="3"/>
        <v>0.78524384259259261</v>
      </c>
      <c r="D96" s="8"/>
      <c r="E96" s="1" t="str">
        <f>VLOOKUP(B96,Runners!CW$3:CZ$201,4,FALSE)</f>
        <v>George Thomson</v>
      </c>
    </row>
    <row r="97" spans="1:5" x14ac:dyDescent="0.2">
      <c r="A97" s="1">
        <f t="shared" si="2"/>
        <v>94</v>
      </c>
      <c r="B97" s="8">
        <f>IF(Runners!A97&lt;&gt;"",SMALL(Runners!CW$3:CW$201,A97),"")</f>
        <v>1.4583749999999999E-2</v>
      </c>
      <c r="C97" s="8">
        <f t="shared" si="3"/>
        <v>0.78541708333333338</v>
      </c>
      <c r="D97" s="8"/>
      <c r="E97" s="1" t="str">
        <f>VLOOKUP(B97,Runners!CW$3:CZ$201,4,FALSE)</f>
        <v>Chris Bowker</v>
      </c>
    </row>
    <row r="98" spans="1:5" x14ac:dyDescent="0.2">
      <c r="A98" s="1">
        <f t="shared" si="2"/>
        <v>95</v>
      </c>
      <c r="B98" s="8">
        <f>IF(Runners!A98&lt;&gt;"",SMALL(Runners!CW$3:CW$201,A98),"")</f>
        <v>1.4758750000000001E-2</v>
      </c>
      <c r="C98" s="8">
        <f t="shared" si="3"/>
        <v>0.78559208333333341</v>
      </c>
      <c r="D98" s="8"/>
      <c r="E98" s="1" t="str">
        <f>VLOOKUP(B98,Runners!CW$3:CZ$201,4,FALSE)</f>
        <v>Mark Hughes</v>
      </c>
    </row>
    <row r="99" spans="1:5" x14ac:dyDescent="0.2">
      <c r="A99" s="1">
        <f t="shared" si="2"/>
        <v>96</v>
      </c>
      <c r="B99" s="8">
        <f>IF(Runners!A99&lt;&gt;"",SMALL(Runners!CW$3:CW$201,A99),"")</f>
        <v>1.4758796296296298E-2</v>
      </c>
      <c r="C99" s="8">
        <f t="shared" si="3"/>
        <v>0.78559212962962965</v>
      </c>
      <c r="D99" s="8"/>
      <c r="E99" s="1" t="str">
        <f>VLOOKUP(B99,Runners!CW$3:CZ$201,4,FALSE)</f>
        <v>Mark Selby</v>
      </c>
    </row>
    <row r="100" spans="1:5" x14ac:dyDescent="0.2">
      <c r="A100" s="1">
        <f t="shared" si="2"/>
        <v>97</v>
      </c>
      <c r="B100" s="8">
        <f>IF(Runners!A100&lt;&gt;"",SMALL(Runners!CW$3:CW$201,A100),"")</f>
        <v>1.4759050925925927E-2</v>
      </c>
      <c r="C100" s="8">
        <f t="shared" si="3"/>
        <v>0.78559238425925926</v>
      </c>
      <c r="D100" s="8"/>
      <c r="E100" s="1" t="str">
        <f>VLOOKUP(B100,Runners!CW$3:CZ$201,4,FALSE)</f>
        <v>Neil Bayton-Roberts</v>
      </c>
    </row>
    <row r="101" spans="1:5" x14ac:dyDescent="0.2">
      <c r="A101" s="1">
        <f t="shared" si="2"/>
        <v>98</v>
      </c>
      <c r="B101" s="8">
        <f>IF(Runners!A101&lt;&gt;"",SMALL(Runners!CW$3:CW$201,A101),"")</f>
        <v>1.4931550925925926E-2</v>
      </c>
      <c r="C101" s="8">
        <f t="shared" si="3"/>
        <v>0.78576488425925928</v>
      </c>
      <c r="D101" s="8"/>
      <c r="E101" s="1" t="str">
        <f>VLOOKUP(B101,Runners!CW$3:CZ$201,4,FALSE)</f>
        <v>Guest 42:30</v>
      </c>
    </row>
    <row r="102" spans="1:5" x14ac:dyDescent="0.2">
      <c r="A102" s="1">
        <f t="shared" si="2"/>
        <v>99</v>
      </c>
      <c r="B102" s="8">
        <f>IF(Runners!A102&lt;&gt;"",SMALL(Runners!CW$3:CW$201,A102),"")</f>
        <v>1.4932175925925927E-2</v>
      </c>
      <c r="C102" s="8">
        <f t="shared" si="3"/>
        <v>0.78576550925925925</v>
      </c>
      <c r="D102" s="8"/>
      <c r="E102" s="1" t="str">
        <f>VLOOKUP(B102,Runners!CW$3:CZ$201,4,FALSE)</f>
        <v>Lee Vaudrey</v>
      </c>
    </row>
    <row r="103" spans="1:5" x14ac:dyDescent="0.2">
      <c r="A103" s="1">
        <f t="shared" si="2"/>
        <v>100</v>
      </c>
      <c r="B103" s="8">
        <f>IF(Runners!A103&lt;&gt;"",SMALL(Runners!CW$3:CW$201,A103),"")</f>
        <v>1.4932685185185186E-2</v>
      </c>
      <c r="C103" s="8">
        <f t="shared" si="3"/>
        <v>0.78576601851851857</v>
      </c>
      <c r="D103" s="8"/>
      <c r="E103" s="1" t="str">
        <f>VLOOKUP(B103,Runners!CW$3:CZ$201,4,FALSE)</f>
        <v>Neil Tate</v>
      </c>
    </row>
    <row r="104" spans="1:5" x14ac:dyDescent="0.2">
      <c r="A104" s="1">
        <f t="shared" si="2"/>
        <v>101</v>
      </c>
      <c r="B104" s="8">
        <f>IF(Runners!A104&lt;&gt;"",SMALL(Runners!CW$3:CW$201,A104),"")</f>
        <v>1.5106111111111112E-2</v>
      </c>
      <c r="C104" s="8">
        <f t="shared" si="3"/>
        <v>0.78593944444444452</v>
      </c>
      <c r="D104" s="8"/>
      <c r="E104" s="1" t="str">
        <f>VLOOKUP(B104,Runners!CW$3:CZ$201,4,FALSE)</f>
        <v>Michael Hall</v>
      </c>
    </row>
    <row r="105" spans="1:5" x14ac:dyDescent="0.2">
      <c r="A105" s="1">
        <f t="shared" si="2"/>
        <v>102</v>
      </c>
      <c r="B105" s="8">
        <f>IF(Runners!A105&lt;&gt;"",SMALL(Runners!CW$3:CW$201,A105),"")</f>
        <v>1.5451759259259261E-2</v>
      </c>
      <c r="C105" s="8">
        <f t="shared" si="3"/>
        <v>0.7862850925925926</v>
      </c>
      <c r="D105" s="8"/>
      <c r="E105" s="1" t="str">
        <f>VLOOKUP(B105,Runners!CW$3:CZ$201,4,FALSE)</f>
        <v>Catherine Carrdus</v>
      </c>
    </row>
    <row r="106" spans="1:5" x14ac:dyDescent="0.2">
      <c r="A106" s="1">
        <f t="shared" si="2"/>
        <v>103</v>
      </c>
      <c r="B106" s="8">
        <f>IF(Runners!A106&lt;&gt;"",SMALL(Runners!CW$3:CW$201,A106),"")</f>
        <v>1.5452083333333333E-2</v>
      </c>
      <c r="C106" s="8">
        <f t="shared" si="3"/>
        <v>0.78628541666666674</v>
      </c>
      <c r="D106" s="8"/>
      <c r="E106" s="1" t="str">
        <f>VLOOKUP(B106,Runners!CW$3:CZ$201,4,FALSE)</f>
        <v>Dom Kirby</v>
      </c>
    </row>
    <row r="107" spans="1:5" x14ac:dyDescent="0.2">
      <c r="A107" s="1">
        <f t="shared" si="2"/>
        <v>104</v>
      </c>
      <c r="B107" s="8">
        <f>IF(Runners!A107&lt;&gt;"",SMALL(Runners!CW$3:CW$201,A107),"")</f>
        <v>1.5625833333333332E-2</v>
      </c>
      <c r="C107" s="8">
        <f t="shared" si="3"/>
        <v>0.78645916666666671</v>
      </c>
      <c r="D107" s="8"/>
      <c r="E107" s="1" t="str">
        <f>VLOOKUP(B107,Runners!CW$3:CZ$201,4,FALSE)</f>
        <v>Gill Draper</v>
      </c>
    </row>
    <row r="108" spans="1:5" x14ac:dyDescent="0.2">
      <c r="A108" s="1">
        <f t="shared" si="2"/>
        <v>105</v>
      </c>
      <c r="B108" s="8">
        <f>IF(Runners!A108&lt;&gt;"",SMALL(Runners!CW$3:CW$201,A108),"")</f>
        <v>1.5799328703703704E-2</v>
      </c>
      <c r="C108" s="8">
        <f t="shared" si="3"/>
        <v>0.78663266203703708</v>
      </c>
      <c r="D108" s="8"/>
      <c r="E108" s="1" t="str">
        <f>VLOOKUP(B108,Runners!CW$3:CZ$201,4,FALSE)</f>
        <v>Dominic Garrett</v>
      </c>
    </row>
    <row r="109" spans="1:5" x14ac:dyDescent="0.2">
      <c r="A109" s="1">
        <f t="shared" si="2"/>
        <v>106</v>
      </c>
      <c r="B109" s="8">
        <f>IF(Runners!A109&lt;&gt;"",SMALL(Runners!CW$3:CW$201,A109),"")</f>
        <v>1.5800532407407405E-2</v>
      </c>
      <c r="C109" s="8">
        <f t="shared" si="3"/>
        <v>0.78663386574074079</v>
      </c>
      <c r="D109" s="8"/>
      <c r="E109" s="1" t="str">
        <f>VLOOKUP(B109,Runners!CW$3:CZ$201,4,FALSE)</f>
        <v>Mel Koth</v>
      </c>
    </row>
    <row r="110" spans="1:5" x14ac:dyDescent="0.2">
      <c r="A110" s="1">
        <f t="shared" si="2"/>
        <v>107</v>
      </c>
      <c r="B110" s="8">
        <f>IF(Runners!A110&lt;&gt;"",SMALL(Runners!CW$3:CW$201,A110),"")</f>
        <v>1.5972986111111115E-2</v>
      </c>
      <c r="C110" s="8">
        <f t="shared" si="3"/>
        <v>0.78680631944444446</v>
      </c>
      <c r="D110" s="8"/>
      <c r="E110" s="1" t="str">
        <f>VLOOKUP(B110,Runners!CW$3:CZ$201,4,FALSE)</f>
        <v>Ethan McAvoy</v>
      </c>
    </row>
    <row r="111" spans="1:5" x14ac:dyDescent="0.2">
      <c r="A111" s="1">
        <f t="shared" si="2"/>
        <v>108</v>
      </c>
      <c r="B111" s="8">
        <f>IF(Runners!A111&lt;&gt;"",SMALL(Runners!CW$3:CW$201,A111),"")</f>
        <v>1.5973194444444446E-2</v>
      </c>
      <c r="C111" s="8">
        <f t="shared" si="3"/>
        <v>0.78680652777777782</v>
      </c>
      <c r="D111" s="8"/>
      <c r="E111" s="1" t="str">
        <f>VLOOKUP(B111,Runners!CW$3:CZ$201,4,FALSE)</f>
        <v>Guest 40</v>
      </c>
    </row>
    <row r="112" spans="1:5" x14ac:dyDescent="0.2">
      <c r="A112" s="1">
        <f t="shared" si="2"/>
        <v>109</v>
      </c>
      <c r="B112" s="8">
        <f>IF(Runners!A112&lt;&gt;"",SMALL(Runners!CW$3:CW$201,A112),"")</f>
        <v>1.5973518518518519E-2</v>
      </c>
      <c r="C112" s="8">
        <f t="shared" si="3"/>
        <v>0.78680685185185184</v>
      </c>
      <c r="D112" s="8"/>
      <c r="E112" s="1" t="str">
        <f>VLOOKUP(B112,Runners!CW$3:CZ$201,4,FALSE)</f>
        <v>Joe Greenwood</v>
      </c>
    </row>
    <row r="113" spans="1:5" x14ac:dyDescent="0.2">
      <c r="A113" s="1">
        <f t="shared" si="2"/>
        <v>110</v>
      </c>
      <c r="B113" s="8">
        <f>IF(Runners!A113&lt;&gt;"",SMALL(Runners!CW$3:CW$201,A113),"")</f>
        <v>1.5974467592592596E-2</v>
      </c>
      <c r="C113" s="8">
        <f t="shared" si="3"/>
        <v>0.78680780092592595</v>
      </c>
      <c r="D113" s="8"/>
      <c r="E113" s="1" t="str">
        <f>VLOOKUP(B113,Runners!CW$3:CZ$201,4,FALSE)</f>
        <v>Paul Veevers</v>
      </c>
    </row>
    <row r="114" spans="1:5" x14ac:dyDescent="0.2">
      <c r="A114" s="1">
        <f t="shared" si="2"/>
        <v>111</v>
      </c>
      <c r="B114" s="8">
        <f>IF(Runners!A114&lt;&gt;"",SMALL(Runners!CW$3:CW$201,A114),"")</f>
        <v>1.614752314814815E-2</v>
      </c>
      <c r="C114" s="8">
        <f t="shared" si="3"/>
        <v>0.78698085648148153</v>
      </c>
      <c r="D114" s="8"/>
      <c r="E114" s="1" t="str">
        <f>VLOOKUP(B114,Runners!CW$3:CZ$201,4,FALSE)</f>
        <v>Liz Abbott</v>
      </c>
    </row>
    <row r="115" spans="1:5" x14ac:dyDescent="0.2">
      <c r="A115" s="1">
        <f t="shared" si="2"/>
        <v>112</v>
      </c>
      <c r="B115" s="8">
        <f>IF(Runners!A115&lt;&gt;"",SMALL(Runners!CW$3:CW$201,A115),"")</f>
        <v>1.6493240740740742E-2</v>
      </c>
      <c r="C115" s="8">
        <f t="shared" si="3"/>
        <v>0.78732657407407414</v>
      </c>
      <c r="D115" s="8"/>
      <c r="E115" s="1" t="str">
        <f>VLOOKUP(B115,Runners!CW$3:CZ$201,4,FALSE)</f>
        <v>Andy Unsworth</v>
      </c>
    </row>
    <row r="116" spans="1:5" x14ac:dyDescent="0.2">
      <c r="A116" s="1">
        <f t="shared" si="2"/>
        <v>113</v>
      </c>
      <c r="B116" s="8">
        <f>IF(Runners!A116&lt;&gt;"",SMALL(Runners!CW$3:CW$201,A116),"")</f>
        <v>1.6494398148148147E-2</v>
      </c>
      <c r="C116" s="8">
        <f t="shared" si="3"/>
        <v>0.7873277314814815</v>
      </c>
      <c r="D116" s="8"/>
      <c r="E116" s="1" t="str">
        <f>VLOOKUP(B116,Runners!CW$3:CZ$201,4,FALSE)</f>
        <v>Jonathan Tuck</v>
      </c>
    </row>
    <row r="117" spans="1:5" x14ac:dyDescent="0.2">
      <c r="A117" s="1">
        <f t="shared" si="2"/>
        <v>114</v>
      </c>
      <c r="B117" s="8">
        <f>IF(Runners!A117&lt;&gt;"",SMALL(Runners!CW$3:CW$201,A117),"")</f>
        <v>1.684037037037037E-2</v>
      </c>
      <c r="C117" s="8">
        <f t="shared" si="3"/>
        <v>0.78767370370370371</v>
      </c>
      <c r="D117" s="8"/>
      <c r="E117" s="1" t="str">
        <f>VLOOKUP(B117,Runners!CW$3:CZ$201,4,FALSE)</f>
        <v>Alex Tate</v>
      </c>
    </row>
    <row r="118" spans="1:5" x14ac:dyDescent="0.2">
      <c r="A118" s="1">
        <f t="shared" si="2"/>
        <v>115</v>
      </c>
      <c r="B118" s="8">
        <f>IF(Runners!A118&lt;&gt;"",SMALL(Runners!CW$3:CW$201,A118),"")</f>
        <v>1.6842175925925924E-2</v>
      </c>
      <c r="C118" s="8">
        <f t="shared" si="3"/>
        <v>0.78767550925925933</v>
      </c>
      <c r="D118" s="8"/>
      <c r="E118" s="1" t="str">
        <f>VLOOKUP(B118,Runners!CW$3:CZ$201,4,FALSE)</f>
        <v>Matthew Holton</v>
      </c>
    </row>
    <row r="119" spans="1:5" x14ac:dyDescent="0.2">
      <c r="A119" s="1">
        <f t="shared" si="2"/>
        <v>116</v>
      </c>
      <c r="B119" s="8">
        <f>IF(Runners!A119&lt;&gt;"",SMALL(Runners!CW$3:CW$201,A119),"")</f>
        <v>1.7013958333333336E-2</v>
      </c>
      <c r="C119" s="8">
        <f t="shared" si="3"/>
        <v>0.78784729166666667</v>
      </c>
      <c r="D119" s="8"/>
      <c r="E119" s="1" t="str">
        <f>VLOOKUP(B119,Runners!CW$3:CZ$201,4,FALSE)</f>
        <v>Alex Fraser</v>
      </c>
    </row>
    <row r="120" spans="1:5" x14ac:dyDescent="0.2">
      <c r="A120" s="1">
        <f t="shared" si="2"/>
        <v>117</v>
      </c>
      <c r="B120" s="8">
        <f>IF(Runners!A120&lt;&gt;"",SMALL(Runners!CW$3:CW$201,A120),"")</f>
        <v>1.7014050925925929E-2</v>
      </c>
      <c r="C120" s="8">
        <f t="shared" si="3"/>
        <v>0.78784738425925926</v>
      </c>
      <c r="D120" s="8"/>
      <c r="E120" s="1" t="str">
        <f>VLOOKUP(B120,Runners!CW$3:CZ$201,4,FALSE)</f>
        <v>Andy Draper</v>
      </c>
    </row>
    <row r="121" spans="1:5" x14ac:dyDescent="0.2">
      <c r="A121" s="1">
        <f t="shared" si="2"/>
        <v>118</v>
      </c>
      <c r="B121" s="8">
        <f>IF(Runners!A121&lt;&gt;"",SMALL(Runners!CW$3:CW$201,A121),"")</f>
        <v>1.7014837962962964E-2</v>
      </c>
      <c r="C121" s="8">
        <f t="shared" si="3"/>
        <v>0.78784817129629636</v>
      </c>
      <c r="D121" s="8"/>
      <c r="E121" s="1" t="str">
        <f>VLOOKUP(B121,Runners!CW$3:CZ$201,4,FALSE)</f>
        <v>Guest 37:30</v>
      </c>
    </row>
    <row r="122" spans="1:5" x14ac:dyDescent="0.2">
      <c r="A122" s="1">
        <f t="shared" si="2"/>
        <v>119</v>
      </c>
      <c r="B122" s="8">
        <f>IF(Runners!A122&lt;&gt;"",SMALL(Runners!CW$3:CW$201,A122),"")</f>
        <v>1.7016643518518521E-2</v>
      </c>
      <c r="C122" s="8">
        <f t="shared" si="3"/>
        <v>0.78784997685185187</v>
      </c>
      <c r="D122" s="8"/>
      <c r="E122" s="1" t="str">
        <f>VLOOKUP(B122,Runners!CW$3:CZ$201,4,FALSE)</f>
        <v>Tom Howarth</v>
      </c>
    </row>
    <row r="123" spans="1:5" x14ac:dyDescent="0.2">
      <c r="A123" s="1">
        <f t="shared" si="2"/>
        <v>120</v>
      </c>
      <c r="B123" s="8">
        <f>IF(Runners!A123&lt;&gt;"",SMALL(Runners!CW$3:CW$201,A123),"")</f>
        <v>1.8056481481481482E-2</v>
      </c>
      <c r="C123" s="8">
        <f t="shared" si="3"/>
        <v>0.7888898148148149</v>
      </c>
      <c r="D123" s="8"/>
      <c r="E123" s="1" t="str">
        <f>VLOOKUP(B123,Runners!CW$3:CZ$201,4,FALSE)</f>
        <v>Guest 35:00</v>
      </c>
    </row>
    <row r="124" spans="1:5" x14ac:dyDescent="0.2">
      <c r="A124" s="1">
        <f t="shared" si="2"/>
        <v>121</v>
      </c>
      <c r="B124" s="8">
        <f>IF(Runners!A124&lt;&gt;"",SMALL(Runners!CW$3:CW$201,A124),"")</f>
        <v>1.8229305555555558E-2</v>
      </c>
      <c r="C124" s="8">
        <f t="shared" si="3"/>
        <v>0.78906263888888895</v>
      </c>
      <c r="D124" s="8"/>
      <c r="E124" s="1" t="str">
        <f>VLOOKUP(B124,Runners!CW$3:CZ$201,4,FALSE)</f>
        <v>Alistair Leivers</v>
      </c>
    </row>
    <row r="125" spans="1:5" x14ac:dyDescent="0.2">
      <c r="A125" s="1">
        <f t="shared" si="2"/>
        <v>122</v>
      </c>
      <c r="B125" s="8">
        <f>IF(Runners!A125&lt;&gt;"",SMALL(Runners!CW$3:CW$201,A125),"")</f>
        <v>1.8752430555555553E-2</v>
      </c>
      <c r="C125" s="8">
        <f t="shared" si="3"/>
        <v>0.7895857638888889</v>
      </c>
      <c r="D125" s="8"/>
      <c r="E125" s="1" t="str">
        <f>VLOOKUP(B125,Runners!CW$3:CZ$201,4,FALSE)</f>
        <v>Ross McKelvie</v>
      </c>
    </row>
    <row r="126" spans="1:5" x14ac:dyDescent="0.2">
      <c r="A126" s="1">
        <f t="shared" si="2"/>
        <v>123</v>
      </c>
      <c r="B126" s="8" t="str">
        <f>IF(Runners!A126&lt;&gt;"",SMALL(Runners!CW$3:CW$201,A126),"")</f>
        <v/>
      </c>
      <c r="C126" s="8" t="str">
        <f t="shared" si="3"/>
        <v/>
      </c>
      <c r="D126" s="8"/>
      <c r="E126" s="1">
        <f>VLOOKUP(B126,Runners!CW$3:CZ$201,4,FALSE)</f>
        <v>0</v>
      </c>
    </row>
    <row r="127" spans="1:5" x14ac:dyDescent="0.2">
      <c r="A127" s="1">
        <f t="shared" si="2"/>
        <v>124</v>
      </c>
      <c r="B127" s="8" t="str">
        <f>IF(Runners!A127&lt;&gt;"",SMALL(Runners!CW$3:CW$201,A127),"")</f>
        <v/>
      </c>
      <c r="C127" s="8" t="str">
        <f t="shared" si="3"/>
        <v/>
      </c>
      <c r="D127" s="8"/>
      <c r="E127" s="1">
        <f>VLOOKUP(B127,Runners!CW$3:CZ$201,4,FALSE)</f>
        <v>0</v>
      </c>
    </row>
    <row r="128" spans="1:5" x14ac:dyDescent="0.2">
      <c r="A128" s="1">
        <f t="shared" si="2"/>
        <v>125</v>
      </c>
      <c r="B128" s="8" t="str">
        <f>IF(Runners!A128&lt;&gt;"",SMALL(Runners!CW$3:CW$201,A128),"")</f>
        <v/>
      </c>
      <c r="C128" s="8" t="str">
        <f t="shared" si="3"/>
        <v/>
      </c>
      <c r="D128" s="8"/>
      <c r="E128" s="1">
        <f>VLOOKUP(B128,Runners!CW$3:CZ$201,4,FALSE)</f>
        <v>0</v>
      </c>
    </row>
    <row r="129" spans="1:5" x14ac:dyDescent="0.2">
      <c r="A129" s="1">
        <f t="shared" si="2"/>
        <v>126</v>
      </c>
      <c r="B129" s="8" t="str">
        <f>IF(Runners!A129&lt;&gt;"",SMALL(Runners!CW$3:CW$201,A129),"")</f>
        <v/>
      </c>
      <c r="C129" s="8" t="str">
        <f t="shared" si="3"/>
        <v/>
      </c>
      <c r="D129" s="8"/>
      <c r="E129" s="1">
        <f>VLOOKUP(B129,Runners!CW$3:CZ$201,4,FALSE)</f>
        <v>0</v>
      </c>
    </row>
    <row r="130" spans="1:5" x14ac:dyDescent="0.2">
      <c r="A130" s="1">
        <f t="shared" si="2"/>
        <v>127</v>
      </c>
      <c r="B130" s="8" t="str">
        <f>IF(Runners!A130&lt;&gt;"",SMALL(Runners!CW$3:CW$201,A130),"")</f>
        <v/>
      </c>
      <c r="C130" s="8" t="str">
        <f t="shared" si="3"/>
        <v/>
      </c>
      <c r="D130" s="8"/>
      <c r="E130" s="1">
        <f>VLOOKUP(B130,Runners!CW$3:CZ$201,4,FALSE)</f>
        <v>0</v>
      </c>
    </row>
    <row r="131" spans="1:5" x14ac:dyDescent="0.2">
      <c r="A131" s="1">
        <f t="shared" si="2"/>
        <v>128</v>
      </c>
      <c r="B131" s="8" t="str">
        <f>IF(Runners!A131&lt;&gt;"",SMALL(Runners!CW$3:CW$201,A131),"")</f>
        <v/>
      </c>
      <c r="C131" s="8" t="str">
        <f t="shared" si="3"/>
        <v/>
      </c>
      <c r="D131" s="8"/>
      <c r="E131" s="1">
        <f>VLOOKUP(B131,Runners!CW$3:CZ$201,4,FALSE)</f>
        <v>0</v>
      </c>
    </row>
    <row r="132" spans="1:5" x14ac:dyDescent="0.2">
      <c r="A132" s="1">
        <f t="shared" si="2"/>
        <v>129</v>
      </c>
      <c r="B132" s="8" t="str">
        <f>IF(Runners!A132&lt;&gt;"",SMALL(Runners!CW$3:CW$201,A132),"")</f>
        <v/>
      </c>
      <c r="C132" s="8" t="str">
        <f t="shared" si="3"/>
        <v/>
      </c>
      <c r="D132" s="8"/>
      <c r="E132" s="1">
        <f>VLOOKUP(B132,Runners!CW$3:CZ$201,4,FALSE)</f>
        <v>0</v>
      </c>
    </row>
    <row r="133" spans="1:5" x14ac:dyDescent="0.2">
      <c r="A133" s="1">
        <f t="shared" ref="A133:A196" si="4">A132+1</f>
        <v>130</v>
      </c>
      <c r="B133" s="8" t="str">
        <f>IF(Runners!A133&lt;&gt;"",SMALL(Runners!CW$3:CW$201,A133),"")</f>
        <v/>
      </c>
      <c r="C133" s="8" t="str">
        <f t="shared" ref="C133:C196" si="5">IF(B133&lt;&gt;"",B133+C$1,"")</f>
        <v/>
      </c>
      <c r="D133" s="8"/>
      <c r="E133" s="1">
        <f>VLOOKUP(B133,Runners!CW$3:CZ$201,4,FALSE)</f>
        <v>0</v>
      </c>
    </row>
    <row r="134" spans="1:5" x14ac:dyDescent="0.2">
      <c r="A134" s="1">
        <f t="shared" si="4"/>
        <v>131</v>
      </c>
      <c r="B134" s="8" t="str">
        <f>IF(Runners!A134&lt;&gt;"",SMALL(Runners!CW$3:CW$201,A134),"")</f>
        <v/>
      </c>
      <c r="C134" s="8" t="str">
        <f t="shared" si="5"/>
        <v/>
      </c>
      <c r="D134" s="8"/>
      <c r="E134" s="1">
        <f>VLOOKUP(B134,Runners!CW$3:CZ$201,4,FALSE)</f>
        <v>0</v>
      </c>
    </row>
    <row r="135" spans="1:5" x14ac:dyDescent="0.2">
      <c r="A135" s="1">
        <f t="shared" si="4"/>
        <v>132</v>
      </c>
      <c r="B135" s="8" t="str">
        <f>IF(Runners!A135&lt;&gt;"",SMALL(Runners!CW$3:CW$201,A135),"")</f>
        <v/>
      </c>
      <c r="C135" s="8" t="str">
        <f t="shared" si="5"/>
        <v/>
      </c>
      <c r="D135" s="8"/>
      <c r="E135" s="1">
        <f>VLOOKUP(B135,Runners!CW$3:CZ$201,4,FALSE)</f>
        <v>0</v>
      </c>
    </row>
    <row r="136" spans="1:5" x14ac:dyDescent="0.2">
      <c r="A136" s="1">
        <f t="shared" si="4"/>
        <v>133</v>
      </c>
      <c r="B136" s="8" t="str">
        <f>IF(Runners!A136&lt;&gt;"",SMALL(Runners!CW$3:CW$201,A136),"")</f>
        <v/>
      </c>
      <c r="C136" s="8" t="str">
        <f t="shared" si="5"/>
        <v/>
      </c>
      <c r="D136" s="8"/>
      <c r="E136" s="1">
        <f>VLOOKUP(B136,Runners!CW$3:CZ$201,4,FALSE)</f>
        <v>0</v>
      </c>
    </row>
    <row r="137" spans="1:5" x14ac:dyDescent="0.2">
      <c r="A137" s="1">
        <f t="shared" si="4"/>
        <v>134</v>
      </c>
      <c r="B137" s="8" t="str">
        <f>IF(Runners!A137&lt;&gt;"",SMALL(Runners!CW$3:CW$201,A137),"")</f>
        <v/>
      </c>
      <c r="C137" s="8" t="str">
        <f t="shared" si="5"/>
        <v/>
      </c>
      <c r="D137" s="8"/>
      <c r="E137" s="1">
        <f>VLOOKUP(B137,Runners!CW$3:CZ$201,4,FALSE)</f>
        <v>0</v>
      </c>
    </row>
    <row r="138" spans="1:5" x14ac:dyDescent="0.2">
      <c r="A138" s="1">
        <f t="shared" si="4"/>
        <v>135</v>
      </c>
      <c r="B138" s="8" t="str">
        <f>IF(Runners!A138&lt;&gt;"",SMALL(Runners!CW$3:CW$201,A138),"")</f>
        <v/>
      </c>
      <c r="C138" s="8" t="str">
        <f t="shared" si="5"/>
        <v/>
      </c>
      <c r="D138" s="8"/>
      <c r="E138" s="1">
        <f>VLOOKUP(B138,Runners!CW$3:CZ$201,4,FALSE)</f>
        <v>0</v>
      </c>
    </row>
    <row r="139" spans="1:5" x14ac:dyDescent="0.2">
      <c r="A139" s="1">
        <f t="shared" si="4"/>
        <v>136</v>
      </c>
      <c r="B139" s="8" t="str">
        <f>IF(Runners!A139&lt;&gt;"",SMALL(Runners!CW$3:CW$201,A139),"")</f>
        <v/>
      </c>
      <c r="C139" s="8" t="str">
        <f t="shared" si="5"/>
        <v/>
      </c>
      <c r="D139" s="8"/>
      <c r="E139" s="1">
        <f>VLOOKUP(B139,Runners!CW$3:CZ$201,4,FALSE)</f>
        <v>0</v>
      </c>
    </row>
    <row r="140" spans="1:5" x14ac:dyDescent="0.2">
      <c r="A140" s="1">
        <f t="shared" si="4"/>
        <v>137</v>
      </c>
      <c r="B140" s="8" t="str">
        <f>IF(Runners!A140&lt;&gt;"",SMALL(Runners!CW$3:CW$201,A140),"")</f>
        <v/>
      </c>
      <c r="C140" s="8" t="str">
        <f t="shared" si="5"/>
        <v/>
      </c>
      <c r="D140" s="8"/>
      <c r="E140" s="1">
        <f>VLOOKUP(B140,Runners!CW$3:CZ$201,4,FALSE)</f>
        <v>0</v>
      </c>
    </row>
    <row r="141" spans="1:5" x14ac:dyDescent="0.2">
      <c r="A141" s="1">
        <f t="shared" si="4"/>
        <v>138</v>
      </c>
      <c r="B141" s="8" t="str">
        <f>IF(Runners!A141&lt;&gt;"",SMALL(Runners!CW$3:CW$201,A141),"")</f>
        <v/>
      </c>
      <c r="C141" s="8" t="str">
        <f t="shared" si="5"/>
        <v/>
      </c>
      <c r="D141" s="8"/>
      <c r="E141" s="1">
        <f>VLOOKUP(B141,Runners!CW$3:CZ$201,4,FALSE)</f>
        <v>0</v>
      </c>
    </row>
    <row r="142" spans="1:5" x14ac:dyDescent="0.2">
      <c r="A142" s="1">
        <f t="shared" si="4"/>
        <v>139</v>
      </c>
      <c r="B142" s="8" t="str">
        <f>IF(Runners!A142&lt;&gt;"",SMALL(Runners!CW$3:CW$201,A142),"")</f>
        <v/>
      </c>
      <c r="C142" s="8" t="str">
        <f t="shared" si="5"/>
        <v/>
      </c>
      <c r="D142" s="8"/>
      <c r="E142" s="1">
        <f>VLOOKUP(B142,Runners!CW$3:CZ$201,4,FALSE)</f>
        <v>0</v>
      </c>
    </row>
    <row r="143" spans="1:5" x14ac:dyDescent="0.2">
      <c r="A143" s="1">
        <f t="shared" si="4"/>
        <v>140</v>
      </c>
      <c r="B143" s="8" t="str">
        <f>IF(Runners!A143&lt;&gt;"",SMALL(Runners!CW$3:CW$201,A143),"")</f>
        <v/>
      </c>
      <c r="C143" s="8" t="str">
        <f t="shared" si="5"/>
        <v/>
      </c>
      <c r="D143" s="8"/>
      <c r="E143" s="1">
        <f>VLOOKUP(B143,Runners!CW$3:CZ$201,4,FALSE)</f>
        <v>0</v>
      </c>
    </row>
    <row r="144" spans="1:5" x14ac:dyDescent="0.2">
      <c r="A144" s="1">
        <f t="shared" si="4"/>
        <v>141</v>
      </c>
      <c r="B144" s="8" t="str">
        <f>IF(Runners!A144&lt;&gt;"",SMALL(Runners!CW$3:CW$201,A144),"")</f>
        <v/>
      </c>
      <c r="C144" s="8" t="str">
        <f t="shared" si="5"/>
        <v/>
      </c>
      <c r="D144" s="8"/>
      <c r="E144" s="1">
        <f>VLOOKUP(B144,Runners!CW$3:CZ$201,4,FALSE)</f>
        <v>0</v>
      </c>
    </row>
    <row r="145" spans="1:5" x14ac:dyDescent="0.2">
      <c r="A145" s="1">
        <f t="shared" si="4"/>
        <v>142</v>
      </c>
      <c r="B145" s="8" t="str">
        <f>IF(Runners!A145&lt;&gt;"",SMALL(Runners!CW$3:CW$201,A145),"")</f>
        <v/>
      </c>
      <c r="C145" s="8" t="str">
        <f t="shared" si="5"/>
        <v/>
      </c>
      <c r="D145" s="8"/>
      <c r="E145" s="1">
        <f>VLOOKUP(B145,Runners!CW$3:CZ$201,4,FALSE)</f>
        <v>0</v>
      </c>
    </row>
    <row r="146" spans="1:5" x14ac:dyDescent="0.2">
      <c r="A146" s="1">
        <f t="shared" si="4"/>
        <v>143</v>
      </c>
      <c r="B146" s="8" t="str">
        <f>IF(Runners!A146&lt;&gt;"",SMALL(Runners!CW$3:CW$201,A146),"")</f>
        <v/>
      </c>
      <c r="C146" s="8" t="str">
        <f t="shared" si="5"/>
        <v/>
      </c>
      <c r="D146" s="8"/>
      <c r="E146" s="1">
        <f>VLOOKUP(B146,Runners!CW$3:CZ$201,4,FALSE)</f>
        <v>0</v>
      </c>
    </row>
    <row r="147" spans="1:5" x14ac:dyDescent="0.2">
      <c r="A147" s="1">
        <f t="shared" si="4"/>
        <v>144</v>
      </c>
      <c r="B147" s="8" t="str">
        <f>IF(Runners!A147&lt;&gt;"",SMALL(Runners!CW$3:CW$201,A147),"")</f>
        <v/>
      </c>
      <c r="C147" s="8" t="str">
        <f t="shared" si="5"/>
        <v/>
      </c>
      <c r="D147" s="8"/>
      <c r="E147" s="1">
        <f>VLOOKUP(B147,Runners!CW$3:CZ$201,4,FALSE)</f>
        <v>0</v>
      </c>
    </row>
    <row r="148" spans="1:5" x14ac:dyDescent="0.2">
      <c r="A148" s="1">
        <f t="shared" si="4"/>
        <v>145</v>
      </c>
      <c r="B148" s="8" t="str">
        <f>IF(Runners!A148&lt;&gt;"",SMALL(Runners!CW$3:CW$201,A148),"")</f>
        <v/>
      </c>
      <c r="C148" s="8" t="str">
        <f t="shared" si="5"/>
        <v/>
      </c>
      <c r="D148" s="8"/>
      <c r="E148" s="1">
        <f>VLOOKUP(B148,Runners!CW$3:CZ$201,4,FALSE)</f>
        <v>0</v>
      </c>
    </row>
    <row r="149" spans="1:5" x14ac:dyDescent="0.2">
      <c r="A149" s="1">
        <f t="shared" si="4"/>
        <v>146</v>
      </c>
      <c r="B149" s="8" t="str">
        <f>IF(Runners!A149&lt;&gt;"",SMALL(Runners!CW$3:CW$201,A149),"")</f>
        <v/>
      </c>
      <c r="C149" s="8" t="str">
        <f t="shared" si="5"/>
        <v/>
      </c>
      <c r="D149" s="8"/>
      <c r="E149" s="1">
        <f>VLOOKUP(B149,Runners!CW$3:CZ$201,4,FALSE)</f>
        <v>0</v>
      </c>
    </row>
    <row r="150" spans="1:5" x14ac:dyDescent="0.2">
      <c r="A150" s="1">
        <f t="shared" si="4"/>
        <v>147</v>
      </c>
      <c r="B150" s="8" t="str">
        <f>IF(Runners!A150&lt;&gt;"",SMALL(Runners!CW$3:CW$201,A150),"")</f>
        <v/>
      </c>
      <c r="C150" s="8" t="str">
        <f t="shared" si="5"/>
        <v/>
      </c>
      <c r="D150" s="8"/>
      <c r="E150" s="1">
        <f>VLOOKUP(B150,Runners!CW$3:CZ$201,4,FALSE)</f>
        <v>0</v>
      </c>
    </row>
    <row r="151" spans="1:5" x14ac:dyDescent="0.2">
      <c r="A151" s="1">
        <f t="shared" si="4"/>
        <v>148</v>
      </c>
      <c r="B151" s="8" t="str">
        <f>IF(Runners!A151&lt;&gt;"",SMALL(Runners!CW$3:CW$201,A151),"")</f>
        <v/>
      </c>
      <c r="C151" s="8" t="str">
        <f t="shared" si="5"/>
        <v/>
      </c>
      <c r="D151" s="8"/>
      <c r="E151" s="1">
        <f>VLOOKUP(B151,Runners!CW$3:CZ$201,4,FALSE)</f>
        <v>0</v>
      </c>
    </row>
    <row r="152" spans="1:5" x14ac:dyDescent="0.2">
      <c r="A152" s="1">
        <f t="shared" si="4"/>
        <v>149</v>
      </c>
      <c r="B152" s="8" t="str">
        <f>IF(Runners!A152&lt;&gt;"",SMALL(Runners!CW$3:CW$201,A152),"")</f>
        <v/>
      </c>
      <c r="C152" s="8" t="str">
        <f t="shared" si="5"/>
        <v/>
      </c>
      <c r="D152" s="8"/>
      <c r="E152" s="1">
        <f>VLOOKUP(B152,Runners!CW$3:CZ$201,4,FALSE)</f>
        <v>0</v>
      </c>
    </row>
    <row r="153" spans="1:5" x14ac:dyDescent="0.2">
      <c r="A153" s="1">
        <f t="shared" si="4"/>
        <v>150</v>
      </c>
      <c r="B153" s="8" t="str">
        <f>IF(Runners!A153&lt;&gt;"",SMALL(Runners!CW$3:CW$201,A153),"")</f>
        <v/>
      </c>
      <c r="C153" s="8" t="str">
        <f t="shared" si="5"/>
        <v/>
      </c>
      <c r="D153" s="8"/>
      <c r="E153" s="1">
        <f>VLOOKUP(B153,Runners!CW$3:CZ$201,4,FALSE)</f>
        <v>0</v>
      </c>
    </row>
    <row r="154" spans="1:5" x14ac:dyDescent="0.2">
      <c r="A154" s="1">
        <f t="shared" si="4"/>
        <v>151</v>
      </c>
      <c r="B154" s="8" t="str">
        <f>IF(Runners!A154&lt;&gt;"",SMALL(Runners!CW$3:CW$201,A154),"")</f>
        <v/>
      </c>
      <c r="C154" s="8" t="str">
        <f t="shared" si="5"/>
        <v/>
      </c>
      <c r="D154" s="8"/>
      <c r="E154" s="1">
        <f>VLOOKUP(B154,Runners!CW$3:CZ$201,4,FALSE)</f>
        <v>0</v>
      </c>
    </row>
    <row r="155" spans="1:5" x14ac:dyDescent="0.2">
      <c r="A155" s="1">
        <f t="shared" si="4"/>
        <v>152</v>
      </c>
      <c r="B155" s="8" t="str">
        <f>IF(Runners!A155&lt;&gt;"",SMALL(Runners!CW$3:CW$201,A155),"")</f>
        <v/>
      </c>
      <c r="C155" s="8" t="str">
        <f t="shared" si="5"/>
        <v/>
      </c>
      <c r="D155" s="8"/>
      <c r="E155" s="1">
        <f>VLOOKUP(B155,Runners!CW$3:CZ$201,4,FALSE)</f>
        <v>0</v>
      </c>
    </row>
    <row r="156" spans="1:5" x14ac:dyDescent="0.2">
      <c r="A156" s="1">
        <f t="shared" si="4"/>
        <v>153</v>
      </c>
      <c r="B156" s="8" t="str">
        <f>IF(Runners!A156&lt;&gt;"",SMALL(Runners!CW$3:CW$201,A156),"")</f>
        <v/>
      </c>
      <c r="C156" s="8" t="str">
        <f t="shared" si="5"/>
        <v/>
      </c>
      <c r="D156" s="8"/>
      <c r="E156" s="1">
        <f>VLOOKUP(B156,Runners!CW$3:CZ$201,4,FALSE)</f>
        <v>0</v>
      </c>
    </row>
    <row r="157" spans="1:5" x14ac:dyDescent="0.2">
      <c r="A157" s="1">
        <f t="shared" si="4"/>
        <v>154</v>
      </c>
      <c r="B157" s="8" t="str">
        <f>IF(Runners!A157&lt;&gt;"",SMALL(Runners!CW$3:CW$201,A157),"")</f>
        <v/>
      </c>
      <c r="C157" s="8" t="str">
        <f t="shared" si="5"/>
        <v/>
      </c>
      <c r="D157" s="8"/>
      <c r="E157" s="1">
        <f>VLOOKUP(B157,Runners!CW$3:CZ$201,4,FALSE)</f>
        <v>0</v>
      </c>
    </row>
    <row r="158" spans="1:5" x14ac:dyDescent="0.2">
      <c r="A158" s="1">
        <f t="shared" si="4"/>
        <v>155</v>
      </c>
      <c r="B158" s="8" t="str">
        <f>IF(Runners!A158&lt;&gt;"",SMALL(Runners!CW$3:CW$201,A158),"")</f>
        <v/>
      </c>
      <c r="C158" s="8" t="str">
        <f t="shared" si="5"/>
        <v/>
      </c>
      <c r="D158" s="8"/>
      <c r="E158" s="1">
        <f>VLOOKUP(B158,Runners!CW$3:CZ$201,4,FALSE)</f>
        <v>0</v>
      </c>
    </row>
    <row r="159" spans="1:5" x14ac:dyDescent="0.2">
      <c r="A159" s="1">
        <f t="shared" si="4"/>
        <v>156</v>
      </c>
      <c r="B159" s="8" t="str">
        <f>IF(Runners!A159&lt;&gt;"",SMALL(Runners!CW$3:CW$201,A159),"")</f>
        <v/>
      </c>
      <c r="C159" s="8" t="str">
        <f t="shared" si="5"/>
        <v/>
      </c>
      <c r="D159" s="8"/>
      <c r="E159" s="1">
        <f>VLOOKUP(B159,Runners!CW$3:CZ$201,4,FALSE)</f>
        <v>0</v>
      </c>
    </row>
    <row r="160" spans="1:5" x14ac:dyDescent="0.2">
      <c r="A160" s="1">
        <f t="shared" si="4"/>
        <v>157</v>
      </c>
      <c r="B160" s="8" t="str">
        <f>IF(Runners!A160&lt;&gt;"",SMALL(Runners!CW$3:CW$201,A160),"")</f>
        <v/>
      </c>
      <c r="C160" s="8" t="str">
        <f t="shared" si="5"/>
        <v/>
      </c>
      <c r="D160" s="8"/>
      <c r="E160" s="1">
        <f>VLOOKUP(B160,Runners!CW$3:CZ$201,4,FALSE)</f>
        <v>0</v>
      </c>
    </row>
    <row r="161" spans="1:5" x14ac:dyDescent="0.2">
      <c r="A161" s="1">
        <f t="shared" si="4"/>
        <v>158</v>
      </c>
      <c r="B161" s="8" t="str">
        <f>IF(Runners!A161&lt;&gt;"",SMALL(Runners!CW$3:CW$201,A161),"")</f>
        <v/>
      </c>
      <c r="C161" s="8" t="str">
        <f t="shared" si="5"/>
        <v/>
      </c>
      <c r="D161" s="8"/>
      <c r="E161" s="1">
        <f>VLOOKUP(B161,Runners!CW$3:CZ$201,4,FALSE)</f>
        <v>0</v>
      </c>
    </row>
    <row r="162" spans="1:5" x14ac:dyDescent="0.2">
      <c r="A162" s="1">
        <f t="shared" si="4"/>
        <v>159</v>
      </c>
      <c r="B162" s="8" t="str">
        <f>IF(Runners!A162&lt;&gt;"",SMALL(Runners!CW$3:CW$201,A162),"")</f>
        <v/>
      </c>
      <c r="C162" s="8" t="str">
        <f t="shared" si="5"/>
        <v/>
      </c>
      <c r="D162" s="8"/>
      <c r="E162" s="1">
        <f>VLOOKUP(B162,Runners!CW$3:CZ$201,4,FALSE)</f>
        <v>0</v>
      </c>
    </row>
    <row r="163" spans="1:5" x14ac:dyDescent="0.2">
      <c r="A163" s="1">
        <f t="shared" si="4"/>
        <v>160</v>
      </c>
      <c r="B163" s="8" t="str">
        <f>IF(Runners!A163&lt;&gt;"",SMALL(Runners!CW$3:CW$201,A163),"")</f>
        <v/>
      </c>
      <c r="C163" s="8" t="str">
        <f t="shared" si="5"/>
        <v/>
      </c>
      <c r="D163" s="8"/>
      <c r="E163" s="1">
        <f>VLOOKUP(B163,Runners!CW$3:CZ$201,4,FALSE)</f>
        <v>0</v>
      </c>
    </row>
    <row r="164" spans="1:5" x14ac:dyDescent="0.2">
      <c r="A164" s="1">
        <f t="shared" si="4"/>
        <v>161</v>
      </c>
      <c r="B164" s="8" t="str">
        <f>IF(Runners!A164&lt;&gt;"",SMALL(Runners!CW$3:CW$201,A164),"")</f>
        <v/>
      </c>
      <c r="C164" s="8" t="str">
        <f t="shared" si="5"/>
        <v/>
      </c>
      <c r="D164" s="8"/>
      <c r="E164" s="1">
        <f>VLOOKUP(B164,Runners!CW$3:CZ$201,4,FALSE)</f>
        <v>0</v>
      </c>
    </row>
    <row r="165" spans="1:5" x14ac:dyDescent="0.2">
      <c r="A165" s="1">
        <f t="shared" si="4"/>
        <v>162</v>
      </c>
      <c r="B165" s="8" t="str">
        <f>IF(Runners!A165&lt;&gt;"",SMALL(Runners!CW$3:CW$201,A165),"")</f>
        <v/>
      </c>
      <c r="C165" s="8" t="str">
        <f t="shared" si="5"/>
        <v/>
      </c>
      <c r="D165" s="8"/>
      <c r="E165" s="1">
        <f>VLOOKUP(B165,Runners!CW$3:CZ$201,4,FALSE)</f>
        <v>0</v>
      </c>
    </row>
    <row r="166" spans="1:5" x14ac:dyDescent="0.2">
      <c r="A166" s="1">
        <f t="shared" si="4"/>
        <v>163</v>
      </c>
      <c r="B166" s="8" t="str">
        <f>IF(Runners!A166&lt;&gt;"",SMALL(Runners!CW$3:CW$201,A166),"")</f>
        <v/>
      </c>
      <c r="C166" s="8" t="str">
        <f t="shared" si="5"/>
        <v/>
      </c>
      <c r="D166" s="8"/>
      <c r="E166" s="1">
        <f>VLOOKUP(B166,Runners!CW$3:CZ$201,4,FALSE)</f>
        <v>0</v>
      </c>
    </row>
    <row r="167" spans="1:5" x14ac:dyDescent="0.2">
      <c r="A167" s="1">
        <f t="shared" si="4"/>
        <v>164</v>
      </c>
      <c r="B167" s="8" t="str">
        <f>IF(Runners!A167&lt;&gt;"",SMALL(Runners!CW$3:CW$201,A167),"")</f>
        <v/>
      </c>
      <c r="C167" s="8" t="str">
        <f t="shared" si="5"/>
        <v/>
      </c>
      <c r="D167" s="8"/>
      <c r="E167" s="1">
        <f>VLOOKUP(B167,Runners!CW$3:CZ$201,4,FALSE)</f>
        <v>0</v>
      </c>
    </row>
    <row r="168" spans="1:5" x14ac:dyDescent="0.2">
      <c r="A168" s="1">
        <f t="shared" si="4"/>
        <v>165</v>
      </c>
      <c r="B168" s="8" t="str">
        <f>IF(Runners!A168&lt;&gt;"",SMALL(Runners!CW$3:CW$201,A168),"")</f>
        <v/>
      </c>
      <c r="C168" s="8" t="str">
        <f t="shared" si="5"/>
        <v/>
      </c>
      <c r="D168" s="8"/>
      <c r="E168" s="1">
        <f>VLOOKUP(B168,Runners!CW$3:CZ$201,4,FALSE)</f>
        <v>0</v>
      </c>
    </row>
    <row r="169" spans="1:5" x14ac:dyDescent="0.2">
      <c r="A169" s="1">
        <f t="shared" si="4"/>
        <v>166</v>
      </c>
      <c r="B169" s="8" t="str">
        <f>IF(Runners!A169&lt;&gt;"",SMALL(Runners!CW$3:CW$201,A169),"")</f>
        <v/>
      </c>
      <c r="C169" s="8" t="str">
        <f t="shared" si="5"/>
        <v/>
      </c>
      <c r="D169" s="8"/>
      <c r="E169" s="1">
        <f>VLOOKUP(B169,Runners!CW$3:CZ$201,4,FALSE)</f>
        <v>0</v>
      </c>
    </row>
    <row r="170" spans="1:5" x14ac:dyDescent="0.2">
      <c r="A170" s="1">
        <f t="shared" si="4"/>
        <v>167</v>
      </c>
      <c r="B170" s="8" t="str">
        <f>IF(Runners!A170&lt;&gt;"",SMALL(Runners!CW$3:CW$201,A170),"")</f>
        <v/>
      </c>
      <c r="C170" s="8" t="str">
        <f t="shared" si="5"/>
        <v/>
      </c>
      <c r="D170" s="8"/>
      <c r="E170" s="1">
        <f>VLOOKUP(B170,Runners!CW$3:CZ$201,4,FALSE)</f>
        <v>0</v>
      </c>
    </row>
    <row r="171" spans="1:5" x14ac:dyDescent="0.2">
      <c r="A171" s="1">
        <f t="shared" si="4"/>
        <v>168</v>
      </c>
      <c r="B171" s="8" t="str">
        <f>IF(Runners!A171&lt;&gt;"",SMALL(Runners!CW$3:CW$201,A171),"")</f>
        <v/>
      </c>
      <c r="C171" s="8" t="str">
        <f t="shared" si="5"/>
        <v/>
      </c>
      <c r="D171" s="8"/>
      <c r="E171" s="1">
        <f>VLOOKUP(B171,Runners!CW$3:CZ$201,4,FALSE)</f>
        <v>0</v>
      </c>
    </row>
    <row r="172" spans="1:5" x14ac:dyDescent="0.2">
      <c r="A172" s="1">
        <f t="shared" si="4"/>
        <v>169</v>
      </c>
      <c r="B172" s="8" t="str">
        <f>IF(Runners!A172&lt;&gt;"",SMALL(Runners!CW$3:CW$201,A172),"")</f>
        <v/>
      </c>
      <c r="C172" s="8" t="str">
        <f t="shared" si="5"/>
        <v/>
      </c>
      <c r="D172" s="8"/>
      <c r="E172" s="1">
        <f>VLOOKUP(B172,Runners!CW$3:CZ$201,4,FALSE)</f>
        <v>0</v>
      </c>
    </row>
    <row r="173" spans="1:5" x14ac:dyDescent="0.2">
      <c r="A173" s="1">
        <f t="shared" si="4"/>
        <v>170</v>
      </c>
      <c r="B173" s="8" t="str">
        <f>IF(Runners!A173&lt;&gt;"",SMALL(Runners!CW$3:CW$201,A173),"")</f>
        <v/>
      </c>
      <c r="C173" s="8" t="str">
        <f t="shared" si="5"/>
        <v/>
      </c>
      <c r="D173" s="8"/>
      <c r="E173" s="1">
        <f>VLOOKUP(B173,Runners!CW$3:CZ$201,4,FALSE)</f>
        <v>0</v>
      </c>
    </row>
    <row r="174" spans="1:5" x14ac:dyDescent="0.2">
      <c r="A174" s="1">
        <f t="shared" si="4"/>
        <v>171</v>
      </c>
      <c r="B174" s="8" t="str">
        <f>IF(Runners!A174&lt;&gt;"",SMALL(Runners!CW$3:CW$201,A174),"")</f>
        <v/>
      </c>
      <c r="C174" s="8" t="str">
        <f t="shared" si="5"/>
        <v/>
      </c>
      <c r="D174" s="8"/>
      <c r="E174" s="1">
        <f>VLOOKUP(B174,Runners!CW$3:CZ$201,4,FALSE)</f>
        <v>0</v>
      </c>
    </row>
    <row r="175" spans="1:5" x14ac:dyDescent="0.2">
      <c r="A175" s="1">
        <f t="shared" si="4"/>
        <v>172</v>
      </c>
      <c r="B175" s="8" t="str">
        <f>IF(Runners!A175&lt;&gt;"",SMALL(Runners!CW$3:CW$201,A175),"")</f>
        <v/>
      </c>
      <c r="C175" s="8" t="str">
        <f t="shared" si="5"/>
        <v/>
      </c>
      <c r="D175" s="8"/>
      <c r="E175" s="1">
        <f>VLOOKUP(B175,Runners!CW$3:CZ$201,4,FALSE)</f>
        <v>0</v>
      </c>
    </row>
    <row r="176" spans="1:5" x14ac:dyDescent="0.2">
      <c r="A176" s="1">
        <f t="shared" si="4"/>
        <v>173</v>
      </c>
      <c r="B176" s="8" t="str">
        <f>IF(Runners!A176&lt;&gt;"",SMALL(Runners!CW$3:CW$201,A176),"")</f>
        <v/>
      </c>
      <c r="C176" s="8" t="str">
        <f t="shared" si="5"/>
        <v/>
      </c>
      <c r="D176" s="8"/>
      <c r="E176" s="1">
        <f>VLOOKUP(B176,Runners!CW$3:CZ$201,4,FALSE)</f>
        <v>0</v>
      </c>
    </row>
    <row r="177" spans="1:5" x14ac:dyDescent="0.2">
      <c r="A177" s="1">
        <f t="shared" si="4"/>
        <v>174</v>
      </c>
      <c r="B177" s="8" t="str">
        <f>IF(Runners!A177&lt;&gt;"",SMALL(Runners!CW$3:CW$201,A177),"")</f>
        <v/>
      </c>
      <c r="C177" s="8" t="str">
        <f t="shared" si="5"/>
        <v/>
      </c>
      <c r="D177" s="8"/>
      <c r="E177" s="1">
        <f>VLOOKUP(B177,Runners!CW$3:CZ$201,4,FALSE)</f>
        <v>0</v>
      </c>
    </row>
    <row r="178" spans="1:5" x14ac:dyDescent="0.2">
      <c r="A178" s="1">
        <f t="shared" si="4"/>
        <v>175</v>
      </c>
      <c r="B178" s="8" t="str">
        <f>IF(Runners!A178&lt;&gt;"",SMALL(Runners!CW$3:CW$201,A178),"")</f>
        <v/>
      </c>
      <c r="C178" s="8" t="str">
        <f t="shared" si="5"/>
        <v/>
      </c>
      <c r="D178" s="8"/>
      <c r="E178" s="1">
        <f>VLOOKUP(B178,Runners!CW$3:CZ$201,4,FALSE)</f>
        <v>0</v>
      </c>
    </row>
    <row r="179" spans="1:5" x14ac:dyDescent="0.2">
      <c r="A179" s="1">
        <f t="shared" si="4"/>
        <v>176</v>
      </c>
      <c r="B179" s="8" t="str">
        <f>IF(Runners!A179&lt;&gt;"",SMALL(Runners!CW$3:CW$201,A179),"")</f>
        <v/>
      </c>
      <c r="C179" s="8" t="str">
        <f t="shared" si="5"/>
        <v/>
      </c>
      <c r="D179" s="8"/>
      <c r="E179" s="1">
        <f>VLOOKUP(B179,Runners!CW$3:CZ$201,4,FALSE)</f>
        <v>0</v>
      </c>
    </row>
    <row r="180" spans="1:5" x14ac:dyDescent="0.2">
      <c r="A180" s="1">
        <f t="shared" si="4"/>
        <v>177</v>
      </c>
      <c r="B180" s="8" t="str">
        <f>IF(Runners!A180&lt;&gt;"",SMALL(Runners!CW$3:CW$201,A180),"")</f>
        <v/>
      </c>
      <c r="C180" s="8" t="str">
        <f t="shared" si="5"/>
        <v/>
      </c>
      <c r="D180" s="8"/>
      <c r="E180" s="1">
        <f>VLOOKUP(B180,Runners!CW$3:CZ$201,4,FALSE)</f>
        <v>0</v>
      </c>
    </row>
    <row r="181" spans="1:5" x14ac:dyDescent="0.2">
      <c r="A181" s="1">
        <f t="shared" si="4"/>
        <v>178</v>
      </c>
      <c r="B181" s="8" t="str">
        <f>IF(Runners!A181&lt;&gt;"",SMALL(Runners!CW$3:CW$201,A181),"")</f>
        <v/>
      </c>
      <c r="C181" s="8" t="str">
        <f t="shared" si="5"/>
        <v/>
      </c>
      <c r="D181" s="8"/>
      <c r="E181" s="1">
        <f>VLOOKUP(B181,Runners!CW$3:CZ$201,4,FALSE)</f>
        <v>0</v>
      </c>
    </row>
    <row r="182" spans="1:5" x14ac:dyDescent="0.2">
      <c r="A182" s="1">
        <f t="shared" si="4"/>
        <v>179</v>
      </c>
      <c r="B182" s="8" t="str">
        <f>IF(Runners!A182&lt;&gt;"",SMALL(Runners!CW$3:CW$201,A182),"")</f>
        <v/>
      </c>
      <c r="C182" s="8" t="str">
        <f t="shared" si="5"/>
        <v/>
      </c>
      <c r="D182" s="8"/>
      <c r="E182" s="1">
        <f>VLOOKUP(B182,Runners!CW$3:CZ$201,4,FALSE)</f>
        <v>0</v>
      </c>
    </row>
    <row r="183" spans="1:5" x14ac:dyDescent="0.2">
      <c r="A183" s="1">
        <f t="shared" si="4"/>
        <v>180</v>
      </c>
      <c r="B183" s="8" t="str">
        <f>IF(Runners!A183&lt;&gt;"",SMALL(Runners!CW$3:CW$201,A183),"")</f>
        <v/>
      </c>
      <c r="C183" s="8" t="str">
        <f t="shared" si="5"/>
        <v/>
      </c>
      <c r="D183" s="8"/>
      <c r="E183" s="1">
        <f>VLOOKUP(B183,Runners!CW$3:CZ$201,4,FALSE)</f>
        <v>0</v>
      </c>
    </row>
    <row r="184" spans="1:5" x14ac:dyDescent="0.2">
      <c r="A184" s="1">
        <f t="shared" si="4"/>
        <v>181</v>
      </c>
      <c r="B184" s="8" t="str">
        <f>IF(Runners!A184&lt;&gt;"",SMALL(Runners!CW$3:CW$201,A184),"")</f>
        <v/>
      </c>
      <c r="C184" s="8" t="str">
        <f t="shared" si="5"/>
        <v/>
      </c>
      <c r="D184" s="8"/>
      <c r="E184" s="1">
        <f>VLOOKUP(B184,Runners!CW$3:CZ$201,4,FALSE)</f>
        <v>0</v>
      </c>
    </row>
    <row r="185" spans="1:5" x14ac:dyDescent="0.2">
      <c r="A185" s="1">
        <f t="shared" si="4"/>
        <v>182</v>
      </c>
      <c r="B185" s="8" t="str">
        <f>IF(Runners!A185&lt;&gt;"",SMALL(Runners!CW$3:CW$201,A185),"")</f>
        <v/>
      </c>
      <c r="C185" s="8" t="str">
        <f t="shared" si="5"/>
        <v/>
      </c>
      <c r="D185" s="8"/>
      <c r="E185" s="1">
        <f>VLOOKUP(B185,Runners!CW$3:CZ$201,4,FALSE)</f>
        <v>0</v>
      </c>
    </row>
    <row r="186" spans="1:5" x14ac:dyDescent="0.2">
      <c r="A186" s="1">
        <f t="shared" si="4"/>
        <v>183</v>
      </c>
      <c r="B186" s="8" t="str">
        <f>IF(Runners!A186&lt;&gt;"",SMALL(Runners!CW$3:CW$201,A186),"")</f>
        <v/>
      </c>
      <c r="C186" s="8" t="str">
        <f t="shared" si="5"/>
        <v/>
      </c>
      <c r="D186" s="8"/>
      <c r="E186" s="1">
        <f>VLOOKUP(B186,Runners!CW$3:CZ$201,4,FALSE)</f>
        <v>0</v>
      </c>
    </row>
    <row r="187" spans="1:5" x14ac:dyDescent="0.2">
      <c r="A187" s="1">
        <f t="shared" si="4"/>
        <v>184</v>
      </c>
      <c r="B187" s="8" t="str">
        <f>IF(Runners!A187&lt;&gt;"",SMALL(Runners!CW$3:CW$201,A187),"")</f>
        <v/>
      </c>
      <c r="C187" s="8" t="str">
        <f t="shared" si="5"/>
        <v/>
      </c>
      <c r="D187" s="8"/>
      <c r="E187" s="1">
        <f>VLOOKUP(B187,Runners!CW$3:CZ$201,4,FALSE)</f>
        <v>0</v>
      </c>
    </row>
    <row r="188" spans="1:5" x14ac:dyDescent="0.2">
      <c r="A188" s="1">
        <f t="shared" si="4"/>
        <v>185</v>
      </c>
      <c r="B188" s="8" t="str">
        <f>IF(Runners!A188&lt;&gt;"",SMALL(Runners!CW$3:CW$201,A188),"")</f>
        <v/>
      </c>
      <c r="C188" s="8" t="str">
        <f t="shared" si="5"/>
        <v/>
      </c>
      <c r="D188" s="8"/>
      <c r="E188" s="1">
        <f>VLOOKUP(B188,Runners!CW$3:CZ$201,4,FALSE)</f>
        <v>0</v>
      </c>
    </row>
    <row r="189" spans="1:5" x14ac:dyDescent="0.2">
      <c r="A189" s="1">
        <f t="shared" si="4"/>
        <v>186</v>
      </c>
      <c r="B189" s="8" t="str">
        <f>IF(Runners!A189&lt;&gt;"",SMALL(Runners!CW$3:CW$201,A189),"")</f>
        <v/>
      </c>
      <c r="C189" s="8" t="str">
        <f t="shared" si="5"/>
        <v/>
      </c>
      <c r="D189" s="8"/>
      <c r="E189" s="1">
        <f>VLOOKUP(B189,Runners!CW$3:CZ$201,4,FALSE)</f>
        <v>0</v>
      </c>
    </row>
    <row r="190" spans="1:5" x14ac:dyDescent="0.2">
      <c r="A190" s="1">
        <f t="shared" si="4"/>
        <v>187</v>
      </c>
      <c r="B190" s="8" t="str">
        <f>IF(Runners!A190&lt;&gt;"",SMALL(Runners!CW$3:CW$201,A190),"")</f>
        <v/>
      </c>
      <c r="C190" s="8" t="str">
        <f t="shared" si="5"/>
        <v/>
      </c>
      <c r="D190" s="8"/>
      <c r="E190" s="1">
        <f>VLOOKUP(B190,Runners!CW$3:CZ$201,4,FALSE)</f>
        <v>0</v>
      </c>
    </row>
    <row r="191" spans="1:5" x14ac:dyDescent="0.2">
      <c r="A191" s="1">
        <f t="shared" si="4"/>
        <v>188</v>
      </c>
      <c r="B191" s="8" t="str">
        <f>IF(Runners!A191&lt;&gt;"",SMALL(Runners!CW$3:CW$201,A191),"")</f>
        <v/>
      </c>
      <c r="C191" s="8" t="str">
        <f t="shared" si="5"/>
        <v/>
      </c>
      <c r="D191" s="8"/>
      <c r="E191" s="1">
        <f>VLOOKUP(B191,Runners!CW$3:CZ$201,4,FALSE)</f>
        <v>0</v>
      </c>
    </row>
    <row r="192" spans="1:5" x14ac:dyDescent="0.2">
      <c r="A192" s="1">
        <f t="shared" si="4"/>
        <v>189</v>
      </c>
      <c r="B192" s="8" t="str">
        <f>IF(Runners!A192&lt;&gt;"",SMALL(Runners!CW$3:CW$201,A192),"")</f>
        <v/>
      </c>
      <c r="C192" s="8" t="str">
        <f t="shared" si="5"/>
        <v/>
      </c>
      <c r="D192" s="8"/>
      <c r="E192" s="1">
        <f>VLOOKUP(B192,Runners!CW$3:CZ$201,4,FALSE)</f>
        <v>0</v>
      </c>
    </row>
    <row r="193" spans="1:5" x14ac:dyDescent="0.2">
      <c r="A193" s="1">
        <f t="shared" si="4"/>
        <v>190</v>
      </c>
      <c r="B193" s="8" t="str">
        <f>IF(Runners!A193&lt;&gt;"",SMALL(Runners!CW$3:CW$201,A193),"")</f>
        <v/>
      </c>
      <c r="C193" s="8" t="str">
        <f t="shared" si="5"/>
        <v/>
      </c>
      <c r="D193" s="8"/>
      <c r="E193" s="1">
        <f>VLOOKUP(B193,Runners!CW$3:CZ$201,4,FALSE)</f>
        <v>0</v>
      </c>
    </row>
    <row r="194" spans="1:5" x14ac:dyDescent="0.2">
      <c r="A194" s="1">
        <f t="shared" si="4"/>
        <v>191</v>
      </c>
      <c r="B194" s="8" t="str">
        <f>IF(Runners!A194&lt;&gt;"",SMALL(Runners!CW$3:CW$201,A194),"")</f>
        <v/>
      </c>
      <c r="C194" s="8" t="str">
        <f t="shared" si="5"/>
        <v/>
      </c>
      <c r="D194" s="8"/>
      <c r="E194" s="1">
        <f>VLOOKUP(B194,Runners!CW$3:CZ$201,4,FALSE)</f>
        <v>0</v>
      </c>
    </row>
    <row r="195" spans="1:5" x14ac:dyDescent="0.2">
      <c r="A195" s="1">
        <f t="shared" si="4"/>
        <v>192</v>
      </c>
      <c r="B195" s="8" t="str">
        <f>IF(Runners!A195&lt;&gt;"",SMALL(Runners!CW$3:CW$201,A195),"")</f>
        <v/>
      </c>
      <c r="C195" s="8" t="str">
        <f t="shared" si="5"/>
        <v/>
      </c>
      <c r="D195" s="8"/>
      <c r="E195" s="1">
        <f>VLOOKUP(B195,Runners!CW$3:CZ$201,4,FALSE)</f>
        <v>0</v>
      </c>
    </row>
    <row r="196" spans="1:5" x14ac:dyDescent="0.2">
      <c r="A196" s="1">
        <f t="shared" si="4"/>
        <v>193</v>
      </c>
      <c r="B196" s="8" t="str">
        <f>IF(Runners!A196&lt;&gt;"",SMALL(Runners!CW$3:CW$201,A196),"")</f>
        <v/>
      </c>
      <c r="C196" s="8" t="str">
        <f t="shared" si="5"/>
        <v/>
      </c>
      <c r="D196" s="8"/>
      <c r="E196" s="1">
        <f>VLOOKUP(B196,Runners!CW$3:CZ$201,4,FALSE)</f>
        <v>0</v>
      </c>
    </row>
    <row r="197" spans="1:5" x14ac:dyDescent="0.2">
      <c r="A197" s="1">
        <f t="shared" ref="A197:A201" si="6">A196+1</f>
        <v>194</v>
      </c>
      <c r="B197" s="8" t="str">
        <f>IF(Runners!A197&lt;&gt;"",SMALL(Runners!CW$3:CW$201,A197),"")</f>
        <v/>
      </c>
      <c r="C197" s="8" t="str">
        <f t="shared" ref="C197:C201" si="7">IF(B197&lt;&gt;"",B197+C$1,"")</f>
        <v/>
      </c>
      <c r="D197" s="8"/>
      <c r="E197" s="1">
        <f>VLOOKUP(B197,Runners!CW$3:CZ$201,4,FALSE)</f>
        <v>0</v>
      </c>
    </row>
    <row r="198" spans="1:5" x14ac:dyDescent="0.2">
      <c r="A198" s="1">
        <f t="shared" si="6"/>
        <v>195</v>
      </c>
      <c r="B198" s="8" t="str">
        <f>IF(Runners!A198&lt;&gt;"",SMALL(Runners!CW$3:CW$201,A198),"")</f>
        <v/>
      </c>
      <c r="C198" s="8" t="str">
        <f t="shared" si="7"/>
        <v/>
      </c>
      <c r="D198" s="8"/>
      <c r="E198" s="1">
        <f>VLOOKUP(B198,Runners!CW$3:CZ$201,4,FALSE)</f>
        <v>0</v>
      </c>
    </row>
    <row r="199" spans="1:5" x14ac:dyDescent="0.2">
      <c r="A199" s="1">
        <f t="shared" si="6"/>
        <v>196</v>
      </c>
      <c r="B199" s="8" t="str">
        <f>IF(Runners!A199&lt;&gt;"",SMALL(Runners!CW$3:CW$201,A199),"")</f>
        <v/>
      </c>
      <c r="C199" s="8" t="str">
        <f t="shared" si="7"/>
        <v/>
      </c>
      <c r="D199" s="8"/>
      <c r="E199" s="1">
        <f>VLOOKUP(B199,Runners!CW$3:CZ$201,4,FALSE)</f>
        <v>0</v>
      </c>
    </row>
    <row r="200" spans="1:5" x14ac:dyDescent="0.2">
      <c r="A200" s="1">
        <f t="shared" si="6"/>
        <v>197</v>
      </c>
      <c r="B200" s="8" t="str">
        <f>IF(Runners!A200&lt;&gt;"",SMALL(Runners!CW$3:CW$201,A200),"")</f>
        <v/>
      </c>
      <c r="C200" s="8" t="str">
        <f t="shared" si="7"/>
        <v/>
      </c>
      <c r="D200" s="8"/>
      <c r="E200" s="1">
        <f>VLOOKUP(B200,Runners!CW$3:CZ$201,4,FALSE)</f>
        <v>0</v>
      </c>
    </row>
    <row r="201" spans="1:5" x14ac:dyDescent="0.2">
      <c r="A201" s="1">
        <f t="shared" si="6"/>
        <v>198</v>
      </c>
      <c r="B201" s="8" t="str">
        <f>IF(Runners!A201&lt;&gt;"",SMALL(Runners!CW$3:CW$201,A201),"")</f>
        <v/>
      </c>
      <c r="C201" s="8" t="str">
        <f t="shared" si="7"/>
        <v/>
      </c>
      <c r="D201" s="8"/>
      <c r="E201" s="1">
        <f>VLOOKUP(B201,Runners!CW$3:CZ$201,4,FALSE)</f>
        <v>0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CE202"/>
  <sheetViews>
    <sheetView showZeros="0" topLeftCell="A35" workbookViewId="0">
      <selection activeCell="F56" sqref="F56"/>
    </sheetView>
  </sheetViews>
  <sheetFormatPr defaultColWidth="8.85546875" defaultRowHeight="12" x14ac:dyDescent="0.2"/>
  <cols>
    <col min="1" max="1" width="16.28515625" style="1" customWidth="1"/>
    <col min="2" max="2" width="5.5703125" style="1" customWidth="1"/>
    <col min="3" max="3" width="7.28515625" style="1" customWidth="1"/>
    <col min="4" max="4" width="7" style="6" hidden="1" customWidth="1"/>
    <col min="5" max="5" width="7.7109375" style="1" customWidth="1"/>
    <col min="6" max="6" width="8.7109375" style="1" customWidth="1"/>
    <col min="7" max="7" width="8.7109375" style="6" customWidth="1"/>
    <col min="8" max="8" width="8.7109375" style="6" hidden="1" customWidth="1"/>
    <col min="9" max="9" width="8.140625" style="1" hidden="1" customWidth="1"/>
    <col min="10" max="10" width="5.7109375" style="1" hidden="1" customWidth="1"/>
    <col min="11" max="11" width="8.7109375" style="8" hidden="1" customWidth="1"/>
    <col min="12" max="12" width="11.140625" style="1" customWidth="1"/>
    <col min="13" max="13" width="8.85546875" style="1" customWidth="1"/>
    <col min="14" max="14" width="8.85546875" style="8" customWidth="1"/>
    <col min="15" max="15" width="16.7109375" style="1" customWidth="1"/>
    <col min="16" max="16" width="5.140625" style="40" customWidth="1"/>
    <col min="17" max="17" width="4.5703125" style="40" hidden="1" customWidth="1"/>
    <col min="18" max="20" width="5.5703125" style="6" customWidth="1"/>
    <col min="21" max="21" width="5.42578125" style="1" customWidth="1"/>
    <col min="22" max="22" width="6.28515625" style="1" hidden="1" customWidth="1"/>
    <col min="23" max="23" width="6.140625" style="1" customWidth="1"/>
    <col min="24" max="24" width="10.42578125" style="1" customWidth="1"/>
    <col min="25" max="16384" width="8.85546875" style="1"/>
  </cols>
  <sheetData>
    <row r="1" spans="1:83" s="7" customFormat="1" ht="12" hidden="1" customHeight="1" x14ac:dyDescent="0.25">
      <c r="C1" s="7">
        <v>15</v>
      </c>
      <c r="D1" s="5"/>
      <c r="E1" s="4"/>
      <c r="F1" s="4"/>
      <c r="G1" s="5"/>
      <c r="H1" s="5"/>
      <c r="K1" s="10"/>
      <c r="N1" s="10"/>
      <c r="P1" s="39"/>
      <c r="Q1" s="39"/>
      <c r="R1" s="5"/>
      <c r="S1" s="5">
        <v>87</v>
      </c>
      <c r="T1" s="5"/>
      <c r="V1" s="7">
        <v>3</v>
      </c>
    </row>
    <row r="2" spans="1:83" s="7" customFormat="1" ht="12" customHeight="1" x14ac:dyDescent="0.25">
      <c r="A2" s="7" t="s">
        <v>22</v>
      </c>
      <c r="B2" s="7" t="s">
        <v>65</v>
      </c>
      <c r="C2" s="7" t="s">
        <v>59</v>
      </c>
      <c r="D2" s="5">
        <v>0</v>
      </c>
      <c r="E2" s="4"/>
      <c r="F2" s="4"/>
      <c r="G2" s="5"/>
      <c r="H2" s="5"/>
      <c r="K2" s="10"/>
      <c r="L2" s="14" t="s">
        <v>138</v>
      </c>
      <c r="M2" s="14" t="s">
        <v>139</v>
      </c>
      <c r="N2" s="24" t="s">
        <v>140</v>
      </c>
      <c r="P2" s="39" t="s">
        <v>65</v>
      </c>
      <c r="Q2" s="39"/>
      <c r="R2" s="5" t="s">
        <v>34</v>
      </c>
      <c r="S2" s="5" t="s">
        <v>119</v>
      </c>
      <c r="T2" s="5" t="s">
        <v>124</v>
      </c>
      <c r="X2" s="12" t="s">
        <v>206</v>
      </c>
      <c r="Y2" s="51">
        <v>2</v>
      </c>
    </row>
    <row r="3" spans="1:83" s="7" customFormat="1" ht="12" hidden="1" customHeight="1" x14ac:dyDescent="0.25">
      <c r="D3" s="5">
        <v>0</v>
      </c>
      <c r="E3" s="4"/>
      <c r="F3" s="4"/>
      <c r="G3" s="5"/>
      <c r="H3" s="5"/>
      <c r="K3" s="10"/>
      <c r="L3" s="14"/>
      <c r="M3" s="14"/>
      <c r="N3" s="24"/>
      <c r="P3" s="39"/>
      <c r="Q3" s="39">
        <v>41</v>
      </c>
      <c r="R3" s="5">
        <v>41</v>
      </c>
      <c r="S3" s="5"/>
      <c r="T3" s="5"/>
    </row>
    <row r="4" spans="1:83" ht="12" customHeight="1" x14ac:dyDescent="0.2">
      <c r="A4" s="1" t="s">
        <v>199</v>
      </c>
      <c r="C4" s="3">
        <f>IF(A4&lt;&gt;"",VLOOKUP(A4,Runners!A$3:AS$201,C$1,FALSE),0)</f>
        <v>1.3020833333333334E-2</v>
      </c>
      <c r="D4" s="6">
        <f t="shared" ref="D4:D35" si="0">D3+1</f>
        <v>1</v>
      </c>
      <c r="E4" s="2"/>
      <c r="F4" s="2">
        <f>IF(E4&gt;0,E4-C4,0)</f>
        <v>0</v>
      </c>
      <c r="J4" s="1" t="str">
        <f>A4</f>
        <v>Aaron Kirkby</v>
      </c>
      <c r="L4" s="7">
        <f>COUNT(E4:E202)</f>
        <v>33</v>
      </c>
      <c r="M4" s="8">
        <f>IF(D4&lt;=L$4,SMALL(E$4:E$202,D4),"")</f>
        <v>3.3645833333333333E-2</v>
      </c>
      <c r="N4" s="8">
        <f>IF(D4&lt;=L$4,VLOOKUP(M4,E$4:F$202,2,FALSE),"")</f>
        <v>1.8020833333333333E-2</v>
      </c>
      <c r="O4" s="1" t="str">
        <f>IF(D4&lt;=L$4,VLOOKUP(M4,E$4:J$202,6,FALSE),"")</f>
        <v>Matthew Holton</v>
      </c>
      <c r="P4" s="40">
        <f>IF(D4&lt;=L$4,VLOOKUP(O4,A$4:B$202,2,FALSE),"")</f>
        <v>0</v>
      </c>
      <c r="Q4" s="40">
        <f t="shared" ref="Q4:Q35" si="1">IF(D4&lt;=L$4,IF(P4="Y",Q3,Q3-1),"")</f>
        <v>40</v>
      </c>
      <c r="R4" s="6">
        <f t="shared" ref="R4:R35" si="2">IF(Q4=Q3,0,IF(Q4&gt;0,Q4,1))</f>
        <v>40</v>
      </c>
      <c r="S4" s="6">
        <f>IF(AND(D4&lt;=L$4,P4&lt;&gt;"Y"),IF(N4&lt;VLOOKUP(O4,Runners!A$3:CT$201,S$1,FALSE),IF(Y$2="zero",0,Y$2),0),0)</f>
        <v>0</v>
      </c>
      <c r="T4" s="6">
        <f t="shared" ref="T4:T35" si="3">IF(AND(D4&lt;=L$4,P4&lt;&gt;"Y"),S4+R4,0)</f>
        <v>40</v>
      </c>
      <c r="U4" s="2"/>
      <c r="V4" s="2">
        <f>IF(O4&lt;&gt;"",VLOOKUP(O4,Runners!CZ$3:DM$201,V$1,FALSE),"")</f>
        <v>2.062213021216925E-2</v>
      </c>
      <c r="W4" s="19">
        <f t="shared" ref="W4:W35" si="4">IF(O4&lt;&gt;"",(V4-N4)/V4,"")</f>
        <v>0.12614103645320185</v>
      </c>
      <c r="X4" s="2" t="s">
        <v>135</v>
      </c>
    </row>
    <row r="5" spans="1:83" ht="12" customHeight="1" x14ac:dyDescent="0.2">
      <c r="A5" s="1" t="s">
        <v>5</v>
      </c>
      <c r="C5" s="3">
        <f>IF(A5&lt;&gt;"",VLOOKUP(A5,Runners!A$3:AS$201,C$1,FALSE),0)</f>
        <v>1.3888888888888888E-2</v>
      </c>
      <c r="D5" s="6">
        <f t="shared" si="0"/>
        <v>2</v>
      </c>
      <c r="E5" s="2"/>
      <c r="F5" s="2"/>
      <c r="L5" s="7"/>
      <c r="M5" s="8">
        <f>IF(D5&lt;=L$4,SMALL(E$4:E$202,D5),"")</f>
        <v>3.4131944444444444E-2</v>
      </c>
      <c r="N5" s="8">
        <f>IF(D5&lt;=L$4,VLOOKUP(M5,E$4:F$202,2,FALSE),"")</f>
        <v>2.4409722222222222E-2</v>
      </c>
      <c r="O5" s="1" t="str">
        <f>IF(D5&lt;=L$4,VLOOKUP(M5,E$4:J$202,6,FALSE),"")</f>
        <v>Graham Webster</v>
      </c>
      <c r="P5" s="40">
        <f>IF(D5&lt;=L$4,VLOOKUP(O5,A$4:B$202,2,FALSE),"")</f>
        <v>0</v>
      </c>
      <c r="Q5" s="40">
        <f t="shared" si="1"/>
        <v>39</v>
      </c>
      <c r="R5" s="6">
        <f t="shared" si="2"/>
        <v>39</v>
      </c>
      <c r="S5" s="6">
        <f>IF(AND(D5&lt;=L$4,P5&lt;&gt;"Y"),IF(N5&lt;VLOOKUP(O5,Runners!A$3:CT$201,S$1,FALSE),IF(Y$2="zero",0,Y$2),0),0)</f>
        <v>0</v>
      </c>
      <c r="T5" s="6">
        <f t="shared" si="3"/>
        <v>39</v>
      </c>
      <c r="U5" s="2"/>
      <c r="V5" s="2">
        <f>IF(O5&lt;&gt;"",VLOOKUP(O5,Runners!CZ$3:DM$201,V$1,FALSE),"")</f>
        <v>2.6589170692431555E-2</v>
      </c>
      <c r="W5" s="19">
        <f t="shared" si="4"/>
        <v>8.196752337332959E-2</v>
      </c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</row>
    <row r="6" spans="1:83" x14ac:dyDescent="0.2">
      <c r="A6" s="1" t="s">
        <v>214</v>
      </c>
      <c r="B6" s="3"/>
      <c r="C6" s="3">
        <f>IF(A6&lt;&gt;"",VLOOKUP(A6,Runners!A$3:AS$201,C$1,FALSE),0)</f>
        <v>1.8402777777777778E-2</v>
      </c>
      <c r="D6" s="6">
        <f t="shared" si="0"/>
        <v>3</v>
      </c>
      <c r="E6" s="2">
        <v>3.6018518518518519E-2</v>
      </c>
      <c r="F6" s="2">
        <f t="shared" ref="F6:F37" si="5">IF(E6&gt;0,E6-C6,0)</f>
        <v>1.7615740740740741E-2</v>
      </c>
      <c r="J6" s="1" t="str">
        <f t="shared" ref="J6:J37" si="6">A6</f>
        <v>Alex Fraser</v>
      </c>
      <c r="M6" s="8">
        <f>IF(D6&lt;=L$4,SMALL(E$4:E$202,D6),"")</f>
        <v>3.4282407407407407E-2</v>
      </c>
      <c r="N6" s="8">
        <f>IF(D6&lt;=L$4,VLOOKUP(M6,E$4:F$202,2,FALSE),"")</f>
        <v>2.4560185185185185E-2</v>
      </c>
      <c r="O6" s="1" t="str">
        <f>IF(D6&lt;=L$4,VLOOKUP(M6,E$4:J$202,6,FALSE),"")</f>
        <v>Terri Eccles</v>
      </c>
      <c r="P6" s="40">
        <f>IF(D6&lt;=L$4,VLOOKUP(O6,A$4:B$202,2,FALSE),"")</f>
        <v>0</v>
      </c>
      <c r="Q6" s="40">
        <f t="shared" si="1"/>
        <v>38</v>
      </c>
      <c r="R6" s="6">
        <f t="shared" si="2"/>
        <v>38</v>
      </c>
      <c r="S6" s="6">
        <f>IF(AND(D6&lt;=L$4,P6&lt;&gt;"Y"),IF(N6&lt;VLOOKUP(O6,Runners!A$3:CT$201,S$1,FALSE),IF(Y$2="zero",0,Y$2),0),0)</f>
        <v>0</v>
      </c>
      <c r="T6" s="6">
        <f t="shared" si="3"/>
        <v>38</v>
      </c>
      <c r="U6" s="2"/>
      <c r="V6" s="2">
        <f>IF(O6&lt;&gt;"",VLOOKUP(O6,Runners!CZ$3:DM$201,V$1,FALSE),"")</f>
        <v>2.6516203703703702E-2</v>
      </c>
      <c r="W6" s="19">
        <f t="shared" si="4"/>
        <v>7.3766914011348689E-2</v>
      </c>
    </row>
    <row r="7" spans="1:83" x14ac:dyDescent="0.2">
      <c r="A7" s="1" t="s">
        <v>1</v>
      </c>
      <c r="C7" s="3">
        <f>IF(A7&lt;&gt;"",VLOOKUP(A7,Runners!A$3:AS$201,C$1,FALSE),0)</f>
        <v>1.6666666666666666E-2</v>
      </c>
      <c r="D7" s="6">
        <f t="shared" si="0"/>
        <v>4</v>
      </c>
      <c r="E7" s="2">
        <v>3.4618055555555555E-2</v>
      </c>
      <c r="F7" s="2">
        <f t="shared" si="5"/>
        <v>1.7951388888888888E-2</v>
      </c>
      <c r="J7" s="1" t="str">
        <f t="shared" si="6"/>
        <v>Alex Tate</v>
      </c>
      <c r="M7" s="8">
        <f>IF(D7&lt;=L$4,SMALL(E$4:E$202,D7),"")</f>
        <v>3.4594907407407408E-2</v>
      </c>
      <c r="N7" s="8">
        <f>IF(D7&lt;=L$4,VLOOKUP(M7,E$4:F$202,2,FALSE),"")</f>
        <v>2.4872685185185185E-2</v>
      </c>
      <c r="O7" s="1" t="str">
        <f>IF(D7&lt;=L$4,VLOOKUP(M7,E$4:J$202,6,FALSE),"")</f>
        <v>Roy Stevens</v>
      </c>
      <c r="P7" s="40">
        <f>IF(D7&lt;=L$4,VLOOKUP(O7,A$4:B$202,2,FALSE),"")</f>
        <v>0</v>
      </c>
      <c r="Q7" s="40">
        <f t="shared" si="1"/>
        <v>37</v>
      </c>
      <c r="R7" s="6">
        <f t="shared" si="2"/>
        <v>37</v>
      </c>
      <c r="S7" s="6">
        <f>IF(AND(D7&lt;=L$4,P7&lt;&gt;"Y"),IF(N7&lt;VLOOKUP(O7,Runners!A$3:CT$201,S$1,FALSE),IF(Y$2="zero",0,Y$2),0),0)</f>
        <v>0</v>
      </c>
      <c r="T7" s="6">
        <f t="shared" si="3"/>
        <v>37</v>
      </c>
      <c r="U7" s="2"/>
      <c r="V7" s="2">
        <f>IF(O7&lt;&gt;"",VLOOKUP(O7,Runners!CZ$3:DM$201,V$1,FALSE),"")</f>
        <v>2.6589170692431559E-2</v>
      </c>
      <c r="W7" s="19">
        <f t="shared" si="4"/>
        <v>6.4555812104924379E-2</v>
      </c>
    </row>
    <row r="8" spans="1:83" x14ac:dyDescent="0.2">
      <c r="A8" s="1" t="s">
        <v>228</v>
      </c>
      <c r="C8" s="3">
        <f>IF(A8&lt;&gt;"",VLOOKUP(A8,Runners!A$3:AS$201,C$1,FALSE),0)</f>
        <v>1.0243055555555556E-2</v>
      </c>
      <c r="D8" s="6">
        <f t="shared" si="0"/>
        <v>5</v>
      </c>
      <c r="E8" s="2"/>
      <c r="F8" s="2">
        <f t="shared" si="5"/>
        <v>0</v>
      </c>
      <c r="J8" s="1" t="str">
        <f t="shared" si="6"/>
        <v>Alex Wiggins</v>
      </c>
      <c r="M8" s="8">
        <f>IF(D8&lt;=L$4,SMALL(E$4:E$202,D8),"")</f>
        <v>3.4618055555555555E-2</v>
      </c>
      <c r="N8" s="8">
        <f>IF(D8&lt;=L$4,VLOOKUP(M8,E$4:F$202,2,FALSE),"")</f>
        <v>1.7951388888888888E-2</v>
      </c>
      <c r="O8" s="1" t="str">
        <f>IF(D8&lt;=L$4,VLOOKUP(M8,E$4:J$202,6,FALSE),"")</f>
        <v>Alex Tate</v>
      </c>
      <c r="P8" s="40">
        <f>IF(D8&lt;=L$4,VLOOKUP(O8,A$4:B$202,2,FALSE),"")</f>
        <v>0</v>
      </c>
      <c r="Q8" s="40">
        <f t="shared" si="1"/>
        <v>36</v>
      </c>
      <c r="R8" s="6">
        <f t="shared" si="2"/>
        <v>36</v>
      </c>
      <c r="S8" s="6">
        <f>IF(AND(D8&lt;=L$4,P8&lt;&gt;"Y"),IF(N8&lt;VLOOKUP(O8,Runners!A$3:CT$201,S$1,FALSE),IF(Y$2="zero",0,Y$2),0),0)</f>
        <v>2</v>
      </c>
      <c r="T8" s="6">
        <f t="shared" si="3"/>
        <v>38</v>
      </c>
      <c r="U8" s="2"/>
      <c r="V8" s="2">
        <f>IF(O8&lt;&gt;"",VLOOKUP(O8,Runners!CZ$3:DM$201,V$1,FALSE),"")</f>
        <v>1.956018518518518E-2</v>
      </c>
      <c r="W8" s="19">
        <f t="shared" si="4"/>
        <v>8.2248520710058975E-2</v>
      </c>
    </row>
    <row r="9" spans="1:83" x14ac:dyDescent="0.2">
      <c r="A9" s="1" t="s">
        <v>216</v>
      </c>
      <c r="C9" s="3">
        <f>IF(A9&lt;&gt;"",VLOOKUP(A9,Runners!A$3:AS$201,C$1,FALSE),0)</f>
        <v>1.9791666666666666E-2</v>
      </c>
      <c r="D9" s="6">
        <f t="shared" si="0"/>
        <v>6</v>
      </c>
      <c r="E9" s="2">
        <v>3.6157407407407409E-2</v>
      </c>
      <c r="F9" s="2">
        <f t="shared" si="5"/>
        <v>1.6365740740740743E-2</v>
      </c>
      <c r="J9" s="1" t="str">
        <f t="shared" si="6"/>
        <v>Alistair Leivers</v>
      </c>
      <c r="M9" s="8">
        <f>IF(D9&lt;=L$4,SMALL(E$4:E$202,D9),"")</f>
        <v>3.4872685185185187E-2</v>
      </c>
      <c r="N9" s="8">
        <f>IF(D9&lt;=L$4,VLOOKUP(M9,E$4:F$202,2,FALSE),"")</f>
        <v>2.2199074074074076E-2</v>
      </c>
      <c r="O9" s="1" t="str">
        <f>IF(D9&lt;=L$4,VLOOKUP(M9,E$4:J$202,6,FALSE),"")</f>
        <v>Tim Jefferson</v>
      </c>
      <c r="P9" s="40">
        <f>IF(D9&lt;=L$4,VLOOKUP(O9,A$4:B$202,2,FALSE),"")</f>
        <v>0</v>
      </c>
      <c r="Q9" s="40">
        <f t="shared" si="1"/>
        <v>35</v>
      </c>
      <c r="R9" s="6">
        <f t="shared" si="2"/>
        <v>35</v>
      </c>
      <c r="S9" s="6">
        <f>IF(AND(D9&lt;=L$4,P9&lt;&gt;"Y"),IF(N9&lt;VLOOKUP(O9,Runners!A$3:CT$201,S$1,FALSE),IF(Y$2="zero",0,Y$2),0),0)</f>
        <v>2</v>
      </c>
      <c r="T9" s="6">
        <f t="shared" si="3"/>
        <v>37</v>
      </c>
      <c r="U9" s="2"/>
      <c r="V9" s="2">
        <f>IF(O9&lt;&gt;"",VLOOKUP(O9,Runners!CZ$3:DM$201,V$1,FALSE),"")</f>
        <v>2.3568148813907713E-2</v>
      </c>
      <c r="W9" s="19">
        <f t="shared" si="4"/>
        <v>5.8090041379310078E-2</v>
      </c>
    </row>
    <row r="10" spans="1:83" x14ac:dyDescent="0.2">
      <c r="A10" s="1" t="s">
        <v>48</v>
      </c>
      <c r="B10" s="3"/>
      <c r="C10" s="3">
        <f>IF(A10&lt;&gt;"",VLOOKUP(A10,Runners!A$3:AS$201,C$1,FALSE),0)</f>
        <v>1.8402777777777778E-2</v>
      </c>
      <c r="D10" s="6">
        <f t="shared" si="0"/>
        <v>7</v>
      </c>
      <c r="E10" s="2"/>
      <c r="F10" s="2">
        <f t="shared" si="5"/>
        <v>0</v>
      </c>
      <c r="J10" s="1" t="str">
        <f t="shared" si="6"/>
        <v>Andy Draper</v>
      </c>
      <c r="M10" s="8">
        <f>IF(D10&lt;=L$4,SMALL(E$4:E$202,D10),"")</f>
        <v>3.5138888888888893E-2</v>
      </c>
      <c r="N10" s="8">
        <f>IF(D10&lt;=L$4,VLOOKUP(M10,E$4:F$202,2,FALSE),"")</f>
        <v>3.0277777777777782E-2</v>
      </c>
      <c r="O10" s="1" t="str">
        <f>IF(D10&lt;=L$4,VLOOKUP(M10,E$4:J$202,6,FALSE),"")</f>
        <v>Debbie Francis</v>
      </c>
      <c r="P10" s="40">
        <f>IF(D10&lt;=L$4,VLOOKUP(O10,A$4:B$202,2,FALSE),"")</f>
        <v>0</v>
      </c>
      <c r="Q10" s="40">
        <f t="shared" si="1"/>
        <v>34</v>
      </c>
      <c r="R10" s="6">
        <f t="shared" si="2"/>
        <v>34</v>
      </c>
      <c r="S10" s="6">
        <f>IF(AND(D10&lt;=L$4,P10&lt;&gt;"Y"),IF(N10&lt;VLOOKUP(O10,Runners!A$3:CT$201,S$1,FALSE),IF(Y$2="zero",0,Y$2),0),0)</f>
        <v>0</v>
      </c>
      <c r="T10" s="6">
        <f t="shared" si="3"/>
        <v>34</v>
      </c>
      <c r="U10" s="2"/>
      <c r="V10" s="2">
        <f>IF(O10&lt;&gt;"",VLOOKUP(O10,Runners!CZ$3:DM$201,V$1,FALSE),"")</f>
        <v>3.1419585346215778E-2</v>
      </c>
      <c r="W10" s="19">
        <f t="shared" si="4"/>
        <v>3.6340631356407041E-2</v>
      </c>
    </row>
    <row r="11" spans="1:83" x14ac:dyDescent="0.2">
      <c r="A11" s="1" t="s">
        <v>27</v>
      </c>
      <c r="C11" s="3">
        <f>IF(A11&lt;&gt;"",VLOOKUP(A11,Runners!A$3:AS$201,C$1,FALSE),0)</f>
        <v>1.7881944444444443E-2</v>
      </c>
      <c r="D11" s="6">
        <f t="shared" si="0"/>
        <v>8</v>
      </c>
      <c r="E11" s="2"/>
      <c r="F11" s="2">
        <f t="shared" si="5"/>
        <v>0</v>
      </c>
      <c r="J11" s="1" t="str">
        <f t="shared" si="6"/>
        <v>Andy Unsworth</v>
      </c>
      <c r="M11" s="8">
        <f>IF(D11&lt;=L$4,SMALL(E$4:E$202,D11),"")</f>
        <v>3.5289351851851856E-2</v>
      </c>
      <c r="N11" s="8">
        <f>IF(D11&lt;=L$4,VLOOKUP(M11,E$4:F$202,2,FALSE),"")</f>
        <v>2.6608796296296301E-2</v>
      </c>
      <c r="O11" s="1" t="str">
        <f>IF(D11&lt;=L$4,VLOOKUP(M11,E$4:J$202,6,FALSE),"")</f>
        <v>Christine Rouse</v>
      </c>
      <c r="P11" s="40">
        <f>IF(D11&lt;=L$4,VLOOKUP(O11,A$4:B$202,2,FALSE),"")</f>
        <v>0</v>
      </c>
      <c r="Q11" s="40">
        <f t="shared" si="1"/>
        <v>33</v>
      </c>
      <c r="R11" s="6">
        <f t="shared" si="2"/>
        <v>33</v>
      </c>
      <c r="S11" s="6">
        <f>IF(AND(D11&lt;=L$4,P11&lt;&gt;"Y"),IF(N11&lt;VLOOKUP(O11,Runners!A$3:CT$201,S$1,FALSE),IF(Y$2="zero",0,Y$2),0),0)</f>
        <v>2</v>
      </c>
      <c r="T11" s="6">
        <f t="shared" si="3"/>
        <v>35</v>
      </c>
      <c r="U11" s="2"/>
      <c r="V11" s="2">
        <f>IF(O11&lt;&gt;"",VLOOKUP(O11,Runners!CZ$3:DM$201,V$1,FALSE),"")</f>
        <v>2.752314814814814E-2</v>
      </c>
      <c r="W11" s="19">
        <f t="shared" si="4"/>
        <v>3.3221194280907897E-2</v>
      </c>
    </row>
    <row r="12" spans="1:83" x14ac:dyDescent="0.2">
      <c r="A12" s="1" t="s">
        <v>190</v>
      </c>
      <c r="C12" s="3">
        <f>IF(A12&lt;&gt;"",VLOOKUP(A12,Runners!A$3:AS$201,C$1,FALSE),0)</f>
        <v>7.9861111111111105E-3</v>
      </c>
      <c r="D12" s="6">
        <f t="shared" si="0"/>
        <v>9</v>
      </c>
      <c r="E12" s="2"/>
      <c r="F12" s="2">
        <f t="shared" si="5"/>
        <v>0</v>
      </c>
      <c r="J12" s="1" t="str">
        <f t="shared" si="6"/>
        <v>Angela Bremner</v>
      </c>
      <c r="M12" s="8">
        <f>IF(D12&lt;=L$4,SMALL(E$4:E$202,D12),"")</f>
        <v>3.5451388888888886E-2</v>
      </c>
      <c r="N12" s="8">
        <f>IF(D12&lt;=L$4,VLOOKUP(M12,E$4:F$202,2,FALSE),"")</f>
        <v>2.3125E-2</v>
      </c>
      <c r="O12" s="1" t="str">
        <f>IF(D12&lt;=L$4,VLOOKUP(M12,E$4:J$202,6,FALSE),"")</f>
        <v>Steve Wise</v>
      </c>
      <c r="P12" s="40">
        <f>IF(D12&lt;=L$4,VLOOKUP(O12,A$4:B$202,2,FALSE),"")</f>
        <v>0</v>
      </c>
      <c r="Q12" s="40">
        <f t="shared" si="1"/>
        <v>32</v>
      </c>
      <c r="R12" s="6">
        <f t="shared" si="2"/>
        <v>32</v>
      </c>
      <c r="S12" s="6">
        <f>IF(AND(D12&lt;=L$4,P12&lt;&gt;"Y"),IF(N12&lt;VLOOKUP(O12,Runners!A$3:CT$201,S$1,FALSE),IF(Y$2="zero",0,Y$2),0),0)</f>
        <v>2</v>
      </c>
      <c r="T12" s="6">
        <f t="shared" si="3"/>
        <v>34</v>
      </c>
      <c r="U12" s="2"/>
      <c r="V12" s="2">
        <f>IF(O12&lt;&gt;"",VLOOKUP(O12,Runners!CZ$3:DM$201,V$1,FALSE),"")</f>
        <v>2.3890851449275361E-2</v>
      </c>
      <c r="W12" s="19">
        <f t="shared" si="4"/>
        <v>3.205626433622108E-2</v>
      </c>
    </row>
    <row r="13" spans="1:83" x14ac:dyDescent="0.2">
      <c r="A13" s="1" t="s">
        <v>21</v>
      </c>
      <c r="C13" s="3">
        <f>IF(A13&lt;&gt;"",VLOOKUP(A13,Runners!A$3:AS$201,C$1,FALSE),0)</f>
        <v>1.4236111111111111E-2</v>
      </c>
      <c r="D13" s="6">
        <f t="shared" si="0"/>
        <v>10</v>
      </c>
      <c r="E13" s="2">
        <v>3.6562499999999998E-2</v>
      </c>
      <c r="F13" s="2">
        <f t="shared" si="5"/>
        <v>2.2326388888888889E-2</v>
      </c>
      <c r="J13" s="1" t="str">
        <f t="shared" si="6"/>
        <v>Barbara Holmes</v>
      </c>
      <c r="M13" s="8">
        <f>IF(D13&lt;=L$4,SMALL(E$4:E$202,D13),"")</f>
        <v>3.5567129629629629E-2</v>
      </c>
      <c r="N13" s="8">
        <f>IF(D13&lt;=L$4,VLOOKUP(M13,E$4:F$202,2,FALSE),"")</f>
        <v>2.5844907407407407E-2</v>
      </c>
      <c r="O13" s="1" t="str">
        <f>IF(D13&lt;=L$4,VLOOKUP(M13,E$4:J$202,6,FALSE),"")</f>
        <v>Greg Oulton</v>
      </c>
      <c r="P13" s="40">
        <f>IF(D13&lt;=L$4,VLOOKUP(O13,A$4:B$202,2,FALSE),"")</f>
        <v>0</v>
      </c>
      <c r="Q13" s="40">
        <f t="shared" si="1"/>
        <v>31</v>
      </c>
      <c r="R13" s="6">
        <f t="shared" si="2"/>
        <v>31</v>
      </c>
      <c r="S13" s="6">
        <f>IF(AND(D13&lt;=L$4,P13&lt;&gt;"Y"),IF(N13&lt;VLOOKUP(O13,Runners!A$3:CT$201,S$1,FALSE),IF(Y$2="zero",0,Y$2),0),0)</f>
        <v>0</v>
      </c>
      <c r="T13" s="6">
        <f t="shared" si="3"/>
        <v>31</v>
      </c>
      <c r="U13" s="2"/>
      <c r="V13" s="2">
        <f>IF(O13&lt;&gt;"",VLOOKUP(O13,Runners!CZ$3:DM$201,V$1,FALSE),"")</f>
        <v>2.6589170692431559E-2</v>
      </c>
      <c r="W13" s="19">
        <f t="shared" si="4"/>
        <v>2.7991218441273235E-2</v>
      </c>
    </row>
    <row r="14" spans="1:83" x14ac:dyDescent="0.2">
      <c r="A14" s="1" t="s">
        <v>208</v>
      </c>
      <c r="C14" s="3">
        <f>IF(A14&lt;&gt;"",VLOOKUP(A14,Runners!A$3:AS$201,C$1,FALSE),0)</f>
        <v>9.8958333333333329E-3</v>
      </c>
      <c r="D14" s="6">
        <f t="shared" si="0"/>
        <v>11</v>
      </c>
      <c r="E14" s="2">
        <v>3.6064814814814813E-2</v>
      </c>
      <c r="F14" s="2">
        <f t="shared" si="5"/>
        <v>2.6168981481481481E-2</v>
      </c>
      <c r="J14" s="1" t="str">
        <f t="shared" si="6"/>
        <v>Barry Broughton</v>
      </c>
      <c r="M14" s="8">
        <f>IF(D14&lt;=L$4,SMALL(E$4:E$202,D14),"")</f>
        <v>3.5729166666666666E-2</v>
      </c>
      <c r="N14" s="8">
        <f>IF(D14&lt;=L$4,VLOOKUP(M14,E$4:F$202,2,FALSE),"")</f>
        <v>2.0104166666666666E-2</v>
      </c>
      <c r="O14" s="1" t="str">
        <f>IF(D14&lt;=L$4,VLOOKUP(M14,E$4:J$202,6,FALSE),"")</f>
        <v>Mark Selby</v>
      </c>
      <c r="P14" s="40">
        <f>IF(D14&lt;=L$4,VLOOKUP(O14,A$4:B$202,2,FALSE),"")</f>
        <v>0</v>
      </c>
      <c r="Q14" s="40">
        <f t="shared" si="1"/>
        <v>30</v>
      </c>
      <c r="R14" s="6">
        <f t="shared" si="2"/>
        <v>30</v>
      </c>
      <c r="S14" s="6">
        <f>IF(AND(D14&lt;=L$4,P14&lt;&gt;"Y"),IF(N14&lt;VLOOKUP(O14,Runners!A$3:CT$201,S$1,FALSE),IF(Y$2="zero",0,Y$2),0),0)</f>
        <v>0</v>
      </c>
      <c r="T14" s="6">
        <f t="shared" si="3"/>
        <v>30</v>
      </c>
      <c r="U14" s="2"/>
      <c r="V14" s="2">
        <f>IF(O14&lt;&gt;"",VLOOKUP(O14,Runners!CZ$3:DM$201,V$1,FALSE),"")</f>
        <v>2.0532910628019329E-2</v>
      </c>
      <c r="W14" s="19">
        <f t="shared" si="4"/>
        <v>2.0880817586942421E-2</v>
      </c>
    </row>
    <row r="15" spans="1:83" x14ac:dyDescent="0.2">
      <c r="A15" s="1" t="s">
        <v>32</v>
      </c>
      <c r="C15" s="3">
        <f>IF(A15&lt;&gt;"",VLOOKUP(A15,Runners!A$3:AS$201,C$1,FALSE),0)</f>
        <v>9.8958333333333329E-3</v>
      </c>
      <c r="D15" s="6">
        <f t="shared" si="0"/>
        <v>12</v>
      </c>
      <c r="E15" s="2"/>
      <c r="F15" s="2">
        <f t="shared" si="5"/>
        <v>0</v>
      </c>
      <c r="J15" s="1" t="str">
        <f t="shared" si="6"/>
        <v>Bec Willetts</v>
      </c>
      <c r="M15" s="8">
        <f>IF(D15&lt;=L$4,SMALL(E$4:E$202,D15),"")</f>
        <v>3.5763888888888887E-2</v>
      </c>
      <c r="N15" s="8">
        <f>IF(D15&lt;=L$4,VLOOKUP(M15,E$4:F$202,2,FALSE),"")</f>
        <v>2.3263888888888886E-2</v>
      </c>
      <c r="O15" s="1" t="str">
        <f>IF(D15&lt;=L$4,VLOOKUP(M15,E$4:J$202,6,FALSE),"")</f>
        <v>Maddy Markham</v>
      </c>
      <c r="P15" s="40">
        <f>IF(D15&lt;=L$4,VLOOKUP(O15,A$4:B$202,2,FALSE),"")</f>
        <v>0</v>
      </c>
      <c r="Q15" s="40">
        <f t="shared" si="1"/>
        <v>29</v>
      </c>
      <c r="R15" s="6">
        <f t="shared" si="2"/>
        <v>29</v>
      </c>
      <c r="S15" s="6">
        <f>IF(AND(D15&lt;=L$4,P15&lt;&gt;"Y"),IF(N15&lt;VLOOKUP(O15,Runners!A$3:CT$201,S$1,FALSE),IF(Y$2="zero",0,Y$2),0),0)</f>
        <v>0</v>
      </c>
      <c r="T15" s="6">
        <f t="shared" si="3"/>
        <v>29</v>
      </c>
      <c r="U15" s="2"/>
      <c r="V15" s="2">
        <f>IF(O15&lt;&gt;"",VLOOKUP(O15,Runners!CZ$3:DM$201,V$1,FALSE),"")</f>
        <v>2.3743458132045085E-2</v>
      </c>
      <c r="W15" s="19">
        <f t="shared" si="4"/>
        <v>2.0197952652438358E-2</v>
      </c>
    </row>
    <row r="16" spans="1:83" x14ac:dyDescent="0.2">
      <c r="A16" s="1" t="s">
        <v>156</v>
      </c>
      <c r="C16" s="3">
        <f>IF(A16&lt;&gt;"",VLOOKUP(A16,Runners!A$3:AS$201,C$1,FALSE),0)</f>
        <v>1.3020833333333334E-2</v>
      </c>
      <c r="D16" s="6">
        <f t="shared" si="0"/>
        <v>13</v>
      </c>
      <c r="E16" s="2"/>
      <c r="F16" s="2">
        <f t="shared" si="5"/>
        <v>0</v>
      </c>
      <c r="J16" s="1" t="str">
        <f t="shared" si="6"/>
        <v>Ben McCabe</v>
      </c>
      <c r="M16" s="8">
        <f>IF(D16&lt;=L$4,SMALL(E$4:E$202,D16),"")</f>
        <v>3.577546296296296E-2</v>
      </c>
      <c r="N16" s="8">
        <f>IF(D16&lt;=L$4,VLOOKUP(M16,E$4:F$202,2,FALSE),"")</f>
        <v>2.1365740740740737E-2</v>
      </c>
      <c r="O16" s="1" t="str">
        <f>IF(D16&lt;=L$4,VLOOKUP(M16,E$4:J$202,6,FALSE),"")</f>
        <v>Dan Gregson</v>
      </c>
      <c r="P16" s="40">
        <f>IF(D16&lt;=L$4,VLOOKUP(O16,A$4:B$202,2,FALSE),"")</f>
        <v>0</v>
      </c>
      <c r="Q16" s="40">
        <f t="shared" si="1"/>
        <v>28</v>
      </c>
      <c r="R16" s="6">
        <f t="shared" si="2"/>
        <v>28</v>
      </c>
      <c r="S16" s="6">
        <f>IF(AND(D16&lt;=L$4,P16&lt;&gt;"Y"),IF(N16&lt;VLOOKUP(O16,Runners!A$3:CT$201,S$1,FALSE),IF(Y$2="zero",0,Y$2),0),0)</f>
        <v>2</v>
      </c>
      <c r="T16" s="6">
        <f t="shared" si="3"/>
        <v>30</v>
      </c>
      <c r="U16" s="2"/>
      <c r="V16" s="2">
        <f>IF(O16&lt;&gt;"",VLOOKUP(O16,Runners!CZ$3:DM$201,V$1,FALSE),"")</f>
        <v>2.1758756038647339E-2</v>
      </c>
      <c r="W16" s="19">
        <f t="shared" si="4"/>
        <v>1.8062397372742199E-2</v>
      </c>
    </row>
    <row r="17" spans="1:23" x14ac:dyDescent="0.2">
      <c r="A17" s="1" t="s">
        <v>20</v>
      </c>
      <c r="C17" s="3">
        <f>IF(A17&lt;&gt;"",VLOOKUP(A17,Runners!A$3:AS$201,C$1,FALSE),0)</f>
        <v>7.2916666666666668E-3</v>
      </c>
      <c r="D17" s="6">
        <f t="shared" si="0"/>
        <v>14</v>
      </c>
      <c r="E17" s="2"/>
      <c r="F17" s="2">
        <f t="shared" si="5"/>
        <v>0</v>
      </c>
      <c r="J17" s="1" t="str">
        <f t="shared" si="6"/>
        <v>Bob Clough</v>
      </c>
      <c r="M17" s="8">
        <f>IF(D17&lt;=L$4,SMALL(E$4:E$202,D17),"")</f>
        <v>3.5787037037037034E-2</v>
      </c>
      <c r="N17" s="8">
        <f>IF(D17&lt;=L$4,VLOOKUP(M17,E$4:F$202,2,FALSE),"")</f>
        <v>2.450231481481481E-2</v>
      </c>
      <c r="O17" s="1" t="str">
        <f>IF(D17&lt;=L$4,VLOOKUP(M17,E$4:J$202,6,FALSE),"")</f>
        <v>Richard Needham</v>
      </c>
      <c r="P17" s="40">
        <f>IF(D17&lt;=L$4,VLOOKUP(O17,A$4:B$202,2,FALSE),"")</f>
        <v>0</v>
      </c>
      <c r="Q17" s="40">
        <f t="shared" si="1"/>
        <v>27</v>
      </c>
      <c r="R17" s="6">
        <f t="shared" si="2"/>
        <v>27</v>
      </c>
      <c r="S17" s="6">
        <f>IF(AND(D17&lt;=L$4,P17&lt;&gt;"Y"),IF(N17&lt;VLOOKUP(O17,Runners!A$3:CT$201,S$1,FALSE),IF(Y$2="zero",0,Y$2),0),0)</f>
        <v>0</v>
      </c>
      <c r="T17" s="6">
        <f t="shared" si="3"/>
        <v>27</v>
      </c>
      <c r="U17" s="2"/>
      <c r="V17" s="2">
        <f>IF(O17&lt;&gt;"",VLOOKUP(O17,Runners!CZ$3:DM$201,V$1,FALSE),"")</f>
        <v>2.4982237742742181E-2</v>
      </c>
      <c r="W17" s="19">
        <f t="shared" si="4"/>
        <v>1.9210566037736066E-2</v>
      </c>
    </row>
    <row r="18" spans="1:23" x14ac:dyDescent="0.2">
      <c r="A18" s="1" t="s">
        <v>193</v>
      </c>
      <c r="C18" s="3">
        <f>IF(A18&lt;&gt;"",VLOOKUP(A18,Runners!A$3:AS$201,C$1,FALSE),0)</f>
        <v>9.5486111111111119E-3</v>
      </c>
      <c r="D18" s="6">
        <f t="shared" si="0"/>
        <v>15</v>
      </c>
      <c r="E18" s="2"/>
      <c r="F18" s="2">
        <f t="shared" si="5"/>
        <v>0</v>
      </c>
      <c r="J18" s="1" t="str">
        <f t="shared" si="6"/>
        <v>Carolyn Melvyn</v>
      </c>
      <c r="M18" s="8">
        <f>IF(D18&lt;=L$4,SMALL(E$4:E$202,D18),"")</f>
        <v>3.5902777777777777E-2</v>
      </c>
      <c r="N18" s="8">
        <f>IF(D18&lt;=L$4,VLOOKUP(M18,E$4:F$202,2,FALSE),"")</f>
        <v>2.0451388888888887E-2</v>
      </c>
      <c r="O18" s="1" t="str">
        <f>IF(D18&lt;=L$4,VLOOKUP(M18,E$4:J$202,6,FALSE),"")</f>
        <v>Oliver Thomson</v>
      </c>
      <c r="P18" s="40">
        <f>IF(D18&lt;=L$4,VLOOKUP(O18,A$4:B$202,2,FALSE),"")</f>
        <v>0</v>
      </c>
      <c r="Q18" s="40">
        <f t="shared" si="1"/>
        <v>26</v>
      </c>
      <c r="R18" s="6">
        <f t="shared" si="2"/>
        <v>26</v>
      </c>
      <c r="S18" s="6">
        <f>IF(AND(D18&lt;=L$4,P18&lt;&gt;"Y"),IF(N18&lt;VLOOKUP(O18,Runners!A$3:CT$201,S$1,FALSE),IF(Y$2="zero",0,Y$2),0),0)</f>
        <v>0</v>
      </c>
      <c r="T18" s="6">
        <f t="shared" si="3"/>
        <v>26</v>
      </c>
      <c r="U18" s="2"/>
      <c r="V18" s="2">
        <f>IF(O18&lt;&gt;"",VLOOKUP(O18,Runners!CZ$3:DM$201,V$1,FALSE),"")</f>
        <v>2.0795591787439609E-2</v>
      </c>
      <c r="W18" s="19">
        <f t="shared" si="4"/>
        <v>1.65517241379309E-2</v>
      </c>
    </row>
    <row r="19" spans="1:23" x14ac:dyDescent="0.2">
      <c r="A19" s="1" t="s">
        <v>134</v>
      </c>
      <c r="C19" s="3">
        <f>IF(A19&lt;&gt;"",VLOOKUP(A19,Runners!A$3:AS$201,C$1,FALSE),0)</f>
        <v>1.6840277777777777E-2</v>
      </c>
      <c r="D19" s="6">
        <f t="shared" si="0"/>
        <v>16</v>
      </c>
      <c r="E19" s="2"/>
      <c r="F19" s="2">
        <f t="shared" si="5"/>
        <v>0</v>
      </c>
      <c r="J19" s="1" t="str">
        <f t="shared" si="6"/>
        <v>Catherine Carrdus</v>
      </c>
      <c r="M19" s="8">
        <f>IF(D19&lt;=L$4,SMALL(E$4:E$202,D19),"")</f>
        <v>3.5925925925925924E-2</v>
      </c>
      <c r="N19" s="8">
        <f>IF(D19&lt;=L$4,VLOOKUP(M19,E$4:F$202,2,FALSE),"")</f>
        <v>2.568287037037037E-2</v>
      </c>
      <c r="O19" s="1" t="str">
        <f>IF(D19&lt;=L$4,VLOOKUP(M19,E$4:J$202,6,FALSE),"")</f>
        <v>Peter Thomson</v>
      </c>
      <c r="P19" s="40">
        <f>IF(D19&lt;=L$4,VLOOKUP(O19,A$4:B$202,2,FALSE),"")</f>
        <v>0</v>
      </c>
      <c r="Q19" s="40">
        <f t="shared" si="1"/>
        <v>25</v>
      </c>
      <c r="R19" s="6">
        <f t="shared" si="2"/>
        <v>25</v>
      </c>
      <c r="S19" s="6">
        <f>IF(AND(D19&lt;=L$4,P19&lt;&gt;"Y"),IF(N19&lt;VLOOKUP(O19,Runners!A$3:CT$201,S$1,FALSE),IF(Y$2="zero",0,Y$2),0),0)</f>
        <v>0</v>
      </c>
      <c r="T19" s="6">
        <f t="shared" si="3"/>
        <v>25</v>
      </c>
      <c r="U19" s="2"/>
      <c r="V19" s="2">
        <f>IF(O19&lt;&gt;"",VLOOKUP(O19,Runners!CZ$3:DM$201,V$1,FALSE),"")</f>
        <v>2.5976247987117548E-2</v>
      </c>
      <c r="W19" s="19">
        <f t="shared" si="4"/>
        <v>1.1294072065090921E-2</v>
      </c>
    </row>
    <row r="20" spans="1:23" x14ac:dyDescent="0.2">
      <c r="A20" s="1" t="s">
        <v>184</v>
      </c>
      <c r="C20" s="3">
        <f>IF(A20&lt;&gt;"",VLOOKUP(A20,Runners!A$3:AS$201,C$1,FALSE),0)</f>
        <v>5.3819444444444444E-3</v>
      </c>
      <c r="D20" s="6">
        <f t="shared" si="0"/>
        <v>17</v>
      </c>
      <c r="E20" s="2"/>
      <c r="F20" s="2">
        <f t="shared" si="5"/>
        <v>0</v>
      </c>
      <c r="J20" s="1" t="str">
        <f t="shared" si="6"/>
        <v>Catherine MacLachlan</v>
      </c>
      <c r="M20" s="8">
        <f>IF(D20&lt;=L$4,SMALL(E$4:E$202,D20),"")</f>
        <v>3.5937500000000004E-2</v>
      </c>
      <c r="N20" s="8">
        <f>IF(D20&lt;=L$4,VLOOKUP(M20,E$4:F$202,2,FALSE),"")</f>
        <v>3.246527777777778E-2</v>
      </c>
      <c r="O20" s="1" t="str">
        <f>IF(D20&lt;=L$4,VLOOKUP(M20,E$4:J$202,6,FALSE),"")</f>
        <v>Pam Binns</v>
      </c>
      <c r="P20" s="40">
        <f>IF(D20&lt;=L$4,VLOOKUP(O20,A$4:B$202,2,FALSE),"")</f>
        <v>0</v>
      </c>
      <c r="Q20" s="40">
        <f t="shared" si="1"/>
        <v>24</v>
      </c>
      <c r="R20" s="6">
        <f t="shared" si="2"/>
        <v>24</v>
      </c>
      <c r="S20" s="6">
        <f>IF(AND(D20&lt;=L$4,P20&lt;&gt;"Y"),IF(N20&lt;VLOOKUP(O20,Runners!A$3:CT$201,S$1,FALSE),IF(Y$2="zero",0,Y$2),0),0)</f>
        <v>0</v>
      </c>
      <c r="T20" s="6">
        <f t="shared" si="3"/>
        <v>24</v>
      </c>
      <c r="U20" s="2"/>
      <c r="V20" s="2">
        <f>IF(O20&lt;&gt;"",VLOOKUP(O20,Runners!CZ$3:DM$201,V$1,FALSE),"")</f>
        <v>3.2674617552334945E-2</v>
      </c>
      <c r="W20" s="19">
        <f t="shared" si="4"/>
        <v>6.4068010657466678E-3</v>
      </c>
    </row>
    <row r="21" spans="1:23" x14ac:dyDescent="0.2">
      <c r="A21" s="1" t="s">
        <v>146</v>
      </c>
      <c r="C21" s="3">
        <f>IF(A21&lt;&gt;"",VLOOKUP(A21,Runners!A$3:AS$201,C$1,FALSE),0)</f>
        <v>1.579861111111111E-2</v>
      </c>
      <c r="D21" s="6">
        <f t="shared" si="0"/>
        <v>18</v>
      </c>
      <c r="E21" s="2"/>
      <c r="F21" s="2">
        <f t="shared" si="5"/>
        <v>0</v>
      </c>
      <c r="J21" s="1" t="str">
        <f t="shared" si="6"/>
        <v>Chris Bowker</v>
      </c>
      <c r="M21" s="8">
        <f>IF(D21&lt;=L$4,SMALL(E$4:E$202,D21),"")</f>
        <v>3.6018518518518519E-2</v>
      </c>
      <c r="N21" s="8">
        <f>IF(D21&lt;=L$4,VLOOKUP(M21,E$4:F$202,2,FALSE),"")</f>
        <v>1.7615740740740741E-2</v>
      </c>
      <c r="O21" s="1" t="str">
        <f>IF(D21&lt;=L$4,VLOOKUP(M21,E$4:J$202,6,FALSE),"")</f>
        <v>Alex Fraser</v>
      </c>
      <c r="P21" s="40">
        <f>IF(D21&lt;=L$4,VLOOKUP(O21,A$4:B$202,2,FALSE),"")</f>
        <v>0</v>
      </c>
      <c r="Q21" s="40">
        <f t="shared" si="1"/>
        <v>23</v>
      </c>
      <c r="R21" s="6">
        <f t="shared" si="2"/>
        <v>23</v>
      </c>
      <c r="S21" s="6">
        <f>IF(AND(D21&lt;=L$4,P21&lt;&gt;"Y"),IF(N21&lt;VLOOKUP(O21,Runners!A$3:CT$201,S$1,FALSE),IF(Y$2="zero",0,Y$2),0),0)</f>
        <v>0</v>
      </c>
      <c r="T21" s="6">
        <f t="shared" si="3"/>
        <v>23</v>
      </c>
      <c r="U21" s="2"/>
      <c r="V21" s="2">
        <f>IF(O21&lt;&gt;"",VLOOKUP(O21,Runners!CZ$3:DM$201,V$1,FALSE),"")</f>
        <v>1.7778240255291053E-2</v>
      </c>
      <c r="W21" s="19">
        <f t="shared" si="4"/>
        <v>9.1403599128406388E-3</v>
      </c>
    </row>
    <row r="22" spans="1:23" x14ac:dyDescent="0.2">
      <c r="A22" s="1" t="s">
        <v>207</v>
      </c>
      <c r="C22" s="3">
        <f>IF(A22&lt;&gt;"",VLOOKUP(A22,Runners!A$3:AS$201,C$1,FALSE),0)</f>
        <v>1.6145833333333335E-2</v>
      </c>
      <c r="D22" s="6">
        <f t="shared" si="0"/>
        <v>19</v>
      </c>
      <c r="E22" s="2">
        <v>3.8599537037037036E-2</v>
      </c>
      <c r="F22" s="2">
        <f t="shared" si="5"/>
        <v>2.2453703703703701E-2</v>
      </c>
      <c r="J22" s="1" t="str">
        <f t="shared" si="6"/>
        <v>Chris Cottam</v>
      </c>
      <c r="M22" s="8">
        <f>IF(D22&lt;=L$4,SMALL(E$4:E$202,D22),"")</f>
        <v>3.6064814814814813E-2</v>
      </c>
      <c r="N22" s="8">
        <f>IF(D22&lt;=L$4,VLOOKUP(M22,E$4:F$202,2,FALSE),"")</f>
        <v>2.6168981481481481E-2</v>
      </c>
      <c r="O22" s="1" t="str">
        <f>IF(D22&lt;=L$4,VLOOKUP(M22,E$4:J$202,6,FALSE),"")</f>
        <v>Barry Broughton</v>
      </c>
      <c r="P22" s="40">
        <f>IF(D22&lt;=L$4,VLOOKUP(O22,A$4:B$202,2,FALSE),"")</f>
        <v>0</v>
      </c>
      <c r="Q22" s="40">
        <f t="shared" si="1"/>
        <v>22</v>
      </c>
      <c r="R22" s="6">
        <f t="shared" si="2"/>
        <v>22</v>
      </c>
      <c r="S22" s="6">
        <f>IF(AND(D22&lt;=L$4,P22&lt;&gt;"Y"),IF(N22&lt;VLOOKUP(O22,Runners!A$3:CT$201,S$1,FALSE),IF(Y$2="zero",0,Y$2),0),0)</f>
        <v>2</v>
      </c>
      <c r="T22" s="6">
        <f t="shared" si="3"/>
        <v>24</v>
      </c>
      <c r="U22" s="2"/>
      <c r="V22" s="2">
        <f>IF(O22&lt;&gt;"",VLOOKUP(O22,Runners!CZ$3:DM$201,V$1,FALSE),"")</f>
        <v>2.6250000000000002E-2</v>
      </c>
      <c r="W22" s="19">
        <f t="shared" si="4"/>
        <v>3.0864197530865497E-3</v>
      </c>
    </row>
    <row r="23" spans="1:23" x14ac:dyDescent="0.2">
      <c r="A23" s="1" t="s">
        <v>194</v>
      </c>
      <c r="B23" s="3"/>
      <c r="C23" s="3">
        <f>IF(A23&lt;&gt;"",VLOOKUP(A23,Runners!A$3:AS$201,C$1,FALSE),0)</f>
        <v>8.6805555555555559E-3</v>
      </c>
      <c r="D23" s="6">
        <f t="shared" si="0"/>
        <v>20</v>
      </c>
      <c r="E23" s="2">
        <v>3.5289351851851856E-2</v>
      </c>
      <c r="F23" s="2">
        <f t="shared" si="5"/>
        <v>2.6608796296296301E-2</v>
      </c>
      <c r="J23" s="1" t="str">
        <f t="shared" si="6"/>
        <v>Christine Rouse</v>
      </c>
      <c r="M23" s="8">
        <f>IF(D23&lt;=L$4,SMALL(E$4:E$202,D23),"")</f>
        <v>3.6157407407407409E-2</v>
      </c>
      <c r="N23" s="8">
        <f>IF(D23&lt;=L$4,VLOOKUP(M23,E$4:F$202,2,FALSE),"")</f>
        <v>1.6365740740740743E-2</v>
      </c>
      <c r="O23" s="1" t="str">
        <f>IF(D23&lt;=L$4,VLOOKUP(M23,E$4:J$202,6,FALSE),"")</f>
        <v>Alistair Leivers</v>
      </c>
      <c r="P23" s="40">
        <f>IF(D23&lt;=L$4,VLOOKUP(O23,A$4:B$202,2,FALSE),"")</f>
        <v>0</v>
      </c>
      <c r="Q23" s="40">
        <f t="shared" si="1"/>
        <v>21</v>
      </c>
      <c r="R23" s="6">
        <f t="shared" si="2"/>
        <v>21</v>
      </c>
      <c r="S23" s="6">
        <f>IF(AND(D23&lt;=L$4,P23&lt;&gt;"Y"),IF(N23&lt;VLOOKUP(O23,Runners!A$3:CT$201,S$1,FALSE),IF(Y$2="zero",0,Y$2),0),0)</f>
        <v>2</v>
      </c>
      <c r="T23" s="6">
        <f t="shared" si="3"/>
        <v>23</v>
      </c>
      <c r="U23" s="2"/>
      <c r="V23" s="2">
        <f>IF(O23&lt;&gt;"",VLOOKUP(O23,Runners!CZ$3:DM$201,V$1,FALSE),"")</f>
        <v>1.6417572463768113E-2</v>
      </c>
      <c r="W23" s="19">
        <f t="shared" si="4"/>
        <v>3.1570881226050066E-3</v>
      </c>
    </row>
    <row r="24" spans="1:23" x14ac:dyDescent="0.2">
      <c r="A24" s="1" t="s">
        <v>170</v>
      </c>
      <c r="C24" s="3">
        <f>IF(A24&lt;&gt;"",VLOOKUP(A24,Runners!A$3:AS$201,C$1,FALSE),0)</f>
        <v>1.2500000000000001E-2</v>
      </c>
      <c r="D24" s="6">
        <f t="shared" si="0"/>
        <v>21</v>
      </c>
      <c r="E24" s="2">
        <v>3.7199074074074072E-2</v>
      </c>
      <c r="F24" s="2">
        <f t="shared" si="5"/>
        <v>2.4699074074074071E-2</v>
      </c>
      <c r="J24" s="1" t="str">
        <f t="shared" si="6"/>
        <v>Claire Markham</v>
      </c>
      <c r="M24" s="8">
        <f>IF(D24&lt;=L$4,SMALL(E$4:E$202,D24),"")</f>
        <v>3.6180555555555556E-2</v>
      </c>
      <c r="N24" s="8">
        <f>IF(D24&lt;=L$4,VLOOKUP(M24,E$4:F$202,2,FALSE),"")</f>
        <v>2.1770833333333333E-2</v>
      </c>
      <c r="O24" s="1" t="str">
        <f>IF(D24&lt;=L$4,VLOOKUP(M24,E$4:J$202,6,FALSE),"")</f>
        <v>Darran Ames</v>
      </c>
      <c r="P24" s="40">
        <f>IF(D24&lt;=L$4,VLOOKUP(O24,A$4:B$202,2,FALSE),"")</f>
        <v>0</v>
      </c>
      <c r="Q24" s="40">
        <f t="shared" si="1"/>
        <v>20</v>
      </c>
      <c r="R24" s="6">
        <f t="shared" si="2"/>
        <v>20</v>
      </c>
      <c r="S24" s="6">
        <f>IF(AND(D24&lt;=L$4,P24&lt;&gt;"Y"),IF(N24&lt;VLOOKUP(O24,Runners!A$3:CT$201,S$1,FALSE),IF(Y$2="zero",0,Y$2),0),0)</f>
        <v>0</v>
      </c>
      <c r="T24" s="6">
        <f t="shared" si="3"/>
        <v>20</v>
      </c>
      <c r="U24" s="2"/>
      <c r="V24" s="2">
        <f>IF(O24&lt;&gt;"",VLOOKUP(O24,Runners!CZ$3:DM$201,V$1,FALSE),"")</f>
        <v>2.1802536231884051E-2</v>
      </c>
      <c r="W24" s="19">
        <f t="shared" si="4"/>
        <v>1.4540922309926323E-3</v>
      </c>
    </row>
    <row r="25" spans="1:23" x14ac:dyDescent="0.2">
      <c r="A25" s="1" t="s">
        <v>213</v>
      </c>
      <c r="C25" s="3">
        <f>IF(A25&lt;&gt;"",VLOOKUP(A25,Runners!A$3:AS$201,C$1,FALSE),0)</f>
        <v>1.4583333333333334E-2</v>
      </c>
      <c r="D25" s="6">
        <f t="shared" si="0"/>
        <v>22</v>
      </c>
      <c r="E25" s="2"/>
      <c r="F25" s="2">
        <f t="shared" si="5"/>
        <v>0</v>
      </c>
      <c r="J25" s="1" t="str">
        <f t="shared" si="6"/>
        <v>Clare Taylor</v>
      </c>
      <c r="M25" s="8">
        <f>IF(D25&lt;=L$4,SMALL(E$4:E$202,D25),"")</f>
        <v>3.6215277777777777E-2</v>
      </c>
      <c r="N25" s="8">
        <f>IF(D25&lt;=L$4,VLOOKUP(M25,E$4:F$202,2,FALSE),"")</f>
        <v>1.7638888888888888E-2</v>
      </c>
      <c r="O25" s="1" t="str">
        <f>IF(D25&lt;=L$4,VLOOKUP(M25,E$4:J$202,6,FALSE),"")</f>
        <v>Tom Howarth</v>
      </c>
      <c r="P25" s="40">
        <f>IF(D25&lt;=L$4,VLOOKUP(O25,A$4:B$202,2,FALSE),"")</f>
        <v>0</v>
      </c>
      <c r="Q25" s="40">
        <f t="shared" si="1"/>
        <v>19</v>
      </c>
      <c r="R25" s="6">
        <f t="shared" si="2"/>
        <v>19</v>
      </c>
      <c r="S25" s="6">
        <f>IF(AND(D25&lt;=L$4,P25&lt;&gt;"Y"),IF(N25&lt;VLOOKUP(O25,Runners!A$3:CT$201,S$1,FALSE),IF(Y$2="zero",0,Y$2),0),0)</f>
        <v>0</v>
      </c>
      <c r="T25" s="6">
        <f t="shared" si="3"/>
        <v>19</v>
      </c>
      <c r="U25" s="2"/>
      <c r="V25" s="2">
        <f>IF(O25&lt;&gt;"",VLOOKUP(O25,Runners!CZ$3:DM$201,V$1,FALSE),"")</f>
        <v>1.7730978260869563E-2</v>
      </c>
      <c r="W25" s="19">
        <f t="shared" si="4"/>
        <v>5.193699446572963E-3</v>
      </c>
    </row>
    <row r="26" spans="1:23" x14ac:dyDescent="0.2">
      <c r="A26" s="1" t="s">
        <v>173</v>
      </c>
      <c r="C26" s="3">
        <f>IF(A26&lt;&gt;"",VLOOKUP(A26,Runners!A$3:AS$201,C$1,FALSE),0)</f>
        <v>1.4409722222222223E-2</v>
      </c>
      <c r="D26" s="6">
        <f t="shared" si="0"/>
        <v>23</v>
      </c>
      <c r="E26" s="2">
        <v>3.577546296296296E-2</v>
      </c>
      <c r="F26" s="2">
        <f t="shared" si="5"/>
        <v>2.1365740740740737E-2</v>
      </c>
      <c r="J26" s="1" t="str">
        <f t="shared" si="6"/>
        <v>Dan Gregson</v>
      </c>
      <c r="M26" s="8">
        <f>IF(D26&lt;=L$4,SMALL(E$4:E$202,D26),"")</f>
        <v>3.6319444444444439E-2</v>
      </c>
      <c r="N26" s="8">
        <f>IF(D26&lt;=L$4,VLOOKUP(M26,E$4:F$202,2,FALSE),"")</f>
        <v>2.6597222222222217E-2</v>
      </c>
      <c r="O26" s="1" t="str">
        <f>IF(D26&lt;=L$4,VLOOKUP(M26,E$4:J$202,6,FALSE),"")</f>
        <v>Laura Byrne</v>
      </c>
      <c r="P26" s="40">
        <f>IF(D26&lt;=L$4,VLOOKUP(O26,A$4:B$202,2,FALSE),"")</f>
        <v>0</v>
      </c>
      <c r="Q26" s="40">
        <f t="shared" si="1"/>
        <v>18</v>
      </c>
      <c r="R26" s="6">
        <f t="shared" si="2"/>
        <v>18</v>
      </c>
      <c r="S26" s="6">
        <f>IF(AND(D26&lt;=L$4,P26&lt;&gt;"Y"),IF(N26&lt;VLOOKUP(O26,Runners!A$3:CT$201,S$1,FALSE),IF(Y$2="zero",0,Y$2),0),0)</f>
        <v>2</v>
      </c>
      <c r="T26" s="6">
        <f t="shared" si="3"/>
        <v>20</v>
      </c>
      <c r="U26" s="2"/>
      <c r="V26" s="2">
        <f>IF(O26&lt;&gt;"",VLOOKUP(O26,Runners!CZ$3:DM$201,V$1,FALSE),"")</f>
        <v>2.6472423510466987E-2</v>
      </c>
      <c r="W26" s="19">
        <f t="shared" si="4"/>
        <v>-4.7142911454965807E-3</v>
      </c>
    </row>
    <row r="27" spans="1:23" x14ac:dyDescent="0.2">
      <c r="A27" s="1" t="s">
        <v>144</v>
      </c>
      <c r="B27" s="3"/>
      <c r="C27" s="3">
        <f>IF(A27&lt;&gt;"",VLOOKUP(A27,Runners!A$3:AS$201,C$1,FALSE),0)</f>
        <v>1.4409722222222223E-2</v>
      </c>
      <c r="D27" s="6">
        <f t="shared" si="0"/>
        <v>24</v>
      </c>
      <c r="E27" s="2">
        <v>3.6180555555555556E-2</v>
      </c>
      <c r="F27" s="2">
        <f t="shared" si="5"/>
        <v>2.1770833333333333E-2</v>
      </c>
      <c r="J27" s="1" t="str">
        <f t="shared" si="6"/>
        <v>Darran Ames</v>
      </c>
      <c r="M27" s="8">
        <f>IF(D27&lt;=L$4,SMALL(E$4:E$202,D27),"")</f>
        <v>3.6469907407407402E-2</v>
      </c>
      <c r="N27" s="8">
        <f>IF(D27&lt;=L$4,VLOOKUP(M27,E$4:F$202,2,FALSE),"")</f>
        <v>2.2407407407407404E-2</v>
      </c>
      <c r="O27" s="1" t="str">
        <f>IF(D27&lt;=L$4,VLOOKUP(M27,E$4:J$202,6,FALSE),"")</f>
        <v>Mark Johnston</v>
      </c>
      <c r="P27" s="40">
        <f>IF(D27&lt;=L$4,VLOOKUP(O27,A$4:B$202,2,FALSE),"")</f>
        <v>0</v>
      </c>
      <c r="Q27" s="40">
        <f t="shared" si="1"/>
        <v>17</v>
      </c>
      <c r="R27" s="6">
        <f t="shared" si="2"/>
        <v>17</v>
      </c>
      <c r="S27" s="6">
        <f>IF(AND(D27&lt;=L$4,P27&lt;&gt;"Y"),IF(N27&lt;VLOOKUP(O27,Runners!A$3:CT$201,S$1,FALSE),IF(Y$2="zero",0,Y$2),0),0)</f>
        <v>0</v>
      </c>
      <c r="T27" s="6">
        <f t="shared" si="3"/>
        <v>17</v>
      </c>
      <c r="U27" s="2"/>
      <c r="V27" s="2">
        <f>IF(O27&lt;&gt;"",VLOOKUP(O27,Runners!CZ$3:DM$201,V$1,FALSE),"")</f>
        <v>2.2167371175523348E-2</v>
      </c>
      <c r="W27" s="19">
        <f t="shared" si="4"/>
        <v>-1.082835803954499E-2</v>
      </c>
    </row>
    <row r="28" spans="1:23" x14ac:dyDescent="0.2">
      <c r="A28" s="1" t="s">
        <v>172</v>
      </c>
      <c r="C28" s="3">
        <f>IF(A28&lt;&gt;"",VLOOKUP(A28,Runners!A$3:AS$201,C$1,FALSE),0)</f>
        <v>1.1111111111111112E-2</v>
      </c>
      <c r="D28" s="6">
        <f t="shared" si="0"/>
        <v>25</v>
      </c>
      <c r="E28" s="2"/>
      <c r="F28" s="2">
        <f t="shared" si="5"/>
        <v>0</v>
      </c>
      <c r="J28" s="1" t="str">
        <f t="shared" si="6"/>
        <v>Daryl Bentley</v>
      </c>
      <c r="M28" s="8">
        <f>IF(D28&lt;=L$4,SMALL(E$4:E$202,D28),"")</f>
        <v>3.6562499999999998E-2</v>
      </c>
      <c r="N28" s="8">
        <f>IF(D28&lt;=L$4,VLOOKUP(M28,E$4:F$202,2,FALSE),"")</f>
        <v>2.2326388888888889E-2</v>
      </c>
      <c r="O28" s="1" t="str">
        <f>IF(D28&lt;=L$4,VLOOKUP(M28,E$4:J$202,6,FALSE),"")</f>
        <v>Barbara Holmes</v>
      </c>
      <c r="P28" s="40">
        <f>IF(D28&lt;=L$4,VLOOKUP(O28,A$4:B$202,2,FALSE),"")</f>
        <v>0</v>
      </c>
      <c r="Q28" s="40">
        <f t="shared" si="1"/>
        <v>16</v>
      </c>
      <c r="R28" s="6">
        <f t="shared" si="2"/>
        <v>16</v>
      </c>
      <c r="S28" s="6">
        <f>IF(AND(D28&lt;=L$4,P28&lt;&gt;"Y"),IF(N28&lt;VLOOKUP(O28,Runners!A$3:CT$201,S$1,FALSE),IF(Y$2="zero",0,Y$2),0),0)</f>
        <v>0</v>
      </c>
      <c r="T28" s="6">
        <f t="shared" si="3"/>
        <v>16</v>
      </c>
      <c r="U28" s="2"/>
      <c r="V28" s="2">
        <f>IF(O28&lt;&gt;"",VLOOKUP(O28,Runners!CZ$3:DM$201,V$1,FALSE),"")</f>
        <v>2.1919283413848627E-2</v>
      </c>
      <c r="W28" s="19">
        <f t="shared" si="4"/>
        <v>-1.8572937233114668E-2</v>
      </c>
    </row>
    <row r="29" spans="1:23" x14ac:dyDescent="0.2">
      <c r="A29" s="1" t="s">
        <v>182</v>
      </c>
      <c r="C29" s="3">
        <f>IF(A29&lt;&gt;"",VLOOKUP(A29,Runners!A$3:AS$201,C$1,FALSE),0)</f>
        <v>1.5625E-2</v>
      </c>
      <c r="D29" s="6">
        <f t="shared" si="0"/>
        <v>26</v>
      </c>
      <c r="E29" s="2"/>
      <c r="F29" s="2">
        <f t="shared" si="5"/>
        <v>0</v>
      </c>
      <c r="J29" s="1" t="str">
        <f t="shared" si="6"/>
        <v>David Butler</v>
      </c>
      <c r="M29" s="8">
        <f>IF(D29&lt;=L$4,SMALL(E$4:E$202,D29),"")</f>
        <v>3.6689814814814821E-2</v>
      </c>
      <c r="N29" s="8">
        <f>IF(D29&lt;=L$4,VLOOKUP(M29,E$4:F$202,2,FALSE),"")</f>
        <v>2.6273148148148157E-2</v>
      </c>
      <c r="O29" s="1" t="str">
        <f>IF(D29&lt;=L$4,VLOOKUP(M29,E$4:J$202,6,FALSE),"")</f>
        <v>Liz Canavan</v>
      </c>
      <c r="P29" s="40">
        <f>IF(D29&lt;=L$4,VLOOKUP(O29,A$4:B$202,2,FALSE),"")</f>
        <v>0</v>
      </c>
      <c r="Q29" s="40">
        <f t="shared" si="1"/>
        <v>15</v>
      </c>
      <c r="R29" s="6">
        <f t="shared" si="2"/>
        <v>15</v>
      </c>
      <c r="S29" s="6">
        <f>IF(AND(D29&lt;=L$4,P29&lt;&gt;"Y"),IF(N29&lt;VLOOKUP(O29,Runners!A$3:CT$201,S$1,FALSE),IF(Y$2="zero",0,Y$2),0),0)</f>
        <v>2</v>
      </c>
      <c r="T29" s="6">
        <f t="shared" si="3"/>
        <v>17</v>
      </c>
      <c r="U29" s="2"/>
      <c r="V29" s="2">
        <f>IF(O29&lt;&gt;"",VLOOKUP(O29,Runners!CZ$3:DM$201,V$1,FALSE),"")</f>
        <v>2.5830314009661827E-2</v>
      </c>
      <c r="W29" s="19">
        <f t="shared" si="4"/>
        <v>-1.7143970387688185E-2</v>
      </c>
    </row>
    <row r="30" spans="1:23" x14ac:dyDescent="0.2">
      <c r="A30" s="1" t="s">
        <v>10</v>
      </c>
      <c r="C30" s="3">
        <f>IF(A30&lt;&gt;"",VLOOKUP(A30,Runners!A$3:AS$201,C$1,FALSE),0)</f>
        <v>1.1284722222222222E-2</v>
      </c>
      <c r="D30" s="6">
        <f t="shared" si="0"/>
        <v>27</v>
      </c>
      <c r="E30" s="2"/>
      <c r="F30" s="2">
        <f t="shared" si="5"/>
        <v>0</v>
      </c>
      <c r="J30" s="1" t="str">
        <f t="shared" si="6"/>
        <v>Debbie Cooper</v>
      </c>
      <c r="M30" s="8">
        <f>IF(D30&lt;=L$4,SMALL(E$4:E$202,D30),"")</f>
        <v>3.6759259259259255E-2</v>
      </c>
      <c r="N30" s="8">
        <f>IF(D30&lt;=L$4,VLOOKUP(M30,E$4:F$202,2,FALSE),"")</f>
        <v>1.9918981481481478E-2</v>
      </c>
      <c r="O30" s="1" t="str">
        <f>IF(D30&lt;=L$4,VLOOKUP(M30,E$4:J$202,6,FALSE),"")</f>
        <v>Dom Kirby</v>
      </c>
      <c r="P30" s="40">
        <f>IF(D30&lt;=L$4,VLOOKUP(O30,A$4:B$202,2,FALSE),"")</f>
        <v>0</v>
      </c>
      <c r="Q30" s="40">
        <f t="shared" si="1"/>
        <v>14</v>
      </c>
      <c r="R30" s="6">
        <f t="shared" si="2"/>
        <v>14</v>
      </c>
      <c r="S30" s="6">
        <f>IF(AND(D30&lt;=L$4,P30&lt;&gt;"Y"),IF(N30&lt;VLOOKUP(O30,Runners!A$3:CT$201,S$1,FALSE),IF(Y$2="zero",0,Y$2),0),0)</f>
        <v>0</v>
      </c>
      <c r="T30" s="6">
        <f t="shared" si="3"/>
        <v>14</v>
      </c>
      <c r="U30" s="2"/>
      <c r="V30" s="2">
        <f>IF(O30&lt;&gt;"",VLOOKUP(O30,Runners!CZ$3:DM$201,V$1,FALSE),"")</f>
        <v>1.9396084943639289E-2</v>
      </c>
      <c r="W30" s="19">
        <f t="shared" si="4"/>
        <v>-2.695887027519267E-2</v>
      </c>
    </row>
    <row r="31" spans="1:23" x14ac:dyDescent="0.2">
      <c r="A31" s="1" t="s">
        <v>179</v>
      </c>
      <c r="C31" s="3">
        <f>IF(A31&lt;&gt;"",VLOOKUP(A31,Runners!A$3:AS$201,C$1,FALSE),0)</f>
        <v>4.8611111111111112E-3</v>
      </c>
      <c r="D31" s="6">
        <f t="shared" si="0"/>
        <v>28</v>
      </c>
      <c r="E31" s="2">
        <v>3.5138888888888893E-2</v>
      </c>
      <c r="F31" s="2">
        <f t="shared" si="5"/>
        <v>3.0277777777777782E-2</v>
      </c>
      <c r="J31" s="1" t="str">
        <f t="shared" si="6"/>
        <v>Debbie Francis</v>
      </c>
      <c r="M31" s="8">
        <f>IF(D31&lt;=L$4,SMALL(E$4:E$202,D31),"")</f>
        <v>3.6874999999999998E-2</v>
      </c>
      <c r="N31" s="8">
        <f>IF(D31&lt;=L$4,VLOOKUP(M31,E$4:F$202,2,FALSE),"")</f>
        <v>1.7083333333333332E-2</v>
      </c>
      <c r="O31" s="1" t="str">
        <f>IF(D31&lt;=L$4,VLOOKUP(M31,E$4:J$202,6,FALSE),"")</f>
        <v>Joe Greenwood</v>
      </c>
      <c r="P31" s="40">
        <f>IF(D31&lt;=L$4,VLOOKUP(O31,A$4:B$202,2,FALSE),"")</f>
        <v>0</v>
      </c>
      <c r="Q31" s="40">
        <f t="shared" si="1"/>
        <v>13</v>
      </c>
      <c r="R31" s="6">
        <f t="shared" si="2"/>
        <v>13</v>
      </c>
      <c r="S31" s="6">
        <f>IF(AND(D31&lt;=L$4,P31&lt;&gt;"Y"),IF(N31&lt;VLOOKUP(O31,Runners!A$3:CT$201,S$1,FALSE),IF(Y$2="zero",0,Y$2),0),0)</f>
        <v>0</v>
      </c>
      <c r="T31" s="6">
        <f t="shared" si="3"/>
        <v>13</v>
      </c>
      <c r="U31" s="2"/>
      <c r="V31" s="2">
        <f>IF(O31&lt;&gt;"",VLOOKUP(O31,Runners!CZ$3:DM$201,V$1,FALSE),"")</f>
        <v>1.6516203703703703E-2</v>
      </c>
      <c r="W31" s="19">
        <f t="shared" si="4"/>
        <v>-3.4337771548703551E-2</v>
      </c>
    </row>
    <row r="32" spans="1:23" x14ac:dyDescent="0.2">
      <c r="A32" s="1" t="s">
        <v>166</v>
      </c>
      <c r="C32" s="3">
        <f>IF(A32&lt;&gt;"",VLOOKUP(A32,Runners!A$3:AS$201,C$1,FALSE),0)</f>
        <v>1.4930555555555556E-2</v>
      </c>
      <c r="D32" s="6">
        <f t="shared" si="0"/>
        <v>29</v>
      </c>
      <c r="E32" s="2"/>
      <c r="F32" s="2">
        <f t="shared" si="5"/>
        <v>0</v>
      </c>
      <c r="J32" s="1" t="str">
        <f t="shared" si="6"/>
        <v>Dez Appleton</v>
      </c>
      <c r="M32" s="8">
        <f>IF(D32&lt;=L$4,SMALL(E$4:E$202,D32),"")</f>
        <v>3.7199074074074072E-2</v>
      </c>
      <c r="N32" s="8">
        <f>IF(D32&lt;=L$4,VLOOKUP(M32,E$4:F$202,2,FALSE),"")</f>
        <v>2.4699074074074071E-2</v>
      </c>
      <c r="O32" s="1" t="str">
        <f>IF(D32&lt;=L$4,VLOOKUP(M32,E$4:J$202,6,FALSE),"")</f>
        <v>Claire Markham</v>
      </c>
      <c r="P32" s="40">
        <f>IF(D32&lt;=L$4,VLOOKUP(O32,A$4:B$202,2,FALSE),"")</f>
        <v>0</v>
      </c>
      <c r="Q32" s="40">
        <f t="shared" si="1"/>
        <v>12</v>
      </c>
      <c r="R32" s="6">
        <f t="shared" si="2"/>
        <v>12</v>
      </c>
      <c r="S32" s="6">
        <f>IF(AND(D32&lt;=L$4,P32&lt;&gt;"Y"),IF(N32&lt;VLOOKUP(O32,Runners!A$3:CT$201,S$1,FALSE),IF(Y$2="zero",0,Y$2),0),0)</f>
        <v>0</v>
      </c>
      <c r="T32" s="6">
        <f t="shared" si="3"/>
        <v>12</v>
      </c>
      <c r="U32" s="2"/>
      <c r="V32" s="2">
        <f>IF(O32&lt;&gt;"",VLOOKUP(O32,Runners!CZ$3:DM$201,V$1,FALSE),"")</f>
        <v>2.3743458132045085E-2</v>
      </c>
      <c r="W32" s="19">
        <f t="shared" si="4"/>
        <v>-4.0247546785918686E-2</v>
      </c>
    </row>
    <row r="33" spans="1:23" x14ac:dyDescent="0.2">
      <c r="A33" s="1" t="s">
        <v>229</v>
      </c>
      <c r="B33" s="3"/>
      <c r="C33" s="3">
        <f>IF(A33&lt;&gt;"",VLOOKUP(A33,Runners!A$3:AS$201,C$1,FALSE),0)</f>
        <v>1.6840277777777777E-2</v>
      </c>
      <c r="D33" s="6">
        <f t="shared" si="0"/>
        <v>30</v>
      </c>
      <c r="E33" s="2">
        <v>3.6759259259259255E-2</v>
      </c>
      <c r="F33" s="2">
        <f t="shared" si="5"/>
        <v>1.9918981481481478E-2</v>
      </c>
      <c r="J33" s="1" t="str">
        <f t="shared" si="6"/>
        <v>Dom Kirby</v>
      </c>
      <c r="M33" s="8">
        <f>IF(D33&lt;=L$4,SMALL(E$4:E$202,D33),"")</f>
        <v>3.7395833333333336E-2</v>
      </c>
      <c r="N33" s="8">
        <f>IF(D33&lt;=L$4,VLOOKUP(M33,E$4:F$202,2,FALSE),"")</f>
        <v>2.2465277777777778E-2</v>
      </c>
      <c r="O33" s="1" t="str">
        <f>IF(D33&lt;=L$4,VLOOKUP(M33,E$4:J$202,6,FALSE),"")</f>
        <v>Jennifer Hill</v>
      </c>
      <c r="P33" s="40">
        <f>IF(D33&lt;=L$4,VLOOKUP(O33,A$4:B$202,2,FALSE),"")</f>
        <v>0</v>
      </c>
      <c r="Q33" s="40">
        <f t="shared" si="1"/>
        <v>11</v>
      </c>
      <c r="R33" s="6">
        <f t="shared" si="2"/>
        <v>11</v>
      </c>
      <c r="S33" s="6">
        <f>IF(AND(D33&lt;=L$4,P33&lt;&gt;"Y"),IF(N33&lt;VLOOKUP(O33,Runners!A$3:CT$201,S$1,FALSE),IF(Y$2="zero",0,Y$2),0),0)</f>
        <v>0</v>
      </c>
      <c r="T33" s="6">
        <f t="shared" si="3"/>
        <v>11</v>
      </c>
      <c r="U33" s="2"/>
      <c r="V33" s="2">
        <f>IF(O33&lt;&gt;"",VLOOKUP(O33,Runners!CZ$3:DM$201,V$1,FALSE),"")</f>
        <v>2.1211333932516941E-2</v>
      </c>
      <c r="W33" s="19">
        <f t="shared" si="4"/>
        <v>-5.911668965517268E-2</v>
      </c>
    </row>
    <row r="34" spans="1:23" x14ac:dyDescent="0.2">
      <c r="A34" s="1" t="s">
        <v>171</v>
      </c>
      <c r="C34" s="3">
        <f>IF(A34&lt;&gt;"",VLOOKUP(A34,Runners!A$3:AS$201,C$1,FALSE),0)</f>
        <v>1.7187500000000001E-2</v>
      </c>
      <c r="D34" s="6">
        <f t="shared" si="0"/>
        <v>31</v>
      </c>
      <c r="E34" s="2"/>
      <c r="F34" s="2">
        <f t="shared" si="5"/>
        <v>0</v>
      </c>
      <c r="J34" s="1" t="str">
        <f t="shared" si="6"/>
        <v>Dominic Garrett</v>
      </c>
      <c r="M34" s="8">
        <f>IF(D34&lt;=L$4,SMALL(E$4:E$202,D34),"")</f>
        <v>3.8599537037037036E-2</v>
      </c>
      <c r="N34" s="8">
        <f>IF(D34&lt;=L$4,VLOOKUP(M34,E$4:F$202,2,FALSE),"")</f>
        <v>2.2453703703703701E-2</v>
      </c>
      <c r="O34" s="1" t="str">
        <f>IF(D34&lt;=L$4,VLOOKUP(M34,E$4:J$202,6,FALSE),"")</f>
        <v>Chris Cottam</v>
      </c>
      <c r="P34" s="40">
        <f>IF(D34&lt;=L$4,VLOOKUP(O34,A$4:B$202,2,FALSE),"")</f>
        <v>0</v>
      </c>
      <c r="Q34" s="40">
        <f t="shared" si="1"/>
        <v>10</v>
      </c>
      <c r="R34" s="6">
        <f t="shared" si="2"/>
        <v>10</v>
      </c>
      <c r="S34" s="6">
        <f>IF(AND(D34&lt;=L$4,P34&lt;&gt;"Y"),IF(N34&lt;VLOOKUP(O34,Runners!A$3:CT$201,S$1,FALSE),IF(Y$2="zero",0,Y$2),0),0)</f>
        <v>2</v>
      </c>
      <c r="T34" s="6">
        <f t="shared" si="3"/>
        <v>12</v>
      </c>
      <c r="U34" s="2"/>
      <c r="V34" s="2">
        <f>IF(O34&lt;&gt;"",VLOOKUP(O34,Runners!CZ$3:DM$201,V$1,FALSE),"")</f>
        <v>2.0022141706924314E-2</v>
      </c>
      <c r="W34" s="19">
        <f t="shared" si="4"/>
        <v>-0.12144365135216643</v>
      </c>
    </row>
    <row r="35" spans="1:23" x14ac:dyDescent="0.2">
      <c r="A35" s="1" t="s">
        <v>189</v>
      </c>
      <c r="C35" s="3">
        <f>IF(A35&lt;&gt;"",VLOOKUP(A35,Runners!A$3:AS$201,C$1,FALSE),0)</f>
        <v>1.0763888888888889E-2</v>
      </c>
      <c r="D35" s="6">
        <f t="shared" si="0"/>
        <v>32</v>
      </c>
      <c r="E35" s="2"/>
      <c r="F35" s="2">
        <f t="shared" si="5"/>
        <v>0</v>
      </c>
      <c r="J35" s="1" t="str">
        <f t="shared" si="6"/>
        <v>Emma Johnston</v>
      </c>
      <c r="M35" s="8">
        <f>IF(D35&lt;=L$4,SMALL(E$4:E$202,D35),"")</f>
        <v>3.9120370370370368E-2</v>
      </c>
      <c r="N35" s="8">
        <f>IF(D35&lt;=L$4,VLOOKUP(M35,E$4:F$202,2,FALSE),"")</f>
        <v>2.8182870370370369E-2</v>
      </c>
      <c r="O35" s="1" t="str">
        <f>IF(D35&lt;=L$4,VLOOKUP(M35,E$4:J$202,6,FALSE),"")</f>
        <v>Linda Chadderton</v>
      </c>
      <c r="P35" s="40">
        <f>IF(D35&lt;=L$4,VLOOKUP(O35,A$4:B$202,2,FALSE),"")</f>
        <v>0</v>
      </c>
      <c r="Q35" s="40">
        <f t="shared" si="1"/>
        <v>9</v>
      </c>
      <c r="R35" s="6">
        <f t="shared" si="2"/>
        <v>9</v>
      </c>
      <c r="S35" s="6">
        <f>IF(AND(D35&lt;=L$4,P35&lt;&gt;"Y"),IF(N35&lt;VLOOKUP(O35,Runners!A$3:CT$201,S$1,FALSE),IF(Y$2="zero",0,Y$2),0),0)</f>
        <v>0</v>
      </c>
      <c r="T35" s="6">
        <f t="shared" si="3"/>
        <v>9</v>
      </c>
      <c r="U35" s="2"/>
      <c r="V35" s="2">
        <f>IF(O35&lt;&gt;"",VLOOKUP(O35,Runners!CZ$3:DM$201,V$1,FALSE),"")</f>
        <v>2.5334138486312396E-2</v>
      </c>
      <c r="W35" s="19">
        <f t="shared" si="4"/>
        <v>-0.112446368981408</v>
      </c>
    </row>
    <row r="36" spans="1:23" x14ac:dyDescent="0.2">
      <c r="A36" s="1" t="s">
        <v>226</v>
      </c>
      <c r="B36" s="3"/>
      <c r="C36" s="3">
        <f>IF(A36&lt;&gt;"",VLOOKUP(A36,Runners!A$3:AS$201,C$1,FALSE),0)</f>
        <v>1.7361111111111112E-2</v>
      </c>
      <c r="D36" s="6">
        <f t="shared" ref="D36:D68" si="7">D35+1</f>
        <v>33</v>
      </c>
      <c r="E36" s="2"/>
      <c r="F36" s="2">
        <f t="shared" si="5"/>
        <v>0</v>
      </c>
      <c r="J36" s="1" t="str">
        <f t="shared" si="6"/>
        <v>Ethan McAvoy</v>
      </c>
      <c r="M36" s="8">
        <f>IF(D36&lt;=L$4,SMALL(E$4:E$202,D36),"")</f>
        <v>4.040509259259259E-2</v>
      </c>
      <c r="N36" s="8">
        <f>IF(D36&lt;=L$4,VLOOKUP(M36,E$4:F$202,2,FALSE),"")</f>
        <v>2.49537037037037E-2</v>
      </c>
      <c r="O36" s="1" t="str">
        <f>IF(D36&lt;=L$4,VLOOKUP(M36,E$4:J$202,6,FALSE),"")</f>
        <v>Lewis McAfee</v>
      </c>
      <c r="P36" s="40">
        <f>IF(D36&lt;=L$4,VLOOKUP(O36,A$4:B$202,2,FALSE),"")</f>
        <v>0</v>
      </c>
      <c r="Q36" s="40">
        <f t="shared" ref="Q36:Q68" si="8">IF(D36&lt;=L$4,IF(P36="Y",Q35,Q35-1),"")</f>
        <v>8</v>
      </c>
      <c r="R36" s="6">
        <f t="shared" ref="R36:R68" si="9">IF(Q36=Q35,0,IF(Q36&gt;0,Q36,1))</f>
        <v>8</v>
      </c>
      <c r="S36" s="6">
        <f>IF(AND(D36&lt;=L$4,P36&lt;&gt;"Y"),IF(N36&lt;VLOOKUP(O36,Runners!A$3:CT$201,S$1,FALSE),IF(Y$2="zero",0,Y$2),0),0)</f>
        <v>0</v>
      </c>
      <c r="T36" s="6">
        <f t="shared" ref="T36:T68" si="10">IF(AND(D36&lt;=L$4,P36&lt;&gt;"Y"),S36+R36,0)</f>
        <v>8</v>
      </c>
      <c r="U36" s="2"/>
      <c r="V36" s="2">
        <f>IF(O36&lt;&gt;"",VLOOKUP(O36,Runners!CZ$3:DM$201,V$1,FALSE),"")</f>
        <v>2.0766404991948463E-2</v>
      </c>
      <c r="W36" s="19">
        <f t="shared" ref="W36:W68" si="11">IF(O36&lt;&gt;"",(V36-N36)/V36,"")</f>
        <v>-0.20163811277776456</v>
      </c>
    </row>
    <row r="37" spans="1:23" x14ac:dyDescent="0.2">
      <c r="A37" s="1" t="s">
        <v>200</v>
      </c>
      <c r="C37" s="3">
        <f>IF(A37&lt;&gt;"",VLOOKUP(A37,Runners!A$3:AS$201,C$1,FALSE),0)</f>
        <v>1.545138888888889E-2</v>
      </c>
      <c r="D37" s="6">
        <f t="shared" si="7"/>
        <v>34</v>
      </c>
      <c r="E37" s="2"/>
      <c r="F37" s="2">
        <f t="shared" si="5"/>
        <v>0</v>
      </c>
      <c r="J37" s="1" t="str">
        <f t="shared" si="6"/>
        <v>George Thomson</v>
      </c>
      <c r="M37" s="8" t="str">
        <f>IF(D37&lt;=L$4,SMALL(E$4:E$202,D37),"")</f>
        <v/>
      </c>
      <c r="N37" s="8" t="str">
        <f>IF(D37&lt;=L$4,VLOOKUP(M37,E$4:F$202,2,FALSE),"")</f>
        <v/>
      </c>
      <c r="O37" s="1" t="str">
        <f>IF(D37&lt;=L$4,VLOOKUP(M37,E$4:J$202,6,FALSE),"")</f>
        <v/>
      </c>
      <c r="P37" s="40" t="str">
        <f>IF(D37&lt;=L$4,VLOOKUP(O37,A$4:B$202,2,FALSE),"")</f>
        <v/>
      </c>
      <c r="Q37" s="40" t="str">
        <f t="shared" si="8"/>
        <v/>
      </c>
      <c r="R37" s="6" t="str">
        <f t="shared" si="9"/>
        <v/>
      </c>
      <c r="S37" s="6">
        <f>IF(AND(D37&lt;=L$4,P37&lt;&gt;"Y"),IF(N37&lt;VLOOKUP(O37,Runners!A$3:CT$201,S$1,FALSE),IF(Y$2="zero",0,Y$2),0),0)</f>
        <v>0</v>
      </c>
      <c r="T37" s="6">
        <f t="shared" si="10"/>
        <v>0</v>
      </c>
      <c r="U37" s="2"/>
      <c r="V37" s="2" t="str">
        <f>IF(O37&lt;&gt;"",VLOOKUP(O37,Runners!CZ$3:DM$201,V$1,FALSE),"")</f>
        <v/>
      </c>
      <c r="W37" s="19" t="str">
        <f t="shared" si="11"/>
        <v/>
      </c>
    </row>
    <row r="38" spans="1:23" x14ac:dyDescent="0.2">
      <c r="A38" s="1" t="s">
        <v>205</v>
      </c>
      <c r="C38" s="3">
        <f>IF(A38&lt;&gt;"",VLOOKUP(A38,Runners!A$3:AS$201,C$1,FALSE),0)</f>
        <v>1.1111111111111112E-2</v>
      </c>
      <c r="D38" s="6">
        <f t="shared" si="7"/>
        <v>35</v>
      </c>
      <c r="E38" s="2"/>
      <c r="F38" s="2">
        <f t="shared" ref="F38:F70" si="12">IF(E38&gt;0,E38-C38,0)</f>
        <v>0</v>
      </c>
      <c r="J38" s="1" t="str">
        <f t="shared" ref="J38:J70" si="13">A38</f>
        <v>Georgina Read</v>
      </c>
      <c r="M38" s="8" t="str">
        <f>IF(D38&lt;=L$4,SMALL(E$4:E$202,D38),"")</f>
        <v/>
      </c>
      <c r="N38" s="8" t="str">
        <f>IF(D38&lt;=L$4,VLOOKUP(M38,E$4:F$202,2,FALSE),"")</f>
        <v/>
      </c>
      <c r="O38" s="1" t="str">
        <f>IF(D38&lt;=L$4,VLOOKUP(M38,E$4:J$202,6,FALSE),"")</f>
        <v/>
      </c>
      <c r="P38" s="40" t="str">
        <f>IF(D38&lt;=L$4,VLOOKUP(O38,A$4:B$202,2,FALSE),"")</f>
        <v/>
      </c>
      <c r="Q38" s="40" t="str">
        <f t="shared" si="8"/>
        <v/>
      </c>
      <c r="R38" s="6">
        <f t="shared" si="9"/>
        <v>0</v>
      </c>
      <c r="S38" s="6">
        <f>IF(AND(D38&lt;=L$4,P38&lt;&gt;"Y"),IF(N38&lt;VLOOKUP(O38,Runners!A$3:CT$201,S$1,FALSE),IF(Y$2="zero",0,Y$2),0),0)</f>
        <v>0</v>
      </c>
      <c r="T38" s="6">
        <f t="shared" si="10"/>
        <v>0</v>
      </c>
      <c r="U38" s="2"/>
      <c r="V38" s="2" t="str">
        <f>IF(O38&lt;&gt;"",VLOOKUP(O38,Runners!CZ$3:DM$201,V$1,FALSE),"")</f>
        <v/>
      </c>
      <c r="W38" s="19" t="str">
        <f t="shared" si="11"/>
        <v/>
      </c>
    </row>
    <row r="39" spans="1:23" x14ac:dyDescent="0.2">
      <c r="A39" s="1" t="s">
        <v>54</v>
      </c>
      <c r="C39" s="3">
        <f>IF(A39&lt;&gt;"",VLOOKUP(A39,Runners!A$3:AS$201,C$1,FALSE),0)</f>
        <v>1.6840277777777777E-2</v>
      </c>
      <c r="D39" s="6">
        <f t="shared" si="7"/>
        <v>36</v>
      </c>
      <c r="E39" s="2"/>
      <c r="F39" s="2">
        <f t="shared" si="12"/>
        <v>0</v>
      </c>
      <c r="J39" s="1" t="str">
        <f t="shared" si="13"/>
        <v>Gill Draper</v>
      </c>
      <c r="M39" s="8" t="str">
        <f>IF(D39&lt;=L$4,SMALL(E$4:E$202,D39),"")</f>
        <v/>
      </c>
      <c r="N39" s="8" t="str">
        <f>IF(D39&lt;=L$4,VLOOKUP(M39,E$4:F$202,2,FALSE),"")</f>
        <v/>
      </c>
      <c r="O39" s="1" t="str">
        <f>IF(D39&lt;=L$4,VLOOKUP(M39,E$4:J$202,6,FALSE),"")</f>
        <v/>
      </c>
      <c r="P39" s="40" t="str">
        <f>IF(D39&lt;=L$4,VLOOKUP(O39,A$4:B$202,2,FALSE),"")</f>
        <v/>
      </c>
      <c r="Q39" s="40" t="str">
        <f t="shared" si="8"/>
        <v/>
      </c>
      <c r="R39" s="6">
        <f t="shared" si="9"/>
        <v>0</v>
      </c>
      <c r="S39" s="6">
        <f>IF(AND(D39&lt;=L$4,P39&lt;&gt;"Y"),IF(N39&lt;VLOOKUP(O39,Runners!A$3:CT$201,S$1,FALSE),IF(Y$2="zero",0,Y$2),0),0)</f>
        <v>0</v>
      </c>
      <c r="T39" s="6">
        <f t="shared" si="10"/>
        <v>0</v>
      </c>
      <c r="U39" s="2"/>
      <c r="V39" s="2" t="str">
        <f>IF(O39&lt;&gt;"",VLOOKUP(O39,Runners!CZ$3:DM$201,V$1,FALSE),"")</f>
        <v/>
      </c>
      <c r="W39" s="19" t="str">
        <f t="shared" si="11"/>
        <v/>
      </c>
    </row>
    <row r="40" spans="1:23" x14ac:dyDescent="0.2">
      <c r="A40" s="1" t="s">
        <v>3</v>
      </c>
      <c r="C40" s="3">
        <f>IF(A40&lt;&gt;"",VLOOKUP(A40,Runners!A$3:AS$201,C$1,FALSE),0)</f>
        <v>9.7222222222222224E-3</v>
      </c>
      <c r="D40" s="6">
        <f t="shared" si="7"/>
        <v>37</v>
      </c>
      <c r="E40" s="2">
        <v>3.4131944444444444E-2</v>
      </c>
      <c r="F40" s="2">
        <f t="shared" si="12"/>
        <v>2.4409722222222222E-2</v>
      </c>
      <c r="J40" s="1" t="str">
        <f t="shared" si="13"/>
        <v>Graham Webster</v>
      </c>
      <c r="M40" s="8" t="str">
        <f>IF(D40&lt;=L$4,SMALL(E$4:E$202,D40),"")</f>
        <v/>
      </c>
      <c r="N40" s="8" t="str">
        <f>IF(D40&lt;=L$4,VLOOKUP(M40,E$4:F$202,2,FALSE),"")</f>
        <v/>
      </c>
      <c r="O40" s="1" t="str">
        <f>IF(D40&lt;=L$4,VLOOKUP(M40,E$4:J$202,6,FALSE),"")</f>
        <v/>
      </c>
      <c r="P40" s="40" t="str">
        <f>IF(D40&lt;=L$4,VLOOKUP(O40,A$4:B$202,2,FALSE),"")</f>
        <v/>
      </c>
      <c r="Q40" s="40" t="str">
        <f t="shared" si="8"/>
        <v/>
      </c>
      <c r="R40" s="6">
        <f t="shared" si="9"/>
        <v>0</v>
      </c>
      <c r="S40" s="6">
        <f>IF(AND(D40&lt;=L$4,P40&lt;&gt;"Y"),IF(N40&lt;VLOOKUP(O40,Runners!A$3:CT$201,S$1,FALSE),IF(Y$2="zero",0,Y$2),0),0)</f>
        <v>0</v>
      </c>
      <c r="T40" s="6">
        <f t="shared" si="10"/>
        <v>0</v>
      </c>
      <c r="U40" s="2"/>
      <c r="V40" s="2" t="str">
        <f>IF(O40&lt;&gt;"",VLOOKUP(O40,Runners!CZ$3:DM$201,V$1,FALSE),"")</f>
        <v/>
      </c>
      <c r="W40" s="19" t="str">
        <f t="shared" si="11"/>
        <v/>
      </c>
    </row>
    <row r="41" spans="1:23" x14ac:dyDescent="0.2">
      <c r="A41" s="1" t="s">
        <v>175</v>
      </c>
      <c r="C41" s="3">
        <f>IF(A41&lt;&gt;"",VLOOKUP(A41,Runners!A$3:AS$201,C$1,FALSE),0)</f>
        <v>6.2500000000000003E-3</v>
      </c>
      <c r="D41" s="6">
        <f t="shared" si="7"/>
        <v>38</v>
      </c>
      <c r="E41" s="2"/>
      <c r="F41" s="2">
        <f t="shared" si="12"/>
        <v>0</v>
      </c>
      <c r="J41" s="1" t="str">
        <f t="shared" si="13"/>
        <v>Graham Young</v>
      </c>
      <c r="M41" s="8" t="str">
        <f>IF(D41&lt;=L$4,SMALL(E$4:E$202,D41),"")</f>
        <v/>
      </c>
      <c r="N41" s="8" t="str">
        <f>IF(D41&lt;=L$4,VLOOKUP(M41,E$4:F$202,2,FALSE),"")</f>
        <v/>
      </c>
      <c r="O41" s="1" t="str">
        <f>IF(D41&lt;=L$4,VLOOKUP(M41,E$4:J$202,6,FALSE),"")</f>
        <v/>
      </c>
      <c r="P41" s="40" t="str">
        <f>IF(D41&lt;=L$4,VLOOKUP(O41,A$4:B$202,2,FALSE),"")</f>
        <v/>
      </c>
      <c r="Q41" s="40" t="str">
        <f t="shared" si="8"/>
        <v/>
      </c>
      <c r="R41" s="6">
        <f t="shared" si="9"/>
        <v>0</v>
      </c>
      <c r="S41" s="6">
        <f>IF(AND(D41&lt;=L$4,P41&lt;&gt;"Y"),IF(N41&lt;VLOOKUP(O41,Runners!A$3:CT$201,S$1,FALSE),IF(Y$2="zero",0,Y$2),0),0)</f>
        <v>0</v>
      </c>
      <c r="T41" s="6">
        <f t="shared" si="10"/>
        <v>0</v>
      </c>
      <c r="U41" s="2"/>
      <c r="V41" s="2" t="str">
        <f>IF(O41&lt;&gt;"",VLOOKUP(O41,Runners!CZ$3:DM$201,V$1,FALSE),"")</f>
        <v/>
      </c>
      <c r="W41" s="19" t="str">
        <f t="shared" si="11"/>
        <v/>
      </c>
    </row>
    <row r="42" spans="1:23" x14ac:dyDescent="0.2">
      <c r="A42" s="1" t="s">
        <v>7</v>
      </c>
      <c r="C42" s="3">
        <f>IF(A42&lt;&gt;"",VLOOKUP(A42,Runners!A$3:AS$201,C$1,FALSE),0)</f>
        <v>9.7222222222222224E-3</v>
      </c>
      <c r="D42" s="6">
        <f t="shared" si="7"/>
        <v>39</v>
      </c>
      <c r="E42" s="2">
        <v>3.5567129629629629E-2</v>
      </c>
      <c r="F42" s="2">
        <f t="shared" si="12"/>
        <v>2.5844907407407407E-2</v>
      </c>
      <c r="J42" s="1" t="str">
        <f t="shared" si="13"/>
        <v>Greg Oulton</v>
      </c>
      <c r="M42" s="8" t="str">
        <f>IF(D42&lt;=L$4,SMALL(E$4:E$202,D42),"")</f>
        <v/>
      </c>
      <c r="N42" s="8" t="str">
        <f>IF(D42&lt;=L$4,VLOOKUP(M42,E$4:F$202,2,FALSE),"")</f>
        <v/>
      </c>
      <c r="O42" s="1" t="str">
        <f>IF(D42&lt;=L$4,VLOOKUP(M42,E$4:J$202,6,FALSE),"")</f>
        <v/>
      </c>
      <c r="P42" s="40" t="str">
        <f>IF(D42&lt;=L$4,VLOOKUP(O42,A$4:B$202,2,FALSE),"")</f>
        <v/>
      </c>
      <c r="Q42" s="40" t="str">
        <f t="shared" si="8"/>
        <v/>
      </c>
      <c r="R42" s="6">
        <f t="shared" si="9"/>
        <v>0</v>
      </c>
      <c r="S42" s="6">
        <f>IF(AND(D42&lt;=L$4,P42&lt;&gt;"Y"),IF(N42&lt;VLOOKUP(O42,Runners!A$3:CT$201,S$1,FALSE),IF(Y$2="zero",0,Y$2),0),0)</f>
        <v>0</v>
      </c>
      <c r="T42" s="6">
        <f t="shared" si="10"/>
        <v>0</v>
      </c>
      <c r="U42" s="2"/>
      <c r="V42" s="2" t="str">
        <f>IF(O42&lt;&gt;"",VLOOKUP(O42,Runners!CZ$3:DM$201,V$1,FALSE),"")</f>
        <v/>
      </c>
      <c r="W42" s="19" t="str">
        <f t="shared" si="11"/>
        <v/>
      </c>
    </row>
    <row r="43" spans="1:23" x14ac:dyDescent="0.2">
      <c r="A43" s="1" t="s">
        <v>177</v>
      </c>
      <c r="B43" s="3"/>
      <c r="C43" s="3">
        <f>IF(A43&lt;&gt;"",VLOOKUP(A43,Runners!A$3:AS$201,C$1,FALSE),0)</f>
        <v>1.9791666666666666E-2</v>
      </c>
      <c r="D43" s="6">
        <f t="shared" si="7"/>
        <v>40</v>
      </c>
      <c r="E43" s="2"/>
      <c r="F43" s="2">
        <f t="shared" si="12"/>
        <v>0</v>
      </c>
      <c r="J43" s="1" t="str">
        <f t="shared" si="13"/>
        <v>Guest 35:00</v>
      </c>
      <c r="M43" s="8" t="str">
        <f>IF(D43&lt;=L$4,SMALL(E$4:E$202,D43),"")</f>
        <v/>
      </c>
      <c r="N43" s="8" t="str">
        <f>IF(D43&lt;=L$4,VLOOKUP(M43,E$4:F$202,2,FALSE),"")</f>
        <v/>
      </c>
      <c r="O43" s="1" t="str">
        <f>IF(D43&lt;=L$4,VLOOKUP(M43,E$4:J$202,6,FALSE),"")</f>
        <v/>
      </c>
      <c r="P43" s="40" t="str">
        <f>IF(D43&lt;=L$4,VLOOKUP(O43,A$4:B$202,2,FALSE),"")</f>
        <v/>
      </c>
      <c r="Q43" s="40" t="str">
        <f t="shared" si="8"/>
        <v/>
      </c>
      <c r="R43" s="6">
        <f t="shared" si="9"/>
        <v>0</v>
      </c>
      <c r="S43" s="6">
        <f>IF(AND(D43&lt;=L$4,P43&lt;&gt;"Y"),IF(N43&lt;VLOOKUP(O43,Runners!A$3:CT$201,S$1,FALSE),IF(Y$2="zero",0,Y$2),0),0)</f>
        <v>0</v>
      </c>
      <c r="T43" s="6">
        <f t="shared" si="10"/>
        <v>0</v>
      </c>
      <c r="U43" s="2"/>
      <c r="V43" s="2" t="str">
        <f>IF(O43&lt;&gt;"",VLOOKUP(O43,Runners!CZ$3:DM$201,V$1,FALSE),"")</f>
        <v/>
      </c>
      <c r="W43" s="19" t="str">
        <f t="shared" si="11"/>
        <v/>
      </c>
    </row>
    <row r="44" spans="1:23" x14ac:dyDescent="0.2">
      <c r="A44" s="1" t="s">
        <v>176</v>
      </c>
      <c r="B44" s="3"/>
      <c r="C44" s="3">
        <f>IF(A44&lt;&gt;"",VLOOKUP(A44,Runners!A$3:AS$201,C$1,FALSE),0)</f>
        <v>1.8576388888888889E-2</v>
      </c>
      <c r="D44" s="6">
        <f t="shared" si="7"/>
        <v>41</v>
      </c>
      <c r="E44" s="2"/>
      <c r="F44" s="2">
        <f t="shared" si="12"/>
        <v>0</v>
      </c>
      <c r="J44" s="1" t="str">
        <f t="shared" si="13"/>
        <v>Guest 37:30</v>
      </c>
      <c r="M44" s="8" t="str">
        <f>IF(D44&lt;=L$4,SMALL(E$4:E$202,D44),"")</f>
        <v/>
      </c>
      <c r="N44" s="8" t="str">
        <f>IF(D44&lt;=L$4,VLOOKUP(M44,E$4:F$202,2,FALSE),"")</f>
        <v/>
      </c>
      <c r="O44" s="1" t="str">
        <f>IF(D44&lt;=L$4,VLOOKUP(M44,E$4:J$202,6,FALSE),"")</f>
        <v/>
      </c>
      <c r="P44" s="40" t="str">
        <f>IF(D44&lt;=L$4,VLOOKUP(O44,A$4:B$202,2,FALSE),"")</f>
        <v/>
      </c>
      <c r="Q44" s="40" t="str">
        <f t="shared" si="8"/>
        <v/>
      </c>
      <c r="R44" s="6">
        <f t="shared" si="9"/>
        <v>0</v>
      </c>
      <c r="S44" s="6">
        <f>IF(AND(D44&lt;=L$4,P44&lt;&gt;"Y"),IF(N44&lt;VLOOKUP(O44,Runners!A$3:CT$201,S$1,FALSE),IF(Y$2="zero",0,Y$2),0),0)</f>
        <v>0</v>
      </c>
      <c r="T44" s="6">
        <f t="shared" si="10"/>
        <v>0</v>
      </c>
      <c r="U44" s="2"/>
      <c r="V44" s="2" t="str">
        <f>IF(O44&lt;&gt;"",VLOOKUP(O44,Runners!CZ$3:DM$201,V$1,FALSE),"")</f>
        <v/>
      </c>
      <c r="W44" s="19" t="str">
        <f t="shared" si="11"/>
        <v/>
      </c>
    </row>
    <row r="45" spans="1:23" x14ac:dyDescent="0.2">
      <c r="A45" s="1" t="s">
        <v>158</v>
      </c>
      <c r="C45" s="3">
        <f>IF(A45&lt;&gt;"",VLOOKUP(A45,Runners!A$3:AS$201,C$1,FALSE),0)</f>
        <v>1.7361111111111112E-2</v>
      </c>
      <c r="D45" s="6">
        <f t="shared" si="7"/>
        <v>42</v>
      </c>
      <c r="E45" s="2"/>
      <c r="F45" s="2">
        <f t="shared" si="12"/>
        <v>0</v>
      </c>
      <c r="J45" s="1" t="str">
        <f t="shared" si="13"/>
        <v>Guest 40</v>
      </c>
      <c r="M45" s="8" t="str">
        <f>IF(D45&lt;=L$4,SMALL(E$4:E$202,D45),"")</f>
        <v/>
      </c>
      <c r="N45" s="8" t="str">
        <f>IF(D45&lt;=L$4,VLOOKUP(M45,E$4:F$202,2,FALSE),"")</f>
        <v/>
      </c>
      <c r="O45" s="1" t="str">
        <f>IF(D45&lt;=L$4,VLOOKUP(M45,E$4:J$202,6,FALSE),"")</f>
        <v/>
      </c>
      <c r="P45" s="40" t="str">
        <f>IF(D45&lt;=L$4,VLOOKUP(O45,A$4:B$202,2,FALSE),"")</f>
        <v/>
      </c>
      <c r="Q45" s="40" t="str">
        <f t="shared" si="8"/>
        <v/>
      </c>
      <c r="R45" s="6">
        <f t="shared" si="9"/>
        <v>0</v>
      </c>
      <c r="S45" s="6">
        <f>IF(AND(D45&lt;=L$4,P45&lt;&gt;"Y"),IF(N45&lt;VLOOKUP(O45,Runners!A$3:CT$201,S$1,FALSE),IF(Y$2="zero",0,Y$2),0),0)</f>
        <v>0</v>
      </c>
      <c r="T45" s="6">
        <f t="shared" si="10"/>
        <v>0</v>
      </c>
      <c r="U45" s="2"/>
      <c r="V45" s="2" t="str">
        <f>IF(O45&lt;&gt;"",VLOOKUP(O45,Runners!CZ$3:DM$201,V$1,FALSE),"")</f>
        <v/>
      </c>
      <c r="W45" s="19" t="str">
        <f t="shared" si="11"/>
        <v/>
      </c>
    </row>
    <row r="46" spans="1:23" x14ac:dyDescent="0.2">
      <c r="A46" s="1" t="s">
        <v>159</v>
      </c>
      <c r="C46" s="3">
        <f>IF(A46&lt;&gt;"",VLOOKUP(A46,Runners!A$3:AS$201,C$1,FALSE),0)</f>
        <v>1.6145833333333335E-2</v>
      </c>
      <c r="D46" s="6">
        <f t="shared" si="7"/>
        <v>43</v>
      </c>
      <c r="E46" s="2"/>
      <c r="F46" s="2">
        <f t="shared" si="12"/>
        <v>0</v>
      </c>
      <c r="J46" s="1" t="str">
        <f t="shared" si="13"/>
        <v>Guest 42:30</v>
      </c>
      <c r="M46" s="8" t="str">
        <f>IF(D46&lt;=L$4,SMALL(E$4:E$202,D46),"")</f>
        <v/>
      </c>
      <c r="N46" s="8" t="str">
        <f>IF(D46&lt;=L$4,VLOOKUP(M46,E$4:F$202,2,FALSE),"")</f>
        <v/>
      </c>
      <c r="O46" s="1" t="str">
        <f>IF(D46&lt;=L$4,VLOOKUP(M46,E$4:J$202,6,FALSE),"")</f>
        <v/>
      </c>
      <c r="P46" s="40" t="str">
        <f>IF(D46&lt;=L$4,VLOOKUP(O46,A$4:B$202,2,FALSE),"")</f>
        <v/>
      </c>
      <c r="Q46" s="40" t="str">
        <f t="shared" si="8"/>
        <v/>
      </c>
      <c r="R46" s="6">
        <f t="shared" si="9"/>
        <v>0</v>
      </c>
      <c r="S46" s="6">
        <f>IF(AND(D46&lt;=L$4,P46&lt;&gt;"Y"),IF(N46&lt;VLOOKUP(O46,Runners!A$3:CT$201,S$1,FALSE),IF(Y$2="zero",0,Y$2),0),0)</f>
        <v>0</v>
      </c>
      <c r="T46" s="6">
        <f t="shared" si="10"/>
        <v>0</v>
      </c>
      <c r="U46" s="2"/>
      <c r="V46" s="2" t="str">
        <f>IF(O46&lt;&gt;"",VLOOKUP(O46,Runners!CZ$3:DM$201,V$1,FALSE),"")</f>
        <v/>
      </c>
      <c r="W46" s="19" t="str">
        <f t="shared" si="11"/>
        <v/>
      </c>
    </row>
    <row r="47" spans="1:23" x14ac:dyDescent="0.2">
      <c r="A47" s="1" t="s">
        <v>160</v>
      </c>
      <c r="C47" s="3">
        <f>IF(A47&lt;&gt;"",VLOOKUP(A47,Runners!A$3:AS$201,C$1,FALSE),0)</f>
        <v>1.4930555555555556E-2</v>
      </c>
      <c r="D47" s="6">
        <f t="shared" si="7"/>
        <v>44</v>
      </c>
      <c r="E47" s="2"/>
      <c r="F47" s="2">
        <f t="shared" si="12"/>
        <v>0</v>
      </c>
      <c r="J47" s="1" t="str">
        <f t="shared" si="13"/>
        <v>Guest 45</v>
      </c>
      <c r="M47" s="8" t="str">
        <f>IF(D47&lt;=L$4,SMALL(E$4:E$202,D47),"")</f>
        <v/>
      </c>
      <c r="N47" s="8" t="str">
        <f>IF(D47&lt;=L$4,VLOOKUP(M47,E$4:F$202,2,FALSE),"")</f>
        <v/>
      </c>
      <c r="O47" s="1" t="str">
        <f>IF(D47&lt;=L$4,VLOOKUP(M47,E$4:J$202,6,FALSE),"")</f>
        <v/>
      </c>
      <c r="P47" s="40" t="str">
        <f>IF(D47&lt;=L$4,VLOOKUP(O47,A$4:B$202,2,FALSE),"")</f>
        <v/>
      </c>
      <c r="Q47" s="40" t="str">
        <f t="shared" si="8"/>
        <v/>
      </c>
      <c r="R47" s="6">
        <f t="shared" si="9"/>
        <v>0</v>
      </c>
      <c r="S47" s="6">
        <f>IF(AND(D47&lt;=L$4,P47&lt;&gt;"Y"),IF(N47&lt;VLOOKUP(O47,Runners!A$3:CT$201,S$1,FALSE),IF(Y$2="zero",0,Y$2),0),0)</f>
        <v>0</v>
      </c>
      <c r="T47" s="6">
        <f t="shared" si="10"/>
        <v>0</v>
      </c>
      <c r="U47" s="2"/>
      <c r="V47" s="2" t="str">
        <f>IF(O47&lt;&gt;"",VLOOKUP(O47,Runners!CZ$3:DM$201,V$1,FALSE),"")</f>
        <v/>
      </c>
      <c r="W47" s="19" t="str">
        <f t="shared" si="11"/>
        <v/>
      </c>
    </row>
    <row r="48" spans="1:23" x14ac:dyDescent="0.2">
      <c r="A48" s="1" t="s">
        <v>161</v>
      </c>
      <c r="C48" s="3">
        <f>IF(A48&lt;&gt;"",VLOOKUP(A48,Runners!A$3:AS$201,C$1,FALSE),0)</f>
        <v>1.3888888888888888E-2</v>
      </c>
      <c r="D48" s="6">
        <f t="shared" si="7"/>
        <v>45</v>
      </c>
      <c r="E48" s="2"/>
      <c r="F48" s="2">
        <f t="shared" si="12"/>
        <v>0</v>
      </c>
      <c r="J48" s="1" t="str">
        <f t="shared" si="13"/>
        <v>Guest 47:30</v>
      </c>
      <c r="M48" s="8" t="str">
        <f>IF(D48&lt;=L$4,SMALL(E$4:E$202,D48),"")</f>
        <v/>
      </c>
      <c r="N48" s="8" t="str">
        <f>IF(D48&lt;=L$4,VLOOKUP(M48,E$4:F$202,2,FALSE),"")</f>
        <v/>
      </c>
      <c r="O48" s="1" t="str">
        <f>IF(D48&lt;=L$4,VLOOKUP(M48,E$4:J$202,6,FALSE),"")</f>
        <v/>
      </c>
      <c r="P48" s="40" t="str">
        <f>IF(D48&lt;=L$4,VLOOKUP(O48,A$4:B$202,2,FALSE),"")</f>
        <v/>
      </c>
      <c r="Q48" s="40" t="str">
        <f t="shared" si="8"/>
        <v/>
      </c>
      <c r="R48" s="6">
        <f t="shared" si="9"/>
        <v>0</v>
      </c>
      <c r="S48" s="6">
        <f>IF(AND(D48&lt;=L$4,P48&lt;&gt;"Y"),IF(N48&lt;VLOOKUP(O48,Runners!A$3:CT$201,S$1,FALSE),IF(Y$2="zero",0,Y$2),0),0)</f>
        <v>0</v>
      </c>
      <c r="T48" s="6">
        <f t="shared" si="10"/>
        <v>0</v>
      </c>
      <c r="U48" s="2"/>
      <c r="V48" s="2" t="str">
        <f>IF(O48&lt;&gt;"",VLOOKUP(O48,Runners!CZ$3:DM$201,V$1,FALSE),"")</f>
        <v/>
      </c>
      <c r="W48" s="19" t="str">
        <f t="shared" si="11"/>
        <v/>
      </c>
    </row>
    <row r="49" spans="1:23" x14ac:dyDescent="0.2">
      <c r="A49" s="1" t="s">
        <v>162</v>
      </c>
      <c r="C49" s="3">
        <f>IF(A49&lt;&gt;"",VLOOKUP(A49,Runners!A$3:AS$201,C$1,FALSE),0)</f>
        <v>1.2673611111111111E-2</v>
      </c>
      <c r="D49" s="6">
        <f t="shared" si="7"/>
        <v>46</v>
      </c>
      <c r="E49" s="2"/>
      <c r="F49" s="2">
        <f t="shared" si="12"/>
        <v>0</v>
      </c>
      <c r="J49" s="1" t="str">
        <f t="shared" si="13"/>
        <v>Guest 50</v>
      </c>
      <c r="M49" s="8" t="str">
        <f>IF(D49&lt;=L$4,SMALL(E$4:E$202,D49),"")</f>
        <v/>
      </c>
      <c r="N49" s="8" t="str">
        <f>IF(D49&lt;=L$4,VLOOKUP(M49,E$4:F$202,2,FALSE),"")</f>
        <v/>
      </c>
      <c r="O49" s="1" t="str">
        <f>IF(D49&lt;=L$4,VLOOKUP(M49,E$4:J$202,6,FALSE),"")</f>
        <v/>
      </c>
      <c r="P49" s="40" t="str">
        <f>IF(D49&lt;=L$4,VLOOKUP(O49,A$4:B$202,2,FALSE),"")</f>
        <v/>
      </c>
      <c r="Q49" s="40" t="str">
        <f t="shared" si="8"/>
        <v/>
      </c>
      <c r="R49" s="6">
        <f t="shared" si="9"/>
        <v>0</v>
      </c>
      <c r="S49" s="6">
        <f>IF(AND(D49&lt;=L$4,P49&lt;&gt;"Y"),IF(N49&lt;VLOOKUP(O49,Runners!A$3:CT$201,S$1,FALSE),IF(Y$2="zero",0,Y$2),0),0)</f>
        <v>0</v>
      </c>
      <c r="T49" s="6">
        <f t="shared" si="10"/>
        <v>0</v>
      </c>
      <c r="U49" s="2"/>
      <c r="V49" s="2" t="str">
        <f>IF(O49&lt;&gt;"",VLOOKUP(O49,Runners!CZ$3:DM$201,V$1,FALSE),"")</f>
        <v/>
      </c>
      <c r="W49" s="19" t="str">
        <f t="shared" si="11"/>
        <v/>
      </c>
    </row>
    <row r="50" spans="1:23" x14ac:dyDescent="0.2">
      <c r="A50" s="1" t="s">
        <v>163</v>
      </c>
      <c r="C50" s="3">
        <f>IF(A50&lt;&gt;"",VLOOKUP(A50,Runners!A$3:AS$201,C$1,FALSE),0)</f>
        <v>1.0243055555555556E-2</v>
      </c>
      <c r="D50" s="6">
        <f t="shared" si="7"/>
        <v>47</v>
      </c>
      <c r="E50" s="2"/>
      <c r="F50" s="2">
        <f t="shared" si="12"/>
        <v>0</v>
      </c>
      <c r="J50" s="1" t="str">
        <f t="shared" si="13"/>
        <v>Guest 55</v>
      </c>
      <c r="M50" s="8" t="str">
        <f>IF(D50&lt;=L$4,SMALL(E$4:E$202,D50),"")</f>
        <v/>
      </c>
      <c r="N50" s="8" t="str">
        <f>IF(D50&lt;=L$4,VLOOKUP(M50,E$4:F$202,2,FALSE),"")</f>
        <v/>
      </c>
      <c r="O50" s="1" t="str">
        <f>IF(D50&lt;=L$4,VLOOKUP(M50,E$4:J$202,6,FALSE),"")</f>
        <v/>
      </c>
      <c r="P50" s="40" t="str">
        <f>IF(D50&lt;=L$4,VLOOKUP(O50,A$4:B$202,2,FALSE),"")</f>
        <v/>
      </c>
      <c r="Q50" s="40" t="str">
        <f t="shared" si="8"/>
        <v/>
      </c>
      <c r="R50" s="6">
        <f t="shared" si="9"/>
        <v>0</v>
      </c>
      <c r="S50" s="6">
        <f>IF(AND(D50&lt;=L$4,P50&lt;&gt;"Y"),IF(N50&lt;VLOOKUP(O50,Runners!A$3:CT$201,S$1,FALSE),IF(Y$2="zero",0,Y$2),0),0)</f>
        <v>0</v>
      </c>
      <c r="T50" s="6">
        <f t="shared" si="10"/>
        <v>0</v>
      </c>
      <c r="U50" s="2"/>
      <c r="V50" s="2" t="str">
        <f>IF(O50&lt;&gt;"",VLOOKUP(O50,Runners!CZ$3:DM$201,V$1,FALSE),"")</f>
        <v/>
      </c>
      <c r="W50" s="19" t="str">
        <f t="shared" si="11"/>
        <v/>
      </c>
    </row>
    <row r="51" spans="1:23" x14ac:dyDescent="0.2">
      <c r="A51" s="1" t="s">
        <v>164</v>
      </c>
      <c r="C51" s="3">
        <f>IF(A51&lt;&gt;"",VLOOKUP(A51,Runners!A$3:AS$201,C$1,FALSE),0)</f>
        <v>7.9861111111111105E-3</v>
      </c>
      <c r="D51" s="6">
        <f t="shared" si="7"/>
        <v>48</v>
      </c>
      <c r="E51" s="2"/>
      <c r="F51" s="2">
        <f t="shared" si="12"/>
        <v>0</v>
      </c>
      <c r="J51" s="1" t="str">
        <f t="shared" si="13"/>
        <v>Guest 60</v>
      </c>
      <c r="M51" s="8" t="str">
        <f>IF(D51&lt;=L$4,SMALL(E$4:E$202,D51),"")</f>
        <v/>
      </c>
      <c r="N51" s="8" t="str">
        <f>IF(D51&lt;=L$4,VLOOKUP(M51,E$4:F$202,2,FALSE),"")</f>
        <v/>
      </c>
      <c r="O51" s="1" t="str">
        <f>IF(D51&lt;=L$4,VLOOKUP(M51,E$4:J$202,6,FALSE),"")</f>
        <v/>
      </c>
      <c r="P51" s="40" t="str">
        <f>IF(D51&lt;=L$4,VLOOKUP(O51,A$4:B$202,2,FALSE),"")</f>
        <v/>
      </c>
      <c r="Q51" s="40" t="str">
        <f t="shared" si="8"/>
        <v/>
      </c>
      <c r="R51" s="6">
        <f t="shared" si="9"/>
        <v>0</v>
      </c>
      <c r="S51" s="6">
        <f>IF(AND(D51&lt;=L$4,P51&lt;&gt;"Y"),IF(N51&lt;VLOOKUP(O51,Runners!A$3:CT$201,S$1,FALSE),IF(Y$2="zero",0,Y$2),0),0)</f>
        <v>0</v>
      </c>
      <c r="T51" s="6">
        <f t="shared" si="10"/>
        <v>0</v>
      </c>
      <c r="U51" s="2"/>
      <c r="V51" s="2" t="str">
        <f>IF(O51&lt;&gt;"",VLOOKUP(O51,Runners!CZ$3:DM$201,V$1,FALSE),"")</f>
        <v/>
      </c>
      <c r="W51" s="19" t="str">
        <f t="shared" si="11"/>
        <v/>
      </c>
    </row>
    <row r="52" spans="1:23" x14ac:dyDescent="0.2">
      <c r="A52" s="1" t="s">
        <v>149</v>
      </c>
      <c r="C52" s="3">
        <f>IF(A52&lt;&gt;"",VLOOKUP(A52,Runners!A$3:AS$201,C$1,FALSE),0)</f>
        <v>1.5104166666666667E-2</v>
      </c>
      <c r="D52" s="6">
        <f t="shared" si="7"/>
        <v>49</v>
      </c>
      <c r="E52" s="2"/>
      <c r="F52" s="2">
        <f t="shared" si="12"/>
        <v>0</v>
      </c>
      <c r="J52" s="1" t="str">
        <f t="shared" si="13"/>
        <v>Ian Tate</v>
      </c>
      <c r="M52" s="8" t="str">
        <f>IF(D52&lt;=L$4,SMALL(E$4:E$202,D52),"")</f>
        <v/>
      </c>
      <c r="N52" s="8" t="str">
        <f>IF(D52&lt;=L$4,VLOOKUP(M52,E$4:F$202,2,FALSE),"")</f>
        <v/>
      </c>
      <c r="O52" s="1" t="str">
        <f>IF(D52&lt;=L$4,VLOOKUP(M52,E$4:J$202,6,FALSE),"")</f>
        <v/>
      </c>
      <c r="P52" s="40" t="str">
        <f>IF(D52&lt;=L$4,VLOOKUP(O52,A$4:B$202,2,FALSE),"")</f>
        <v/>
      </c>
      <c r="Q52" s="40" t="str">
        <f t="shared" si="8"/>
        <v/>
      </c>
      <c r="R52" s="6">
        <f t="shared" si="9"/>
        <v>0</v>
      </c>
      <c r="S52" s="6">
        <f>IF(AND(D52&lt;=L$4,P52&lt;&gt;"Y"),IF(N52&lt;VLOOKUP(O52,Runners!A$3:CT$201,S$1,FALSE),IF(Y$2="zero",0,Y$2),0),0)</f>
        <v>0</v>
      </c>
      <c r="T52" s="6">
        <f t="shared" si="10"/>
        <v>0</v>
      </c>
      <c r="U52" s="2"/>
      <c r="V52" s="2" t="str">
        <f>IF(O52&lt;&gt;"",VLOOKUP(O52,Runners!CZ$3:DM$201,V$1,FALSE),"")</f>
        <v/>
      </c>
      <c r="W52" s="19" t="str">
        <f t="shared" si="11"/>
        <v/>
      </c>
    </row>
    <row r="53" spans="1:23" x14ac:dyDescent="0.2">
      <c r="A53" s="1" t="s">
        <v>203</v>
      </c>
      <c r="C53" s="3">
        <f>IF(A53&lt;&gt;"",VLOOKUP(A53,Runners!A$3:AS$201,C$1,FALSE),0)</f>
        <v>7.1180555555555554E-3</v>
      </c>
      <c r="D53" s="6">
        <f t="shared" si="7"/>
        <v>50</v>
      </c>
      <c r="E53" s="2"/>
      <c r="F53" s="2">
        <f t="shared" si="12"/>
        <v>0</v>
      </c>
      <c r="J53" s="1" t="str">
        <f t="shared" si="13"/>
        <v>Jackie Carruthers</v>
      </c>
      <c r="M53" s="8" t="str">
        <f>IF(D53&lt;=L$4,SMALL(E$4:E$202,D53),"")</f>
        <v/>
      </c>
      <c r="N53" s="8" t="str">
        <f>IF(D53&lt;=L$4,VLOOKUP(M53,E$4:F$202,2,FALSE),"")</f>
        <v/>
      </c>
      <c r="O53" s="1" t="str">
        <f>IF(D53&lt;=L$4,VLOOKUP(M53,E$4:J$202,6,FALSE),"")</f>
        <v/>
      </c>
      <c r="P53" s="40" t="str">
        <f>IF(D53&lt;=L$4,VLOOKUP(O53,A$4:B$202,2,FALSE),"")</f>
        <v/>
      </c>
      <c r="Q53" s="40" t="str">
        <f t="shared" si="8"/>
        <v/>
      </c>
      <c r="R53" s="6">
        <f t="shared" si="9"/>
        <v>0</v>
      </c>
      <c r="S53" s="6">
        <f>IF(AND(D53&lt;=L$4,P53&lt;&gt;"Y"),IF(N53&lt;VLOOKUP(O53,Runners!A$3:CT$201,S$1,FALSE),IF(Y$2="zero",0,Y$2),0),0)</f>
        <v>0</v>
      </c>
      <c r="T53" s="6">
        <f t="shared" si="10"/>
        <v>0</v>
      </c>
      <c r="U53" s="2"/>
      <c r="V53" s="2" t="str">
        <f>IF(O53&lt;&gt;"",VLOOKUP(O53,Runners!CZ$3:DM$201,V$1,FALSE),"")</f>
        <v/>
      </c>
      <c r="W53" s="19" t="str">
        <f t="shared" si="11"/>
        <v/>
      </c>
    </row>
    <row r="54" spans="1:23" x14ac:dyDescent="0.2">
      <c r="A54" s="1" t="s">
        <v>8</v>
      </c>
      <c r="C54" s="3">
        <f>IF(A54&lt;&gt;"",VLOOKUP(A54,Runners!A$3:AS$201,C$1,FALSE),0)</f>
        <v>7.9861111111111105E-3</v>
      </c>
      <c r="D54" s="6">
        <f t="shared" si="7"/>
        <v>51</v>
      </c>
      <c r="E54" s="2"/>
      <c r="F54" s="2">
        <f t="shared" si="12"/>
        <v>0</v>
      </c>
      <c r="J54" s="1" t="str">
        <f t="shared" si="13"/>
        <v>Jacqui Murray</v>
      </c>
      <c r="M54" s="8" t="str">
        <f>IF(D54&lt;=L$4,SMALL(E$4:E$202,D54),"")</f>
        <v/>
      </c>
      <c r="N54" s="8" t="str">
        <f>IF(D54&lt;=L$4,VLOOKUP(M54,E$4:F$202,2,FALSE),"")</f>
        <v/>
      </c>
      <c r="O54" s="1" t="str">
        <f>IF(D54&lt;=L$4,VLOOKUP(M54,E$4:J$202,6,FALSE),"")</f>
        <v/>
      </c>
      <c r="P54" s="40" t="str">
        <f>IF(D54&lt;=L$4,VLOOKUP(O54,A$4:B$202,2,FALSE),"")</f>
        <v/>
      </c>
      <c r="Q54" s="40" t="str">
        <f t="shared" si="8"/>
        <v/>
      </c>
      <c r="R54" s="6">
        <f t="shared" si="9"/>
        <v>0</v>
      </c>
      <c r="S54" s="6">
        <f>IF(AND(D54&lt;=L$4,P54&lt;&gt;"Y"),IF(N54&lt;VLOOKUP(O54,Runners!A$3:CT$201,S$1,FALSE),IF(Y$2="zero",0,Y$2),0),0)</f>
        <v>0</v>
      </c>
      <c r="T54" s="6">
        <f t="shared" si="10"/>
        <v>0</v>
      </c>
      <c r="U54" s="2"/>
      <c r="V54" s="2" t="str">
        <f>IF(O54&lt;&gt;"",VLOOKUP(O54,Runners!CZ$3:DM$201,V$1,FALSE),"")</f>
        <v/>
      </c>
      <c r="W54" s="19" t="str">
        <f t="shared" si="11"/>
        <v/>
      </c>
    </row>
    <row r="55" spans="1:23" x14ac:dyDescent="0.2">
      <c r="A55" s="1" t="s">
        <v>230</v>
      </c>
      <c r="C55" s="3">
        <f>IF(A55&lt;&gt;"",VLOOKUP(A55,Runners!A$3:AS$201,C$1,FALSE),0)</f>
        <v>1.545138888888889E-2</v>
      </c>
      <c r="E55" s="2"/>
      <c r="F55" s="2">
        <f t="shared" si="12"/>
        <v>0</v>
      </c>
      <c r="J55" s="1" t="str">
        <f t="shared" si="13"/>
        <v>James Whittle</v>
      </c>
      <c r="M55" s="8"/>
      <c r="U55" s="2"/>
      <c r="V55" s="2"/>
      <c r="W55" s="19"/>
    </row>
    <row r="56" spans="1:23" x14ac:dyDescent="0.2">
      <c r="A56" s="1" t="s">
        <v>153</v>
      </c>
      <c r="C56" s="3">
        <f>IF(A56&lt;&gt;"",VLOOKUP(A56,Runners!A$3:AS$201,C$1,FALSE),0)</f>
        <v>1.1631944444444445E-2</v>
      </c>
      <c r="D56" s="6">
        <f>D54+1</f>
        <v>52</v>
      </c>
      <c r="E56" s="2"/>
      <c r="F56" s="2">
        <f t="shared" si="12"/>
        <v>0</v>
      </c>
      <c r="J56" s="1" t="str">
        <f t="shared" si="13"/>
        <v>Jason Sheridan</v>
      </c>
      <c r="M56" s="8" t="str">
        <f>IF(D56&lt;=L$4,SMALL(E$4:E$202,D56),"")</f>
        <v/>
      </c>
      <c r="N56" s="8" t="str">
        <f>IF(D56&lt;=L$4,VLOOKUP(M56,E$4:F$202,2,FALSE),"")</f>
        <v/>
      </c>
      <c r="O56" s="1" t="str">
        <f>IF(D56&lt;=L$4,VLOOKUP(M56,E$4:J$202,6,FALSE),"")</f>
        <v/>
      </c>
      <c r="P56" s="40" t="str">
        <f>IF(D56&lt;=L$4,VLOOKUP(O56,A$4:B$202,2,FALSE),"")</f>
        <v/>
      </c>
      <c r="Q56" s="40" t="str">
        <f>IF(D56&lt;=L$4,IF(P56="Y",Q54,Q54-1),"")</f>
        <v/>
      </c>
      <c r="R56" s="6">
        <f>IF(Q56=Q54,0,IF(Q56&gt;0,Q56,1))</f>
        <v>0</v>
      </c>
      <c r="S56" s="6">
        <f>IF(AND(D56&lt;=L$4,P56&lt;&gt;"Y"),IF(N56&lt;VLOOKUP(O56,Runners!A$3:CT$201,S$1,FALSE),IF(Y$2="zero",0,Y$2),0),0)</f>
        <v>0</v>
      </c>
      <c r="T56" s="6">
        <f t="shared" si="10"/>
        <v>0</v>
      </c>
      <c r="U56" s="2"/>
      <c r="V56" s="2" t="str">
        <f>IF(O56&lt;&gt;"",VLOOKUP(O56,Runners!CZ$3:DM$201,V$1,FALSE),"")</f>
        <v/>
      </c>
      <c r="W56" s="19" t="str">
        <f t="shared" si="11"/>
        <v/>
      </c>
    </row>
    <row r="57" spans="1:23" x14ac:dyDescent="0.2">
      <c r="A57" s="1" t="s">
        <v>180</v>
      </c>
      <c r="B57" s="3"/>
      <c r="C57" s="3">
        <f>IF(A57&lt;&gt;"",VLOOKUP(A57,Runners!A$3:AS$201,C$1,FALSE),0)</f>
        <v>7.4652777777777781E-3</v>
      </c>
      <c r="D57" s="6">
        <f t="shared" si="7"/>
        <v>53</v>
      </c>
      <c r="E57" s="2"/>
      <c r="F57" s="2">
        <f t="shared" si="12"/>
        <v>0</v>
      </c>
      <c r="J57" s="1" t="str">
        <f t="shared" si="13"/>
        <v>Jen Trohear</v>
      </c>
      <c r="M57" s="8" t="str">
        <f>IF(D57&lt;=L$4,SMALL(E$4:E$202,D57),"")</f>
        <v/>
      </c>
      <c r="N57" s="8" t="str">
        <f>IF(D57&lt;=L$4,VLOOKUP(M57,E$4:F$202,2,FALSE),"")</f>
        <v/>
      </c>
      <c r="O57" s="1" t="str">
        <f>IF(D57&lt;=L$4,VLOOKUP(M57,E$4:J$202,6,FALSE),"")</f>
        <v/>
      </c>
      <c r="P57" s="40" t="str">
        <f>IF(D57&lt;=L$4,VLOOKUP(O57,A$4:B$202,2,FALSE),"")</f>
        <v/>
      </c>
      <c r="Q57" s="40" t="str">
        <f t="shared" si="8"/>
        <v/>
      </c>
      <c r="R57" s="6">
        <f t="shared" si="9"/>
        <v>0</v>
      </c>
      <c r="S57" s="6">
        <f>IF(AND(D57&lt;=L$4,P57&lt;&gt;"Y"),IF(N57&lt;VLOOKUP(O57,Runners!A$3:CT$201,S$1,FALSE),IF(Y$2="zero",0,Y$2),0),0)</f>
        <v>0</v>
      </c>
      <c r="T57" s="6">
        <f t="shared" si="10"/>
        <v>0</v>
      </c>
      <c r="U57" s="2"/>
      <c r="V57" s="2" t="str">
        <f>IF(O57&lt;&gt;"",VLOOKUP(O57,Runners!CZ$3:DM$201,V$1,FALSE),"")</f>
        <v/>
      </c>
      <c r="W57" s="19" t="str">
        <f t="shared" si="11"/>
        <v/>
      </c>
    </row>
    <row r="58" spans="1:23" x14ac:dyDescent="0.2">
      <c r="A58" s="1" t="s">
        <v>212</v>
      </c>
      <c r="C58" s="3">
        <f>IF(A58&lt;&gt;"",VLOOKUP(A58,Runners!A$3:AS$201,C$1,FALSE),0)</f>
        <v>1.4930555555555556E-2</v>
      </c>
      <c r="D58" s="6">
        <f t="shared" si="7"/>
        <v>54</v>
      </c>
      <c r="E58" s="2">
        <v>3.7395833333333336E-2</v>
      </c>
      <c r="F58" s="2">
        <f t="shared" si="12"/>
        <v>2.2465277777777778E-2</v>
      </c>
      <c r="J58" s="1" t="str">
        <f t="shared" si="13"/>
        <v>Jennifer Hill</v>
      </c>
      <c r="M58" s="8" t="str">
        <f>IF(D58&lt;=L$4,SMALL(E$4:E$202,D58),"")</f>
        <v/>
      </c>
      <c r="N58" s="8" t="str">
        <f>IF(D58&lt;=L$4,VLOOKUP(M58,E$4:F$202,2,FALSE),"")</f>
        <v/>
      </c>
      <c r="O58" s="1" t="str">
        <f>IF(D58&lt;=L$4,VLOOKUP(M58,E$4:J$202,6,FALSE),"")</f>
        <v/>
      </c>
      <c r="P58" s="40" t="str">
        <f>IF(D58&lt;=L$4,VLOOKUP(O58,A$4:B$202,2,FALSE),"")</f>
        <v/>
      </c>
      <c r="Q58" s="40" t="str">
        <f t="shared" si="8"/>
        <v/>
      </c>
      <c r="R58" s="6">
        <f t="shared" si="9"/>
        <v>0</v>
      </c>
      <c r="S58" s="6">
        <f>IF(AND(D58&lt;=L$4,P58&lt;&gt;"Y"),IF(N58&lt;VLOOKUP(O58,Runners!A$3:CT$201,S$1,FALSE),IF(Y$2="zero",0,Y$2),0),0)</f>
        <v>0</v>
      </c>
      <c r="T58" s="6">
        <f t="shared" si="10"/>
        <v>0</v>
      </c>
      <c r="U58" s="2"/>
      <c r="V58" s="2" t="str">
        <f>IF(O58&lt;&gt;"",VLOOKUP(O58,Runners!CZ$3:DM$201,V$1,FALSE),"")</f>
        <v/>
      </c>
      <c r="W58" s="19" t="str">
        <f t="shared" si="11"/>
        <v/>
      </c>
    </row>
    <row r="59" spans="1:23" x14ac:dyDescent="0.2">
      <c r="A59" s="1" t="s">
        <v>6</v>
      </c>
      <c r="C59" s="3">
        <f>IF(A59&lt;&gt;"",VLOOKUP(A59,Runners!A$3:AS$201,C$1,FALSE),0)</f>
        <v>1.9097222222222222E-3</v>
      </c>
      <c r="D59" s="6">
        <f t="shared" si="7"/>
        <v>55</v>
      </c>
      <c r="E59" s="2"/>
      <c r="F59" s="2">
        <f t="shared" si="12"/>
        <v>0</v>
      </c>
      <c r="J59" s="1" t="str">
        <f t="shared" si="13"/>
        <v>Jeremy McCandless</v>
      </c>
      <c r="M59" s="8" t="str">
        <f>IF(D59&lt;=L$4,SMALL(E$4:E$202,D59),"")</f>
        <v/>
      </c>
      <c r="N59" s="8" t="str">
        <f>IF(D59&lt;=L$4,VLOOKUP(M59,E$4:F$202,2,FALSE),"")</f>
        <v/>
      </c>
      <c r="O59" s="1" t="str">
        <f>IF(D59&lt;=L$4,VLOOKUP(M59,E$4:J$202,6,FALSE),"")</f>
        <v/>
      </c>
      <c r="P59" s="40" t="str">
        <f>IF(D59&lt;=L$4,VLOOKUP(O59,A$4:B$202,2,FALSE),"")</f>
        <v/>
      </c>
      <c r="Q59" s="40" t="str">
        <f t="shared" si="8"/>
        <v/>
      </c>
      <c r="R59" s="6">
        <f t="shared" si="9"/>
        <v>0</v>
      </c>
      <c r="S59" s="6">
        <f>IF(AND(D59&lt;=L$4,P59&lt;&gt;"Y"),IF(N59&lt;VLOOKUP(O59,Runners!A$3:CT$201,S$1,FALSE),IF(Y$2="zero",0,Y$2),0),0)</f>
        <v>0</v>
      </c>
      <c r="T59" s="6">
        <f t="shared" si="10"/>
        <v>0</v>
      </c>
      <c r="U59" s="2"/>
      <c r="V59" s="2" t="str">
        <f>IF(O59&lt;&gt;"",VLOOKUP(O59,Runners!CZ$3:DM$201,V$1,FALSE),"")</f>
        <v/>
      </c>
      <c r="W59" s="19" t="str">
        <f t="shared" si="11"/>
        <v/>
      </c>
    </row>
    <row r="60" spans="1:23" x14ac:dyDescent="0.2">
      <c r="A60" s="1" t="s">
        <v>19</v>
      </c>
      <c r="C60" s="3">
        <f>IF(A60&lt;&gt;"",VLOOKUP(A60,Runners!A$3:AS$201,C$1,FALSE),0)</f>
        <v>1.9791666666666666E-2</v>
      </c>
      <c r="D60" s="6">
        <f t="shared" si="7"/>
        <v>56</v>
      </c>
      <c r="E60" s="2">
        <v>3.6874999999999998E-2</v>
      </c>
      <c r="F60" s="2">
        <f t="shared" si="12"/>
        <v>1.7083333333333332E-2</v>
      </c>
      <c r="J60" s="1" t="str">
        <f t="shared" si="13"/>
        <v>Joe Greenwood</v>
      </c>
      <c r="M60" s="8" t="str">
        <f>IF(D60&lt;=L$4,SMALL(E$4:E$202,D60),"")</f>
        <v/>
      </c>
      <c r="N60" s="8" t="str">
        <f>IF(D60&lt;=L$4,VLOOKUP(M60,E$4:F$202,2,FALSE),"")</f>
        <v/>
      </c>
      <c r="O60" s="1" t="str">
        <f>IF(D60&lt;=L$4,VLOOKUP(M60,E$4:J$202,6,FALSE),"")</f>
        <v/>
      </c>
      <c r="P60" s="40" t="str">
        <f>IF(D60&lt;=L$4,VLOOKUP(O60,A$4:B$202,2,FALSE),"")</f>
        <v/>
      </c>
      <c r="Q60" s="40" t="str">
        <f t="shared" si="8"/>
        <v/>
      </c>
      <c r="R60" s="6">
        <f t="shared" si="9"/>
        <v>0</v>
      </c>
      <c r="S60" s="6">
        <f>IF(AND(D60&lt;=L$4,P60&lt;&gt;"Y"),IF(N60&lt;VLOOKUP(O60,Runners!A$3:CT$201,S$1,FALSE),IF(Y$2="zero",0,Y$2),0),0)</f>
        <v>0</v>
      </c>
      <c r="T60" s="6">
        <f t="shared" si="10"/>
        <v>0</v>
      </c>
      <c r="U60" s="2"/>
      <c r="V60" s="2" t="str">
        <f>IF(O60&lt;&gt;"",VLOOKUP(O60,Runners!CZ$3:DM$201,V$1,FALSE),"")</f>
        <v/>
      </c>
      <c r="W60" s="19" t="str">
        <f t="shared" si="11"/>
        <v/>
      </c>
    </row>
    <row r="61" spans="1:23" x14ac:dyDescent="0.2">
      <c r="A61" s="1" t="s">
        <v>133</v>
      </c>
      <c r="B61" s="3"/>
      <c r="C61" s="3">
        <f>IF(A61&lt;&gt;"",VLOOKUP(A61,Runners!A$3:AS$201,C$1,FALSE),0)</f>
        <v>1.4236111111111111E-2</v>
      </c>
      <c r="D61" s="6">
        <f t="shared" si="7"/>
        <v>57</v>
      </c>
      <c r="E61" s="2"/>
      <c r="F61" s="2">
        <f t="shared" si="12"/>
        <v>0</v>
      </c>
      <c r="J61" s="1" t="str">
        <f t="shared" si="13"/>
        <v>John Bertenshaw</v>
      </c>
      <c r="M61" s="8" t="str">
        <f>IF(D61&lt;=L$4,SMALL(E$4:E$202,D61),"")</f>
        <v/>
      </c>
      <c r="N61" s="8" t="str">
        <f>IF(D61&lt;=L$4,VLOOKUP(M61,E$4:F$202,2,FALSE),"")</f>
        <v/>
      </c>
      <c r="O61" s="1" t="str">
        <f>IF(D61&lt;=L$4,VLOOKUP(M61,E$4:J$202,6,FALSE),"")</f>
        <v/>
      </c>
      <c r="P61" s="40" t="str">
        <f>IF(D61&lt;=L$4,VLOOKUP(O61,A$4:B$202,2,FALSE),"")</f>
        <v/>
      </c>
      <c r="Q61" s="40" t="str">
        <f t="shared" si="8"/>
        <v/>
      </c>
      <c r="R61" s="6">
        <f t="shared" si="9"/>
        <v>0</v>
      </c>
      <c r="S61" s="6">
        <f>IF(AND(D61&lt;=L$4,P61&lt;&gt;"Y"),IF(N61&lt;VLOOKUP(O61,Runners!A$3:CT$201,S$1,FALSE),IF(Y$2="zero",0,Y$2),0),0)</f>
        <v>0</v>
      </c>
      <c r="T61" s="6">
        <f t="shared" si="10"/>
        <v>0</v>
      </c>
      <c r="U61" s="2"/>
      <c r="V61" s="2" t="str">
        <f>IF(O61&lt;&gt;"",VLOOKUP(O61,Runners!CZ$3:DM$201,V$1,FALSE),"")</f>
        <v/>
      </c>
      <c r="W61" s="19" t="str">
        <f t="shared" si="11"/>
        <v/>
      </c>
    </row>
    <row r="62" spans="1:23" x14ac:dyDescent="0.2">
      <c r="A62" s="1" t="s">
        <v>152</v>
      </c>
      <c r="B62" s="3"/>
      <c r="C62" s="3">
        <f>IF(A62&lt;&gt;"",VLOOKUP(A62,Runners!A$3:AS$201,C$1,FALSE),0)</f>
        <v>1.7708333333333333E-2</v>
      </c>
      <c r="D62" s="6">
        <f t="shared" si="7"/>
        <v>58</v>
      </c>
      <c r="E62" s="2"/>
      <c r="F62" s="2">
        <f t="shared" si="12"/>
        <v>0</v>
      </c>
      <c r="J62" s="1" t="str">
        <f t="shared" si="13"/>
        <v>Jonathan Tuck</v>
      </c>
      <c r="M62" s="8" t="str">
        <f>IF(D62&lt;=L$4,SMALL(E$4:E$202,D62),"")</f>
        <v/>
      </c>
      <c r="N62" s="8" t="str">
        <f>IF(D62&lt;=L$4,VLOOKUP(M62,E$4:F$202,2,FALSE),"")</f>
        <v/>
      </c>
      <c r="O62" s="1" t="str">
        <f>IF(D62&lt;=L$4,VLOOKUP(M62,E$4:J$202,6,FALSE),"")</f>
        <v/>
      </c>
      <c r="P62" s="40" t="str">
        <f>IF(D62&lt;=L$4,VLOOKUP(O62,A$4:B$202,2,FALSE),"")</f>
        <v/>
      </c>
      <c r="Q62" s="40" t="str">
        <f t="shared" si="8"/>
        <v/>
      </c>
      <c r="R62" s="6">
        <f t="shared" si="9"/>
        <v>0</v>
      </c>
      <c r="S62" s="6">
        <f>IF(AND(D62&lt;=L$4,P62&lt;&gt;"Y"),IF(N62&lt;VLOOKUP(O62,Runners!A$3:CT$201,S$1,FALSE),IF(Y$2="zero",0,Y$2),0),0)</f>
        <v>0</v>
      </c>
      <c r="T62" s="6">
        <f t="shared" si="10"/>
        <v>0</v>
      </c>
      <c r="U62" s="2"/>
      <c r="V62" s="2" t="str">
        <f>IF(O62&lt;&gt;"",VLOOKUP(O62,Runners!CZ$3:DM$201,V$1,FALSE),"")</f>
        <v/>
      </c>
      <c r="W62" s="19" t="str">
        <f t="shared" si="11"/>
        <v/>
      </c>
    </row>
    <row r="63" spans="1:23" x14ac:dyDescent="0.2">
      <c r="A63" s="1" t="s">
        <v>17</v>
      </c>
      <c r="C63" s="3">
        <f>IF(A63&lt;&gt;"",VLOOKUP(A63,Runners!A$3:AS$201,C$1,FALSE),0)</f>
        <v>9.3749999999999997E-3</v>
      </c>
      <c r="D63" s="6">
        <f t="shared" si="7"/>
        <v>59</v>
      </c>
      <c r="E63" s="2"/>
      <c r="F63" s="2">
        <f t="shared" si="12"/>
        <v>0</v>
      </c>
      <c r="J63" s="1" t="str">
        <f t="shared" si="13"/>
        <v>Julia Rolfe</v>
      </c>
      <c r="M63" s="8" t="str">
        <f>IF(D63&lt;=L$4,SMALL(E$4:E$202,D63),"")</f>
        <v/>
      </c>
      <c r="N63" s="8" t="str">
        <f>IF(D63&lt;=L$4,VLOOKUP(M63,E$4:F$202,2,FALSE),"")</f>
        <v/>
      </c>
      <c r="O63" s="1" t="str">
        <f>IF(D63&lt;=L$4,VLOOKUP(M63,E$4:J$202,6,FALSE),"")</f>
        <v/>
      </c>
      <c r="P63" s="40" t="str">
        <f>IF(D63&lt;=L$4,VLOOKUP(O63,A$4:B$202,2,FALSE),"")</f>
        <v/>
      </c>
      <c r="Q63" s="40" t="str">
        <f t="shared" si="8"/>
        <v/>
      </c>
      <c r="R63" s="6">
        <f t="shared" si="9"/>
        <v>0</v>
      </c>
      <c r="S63" s="6">
        <f>IF(AND(D63&lt;=L$4,P63&lt;&gt;"Y"),IF(N63&lt;VLOOKUP(O63,Runners!A$3:CT$201,S$1,FALSE),IF(Y$2="zero",0,Y$2),0),0)</f>
        <v>0</v>
      </c>
      <c r="T63" s="6">
        <f t="shared" si="10"/>
        <v>0</v>
      </c>
      <c r="U63" s="2"/>
      <c r="V63" s="2" t="str">
        <f>IF(O63&lt;&gt;"",VLOOKUP(O63,Runners!CZ$3:DM$201,V$1,FALSE),"")</f>
        <v/>
      </c>
      <c r="W63" s="19" t="str">
        <f t="shared" si="11"/>
        <v/>
      </c>
    </row>
    <row r="64" spans="1:23" x14ac:dyDescent="0.2">
      <c r="A64" s="1" t="s">
        <v>202</v>
      </c>
      <c r="C64" s="3">
        <f>IF(A64&lt;&gt;"",VLOOKUP(A64,Runners!A$3:AS$201,C$1,FALSE),0)</f>
        <v>3.2986111111111111E-3</v>
      </c>
      <c r="D64" s="6">
        <f t="shared" si="7"/>
        <v>60</v>
      </c>
      <c r="E64" s="2"/>
      <c r="F64" s="2">
        <f t="shared" si="12"/>
        <v>0</v>
      </c>
      <c r="J64" s="1" t="str">
        <f t="shared" si="13"/>
        <v>Julie Brayne</v>
      </c>
      <c r="M64" s="8" t="str">
        <f>IF(D64&lt;=L$4,SMALL(E$4:E$202,D64),"")</f>
        <v/>
      </c>
      <c r="N64" s="8" t="str">
        <f>IF(D64&lt;=L$4,VLOOKUP(M64,E$4:F$202,2,FALSE),"")</f>
        <v/>
      </c>
      <c r="O64" s="1" t="str">
        <f>IF(D64&lt;=L$4,VLOOKUP(M64,E$4:J$202,6,FALSE),"")</f>
        <v/>
      </c>
      <c r="P64" s="40" t="str">
        <f>IF(D64&lt;=L$4,VLOOKUP(O64,A$4:B$202,2,FALSE),"")</f>
        <v/>
      </c>
      <c r="Q64" s="40" t="str">
        <f t="shared" si="8"/>
        <v/>
      </c>
      <c r="R64" s="6">
        <f t="shared" si="9"/>
        <v>0</v>
      </c>
      <c r="S64" s="6">
        <f>IF(AND(D64&lt;=L$4,P64&lt;&gt;"Y"),IF(N64&lt;VLOOKUP(O64,Runners!A$3:CT$201,S$1,FALSE),IF(Y$2="zero",0,Y$2),0),0)</f>
        <v>0</v>
      </c>
      <c r="T64" s="6">
        <f t="shared" si="10"/>
        <v>0</v>
      </c>
      <c r="U64" s="2"/>
      <c r="V64" s="2" t="str">
        <f>IF(O64&lt;&gt;"",VLOOKUP(O64,Runners!CZ$3:DM$201,V$1,FALSE),"")</f>
        <v/>
      </c>
      <c r="W64" s="19" t="str">
        <f t="shared" si="11"/>
        <v/>
      </c>
    </row>
    <row r="65" spans="1:23" x14ac:dyDescent="0.2">
      <c r="A65" s="1" t="s">
        <v>150</v>
      </c>
      <c r="B65" s="3"/>
      <c r="C65" s="3">
        <f>IF(A65&lt;&gt;"",VLOOKUP(A65,Runners!A$3:AS$201,C$1,FALSE),0)</f>
        <v>3.2986111111111111E-3</v>
      </c>
      <c r="D65" s="6">
        <f t="shared" si="7"/>
        <v>61</v>
      </c>
      <c r="E65" s="2"/>
      <c r="F65" s="2">
        <f t="shared" si="12"/>
        <v>0</v>
      </c>
      <c r="J65" s="1" t="str">
        <f t="shared" si="13"/>
        <v>Julie Wiseman</v>
      </c>
      <c r="M65" s="8" t="str">
        <f>IF(D65&lt;=L$4,SMALL(E$4:E$202,D65),"")</f>
        <v/>
      </c>
      <c r="N65" s="8" t="str">
        <f>IF(D65&lt;=L$4,VLOOKUP(M65,E$4:F$202,2,FALSE),"")</f>
        <v/>
      </c>
      <c r="O65" s="1" t="str">
        <f>IF(D65&lt;=L$4,VLOOKUP(M65,E$4:J$202,6,FALSE),"")</f>
        <v/>
      </c>
      <c r="P65" s="40" t="str">
        <f>IF(D65&lt;=L$4,VLOOKUP(O65,A$4:B$202,2,FALSE),"")</f>
        <v/>
      </c>
      <c r="Q65" s="40" t="str">
        <f t="shared" si="8"/>
        <v/>
      </c>
      <c r="R65" s="6">
        <f t="shared" si="9"/>
        <v>0</v>
      </c>
      <c r="S65" s="6">
        <f>IF(AND(D65&lt;=L$4,P65&lt;&gt;"Y"),IF(N65&lt;VLOOKUP(O65,Runners!A$3:CT$201,S$1,FALSE),IF(Y$2="zero",0,Y$2),0),0)</f>
        <v>0</v>
      </c>
      <c r="T65" s="6">
        <f t="shared" si="10"/>
        <v>0</v>
      </c>
      <c r="U65" s="2"/>
      <c r="V65" s="2" t="str">
        <f>IF(O65&lt;&gt;"",VLOOKUP(O65,Runners!CZ$3:DM$201,V$1,FALSE),"")</f>
        <v/>
      </c>
      <c r="W65" s="19" t="str">
        <f t="shared" si="11"/>
        <v/>
      </c>
    </row>
    <row r="66" spans="1:23" x14ac:dyDescent="0.2">
      <c r="A66" s="1" t="s">
        <v>218</v>
      </c>
      <c r="C66" s="3">
        <f>IF(A66&lt;&gt;"",VLOOKUP(A66,Runners!A$3:AS$201,C$1,FALSE),0)</f>
        <v>1.40625E-2</v>
      </c>
      <c r="D66" s="6">
        <f t="shared" si="7"/>
        <v>62</v>
      </c>
      <c r="E66" s="2"/>
      <c r="F66" s="2">
        <f t="shared" si="12"/>
        <v>0</v>
      </c>
      <c r="J66" s="1" t="str">
        <f t="shared" si="13"/>
        <v>Kate Edwards</v>
      </c>
      <c r="M66" s="8" t="str">
        <f>IF(D66&lt;=L$4,SMALL(E$4:E$202,D66),"")</f>
        <v/>
      </c>
      <c r="N66" s="8" t="str">
        <f>IF(D66&lt;=L$4,VLOOKUP(M66,E$4:F$202,2,FALSE),"")</f>
        <v/>
      </c>
      <c r="O66" s="1" t="str">
        <f>IF(D66&lt;=L$4,VLOOKUP(M66,E$4:J$202,6,FALSE),"")</f>
        <v/>
      </c>
      <c r="P66" s="40" t="str">
        <f>IF(D66&lt;=L$4,VLOOKUP(O66,A$4:B$202,2,FALSE),"")</f>
        <v/>
      </c>
      <c r="Q66" s="40" t="str">
        <f t="shared" si="8"/>
        <v/>
      </c>
      <c r="R66" s="6">
        <f t="shared" si="9"/>
        <v>0</v>
      </c>
      <c r="S66" s="6">
        <f>IF(AND(D66&lt;=L$4,P66&lt;&gt;"Y"),IF(N66&lt;VLOOKUP(O66,Runners!A$3:CT$201,S$1,FALSE),IF(Y$2="zero",0,Y$2),0),0)</f>
        <v>0</v>
      </c>
      <c r="T66" s="6">
        <f t="shared" si="10"/>
        <v>0</v>
      </c>
      <c r="U66" s="2"/>
      <c r="V66" s="2" t="str">
        <f>IF(O66&lt;&gt;"",VLOOKUP(O66,Runners!CZ$3:DM$201,V$1,FALSE),"")</f>
        <v/>
      </c>
      <c r="W66" s="19" t="str">
        <f t="shared" si="11"/>
        <v/>
      </c>
    </row>
    <row r="67" spans="1:23" x14ac:dyDescent="0.2">
      <c r="A67" s="1" t="s">
        <v>16</v>
      </c>
      <c r="C67" s="3">
        <f>IF(A67&lt;&gt;"",VLOOKUP(A67,Runners!A$3:AS$201,C$1,FALSE),0)</f>
        <v>1.2673611111111111E-2</v>
      </c>
      <c r="D67" s="6">
        <f t="shared" si="7"/>
        <v>63</v>
      </c>
      <c r="E67" s="2"/>
      <c r="F67" s="2">
        <f t="shared" si="12"/>
        <v>0</v>
      </c>
      <c r="J67" s="1" t="str">
        <f t="shared" si="13"/>
        <v>Kathy Gaunt</v>
      </c>
      <c r="M67" s="8" t="str">
        <f>IF(D67&lt;=L$4,SMALL(E$4:E$202,D67),"")</f>
        <v/>
      </c>
      <c r="N67" s="8" t="str">
        <f>IF(D67&lt;=L$4,VLOOKUP(M67,E$4:F$202,2,FALSE),"")</f>
        <v/>
      </c>
      <c r="O67" s="1" t="str">
        <f>IF(D67&lt;=L$4,VLOOKUP(M67,E$4:J$202,6,FALSE),"")</f>
        <v/>
      </c>
      <c r="P67" s="40" t="str">
        <f>IF(D67&lt;=L$4,VLOOKUP(O67,A$4:B$202,2,FALSE),"")</f>
        <v/>
      </c>
      <c r="Q67" s="40" t="str">
        <f t="shared" si="8"/>
        <v/>
      </c>
      <c r="R67" s="6">
        <f t="shared" si="9"/>
        <v>0</v>
      </c>
      <c r="S67" s="6">
        <f>IF(AND(D67&lt;=L$4,P67&lt;&gt;"Y"),IF(N67&lt;VLOOKUP(O67,Runners!A$3:CT$201,S$1,FALSE),IF(Y$2="zero",0,Y$2),0),0)</f>
        <v>0</v>
      </c>
      <c r="T67" s="6">
        <f t="shared" si="10"/>
        <v>0</v>
      </c>
      <c r="U67" s="2"/>
      <c r="V67" s="2" t="str">
        <f>IF(O67&lt;&gt;"",VLOOKUP(O67,Runners!CZ$3:DM$201,V$1,FALSE),"")</f>
        <v/>
      </c>
      <c r="W67" s="19" t="str">
        <f t="shared" si="11"/>
        <v/>
      </c>
    </row>
    <row r="68" spans="1:23" x14ac:dyDescent="0.2">
      <c r="A68" s="1" t="s">
        <v>181</v>
      </c>
      <c r="C68" s="3">
        <f>IF(A68&lt;&gt;"",VLOOKUP(A68,Runners!A$3:AS$201,C$1,FALSE),0)</f>
        <v>1.1631944444444445E-2</v>
      </c>
      <c r="D68" s="6">
        <f t="shared" si="7"/>
        <v>64</v>
      </c>
      <c r="E68" s="2"/>
      <c r="F68" s="2">
        <f t="shared" si="12"/>
        <v>0</v>
      </c>
      <c r="J68" s="1" t="str">
        <f t="shared" si="13"/>
        <v>Katy McIntyre</v>
      </c>
      <c r="M68" s="8" t="str">
        <f>IF(D68&lt;=L$4,SMALL(E$4:E$202,D68),"")</f>
        <v/>
      </c>
      <c r="N68" s="8" t="str">
        <f>IF(D68&lt;=L$4,VLOOKUP(M68,E$4:F$202,2,FALSE),"")</f>
        <v/>
      </c>
      <c r="O68" s="1" t="str">
        <f>IF(D68&lt;=L$4,VLOOKUP(M68,E$4:J$202,6,FALSE),"")</f>
        <v/>
      </c>
      <c r="P68" s="40" t="str">
        <f>IF(D68&lt;=L$4,VLOOKUP(O68,A$4:B$202,2,FALSE),"")</f>
        <v/>
      </c>
      <c r="Q68" s="40" t="str">
        <f t="shared" si="8"/>
        <v/>
      </c>
      <c r="R68" s="6">
        <f t="shared" si="9"/>
        <v>0</v>
      </c>
      <c r="S68" s="6">
        <f>IF(AND(D68&lt;=L$4,P68&lt;&gt;"Y"),IF(N68&lt;VLOOKUP(O68,Runners!A$3:CT$201,S$1,FALSE),IF(Y$2="zero",0,Y$2),0),0)</f>
        <v>0</v>
      </c>
      <c r="T68" s="6">
        <f t="shared" si="10"/>
        <v>0</v>
      </c>
      <c r="U68" s="2"/>
      <c r="V68" s="2" t="str">
        <f>IF(O68&lt;&gt;"",VLOOKUP(O68,Runners!CZ$3:DM$201,V$1,FALSE),"")</f>
        <v/>
      </c>
      <c r="W68" s="19" t="str">
        <f t="shared" si="11"/>
        <v/>
      </c>
    </row>
    <row r="69" spans="1:23" x14ac:dyDescent="0.2">
      <c r="A69" s="1" t="s">
        <v>151</v>
      </c>
      <c r="C69" s="3">
        <f>IF(A69&lt;&gt;"",VLOOKUP(A69,Runners!A$3:AS$201,C$1,FALSE),0)</f>
        <v>1.2326388888888888E-2</v>
      </c>
      <c r="D69" s="6">
        <f t="shared" ref="D69:D100" si="14">D68+1</f>
        <v>65</v>
      </c>
      <c r="E69" s="2"/>
      <c r="F69" s="2">
        <f t="shared" si="12"/>
        <v>0</v>
      </c>
      <c r="J69" s="1" t="str">
        <f t="shared" si="13"/>
        <v>Kevin Murray</v>
      </c>
      <c r="M69" s="8" t="str">
        <f>IF(D69&lt;=L$4,SMALL(E$4:E$202,D69),"")</f>
        <v/>
      </c>
      <c r="N69" s="8" t="str">
        <f>IF(D69&lt;=L$4,VLOOKUP(M69,E$4:F$202,2,FALSE),"")</f>
        <v/>
      </c>
      <c r="O69" s="1" t="str">
        <f>IF(D69&lt;=L$4,VLOOKUP(M69,E$4:J$202,6,FALSE),"")</f>
        <v/>
      </c>
      <c r="P69" s="40" t="str">
        <f>IF(D69&lt;=L$4,VLOOKUP(O69,A$4:B$202,2,FALSE),"")</f>
        <v/>
      </c>
      <c r="Q69" s="40" t="str">
        <f t="shared" ref="Q69:Q100" si="15">IF(D69&lt;=L$4,IF(P69="Y",Q68,Q68-1),"")</f>
        <v/>
      </c>
      <c r="R69" s="6">
        <f t="shared" ref="R69:R100" si="16">IF(Q69=Q68,0,IF(Q69&gt;0,Q69,1))</f>
        <v>0</v>
      </c>
      <c r="S69" s="6">
        <f>IF(AND(D69&lt;=L$4,P69&lt;&gt;"Y"),IF(N69&lt;VLOOKUP(O69,Runners!A$3:CT$201,S$1,FALSE),IF(Y$2="zero",0,Y$2),0),0)</f>
        <v>0</v>
      </c>
      <c r="T69" s="6">
        <f t="shared" ref="T69:T100" si="17">IF(AND(D69&lt;=L$4,P69&lt;&gt;"Y"),S69+R69,0)</f>
        <v>0</v>
      </c>
      <c r="U69" s="2"/>
      <c r="V69" s="2" t="str">
        <f>IF(O69&lt;&gt;"",VLOOKUP(O69,Runners!CZ$3:DM$201,V$1,FALSE),"")</f>
        <v/>
      </c>
      <c r="W69" s="19" t="str">
        <f t="shared" ref="W69:W100" si="18">IF(O69&lt;&gt;"",(V69-N69)/V69,"")</f>
        <v/>
      </c>
    </row>
    <row r="70" spans="1:23" x14ac:dyDescent="0.2">
      <c r="A70" s="1" t="s">
        <v>13</v>
      </c>
      <c r="B70" s="3"/>
      <c r="C70" s="3">
        <f>IF(A70&lt;&gt;"",VLOOKUP(A70,Runners!A$3:AS$201,C$1,FALSE),0)</f>
        <v>9.5486111111111119E-3</v>
      </c>
      <c r="D70" s="6">
        <f t="shared" si="14"/>
        <v>66</v>
      </c>
      <c r="E70" s="2"/>
      <c r="F70" s="2">
        <f t="shared" si="12"/>
        <v>0</v>
      </c>
      <c r="J70" s="1" t="str">
        <f t="shared" si="13"/>
        <v>Kirsten Burnett</v>
      </c>
      <c r="M70" s="8" t="str">
        <f>IF(D70&lt;=L$4,SMALL(E$4:E$202,D70),"")</f>
        <v/>
      </c>
      <c r="N70" s="8" t="str">
        <f>IF(D70&lt;=L$4,VLOOKUP(M70,E$4:F$202,2,FALSE),"")</f>
        <v/>
      </c>
      <c r="O70" s="1" t="str">
        <f>IF(D70&lt;=L$4,VLOOKUP(M70,E$4:J$202,6,FALSE),"")</f>
        <v/>
      </c>
      <c r="P70" s="40" t="str">
        <f>IF(D70&lt;=L$4,VLOOKUP(O70,A$4:B$202,2,FALSE),"")</f>
        <v/>
      </c>
      <c r="Q70" s="40" t="str">
        <f t="shared" si="15"/>
        <v/>
      </c>
      <c r="R70" s="6">
        <f t="shared" si="16"/>
        <v>0</v>
      </c>
      <c r="S70" s="6">
        <f>IF(AND(D70&lt;=L$4,P70&lt;&gt;"Y"),IF(N70&lt;VLOOKUP(O70,Runners!A$3:CT$201,S$1,FALSE),IF(Y$2="zero",0,Y$2),0),0)</f>
        <v>0</v>
      </c>
      <c r="T70" s="6">
        <f t="shared" si="17"/>
        <v>0</v>
      </c>
      <c r="U70" s="2"/>
      <c r="V70" s="2" t="str">
        <f>IF(O70&lt;&gt;"",VLOOKUP(O70,Runners!CZ$3:DM$201,V$1,FALSE),"")</f>
        <v/>
      </c>
      <c r="W70" s="19" t="str">
        <f t="shared" si="18"/>
        <v/>
      </c>
    </row>
    <row r="71" spans="1:23" x14ac:dyDescent="0.2">
      <c r="A71" s="1" t="s">
        <v>197</v>
      </c>
      <c r="C71" s="3">
        <f>IF(A71&lt;&gt;"",VLOOKUP(A71,Runners!A$3:AS$201,C$1,FALSE),0)</f>
        <v>1.4756944444444444E-2</v>
      </c>
      <c r="D71" s="6">
        <f t="shared" si="14"/>
        <v>67</v>
      </c>
      <c r="E71" s="2"/>
      <c r="F71" s="2">
        <f t="shared" ref="F71:F102" si="19">IF(E71&gt;0,E71-C71,0)</f>
        <v>0</v>
      </c>
      <c r="J71" s="1" t="str">
        <f t="shared" ref="J71:J102" si="20">A71</f>
        <v>Laura Bremner</v>
      </c>
      <c r="M71" s="8" t="str">
        <f>IF(D71&lt;=L$4,SMALL(E$4:E$202,D71),"")</f>
        <v/>
      </c>
      <c r="N71" s="8" t="str">
        <f>IF(D71&lt;=L$4,VLOOKUP(M71,E$4:F$202,2,FALSE),"")</f>
        <v/>
      </c>
      <c r="O71" s="1" t="str">
        <f>IF(D71&lt;=L$4,VLOOKUP(M71,E$4:J$202,6,FALSE),"")</f>
        <v/>
      </c>
      <c r="P71" s="40" t="str">
        <f>IF(D71&lt;=L$4,VLOOKUP(O71,A$4:B$202,2,FALSE),"")</f>
        <v/>
      </c>
      <c r="Q71" s="40" t="str">
        <f t="shared" si="15"/>
        <v/>
      </c>
      <c r="R71" s="6">
        <f t="shared" si="16"/>
        <v>0</v>
      </c>
      <c r="S71" s="6">
        <f>IF(AND(D71&lt;=L$4,P71&lt;&gt;"Y"),IF(N71&lt;VLOOKUP(O71,Runners!A$3:CT$201,S$1,FALSE),IF(Y$2="zero",0,Y$2),0),0)</f>
        <v>0</v>
      </c>
      <c r="T71" s="6">
        <f t="shared" si="17"/>
        <v>0</v>
      </c>
      <c r="U71" s="2"/>
      <c r="V71" s="2" t="str">
        <f>IF(O71&lt;&gt;"",VLOOKUP(O71,Runners!CZ$3:DM$201,V$1,FALSE),"")</f>
        <v/>
      </c>
      <c r="W71" s="19" t="str">
        <f t="shared" si="18"/>
        <v/>
      </c>
    </row>
    <row r="72" spans="1:23" x14ac:dyDescent="0.2">
      <c r="A72" s="1" t="s">
        <v>11</v>
      </c>
      <c r="B72" s="3"/>
      <c r="C72" s="3">
        <f>IF(A72&lt;&gt;"",VLOOKUP(A72,Runners!A$3:AS$201,C$1,FALSE),0)</f>
        <v>9.7222222222222224E-3</v>
      </c>
      <c r="D72" s="6">
        <f t="shared" si="14"/>
        <v>68</v>
      </c>
      <c r="E72" s="2">
        <v>3.6319444444444439E-2</v>
      </c>
      <c r="F72" s="2">
        <f t="shared" si="19"/>
        <v>2.6597222222222217E-2</v>
      </c>
      <c r="J72" s="1" t="str">
        <f t="shared" si="20"/>
        <v>Laura Byrne</v>
      </c>
      <c r="M72" s="8" t="str">
        <f>IF(D72&lt;=L$4,SMALL(E$4:E$202,D72),"")</f>
        <v/>
      </c>
      <c r="N72" s="8" t="str">
        <f>IF(D72&lt;=L$4,VLOOKUP(M72,E$4:F$202,2,FALSE),"")</f>
        <v/>
      </c>
      <c r="O72" s="1" t="str">
        <f>IF(D72&lt;=L$4,VLOOKUP(M72,E$4:J$202,6,FALSE),"")</f>
        <v/>
      </c>
      <c r="P72" s="40" t="str">
        <f>IF(D72&lt;=L$4,VLOOKUP(O72,A$4:B$202,2,FALSE),"")</f>
        <v/>
      </c>
      <c r="Q72" s="40" t="str">
        <f t="shared" si="15"/>
        <v/>
      </c>
      <c r="R72" s="6">
        <f t="shared" si="16"/>
        <v>0</v>
      </c>
      <c r="S72" s="6">
        <f>IF(AND(D72&lt;=L$4,P72&lt;&gt;"Y"),IF(N72&lt;VLOOKUP(O72,Runners!A$3:CT$201,S$1,FALSE),IF(Y$2="zero",0,Y$2),0),0)</f>
        <v>0</v>
      </c>
      <c r="T72" s="6">
        <f t="shared" si="17"/>
        <v>0</v>
      </c>
      <c r="U72" s="2"/>
      <c r="V72" s="2" t="str">
        <f>IF(O72&lt;&gt;"",VLOOKUP(O72,Runners!CZ$3:DM$201,V$1,FALSE),"")</f>
        <v/>
      </c>
      <c r="W72" s="19" t="str">
        <f t="shared" si="18"/>
        <v/>
      </c>
    </row>
    <row r="73" spans="1:23" x14ac:dyDescent="0.2">
      <c r="A73" s="1" t="s">
        <v>222</v>
      </c>
      <c r="B73" s="1" t="s">
        <v>219</v>
      </c>
      <c r="C73" s="3">
        <f>IF(A73&lt;&gt;"",VLOOKUP(A73,Runners!A$3:AS$201,C$1,FALSE),0)</f>
        <v>9.7222222222222224E-3</v>
      </c>
      <c r="D73" s="6">
        <f t="shared" si="14"/>
        <v>69</v>
      </c>
      <c r="E73" s="2"/>
      <c r="F73" s="2">
        <f t="shared" si="19"/>
        <v>0</v>
      </c>
      <c r="J73" s="1" t="str">
        <f t="shared" si="20"/>
        <v>Lee Ramsden</v>
      </c>
      <c r="M73" s="8" t="str">
        <f>IF(D73&lt;=L$4,SMALL(E$4:E$202,D73),"")</f>
        <v/>
      </c>
      <c r="N73" s="8" t="str">
        <f>IF(D73&lt;=L$4,VLOOKUP(M73,E$4:F$202,2,FALSE),"")</f>
        <v/>
      </c>
      <c r="O73" s="1" t="str">
        <f>IF(D73&lt;=L$4,VLOOKUP(M73,E$4:J$202,6,FALSE),"")</f>
        <v/>
      </c>
      <c r="P73" s="40" t="str">
        <f>IF(D73&lt;=L$4,VLOOKUP(O73,A$4:B$202,2,FALSE),"")</f>
        <v/>
      </c>
      <c r="Q73" s="40" t="str">
        <f t="shared" si="15"/>
        <v/>
      </c>
      <c r="R73" s="6">
        <f t="shared" si="16"/>
        <v>0</v>
      </c>
      <c r="S73" s="6">
        <f>IF(AND(D73&lt;=L$4,P73&lt;&gt;"Y"),IF(N73&lt;VLOOKUP(O73,Runners!A$3:CT$201,S$1,FALSE),IF(Y$2="zero",0,Y$2),0),0)</f>
        <v>0</v>
      </c>
      <c r="T73" s="6">
        <f t="shared" si="17"/>
        <v>0</v>
      </c>
      <c r="U73" s="2"/>
      <c r="V73" s="2" t="str">
        <f>IF(O73&lt;&gt;"",VLOOKUP(O73,Runners!CZ$3:DM$201,V$1,FALSE),"")</f>
        <v/>
      </c>
      <c r="W73" s="19" t="str">
        <f t="shared" si="18"/>
        <v/>
      </c>
    </row>
    <row r="74" spans="1:23" x14ac:dyDescent="0.2">
      <c r="A74" s="1" t="s">
        <v>169</v>
      </c>
      <c r="C74" s="3">
        <f>IF(A74&lt;&gt;"",VLOOKUP(A74,Runners!A$3:AS$201,C$1,FALSE),0)</f>
        <v>1.6319444444444445E-2</v>
      </c>
      <c r="D74" s="6">
        <f t="shared" si="14"/>
        <v>70</v>
      </c>
      <c r="E74" s="2"/>
      <c r="F74" s="2">
        <f t="shared" si="19"/>
        <v>0</v>
      </c>
      <c r="J74" s="1" t="str">
        <f t="shared" si="20"/>
        <v>Lee Vaudrey</v>
      </c>
      <c r="M74" s="8" t="str">
        <f>IF(D74&lt;=L$4,SMALL(E$4:E$202,D74),"")</f>
        <v/>
      </c>
      <c r="N74" s="8" t="str">
        <f>IF(D74&lt;=L$4,VLOOKUP(M74,E$4:F$202,2,FALSE),"")</f>
        <v/>
      </c>
      <c r="O74" s="1" t="str">
        <f>IF(D74&lt;=L$4,VLOOKUP(M74,E$4:J$202,6,FALSE),"")</f>
        <v/>
      </c>
      <c r="P74" s="40" t="str">
        <f>IF(D74&lt;=L$4,VLOOKUP(O74,A$4:B$202,2,FALSE),"")</f>
        <v/>
      </c>
      <c r="Q74" s="40" t="str">
        <f t="shared" si="15"/>
        <v/>
      </c>
      <c r="R74" s="6">
        <f t="shared" si="16"/>
        <v>0</v>
      </c>
      <c r="S74" s="6">
        <f>IF(AND(D74&lt;=L$4,P74&lt;&gt;"Y"),IF(N74&lt;VLOOKUP(O74,Runners!A$3:CT$201,S$1,FALSE),IF(Y$2="zero",0,Y$2),0),0)</f>
        <v>0</v>
      </c>
      <c r="T74" s="6">
        <f t="shared" si="17"/>
        <v>0</v>
      </c>
      <c r="U74" s="2"/>
      <c r="V74" s="2" t="str">
        <f>IF(O74&lt;&gt;"",VLOOKUP(O74,Runners!CZ$3:DM$201,V$1,FALSE),"")</f>
        <v/>
      </c>
      <c r="W74" s="19" t="str">
        <f t="shared" si="18"/>
        <v/>
      </c>
    </row>
    <row r="75" spans="1:23" x14ac:dyDescent="0.2">
      <c r="A75" s="1" t="s">
        <v>167</v>
      </c>
      <c r="C75" s="3">
        <f>IF(A75&lt;&gt;"",VLOOKUP(A75,Runners!A$3:AS$201,C$1,FALSE),0)</f>
        <v>1.545138888888889E-2</v>
      </c>
      <c r="D75" s="6">
        <f t="shared" si="14"/>
        <v>71</v>
      </c>
      <c r="E75" s="2">
        <v>4.040509259259259E-2</v>
      </c>
      <c r="F75" s="2">
        <f t="shared" si="19"/>
        <v>2.49537037037037E-2</v>
      </c>
      <c r="J75" s="1" t="str">
        <f t="shared" si="20"/>
        <v>Lewis McAfee</v>
      </c>
      <c r="M75" s="8" t="str">
        <f>IF(D75&lt;=L$4,SMALL(E$4:E$202,D75),"")</f>
        <v/>
      </c>
      <c r="N75" s="8" t="str">
        <f>IF(D75&lt;=L$4,VLOOKUP(M75,E$4:F$202,2,FALSE),"")</f>
        <v/>
      </c>
      <c r="O75" s="1" t="str">
        <f>IF(D75&lt;=L$4,VLOOKUP(M75,E$4:J$202,6,FALSE),"")</f>
        <v/>
      </c>
      <c r="P75" s="40" t="str">
        <f>IF(D75&lt;=L$4,VLOOKUP(O75,A$4:B$202,2,FALSE),"")</f>
        <v/>
      </c>
      <c r="Q75" s="40" t="str">
        <f t="shared" si="15"/>
        <v/>
      </c>
      <c r="R75" s="6">
        <f t="shared" si="16"/>
        <v>0</v>
      </c>
      <c r="S75" s="6">
        <f>IF(AND(D75&lt;=L$4,P75&lt;&gt;"Y"),IF(N75&lt;VLOOKUP(O75,Runners!A$3:CT$201,S$1,FALSE),IF(Y$2="zero",0,Y$2),0),0)</f>
        <v>0</v>
      </c>
      <c r="T75" s="6">
        <f t="shared" si="17"/>
        <v>0</v>
      </c>
      <c r="U75" s="2"/>
      <c r="V75" s="2" t="str">
        <f>IF(O75&lt;&gt;"",VLOOKUP(O75,Runners!CZ$3:DM$201,V$1,FALSE),"")</f>
        <v/>
      </c>
      <c r="W75" s="19" t="str">
        <f t="shared" si="18"/>
        <v/>
      </c>
    </row>
    <row r="76" spans="1:23" x14ac:dyDescent="0.2">
      <c r="A76" s="1" t="s">
        <v>195</v>
      </c>
      <c r="C76" s="3">
        <f>IF(A76&lt;&gt;"",VLOOKUP(A76,Runners!A$3:AS$201,C$1,FALSE),0)</f>
        <v>1.0937499999999999E-2</v>
      </c>
      <c r="D76" s="6">
        <f t="shared" si="14"/>
        <v>72</v>
      </c>
      <c r="E76" s="2">
        <v>3.9120370370370368E-2</v>
      </c>
      <c r="F76" s="2">
        <f t="shared" si="19"/>
        <v>2.8182870370370369E-2</v>
      </c>
      <c r="J76" s="1" t="str">
        <f t="shared" si="20"/>
        <v>Linda Chadderton</v>
      </c>
      <c r="M76" s="8" t="str">
        <f>IF(D76&lt;=L$4,SMALL(E$4:E$202,D76),"")</f>
        <v/>
      </c>
      <c r="N76" s="8" t="str">
        <f>IF(D76&lt;=L$4,VLOOKUP(M76,E$4:F$202,2,FALSE),"")</f>
        <v/>
      </c>
      <c r="O76" s="1" t="str">
        <f>IF(D76&lt;=L$4,VLOOKUP(M76,E$4:J$202,6,FALSE),"")</f>
        <v/>
      </c>
      <c r="P76" s="40" t="str">
        <f>IF(D76&lt;=L$4,VLOOKUP(O76,A$4:B$202,2,FALSE),"")</f>
        <v/>
      </c>
      <c r="Q76" s="40" t="str">
        <f t="shared" si="15"/>
        <v/>
      </c>
      <c r="R76" s="6">
        <f t="shared" si="16"/>
        <v>0</v>
      </c>
      <c r="S76" s="6">
        <f>IF(AND(D76&lt;=L$4,P76&lt;&gt;"Y"),IF(N76&lt;VLOOKUP(O76,Runners!A$3:CT$201,S$1,FALSE),IF(Y$2="zero",0,Y$2),0),0)</f>
        <v>0</v>
      </c>
      <c r="T76" s="6">
        <f t="shared" si="17"/>
        <v>0</v>
      </c>
      <c r="U76" s="2"/>
      <c r="V76" s="2" t="str">
        <f>IF(O76&lt;&gt;"",VLOOKUP(O76,Runners!CZ$3:DM$201,V$1,FALSE),"")</f>
        <v/>
      </c>
      <c r="W76" s="19" t="str">
        <f t="shared" si="18"/>
        <v/>
      </c>
    </row>
    <row r="77" spans="1:23" x14ac:dyDescent="0.2">
      <c r="A77" s="1" t="s">
        <v>165</v>
      </c>
      <c r="C77" s="3">
        <f>IF(A77&lt;&gt;"",VLOOKUP(A77,Runners!A$3:AS$201,C$1,FALSE),0)</f>
        <v>1.7534722222222222E-2</v>
      </c>
      <c r="D77" s="6">
        <f t="shared" si="14"/>
        <v>73</v>
      </c>
      <c r="E77" s="2"/>
      <c r="F77" s="2">
        <f t="shared" si="19"/>
        <v>0</v>
      </c>
      <c r="J77" s="1" t="str">
        <f t="shared" si="20"/>
        <v>Liz Abbott</v>
      </c>
      <c r="M77" s="8" t="str">
        <f>IF(D77&lt;=L$4,SMALL(E$4:E$202,D77),"")</f>
        <v/>
      </c>
      <c r="N77" s="8" t="str">
        <f>IF(D77&lt;=L$4,VLOOKUP(M77,E$4:F$202,2,FALSE),"")</f>
        <v/>
      </c>
      <c r="O77" s="1" t="str">
        <f>IF(D77&lt;=L$4,VLOOKUP(M77,E$4:J$202,6,FALSE),"")</f>
        <v/>
      </c>
      <c r="P77" s="40" t="str">
        <f>IF(D77&lt;=L$4,VLOOKUP(O77,A$4:B$202,2,FALSE),"")</f>
        <v/>
      </c>
      <c r="Q77" s="40" t="str">
        <f t="shared" si="15"/>
        <v/>
      </c>
      <c r="R77" s="6">
        <f t="shared" si="16"/>
        <v>0</v>
      </c>
      <c r="S77" s="6">
        <f>IF(AND(D77&lt;=L$4,P77&lt;&gt;"Y"),IF(N77&lt;VLOOKUP(O77,Runners!A$3:CT$201,S$1,FALSE),IF(Y$2="zero",0,Y$2),0),0)</f>
        <v>0</v>
      </c>
      <c r="T77" s="6">
        <f t="shared" si="17"/>
        <v>0</v>
      </c>
      <c r="U77" s="2"/>
      <c r="V77" s="2" t="str">
        <f>IF(O77&lt;&gt;"",VLOOKUP(O77,Runners!CZ$3:DM$201,V$1,FALSE),"")</f>
        <v/>
      </c>
      <c r="W77" s="19" t="str">
        <f t="shared" si="18"/>
        <v/>
      </c>
    </row>
    <row r="78" spans="1:23" x14ac:dyDescent="0.2">
      <c r="A78" s="1" t="s">
        <v>221</v>
      </c>
      <c r="B78" s="1" t="s">
        <v>219</v>
      </c>
      <c r="C78" s="3">
        <f>IF(A78&lt;&gt;"",VLOOKUP(A78,Runners!A$3:AS$201,C$1,FALSE),0)</f>
        <v>3.1250000000000002E-3</v>
      </c>
      <c r="D78" s="6">
        <f t="shared" si="14"/>
        <v>74</v>
      </c>
      <c r="E78" s="2"/>
      <c r="F78" s="2">
        <f t="shared" si="19"/>
        <v>0</v>
      </c>
      <c r="J78" s="1" t="str">
        <f t="shared" si="20"/>
        <v>Liz Boon</v>
      </c>
      <c r="M78" s="8" t="str">
        <f>IF(D78&lt;=L$4,SMALL(E$4:E$202,D78),"")</f>
        <v/>
      </c>
      <c r="N78" s="8" t="str">
        <f>IF(D78&lt;=L$4,VLOOKUP(M78,E$4:F$202,2,FALSE),"")</f>
        <v/>
      </c>
      <c r="O78" s="1" t="str">
        <f>IF(D78&lt;=L$4,VLOOKUP(M78,E$4:J$202,6,FALSE),"")</f>
        <v/>
      </c>
      <c r="P78" s="40" t="str">
        <f>IF(D78&lt;=L$4,VLOOKUP(O78,A$4:B$202,2,FALSE),"")</f>
        <v/>
      </c>
      <c r="Q78" s="40" t="str">
        <f t="shared" si="15"/>
        <v/>
      </c>
      <c r="R78" s="6">
        <f t="shared" si="16"/>
        <v>0</v>
      </c>
      <c r="S78" s="6">
        <f>IF(AND(D78&lt;=L$4,P78&lt;&gt;"Y"),IF(N78&lt;VLOOKUP(O78,Runners!A$3:CT$201,S$1,FALSE),IF(Y$2="zero",0,Y$2),0),0)</f>
        <v>0</v>
      </c>
      <c r="T78" s="6">
        <f t="shared" si="17"/>
        <v>0</v>
      </c>
      <c r="U78" s="2"/>
      <c r="V78" s="2" t="str">
        <f>IF(O78&lt;&gt;"",VLOOKUP(O78,Runners!CZ$3:DM$201,V$1,FALSE),"")</f>
        <v/>
      </c>
      <c r="W78" s="19" t="str">
        <f t="shared" si="18"/>
        <v/>
      </c>
    </row>
    <row r="79" spans="1:23" x14ac:dyDescent="0.2">
      <c r="A79" s="1" t="s">
        <v>157</v>
      </c>
      <c r="B79" s="3"/>
      <c r="C79" s="3">
        <f>IF(A79&lt;&gt;"",VLOOKUP(A79,Runners!A$3:AS$201,C$1,FALSE),0)</f>
        <v>1.0416666666666666E-2</v>
      </c>
      <c r="D79" s="6">
        <f t="shared" si="14"/>
        <v>75</v>
      </c>
      <c r="E79" s="2">
        <v>3.6689814814814821E-2</v>
      </c>
      <c r="F79" s="2">
        <f t="shared" si="19"/>
        <v>2.6273148148148157E-2</v>
      </c>
      <c r="J79" s="1" t="str">
        <f t="shared" si="20"/>
        <v>Liz Canavan</v>
      </c>
      <c r="M79" s="8" t="str">
        <f>IF(D79&lt;=L$4,SMALL(E$4:E$202,D79),"")</f>
        <v/>
      </c>
      <c r="N79" s="8" t="str">
        <f>IF(D79&lt;=L$4,VLOOKUP(M79,E$4:F$202,2,FALSE),"")</f>
        <v/>
      </c>
      <c r="O79" s="1" t="str">
        <f>IF(D79&lt;=L$4,VLOOKUP(M79,E$4:J$202,6,FALSE),"")</f>
        <v/>
      </c>
      <c r="P79" s="40" t="str">
        <f>IF(D79&lt;=L$4,VLOOKUP(O79,A$4:B$202,2,FALSE),"")</f>
        <v/>
      </c>
      <c r="Q79" s="40" t="str">
        <f t="shared" si="15"/>
        <v/>
      </c>
      <c r="R79" s="6">
        <f t="shared" si="16"/>
        <v>0</v>
      </c>
      <c r="S79" s="6">
        <f>IF(AND(D79&lt;=L$4,P79&lt;&gt;"Y"),IF(N79&lt;VLOOKUP(O79,Runners!A$3:CT$201,S$1,FALSE),IF(Y$2="zero",0,Y$2),0),0)</f>
        <v>0</v>
      </c>
      <c r="T79" s="6">
        <f t="shared" si="17"/>
        <v>0</v>
      </c>
      <c r="U79" s="2"/>
      <c r="V79" s="2" t="str">
        <f>IF(O79&lt;&gt;"",VLOOKUP(O79,Runners!CZ$3:DM$201,V$1,FALSE),"")</f>
        <v/>
      </c>
      <c r="W79" s="19" t="str">
        <f t="shared" si="18"/>
        <v/>
      </c>
    </row>
    <row r="80" spans="1:23" x14ac:dyDescent="0.2">
      <c r="A80" s="1" t="s">
        <v>183</v>
      </c>
      <c r="C80" s="3">
        <f>IF(A80&lt;&gt;"",VLOOKUP(A80,Runners!A$3:AS$201,C$1,FALSE),0)</f>
        <v>1.4930555555555556E-2</v>
      </c>
      <c r="D80" s="6">
        <f t="shared" si="14"/>
        <v>76</v>
      </c>
      <c r="E80" s="2"/>
      <c r="F80" s="2">
        <f t="shared" si="19"/>
        <v>0</v>
      </c>
      <c r="J80" s="1" t="str">
        <f t="shared" si="20"/>
        <v>Louise Cox</v>
      </c>
      <c r="M80" s="8" t="str">
        <f>IF(D80&lt;=L$4,SMALL(E$4:E$202,D80),"")</f>
        <v/>
      </c>
      <c r="N80" s="8" t="str">
        <f>IF(D80&lt;=L$4,VLOOKUP(M80,E$4:F$202,2,FALSE),"")</f>
        <v/>
      </c>
      <c r="O80" s="1" t="str">
        <f>IF(D80&lt;=L$4,VLOOKUP(M80,E$4:J$202,6,FALSE),"")</f>
        <v/>
      </c>
      <c r="P80" s="40" t="str">
        <f>IF(D80&lt;=L$4,VLOOKUP(O80,A$4:B$202,2,FALSE),"")</f>
        <v/>
      </c>
      <c r="Q80" s="40" t="str">
        <f t="shared" si="15"/>
        <v/>
      </c>
      <c r="R80" s="6">
        <f t="shared" si="16"/>
        <v>0</v>
      </c>
      <c r="S80" s="6">
        <f>IF(AND(D80&lt;=L$4,P80&lt;&gt;"Y"),IF(N80&lt;VLOOKUP(O80,Runners!A$3:CT$201,S$1,FALSE),IF(Y$2="zero",0,Y$2),0),0)</f>
        <v>0</v>
      </c>
      <c r="T80" s="6">
        <f t="shared" si="17"/>
        <v>0</v>
      </c>
      <c r="U80" s="2"/>
      <c r="V80" s="2" t="str">
        <f>IF(O80&lt;&gt;"",VLOOKUP(O80,Runners!CZ$3:DM$201,V$1,FALSE),"")</f>
        <v/>
      </c>
      <c r="W80" s="19" t="str">
        <f t="shared" si="18"/>
        <v/>
      </c>
    </row>
    <row r="81" spans="1:23" x14ac:dyDescent="0.2">
      <c r="A81" s="41" t="s">
        <v>185</v>
      </c>
      <c r="C81" s="3">
        <f>IF(A81&lt;&gt;"",VLOOKUP(A81,Runners!A$3:AS$201,C$1,FALSE),0)</f>
        <v>1.2500000000000001E-2</v>
      </c>
      <c r="D81" s="6">
        <f t="shared" si="14"/>
        <v>77</v>
      </c>
      <c r="E81" s="2">
        <v>3.5763888888888887E-2</v>
      </c>
      <c r="F81" s="2">
        <f t="shared" si="19"/>
        <v>2.3263888888888886E-2</v>
      </c>
      <c r="J81" s="1" t="str">
        <f t="shared" si="20"/>
        <v>Maddy Markham</v>
      </c>
      <c r="M81" s="8" t="str">
        <f>IF(D81&lt;=L$4,SMALL(E$4:E$202,D81),"")</f>
        <v/>
      </c>
      <c r="N81" s="8" t="str">
        <f>IF(D81&lt;=L$4,VLOOKUP(M81,E$4:F$202,2,FALSE),"")</f>
        <v/>
      </c>
      <c r="O81" s="1" t="str">
        <f>IF(D81&lt;=L$4,VLOOKUP(M81,E$4:J$202,6,FALSE),"")</f>
        <v/>
      </c>
      <c r="P81" s="40" t="str">
        <f>IF(D81&lt;=L$4,VLOOKUP(O81,A$4:B$202,2,FALSE),"")</f>
        <v/>
      </c>
      <c r="Q81" s="40" t="str">
        <f t="shared" si="15"/>
        <v/>
      </c>
      <c r="R81" s="6">
        <f t="shared" si="16"/>
        <v>0</v>
      </c>
      <c r="S81" s="6">
        <f>IF(AND(D81&lt;=L$4,P81&lt;&gt;"Y"),IF(N81&lt;VLOOKUP(O81,Runners!A$3:CT$201,S$1,FALSE),IF(Y$2="zero",0,Y$2),0),0)</f>
        <v>0</v>
      </c>
      <c r="T81" s="6">
        <f t="shared" si="17"/>
        <v>0</v>
      </c>
      <c r="U81" s="2"/>
      <c r="V81" s="2" t="str">
        <f>IF(O81&lt;&gt;"",VLOOKUP(O81,Runners!CZ$3:DM$201,V$1,FALSE),"")</f>
        <v/>
      </c>
      <c r="W81" s="19" t="str">
        <f t="shared" si="18"/>
        <v/>
      </c>
    </row>
    <row r="82" spans="1:23" x14ac:dyDescent="0.2">
      <c r="A82" s="1" t="s">
        <v>145</v>
      </c>
      <c r="C82" s="3">
        <f>IF(A82&lt;&gt;"",VLOOKUP(A82,Runners!A$3:AS$201,C$1,FALSE),0)</f>
        <v>1.5972222222222221E-2</v>
      </c>
      <c r="D82" s="6">
        <f t="shared" si="14"/>
        <v>78</v>
      </c>
      <c r="E82" s="2"/>
      <c r="F82" s="2">
        <f t="shared" si="19"/>
        <v>0</v>
      </c>
      <c r="J82" s="1" t="str">
        <f t="shared" si="20"/>
        <v>Mark Hughes</v>
      </c>
      <c r="M82" s="8" t="str">
        <f>IF(D82&lt;=L$4,SMALL(E$4:E$202,D82),"")</f>
        <v/>
      </c>
      <c r="N82" s="8" t="str">
        <f>IF(D82&lt;=L$4,VLOOKUP(M82,E$4:F$202,2,FALSE),"")</f>
        <v/>
      </c>
      <c r="O82" s="1" t="str">
        <f>IF(D82&lt;=L$4,VLOOKUP(M82,E$4:J$202,6,FALSE),"")</f>
        <v/>
      </c>
      <c r="P82" s="40" t="str">
        <f>IF(D82&lt;=L$4,VLOOKUP(O82,A$4:B$202,2,FALSE),"")</f>
        <v/>
      </c>
      <c r="Q82" s="40" t="str">
        <f t="shared" si="15"/>
        <v/>
      </c>
      <c r="R82" s="6">
        <f t="shared" si="16"/>
        <v>0</v>
      </c>
      <c r="S82" s="6">
        <f>IF(AND(D82&lt;=L$4,P82&lt;&gt;"Y"),IF(N82&lt;VLOOKUP(O82,Runners!A$3:CT$201,S$1,FALSE),IF(Y$2="zero",0,Y$2),0),0)</f>
        <v>0</v>
      </c>
      <c r="T82" s="6">
        <f t="shared" si="17"/>
        <v>0</v>
      </c>
      <c r="U82" s="2"/>
      <c r="V82" s="2" t="str">
        <f>IF(O82&lt;&gt;"",VLOOKUP(O82,Runners!CZ$3:DM$201,V$1,FALSE),"")</f>
        <v/>
      </c>
      <c r="W82" s="19" t="str">
        <f t="shared" si="18"/>
        <v/>
      </c>
    </row>
    <row r="83" spans="1:23" x14ac:dyDescent="0.2">
      <c r="A83" s="1" t="s">
        <v>210</v>
      </c>
      <c r="C83" s="3">
        <f>IF(A83&lt;&gt;"",VLOOKUP(A83,Runners!A$3:AS$201,C$1,FALSE),0)</f>
        <v>1.40625E-2</v>
      </c>
      <c r="D83" s="6">
        <f t="shared" si="14"/>
        <v>79</v>
      </c>
      <c r="E83" s="2">
        <v>3.6469907407407402E-2</v>
      </c>
      <c r="F83" s="2">
        <f t="shared" si="19"/>
        <v>2.2407407407407404E-2</v>
      </c>
      <c r="J83" s="1" t="str">
        <f t="shared" si="20"/>
        <v>Mark Johnston</v>
      </c>
      <c r="M83" s="8" t="str">
        <f>IF(D83&lt;=L$4,SMALL(E$4:E$202,D83),"")</f>
        <v/>
      </c>
      <c r="N83" s="8" t="str">
        <f>IF(D83&lt;=L$4,VLOOKUP(M83,E$4:F$202,2,FALSE),"")</f>
        <v/>
      </c>
      <c r="O83" s="1" t="str">
        <f>IF(D83&lt;=L$4,VLOOKUP(M83,E$4:J$202,6,FALSE),"")</f>
        <v/>
      </c>
      <c r="P83" s="40" t="str">
        <f>IF(D83&lt;=L$4,VLOOKUP(O83,A$4:B$202,2,FALSE),"")</f>
        <v/>
      </c>
      <c r="Q83" s="40" t="str">
        <f t="shared" si="15"/>
        <v/>
      </c>
      <c r="R83" s="6">
        <f t="shared" si="16"/>
        <v>0</v>
      </c>
      <c r="S83" s="6">
        <f>IF(AND(D83&lt;=L$4,P83&lt;&gt;"Y"),IF(N83&lt;VLOOKUP(O83,Runners!A$3:CT$201,S$1,FALSE),IF(Y$2="zero",0,Y$2),0),0)</f>
        <v>0</v>
      </c>
      <c r="T83" s="6">
        <f t="shared" si="17"/>
        <v>0</v>
      </c>
      <c r="U83" s="2"/>
      <c r="V83" s="2" t="str">
        <f>IF(O83&lt;&gt;"",VLOOKUP(O83,Runners!CZ$3:DM$201,V$1,FALSE),"")</f>
        <v/>
      </c>
      <c r="W83" s="19" t="str">
        <f t="shared" si="18"/>
        <v/>
      </c>
    </row>
    <row r="84" spans="1:23" x14ac:dyDescent="0.2">
      <c r="A84" s="1" t="s">
        <v>26</v>
      </c>
      <c r="C84" s="3">
        <f>IF(A84&lt;&gt;"",VLOOKUP(A84,Runners!A$3:AS$201,C$1,FALSE),0)</f>
        <v>1.5625E-2</v>
      </c>
      <c r="D84" s="6">
        <f t="shared" si="14"/>
        <v>80</v>
      </c>
      <c r="E84" s="2">
        <v>3.5729166666666666E-2</v>
      </c>
      <c r="F84" s="2">
        <f t="shared" si="19"/>
        <v>2.0104166666666666E-2</v>
      </c>
      <c r="J84" s="1" t="str">
        <f t="shared" si="20"/>
        <v>Mark Selby</v>
      </c>
      <c r="M84" s="8" t="str">
        <f>IF(D84&lt;=L$4,SMALL(E$4:E$202,D84),"")</f>
        <v/>
      </c>
      <c r="N84" s="8" t="str">
        <f>IF(D84&lt;=L$4,VLOOKUP(M84,E$4:F$202,2,FALSE),"")</f>
        <v/>
      </c>
      <c r="O84" s="1" t="str">
        <f>IF(D84&lt;=L$4,VLOOKUP(M84,E$4:J$202,6,FALSE),"")</f>
        <v/>
      </c>
      <c r="P84" s="40" t="str">
        <f>IF(D84&lt;=L$4,VLOOKUP(O84,A$4:B$202,2,FALSE),"")</f>
        <v/>
      </c>
      <c r="Q84" s="40" t="str">
        <f t="shared" si="15"/>
        <v/>
      </c>
      <c r="R84" s="6">
        <f t="shared" si="16"/>
        <v>0</v>
      </c>
      <c r="S84" s="6">
        <f>IF(AND(D84&lt;=L$4,P84&lt;&gt;"Y"),IF(N84&lt;VLOOKUP(O84,Runners!A$3:CT$201,S$1,FALSE),IF(Y$2="zero",0,Y$2),0),0)</f>
        <v>0</v>
      </c>
      <c r="T84" s="6">
        <f t="shared" si="17"/>
        <v>0</v>
      </c>
      <c r="U84" s="2"/>
      <c r="V84" s="2" t="str">
        <f>IF(O84&lt;&gt;"",VLOOKUP(O84,Runners!CZ$3:DM$201,V$1,FALSE),"")</f>
        <v/>
      </c>
      <c r="W84" s="19" t="str">
        <f t="shared" si="18"/>
        <v/>
      </c>
    </row>
    <row r="85" spans="1:23" x14ac:dyDescent="0.2">
      <c r="A85" s="1" t="s">
        <v>224</v>
      </c>
      <c r="B85" s="3"/>
      <c r="C85" s="3">
        <f>IF(A85&lt;&gt;"",VLOOKUP(A85,Runners!A$3:AS$201,C$1,FALSE),0)</f>
        <v>1.40625E-2</v>
      </c>
      <c r="D85" s="6">
        <f t="shared" si="14"/>
        <v>81</v>
      </c>
      <c r="E85" s="2"/>
      <c r="F85" s="2">
        <f t="shared" si="19"/>
        <v>0</v>
      </c>
      <c r="J85" s="1" t="str">
        <f t="shared" si="20"/>
        <v>Matt Ames</v>
      </c>
      <c r="M85" s="8" t="str">
        <f>IF(D85&lt;=L$4,SMALL(E$4:E$202,D85),"")</f>
        <v/>
      </c>
      <c r="N85" s="8" t="str">
        <f>IF(D85&lt;=L$4,VLOOKUP(M85,E$4:F$202,2,FALSE),"")</f>
        <v/>
      </c>
      <c r="O85" s="1" t="str">
        <f>IF(D85&lt;=L$4,VLOOKUP(M85,E$4:J$202,6,FALSE),"")</f>
        <v/>
      </c>
      <c r="P85" s="40" t="str">
        <f>IF(D85&lt;=L$4,VLOOKUP(O85,A$4:B$202,2,FALSE),"")</f>
        <v/>
      </c>
      <c r="Q85" s="40" t="str">
        <f t="shared" si="15"/>
        <v/>
      </c>
      <c r="R85" s="6">
        <f t="shared" si="16"/>
        <v>0</v>
      </c>
      <c r="S85" s="6">
        <f>IF(AND(D85&lt;=L$4,P85&lt;&gt;"Y"),IF(N85&lt;VLOOKUP(O85,Runners!A$3:CT$201,S$1,FALSE),IF(Y$2="zero",0,Y$2),0),0)</f>
        <v>0</v>
      </c>
      <c r="T85" s="6">
        <f t="shared" si="17"/>
        <v>0</v>
      </c>
      <c r="U85" s="2"/>
      <c r="V85" s="2" t="str">
        <f>IF(O85&lt;&gt;"",VLOOKUP(O85,Runners!CZ$3:DM$201,V$1,FALSE),"")</f>
        <v/>
      </c>
      <c r="W85" s="19" t="str">
        <f t="shared" si="18"/>
        <v/>
      </c>
    </row>
    <row r="86" spans="1:23" x14ac:dyDescent="0.2">
      <c r="A86" s="1" t="s">
        <v>196</v>
      </c>
      <c r="C86" s="3">
        <f>IF(A86&lt;&gt;"",VLOOKUP(A86,Runners!A$3:AS$201,C$1,FALSE),0)</f>
        <v>1.5625E-2</v>
      </c>
      <c r="D86" s="6">
        <f t="shared" si="14"/>
        <v>82</v>
      </c>
      <c r="E86" s="2">
        <v>3.3645833333333333E-2</v>
      </c>
      <c r="F86" s="2">
        <f t="shared" si="19"/>
        <v>1.8020833333333333E-2</v>
      </c>
      <c r="J86" s="1" t="str">
        <f t="shared" si="20"/>
        <v>Matthew Holton</v>
      </c>
      <c r="M86" s="8" t="str">
        <f>IF(D86&lt;=L$4,SMALL(E$4:E$202,D86),"")</f>
        <v/>
      </c>
      <c r="N86" s="8" t="str">
        <f>IF(D86&lt;=L$4,VLOOKUP(M86,E$4:F$202,2,FALSE),"")</f>
        <v/>
      </c>
      <c r="O86" s="1" t="str">
        <f>IF(D86&lt;=L$4,VLOOKUP(M86,E$4:J$202,6,FALSE),"")</f>
        <v/>
      </c>
      <c r="P86" s="40" t="str">
        <f>IF(D86&lt;=L$4,VLOOKUP(O86,A$4:B$202,2,FALSE),"")</f>
        <v/>
      </c>
      <c r="Q86" s="40" t="str">
        <f t="shared" si="15"/>
        <v/>
      </c>
      <c r="R86" s="6">
        <f t="shared" si="16"/>
        <v>0</v>
      </c>
      <c r="S86" s="6">
        <f>IF(AND(D86&lt;=L$4,P86&lt;&gt;"Y"),IF(N86&lt;VLOOKUP(O86,Runners!A$3:CT$201,S$1,FALSE),IF(Y$2="zero",0,Y$2),0),0)</f>
        <v>0</v>
      </c>
      <c r="T86" s="6">
        <f t="shared" si="17"/>
        <v>0</v>
      </c>
      <c r="U86" s="2"/>
      <c r="V86" s="2" t="str">
        <f>IF(O86&lt;&gt;"",VLOOKUP(O86,Runners!CZ$3:DM$201,V$1,FALSE),"")</f>
        <v/>
      </c>
      <c r="W86" s="19" t="str">
        <f t="shared" si="18"/>
        <v/>
      </c>
    </row>
    <row r="87" spans="1:23" x14ac:dyDescent="0.2">
      <c r="A87" s="1" t="s">
        <v>204</v>
      </c>
      <c r="B87" s="3"/>
      <c r="C87" s="3">
        <f>IF(A87&lt;&gt;"",VLOOKUP(A87,Runners!A$3:AS$201,C$1,FALSE),0)</f>
        <v>1.7187500000000001E-2</v>
      </c>
      <c r="D87" s="6">
        <f t="shared" si="14"/>
        <v>83</v>
      </c>
      <c r="E87" s="2"/>
      <c r="F87" s="2">
        <f t="shared" si="19"/>
        <v>0</v>
      </c>
      <c r="J87" s="1" t="str">
        <f t="shared" si="20"/>
        <v>Mel Koth</v>
      </c>
      <c r="M87" s="8" t="str">
        <f>IF(D87&lt;=L$4,SMALL(E$4:E$202,D87),"")</f>
        <v/>
      </c>
      <c r="N87" s="8" t="str">
        <f>IF(D87&lt;=L$4,VLOOKUP(M87,E$4:F$202,2,FALSE),"")</f>
        <v/>
      </c>
      <c r="O87" s="1" t="str">
        <f>IF(D87&lt;=L$4,VLOOKUP(M87,E$4:J$202,6,FALSE),"")</f>
        <v/>
      </c>
      <c r="P87" s="40" t="str">
        <f>IF(D87&lt;=L$4,VLOOKUP(O87,A$4:B$202,2,FALSE),"")</f>
        <v/>
      </c>
      <c r="Q87" s="40" t="str">
        <f t="shared" si="15"/>
        <v/>
      </c>
      <c r="R87" s="6">
        <f t="shared" si="16"/>
        <v>0</v>
      </c>
      <c r="S87" s="6">
        <f>IF(AND(D87&lt;=L$4,P87&lt;&gt;"Y"),IF(N87&lt;VLOOKUP(O87,Runners!A$3:CT$201,S$1,FALSE),IF(Y$2="zero",0,Y$2),0),0)</f>
        <v>0</v>
      </c>
      <c r="T87" s="6">
        <f t="shared" si="17"/>
        <v>0</v>
      </c>
      <c r="U87" s="2"/>
      <c r="V87" s="2" t="str">
        <f>IF(O87&lt;&gt;"",VLOOKUP(O87,Runners!CZ$3:DM$201,V$1,FALSE),"")</f>
        <v/>
      </c>
      <c r="W87" s="19" t="str">
        <f t="shared" si="18"/>
        <v/>
      </c>
    </row>
    <row r="88" spans="1:23" x14ac:dyDescent="0.2">
      <c r="A88" s="1" t="s">
        <v>187</v>
      </c>
      <c r="B88" s="3"/>
      <c r="C88" s="3">
        <f>IF(A88&lt;&gt;"",VLOOKUP(A88,Runners!A$3:AS$201,C$1,FALSE),0)</f>
        <v>1.6145833333333335E-2</v>
      </c>
      <c r="D88" s="6">
        <f t="shared" si="14"/>
        <v>84</v>
      </c>
      <c r="E88" s="2"/>
      <c r="F88" s="2">
        <f t="shared" si="19"/>
        <v>0</v>
      </c>
      <c r="J88" s="1" t="str">
        <f t="shared" si="20"/>
        <v>Michael Hall</v>
      </c>
      <c r="M88" s="8" t="str">
        <f>IF(D88&lt;=L$4,SMALL(E$4:E$202,D88),"")</f>
        <v/>
      </c>
      <c r="N88" s="8" t="str">
        <f>IF(D88&lt;=L$4,VLOOKUP(M88,E$4:F$202,2,FALSE),"")</f>
        <v/>
      </c>
      <c r="O88" s="1" t="str">
        <f>IF(D88&lt;=L$4,VLOOKUP(M88,E$4:J$202,6,FALSE),"")</f>
        <v/>
      </c>
      <c r="P88" s="40" t="str">
        <f>IF(D88&lt;=L$4,VLOOKUP(O88,A$4:B$202,2,FALSE),"")</f>
        <v/>
      </c>
      <c r="Q88" s="40" t="str">
        <f t="shared" si="15"/>
        <v/>
      </c>
      <c r="R88" s="6">
        <f t="shared" si="16"/>
        <v>0</v>
      </c>
      <c r="S88" s="6">
        <f>IF(AND(D88&lt;=L$4,P88&lt;&gt;"Y"),IF(N88&lt;VLOOKUP(O88,Runners!A$3:CT$201,S$1,FALSE),IF(Y$2="zero",0,Y$2),0),0)</f>
        <v>0</v>
      </c>
      <c r="T88" s="6">
        <f t="shared" si="17"/>
        <v>0</v>
      </c>
      <c r="U88" s="2"/>
      <c r="V88" s="2" t="str">
        <f>IF(O88&lt;&gt;"",VLOOKUP(O88,Runners!CZ$3:DM$201,V$1,FALSE),"")</f>
        <v/>
      </c>
      <c r="W88" s="19" t="str">
        <f t="shared" si="18"/>
        <v/>
      </c>
    </row>
    <row r="89" spans="1:23" x14ac:dyDescent="0.2">
      <c r="A89" s="1" t="s">
        <v>227</v>
      </c>
      <c r="B89" s="3"/>
      <c r="C89" s="3">
        <f>IF(A89&lt;&gt;"",VLOOKUP(A89,Runners!A$3:AS$201,C$1,FALSE),0)</f>
        <v>1.7534722222222222E-2</v>
      </c>
      <c r="D89" s="6">
        <f t="shared" si="14"/>
        <v>85</v>
      </c>
      <c r="E89" s="2"/>
      <c r="F89" s="2">
        <f t="shared" si="19"/>
        <v>0</v>
      </c>
      <c r="J89" s="1" t="str">
        <f t="shared" si="20"/>
        <v>Michelle Chadwick</v>
      </c>
      <c r="M89" s="8" t="str">
        <f>IF(D89&lt;=L$4,SMALL(E$4:E$202,D89),"")</f>
        <v/>
      </c>
      <c r="N89" s="8" t="str">
        <f>IF(D89&lt;=L$4,VLOOKUP(M89,E$4:F$202,2,FALSE),"")</f>
        <v/>
      </c>
      <c r="O89" s="1" t="str">
        <f>IF(D89&lt;=L$4,VLOOKUP(M89,E$4:J$202,6,FALSE),"")</f>
        <v/>
      </c>
      <c r="P89" s="40" t="str">
        <f>IF(D89&lt;=L$4,VLOOKUP(O89,A$4:B$202,2,FALSE),"")</f>
        <v/>
      </c>
      <c r="Q89" s="40" t="str">
        <f t="shared" si="15"/>
        <v/>
      </c>
      <c r="R89" s="6">
        <f t="shared" si="16"/>
        <v>0</v>
      </c>
      <c r="S89" s="6">
        <f>IF(AND(D89&lt;=L$4,P89&lt;&gt;"Y"),IF(N89&lt;VLOOKUP(O89,Runners!A$3:CT$201,S$1,FALSE),IF(Y$2="zero",0,Y$2),0),0)</f>
        <v>0</v>
      </c>
      <c r="T89" s="6">
        <f t="shared" si="17"/>
        <v>0</v>
      </c>
      <c r="U89" s="2"/>
      <c r="V89" s="2" t="str">
        <f>IF(O89&lt;&gt;"",VLOOKUP(O89,Runners!CZ$3:DM$201,V$1,FALSE),"")</f>
        <v/>
      </c>
      <c r="W89" s="19" t="str">
        <f t="shared" si="18"/>
        <v/>
      </c>
    </row>
    <row r="90" spans="1:23" x14ac:dyDescent="0.2">
      <c r="A90" s="1" t="s">
        <v>15</v>
      </c>
      <c r="B90" s="3"/>
      <c r="C90" s="3">
        <f>IF(A90&lt;&gt;"",VLOOKUP(A90,Runners!A$3:AS$201,C$1,FALSE),0)</f>
        <v>2.7777777777777779E-3</v>
      </c>
      <c r="D90" s="6">
        <f t="shared" si="14"/>
        <v>86</v>
      </c>
      <c r="E90" s="2"/>
      <c r="F90" s="2">
        <f t="shared" si="19"/>
        <v>0</v>
      </c>
      <c r="J90" s="1" t="str">
        <f t="shared" si="20"/>
        <v>Michelle Sheridan</v>
      </c>
      <c r="M90" s="8" t="str">
        <f>IF(D90&lt;=L$4,SMALL(E$4:E$202,D90),"")</f>
        <v/>
      </c>
      <c r="N90" s="8" t="str">
        <f>IF(D90&lt;=L$4,VLOOKUP(M90,E$4:F$202,2,FALSE),"")</f>
        <v/>
      </c>
      <c r="O90" s="1" t="str">
        <f>IF(D90&lt;=L$4,VLOOKUP(M90,E$4:J$202,6,FALSE),"")</f>
        <v/>
      </c>
      <c r="P90" s="40" t="str">
        <f>IF(D90&lt;=L$4,VLOOKUP(O90,A$4:B$202,2,FALSE),"")</f>
        <v/>
      </c>
      <c r="Q90" s="40" t="str">
        <f t="shared" si="15"/>
        <v/>
      </c>
      <c r="R90" s="6">
        <f t="shared" si="16"/>
        <v>0</v>
      </c>
      <c r="S90" s="6">
        <f>IF(AND(D90&lt;=L$4,P90&lt;&gt;"Y"),IF(N90&lt;VLOOKUP(O90,Runners!A$3:CT$201,S$1,FALSE),IF(Y$2="zero",0,Y$2),0),0)</f>
        <v>0</v>
      </c>
      <c r="T90" s="6">
        <f t="shared" si="17"/>
        <v>0</v>
      </c>
      <c r="U90" s="2"/>
      <c r="V90" s="2" t="str">
        <f>IF(O90&lt;&gt;"",VLOOKUP(O90,Runners!CZ$3:DM$201,V$1,FALSE),"")</f>
        <v/>
      </c>
      <c r="W90" s="19" t="str">
        <f t="shared" si="18"/>
        <v/>
      </c>
    </row>
    <row r="91" spans="1:23" x14ac:dyDescent="0.2">
      <c r="A91" s="41" t="s">
        <v>186</v>
      </c>
      <c r="C91" s="3">
        <f>IF(A91&lt;&gt;"",VLOOKUP(A91,Runners!A$3:AS$201,C$1,FALSE),0)</f>
        <v>1.1631944444444445E-2</v>
      </c>
      <c r="D91" s="6">
        <f t="shared" si="14"/>
        <v>87</v>
      </c>
      <c r="E91" s="2"/>
      <c r="F91" s="2">
        <f t="shared" si="19"/>
        <v>0</v>
      </c>
      <c r="J91" s="1" t="str">
        <f t="shared" si="20"/>
        <v>Mick Widdup</v>
      </c>
      <c r="M91" s="8" t="str">
        <f>IF(D91&lt;=L$4,SMALL(E$4:E$202,D91),"")</f>
        <v/>
      </c>
      <c r="N91" s="8" t="str">
        <f>IF(D91&lt;=L$4,VLOOKUP(M91,E$4:F$202,2,FALSE),"")</f>
        <v/>
      </c>
      <c r="O91" s="1" t="str">
        <f>IF(D91&lt;=L$4,VLOOKUP(M91,E$4:J$202,6,FALSE),"")</f>
        <v/>
      </c>
      <c r="P91" s="40" t="str">
        <f>IF(D91&lt;=L$4,VLOOKUP(O91,A$4:B$202,2,FALSE),"")</f>
        <v/>
      </c>
      <c r="Q91" s="40" t="str">
        <f t="shared" si="15"/>
        <v/>
      </c>
      <c r="R91" s="6">
        <f t="shared" si="16"/>
        <v>0</v>
      </c>
      <c r="S91" s="6">
        <f>IF(AND(D91&lt;=L$4,P91&lt;&gt;"Y"),IF(N91&lt;VLOOKUP(O91,Runners!A$3:CT$201,S$1,FALSE),IF(Y$2="zero",0,Y$2),0),0)</f>
        <v>0</v>
      </c>
      <c r="T91" s="6">
        <f t="shared" si="17"/>
        <v>0</v>
      </c>
      <c r="U91" s="2"/>
      <c r="V91" s="2" t="str">
        <f>IF(O91&lt;&gt;"",VLOOKUP(O91,Runners!CZ$3:DM$201,V$1,FALSE),"")</f>
        <v/>
      </c>
      <c r="W91" s="19" t="str">
        <f t="shared" si="18"/>
        <v/>
      </c>
    </row>
    <row r="92" spans="1:23" x14ac:dyDescent="0.2">
      <c r="A92" s="1" t="s">
        <v>53</v>
      </c>
      <c r="C92" s="3">
        <f>IF(A92&lt;&gt;"",VLOOKUP(A92,Runners!A$3:AS$201,C$1,FALSE),0)</f>
        <v>1.9444444444444445E-2</v>
      </c>
      <c r="D92" s="6">
        <f t="shared" si="14"/>
        <v>88</v>
      </c>
      <c r="E92" s="2"/>
      <c r="F92" s="2">
        <f t="shared" si="19"/>
        <v>0</v>
      </c>
      <c r="J92" s="1" t="str">
        <f t="shared" si="20"/>
        <v>Mike Toft</v>
      </c>
      <c r="M92" s="8" t="str">
        <f>IF(D92&lt;=L$4,SMALL(E$4:E$202,D92),"")</f>
        <v/>
      </c>
      <c r="N92" s="8" t="str">
        <f>IF(D92&lt;=L$4,VLOOKUP(M92,E$4:F$202,2,FALSE),"")</f>
        <v/>
      </c>
      <c r="O92" s="1" t="str">
        <f>IF(D92&lt;=L$4,VLOOKUP(M92,E$4:J$202,6,FALSE),"")</f>
        <v/>
      </c>
      <c r="P92" s="40" t="str">
        <f>IF(D92&lt;=L$4,VLOOKUP(O92,A$4:B$202,2,FALSE),"")</f>
        <v/>
      </c>
      <c r="Q92" s="40" t="str">
        <f t="shared" si="15"/>
        <v/>
      </c>
      <c r="R92" s="6">
        <f t="shared" si="16"/>
        <v>0</v>
      </c>
      <c r="S92" s="6">
        <f>IF(AND(D92&lt;=L$4,P92&lt;&gt;"Y"),IF(N92&lt;VLOOKUP(O92,Runners!A$3:CT$201,S$1,FALSE),IF(Y$2="zero",0,Y$2),0),0)</f>
        <v>0</v>
      </c>
      <c r="T92" s="6">
        <f t="shared" si="17"/>
        <v>0</v>
      </c>
      <c r="U92" s="2"/>
      <c r="V92" s="2" t="str">
        <f>IF(O92&lt;&gt;"",VLOOKUP(O92,Runners!CZ$3:DM$201,V$1,FALSE),"")</f>
        <v/>
      </c>
      <c r="W92" s="19" t="str">
        <f t="shared" si="18"/>
        <v/>
      </c>
    </row>
    <row r="93" spans="1:23" x14ac:dyDescent="0.2">
      <c r="A93" s="1" t="s">
        <v>225</v>
      </c>
      <c r="C93" s="3">
        <f>IF(A93&lt;&gt;"",VLOOKUP(A93,Runners!A$3:AS$201,C$1,FALSE),0)</f>
        <v>9.2013888888888892E-3</v>
      </c>
      <c r="D93" s="6">
        <f t="shared" si="14"/>
        <v>89</v>
      </c>
      <c r="E93" s="2"/>
      <c r="F93" s="2">
        <f t="shared" si="19"/>
        <v>0</v>
      </c>
      <c r="J93" s="1" t="str">
        <f t="shared" si="20"/>
        <v>Morgan Pritchard</v>
      </c>
      <c r="M93" s="8" t="str">
        <f>IF(D93&lt;=L$4,SMALL(E$4:E$202,D93),"")</f>
        <v/>
      </c>
      <c r="N93" s="8" t="str">
        <f>IF(D93&lt;=L$4,VLOOKUP(M93,E$4:F$202,2,FALSE),"")</f>
        <v/>
      </c>
      <c r="O93" s="1" t="str">
        <f>IF(D93&lt;=L$4,VLOOKUP(M93,E$4:J$202,6,FALSE),"")</f>
        <v/>
      </c>
      <c r="P93" s="40" t="str">
        <f>IF(D93&lt;=L$4,VLOOKUP(O93,A$4:B$202,2,FALSE),"")</f>
        <v/>
      </c>
      <c r="Q93" s="40" t="str">
        <f t="shared" si="15"/>
        <v/>
      </c>
      <c r="R93" s="6">
        <f t="shared" si="16"/>
        <v>0</v>
      </c>
      <c r="S93" s="6">
        <f>IF(AND(D93&lt;=L$4,P93&lt;&gt;"Y"),IF(N93&lt;VLOOKUP(O93,Runners!A$3:CT$201,S$1,FALSE),IF(Y$2="zero",0,Y$2),0),0)</f>
        <v>0</v>
      </c>
      <c r="T93" s="6">
        <f t="shared" si="17"/>
        <v>0</v>
      </c>
      <c r="U93" s="2"/>
      <c r="V93" s="2" t="str">
        <f>IF(O93&lt;&gt;"",VLOOKUP(O93,Runners!CZ$3:DM$201,V$1,FALSE),"")</f>
        <v/>
      </c>
      <c r="W93" s="19" t="str">
        <f t="shared" si="18"/>
        <v/>
      </c>
    </row>
    <row r="94" spans="1:23" x14ac:dyDescent="0.2">
      <c r="A94" s="1" t="s">
        <v>66</v>
      </c>
      <c r="C94" s="3">
        <f>IF(A94&lt;&gt;"",VLOOKUP(A94,Runners!A$3:AS$201,C$1,FALSE),0)</f>
        <v>6.2500000000000003E-3</v>
      </c>
      <c r="D94" s="6">
        <f t="shared" si="14"/>
        <v>90</v>
      </c>
      <c r="E94" s="2"/>
      <c r="F94" s="2">
        <f t="shared" si="19"/>
        <v>0</v>
      </c>
      <c r="J94" s="1" t="str">
        <f t="shared" si="20"/>
        <v>Natalie Toft</v>
      </c>
      <c r="M94" s="8" t="str">
        <f>IF(D94&lt;=L$4,SMALL(E$4:E$202,D94),"")</f>
        <v/>
      </c>
      <c r="N94" s="8" t="str">
        <f>IF(D94&lt;=L$4,VLOOKUP(M94,E$4:F$202,2,FALSE),"")</f>
        <v/>
      </c>
      <c r="O94" s="1" t="str">
        <f>IF(D94&lt;=L$4,VLOOKUP(M94,E$4:J$202,6,FALSE),"")</f>
        <v/>
      </c>
      <c r="P94" s="40" t="str">
        <f>IF(D94&lt;=L$4,VLOOKUP(O94,A$4:B$202,2,FALSE),"")</f>
        <v/>
      </c>
      <c r="Q94" s="40" t="str">
        <f t="shared" si="15"/>
        <v/>
      </c>
      <c r="R94" s="6">
        <f t="shared" si="16"/>
        <v>0</v>
      </c>
      <c r="S94" s="6">
        <f>IF(AND(D94&lt;=L$4,P94&lt;&gt;"Y"),IF(N94&lt;VLOOKUP(O94,Runners!A$3:CT$201,S$1,FALSE),IF(Y$2="zero",0,Y$2),0),0)</f>
        <v>0</v>
      </c>
      <c r="T94" s="6">
        <f t="shared" si="17"/>
        <v>0</v>
      </c>
      <c r="U94" s="2"/>
      <c r="V94" s="2" t="str">
        <f>IF(O94&lt;&gt;"",VLOOKUP(O94,Runners!CZ$3:DM$201,V$1,FALSE),"")</f>
        <v/>
      </c>
      <c r="W94" s="19" t="str">
        <f t="shared" si="18"/>
        <v/>
      </c>
    </row>
    <row r="95" spans="1:23" x14ac:dyDescent="0.2">
      <c r="A95" s="1" t="s">
        <v>155</v>
      </c>
      <c r="C95" s="3">
        <f>IF(A95&lt;&gt;"",VLOOKUP(A95,Runners!A$3:AS$201,C$1,FALSE),0)</f>
        <v>1.6145833333333335E-2</v>
      </c>
      <c r="D95" s="6">
        <f t="shared" si="14"/>
        <v>91</v>
      </c>
      <c r="E95" s="2"/>
      <c r="F95" s="2">
        <f t="shared" si="19"/>
        <v>0</v>
      </c>
      <c r="J95" s="1" t="str">
        <f t="shared" si="20"/>
        <v>Neil Bayton-Roberts</v>
      </c>
      <c r="M95" s="8" t="str">
        <f>IF(D95&lt;=L$4,SMALL(E$4:E$202,D95),"")</f>
        <v/>
      </c>
      <c r="N95" s="8" t="str">
        <f>IF(D95&lt;=L$4,VLOOKUP(M95,E$4:F$202,2,FALSE),"")</f>
        <v/>
      </c>
      <c r="O95" s="1" t="str">
        <f>IF(D95&lt;=L$4,VLOOKUP(M95,E$4:J$202,6,FALSE),"")</f>
        <v/>
      </c>
      <c r="P95" s="40" t="str">
        <f>IF(D95&lt;=L$4,VLOOKUP(O95,A$4:B$202,2,FALSE),"")</f>
        <v/>
      </c>
      <c r="Q95" s="40" t="str">
        <f t="shared" si="15"/>
        <v/>
      </c>
      <c r="R95" s="6">
        <f t="shared" si="16"/>
        <v>0</v>
      </c>
      <c r="S95" s="6">
        <f>IF(AND(D95&lt;=L$4,P95&lt;&gt;"Y"),IF(N95&lt;VLOOKUP(O95,Runners!A$3:CT$201,S$1,FALSE),IF(Y$2="zero",0,Y$2),0),0)</f>
        <v>0</v>
      </c>
      <c r="T95" s="6">
        <f t="shared" si="17"/>
        <v>0</v>
      </c>
      <c r="U95" s="2"/>
      <c r="V95" s="2" t="str">
        <f>IF(O95&lt;&gt;"",VLOOKUP(O95,Runners!CZ$3:DM$201,V$1,FALSE),"")</f>
        <v/>
      </c>
      <c r="W95" s="19" t="str">
        <f t="shared" si="18"/>
        <v/>
      </c>
    </row>
    <row r="96" spans="1:23" x14ac:dyDescent="0.2">
      <c r="A96" s="1" t="s">
        <v>9</v>
      </c>
      <c r="C96" s="3">
        <f>IF(A96&lt;&gt;"",VLOOKUP(A96,Runners!A$3:AS$201,C$1,FALSE),0)</f>
        <v>1.4583333333333334E-2</v>
      </c>
      <c r="D96" s="6">
        <f t="shared" si="14"/>
        <v>92</v>
      </c>
      <c r="E96" s="2"/>
      <c r="F96" s="2">
        <f t="shared" si="19"/>
        <v>0</v>
      </c>
      <c r="J96" s="1" t="str">
        <f t="shared" si="20"/>
        <v>Neil Tate</v>
      </c>
      <c r="M96" s="8" t="str">
        <f>IF(D96&lt;=L$4,SMALL(E$4:E$202,D96),"")</f>
        <v/>
      </c>
      <c r="N96" s="8" t="str">
        <f>IF(D96&lt;=L$4,VLOOKUP(M96,E$4:F$202,2,FALSE),"")</f>
        <v/>
      </c>
      <c r="O96" s="1" t="str">
        <f>IF(D96&lt;=L$4,VLOOKUP(M96,E$4:J$202,6,FALSE),"")</f>
        <v/>
      </c>
      <c r="P96" s="40" t="str">
        <f>IF(D96&lt;=L$4,VLOOKUP(O96,A$4:B$202,2,FALSE),"")</f>
        <v/>
      </c>
      <c r="Q96" s="40" t="str">
        <f t="shared" si="15"/>
        <v/>
      </c>
      <c r="R96" s="6">
        <f t="shared" si="16"/>
        <v>0</v>
      </c>
      <c r="S96" s="6">
        <f>IF(AND(D96&lt;=L$4,P96&lt;&gt;"Y"),IF(N96&lt;VLOOKUP(O96,Runners!A$3:CT$201,S$1,FALSE),IF(Y$2="zero",0,Y$2),0),0)</f>
        <v>0</v>
      </c>
      <c r="T96" s="6">
        <f t="shared" si="17"/>
        <v>0</v>
      </c>
      <c r="U96" s="2"/>
      <c r="V96" s="2" t="str">
        <f>IF(O96&lt;&gt;"",VLOOKUP(O96,Runners!CZ$3:DM$201,V$1,FALSE),"")</f>
        <v/>
      </c>
      <c r="W96" s="19" t="str">
        <f t="shared" si="18"/>
        <v/>
      </c>
    </row>
    <row r="97" spans="1:23" x14ac:dyDescent="0.2">
      <c r="A97" s="1" t="s">
        <v>33</v>
      </c>
      <c r="C97" s="3">
        <f>IF(A97&lt;&gt;"",VLOOKUP(A97,Runners!A$3:AS$201,C$1,FALSE),0)</f>
        <v>1.3020833333333334E-2</v>
      </c>
      <c r="D97" s="6">
        <f t="shared" si="14"/>
        <v>93</v>
      </c>
      <c r="E97" s="2"/>
      <c r="F97" s="2">
        <f t="shared" si="19"/>
        <v>0</v>
      </c>
      <c r="J97" s="1" t="str">
        <f t="shared" si="20"/>
        <v>Nigel Simpkin</v>
      </c>
      <c r="M97" s="8" t="str">
        <f>IF(D97&lt;=L$4,SMALL(E$4:E$202,D97),"")</f>
        <v/>
      </c>
      <c r="N97" s="8" t="str">
        <f>IF(D97&lt;=L$4,VLOOKUP(M97,E$4:F$202,2,FALSE),"")</f>
        <v/>
      </c>
      <c r="O97" s="1" t="str">
        <f>IF(D97&lt;=L$4,VLOOKUP(M97,E$4:J$202,6,FALSE),"")</f>
        <v/>
      </c>
      <c r="P97" s="40" t="str">
        <f>IF(D97&lt;=L$4,VLOOKUP(O97,A$4:B$202,2,FALSE),"")</f>
        <v/>
      </c>
      <c r="Q97" s="40" t="str">
        <f t="shared" si="15"/>
        <v/>
      </c>
      <c r="R97" s="6">
        <f t="shared" si="16"/>
        <v>0</v>
      </c>
      <c r="S97" s="6">
        <f>IF(AND(D97&lt;=L$4,P97&lt;&gt;"Y"),IF(N97&lt;VLOOKUP(O97,Runners!A$3:CT$201,S$1,FALSE),IF(Y$2="zero",0,Y$2),0),0)</f>
        <v>0</v>
      </c>
      <c r="T97" s="6">
        <f t="shared" si="17"/>
        <v>0</v>
      </c>
      <c r="U97" s="2"/>
      <c r="V97" s="2" t="str">
        <f>IF(O97&lt;&gt;"",VLOOKUP(O97,Runners!CZ$3:DM$201,V$1,FALSE),"")</f>
        <v/>
      </c>
      <c r="W97" s="19" t="str">
        <f t="shared" si="18"/>
        <v/>
      </c>
    </row>
    <row r="98" spans="1:23" x14ac:dyDescent="0.2">
      <c r="A98" s="1" t="s">
        <v>192</v>
      </c>
      <c r="C98" s="3">
        <f>IF(A98&lt;&gt;"",VLOOKUP(A98,Runners!A$3:AS$201,C$1,FALSE),0)</f>
        <v>1.545138888888889E-2</v>
      </c>
      <c r="D98" s="6">
        <f t="shared" si="14"/>
        <v>94</v>
      </c>
      <c r="E98" s="2">
        <v>3.5902777777777777E-2</v>
      </c>
      <c r="F98" s="2">
        <f t="shared" si="19"/>
        <v>2.0451388888888887E-2</v>
      </c>
      <c r="J98" s="1" t="str">
        <f t="shared" si="20"/>
        <v>Oliver Thomson</v>
      </c>
      <c r="M98" s="8" t="str">
        <f>IF(D98&lt;=L$4,SMALL(E$4:E$202,D98),"")</f>
        <v/>
      </c>
      <c r="N98" s="8" t="str">
        <f>IF(D98&lt;=L$4,VLOOKUP(M98,E$4:F$202,2,FALSE),"")</f>
        <v/>
      </c>
      <c r="O98" s="1" t="str">
        <f>IF(D98&lt;=L$4,VLOOKUP(M98,E$4:J$202,6,FALSE),"")</f>
        <v/>
      </c>
      <c r="P98" s="40" t="str">
        <f>IF(D98&lt;=L$4,VLOOKUP(O98,A$4:B$202,2,FALSE),"")</f>
        <v/>
      </c>
      <c r="Q98" s="40" t="str">
        <f t="shared" si="15"/>
        <v/>
      </c>
      <c r="R98" s="6">
        <f t="shared" si="16"/>
        <v>0</v>
      </c>
      <c r="S98" s="6">
        <f>IF(AND(D98&lt;=L$4,P98&lt;&gt;"Y"),IF(N98&lt;VLOOKUP(O98,Runners!A$3:CT$201,S$1,FALSE),IF(Y$2="zero",0,Y$2),0),0)</f>
        <v>0</v>
      </c>
      <c r="T98" s="6">
        <f t="shared" si="17"/>
        <v>0</v>
      </c>
      <c r="U98" s="2"/>
      <c r="V98" s="2" t="str">
        <f>IF(O98&lt;&gt;"",VLOOKUP(O98,Runners!CZ$3:DM$201,V$1,FALSE),"")</f>
        <v/>
      </c>
      <c r="W98" s="19" t="str">
        <f t="shared" si="18"/>
        <v/>
      </c>
    </row>
    <row r="99" spans="1:23" x14ac:dyDescent="0.2">
      <c r="A99" s="1" t="s">
        <v>14</v>
      </c>
      <c r="C99" s="3">
        <f>IF(A99&lt;&gt;"",VLOOKUP(A99,Runners!A$3:AS$201,C$1,FALSE),0)</f>
        <v>3.472222222222222E-3</v>
      </c>
      <c r="D99" s="6">
        <f t="shared" si="14"/>
        <v>95</v>
      </c>
      <c r="E99" s="2">
        <v>3.5937500000000004E-2</v>
      </c>
      <c r="F99" s="2">
        <f t="shared" si="19"/>
        <v>3.246527777777778E-2</v>
      </c>
      <c r="J99" s="1" t="str">
        <f t="shared" si="20"/>
        <v>Pam Binns</v>
      </c>
      <c r="M99" s="8" t="str">
        <f>IF(D99&lt;=L$4,SMALL(E$4:E$202,D99),"")</f>
        <v/>
      </c>
      <c r="N99" s="8" t="str">
        <f>IF(D99&lt;=L$4,VLOOKUP(M99,E$4:F$202,2,FALSE),"")</f>
        <v/>
      </c>
      <c r="O99" s="1" t="str">
        <f>IF(D99&lt;=L$4,VLOOKUP(M99,E$4:J$202,6,FALSE),"")</f>
        <v/>
      </c>
      <c r="P99" s="40" t="str">
        <f>IF(D99&lt;=L$4,VLOOKUP(O99,A$4:B$202,2,FALSE),"")</f>
        <v/>
      </c>
      <c r="Q99" s="40" t="str">
        <f t="shared" si="15"/>
        <v/>
      </c>
      <c r="R99" s="6">
        <f t="shared" si="16"/>
        <v>0</v>
      </c>
      <c r="S99" s="6">
        <f>IF(AND(D99&lt;=L$4,P99&lt;&gt;"Y"),IF(N99&lt;VLOOKUP(O99,Runners!A$3:CT$201,S$1,FALSE),IF(Y$2="zero",0,Y$2),0),0)</f>
        <v>0</v>
      </c>
      <c r="T99" s="6">
        <f t="shared" si="17"/>
        <v>0</v>
      </c>
      <c r="U99" s="2"/>
      <c r="V99" s="2" t="str">
        <f>IF(O99&lt;&gt;"",VLOOKUP(O99,Runners!CZ$3:DM$201,V$1,FALSE),"")</f>
        <v/>
      </c>
      <c r="W99" s="19" t="str">
        <f t="shared" si="18"/>
        <v/>
      </c>
    </row>
    <row r="100" spans="1:23" x14ac:dyDescent="0.2">
      <c r="A100" s="1" t="s">
        <v>29</v>
      </c>
      <c r="C100" s="3">
        <f>IF(A100&lt;&gt;"",VLOOKUP(A100,Runners!A$3:AS$201,C$1,FALSE),0)</f>
        <v>1.1805555555555555E-2</v>
      </c>
      <c r="D100" s="6">
        <f t="shared" si="14"/>
        <v>96</v>
      </c>
      <c r="E100" s="2"/>
      <c r="F100" s="2">
        <f t="shared" si="19"/>
        <v>0</v>
      </c>
      <c r="J100" s="1" t="str">
        <f t="shared" si="20"/>
        <v>Pam Hardman</v>
      </c>
      <c r="M100" s="8" t="str">
        <f>IF(D100&lt;=L$4,SMALL(E$4:E$202,D100),"")</f>
        <v/>
      </c>
      <c r="N100" s="8" t="str">
        <f>IF(D100&lt;=L$4,VLOOKUP(M100,E$4:F$202,2,FALSE),"")</f>
        <v/>
      </c>
      <c r="O100" s="1" t="str">
        <f>IF(D100&lt;=L$4,VLOOKUP(M100,E$4:J$202,6,FALSE),"")</f>
        <v/>
      </c>
      <c r="P100" s="40" t="str">
        <f>IF(D100&lt;=L$4,VLOOKUP(O100,A$4:B$202,2,FALSE),"")</f>
        <v/>
      </c>
      <c r="Q100" s="40" t="str">
        <f t="shared" si="15"/>
        <v/>
      </c>
      <c r="R100" s="6">
        <f t="shared" si="16"/>
        <v>0</v>
      </c>
      <c r="S100" s="6">
        <f>IF(AND(D100&lt;=L$4,P100&lt;&gt;"Y"),IF(N100&lt;VLOOKUP(O100,Runners!A$3:CT$201,S$1,FALSE),IF(Y$2="zero",0,Y$2),0),0)</f>
        <v>0</v>
      </c>
      <c r="T100" s="6">
        <f t="shared" si="17"/>
        <v>0</v>
      </c>
      <c r="U100" s="2"/>
      <c r="V100" s="2" t="str">
        <f>IF(O100&lt;&gt;"",VLOOKUP(O100,Runners!CZ$3:DM$201,V$1,FALSE),"")</f>
        <v/>
      </c>
      <c r="W100" s="19" t="str">
        <f t="shared" si="18"/>
        <v/>
      </c>
    </row>
    <row r="101" spans="1:23" x14ac:dyDescent="0.2">
      <c r="A101" s="1" t="s">
        <v>50</v>
      </c>
      <c r="C101" s="3">
        <f>IF(A101&lt;&gt;"",VLOOKUP(A101,Runners!A$3:AS$201,C$1,FALSE),0)</f>
        <v>1.7361111111111112E-2</v>
      </c>
      <c r="D101" s="6">
        <f t="shared" ref="D101:D126" si="21">D100+1</f>
        <v>97</v>
      </c>
      <c r="E101" s="2"/>
      <c r="F101" s="2">
        <f t="shared" si="19"/>
        <v>0</v>
      </c>
      <c r="J101" s="1" t="str">
        <f t="shared" si="20"/>
        <v>Paul Veevers</v>
      </c>
      <c r="M101" s="8" t="str">
        <f>IF(D101&lt;=L$4,SMALL(E$4:E$202,D101),"")</f>
        <v/>
      </c>
      <c r="N101" s="8" t="str">
        <f>IF(D101&lt;=L$4,VLOOKUP(M101,E$4:F$202,2,FALSE),"")</f>
        <v/>
      </c>
      <c r="O101" s="1" t="str">
        <f>IF(D101&lt;=L$4,VLOOKUP(M101,E$4:J$202,6,FALSE),"")</f>
        <v/>
      </c>
      <c r="P101" s="40" t="str">
        <f>IF(D101&lt;=L$4,VLOOKUP(O101,A$4:B$202,2,FALSE),"")</f>
        <v/>
      </c>
      <c r="Q101" s="40" t="str">
        <f t="shared" ref="Q101:Q126" si="22">IF(D101&lt;=L$4,IF(P101="Y",Q100,Q100-1),"")</f>
        <v/>
      </c>
      <c r="R101" s="6">
        <f t="shared" ref="R101:R126" si="23">IF(Q101=Q100,0,IF(Q101&gt;0,Q101,1))</f>
        <v>0</v>
      </c>
      <c r="S101" s="6">
        <f>IF(AND(D101&lt;=L$4,P101&lt;&gt;"Y"),IF(N101&lt;VLOOKUP(O101,Runners!A$3:CT$201,S$1,FALSE),IF(Y$2="zero",0,Y$2),0),0)</f>
        <v>0</v>
      </c>
      <c r="T101" s="6">
        <f t="shared" ref="T101:T126" si="24">IF(AND(D101&lt;=L$4,P101&lt;&gt;"Y"),S101+R101,0)</f>
        <v>0</v>
      </c>
      <c r="U101" s="2"/>
      <c r="V101" s="2" t="str">
        <f>IF(O101&lt;&gt;"",VLOOKUP(O101,Runners!CZ$3:DM$201,V$1,FALSE),"")</f>
        <v/>
      </c>
      <c r="W101" s="19" t="str">
        <f t="shared" ref="W101:W126" si="25">IF(O101&lt;&gt;"",(V101-N101)/V101,"")</f>
        <v/>
      </c>
    </row>
    <row r="102" spans="1:23" x14ac:dyDescent="0.2">
      <c r="A102" s="41" t="s">
        <v>23</v>
      </c>
      <c r="C102" s="3">
        <f>IF(A102&lt;&gt;"",VLOOKUP(A102,Runners!A$3:AS$201,C$1,FALSE),0)</f>
        <v>6.9444444444444441E-3</v>
      </c>
      <c r="D102" s="6">
        <f t="shared" si="21"/>
        <v>98</v>
      </c>
      <c r="E102" s="2"/>
      <c r="F102" s="2">
        <f t="shared" si="19"/>
        <v>0</v>
      </c>
      <c r="J102" s="1" t="str">
        <f t="shared" si="20"/>
        <v>Paula McCandless</v>
      </c>
      <c r="M102" s="8" t="str">
        <f>IF(D102&lt;=L$4,SMALL(E$4:E$202,D102),"")</f>
        <v/>
      </c>
      <c r="N102" s="8" t="str">
        <f>IF(D102&lt;=L$4,VLOOKUP(M102,E$4:F$202,2,FALSE),"")</f>
        <v/>
      </c>
      <c r="O102" s="1" t="str">
        <f>IF(D102&lt;=L$4,VLOOKUP(M102,E$4:J$202,6,FALSE),"")</f>
        <v/>
      </c>
      <c r="P102" s="40" t="str">
        <f>IF(D102&lt;=L$4,VLOOKUP(O102,A$4:B$202,2,FALSE),"")</f>
        <v/>
      </c>
      <c r="Q102" s="40" t="str">
        <f t="shared" si="22"/>
        <v/>
      </c>
      <c r="R102" s="6">
        <f t="shared" si="23"/>
        <v>0</v>
      </c>
      <c r="S102" s="6">
        <f>IF(AND(D102&lt;=L$4,P102&lt;&gt;"Y"),IF(N102&lt;VLOOKUP(O102,Runners!A$3:CT$201,S$1,FALSE),IF(Y$2="zero",0,Y$2),0),0)</f>
        <v>0</v>
      </c>
      <c r="T102" s="6">
        <f t="shared" si="24"/>
        <v>0</v>
      </c>
      <c r="U102" s="2"/>
      <c r="V102" s="2" t="str">
        <f>IF(O102&lt;&gt;"",VLOOKUP(O102,Runners!CZ$3:DM$201,V$1,FALSE),"")</f>
        <v/>
      </c>
      <c r="W102" s="19" t="str">
        <f t="shared" si="25"/>
        <v/>
      </c>
    </row>
    <row r="103" spans="1:23" x14ac:dyDescent="0.2">
      <c r="A103" s="1" t="s">
        <v>2</v>
      </c>
      <c r="B103" s="3"/>
      <c r="C103" s="3">
        <f>IF(A103&lt;&gt;"",VLOOKUP(A103,Runners!A$3:AS$201,C$1,FALSE),0)</f>
        <v>1.0937499999999999E-2</v>
      </c>
      <c r="D103" s="6">
        <f t="shared" si="21"/>
        <v>99</v>
      </c>
      <c r="E103" s="2"/>
      <c r="F103" s="2">
        <f t="shared" ref="F103:F126" si="26">IF(E103&gt;0,E103-C103,0)</f>
        <v>0</v>
      </c>
      <c r="J103" s="1" t="str">
        <f t="shared" ref="J103:J126" si="27">A103</f>
        <v>Peter Reid</v>
      </c>
      <c r="M103" s="8" t="str">
        <f>IF(D103&lt;=L$4,SMALL(E$4:E$202,D103),"")</f>
        <v/>
      </c>
      <c r="N103" s="8" t="str">
        <f>IF(D103&lt;=L$4,VLOOKUP(M103,E$4:F$202,2,FALSE),"")</f>
        <v/>
      </c>
      <c r="O103" s="1" t="str">
        <f>IF(D103&lt;=L$4,VLOOKUP(M103,E$4:J$202,6,FALSE),"")</f>
        <v/>
      </c>
      <c r="P103" s="40" t="str">
        <f>IF(D103&lt;=L$4,VLOOKUP(O103,A$4:B$202,2,FALSE),"")</f>
        <v/>
      </c>
      <c r="Q103" s="40" t="str">
        <f t="shared" si="22"/>
        <v/>
      </c>
      <c r="R103" s="6">
        <f t="shared" si="23"/>
        <v>0</v>
      </c>
      <c r="S103" s="6">
        <f>IF(AND(D103&lt;=L$4,P103&lt;&gt;"Y"),IF(N103&lt;VLOOKUP(O103,Runners!A$3:CT$201,S$1,FALSE),IF(Y$2="zero",0,Y$2),0),0)</f>
        <v>0</v>
      </c>
      <c r="T103" s="6">
        <f t="shared" si="24"/>
        <v>0</v>
      </c>
      <c r="U103" s="2"/>
      <c r="V103" s="2" t="str">
        <f>IF(O103&lt;&gt;"",VLOOKUP(O103,Runners!CZ$3:DM$201,V$1,FALSE),"")</f>
        <v/>
      </c>
      <c r="W103" s="19" t="str">
        <f t="shared" si="25"/>
        <v/>
      </c>
    </row>
    <row r="104" spans="1:23" x14ac:dyDescent="0.2">
      <c r="A104" s="1" t="s">
        <v>178</v>
      </c>
      <c r="C104" s="3">
        <f>IF(A104&lt;&gt;"",VLOOKUP(A104,Runners!A$3:AS$201,C$1,FALSE),0)</f>
        <v>1.0243055555555556E-2</v>
      </c>
      <c r="D104" s="6">
        <f t="shared" si="21"/>
        <v>100</v>
      </c>
      <c r="E104" s="2">
        <v>3.5925925925925924E-2</v>
      </c>
      <c r="F104" s="2">
        <f t="shared" si="26"/>
        <v>2.568287037037037E-2</v>
      </c>
      <c r="J104" s="1" t="str">
        <f t="shared" si="27"/>
        <v>Peter Thomson</v>
      </c>
      <c r="M104" s="8" t="str">
        <f>IF(D104&lt;=L$4,SMALL(E$4:E$202,D104),"")</f>
        <v/>
      </c>
      <c r="N104" s="8" t="str">
        <f>IF(D104&lt;=L$4,VLOOKUP(M104,E$4:F$202,2,FALSE),"")</f>
        <v/>
      </c>
      <c r="O104" s="1" t="str">
        <f>IF(D104&lt;=L$4,VLOOKUP(M104,E$4:J$202,6,FALSE),"")</f>
        <v/>
      </c>
      <c r="P104" s="40" t="str">
        <f>IF(D104&lt;=L$4,VLOOKUP(O104,A$4:B$202,2,FALSE),"")</f>
        <v/>
      </c>
      <c r="Q104" s="40" t="str">
        <f t="shared" si="22"/>
        <v/>
      </c>
      <c r="R104" s="6">
        <f t="shared" si="23"/>
        <v>0</v>
      </c>
      <c r="S104" s="6">
        <f>IF(AND(D104&lt;=L$4,P104&lt;&gt;"Y"),IF(N104&lt;VLOOKUP(O104,Runners!A$3:CT$201,S$1,FALSE),IF(Y$2="zero",0,Y$2),0),0)</f>
        <v>0</v>
      </c>
      <c r="T104" s="6">
        <f t="shared" si="24"/>
        <v>0</v>
      </c>
      <c r="U104" s="2"/>
      <c r="V104" s="2" t="str">
        <f>IF(O104&lt;&gt;"",VLOOKUP(O104,Runners!CZ$3:DM$201,V$1,FALSE),"")</f>
        <v/>
      </c>
      <c r="W104" s="19" t="str">
        <f t="shared" si="25"/>
        <v/>
      </c>
    </row>
    <row r="105" spans="1:23" x14ac:dyDescent="0.2">
      <c r="A105" s="1" t="s">
        <v>215</v>
      </c>
      <c r="C105" s="3">
        <f>IF(A105&lt;&gt;"",VLOOKUP(A105,Runners!A$3:AS$201,C$1,FALSE),0)</f>
        <v>8.6805555555555559E-3</v>
      </c>
      <c r="D105" s="6">
        <f t="shared" si="21"/>
        <v>101</v>
      </c>
      <c r="E105" s="2"/>
      <c r="F105" s="2">
        <f t="shared" si="26"/>
        <v>0</v>
      </c>
      <c r="J105" s="1" t="str">
        <f t="shared" si="27"/>
        <v>Philip Gower</v>
      </c>
      <c r="M105" s="8" t="str">
        <f>IF(D105&lt;=L$4,SMALL(E$4:E$202,D105),"")</f>
        <v/>
      </c>
      <c r="N105" s="8" t="str">
        <f>IF(D105&lt;=L$4,VLOOKUP(M105,E$4:F$202,2,FALSE),"")</f>
        <v/>
      </c>
      <c r="O105" s="1" t="str">
        <f>IF(D105&lt;=L$4,VLOOKUP(M105,E$4:J$202,6,FALSE),"")</f>
        <v/>
      </c>
      <c r="P105" s="40" t="str">
        <f>IF(D105&lt;=L$4,VLOOKUP(O105,A$4:B$202,2,FALSE),"")</f>
        <v/>
      </c>
      <c r="Q105" s="40" t="str">
        <f t="shared" si="22"/>
        <v/>
      </c>
      <c r="R105" s="6">
        <f t="shared" si="23"/>
        <v>0</v>
      </c>
      <c r="S105" s="6">
        <f>IF(AND(D105&lt;=L$4,P105&lt;&gt;"Y"),IF(N105&lt;VLOOKUP(O105,Runners!A$3:CT$201,S$1,FALSE),IF(Y$2="zero",0,Y$2),0),0)</f>
        <v>0</v>
      </c>
      <c r="T105" s="6">
        <f t="shared" si="24"/>
        <v>0</v>
      </c>
      <c r="U105" s="2"/>
      <c r="V105" s="2" t="str">
        <f>IF(O105&lt;&gt;"",VLOOKUP(O105,Runners!CZ$3:DM$201,V$1,FALSE),"")</f>
        <v/>
      </c>
      <c r="W105" s="19" t="str">
        <f t="shared" si="25"/>
        <v/>
      </c>
    </row>
    <row r="106" spans="1:23" x14ac:dyDescent="0.2">
      <c r="A106" s="1" t="s">
        <v>217</v>
      </c>
      <c r="C106" s="3">
        <f>IF(A106&lt;&gt;"",VLOOKUP(A106,Runners!A$3:AS$201,C$1,FALSE),0)</f>
        <v>1.1284722222222222E-2</v>
      </c>
      <c r="D106" s="6">
        <f t="shared" si="21"/>
        <v>102</v>
      </c>
      <c r="E106" s="2">
        <v>3.5787037037037034E-2</v>
      </c>
      <c r="F106" s="2">
        <f t="shared" si="26"/>
        <v>2.450231481481481E-2</v>
      </c>
      <c r="J106" s="1" t="str">
        <f t="shared" si="27"/>
        <v>Richard Needham</v>
      </c>
      <c r="M106" s="8" t="str">
        <f>IF(D106&lt;=L$4,SMALL(E$4:E$202,D106),"")</f>
        <v/>
      </c>
      <c r="N106" s="8" t="str">
        <f>IF(D106&lt;=L$4,VLOOKUP(M106,E$4:F$202,2,FALSE),"")</f>
        <v/>
      </c>
      <c r="O106" s="1" t="str">
        <f>IF(D106&lt;=L$4,VLOOKUP(M106,E$4:J$202,6,FALSE),"")</f>
        <v/>
      </c>
      <c r="P106" s="40" t="str">
        <f>IF(D106&lt;=L$4,VLOOKUP(O106,A$4:B$202,2,FALSE),"")</f>
        <v/>
      </c>
      <c r="Q106" s="40" t="str">
        <f t="shared" si="22"/>
        <v/>
      </c>
      <c r="R106" s="6">
        <f t="shared" si="23"/>
        <v>0</v>
      </c>
      <c r="S106" s="6">
        <f>IF(AND(D106&lt;=L$4,P106&lt;&gt;"Y"),IF(N106&lt;VLOOKUP(O106,Runners!A$3:CT$201,S$1,FALSE),IF(Y$2="zero",0,Y$2),0),0)</f>
        <v>0</v>
      </c>
      <c r="T106" s="6">
        <f t="shared" si="24"/>
        <v>0</v>
      </c>
      <c r="U106" s="2"/>
      <c r="V106" s="2" t="str">
        <f>IF(O106&lt;&gt;"",VLOOKUP(O106,Runners!CZ$3:DM$201,V$1,FALSE),"")</f>
        <v/>
      </c>
      <c r="W106" s="19" t="str">
        <f t="shared" si="25"/>
        <v/>
      </c>
    </row>
    <row r="107" spans="1:23" x14ac:dyDescent="0.2">
      <c r="A107" s="1" t="s">
        <v>25</v>
      </c>
      <c r="C107" s="3">
        <f>IF(A107&lt;&gt;"",VLOOKUP(A107,Runners!A$3:AS$201,C$1,FALSE),0)</f>
        <v>1.3888888888888888E-2</v>
      </c>
      <c r="D107" s="6">
        <f t="shared" si="21"/>
        <v>103</v>
      </c>
      <c r="E107" s="2"/>
      <c r="F107" s="2">
        <f t="shared" si="26"/>
        <v>0</v>
      </c>
      <c r="J107" s="1" t="str">
        <f t="shared" si="27"/>
        <v>Richard Storey</v>
      </c>
      <c r="M107" s="8" t="str">
        <f>IF(D107&lt;=L$4,SMALL(E$4:E$202,D107),"")</f>
        <v/>
      </c>
      <c r="N107" s="8" t="str">
        <f>IF(D107&lt;=L$4,VLOOKUP(M107,E$4:F$202,2,FALSE),"")</f>
        <v/>
      </c>
      <c r="O107" s="1" t="str">
        <f>IF(D107&lt;=L$4,VLOOKUP(M107,E$4:J$202,6,FALSE),"")</f>
        <v/>
      </c>
      <c r="P107" s="40" t="str">
        <f>IF(D107&lt;=L$4,VLOOKUP(O107,A$4:B$202,2,FALSE),"")</f>
        <v/>
      </c>
      <c r="Q107" s="40" t="str">
        <f t="shared" si="22"/>
        <v/>
      </c>
      <c r="R107" s="6">
        <f t="shared" si="23"/>
        <v>0</v>
      </c>
      <c r="S107" s="6">
        <f>IF(AND(D107&lt;=L$4,P107&lt;&gt;"Y"),IF(N107&lt;VLOOKUP(O107,Runners!A$3:CT$201,S$1,FALSE),IF(Y$2="zero",0,Y$2),0),0)</f>
        <v>0</v>
      </c>
      <c r="T107" s="6">
        <f t="shared" si="24"/>
        <v>0</v>
      </c>
      <c r="U107" s="2"/>
      <c r="V107" s="2" t="str">
        <f>IF(O107&lt;&gt;"",VLOOKUP(O107,Runners!CZ$3:DM$201,V$1,FALSE),"")</f>
        <v/>
      </c>
      <c r="W107" s="19" t="str">
        <f t="shared" si="25"/>
        <v/>
      </c>
    </row>
    <row r="108" spans="1:23" x14ac:dyDescent="0.2">
      <c r="A108" s="1" t="s">
        <v>52</v>
      </c>
      <c r="C108" s="3">
        <f>IF(A108&lt;&gt;"",VLOOKUP(A108,Runners!A$3:AS$201,C$1,FALSE),0)</f>
        <v>1.1458333333333333E-2</v>
      </c>
      <c r="D108" s="6">
        <f t="shared" si="21"/>
        <v>104</v>
      </c>
      <c r="E108" s="2"/>
      <c r="F108" s="2">
        <f t="shared" si="26"/>
        <v>0</v>
      </c>
      <c r="J108" s="1" t="str">
        <f t="shared" si="27"/>
        <v>Robert Parker</v>
      </c>
      <c r="M108" s="8" t="str">
        <f>IF(D108&lt;=L$4,SMALL(E$4:E$202,D108),"")</f>
        <v/>
      </c>
      <c r="N108" s="8" t="str">
        <f>IF(D108&lt;=L$4,VLOOKUP(M108,E$4:F$202,2,FALSE),"")</f>
        <v/>
      </c>
      <c r="O108" s="1" t="str">
        <f>IF(D108&lt;=L$4,VLOOKUP(M108,E$4:J$202,6,FALSE),"")</f>
        <v/>
      </c>
      <c r="P108" s="40" t="str">
        <f>IF(D108&lt;=L$4,VLOOKUP(O108,A$4:B$202,2,FALSE),"")</f>
        <v/>
      </c>
      <c r="Q108" s="40" t="str">
        <f t="shared" si="22"/>
        <v/>
      </c>
      <c r="R108" s="6">
        <f t="shared" si="23"/>
        <v>0</v>
      </c>
      <c r="S108" s="6">
        <f>IF(AND(D108&lt;=L$4,P108&lt;&gt;"Y"),IF(N108&lt;VLOOKUP(O108,Runners!A$3:CT$201,S$1,FALSE),IF(Y$2="zero",0,Y$2),0),0)</f>
        <v>0</v>
      </c>
      <c r="T108" s="6">
        <f t="shared" si="24"/>
        <v>0</v>
      </c>
      <c r="U108" s="2"/>
      <c r="V108" s="2" t="str">
        <f>IF(O108&lt;&gt;"",VLOOKUP(O108,Runners!CZ$3:DM$201,V$1,FALSE),"")</f>
        <v/>
      </c>
      <c r="W108" s="19" t="str">
        <f t="shared" si="25"/>
        <v/>
      </c>
    </row>
    <row r="109" spans="1:23" x14ac:dyDescent="0.2">
      <c r="A109" s="1" t="s">
        <v>18</v>
      </c>
      <c r="C109" s="3">
        <f>IF(A109&lt;&gt;"",VLOOKUP(A109,Runners!A$3:AS$201,C$1,FALSE),0)</f>
        <v>2.0312500000000001E-2</v>
      </c>
      <c r="D109" s="6">
        <f t="shared" si="21"/>
        <v>105</v>
      </c>
      <c r="E109" s="2"/>
      <c r="F109" s="2">
        <f t="shared" si="26"/>
        <v>0</v>
      </c>
      <c r="J109" s="1" t="str">
        <f t="shared" si="27"/>
        <v>Ross McKelvie</v>
      </c>
      <c r="M109" s="8" t="str">
        <f>IF(D109&lt;=L$4,SMALL(E$4:E$202,D109),"")</f>
        <v/>
      </c>
      <c r="N109" s="8" t="str">
        <f>IF(D109&lt;=L$4,VLOOKUP(M109,E$4:F$202,2,FALSE),"")</f>
        <v/>
      </c>
      <c r="O109" s="1" t="str">
        <f>IF(D109&lt;=L$4,VLOOKUP(M109,E$4:J$202,6,FALSE),"")</f>
        <v/>
      </c>
      <c r="P109" s="40" t="str">
        <f>IF(D109&lt;=L$4,VLOOKUP(O109,A$4:B$202,2,FALSE),"")</f>
        <v/>
      </c>
      <c r="Q109" s="40" t="str">
        <f t="shared" si="22"/>
        <v/>
      </c>
      <c r="R109" s="6">
        <f t="shared" si="23"/>
        <v>0</v>
      </c>
      <c r="S109" s="6">
        <f>IF(AND(D109&lt;=L$4,P109&lt;&gt;"Y"),IF(N109&lt;VLOOKUP(O109,Runners!A$3:CT$201,S$1,FALSE),IF(Y$2="zero",0,Y$2),0),0)</f>
        <v>0</v>
      </c>
      <c r="T109" s="6">
        <f t="shared" si="24"/>
        <v>0</v>
      </c>
      <c r="U109" s="2"/>
      <c r="V109" s="2" t="str">
        <f>IF(O109&lt;&gt;"",VLOOKUP(O109,Runners!CZ$3:DM$201,V$1,FALSE),"")</f>
        <v/>
      </c>
      <c r="W109" s="19" t="str">
        <f t="shared" si="25"/>
        <v/>
      </c>
    </row>
    <row r="110" spans="1:23" x14ac:dyDescent="0.2">
      <c r="A110" s="1" t="s">
        <v>28</v>
      </c>
      <c r="C110" s="3">
        <f>IF(A110&lt;&gt;"",VLOOKUP(A110,Runners!A$3:AS$201,C$1,FALSE),0)</f>
        <v>9.7222222222222224E-3</v>
      </c>
      <c r="D110" s="6">
        <f t="shared" si="21"/>
        <v>106</v>
      </c>
      <c r="E110" s="2">
        <v>3.4594907407407408E-2</v>
      </c>
      <c r="F110" s="2">
        <f t="shared" si="26"/>
        <v>2.4872685185185185E-2</v>
      </c>
      <c r="J110" s="1" t="str">
        <f t="shared" si="27"/>
        <v>Roy Stevens</v>
      </c>
      <c r="M110" s="8" t="str">
        <f>IF(D110&lt;=L$4,SMALL(E$4:E$202,D110),"")</f>
        <v/>
      </c>
      <c r="N110" s="8" t="str">
        <f>IF(D110&lt;=L$4,VLOOKUP(M110,E$4:F$202,2,FALSE),"")</f>
        <v/>
      </c>
      <c r="O110" s="1" t="str">
        <f>IF(D110&lt;=L$4,VLOOKUP(M110,E$4:J$202,6,FALSE),"")</f>
        <v/>
      </c>
      <c r="P110" s="40" t="str">
        <f>IF(D110&lt;=L$4,VLOOKUP(O110,A$4:B$202,2,FALSE),"")</f>
        <v/>
      </c>
      <c r="Q110" s="40" t="str">
        <f t="shared" si="22"/>
        <v/>
      </c>
      <c r="R110" s="6">
        <f t="shared" si="23"/>
        <v>0</v>
      </c>
      <c r="S110" s="6">
        <f>IF(AND(D110&lt;=L$4,P110&lt;&gt;"Y"),IF(N110&lt;VLOOKUP(O110,Runners!A$3:CT$201,S$1,FALSE),IF(Y$2="zero",0,Y$2),0),0)</f>
        <v>0</v>
      </c>
      <c r="T110" s="6">
        <f t="shared" si="24"/>
        <v>0</v>
      </c>
      <c r="U110" s="2"/>
      <c r="V110" s="2" t="str">
        <f>IF(O110&lt;&gt;"",VLOOKUP(O110,Runners!CZ$3:DM$201,V$1,FALSE),"")</f>
        <v/>
      </c>
      <c r="W110" s="19" t="str">
        <f t="shared" si="25"/>
        <v/>
      </c>
    </row>
    <row r="111" spans="1:23" x14ac:dyDescent="0.2">
      <c r="A111" s="1" t="s">
        <v>51</v>
      </c>
      <c r="C111" s="3">
        <f>IF(A111&lt;&gt;"",VLOOKUP(A111,Runners!A$3:AS$201,C$1,FALSE),0)</f>
        <v>8.3333333333333332E-3</v>
      </c>
      <c r="D111" s="6">
        <f t="shared" si="21"/>
        <v>107</v>
      </c>
      <c r="E111" s="2"/>
      <c r="F111" s="2">
        <f t="shared" si="26"/>
        <v>0</v>
      </c>
      <c r="J111" s="1" t="str">
        <f t="shared" si="27"/>
        <v>Ruth Bye</v>
      </c>
      <c r="M111" s="8" t="str">
        <f>IF(D111&lt;=L$4,SMALL(E$4:E$202,D111),"")</f>
        <v/>
      </c>
      <c r="N111" s="8" t="str">
        <f>IF(D111&lt;=L$4,VLOOKUP(M111,E$4:F$202,2,FALSE),"")</f>
        <v/>
      </c>
      <c r="O111" s="1" t="str">
        <f>IF(D111&lt;=L$4,VLOOKUP(M111,E$4:J$202,6,FALSE),"")</f>
        <v/>
      </c>
      <c r="P111" s="40" t="str">
        <f>IF(D111&lt;=L$4,VLOOKUP(O111,A$4:B$202,2,FALSE),"")</f>
        <v/>
      </c>
      <c r="Q111" s="40" t="str">
        <f t="shared" si="22"/>
        <v/>
      </c>
      <c r="R111" s="6">
        <f t="shared" si="23"/>
        <v>0</v>
      </c>
      <c r="S111" s="6">
        <f>IF(AND(D111&lt;=L$4,P111&lt;&gt;"Y"),IF(N111&lt;VLOOKUP(O111,Runners!A$3:CT$201,S$1,FALSE),IF(Y$2="zero",0,Y$2),0),0)</f>
        <v>0</v>
      </c>
      <c r="T111" s="6">
        <f t="shared" si="24"/>
        <v>0</v>
      </c>
      <c r="U111" s="2"/>
      <c r="V111" s="2" t="str">
        <f>IF(O111&lt;&gt;"",VLOOKUP(O111,Runners!CZ$3:DM$201,V$1,FALSE),"")</f>
        <v/>
      </c>
      <c r="W111" s="19" t="str">
        <f t="shared" si="25"/>
        <v/>
      </c>
    </row>
    <row r="112" spans="1:23" x14ac:dyDescent="0.2">
      <c r="A112" s="1" t="s">
        <v>49</v>
      </c>
      <c r="B112" s="3"/>
      <c r="C112" s="3">
        <f>IF(A112&lt;&gt;"",VLOOKUP(A112,Runners!A$3:AS$201,C$1,FALSE),0)</f>
        <v>1.1284722222222222E-2</v>
      </c>
      <c r="D112" s="6">
        <f t="shared" si="21"/>
        <v>108</v>
      </c>
      <c r="E112" s="2"/>
      <c r="F112" s="2">
        <f t="shared" si="26"/>
        <v>0</v>
      </c>
      <c r="J112" s="1" t="str">
        <f t="shared" si="27"/>
        <v>Ruth Wheatley</v>
      </c>
      <c r="M112" s="8" t="str">
        <f>IF(D112&lt;=L$4,SMALL(E$4:E$202,D112),"")</f>
        <v/>
      </c>
      <c r="N112" s="8" t="str">
        <f>IF(D112&lt;=L$4,VLOOKUP(M112,E$4:F$202,2,FALSE),"")</f>
        <v/>
      </c>
      <c r="O112" s="1" t="str">
        <f>IF(D112&lt;=L$4,VLOOKUP(M112,E$4:J$202,6,FALSE),"")</f>
        <v/>
      </c>
      <c r="P112" s="40" t="str">
        <f>IF(D112&lt;=L$4,VLOOKUP(O112,A$4:B$202,2,FALSE),"")</f>
        <v/>
      </c>
      <c r="Q112" s="40" t="str">
        <f t="shared" si="22"/>
        <v/>
      </c>
      <c r="R112" s="6">
        <f t="shared" si="23"/>
        <v>0</v>
      </c>
      <c r="S112" s="6">
        <f>IF(AND(D112&lt;=L$4,P112&lt;&gt;"Y"),IF(N112&lt;VLOOKUP(O112,Runners!A$3:CT$201,S$1,FALSE),IF(Y$2="zero",0,Y$2),0),0)</f>
        <v>0</v>
      </c>
      <c r="T112" s="6">
        <f t="shared" si="24"/>
        <v>0</v>
      </c>
      <c r="U112" s="2"/>
      <c r="V112" s="2" t="str">
        <f>IF(O112&lt;&gt;"",VLOOKUP(O112,Runners!CZ$3:DM$201,V$1,FALSE),"")</f>
        <v/>
      </c>
      <c r="W112" s="19" t="str">
        <f t="shared" si="25"/>
        <v/>
      </c>
    </row>
    <row r="113" spans="1:23" x14ac:dyDescent="0.2">
      <c r="A113" s="1" t="s">
        <v>201</v>
      </c>
      <c r="C113" s="3">
        <f>IF(A113&lt;&gt;"",VLOOKUP(A113,Runners!A$3:AS$201,C$1,FALSE),0)</f>
        <v>6.076388888888889E-3</v>
      </c>
      <c r="D113" s="6">
        <f t="shared" si="21"/>
        <v>109</v>
      </c>
      <c r="E113" s="2"/>
      <c r="F113" s="2">
        <f t="shared" si="26"/>
        <v>0</v>
      </c>
      <c r="J113" s="1" t="str">
        <f t="shared" si="27"/>
        <v>Sarah Cook</v>
      </c>
      <c r="M113" s="8" t="str">
        <f>IF(D113&lt;=L$4,SMALL(E$4:E$202,D113),"")</f>
        <v/>
      </c>
      <c r="N113" s="8" t="str">
        <f>IF(D113&lt;=L$4,VLOOKUP(M113,E$4:F$202,2,FALSE),"")</f>
        <v/>
      </c>
      <c r="O113" s="1" t="str">
        <f>IF(D113&lt;=L$4,VLOOKUP(M113,E$4:J$202,6,FALSE),"")</f>
        <v/>
      </c>
      <c r="P113" s="40" t="str">
        <f>IF(D113&lt;=L$4,VLOOKUP(O113,A$4:B$202,2,FALSE),"")</f>
        <v/>
      </c>
      <c r="Q113" s="40" t="str">
        <f t="shared" si="22"/>
        <v/>
      </c>
      <c r="R113" s="6">
        <f t="shared" si="23"/>
        <v>0</v>
      </c>
      <c r="S113" s="6">
        <f>IF(AND(D113&lt;=L$4,P113&lt;&gt;"Y"),IF(N113&lt;VLOOKUP(O113,Runners!A$3:CT$201,S$1,FALSE),IF(Y$2="zero",0,Y$2),0),0)</f>
        <v>0</v>
      </c>
      <c r="T113" s="6">
        <f t="shared" si="24"/>
        <v>0</v>
      </c>
      <c r="U113" s="2"/>
      <c r="V113" s="2" t="str">
        <f>IF(O113&lt;&gt;"",VLOOKUP(O113,Runners!CZ$3:DM$201,V$1,FALSE),"")</f>
        <v/>
      </c>
      <c r="W113" s="19" t="str">
        <f t="shared" si="25"/>
        <v/>
      </c>
    </row>
    <row r="114" spans="1:23" x14ac:dyDescent="0.2">
      <c r="A114" s="1" t="s">
        <v>188</v>
      </c>
      <c r="C114" s="3">
        <f>IF(A114&lt;&gt;"",VLOOKUP(A114,Runners!A$3:AS$201,C$1,FALSE),0)</f>
        <v>9.2013888888888892E-3</v>
      </c>
      <c r="D114" s="6">
        <f t="shared" si="21"/>
        <v>110</v>
      </c>
      <c r="E114" s="2"/>
      <c r="F114" s="2">
        <f t="shared" si="26"/>
        <v>0</v>
      </c>
      <c r="J114" s="1" t="str">
        <f t="shared" si="27"/>
        <v>Simon Smith</v>
      </c>
      <c r="M114" s="8" t="str">
        <f>IF(D114&lt;=L$4,SMALL(E$4:E$202,D114),"")</f>
        <v/>
      </c>
      <c r="N114" s="8" t="str">
        <f>IF(D114&lt;=L$4,VLOOKUP(M114,E$4:F$202,2,FALSE),"")</f>
        <v/>
      </c>
      <c r="O114" s="1" t="str">
        <f>IF(D114&lt;=L$4,VLOOKUP(M114,E$4:J$202,6,FALSE),"")</f>
        <v/>
      </c>
      <c r="P114" s="40" t="str">
        <f>IF(D114&lt;=L$4,VLOOKUP(O114,A$4:B$202,2,FALSE),"")</f>
        <v/>
      </c>
      <c r="Q114" s="40" t="str">
        <f t="shared" si="22"/>
        <v/>
      </c>
      <c r="R114" s="6">
        <f t="shared" si="23"/>
        <v>0</v>
      </c>
      <c r="S114" s="6">
        <f>IF(AND(D114&lt;=L$4,P114&lt;&gt;"Y"),IF(N114&lt;VLOOKUP(O114,Runners!A$3:CT$201,S$1,FALSE),IF(Y$2="zero",0,Y$2),0),0)</f>
        <v>0</v>
      </c>
      <c r="T114" s="6">
        <f t="shared" si="24"/>
        <v>0</v>
      </c>
      <c r="U114" s="2"/>
      <c r="V114" s="2" t="str">
        <f>IF(O114&lt;&gt;"",VLOOKUP(O114,Runners!CZ$3:DM$201,V$1,FALSE),"")</f>
        <v/>
      </c>
      <c r="W114" s="19" t="str">
        <f t="shared" si="25"/>
        <v/>
      </c>
    </row>
    <row r="115" spans="1:23" x14ac:dyDescent="0.2">
      <c r="A115" s="1" t="s">
        <v>191</v>
      </c>
      <c r="C115" s="3">
        <f>IF(A115&lt;&gt;"",VLOOKUP(A115,Runners!A$3:AS$201,C$1,FALSE),0)</f>
        <v>1.4930555555555556E-2</v>
      </c>
      <c r="D115" s="6">
        <f t="shared" si="21"/>
        <v>111</v>
      </c>
      <c r="E115" s="2"/>
      <c r="F115" s="2">
        <f t="shared" si="26"/>
        <v>0</v>
      </c>
      <c r="J115" s="1" t="str">
        <f t="shared" si="27"/>
        <v>Sophie Bohannon</v>
      </c>
      <c r="M115" s="8" t="str">
        <f>IF(D115&lt;=L$4,SMALL(E$4:E$202,D115),"")</f>
        <v/>
      </c>
      <c r="N115" s="8" t="str">
        <f>IF(D115&lt;=L$4,VLOOKUP(M115,E$4:F$202,2,FALSE),"")</f>
        <v/>
      </c>
      <c r="O115" s="1" t="str">
        <f>IF(D115&lt;=L$4,VLOOKUP(M115,E$4:J$202,6,FALSE),"")</f>
        <v/>
      </c>
      <c r="P115" s="40" t="str">
        <f>IF(D115&lt;=L$4,VLOOKUP(O115,A$4:B$202,2,FALSE),"")</f>
        <v/>
      </c>
      <c r="Q115" s="40" t="str">
        <f t="shared" si="22"/>
        <v/>
      </c>
      <c r="R115" s="6">
        <f t="shared" si="23"/>
        <v>0</v>
      </c>
      <c r="S115" s="6">
        <f>IF(AND(D115&lt;=L$4,P115&lt;&gt;"Y"),IF(N115&lt;VLOOKUP(O115,Runners!A$3:CT$201,S$1,FALSE),IF(Y$2="zero",0,Y$2),0),0)</f>
        <v>0</v>
      </c>
      <c r="T115" s="6">
        <f t="shared" si="24"/>
        <v>0</v>
      </c>
      <c r="U115" s="2"/>
      <c r="V115" s="2" t="str">
        <f>IF(O115&lt;&gt;"",VLOOKUP(O115,Runners!CZ$3:DM$201,V$1,FALSE),"")</f>
        <v/>
      </c>
      <c r="W115" s="19" t="str">
        <f t="shared" si="25"/>
        <v/>
      </c>
    </row>
    <row r="116" spans="1:23" x14ac:dyDescent="0.2">
      <c r="A116" s="1" t="s">
        <v>12</v>
      </c>
      <c r="C116" s="3">
        <f>IF(A116&lt;&gt;"",VLOOKUP(A116,Runners!A$3:AS$201,C$1,FALSE),0)</f>
        <v>6.4236111111111108E-3</v>
      </c>
      <c r="D116" s="6">
        <f t="shared" si="21"/>
        <v>112</v>
      </c>
      <c r="E116" s="2"/>
      <c r="F116" s="2">
        <f t="shared" si="26"/>
        <v>0</v>
      </c>
      <c r="J116" s="1" t="str">
        <f t="shared" si="27"/>
        <v>Steve Tate</v>
      </c>
      <c r="M116" s="8" t="str">
        <f>IF(D116&lt;=L$4,SMALL(E$4:E$202,D116),"")</f>
        <v/>
      </c>
      <c r="N116" s="8" t="str">
        <f>IF(D116&lt;=L$4,VLOOKUP(M116,E$4:F$202,2,FALSE),"")</f>
        <v/>
      </c>
      <c r="O116" s="1" t="str">
        <f>IF(D116&lt;=L$4,VLOOKUP(M116,E$4:J$202,6,FALSE),"")</f>
        <v/>
      </c>
      <c r="P116" s="40" t="str">
        <f>IF(D116&lt;=L$4,VLOOKUP(O116,A$4:B$202,2,FALSE),"")</f>
        <v/>
      </c>
      <c r="Q116" s="40" t="str">
        <f t="shared" si="22"/>
        <v/>
      </c>
      <c r="R116" s="6">
        <f t="shared" si="23"/>
        <v>0</v>
      </c>
      <c r="S116" s="6">
        <f>IF(AND(D116&lt;=L$4,P116&lt;&gt;"Y"),IF(N116&lt;VLOOKUP(O116,Runners!A$3:CT$201,S$1,FALSE),IF(Y$2="zero",0,Y$2),0),0)</f>
        <v>0</v>
      </c>
      <c r="T116" s="6">
        <f t="shared" si="24"/>
        <v>0</v>
      </c>
      <c r="U116" s="2"/>
      <c r="V116" s="2" t="str">
        <f>IF(O116&lt;&gt;"",VLOOKUP(O116,Runners!CZ$3:DM$201,V$1,FALSE),"")</f>
        <v/>
      </c>
      <c r="W116" s="19" t="str">
        <f t="shared" si="25"/>
        <v/>
      </c>
    </row>
    <row r="117" spans="1:23" x14ac:dyDescent="0.2">
      <c r="A117" s="1" t="s">
        <v>198</v>
      </c>
      <c r="C117" s="3">
        <f>IF(A117&lt;&gt;"",VLOOKUP(A117,Runners!A$3:AS$201,C$1,FALSE),0)</f>
        <v>1.2326388888888888E-2</v>
      </c>
      <c r="D117" s="6">
        <f t="shared" si="21"/>
        <v>113</v>
      </c>
      <c r="E117" s="2">
        <v>3.5451388888888886E-2</v>
      </c>
      <c r="F117" s="2">
        <f t="shared" si="26"/>
        <v>2.3125E-2</v>
      </c>
      <c r="J117" s="1" t="str">
        <f t="shared" si="27"/>
        <v>Steve Wise</v>
      </c>
      <c r="M117" s="8" t="str">
        <f>IF(D117&lt;=L$4,SMALL(E$4:E$202,D117),"")</f>
        <v/>
      </c>
      <c r="N117" s="8" t="str">
        <f>IF(D117&lt;=L$4,VLOOKUP(M117,E$4:F$202,2,FALSE),"")</f>
        <v/>
      </c>
      <c r="O117" s="1" t="str">
        <f>IF(D117&lt;=L$4,VLOOKUP(M117,E$4:J$202,6,FALSE),"")</f>
        <v/>
      </c>
      <c r="P117" s="40" t="str">
        <f>IF(D117&lt;=L$4,VLOOKUP(O117,A$4:B$202,2,FALSE),"")</f>
        <v/>
      </c>
      <c r="Q117" s="40" t="str">
        <f t="shared" si="22"/>
        <v/>
      </c>
      <c r="R117" s="6">
        <f t="shared" si="23"/>
        <v>0</v>
      </c>
      <c r="S117" s="6">
        <f>IF(AND(D117&lt;=L$4,P117&lt;&gt;"Y"),IF(N117&lt;VLOOKUP(O117,Runners!A$3:CT$201,S$1,FALSE),IF(Y$2="zero",0,Y$2),0),0)</f>
        <v>0</v>
      </c>
      <c r="T117" s="6">
        <f t="shared" si="24"/>
        <v>0</v>
      </c>
      <c r="U117" s="2"/>
      <c r="V117" s="2" t="str">
        <f>IF(O117&lt;&gt;"",VLOOKUP(O117,Runners!CZ$3:DM$201,V$1,FALSE),"")</f>
        <v/>
      </c>
      <c r="W117" s="19" t="str">
        <f t="shared" si="25"/>
        <v/>
      </c>
    </row>
    <row r="118" spans="1:23" x14ac:dyDescent="0.2">
      <c r="A118" s="1" t="s">
        <v>4</v>
      </c>
      <c r="C118" s="3">
        <f>IF(A118&lt;&gt;"",VLOOKUP(A118,Runners!A$3:AS$201,C$1,FALSE),0)</f>
        <v>1.1805555555555555E-2</v>
      </c>
      <c r="D118" s="6">
        <f t="shared" si="21"/>
        <v>114</v>
      </c>
      <c r="E118" s="2"/>
      <c r="F118" s="2">
        <f t="shared" si="26"/>
        <v>0</v>
      </c>
      <c r="J118" s="1" t="str">
        <f t="shared" si="27"/>
        <v>Sue Hawitt</v>
      </c>
      <c r="M118" s="8" t="str">
        <f>IF(D118&lt;=L$4,SMALL(E$4:E$202,D118),"")</f>
        <v/>
      </c>
      <c r="N118" s="8" t="str">
        <f>IF(D118&lt;=L$4,VLOOKUP(M118,E$4:F$202,2,FALSE),"")</f>
        <v/>
      </c>
      <c r="O118" s="1" t="str">
        <f>IF(D118&lt;=L$4,VLOOKUP(M118,E$4:J$202,6,FALSE),"")</f>
        <v/>
      </c>
      <c r="P118" s="40" t="str">
        <f>IF(D118&lt;=L$4,VLOOKUP(O118,A$4:B$202,2,FALSE),"")</f>
        <v/>
      </c>
      <c r="Q118" s="40" t="str">
        <f t="shared" si="22"/>
        <v/>
      </c>
      <c r="R118" s="6">
        <f t="shared" si="23"/>
        <v>0</v>
      </c>
      <c r="S118" s="6">
        <f>IF(AND(D118&lt;=L$4,P118&lt;&gt;"Y"),IF(N118&lt;VLOOKUP(O118,Runners!A$3:CT$201,S$1,FALSE),IF(Y$2="zero",0,Y$2),0),0)</f>
        <v>0</v>
      </c>
      <c r="T118" s="6">
        <f t="shared" si="24"/>
        <v>0</v>
      </c>
      <c r="U118" s="2"/>
      <c r="V118" s="2" t="str">
        <f>IF(O118&lt;&gt;"",VLOOKUP(O118,Runners!CZ$3:DM$201,V$1,FALSE),"")</f>
        <v/>
      </c>
      <c r="W118" s="19" t="str">
        <f t="shared" si="25"/>
        <v/>
      </c>
    </row>
    <row r="119" spans="1:23" x14ac:dyDescent="0.2">
      <c r="A119" s="1" t="s">
        <v>174</v>
      </c>
      <c r="C119" s="3">
        <f>IF(A119&lt;&gt;"",VLOOKUP(A119,Runners!A$3:AS$201,C$1,FALSE),0)</f>
        <v>4.6874999999999998E-3</v>
      </c>
      <c r="D119" s="6">
        <f t="shared" si="21"/>
        <v>115</v>
      </c>
      <c r="E119" s="2"/>
      <c r="F119" s="2">
        <f t="shared" si="26"/>
        <v>0</v>
      </c>
      <c r="J119" s="1" t="str">
        <f t="shared" si="27"/>
        <v>Sue Henry</v>
      </c>
      <c r="M119" s="8" t="str">
        <f>IF(D119&lt;=L$4,SMALL(E$4:E$202,D119),"")</f>
        <v/>
      </c>
      <c r="N119" s="8" t="str">
        <f>IF(D119&lt;=L$4,VLOOKUP(M119,E$4:F$202,2,FALSE),"")</f>
        <v/>
      </c>
      <c r="O119" s="1" t="str">
        <f>IF(D119&lt;=L$4,VLOOKUP(M119,E$4:J$202,6,FALSE),"")</f>
        <v/>
      </c>
      <c r="P119" s="40" t="str">
        <f>IF(D119&lt;=L$4,VLOOKUP(O119,A$4:B$202,2,FALSE),"")</f>
        <v/>
      </c>
      <c r="Q119" s="40" t="str">
        <f t="shared" si="22"/>
        <v/>
      </c>
      <c r="R119" s="6">
        <f t="shared" si="23"/>
        <v>0</v>
      </c>
      <c r="S119" s="6">
        <f>IF(AND(D119&lt;=L$4,P119&lt;&gt;"Y"),IF(N119&lt;VLOOKUP(O119,Runners!A$3:CT$201,S$1,FALSE),IF(Y$2="zero",0,Y$2),0),0)</f>
        <v>0</v>
      </c>
      <c r="T119" s="6">
        <f t="shared" si="24"/>
        <v>0</v>
      </c>
      <c r="U119" s="2"/>
      <c r="V119" s="2" t="str">
        <f>IF(O119&lt;&gt;"",VLOOKUP(O119,Runners!CZ$3:DM$201,V$1,FALSE),"")</f>
        <v/>
      </c>
      <c r="W119" s="19" t="str">
        <f t="shared" si="25"/>
        <v/>
      </c>
    </row>
    <row r="120" spans="1:23" x14ac:dyDescent="0.2">
      <c r="A120" s="1" t="s">
        <v>24</v>
      </c>
      <c r="C120" s="3">
        <f>IF(A120&lt;&gt;"",VLOOKUP(A120,Runners!A$3:AS$201,C$1,FALSE),0)</f>
        <v>3.1250000000000002E-3</v>
      </c>
      <c r="D120" s="6">
        <f t="shared" si="21"/>
        <v>116</v>
      </c>
      <c r="E120" s="2"/>
      <c r="F120" s="2">
        <f t="shared" si="26"/>
        <v>0</v>
      </c>
      <c r="J120" s="1" t="str">
        <f t="shared" si="27"/>
        <v>Sylvia Gittins</v>
      </c>
      <c r="M120" s="8" t="str">
        <f>IF(D120&lt;=L$4,SMALL(E$4:E$202,D120),"")</f>
        <v/>
      </c>
      <c r="N120" s="8" t="str">
        <f>IF(D120&lt;=L$4,VLOOKUP(M120,E$4:F$202,2,FALSE),"")</f>
        <v/>
      </c>
      <c r="O120" s="1" t="str">
        <f>IF(D120&lt;=L$4,VLOOKUP(M120,E$4:J$202,6,FALSE),"")</f>
        <v/>
      </c>
      <c r="P120" s="40" t="str">
        <f>IF(D120&lt;=L$4,VLOOKUP(O120,A$4:B$202,2,FALSE),"")</f>
        <v/>
      </c>
      <c r="Q120" s="40" t="str">
        <f t="shared" si="22"/>
        <v/>
      </c>
      <c r="R120" s="6">
        <f t="shared" si="23"/>
        <v>0</v>
      </c>
      <c r="S120" s="6">
        <f>IF(AND(D120&lt;=L$4,P120&lt;&gt;"Y"),IF(N120&lt;VLOOKUP(O120,Runners!A$3:CT$201,S$1,FALSE),IF(Y$2="zero",0,Y$2),0),0)</f>
        <v>0</v>
      </c>
      <c r="T120" s="6">
        <f t="shared" si="24"/>
        <v>0</v>
      </c>
      <c r="U120" s="2"/>
      <c r="V120" s="2" t="str">
        <f>IF(O120&lt;&gt;"",VLOOKUP(O120,Runners!CZ$3:DM$201,V$1,FALSE),"")</f>
        <v/>
      </c>
      <c r="W120" s="19" t="str">
        <f t="shared" si="25"/>
        <v/>
      </c>
    </row>
    <row r="121" spans="1:23" x14ac:dyDescent="0.2">
      <c r="A121" s="1" t="s">
        <v>211</v>
      </c>
      <c r="B121" s="3"/>
      <c r="C121" s="3">
        <f>IF(A121&lt;&gt;"",VLOOKUP(A121,Runners!A$3:AS$201,C$1,FALSE),0)</f>
        <v>9.7222222222222224E-3</v>
      </c>
      <c r="D121" s="6">
        <f t="shared" si="21"/>
        <v>117</v>
      </c>
      <c r="E121" s="2">
        <v>3.4282407407407407E-2</v>
      </c>
      <c r="F121" s="2">
        <f t="shared" si="26"/>
        <v>2.4560185185185185E-2</v>
      </c>
      <c r="J121" s="1" t="str">
        <f t="shared" si="27"/>
        <v>Terri Eccles</v>
      </c>
      <c r="M121" s="8" t="str">
        <f>IF(D121&lt;=L$4,SMALL(E$4:E$202,D121),"")</f>
        <v/>
      </c>
      <c r="N121" s="8" t="str">
        <f>IF(D121&lt;=L$4,VLOOKUP(M121,E$4:F$202,2,FALSE),"")</f>
        <v/>
      </c>
      <c r="O121" s="1" t="str">
        <f>IF(D121&lt;=L$4,VLOOKUP(M121,E$4:J$202,6,FALSE),"")</f>
        <v/>
      </c>
      <c r="P121" s="40" t="str">
        <f>IF(D121&lt;=L$4,VLOOKUP(O121,A$4:B$202,2,FALSE),"")</f>
        <v/>
      </c>
      <c r="Q121" s="40" t="str">
        <f t="shared" si="22"/>
        <v/>
      </c>
      <c r="R121" s="6">
        <f t="shared" si="23"/>
        <v>0</v>
      </c>
      <c r="S121" s="6">
        <f>IF(AND(D121&lt;=L$4,P121&lt;&gt;"Y"),IF(N121&lt;VLOOKUP(O121,Runners!A$3:CT$201,S$1,FALSE),IF(Y$2="zero",0,Y$2),0),0)</f>
        <v>0</v>
      </c>
      <c r="T121" s="6">
        <f t="shared" si="24"/>
        <v>0</v>
      </c>
      <c r="U121" s="2"/>
      <c r="V121" s="2" t="str">
        <f>IF(O121&lt;&gt;"",VLOOKUP(O121,Runners!CZ$3:DM$201,V$1,FALSE),"")</f>
        <v/>
      </c>
      <c r="W121" s="19" t="str">
        <f t="shared" si="25"/>
        <v/>
      </c>
    </row>
    <row r="122" spans="1:23" x14ac:dyDescent="0.2">
      <c r="A122" s="1" t="s">
        <v>220</v>
      </c>
      <c r="B122" s="3"/>
      <c r="C122" s="3">
        <f>IF(A122&lt;&gt;"",VLOOKUP(A122,Runners!A$3:AS$201,C$1,FALSE),0)</f>
        <v>1.2673611111111111E-2</v>
      </c>
      <c r="D122" s="6">
        <f t="shared" si="21"/>
        <v>118</v>
      </c>
      <c r="E122" s="2">
        <v>3.4872685185185187E-2</v>
      </c>
      <c r="F122" s="2">
        <f t="shared" si="26"/>
        <v>2.2199074074074076E-2</v>
      </c>
      <c r="J122" s="1" t="str">
        <f t="shared" si="27"/>
        <v>Tim Jefferson</v>
      </c>
      <c r="M122" s="8" t="str">
        <f>IF(D122&lt;=L$4,SMALL(E$4:E$202,D122),"")</f>
        <v/>
      </c>
      <c r="N122" s="8" t="str">
        <f>IF(D122&lt;=L$4,VLOOKUP(M122,E$4:F$202,2,FALSE),"")</f>
        <v/>
      </c>
      <c r="O122" s="1" t="str">
        <f>IF(D122&lt;=L$4,VLOOKUP(M122,E$4:J$202,6,FALSE),"")</f>
        <v/>
      </c>
      <c r="P122" s="40" t="str">
        <f>IF(D122&lt;=L$4,VLOOKUP(O122,A$4:B$202,2,FALSE),"")</f>
        <v/>
      </c>
      <c r="Q122" s="40" t="str">
        <f t="shared" si="22"/>
        <v/>
      </c>
      <c r="R122" s="6">
        <f t="shared" si="23"/>
        <v>0</v>
      </c>
      <c r="S122" s="6">
        <f>IF(AND(D122&lt;=L$4,P122&lt;&gt;"Y"),IF(N122&lt;VLOOKUP(O122,Runners!A$3:CT$201,S$1,FALSE),IF(Y$2="zero",0,Y$2),0),0)</f>
        <v>0</v>
      </c>
      <c r="T122" s="6">
        <f t="shared" si="24"/>
        <v>0</v>
      </c>
      <c r="U122" s="2"/>
      <c r="V122" s="2" t="str">
        <f>IF(O122&lt;&gt;"",VLOOKUP(O122,Runners!CZ$3:DM$201,V$1,FALSE),"")</f>
        <v/>
      </c>
      <c r="W122" s="19" t="str">
        <f t="shared" si="25"/>
        <v/>
      </c>
    </row>
    <row r="123" spans="1:23" x14ac:dyDescent="0.2">
      <c r="A123" s="1" t="s">
        <v>0</v>
      </c>
      <c r="C123" s="3">
        <f>IF(A123&lt;&gt;"",VLOOKUP(A123,Runners!A$3:AS$201,C$1,FALSE),0)</f>
        <v>1.8576388888888889E-2</v>
      </c>
      <c r="D123" s="6">
        <f t="shared" si="21"/>
        <v>119</v>
      </c>
      <c r="E123" s="2">
        <v>3.6215277777777777E-2</v>
      </c>
      <c r="F123" s="2">
        <f t="shared" si="26"/>
        <v>1.7638888888888888E-2</v>
      </c>
      <c r="J123" s="1" t="str">
        <f t="shared" si="27"/>
        <v>Tom Howarth</v>
      </c>
      <c r="M123" s="8" t="str">
        <f>IF(D123&lt;=L$4,SMALL(E$4:E$202,D123),"")</f>
        <v/>
      </c>
      <c r="N123" s="8" t="str">
        <f>IF(D123&lt;=L$4,VLOOKUP(M123,E$4:F$202,2,FALSE),"")</f>
        <v/>
      </c>
      <c r="O123" s="1" t="str">
        <f>IF(D123&lt;=L$4,VLOOKUP(M123,E$4:J$202,6,FALSE),"")</f>
        <v/>
      </c>
      <c r="P123" s="40" t="str">
        <f>IF(D123&lt;=L$4,VLOOKUP(O123,A$4:B$202,2,FALSE),"")</f>
        <v/>
      </c>
      <c r="Q123" s="40" t="str">
        <f t="shared" si="22"/>
        <v/>
      </c>
      <c r="R123" s="6">
        <f t="shared" si="23"/>
        <v>0</v>
      </c>
      <c r="S123" s="6">
        <f>IF(AND(D123&lt;=L$4,P123&lt;&gt;"Y"),IF(N123&lt;VLOOKUP(O123,Runners!A$3:CT$201,S$1,FALSE),IF(Y$2="zero",0,Y$2),0),0)</f>
        <v>0</v>
      </c>
      <c r="T123" s="6">
        <f t="shared" si="24"/>
        <v>0</v>
      </c>
      <c r="U123" s="2"/>
      <c r="V123" s="2" t="str">
        <f>IF(O123&lt;&gt;"",VLOOKUP(O123,Runners!CZ$3:DM$201,V$1,FALSE),"")</f>
        <v/>
      </c>
      <c r="W123" s="19" t="str">
        <f t="shared" si="25"/>
        <v/>
      </c>
    </row>
    <row r="124" spans="1:23" x14ac:dyDescent="0.2">
      <c r="A124" s="1" t="s">
        <v>168</v>
      </c>
      <c r="C124" s="3">
        <f>IF(A124&lt;&gt;"",VLOOKUP(A124,Runners!A$3:AS$201,C$1,FALSE),0)</f>
        <v>7.9861111111111105E-3</v>
      </c>
      <c r="D124" s="6">
        <f t="shared" si="21"/>
        <v>120</v>
      </c>
      <c r="E124" s="2"/>
      <c r="F124" s="2">
        <f t="shared" si="26"/>
        <v>0</v>
      </c>
      <c r="J124" s="1" t="str">
        <f t="shared" si="27"/>
        <v>Trevor Roberts</v>
      </c>
      <c r="M124" s="8" t="str">
        <f>IF(D124&lt;=L$4,SMALL(E$4:E$202,D124),"")</f>
        <v/>
      </c>
      <c r="N124" s="8" t="str">
        <f>IF(D124&lt;=L$4,VLOOKUP(M124,E$4:F$202,2,FALSE),"")</f>
        <v/>
      </c>
      <c r="O124" s="1" t="str">
        <f>IF(D124&lt;=L$4,VLOOKUP(M124,E$4:J$202,6,FALSE),"")</f>
        <v/>
      </c>
      <c r="P124" s="40" t="str">
        <f>IF(D124&lt;=L$4,VLOOKUP(O124,A$4:B$202,2,FALSE),"")</f>
        <v/>
      </c>
      <c r="Q124" s="40" t="str">
        <f t="shared" si="22"/>
        <v/>
      </c>
      <c r="R124" s="6">
        <f t="shared" si="23"/>
        <v>0</v>
      </c>
      <c r="S124" s="6">
        <f>IF(AND(D124&lt;=L$4,P124&lt;&gt;"Y"),IF(N124&lt;VLOOKUP(O124,Runners!A$3:CT$201,S$1,FALSE),IF(Y$2="zero",0,Y$2),0),0)</f>
        <v>0</v>
      </c>
      <c r="T124" s="6">
        <f t="shared" si="24"/>
        <v>0</v>
      </c>
      <c r="U124" s="2"/>
      <c r="V124" s="2" t="str">
        <f>IF(O124&lt;&gt;"",VLOOKUP(O124,Runners!CZ$3:DM$201,V$1,FALSE),"")</f>
        <v/>
      </c>
      <c r="W124" s="19" t="str">
        <f t="shared" si="25"/>
        <v/>
      </c>
    </row>
    <row r="125" spans="1:23" x14ac:dyDescent="0.2">
      <c r="A125" s="1" t="s">
        <v>209</v>
      </c>
      <c r="B125" s="3"/>
      <c r="C125" s="3">
        <f>IF(A125&lt;&gt;"",VLOOKUP(A125,Runners!A$3:AS$201,C$1,FALSE),0)</f>
        <v>1.0416666666666666E-2</v>
      </c>
      <c r="D125" s="6">
        <f t="shared" si="21"/>
        <v>121</v>
      </c>
      <c r="E125" s="2"/>
      <c r="F125" s="2">
        <f t="shared" si="26"/>
        <v>0</v>
      </c>
      <c r="J125" s="1" t="str">
        <f t="shared" si="27"/>
        <v>Vicky Richardson</v>
      </c>
      <c r="M125" s="8" t="str">
        <f>IF(D125&lt;=L$4,SMALL(E$4:E$202,D125),"")</f>
        <v/>
      </c>
      <c r="N125" s="8" t="str">
        <f>IF(D125&lt;=L$4,VLOOKUP(M125,E$4:F$202,2,FALSE),"")</f>
        <v/>
      </c>
      <c r="O125" s="1" t="str">
        <f>IF(D125&lt;=L$4,VLOOKUP(M125,E$4:J$202,6,FALSE),"")</f>
        <v/>
      </c>
      <c r="P125" s="40" t="str">
        <f>IF(D125&lt;=L$4,VLOOKUP(O125,A$4:B$202,2,FALSE),"")</f>
        <v/>
      </c>
      <c r="Q125" s="40" t="str">
        <f t="shared" si="22"/>
        <v/>
      </c>
      <c r="R125" s="6">
        <f t="shared" si="23"/>
        <v>0</v>
      </c>
      <c r="S125" s="6">
        <f>IF(AND(D125&lt;=L$4,P125&lt;&gt;"Y"),IF(N125&lt;VLOOKUP(O125,Runners!A$3:CT$201,S$1,FALSE),IF(Y$2="zero",0,Y$2),0),0)</f>
        <v>0</v>
      </c>
      <c r="T125" s="6">
        <f t="shared" si="24"/>
        <v>0</v>
      </c>
      <c r="U125" s="2"/>
      <c r="V125" s="2" t="str">
        <f>IF(O125&lt;&gt;"",VLOOKUP(O125,Runners!CZ$3:DM$201,V$1,FALSE),"")</f>
        <v/>
      </c>
      <c r="W125" s="19" t="str">
        <f t="shared" si="25"/>
        <v/>
      </c>
    </row>
    <row r="126" spans="1:23" x14ac:dyDescent="0.2">
      <c r="A126" s="1" t="s">
        <v>223</v>
      </c>
      <c r="C126" s="3">
        <f>IF(A126&lt;&gt;"",VLOOKUP(A126,Runners!A$3:AS$201,C$1,FALSE),0)</f>
        <v>1.0243055555555556E-2</v>
      </c>
      <c r="D126" s="6">
        <f t="shared" si="21"/>
        <v>122</v>
      </c>
      <c r="E126" s="2"/>
      <c r="F126" s="2">
        <f t="shared" si="26"/>
        <v>0</v>
      </c>
      <c r="J126" s="1" t="str">
        <f t="shared" si="27"/>
        <v>Wayne Byrne</v>
      </c>
      <c r="M126" s="8" t="str">
        <f>IF(D126&lt;=L$4,SMALL(E$4:E$202,D126),"")</f>
        <v/>
      </c>
      <c r="N126" s="8" t="str">
        <f>IF(D126&lt;=L$4,VLOOKUP(M126,E$4:F$202,2,FALSE),"")</f>
        <v/>
      </c>
      <c r="O126" s="1" t="str">
        <f>IF(D126&lt;=L$4,VLOOKUP(M126,E$4:J$202,6,FALSE),"")</f>
        <v/>
      </c>
      <c r="P126" s="40" t="str">
        <f>IF(D126&lt;=L$4,VLOOKUP(O126,A$4:B$202,2,FALSE),"")</f>
        <v/>
      </c>
      <c r="Q126" s="40" t="str">
        <f t="shared" si="22"/>
        <v/>
      </c>
      <c r="R126" s="6">
        <f t="shared" si="23"/>
        <v>0</v>
      </c>
      <c r="S126" s="6">
        <f>IF(AND(D126&lt;=L$4,P126&lt;&gt;"Y"),IF(N126&lt;VLOOKUP(O126,Runners!A$3:CT$201,S$1,FALSE),IF(Y$2="zero",0,Y$2),0),0)</f>
        <v>0</v>
      </c>
      <c r="T126" s="6">
        <f t="shared" si="24"/>
        <v>0</v>
      </c>
      <c r="U126" s="2"/>
      <c r="V126" s="2" t="str">
        <f>IF(O126&lt;&gt;"",VLOOKUP(O126,Runners!CZ$3:DM$201,V$1,FALSE),"")</f>
        <v/>
      </c>
      <c r="W126" s="19" t="str">
        <f t="shared" si="25"/>
        <v/>
      </c>
    </row>
    <row r="127" spans="1:23" x14ac:dyDescent="0.2">
      <c r="B127" s="3"/>
      <c r="C127" s="3">
        <f>IF(A127&lt;&gt;"",VLOOKUP(A127,Runners!A$3:AS$201,C$1,FALSE),0)</f>
        <v>0</v>
      </c>
      <c r="D127" s="6">
        <f t="shared" ref="D127:D134" si="28">D126+1</f>
        <v>123</v>
      </c>
      <c r="E127" s="2"/>
      <c r="F127" s="2">
        <f t="shared" ref="F127:F134" si="29">IF(E127&gt;0,E127-C127,0)</f>
        <v>0</v>
      </c>
      <c r="J127" s="1">
        <f t="shared" ref="J127:J134" si="30">A127</f>
        <v>0</v>
      </c>
      <c r="M127" s="8" t="str">
        <f>IF(D127&lt;=L$4,SMALL(E$4:E$202,D127),"")</f>
        <v/>
      </c>
      <c r="N127" s="8" t="str">
        <f>IF(D127&lt;=L$4,VLOOKUP(M127,E$4:F$202,2,FALSE),"")</f>
        <v/>
      </c>
      <c r="O127" s="1" t="str">
        <f>IF(D127&lt;=L$4,VLOOKUP(M127,E$4:J$202,6,FALSE),"")</f>
        <v/>
      </c>
      <c r="P127" s="40" t="str">
        <f>IF(D127&lt;=L$4,VLOOKUP(O127,A$4:B$202,2,FALSE),"")</f>
        <v/>
      </c>
      <c r="Q127" s="40" t="str">
        <f t="shared" ref="Q127:Q134" si="31">IF(D127&lt;=L$4,IF(P127="Y",Q126,Q126-1),"")</f>
        <v/>
      </c>
      <c r="R127" s="6">
        <f t="shared" ref="R127:R134" si="32">IF(Q127=Q126,0,IF(Q127&gt;0,Q127,1))</f>
        <v>0</v>
      </c>
      <c r="S127" s="6">
        <f>IF(AND(D127&lt;=L$4,P127&lt;&gt;"Y"),IF(N127&lt;VLOOKUP(O127,Runners!A$3:CT$201,S$1,FALSE),IF(Y$2="zero",0,Y$2),0),0)</f>
        <v>0</v>
      </c>
      <c r="T127" s="6">
        <f t="shared" ref="T127:T134" si="33">IF(AND(D127&lt;=L$4,P127&lt;&gt;"Y"),S127+R127,0)</f>
        <v>0</v>
      </c>
      <c r="U127" s="2"/>
      <c r="V127" s="2" t="str">
        <f>IF(O127&lt;&gt;"",VLOOKUP(O127,Runners!CZ$3:DM$201,V$1,FALSE),"")</f>
        <v/>
      </c>
      <c r="W127" s="19" t="str">
        <f t="shared" ref="W127:W134" si="34">IF(O127&lt;&gt;"",(V127-N127)/V127,"")</f>
        <v/>
      </c>
    </row>
    <row r="128" spans="1:23" x14ac:dyDescent="0.2">
      <c r="C128" s="3">
        <f>IF(A128&lt;&gt;"",VLOOKUP(A128,Runners!A$3:AS$201,C$1,FALSE),0)</f>
        <v>0</v>
      </c>
      <c r="D128" s="6">
        <f t="shared" si="28"/>
        <v>124</v>
      </c>
      <c r="E128" s="2"/>
      <c r="F128" s="2">
        <f t="shared" si="29"/>
        <v>0</v>
      </c>
      <c r="J128" s="1">
        <f t="shared" si="30"/>
        <v>0</v>
      </c>
      <c r="M128" s="8" t="str">
        <f>IF(D128&lt;=L$4,SMALL(E$4:E$202,D128),"")</f>
        <v/>
      </c>
      <c r="N128" s="8" t="str">
        <f>IF(D128&lt;=L$4,VLOOKUP(M128,E$4:F$202,2,FALSE),"")</f>
        <v/>
      </c>
      <c r="O128" s="1" t="str">
        <f>IF(D128&lt;=L$4,VLOOKUP(M128,E$4:J$202,6,FALSE),"")</f>
        <v/>
      </c>
      <c r="P128" s="40" t="str">
        <f>IF(D128&lt;=L$4,VLOOKUP(O128,A$4:B$202,2,FALSE),"")</f>
        <v/>
      </c>
      <c r="Q128" s="40" t="str">
        <f t="shared" si="31"/>
        <v/>
      </c>
      <c r="R128" s="6">
        <f t="shared" si="32"/>
        <v>0</v>
      </c>
      <c r="S128" s="6">
        <f>IF(AND(D128&lt;=L$4,P128&lt;&gt;"Y"),IF(N128&lt;VLOOKUP(O128,Runners!A$3:CT$201,S$1,FALSE),IF(Y$2="zero",0,Y$2),0),0)</f>
        <v>0</v>
      </c>
      <c r="T128" s="6">
        <f t="shared" si="33"/>
        <v>0</v>
      </c>
      <c r="U128" s="2"/>
      <c r="V128" s="2" t="str">
        <f>IF(O128&lt;&gt;"",VLOOKUP(O128,Runners!CZ$3:DM$201,V$1,FALSE),"")</f>
        <v/>
      </c>
      <c r="W128" s="19" t="str">
        <f t="shared" si="34"/>
        <v/>
      </c>
    </row>
    <row r="129" spans="1:23" x14ac:dyDescent="0.2">
      <c r="C129" s="3">
        <f>IF(A129&lt;&gt;"",VLOOKUP(A129,Runners!A$3:AS$201,C$1,FALSE),0)</f>
        <v>0</v>
      </c>
      <c r="D129" s="6">
        <f t="shared" si="28"/>
        <v>125</v>
      </c>
      <c r="E129" s="2"/>
      <c r="F129" s="2">
        <f t="shared" si="29"/>
        <v>0</v>
      </c>
      <c r="J129" s="1">
        <f t="shared" si="30"/>
        <v>0</v>
      </c>
      <c r="M129" s="8" t="str">
        <f>IF(D129&lt;=L$4,SMALL(E$4:E$202,D129),"")</f>
        <v/>
      </c>
      <c r="N129" s="8" t="str">
        <f>IF(D129&lt;=L$4,VLOOKUP(M129,E$4:F$202,2,FALSE),"")</f>
        <v/>
      </c>
      <c r="O129" s="1" t="str">
        <f>IF(D129&lt;=L$4,VLOOKUP(M129,E$4:J$202,6,FALSE),"")</f>
        <v/>
      </c>
      <c r="P129" s="40" t="str">
        <f>IF(D129&lt;=L$4,VLOOKUP(O129,A$4:B$202,2,FALSE),"")</f>
        <v/>
      </c>
      <c r="Q129" s="40" t="str">
        <f t="shared" si="31"/>
        <v/>
      </c>
      <c r="R129" s="6">
        <f t="shared" si="32"/>
        <v>0</v>
      </c>
      <c r="S129" s="6">
        <f>IF(AND(D129&lt;=L$4,P129&lt;&gt;"Y"),IF(N129&lt;VLOOKUP(O129,Runners!A$3:CT$201,S$1,FALSE),IF(Y$2="zero",0,Y$2),0),0)</f>
        <v>0</v>
      </c>
      <c r="T129" s="6">
        <f t="shared" si="33"/>
        <v>0</v>
      </c>
      <c r="U129" s="2"/>
      <c r="V129" s="2" t="str">
        <f>IF(O129&lt;&gt;"",VLOOKUP(O129,Runners!CZ$3:DM$201,V$1,FALSE),"")</f>
        <v/>
      </c>
      <c r="W129" s="19" t="str">
        <f t="shared" si="34"/>
        <v/>
      </c>
    </row>
    <row r="130" spans="1:23" x14ac:dyDescent="0.2">
      <c r="C130" s="3">
        <f>IF(A130&lt;&gt;"",VLOOKUP(A130,Runners!A$3:AS$201,C$1,FALSE),0)</f>
        <v>0</v>
      </c>
      <c r="D130" s="6">
        <f t="shared" si="28"/>
        <v>126</v>
      </c>
      <c r="E130" s="2"/>
      <c r="F130" s="2">
        <f t="shared" si="29"/>
        <v>0</v>
      </c>
      <c r="J130" s="1">
        <f t="shared" si="30"/>
        <v>0</v>
      </c>
      <c r="M130" s="8" t="str">
        <f>IF(D130&lt;=L$4,SMALL(E$4:E$202,D130),"")</f>
        <v/>
      </c>
      <c r="N130" s="8" t="str">
        <f>IF(D130&lt;=L$4,VLOOKUP(M130,E$4:F$202,2,FALSE),"")</f>
        <v/>
      </c>
      <c r="O130" s="1" t="str">
        <f>IF(D130&lt;=L$4,VLOOKUP(M130,E$4:J$202,6,FALSE),"")</f>
        <v/>
      </c>
      <c r="P130" s="40" t="str">
        <f>IF(D130&lt;=L$4,VLOOKUP(O130,A$4:B$202,2,FALSE),"")</f>
        <v/>
      </c>
      <c r="Q130" s="40" t="str">
        <f t="shared" si="31"/>
        <v/>
      </c>
      <c r="R130" s="6">
        <f t="shared" si="32"/>
        <v>0</v>
      </c>
      <c r="S130" s="6">
        <f>IF(AND(D130&lt;=L$4,P130&lt;&gt;"Y"),IF(N130&lt;VLOOKUP(O130,Runners!A$3:CT$201,S$1,FALSE),IF(Y$2="zero",0,Y$2),0),0)</f>
        <v>0</v>
      </c>
      <c r="T130" s="6">
        <f t="shared" si="33"/>
        <v>0</v>
      </c>
      <c r="U130" s="2"/>
      <c r="V130" s="2" t="str">
        <f>IF(O130&lt;&gt;"",VLOOKUP(O130,Runners!CZ$3:DM$201,V$1,FALSE),"")</f>
        <v/>
      </c>
      <c r="W130" s="19" t="str">
        <f t="shared" si="34"/>
        <v/>
      </c>
    </row>
    <row r="131" spans="1:23" x14ac:dyDescent="0.2">
      <c r="C131" s="3">
        <f>IF(A131&lt;&gt;"",VLOOKUP(A131,Runners!A$3:AS$201,C$1,FALSE),0)</f>
        <v>0</v>
      </c>
      <c r="D131" s="6">
        <f t="shared" si="28"/>
        <v>127</v>
      </c>
      <c r="E131" s="2"/>
      <c r="F131" s="2">
        <f t="shared" si="29"/>
        <v>0</v>
      </c>
      <c r="G131" s="46"/>
      <c r="J131" s="1">
        <f t="shared" si="30"/>
        <v>0</v>
      </c>
      <c r="M131" s="8" t="str">
        <f>IF(D131&lt;=L$4,SMALL(E$4:E$202,D131),"")</f>
        <v/>
      </c>
      <c r="N131" s="8" t="str">
        <f>IF(D131&lt;=L$4,VLOOKUP(M131,E$4:F$202,2,FALSE),"")</f>
        <v/>
      </c>
      <c r="O131" s="1" t="str">
        <f>IF(D131&lt;=L$4,VLOOKUP(M131,E$4:J$202,6,FALSE),"")</f>
        <v/>
      </c>
      <c r="P131" s="40" t="str">
        <f>IF(D131&lt;=L$4,VLOOKUP(O131,A$4:B$202,2,FALSE),"")</f>
        <v/>
      </c>
      <c r="Q131" s="40" t="str">
        <f t="shared" si="31"/>
        <v/>
      </c>
      <c r="R131" s="6">
        <f t="shared" si="32"/>
        <v>0</v>
      </c>
      <c r="S131" s="6">
        <f>IF(AND(D131&lt;=L$4,P131&lt;&gt;"Y"),IF(N131&lt;VLOOKUP(O131,Runners!A$3:CT$201,S$1,FALSE),IF(Y$2="zero",0,Y$2),0),0)</f>
        <v>0</v>
      </c>
      <c r="T131" s="6">
        <f t="shared" si="33"/>
        <v>0</v>
      </c>
      <c r="U131" s="2"/>
      <c r="V131" s="2" t="str">
        <f>IF(O131&lt;&gt;"",VLOOKUP(O131,Runners!CZ$3:DM$201,V$1,FALSE),"")</f>
        <v/>
      </c>
      <c r="W131" s="19" t="str">
        <f t="shared" si="34"/>
        <v/>
      </c>
    </row>
    <row r="132" spans="1:23" x14ac:dyDescent="0.2">
      <c r="C132" s="3">
        <f>IF(A132&lt;&gt;"",VLOOKUP(A132,Runners!A$3:AS$201,C$1,FALSE),0)</f>
        <v>0</v>
      </c>
      <c r="D132" s="6">
        <f t="shared" si="28"/>
        <v>128</v>
      </c>
      <c r="E132" s="2"/>
      <c r="F132" s="2">
        <f t="shared" si="29"/>
        <v>0</v>
      </c>
      <c r="J132" s="1">
        <f t="shared" si="30"/>
        <v>0</v>
      </c>
      <c r="M132" s="8" t="str">
        <f>IF(D132&lt;=L$4,SMALL(E$4:E$202,D132),"")</f>
        <v/>
      </c>
      <c r="N132" s="8" t="str">
        <f>IF(D132&lt;=L$4,VLOOKUP(M132,E$4:F$202,2,FALSE),"")</f>
        <v/>
      </c>
      <c r="O132" s="1" t="str">
        <f>IF(D132&lt;=L$4,VLOOKUP(M132,E$4:J$202,6,FALSE),"")</f>
        <v/>
      </c>
      <c r="P132" s="40" t="str">
        <f>IF(D132&lt;=L$4,VLOOKUP(O132,A$4:B$202,2,FALSE),"")</f>
        <v/>
      </c>
      <c r="Q132" s="40" t="str">
        <f t="shared" si="31"/>
        <v/>
      </c>
      <c r="R132" s="6">
        <f t="shared" si="32"/>
        <v>0</v>
      </c>
      <c r="S132" s="6">
        <f>IF(AND(D132&lt;=L$4,P132&lt;&gt;"Y"),IF(N132&lt;VLOOKUP(O132,Runners!A$3:CT$201,S$1,FALSE),IF(Y$2="zero",0,Y$2),0),0)</f>
        <v>0</v>
      </c>
      <c r="T132" s="6">
        <f t="shared" si="33"/>
        <v>0</v>
      </c>
      <c r="U132" s="2"/>
      <c r="V132" s="2" t="str">
        <f>IF(O132&lt;&gt;"",VLOOKUP(O132,Runners!CZ$3:DM$201,V$1,FALSE),"")</f>
        <v/>
      </c>
      <c r="W132" s="19" t="str">
        <f t="shared" si="34"/>
        <v/>
      </c>
    </row>
    <row r="133" spans="1:23" x14ac:dyDescent="0.2">
      <c r="C133" s="3">
        <f>IF(A133&lt;&gt;"",VLOOKUP(A133,Runners!A$3:AS$201,C$1,FALSE),0)</f>
        <v>0</v>
      </c>
      <c r="D133" s="6">
        <f t="shared" si="28"/>
        <v>129</v>
      </c>
      <c r="E133" s="2"/>
      <c r="F133" s="2">
        <f t="shared" si="29"/>
        <v>0</v>
      </c>
      <c r="J133" s="1">
        <f t="shared" si="30"/>
        <v>0</v>
      </c>
      <c r="M133" s="8" t="str">
        <f>IF(D133&lt;=L$4,SMALL(E$4:E$202,D133),"")</f>
        <v/>
      </c>
      <c r="N133" s="8" t="str">
        <f>IF(D133&lt;=L$4,VLOOKUP(M133,E$4:F$202,2,FALSE),"")</f>
        <v/>
      </c>
      <c r="O133" s="1" t="str">
        <f>IF(D133&lt;=L$4,VLOOKUP(M133,E$4:J$202,6,FALSE),"")</f>
        <v/>
      </c>
      <c r="P133" s="40" t="str">
        <f>IF(D133&lt;=L$4,VLOOKUP(O133,A$4:B$202,2,FALSE),"")</f>
        <v/>
      </c>
      <c r="Q133" s="40" t="str">
        <f t="shared" si="31"/>
        <v/>
      </c>
      <c r="R133" s="6">
        <f t="shared" si="32"/>
        <v>0</v>
      </c>
      <c r="S133" s="6">
        <f>IF(AND(D133&lt;=L$4,P133&lt;&gt;"Y"),IF(N133&lt;VLOOKUP(O133,Runners!A$3:CT$201,S$1,FALSE),IF(Y$2="zero",0,Y$2),0),0)</f>
        <v>0</v>
      </c>
      <c r="T133" s="6">
        <f t="shared" si="33"/>
        <v>0</v>
      </c>
      <c r="U133" s="2"/>
      <c r="V133" s="2" t="str">
        <f>IF(O133&lt;&gt;"",VLOOKUP(O133,Runners!CZ$3:DM$201,V$1,FALSE),"")</f>
        <v/>
      </c>
      <c r="W133" s="19" t="str">
        <f t="shared" si="34"/>
        <v/>
      </c>
    </row>
    <row r="134" spans="1:23" x14ac:dyDescent="0.2">
      <c r="A134" s="41"/>
      <c r="C134" s="3">
        <f>IF(A134&lt;&gt;"",VLOOKUP(A134,Runners!A$3:AS$201,C$1,FALSE),0)</f>
        <v>0</v>
      </c>
      <c r="D134" s="6">
        <f t="shared" si="28"/>
        <v>130</v>
      </c>
      <c r="E134" s="2"/>
      <c r="F134" s="2">
        <f t="shared" si="29"/>
        <v>0</v>
      </c>
      <c r="J134" s="1">
        <f t="shared" si="30"/>
        <v>0</v>
      </c>
      <c r="M134" s="8" t="str">
        <f>IF(D134&lt;=L$4,SMALL(E$4:E$202,D134),"")</f>
        <v/>
      </c>
      <c r="N134" s="8" t="str">
        <f>IF(D134&lt;=L$4,VLOOKUP(M134,E$4:F$202,2,FALSE),"")</f>
        <v/>
      </c>
      <c r="O134" s="1" t="str">
        <f>IF(D134&lt;=L$4,VLOOKUP(M134,E$4:J$202,6,FALSE),"")</f>
        <v/>
      </c>
      <c r="P134" s="40" t="str">
        <f>IF(D134&lt;=L$4,VLOOKUP(O134,A$4:B$202,2,FALSE),"")</f>
        <v/>
      </c>
      <c r="Q134" s="40" t="str">
        <f t="shared" si="31"/>
        <v/>
      </c>
      <c r="R134" s="6">
        <f t="shared" si="32"/>
        <v>0</v>
      </c>
      <c r="S134" s="6">
        <f>IF(AND(D134&lt;=L$4,P134&lt;&gt;"Y"),IF(N134&lt;VLOOKUP(O134,Runners!A$3:CT$201,S$1,FALSE),IF(Y$2="zero",0,Y$2),0),0)</f>
        <v>0</v>
      </c>
      <c r="T134" s="6">
        <f t="shared" si="33"/>
        <v>0</v>
      </c>
      <c r="U134" s="2"/>
      <c r="V134" s="2" t="str">
        <f>IF(O134&lt;&gt;"",VLOOKUP(O134,Runners!CZ$3:DM$201,V$1,FALSE),"")</f>
        <v/>
      </c>
      <c r="W134" s="19" t="str">
        <f t="shared" si="34"/>
        <v/>
      </c>
    </row>
    <row r="135" spans="1:23" x14ac:dyDescent="0.2">
      <c r="C135" s="3">
        <f>IF(A135&lt;&gt;"",VLOOKUP(A135,Runners!A$3:AS$201,C$1,FALSE),0)</f>
        <v>0</v>
      </c>
      <c r="D135" s="6">
        <f t="shared" ref="D135:D145" si="35">D134+1</f>
        <v>131</v>
      </c>
      <c r="E135" s="2"/>
      <c r="F135" s="2">
        <f t="shared" ref="F135:F145" si="36">IF(E135&gt;0,E135-C135,0)</f>
        <v>0</v>
      </c>
      <c r="J135" s="1">
        <f t="shared" ref="J135:J145" si="37">A135</f>
        <v>0</v>
      </c>
      <c r="M135" s="8" t="str">
        <f>IF(D135&lt;=L$4,SMALL(E$4:E$202,D135),"")</f>
        <v/>
      </c>
      <c r="N135" s="8" t="str">
        <f>IF(D135&lt;=L$4,VLOOKUP(M135,E$4:F$202,2,FALSE),"")</f>
        <v/>
      </c>
      <c r="O135" s="1" t="str">
        <f>IF(D135&lt;=L$4,VLOOKUP(M135,E$4:J$202,6,FALSE),"")</f>
        <v/>
      </c>
      <c r="P135" s="40" t="str">
        <f>IF(D135&lt;=L$4,VLOOKUP(O135,A$4:B$202,2,FALSE),"")</f>
        <v/>
      </c>
      <c r="Q135" s="40" t="str">
        <f t="shared" ref="Q135:Q145" si="38">IF(D135&lt;=L$4,IF(P135="Y",Q134,Q134-1),"")</f>
        <v/>
      </c>
      <c r="R135" s="6">
        <f t="shared" ref="R135:R145" si="39">IF(Q135=Q134,0,IF(Q135&gt;0,Q135,1))</f>
        <v>0</v>
      </c>
      <c r="S135" s="6">
        <f>IF(AND(D135&lt;=L$4,P135&lt;&gt;"Y"),IF(N135&lt;VLOOKUP(O135,Runners!A$3:CT$201,S$1,FALSE),IF(Y$2="zero",0,Y$2),0),0)</f>
        <v>0</v>
      </c>
      <c r="T135" s="6">
        <f t="shared" ref="T135:T145" si="40">IF(AND(D135&lt;=L$4,P135&lt;&gt;"Y"),S135+R135,0)</f>
        <v>0</v>
      </c>
      <c r="U135" s="2"/>
      <c r="V135" s="2" t="str">
        <f>IF(O135&lt;&gt;"",VLOOKUP(O135,Runners!CZ$3:DM$201,V$1,FALSE),"")</f>
        <v/>
      </c>
      <c r="W135" s="19" t="str">
        <f t="shared" ref="W135:W145" si="41">IF(O135&lt;&gt;"",(V135-N135)/V135,"")</f>
        <v/>
      </c>
    </row>
    <row r="136" spans="1:23" x14ac:dyDescent="0.2">
      <c r="C136" s="3">
        <f>IF(A136&lt;&gt;"",VLOOKUP(A136,Runners!A$3:AS$201,C$1,FALSE),0)</f>
        <v>0</v>
      </c>
      <c r="D136" s="6">
        <f t="shared" si="35"/>
        <v>132</v>
      </c>
      <c r="E136" s="2"/>
      <c r="F136" s="2">
        <f t="shared" si="36"/>
        <v>0</v>
      </c>
      <c r="J136" s="1">
        <f t="shared" si="37"/>
        <v>0</v>
      </c>
      <c r="M136" s="8" t="str">
        <f>IF(D136&lt;=L$4,SMALL(E$4:E$202,D136),"")</f>
        <v/>
      </c>
      <c r="N136" s="8" t="str">
        <f>IF(D136&lt;=L$4,VLOOKUP(M136,E$4:F$202,2,FALSE),"")</f>
        <v/>
      </c>
      <c r="O136" s="1" t="str">
        <f>IF(D136&lt;=L$4,VLOOKUP(M136,E$4:J$202,6,FALSE),"")</f>
        <v/>
      </c>
      <c r="P136" s="40" t="str">
        <f>IF(D136&lt;=L$4,VLOOKUP(O136,A$4:B$202,2,FALSE),"")</f>
        <v/>
      </c>
      <c r="Q136" s="40" t="str">
        <f t="shared" si="38"/>
        <v/>
      </c>
      <c r="R136" s="6">
        <f t="shared" si="39"/>
        <v>0</v>
      </c>
      <c r="S136" s="6">
        <f>IF(AND(D136&lt;=L$4,P136&lt;&gt;"Y"),IF(N136&lt;VLOOKUP(O136,Runners!A$3:CT$201,S$1,FALSE),IF(Y$2="zero",0,Y$2),0),0)</f>
        <v>0</v>
      </c>
      <c r="T136" s="6">
        <f t="shared" si="40"/>
        <v>0</v>
      </c>
      <c r="U136" s="2"/>
      <c r="V136" s="2" t="str">
        <f>IF(O136&lt;&gt;"",VLOOKUP(O136,Runners!CZ$3:DM$201,V$1,FALSE),"")</f>
        <v/>
      </c>
      <c r="W136" s="19" t="str">
        <f t="shared" si="41"/>
        <v/>
      </c>
    </row>
    <row r="137" spans="1:23" x14ac:dyDescent="0.2">
      <c r="C137" s="3">
        <f>IF(A137&lt;&gt;"",VLOOKUP(A137,Runners!A$3:AS$201,C$1,FALSE),0)</f>
        <v>0</v>
      </c>
      <c r="D137" s="6">
        <f t="shared" si="35"/>
        <v>133</v>
      </c>
      <c r="E137" s="2"/>
      <c r="F137" s="2">
        <f t="shared" si="36"/>
        <v>0</v>
      </c>
      <c r="J137" s="1">
        <f t="shared" si="37"/>
        <v>0</v>
      </c>
      <c r="M137" s="8" t="str">
        <f>IF(D137&lt;=L$4,SMALL(E$4:E$202,D137),"")</f>
        <v/>
      </c>
      <c r="N137" s="8" t="str">
        <f>IF(D137&lt;=L$4,VLOOKUP(M137,E$4:F$202,2,FALSE),"")</f>
        <v/>
      </c>
      <c r="O137" s="1" t="str">
        <f>IF(D137&lt;=L$4,VLOOKUP(M137,E$4:J$202,6,FALSE),"")</f>
        <v/>
      </c>
      <c r="P137" s="40" t="str">
        <f>IF(D137&lt;=L$4,VLOOKUP(O137,A$4:B$202,2,FALSE),"")</f>
        <v/>
      </c>
      <c r="Q137" s="40" t="str">
        <f t="shared" si="38"/>
        <v/>
      </c>
      <c r="R137" s="6">
        <f t="shared" si="39"/>
        <v>0</v>
      </c>
      <c r="S137" s="6">
        <f>IF(AND(D137&lt;=L$4,P137&lt;&gt;"Y"),IF(N137&lt;VLOOKUP(O137,Runners!A$3:CT$201,S$1,FALSE),IF(Y$2="zero",0,Y$2),0),0)</f>
        <v>0</v>
      </c>
      <c r="T137" s="6">
        <f t="shared" si="40"/>
        <v>0</v>
      </c>
      <c r="U137" s="2"/>
      <c r="V137" s="2" t="str">
        <f>IF(O137&lt;&gt;"",VLOOKUP(O137,Runners!CZ$3:DM$201,V$1,FALSE),"")</f>
        <v/>
      </c>
      <c r="W137" s="19" t="str">
        <f t="shared" si="41"/>
        <v/>
      </c>
    </row>
    <row r="138" spans="1:23" x14ac:dyDescent="0.2">
      <c r="B138" s="3"/>
      <c r="C138" s="3">
        <f>IF(A138&lt;&gt;"",VLOOKUP(A138,Runners!A$3:AS$201,C$1,FALSE),0)</f>
        <v>0</v>
      </c>
      <c r="D138" s="6">
        <f t="shared" si="35"/>
        <v>134</v>
      </c>
      <c r="E138" s="2"/>
      <c r="F138" s="2">
        <f t="shared" si="36"/>
        <v>0</v>
      </c>
      <c r="J138" s="1">
        <f t="shared" si="37"/>
        <v>0</v>
      </c>
      <c r="M138" s="8" t="str">
        <f>IF(D138&lt;=L$4,SMALL(E$4:E$202,D138),"")</f>
        <v/>
      </c>
      <c r="N138" s="8" t="str">
        <f>IF(D138&lt;=L$4,VLOOKUP(M138,E$4:F$202,2,FALSE),"")</f>
        <v/>
      </c>
      <c r="O138" s="1" t="str">
        <f>IF(D138&lt;=L$4,VLOOKUP(M138,E$4:J$202,6,FALSE),"")</f>
        <v/>
      </c>
      <c r="P138" s="40" t="str">
        <f>IF(D138&lt;=L$4,VLOOKUP(O138,A$4:B$202,2,FALSE),"")</f>
        <v/>
      </c>
      <c r="Q138" s="40" t="str">
        <f t="shared" si="38"/>
        <v/>
      </c>
      <c r="R138" s="6">
        <f t="shared" si="39"/>
        <v>0</v>
      </c>
      <c r="S138" s="6">
        <f>IF(AND(D138&lt;=L$4,P138&lt;&gt;"Y"),IF(N138&lt;VLOOKUP(O138,Runners!A$3:CT$201,S$1,FALSE),IF(Y$2="zero",0,Y$2),0),0)</f>
        <v>0</v>
      </c>
      <c r="T138" s="6">
        <f t="shared" si="40"/>
        <v>0</v>
      </c>
      <c r="U138" s="2"/>
      <c r="V138" s="2" t="str">
        <f>IF(O138&lt;&gt;"",VLOOKUP(O138,Runners!CZ$3:DM$201,V$1,FALSE),"")</f>
        <v/>
      </c>
      <c r="W138" s="19" t="str">
        <f t="shared" si="41"/>
        <v/>
      </c>
    </row>
    <row r="139" spans="1:23" x14ac:dyDescent="0.2">
      <c r="C139" s="3">
        <f>IF(A139&lt;&gt;"",VLOOKUP(A139,Runners!A$3:AS$201,C$1,FALSE),0)</f>
        <v>0</v>
      </c>
      <c r="D139" s="6">
        <f t="shared" si="35"/>
        <v>135</v>
      </c>
      <c r="E139" s="2"/>
      <c r="F139" s="2">
        <f t="shared" si="36"/>
        <v>0</v>
      </c>
      <c r="J139" s="1">
        <f t="shared" si="37"/>
        <v>0</v>
      </c>
      <c r="M139" s="8" t="str">
        <f>IF(D139&lt;=L$4,SMALL(E$4:E$202,D139),"")</f>
        <v/>
      </c>
      <c r="N139" s="8" t="str">
        <f>IF(D139&lt;=L$4,VLOOKUP(M139,E$4:F$202,2,FALSE),"")</f>
        <v/>
      </c>
      <c r="O139" s="1" t="str">
        <f>IF(D139&lt;=L$4,VLOOKUP(M139,E$4:J$202,6,FALSE),"")</f>
        <v/>
      </c>
      <c r="P139" s="40" t="str">
        <f>IF(D139&lt;=L$4,VLOOKUP(O139,A$4:B$202,2,FALSE),"")</f>
        <v/>
      </c>
      <c r="Q139" s="40" t="str">
        <f t="shared" si="38"/>
        <v/>
      </c>
      <c r="R139" s="6">
        <f t="shared" si="39"/>
        <v>0</v>
      </c>
      <c r="S139" s="6">
        <f>IF(AND(D139&lt;=L$4,P139&lt;&gt;"Y"),IF(N139&lt;VLOOKUP(O139,Runners!A$3:CT$201,S$1,FALSE),IF(Y$2="zero",0,Y$2),0),0)</f>
        <v>0</v>
      </c>
      <c r="T139" s="6">
        <f t="shared" si="40"/>
        <v>0</v>
      </c>
      <c r="U139" s="2"/>
      <c r="V139" s="2" t="str">
        <f>IF(O139&lt;&gt;"",VLOOKUP(O139,Runners!CZ$3:DM$201,V$1,FALSE),"")</f>
        <v/>
      </c>
      <c r="W139" s="19" t="str">
        <f t="shared" si="41"/>
        <v/>
      </c>
    </row>
    <row r="140" spans="1:23" x14ac:dyDescent="0.2">
      <c r="C140" s="3">
        <f>IF(A140&lt;&gt;"",VLOOKUP(A140,Runners!A$3:AS$201,C$1,FALSE),0)</f>
        <v>0</v>
      </c>
      <c r="D140" s="6">
        <f t="shared" si="35"/>
        <v>136</v>
      </c>
      <c r="E140" s="2"/>
      <c r="F140" s="2">
        <f t="shared" si="36"/>
        <v>0</v>
      </c>
      <c r="J140" s="1">
        <f t="shared" si="37"/>
        <v>0</v>
      </c>
      <c r="M140" s="8" t="str">
        <f>IF(D140&lt;=L$4,SMALL(E$4:E$202,D140),"")</f>
        <v/>
      </c>
      <c r="N140" s="8" t="str">
        <f>IF(D140&lt;=L$4,VLOOKUP(M140,E$4:F$202,2,FALSE),"")</f>
        <v/>
      </c>
      <c r="O140" s="1" t="str">
        <f>IF(D140&lt;=L$4,VLOOKUP(M140,E$4:J$202,6,FALSE),"")</f>
        <v/>
      </c>
      <c r="P140" s="40" t="str">
        <f>IF(D140&lt;=L$4,VLOOKUP(O140,A$4:B$202,2,FALSE),"")</f>
        <v/>
      </c>
      <c r="Q140" s="40" t="str">
        <f t="shared" si="38"/>
        <v/>
      </c>
      <c r="R140" s="6">
        <f t="shared" si="39"/>
        <v>0</v>
      </c>
      <c r="S140" s="6">
        <f>IF(AND(D140&lt;=L$4,P140&lt;&gt;"Y"),IF(N140&lt;VLOOKUP(O140,Runners!A$3:CT$201,S$1,FALSE),IF(Y$2="zero",0,Y$2),0),0)</f>
        <v>0</v>
      </c>
      <c r="T140" s="6">
        <f t="shared" si="40"/>
        <v>0</v>
      </c>
      <c r="U140" s="2"/>
      <c r="V140" s="2" t="str">
        <f>IF(O140&lt;&gt;"",VLOOKUP(O140,Runners!CZ$3:DM$201,V$1,FALSE),"")</f>
        <v/>
      </c>
      <c r="W140" s="19" t="str">
        <f t="shared" si="41"/>
        <v/>
      </c>
    </row>
    <row r="141" spans="1:23" x14ac:dyDescent="0.2">
      <c r="C141" s="3">
        <f>IF(A141&lt;&gt;"",VLOOKUP(A141,Runners!A$3:AS$201,C$1,FALSE),0)</f>
        <v>0</v>
      </c>
      <c r="D141" s="6">
        <f t="shared" si="35"/>
        <v>137</v>
      </c>
      <c r="E141" s="2"/>
      <c r="F141" s="2">
        <f t="shared" si="36"/>
        <v>0</v>
      </c>
      <c r="J141" s="1">
        <f t="shared" si="37"/>
        <v>0</v>
      </c>
      <c r="M141" s="8" t="str">
        <f>IF(D141&lt;=L$4,SMALL(E$4:E$202,D141),"")</f>
        <v/>
      </c>
      <c r="N141" s="8" t="str">
        <f>IF(D141&lt;=L$4,VLOOKUP(M141,E$4:F$202,2,FALSE),"")</f>
        <v/>
      </c>
      <c r="O141" s="1" t="str">
        <f>IF(D141&lt;=L$4,VLOOKUP(M141,E$4:J$202,6,FALSE),"")</f>
        <v/>
      </c>
      <c r="P141" s="40" t="str">
        <f>IF(D141&lt;=L$4,VLOOKUP(O141,A$4:B$202,2,FALSE),"")</f>
        <v/>
      </c>
      <c r="Q141" s="40" t="str">
        <f t="shared" si="38"/>
        <v/>
      </c>
      <c r="R141" s="6">
        <f t="shared" si="39"/>
        <v>0</v>
      </c>
      <c r="S141" s="6">
        <f>IF(AND(D141&lt;=L$4,P141&lt;&gt;"Y"),IF(N141&lt;VLOOKUP(O141,Runners!A$3:CT$201,S$1,FALSE),IF(Y$2="zero",0,Y$2),0),0)</f>
        <v>0</v>
      </c>
      <c r="T141" s="6">
        <f t="shared" si="40"/>
        <v>0</v>
      </c>
      <c r="U141" s="2"/>
      <c r="V141" s="2" t="str">
        <f>IF(O141&lt;&gt;"",VLOOKUP(O141,Runners!CZ$3:DM$201,V$1,FALSE),"")</f>
        <v/>
      </c>
      <c r="W141" s="19" t="str">
        <f t="shared" si="41"/>
        <v/>
      </c>
    </row>
    <row r="142" spans="1:23" x14ac:dyDescent="0.2">
      <c r="C142" s="3">
        <f>IF(A142&lt;&gt;"",VLOOKUP(A142,Runners!A$3:AS$201,C$1,FALSE),0)</f>
        <v>0</v>
      </c>
      <c r="D142" s="6">
        <f t="shared" si="35"/>
        <v>138</v>
      </c>
      <c r="E142" s="2"/>
      <c r="F142" s="2">
        <f t="shared" si="36"/>
        <v>0</v>
      </c>
      <c r="J142" s="1">
        <f t="shared" si="37"/>
        <v>0</v>
      </c>
      <c r="M142" s="8" t="str">
        <f>IF(D142&lt;=L$4,SMALL(E$4:E$202,D142),"")</f>
        <v/>
      </c>
      <c r="N142" s="8" t="str">
        <f>IF(D142&lt;=L$4,VLOOKUP(M142,E$4:F$202,2,FALSE),"")</f>
        <v/>
      </c>
      <c r="O142" s="1" t="str">
        <f>IF(D142&lt;=L$4,VLOOKUP(M142,E$4:J$202,6,FALSE),"")</f>
        <v/>
      </c>
      <c r="P142" s="40" t="str">
        <f>IF(D142&lt;=L$4,VLOOKUP(O142,A$4:B$202,2,FALSE),"")</f>
        <v/>
      </c>
      <c r="Q142" s="40" t="str">
        <f t="shared" si="38"/>
        <v/>
      </c>
      <c r="R142" s="6">
        <f t="shared" si="39"/>
        <v>0</v>
      </c>
      <c r="S142" s="6">
        <f>IF(AND(D142&lt;=L$4,P142&lt;&gt;"Y"),IF(N142&lt;VLOOKUP(O142,Runners!A$3:CT$201,S$1,FALSE),IF(Y$2="zero",0,Y$2),0),0)</f>
        <v>0</v>
      </c>
      <c r="T142" s="6">
        <f t="shared" si="40"/>
        <v>0</v>
      </c>
      <c r="U142" s="2"/>
      <c r="V142" s="2" t="str">
        <f>IF(O142&lt;&gt;"",VLOOKUP(O142,Runners!CZ$3:DM$201,V$1,FALSE),"")</f>
        <v/>
      </c>
      <c r="W142" s="19" t="str">
        <f t="shared" si="41"/>
        <v/>
      </c>
    </row>
    <row r="143" spans="1:23" x14ac:dyDescent="0.2">
      <c r="B143" s="3"/>
      <c r="C143" s="3">
        <f>IF(A143&lt;&gt;"",VLOOKUP(A143,Runners!A$3:AS$201,C$1,FALSE),0)</f>
        <v>0</v>
      </c>
      <c r="D143" s="6">
        <f t="shared" si="35"/>
        <v>139</v>
      </c>
      <c r="E143" s="2"/>
      <c r="F143" s="2">
        <f t="shared" si="36"/>
        <v>0</v>
      </c>
      <c r="J143" s="1">
        <f t="shared" si="37"/>
        <v>0</v>
      </c>
      <c r="M143" s="8" t="str">
        <f>IF(D143&lt;=L$4,SMALL(E$4:E$202,D143),"")</f>
        <v/>
      </c>
      <c r="N143" s="8" t="str">
        <f>IF(D143&lt;=L$4,VLOOKUP(M143,E$4:F$202,2,FALSE),"")</f>
        <v/>
      </c>
      <c r="O143" s="1" t="str">
        <f>IF(D143&lt;=L$4,VLOOKUP(M143,E$4:J$202,6,FALSE),"")</f>
        <v/>
      </c>
      <c r="P143" s="40" t="str">
        <f>IF(D143&lt;=L$4,VLOOKUP(O143,A$4:B$202,2,FALSE),"")</f>
        <v/>
      </c>
      <c r="Q143" s="40" t="str">
        <f t="shared" si="38"/>
        <v/>
      </c>
      <c r="R143" s="6">
        <f t="shared" si="39"/>
        <v>0</v>
      </c>
      <c r="S143" s="6">
        <f>IF(AND(D143&lt;=L$4,P143&lt;&gt;"Y"),IF(N143&lt;VLOOKUP(O143,Runners!A$3:CT$201,S$1,FALSE),IF(Y$2="zero",0,Y$2),0),0)</f>
        <v>0</v>
      </c>
      <c r="T143" s="6">
        <f t="shared" si="40"/>
        <v>0</v>
      </c>
      <c r="U143" s="2"/>
      <c r="V143" s="2" t="str">
        <f>IF(O143&lt;&gt;"",VLOOKUP(O143,Runners!CZ$3:DM$201,V$1,FALSE),"")</f>
        <v/>
      </c>
      <c r="W143" s="19" t="str">
        <f t="shared" si="41"/>
        <v/>
      </c>
    </row>
    <row r="144" spans="1:23" x14ac:dyDescent="0.2">
      <c r="C144" s="3">
        <f>IF(A144&lt;&gt;"",VLOOKUP(A144,Runners!A$3:AS$201,C$1,FALSE),0)</f>
        <v>0</v>
      </c>
      <c r="D144" s="6">
        <f t="shared" si="35"/>
        <v>140</v>
      </c>
      <c r="E144" s="2"/>
      <c r="F144" s="2">
        <f t="shared" si="36"/>
        <v>0</v>
      </c>
      <c r="J144" s="1">
        <f t="shared" si="37"/>
        <v>0</v>
      </c>
      <c r="M144" s="8" t="str">
        <f>IF(D144&lt;=L$4,SMALL(E$4:E$202,D144),"")</f>
        <v/>
      </c>
      <c r="N144" s="8" t="str">
        <f>IF(D144&lt;=L$4,VLOOKUP(M144,E$4:F$202,2,FALSE),"")</f>
        <v/>
      </c>
      <c r="O144" s="1" t="str">
        <f>IF(D144&lt;=L$4,VLOOKUP(M144,E$4:J$202,6,FALSE),"")</f>
        <v/>
      </c>
      <c r="P144" s="40" t="str">
        <f>IF(D144&lt;=L$4,VLOOKUP(O144,A$4:B$202,2,FALSE),"")</f>
        <v/>
      </c>
      <c r="Q144" s="40" t="str">
        <f t="shared" si="38"/>
        <v/>
      </c>
      <c r="R144" s="6">
        <f t="shared" si="39"/>
        <v>0</v>
      </c>
      <c r="S144" s="6">
        <f>IF(AND(D144&lt;=L$4,P144&lt;&gt;"Y"),IF(N144&lt;VLOOKUP(O144,Runners!A$3:CT$201,S$1,FALSE),IF(Y$2="zero",0,Y$2),0),0)</f>
        <v>0</v>
      </c>
      <c r="T144" s="6">
        <f t="shared" si="40"/>
        <v>0</v>
      </c>
      <c r="U144" s="2"/>
      <c r="V144" s="2" t="str">
        <f>IF(O144&lt;&gt;"",VLOOKUP(O144,Runners!CZ$3:DM$201,V$1,FALSE),"")</f>
        <v/>
      </c>
      <c r="W144" s="19" t="str">
        <f t="shared" si="41"/>
        <v/>
      </c>
    </row>
    <row r="145" spans="3:23" x14ac:dyDescent="0.2">
      <c r="C145" s="3">
        <f>IF(A145&lt;&gt;"",VLOOKUP(A145,Runners!A$3:AS$201,C$1,FALSE),0)</f>
        <v>0</v>
      </c>
      <c r="D145" s="6">
        <f t="shared" si="35"/>
        <v>141</v>
      </c>
      <c r="E145" s="2"/>
      <c r="F145" s="2">
        <f t="shared" si="36"/>
        <v>0</v>
      </c>
      <c r="J145" s="1">
        <f t="shared" si="37"/>
        <v>0</v>
      </c>
      <c r="M145" s="8" t="str">
        <f>IF(D145&lt;=L$4,SMALL(E$4:E$202,D145),"")</f>
        <v/>
      </c>
      <c r="N145" s="8" t="str">
        <f>IF(D145&lt;=L$4,VLOOKUP(M145,E$4:F$202,2,FALSE),"")</f>
        <v/>
      </c>
      <c r="O145" s="1" t="str">
        <f>IF(D145&lt;=L$4,VLOOKUP(M145,E$4:J$202,6,FALSE),"")</f>
        <v/>
      </c>
      <c r="P145" s="40" t="str">
        <f>IF(D145&lt;=L$4,VLOOKUP(O145,A$4:B$202,2,FALSE),"")</f>
        <v/>
      </c>
      <c r="Q145" s="40" t="str">
        <f t="shared" si="38"/>
        <v/>
      </c>
      <c r="R145" s="6">
        <f t="shared" si="39"/>
        <v>0</v>
      </c>
      <c r="S145" s="6">
        <f>IF(AND(D145&lt;=L$4,P145&lt;&gt;"Y"),IF(N145&lt;VLOOKUP(O145,Runners!A$3:CT$201,S$1,FALSE),IF(Y$2="zero",0,Y$2),0),0)</f>
        <v>0</v>
      </c>
      <c r="T145" s="6">
        <f t="shared" si="40"/>
        <v>0</v>
      </c>
      <c r="U145" s="2"/>
      <c r="V145" s="2" t="str">
        <f>IF(O145&lt;&gt;"",VLOOKUP(O145,Runners!CZ$3:DM$201,V$1,FALSE),"")</f>
        <v/>
      </c>
      <c r="W145" s="19" t="str">
        <f t="shared" si="41"/>
        <v/>
      </c>
    </row>
    <row r="146" spans="3:23" x14ac:dyDescent="0.2">
      <c r="C146" s="3">
        <f>IF(A146&lt;&gt;"",VLOOKUP(A146,Runners!A$3:AS$201,C$1,FALSE),0)</f>
        <v>0</v>
      </c>
      <c r="D146" s="6">
        <f t="shared" ref="D146:D197" si="42">D145+1</f>
        <v>142</v>
      </c>
      <c r="E146" s="2"/>
      <c r="F146" s="2">
        <f t="shared" ref="F146:F174" si="43">IF(E146&gt;0,E146-C146,0)</f>
        <v>0</v>
      </c>
      <c r="J146" s="1">
        <f t="shared" ref="J146:J197" si="44">A146</f>
        <v>0</v>
      </c>
      <c r="M146" s="8" t="str">
        <f>IF(D146&lt;=L$4,SMALL(E$4:E$202,D146),"")</f>
        <v/>
      </c>
      <c r="N146" s="8" t="str">
        <f>IF(D146&lt;=L$4,VLOOKUP(M146,E$4:F$202,2,FALSE),"")</f>
        <v/>
      </c>
      <c r="O146" s="1" t="str">
        <f>IF(D146&lt;=L$4,VLOOKUP(M146,E$4:J$202,6,FALSE),"")</f>
        <v/>
      </c>
      <c r="P146" s="40" t="str">
        <f>IF(D146&lt;=L$4,VLOOKUP(O146,A$4:B$202,2,FALSE),"")</f>
        <v/>
      </c>
      <c r="Q146" s="40" t="str">
        <f t="shared" ref="Q146:Q164" si="45">IF(D146&lt;=L$4,IF(P146="Y",Q145,Q145-1),"")</f>
        <v/>
      </c>
      <c r="R146" s="6">
        <f t="shared" ref="R146:R197" si="46">IF(Q146=Q145,0,IF(Q146&gt;0,Q146,1))</f>
        <v>0</v>
      </c>
      <c r="S146" s="6">
        <f>IF(AND(D146&lt;=L$4,P146&lt;&gt;"Y"),IF(N146&lt;VLOOKUP(O146,Runners!A$3:CT$201,S$1,FALSE),IF(Y$2="zero",0,Y$2),0),0)</f>
        <v>0</v>
      </c>
      <c r="T146" s="6">
        <f t="shared" ref="T146:T164" si="47">IF(AND(D146&lt;=L$4,P146&lt;&gt;"Y"),S146+R146,0)</f>
        <v>0</v>
      </c>
      <c r="U146" s="2"/>
      <c r="V146" s="2" t="str">
        <f>IF(O146&lt;&gt;"",VLOOKUP(O146,Runners!CZ$3:DM$201,V$1,FALSE),"")</f>
        <v/>
      </c>
      <c r="W146" s="19" t="str">
        <f t="shared" ref="W146:W197" si="48">IF(O146&lt;&gt;"",(V146-N146)/V146,"")</f>
        <v/>
      </c>
    </row>
    <row r="147" spans="3:23" x14ac:dyDescent="0.2">
      <c r="C147" s="3">
        <f>IF(A147&lt;&gt;"",VLOOKUP(A147,Runners!A$3:AS$201,C$1,FALSE),0)</f>
        <v>0</v>
      </c>
      <c r="D147" s="6">
        <f t="shared" si="42"/>
        <v>143</v>
      </c>
      <c r="E147" s="2"/>
      <c r="F147" s="2">
        <f t="shared" si="43"/>
        <v>0</v>
      </c>
      <c r="J147" s="1">
        <f t="shared" si="44"/>
        <v>0</v>
      </c>
      <c r="M147" s="8" t="str">
        <f>IF(D147&lt;=L$4,SMALL(E$4:E$202,D147),"")</f>
        <v/>
      </c>
      <c r="N147" s="8" t="str">
        <f>IF(D147&lt;=L$4,VLOOKUP(M147,E$4:F$202,2,FALSE),"")</f>
        <v/>
      </c>
      <c r="O147" s="1" t="str">
        <f>IF(D147&lt;=L$4,VLOOKUP(M147,E$4:J$202,6,FALSE),"")</f>
        <v/>
      </c>
      <c r="P147" s="40" t="str">
        <f>IF(D147&lt;=L$4,VLOOKUP(O147,A$4:B$202,2,FALSE),"")</f>
        <v/>
      </c>
      <c r="Q147" s="40" t="str">
        <f t="shared" si="45"/>
        <v/>
      </c>
      <c r="R147" s="6">
        <f t="shared" si="46"/>
        <v>0</v>
      </c>
      <c r="S147" s="6">
        <f>IF(AND(D147&lt;=L$4,P147&lt;&gt;"Y"),IF(N147&lt;VLOOKUP(O147,Runners!A$3:CT$201,S$1,FALSE),IF(Y$2="zero",0,Y$2),0),0)</f>
        <v>0</v>
      </c>
      <c r="T147" s="6">
        <f t="shared" si="47"/>
        <v>0</v>
      </c>
      <c r="U147" s="2"/>
      <c r="V147" s="2" t="str">
        <f>IF(O147&lt;&gt;"",VLOOKUP(O147,Runners!CZ$3:DM$201,V$1,FALSE),"")</f>
        <v/>
      </c>
      <c r="W147" s="19" t="str">
        <f t="shared" si="48"/>
        <v/>
      </c>
    </row>
    <row r="148" spans="3:23" x14ac:dyDescent="0.2">
      <c r="C148" s="3">
        <f>IF(A148&lt;&gt;"",VLOOKUP(A148,Runners!A$3:AS$201,C$1,FALSE),0)</f>
        <v>0</v>
      </c>
      <c r="D148" s="6">
        <f t="shared" si="42"/>
        <v>144</v>
      </c>
      <c r="E148" s="2"/>
      <c r="F148" s="2">
        <f t="shared" si="43"/>
        <v>0</v>
      </c>
      <c r="J148" s="1">
        <f t="shared" si="44"/>
        <v>0</v>
      </c>
      <c r="M148" s="8" t="str">
        <f>IF(D148&lt;=L$4,SMALL(E$4:E$202,D148),"")</f>
        <v/>
      </c>
      <c r="N148" s="8" t="str">
        <f>IF(D148&lt;=L$4,VLOOKUP(M148,E$4:F$202,2,FALSE),"")</f>
        <v/>
      </c>
      <c r="O148" s="1" t="str">
        <f>IF(D148&lt;=L$4,VLOOKUP(M148,E$4:J$202,6,FALSE),"")</f>
        <v/>
      </c>
      <c r="P148" s="40" t="str">
        <f>IF(D148&lt;=L$4,VLOOKUP(O148,A$4:B$202,2,FALSE),"")</f>
        <v/>
      </c>
      <c r="Q148" s="40" t="str">
        <f t="shared" si="45"/>
        <v/>
      </c>
      <c r="R148" s="6">
        <f t="shared" si="46"/>
        <v>0</v>
      </c>
      <c r="S148" s="6">
        <f>IF(AND(D148&lt;=L$4,P148&lt;&gt;"Y"),IF(N148&lt;VLOOKUP(O148,Runners!A$3:CT$201,S$1,FALSE),IF(Y$2="zero",0,Y$2),0),0)</f>
        <v>0</v>
      </c>
      <c r="T148" s="6">
        <f t="shared" si="47"/>
        <v>0</v>
      </c>
      <c r="U148" s="2"/>
      <c r="V148" s="2" t="str">
        <f>IF(O148&lt;&gt;"",VLOOKUP(O148,Runners!CZ$3:DM$201,V$1,FALSE),"")</f>
        <v/>
      </c>
      <c r="W148" s="19" t="str">
        <f t="shared" si="48"/>
        <v/>
      </c>
    </row>
    <row r="149" spans="3:23" x14ac:dyDescent="0.2">
      <c r="C149" s="3">
        <f>IF(A149&lt;&gt;"",VLOOKUP(A149,Runners!A$3:AS$201,C$1,FALSE),0)</f>
        <v>0</v>
      </c>
      <c r="D149" s="6">
        <f t="shared" si="42"/>
        <v>145</v>
      </c>
      <c r="E149" s="2"/>
      <c r="F149" s="2">
        <f t="shared" si="43"/>
        <v>0</v>
      </c>
      <c r="J149" s="1">
        <f t="shared" si="44"/>
        <v>0</v>
      </c>
      <c r="M149" s="8" t="str">
        <f>IF(D149&lt;=L$4,SMALL(E$4:E$202,D149),"")</f>
        <v/>
      </c>
      <c r="N149" s="8" t="str">
        <f>IF(D149&lt;=L$4,VLOOKUP(M149,E$4:F$202,2,FALSE),"")</f>
        <v/>
      </c>
      <c r="O149" s="1" t="str">
        <f>IF(D149&lt;=L$4,VLOOKUP(M149,E$4:J$202,6,FALSE),"")</f>
        <v/>
      </c>
      <c r="P149" s="40" t="str">
        <f>IF(D149&lt;=L$4,VLOOKUP(O149,A$4:B$202,2,FALSE),"")</f>
        <v/>
      </c>
      <c r="Q149" s="40" t="str">
        <f t="shared" si="45"/>
        <v/>
      </c>
      <c r="R149" s="6">
        <f t="shared" si="46"/>
        <v>0</v>
      </c>
      <c r="S149" s="6">
        <f>IF(AND(D149&lt;=L$4,P149&lt;&gt;"Y"),IF(N149&lt;VLOOKUP(O149,Runners!A$3:CT$201,S$1,FALSE),IF(Y$2="zero",0,Y$2),0),0)</f>
        <v>0</v>
      </c>
      <c r="T149" s="6">
        <f t="shared" si="47"/>
        <v>0</v>
      </c>
      <c r="U149" s="2"/>
      <c r="V149" s="2" t="str">
        <f>IF(O149&lt;&gt;"",VLOOKUP(O149,Runners!CZ$3:DM$201,V$1,FALSE),"")</f>
        <v/>
      </c>
      <c r="W149" s="19" t="str">
        <f t="shared" si="48"/>
        <v/>
      </c>
    </row>
    <row r="150" spans="3:23" x14ac:dyDescent="0.2">
      <c r="C150" s="3">
        <f>IF(A150&lt;&gt;"",VLOOKUP(A150,Runners!A$3:AS$201,C$1,FALSE),0)</f>
        <v>0</v>
      </c>
      <c r="D150" s="6">
        <f t="shared" si="42"/>
        <v>146</v>
      </c>
      <c r="E150" s="2"/>
      <c r="F150" s="2">
        <f t="shared" si="43"/>
        <v>0</v>
      </c>
      <c r="J150" s="1">
        <f t="shared" si="44"/>
        <v>0</v>
      </c>
      <c r="M150" s="8" t="str">
        <f>IF(D150&lt;=L$4,SMALL(E$4:E$202,D150),"")</f>
        <v/>
      </c>
      <c r="N150" s="8" t="str">
        <f>IF(D150&lt;=L$4,VLOOKUP(M150,E$4:F$202,2,FALSE),"")</f>
        <v/>
      </c>
      <c r="O150" s="1" t="str">
        <f>IF(D150&lt;=L$4,VLOOKUP(M150,E$4:J$202,6,FALSE),"")</f>
        <v/>
      </c>
      <c r="P150" s="40" t="str">
        <f>IF(D150&lt;=L$4,VLOOKUP(O150,A$4:B$202,2,FALSE),"")</f>
        <v/>
      </c>
      <c r="Q150" s="40" t="str">
        <f t="shared" si="45"/>
        <v/>
      </c>
      <c r="R150" s="6">
        <f t="shared" si="46"/>
        <v>0</v>
      </c>
      <c r="S150" s="6">
        <f>IF(AND(D150&lt;=L$4,P150&lt;&gt;"Y"),IF(N150&lt;VLOOKUP(O150,Runners!A$3:CT$201,S$1,FALSE),IF(Y$2="zero",0,Y$2),0),0)</f>
        <v>0</v>
      </c>
      <c r="T150" s="6">
        <f t="shared" si="47"/>
        <v>0</v>
      </c>
      <c r="U150" s="2"/>
      <c r="V150" s="2" t="str">
        <f>IF(O150&lt;&gt;"",VLOOKUP(O150,Runners!CZ$3:DM$201,V$1,FALSE),"")</f>
        <v/>
      </c>
      <c r="W150" s="19" t="str">
        <f t="shared" si="48"/>
        <v/>
      </c>
    </row>
    <row r="151" spans="3:23" x14ac:dyDescent="0.2">
      <c r="C151" s="3">
        <f>IF(A151&lt;&gt;"",VLOOKUP(A151,Runners!A$3:AS$201,C$1,FALSE),0)</f>
        <v>0</v>
      </c>
      <c r="D151" s="6">
        <f t="shared" si="42"/>
        <v>147</v>
      </c>
      <c r="E151" s="2"/>
      <c r="F151" s="2">
        <f t="shared" si="43"/>
        <v>0</v>
      </c>
      <c r="J151" s="1">
        <f t="shared" si="44"/>
        <v>0</v>
      </c>
      <c r="M151" s="8" t="str">
        <f>IF(D151&lt;=L$4,SMALL(E$4:E$202,D151),"")</f>
        <v/>
      </c>
      <c r="N151" s="8" t="str">
        <f>IF(D151&lt;=L$4,VLOOKUP(M151,E$4:F$202,2,FALSE),"")</f>
        <v/>
      </c>
      <c r="O151" s="1" t="str">
        <f>IF(D151&lt;=L$4,VLOOKUP(M151,E$4:J$202,6,FALSE),"")</f>
        <v/>
      </c>
      <c r="P151" s="40" t="str">
        <f>IF(D151&lt;=L$4,VLOOKUP(O151,A$4:B$202,2,FALSE),"")</f>
        <v/>
      </c>
      <c r="Q151" s="40" t="str">
        <f t="shared" si="45"/>
        <v/>
      </c>
      <c r="R151" s="6">
        <f t="shared" si="46"/>
        <v>0</v>
      </c>
      <c r="S151" s="6">
        <f>IF(AND(D151&lt;=L$4,P151&lt;&gt;"Y"),IF(N151&lt;VLOOKUP(O151,Runners!A$3:CT$201,S$1,FALSE),IF(Y$2="zero",0,Y$2),0),0)</f>
        <v>0</v>
      </c>
      <c r="T151" s="6">
        <f t="shared" si="47"/>
        <v>0</v>
      </c>
      <c r="U151" s="2"/>
      <c r="V151" s="2" t="str">
        <f>IF(O151&lt;&gt;"",VLOOKUP(O151,Runners!CZ$3:DM$201,V$1,FALSE),"")</f>
        <v/>
      </c>
      <c r="W151" s="19" t="str">
        <f t="shared" si="48"/>
        <v/>
      </c>
    </row>
    <row r="152" spans="3:23" x14ac:dyDescent="0.2">
      <c r="C152" s="3">
        <f>IF(A152&lt;&gt;"",VLOOKUP(A152,Runners!A$3:AS$201,C$1,FALSE),0)</f>
        <v>0</v>
      </c>
      <c r="D152" s="6">
        <f t="shared" si="42"/>
        <v>148</v>
      </c>
      <c r="E152" s="2"/>
      <c r="F152" s="2">
        <f t="shared" si="43"/>
        <v>0</v>
      </c>
      <c r="J152" s="1">
        <f t="shared" si="44"/>
        <v>0</v>
      </c>
      <c r="M152" s="8" t="str">
        <f>IF(D152&lt;=L$4,SMALL(E$4:E$202,D152),"")</f>
        <v/>
      </c>
      <c r="N152" s="8" t="str">
        <f>IF(D152&lt;=L$4,VLOOKUP(M152,E$4:F$202,2,FALSE),"")</f>
        <v/>
      </c>
      <c r="O152" s="1" t="str">
        <f>IF(D152&lt;=L$4,VLOOKUP(M152,E$4:J$202,6,FALSE),"")</f>
        <v/>
      </c>
      <c r="P152" s="40" t="str">
        <f>IF(D152&lt;=L$4,VLOOKUP(O152,A$4:B$202,2,FALSE),"")</f>
        <v/>
      </c>
      <c r="Q152" s="40" t="str">
        <f t="shared" si="45"/>
        <v/>
      </c>
      <c r="R152" s="6">
        <f t="shared" si="46"/>
        <v>0</v>
      </c>
      <c r="S152" s="6">
        <f>IF(AND(D152&lt;=L$4,P152&lt;&gt;"Y"),IF(N152&lt;VLOOKUP(O152,Runners!A$3:CT$201,S$1,FALSE),IF(Y$2="zero",0,Y$2),0),0)</f>
        <v>0</v>
      </c>
      <c r="T152" s="6">
        <f t="shared" si="47"/>
        <v>0</v>
      </c>
      <c r="U152" s="2"/>
      <c r="V152" s="2" t="str">
        <f>IF(O152&lt;&gt;"",VLOOKUP(O152,Runners!CZ$3:DM$201,V$1,FALSE),"")</f>
        <v/>
      </c>
      <c r="W152" s="19" t="str">
        <f t="shared" si="48"/>
        <v/>
      </c>
    </row>
    <row r="153" spans="3:23" x14ac:dyDescent="0.2">
      <c r="C153" s="3">
        <f>IF(A153&lt;&gt;"",VLOOKUP(A153,Runners!A$3:AS$201,C$1,FALSE),0)</f>
        <v>0</v>
      </c>
      <c r="D153" s="6">
        <f t="shared" si="42"/>
        <v>149</v>
      </c>
      <c r="E153" s="2"/>
      <c r="F153" s="2">
        <f t="shared" si="43"/>
        <v>0</v>
      </c>
      <c r="J153" s="1">
        <f t="shared" si="44"/>
        <v>0</v>
      </c>
      <c r="M153" s="8" t="str">
        <f>IF(D153&lt;=L$4,SMALL(E$4:E$202,D153),"")</f>
        <v/>
      </c>
      <c r="N153" s="8" t="str">
        <f>IF(D153&lt;=L$4,VLOOKUP(M153,E$4:F$202,2,FALSE),"")</f>
        <v/>
      </c>
      <c r="O153" s="1" t="str">
        <f>IF(D153&lt;=L$4,VLOOKUP(M153,E$4:J$202,6,FALSE),"")</f>
        <v/>
      </c>
      <c r="P153" s="40" t="str">
        <f>IF(D153&lt;=L$4,VLOOKUP(O153,A$4:B$202,2,FALSE),"")</f>
        <v/>
      </c>
      <c r="Q153" s="40" t="str">
        <f t="shared" si="45"/>
        <v/>
      </c>
      <c r="R153" s="6">
        <f t="shared" si="46"/>
        <v>0</v>
      </c>
      <c r="S153" s="6">
        <f>IF(AND(D153&lt;=L$4,P153&lt;&gt;"Y"),IF(N153&lt;VLOOKUP(O153,Runners!A$3:CT$201,S$1,FALSE),IF(Y$2="zero",0,Y$2),0),0)</f>
        <v>0</v>
      </c>
      <c r="T153" s="6">
        <f t="shared" si="47"/>
        <v>0</v>
      </c>
      <c r="U153" s="2"/>
      <c r="V153" s="2" t="str">
        <f>IF(O153&lt;&gt;"",VLOOKUP(O153,Runners!CZ$3:DM$201,V$1,FALSE),"")</f>
        <v/>
      </c>
      <c r="W153" s="19" t="str">
        <f t="shared" si="48"/>
        <v/>
      </c>
    </row>
    <row r="154" spans="3:23" x14ac:dyDescent="0.2">
      <c r="C154" s="3">
        <f>IF(A154&lt;&gt;"",VLOOKUP(A154,Runners!A$3:AS$201,C$1,FALSE),0)</f>
        <v>0</v>
      </c>
      <c r="D154" s="6">
        <f t="shared" si="42"/>
        <v>150</v>
      </c>
      <c r="E154" s="2"/>
      <c r="F154" s="2">
        <f t="shared" si="43"/>
        <v>0</v>
      </c>
      <c r="J154" s="1">
        <f t="shared" si="44"/>
        <v>0</v>
      </c>
      <c r="M154" s="8" t="str">
        <f>IF(D154&lt;=L$4,SMALL(E$4:E$202,D154),"")</f>
        <v/>
      </c>
      <c r="N154" s="8" t="str">
        <f>IF(D154&lt;=L$4,VLOOKUP(M154,E$4:F$202,2,FALSE),"")</f>
        <v/>
      </c>
      <c r="O154" s="1" t="str">
        <f>IF(D154&lt;=L$4,VLOOKUP(M154,E$4:J$202,6,FALSE),"")</f>
        <v/>
      </c>
      <c r="P154" s="40" t="str">
        <f>IF(D154&lt;=L$4,VLOOKUP(O154,A$4:B$202,2,FALSE),"")</f>
        <v/>
      </c>
      <c r="Q154" s="40" t="str">
        <f t="shared" si="45"/>
        <v/>
      </c>
      <c r="R154" s="6">
        <f t="shared" si="46"/>
        <v>0</v>
      </c>
      <c r="S154" s="6">
        <f>IF(AND(D154&lt;=L$4,P154&lt;&gt;"Y"),IF(N154&lt;VLOOKUP(O154,Runners!A$3:CT$201,S$1,FALSE),IF(Y$2="zero",0,Y$2),0),0)</f>
        <v>0</v>
      </c>
      <c r="T154" s="6">
        <f t="shared" si="47"/>
        <v>0</v>
      </c>
      <c r="U154" s="2"/>
      <c r="V154" s="2" t="str">
        <f>IF(O154&lt;&gt;"",VLOOKUP(O154,Runners!CZ$3:DM$201,V$1,FALSE),"")</f>
        <v/>
      </c>
      <c r="W154" s="19" t="str">
        <f t="shared" si="48"/>
        <v/>
      </c>
    </row>
    <row r="155" spans="3:23" x14ac:dyDescent="0.2">
      <c r="C155" s="3">
        <f>IF(A155&lt;&gt;"",VLOOKUP(A155,Runners!A$3:AS$201,C$1,FALSE),0)</f>
        <v>0</v>
      </c>
      <c r="D155" s="6">
        <f t="shared" si="42"/>
        <v>151</v>
      </c>
      <c r="E155" s="2"/>
      <c r="F155" s="2">
        <f t="shared" si="43"/>
        <v>0</v>
      </c>
      <c r="J155" s="1">
        <f t="shared" si="44"/>
        <v>0</v>
      </c>
      <c r="M155" s="8" t="str">
        <f>IF(D155&lt;=L$4,SMALL(E$4:E$202,D155),"")</f>
        <v/>
      </c>
      <c r="N155" s="8" t="str">
        <f>IF(D155&lt;=L$4,VLOOKUP(M155,E$4:F$202,2,FALSE),"")</f>
        <v/>
      </c>
      <c r="O155" s="1" t="str">
        <f>IF(D155&lt;=L$4,VLOOKUP(M155,E$4:J$202,6,FALSE),"")</f>
        <v/>
      </c>
      <c r="P155" s="40" t="str">
        <f>IF(D155&lt;=L$4,VLOOKUP(O155,A$4:B$202,2,FALSE),"")</f>
        <v/>
      </c>
      <c r="Q155" s="40" t="str">
        <f t="shared" si="45"/>
        <v/>
      </c>
      <c r="R155" s="6">
        <f t="shared" si="46"/>
        <v>0</v>
      </c>
      <c r="S155" s="6">
        <f>IF(AND(D155&lt;=L$4,P155&lt;&gt;"Y"),IF(N155&lt;VLOOKUP(O155,Runners!A$3:CT$201,S$1,FALSE),IF(Y$2="zero",0,Y$2),0),0)</f>
        <v>0</v>
      </c>
      <c r="T155" s="6">
        <f t="shared" si="47"/>
        <v>0</v>
      </c>
      <c r="U155" s="2"/>
      <c r="V155" s="2" t="str">
        <f>IF(O155&lt;&gt;"",VLOOKUP(O155,Runners!CZ$3:DM$201,V$1,FALSE),"")</f>
        <v/>
      </c>
      <c r="W155" s="19" t="str">
        <f t="shared" si="48"/>
        <v/>
      </c>
    </row>
    <row r="156" spans="3:23" x14ac:dyDescent="0.2">
      <c r="C156" s="3">
        <f>IF(A156&lt;&gt;"",VLOOKUP(A156,Runners!A$3:AS$201,C$1,FALSE),0)</f>
        <v>0</v>
      </c>
      <c r="D156" s="6">
        <f t="shared" si="42"/>
        <v>152</v>
      </c>
      <c r="E156" s="2"/>
      <c r="F156" s="2">
        <f t="shared" si="43"/>
        <v>0</v>
      </c>
      <c r="J156" s="1">
        <f t="shared" si="44"/>
        <v>0</v>
      </c>
      <c r="M156" s="8" t="str">
        <f>IF(D156&lt;=L$4,SMALL(E$4:E$202,D156),"")</f>
        <v/>
      </c>
      <c r="N156" s="8" t="str">
        <f>IF(D156&lt;=L$4,VLOOKUP(M156,E$4:F$202,2,FALSE),"")</f>
        <v/>
      </c>
      <c r="O156" s="1" t="str">
        <f>IF(D156&lt;=L$4,VLOOKUP(M156,E$4:J$202,6,FALSE),"")</f>
        <v/>
      </c>
      <c r="P156" s="40" t="str">
        <f>IF(D156&lt;=L$4,VLOOKUP(O156,A$4:B$202,2,FALSE),"")</f>
        <v/>
      </c>
      <c r="Q156" s="40" t="str">
        <f t="shared" si="45"/>
        <v/>
      </c>
      <c r="R156" s="6">
        <f t="shared" si="46"/>
        <v>0</v>
      </c>
      <c r="S156" s="6">
        <f>IF(AND(D156&lt;=L$4,P156&lt;&gt;"Y"),IF(N156&lt;VLOOKUP(O156,Runners!A$3:CT$201,S$1,FALSE),IF(Y$2="zero",0,Y$2),0),0)</f>
        <v>0</v>
      </c>
      <c r="T156" s="6">
        <f t="shared" si="47"/>
        <v>0</v>
      </c>
      <c r="U156" s="2"/>
      <c r="V156" s="2" t="str">
        <f>IF(O156&lt;&gt;"",VLOOKUP(O156,Runners!CZ$3:DM$201,V$1,FALSE),"")</f>
        <v/>
      </c>
      <c r="W156" s="19" t="str">
        <f t="shared" si="48"/>
        <v/>
      </c>
    </row>
    <row r="157" spans="3:23" x14ac:dyDescent="0.2">
      <c r="C157" s="3">
        <f>IF(A157&lt;&gt;"",VLOOKUP(A157,Runners!A$3:AS$201,C$1,FALSE),0)</f>
        <v>0</v>
      </c>
      <c r="D157" s="6">
        <f t="shared" si="42"/>
        <v>153</v>
      </c>
      <c r="E157" s="2"/>
      <c r="F157" s="2">
        <f t="shared" si="43"/>
        <v>0</v>
      </c>
      <c r="J157" s="1">
        <f t="shared" si="44"/>
        <v>0</v>
      </c>
      <c r="M157" s="8" t="str">
        <f>IF(D157&lt;=L$4,SMALL(E$4:E$202,D157),"")</f>
        <v/>
      </c>
      <c r="N157" s="8" t="str">
        <f>IF(D157&lt;=L$4,VLOOKUP(M157,E$4:F$202,2,FALSE),"")</f>
        <v/>
      </c>
      <c r="O157" s="1" t="str">
        <f>IF(D157&lt;=L$4,VLOOKUP(M157,E$4:J$202,6,FALSE),"")</f>
        <v/>
      </c>
      <c r="P157" s="40" t="str">
        <f>IF(D157&lt;=L$4,VLOOKUP(O157,A$4:B$202,2,FALSE),"")</f>
        <v/>
      </c>
      <c r="Q157" s="40" t="str">
        <f t="shared" si="45"/>
        <v/>
      </c>
      <c r="R157" s="6">
        <f t="shared" si="46"/>
        <v>0</v>
      </c>
      <c r="S157" s="6">
        <f>IF(AND(D157&lt;=L$4,P157&lt;&gt;"Y"),IF(N157&lt;VLOOKUP(O157,Runners!A$3:CT$201,S$1,FALSE),IF(Y$2="zero",0,Y$2),0),0)</f>
        <v>0</v>
      </c>
      <c r="T157" s="6">
        <f t="shared" si="47"/>
        <v>0</v>
      </c>
      <c r="U157" s="2"/>
      <c r="V157" s="2" t="str">
        <f>IF(O157&lt;&gt;"",VLOOKUP(O157,Runners!CZ$3:DM$201,V$1,FALSE),"")</f>
        <v/>
      </c>
      <c r="W157" s="19" t="str">
        <f t="shared" si="48"/>
        <v/>
      </c>
    </row>
    <row r="158" spans="3:23" x14ac:dyDescent="0.2">
      <c r="C158" s="3">
        <f>IF(A158&lt;&gt;"",VLOOKUP(A158,Runners!A$3:AS$201,C$1,FALSE),0)</f>
        <v>0</v>
      </c>
      <c r="D158" s="6">
        <f t="shared" si="42"/>
        <v>154</v>
      </c>
      <c r="E158" s="2"/>
      <c r="F158" s="2">
        <f t="shared" si="43"/>
        <v>0</v>
      </c>
      <c r="J158" s="1">
        <f t="shared" si="44"/>
        <v>0</v>
      </c>
      <c r="M158" s="8" t="str">
        <f>IF(D158&lt;=L$4,SMALL(E$4:E$202,D158),"")</f>
        <v/>
      </c>
      <c r="N158" s="8" t="str">
        <f>IF(D158&lt;=L$4,VLOOKUP(M158,E$4:F$202,2,FALSE),"")</f>
        <v/>
      </c>
      <c r="O158" s="1" t="str">
        <f>IF(D158&lt;=L$4,VLOOKUP(M158,E$4:J$202,6,FALSE),"")</f>
        <v/>
      </c>
      <c r="P158" s="40" t="str">
        <f>IF(D158&lt;=L$4,VLOOKUP(O158,A$4:B$202,2,FALSE),"")</f>
        <v/>
      </c>
      <c r="Q158" s="40" t="str">
        <f t="shared" si="45"/>
        <v/>
      </c>
      <c r="R158" s="6">
        <f t="shared" si="46"/>
        <v>0</v>
      </c>
      <c r="S158" s="6">
        <f>IF(AND(D158&lt;=L$4,P158&lt;&gt;"Y"),IF(N158&lt;VLOOKUP(O158,Runners!A$3:CT$201,S$1,FALSE),IF(Y$2="zero",0,Y$2),0),0)</f>
        <v>0</v>
      </c>
      <c r="T158" s="6">
        <f t="shared" si="47"/>
        <v>0</v>
      </c>
      <c r="U158" s="2"/>
      <c r="V158" s="2" t="str">
        <f>IF(O158&lt;&gt;"",VLOOKUP(O158,Runners!CZ$3:DM$201,V$1,FALSE),"")</f>
        <v/>
      </c>
      <c r="W158" s="19" t="str">
        <f t="shared" si="48"/>
        <v/>
      </c>
    </row>
    <row r="159" spans="3:23" x14ac:dyDescent="0.2">
      <c r="C159" s="3">
        <f>IF(A159&lt;&gt;"",VLOOKUP(A159,Runners!A$3:AS$201,C$1,FALSE),0)</f>
        <v>0</v>
      </c>
      <c r="D159" s="6">
        <f t="shared" si="42"/>
        <v>155</v>
      </c>
      <c r="E159" s="2"/>
      <c r="F159" s="2">
        <f t="shared" si="43"/>
        <v>0</v>
      </c>
      <c r="J159" s="1">
        <f t="shared" si="44"/>
        <v>0</v>
      </c>
      <c r="M159" s="8" t="str">
        <f>IF(D159&lt;=L$4,SMALL(E$4:E$202,D159),"")</f>
        <v/>
      </c>
      <c r="N159" s="8" t="str">
        <f>IF(D159&lt;=L$4,VLOOKUP(M159,E$4:F$202,2,FALSE),"")</f>
        <v/>
      </c>
      <c r="O159" s="1" t="str">
        <f>IF(D159&lt;=L$4,VLOOKUP(M159,E$4:J$202,6,FALSE),"")</f>
        <v/>
      </c>
      <c r="P159" s="40" t="str">
        <f>IF(D159&lt;=L$4,VLOOKUP(O159,A$4:B$202,2,FALSE),"")</f>
        <v/>
      </c>
      <c r="Q159" s="40" t="str">
        <f t="shared" si="45"/>
        <v/>
      </c>
      <c r="R159" s="6">
        <f t="shared" si="46"/>
        <v>0</v>
      </c>
      <c r="S159" s="6">
        <f>IF(AND(D159&lt;=L$4,P159&lt;&gt;"Y"),IF(N159&lt;VLOOKUP(O159,Runners!A$3:CT$201,S$1,FALSE),IF(Y$2="zero",0,Y$2),0),0)</f>
        <v>0</v>
      </c>
      <c r="T159" s="6">
        <f t="shared" si="47"/>
        <v>0</v>
      </c>
      <c r="U159" s="2"/>
      <c r="V159" s="2" t="str">
        <f>IF(O159&lt;&gt;"",VLOOKUP(O159,Runners!CZ$3:DM$201,V$1,FALSE),"")</f>
        <v/>
      </c>
      <c r="W159" s="19" t="str">
        <f t="shared" si="48"/>
        <v/>
      </c>
    </row>
    <row r="160" spans="3:23" x14ac:dyDescent="0.2">
      <c r="C160" s="3">
        <f>IF(A160&lt;&gt;"",VLOOKUP(A160,Runners!A$3:AS$201,C$1,FALSE),0)</f>
        <v>0</v>
      </c>
      <c r="D160" s="6">
        <f t="shared" si="42"/>
        <v>156</v>
      </c>
      <c r="E160" s="2"/>
      <c r="F160" s="2">
        <f t="shared" si="43"/>
        <v>0</v>
      </c>
      <c r="J160" s="1">
        <f t="shared" si="44"/>
        <v>0</v>
      </c>
      <c r="M160" s="8" t="str">
        <f>IF(D160&lt;=L$4,SMALL(E$4:E$202,D160),"")</f>
        <v/>
      </c>
      <c r="N160" s="8" t="str">
        <f>IF(D160&lt;=L$4,VLOOKUP(M160,E$4:F$202,2,FALSE),"")</f>
        <v/>
      </c>
      <c r="O160" s="1" t="str">
        <f>IF(D160&lt;=L$4,VLOOKUP(M160,E$4:J$202,6,FALSE),"")</f>
        <v/>
      </c>
      <c r="P160" s="40" t="str">
        <f>IF(D160&lt;=L$4,VLOOKUP(O160,A$4:B$202,2,FALSE),"")</f>
        <v/>
      </c>
      <c r="Q160" s="40" t="str">
        <f t="shared" si="45"/>
        <v/>
      </c>
      <c r="R160" s="6">
        <f t="shared" si="46"/>
        <v>0</v>
      </c>
      <c r="S160" s="6">
        <f>IF(AND(D160&lt;=L$4,P160&lt;&gt;"Y"),IF(N160&lt;VLOOKUP(O160,Runners!A$3:CT$201,S$1,FALSE),IF(Y$2="zero",0,Y$2),0),0)</f>
        <v>0</v>
      </c>
      <c r="T160" s="6">
        <f t="shared" si="47"/>
        <v>0</v>
      </c>
      <c r="U160" s="2"/>
      <c r="V160" s="2" t="str">
        <f>IF(O160&lt;&gt;"",VLOOKUP(O160,Runners!CZ$3:DM$201,V$1,FALSE),"")</f>
        <v/>
      </c>
      <c r="W160" s="19" t="str">
        <f t="shared" si="48"/>
        <v/>
      </c>
    </row>
    <row r="161" spans="3:23" x14ac:dyDescent="0.2">
      <c r="C161" s="3">
        <f>IF(A161&lt;&gt;"",VLOOKUP(A161,Runners!A$3:AS$201,C$1,FALSE),0)</f>
        <v>0</v>
      </c>
      <c r="D161" s="6">
        <f t="shared" si="42"/>
        <v>157</v>
      </c>
      <c r="E161" s="2"/>
      <c r="F161" s="2">
        <f t="shared" si="43"/>
        <v>0</v>
      </c>
      <c r="J161" s="1">
        <f t="shared" si="44"/>
        <v>0</v>
      </c>
      <c r="M161" s="8" t="str">
        <f>IF(D161&lt;=L$4,SMALL(E$4:E$202,D161),"")</f>
        <v/>
      </c>
      <c r="N161" s="8" t="str">
        <f>IF(D161&lt;=L$4,VLOOKUP(M161,E$4:F$202,2,FALSE),"")</f>
        <v/>
      </c>
      <c r="O161" s="1" t="str">
        <f>IF(D161&lt;=L$4,VLOOKUP(M161,E$4:J$202,6,FALSE),"")</f>
        <v/>
      </c>
      <c r="P161" s="40" t="str">
        <f>IF(D161&lt;=L$4,VLOOKUP(O161,A$4:B$202,2,FALSE),"")</f>
        <v/>
      </c>
      <c r="Q161" s="40" t="str">
        <f t="shared" si="45"/>
        <v/>
      </c>
      <c r="R161" s="6">
        <f t="shared" si="46"/>
        <v>0</v>
      </c>
      <c r="S161" s="6">
        <f>IF(AND(D161&lt;=L$4,P161&lt;&gt;"Y"),IF(N161&lt;VLOOKUP(O161,Runners!A$3:CT$201,S$1,FALSE),IF(Y$2="zero",0,Y$2),0),0)</f>
        <v>0</v>
      </c>
      <c r="T161" s="6">
        <f t="shared" si="47"/>
        <v>0</v>
      </c>
      <c r="U161" s="2"/>
      <c r="V161" s="2" t="str">
        <f>IF(O161&lt;&gt;"",VLOOKUP(O161,Runners!CZ$3:DM$201,V$1,FALSE),"")</f>
        <v/>
      </c>
      <c r="W161" s="19" t="str">
        <f t="shared" si="48"/>
        <v/>
      </c>
    </row>
    <row r="162" spans="3:23" x14ac:dyDescent="0.2">
      <c r="C162" s="3">
        <f>IF(A162&lt;&gt;"",VLOOKUP(A162,Runners!A$3:AS$201,C$1,FALSE),0)</f>
        <v>0</v>
      </c>
      <c r="D162" s="6">
        <f t="shared" si="42"/>
        <v>158</v>
      </c>
      <c r="E162" s="2"/>
      <c r="F162" s="2">
        <f t="shared" si="43"/>
        <v>0</v>
      </c>
      <c r="J162" s="1">
        <f t="shared" si="44"/>
        <v>0</v>
      </c>
      <c r="M162" s="8" t="str">
        <f>IF(D162&lt;=L$4,SMALL(E$4:E$202,D162),"")</f>
        <v/>
      </c>
      <c r="N162" s="8" t="str">
        <f>IF(D162&lt;=L$4,VLOOKUP(M162,E$4:F$202,2,FALSE),"")</f>
        <v/>
      </c>
      <c r="O162" s="1" t="str">
        <f>IF(D162&lt;=L$4,VLOOKUP(M162,E$4:J$202,6,FALSE),"")</f>
        <v/>
      </c>
      <c r="P162" s="40" t="str">
        <f>IF(D162&lt;=L$4,VLOOKUP(O162,A$4:B$202,2,FALSE),"")</f>
        <v/>
      </c>
      <c r="Q162" s="40" t="str">
        <f t="shared" si="45"/>
        <v/>
      </c>
      <c r="R162" s="6">
        <f t="shared" si="46"/>
        <v>0</v>
      </c>
      <c r="S162" s="6">
        <f>IF(AND(D162&lt;=L$4,P162&lt;&gt;"Y"),IF(N162&lt;VLOOKUP(O162,Runners!A$3:CT$201,S$1,FALSE),IF(Y$2="zero",0,Y$2),0),0)</f>
        <v>0</v>
      </c>
      <c r="T162" s="6">
        <f t="shared" si="47"/>
        <v>0</v>
      </c>
      <c r="U162" s="2"/>
      <c r="V162" s="2" t="str">
        <f>IF(O162&lt;&gt;"",VLOOKUP(O162,Runners!CZ$3:DM$201,V$1,FALSE),"")</f>
        <v/>
      </c>
      <c r="W162" s="19" t="str">
        <f t="shared" si="48"/>
        <v/>
      </c>
    </row>
    <row r="163" spans="3:23" x14ac:dyDescent="0.2">
      <c r="C163" s="3">
        <f>IF(A163&lt;&gt;"",VLOOKUP(A163,Runners!A$3:AS$201,C$1,FALSE),0)</f>
        <v>0</v>
      </c>
      <c r="D163" s="6">
        <f t="shared" si="42"/>
        <v>159</v>
      </c>
      <c r="E163" s="2"/>
      <c r="F163" s="2">
        <f t="shared" si="43"/>
        <v>0</v>
      </c>
      <c r="J163" s="1">
        <f t="shared" si="44"/>
        <v>0</v>
      </c>
      <c r="M163" s="8" t="str">
        <f>IF(D163&lt;=L$4,SMALL(E$4:E$202,D163),"")</f>
        <v/>
      </c>
      <c r="N163" s="8" t="str">
        <f>IF(D163&lt;=L$4,VLOOKUP(M163,E$4:F$202,2,FALSE),"")</f>
        <v/>
      </c>
      <c r="O163" s="1" t="str">
        <f>IF(D163&lt;=L$4,VLOOKUP(M163,E$4:J$202,6,FALSE),"")</f>
        <v/>
      </c>
      <c r="P163" s="40" t="str">
        <f>IF(D163&lt;=L$4,VLOOKUP(O163,A$4:B$202,2,FALSE),"")</f>
        <v/>
      </c>
      <c r="Q163" s="40" t="str">
        <f t="shared" si="45"/>
        <v/>
      </c>
      <c r="R163" s="6">
        <f t="shared" si="46"/>
        <v>0</v>
      </c>
      <c r="S163" s="6">
        <f>IF(AND(D163&lt;=L$4,P163&lt;&gt;"Y"),IF(N163&lt;VLOOKUP(O163,Runners!A$3:CT$201,S$1,FALSE),IF(Y$2="zero",0,Y$2),0),0)</f>
        <v>0</v>
      </c>
      <c r="T163" s="6">
        <f t="shared" si="47"/>
        <v>0</v>
      </c>
      <c r="U163" s="2"/>
      <c r="V163" s="2" t="str">
        <f>IF(O163&lt;&gt;"",VLOOKUP(O163,Runners!CZ$3:DM$201,V$1,FALSE),"")</f>
        <v/>
      </c>
      <c r="W163" s="19" t="str">
        <f t="shared" si="48"/>
        <v/>
      </c>
    </row>
    <row r="164" spans="3:23" x14ac:dyDescent="0.2">
      <c r="C164" s="3">
        <f>IF(A164&lt;&gt;"",VLOOKUP(A164,Runners!A$3:AS$201,C$1,FALSE),0)</f>
        <v>0</v>
      </c>
      <c r="D164" s="6">
        <f t="shared" si="42"/>
        <v>160</v>
      </c>
      <c r="E164" s="2"/>
      <c r="F164" s="2">
        <f t="shared" si="43"/>
        <v>0</v>
      </c>
      <c r="J164" s="1">
        <f t="shared" si="44"/>
        <v>0</v>
      </c>
      <c r="M164" s="8" t="str">
        <f>IF(D164&lt;=L$4,SMALL(E$4:E$202,D164),"")</f>
        <v/>
      </c>
      <c r="N164" s="8" t="str">
        <f>IF(D164&lt;=L$4,VLOOKUP(M164,E$4:F$202,2,FALSE),"")</f>
        <v/>
      </c>
      <c r="O164" s="1" t="str">
        <f>IF(D164&lt;=L$4,VLOOKUP(M164,E$4:J$202,6,FALSE),"")</f>
        <v/>
      </c>
      <c r="P164" s="40" t="str">
        <f>IF(D164&lt;=L$4,VLOOKUP(O164,A$4:B$202,2,FALSE),"")</f>
        <v/>
      </c>
      <c r="Q164" s="40" t="str">
        <f t="shared" si="45"/>
        <v/>
      </c>
      <c r="R164" s="6">
        <f t="shared" si="46"/>
        <v>0</v>
      </c>
      <c r="S164" s="6">
        <f>IF(AND(D164&lt;=L$4,P164&lt;&gt;"Y"),IF(N164&lt;VLOOKUP(O164,Runners!A$3:CT$201,S$1,FALSE),IF(Y$2="zero",0,Y$2),0),0)</f>
        <v>0</v>
      </c>
      <c r="T164" s="6">
        <f t="shared" si="47"/>
        <v>0</v>
      </c>
      <c r="U164" s="2"/>
      <c r="V164" s="2" t="str">
        <f>IF(O164&lt;&gt;"",VLOOKUP(O164,Runners!CZ$3:DM$201,V$1,FALSE),"")</f>
        <v/>
      </c>
      <c r="W164" s="19" t="str">
        <f t="shared" si="48"/>
        <v/>
      </c>
    </row>
    <row r="165" spans="3:23" x14ac:dyDescent="0.2">
      <c r="C165" s="3">
        <f>IF(A165&lt;&gt;"",VLOOKUP(A165,Runners!A$3:AS$201,C$1,FALSE),0)</f>
        <v>0</v>
      </c>
      <c r="D165" s="6">
        <f t="shared" si="42"/>
        <v>161</v>
      </c>
      <c r="E165" s="2"/>
      <c r="F165" s="2">
        <f t="shared" si="43"/>
        <v>0</v>
      </c>
      <c r="J165" s="1">
        <f t="shared" si="44"/>
        <v>0</v>
      </c>
      <c r="M165" s="8" t="str">
        <f>IF(D165&lt;=L$4,SMALL(E$4:E$202,D165),"")</f>
        <v/>
      </c>
      <c r="N165" s="8" t="str">
        <f>IF(D165&lt;=L$4,VLOOKUP(M165,E$4:F$202,2,FALSE),"")</f>
        <v/>
      </c>
      <c r="O165" s="1" t="str">
        <f>IF(D165&lt;=L$4,VLOOKUP(M165,E$4:J$202,6,FALSE),"")</f>
        <v/>
      </c>
      <c r="P165" s="40" t="str">
        <f>IF(D165&lt;=L$4,VLOOKUP(O165,A$4:B$202,2,FALSE),"")</f>
        <v/>
      </c>
      <c r="Q165" s="40" t="str">
        <f t="shared" ref="Q165:Q196" si="49">IF(D165&lt;=L$4,IF(P165="Y",Q164,Q164-1),"")</f>
        <v/>
      </c>
      <c r="R165" s="6">
        <f t="shared" si="46"/>
        <v>0</v>
      </c>
      <c r="S165" s="6">
        <f>IF(AND(D165&lt;=L$4,P165&lt;&gt;"Y"),IF(N165&lt;VLOOKUP(O165,Runners!A$3:CT$201,S$1,FALSE),IF(Y$2="zero",0,Y$2),0),0)</f>
        <v>0</v>
      </c>
      <c r="T165" s="6">
        <f t="shared" ref="T165:T196" si="50">IF(AND(D165&lt;=L$4,P165&lt;&gt;"Y"),S165+R165,0)</f>
        <v>0</v>
      </c>
      <c r="U165" s="2"/>
      <c r="V165" s="2" t="str">
        <f>IF(O165&lt;&gt;"",VLOOKUP(O165,Runners!CZ$3:DM$201,V$1,FALSE),"")</f>
        <v/>
      </c>
      <c r="W165" s="19" t="str">
        <f t="shared" si="48"/>
        <v/>
      </c>
    </row>
    <row r="166" spans="3:23" x14ac:dyDescent="0.2">
      <c r="C166" s="3">
        <f>IF(A166&lt;&gt;"",VLOOKUP(A166,Runners!A$3:AS$201,C$1,FALSE),0)</f>
        <v>0</v>
      </c>
      <c r="D166" s="6">
        <f t="shared" si="42"/>
        <v>162</v>
      </c>
      <c r="E166" s="2"/>
      <c r="F166" s="2">
        <f t="shared" si="43"/>
        <v>0</v>
      </c>
      <c r="J166" s="1">
        <f t="shared" si="44"/>
        <v>0</v>
      </c>
      <c r="M166" s="8" t="str">
        <f>IF(D166&lt;=L$4,SMALL(E$4:E$202,D166),"")</f>
        <v/>
      </c>
      <c r="N166" s="8" t="str">
        <f>IF(D166&lt;=L$4,VLOOKUP(M166,E$4:F$202,2,FALSE),"")</f>
        <v/>
      </c>
      <c r="O166" s="1" t="str">
        <f>IF(D166&lt;=L$4,VLOOKUP(M166,E$4:J$202,6,FALSE),"")</f>
        <v/>
      </c>
      <c r="P166" s="40" t="str">
        <f>IF(D166&lt;=L$4,VLOOKUP(O166,A$4:B$202,2,FALSE),"")</f>
        <v/>
      </c>
      <c r="Q166" s="40" t="str">
        <f t="shared" si="49"/>
        <v/>
      </c>
      <c r="R166" s="6">
        <f t="shared" si="46"/>
        <v>0</v>
      </c>
      <c r="S166" s="6">
        <f>IF(AND(D166&lt;=L$4,P166&lt;&gt;"Y"),IF(N166&lt;VLOOKUP(O166,Runners!A$3:CT$201,S$1,FALSE),IF(Y$2="zero",0,Y$2),0),0)</f>
        <v>0</v>
      </c>
      <c r="T166" s="6">
        <f t="shared" si="50"/>
        <v>0</v>
      </c>
      <c r="U166" s="2"/>
      <c r="V166" s="2" t="str">
        <f>IF(O166&lt;&gt;"",VLOOKUP(O166,Runners!CZ$3:DM$201,V$1,FALSE),"")</f>
        <v/>
      </c>
      <c r="W166" s="19" t="str">
        <f t="shared" si="48"/>
        <v/>
      </c>
    </row>
    <row r="167" spans="3:23" x14ac:dyDescent="0.2">
      <c r="C167" s="3">
        <f>IF(A167&lt;&gt;"",VLOOKUP(A167,Runners!A$3:AS$201,C$1,FALSE),0)</f>
        <v>0</v>
      </c>
      <c r="D167" s="6">
        <f t="shared" si="42"/>
        <v>163</v>
      </c>
      <c r="E167" s="2"/>
      <c r="F167" s="2">
        <f t="shared" si="43"/>
        <v>0</v>
      </c>
      <c r="J167" s="1">
        <f t="shared" si="44"/>
        <v>0</v>
      </c>
      <c r="M167" s="8" t="str">
        <f>IF(D167&lt;=L$4,SMALL(E$4:E$202,D167),"")</f>
        <v/>
      </c>
      <c r="N167" s="8" t="str">
        <f>IF(D167&lt;=L$4,VLOOKUP(M167,E$4:F$202,2,FALSE),"")</f>
        <v/>
      </c>
      <c r="O167" s="1" t="str">
        <f>IF(D167&lt;=L$4,VLOOKUP(M167,E$4:J$202,6,FALSE),"")</f>
        <v/>
      </c>
      <c r="P167" s="40" t="str">
        <f>IF(D167&lt;=L$4,VLOOKUP(O167,A$4:B$202,2,FALSE),"")</f>
        <v/>
      </c>
      <c r="Q167" s="40" t="str">
        <f t="shared" si="49"/>
        <v/>
      </c>
      <c r="R167" s="6">
        <f t="shared" si="46"/>
        <v>0</v>
      </c>
      <c r="S167" s="6">
        <f>IF(AND(D167&lt;=L$4,P167&lt;&gt;"Y"),IF(N167&lt;VLOOKUP(O167,Runners!A$3:CT$201,S$1,FALSE),IF(Y$2="zero",0,Y$2),0),0)</f>
        <v>0</v>
      </c>
      <c r="T167" s="6">
        <f t="shared" si="50"/>
        <v>0</v>
      </c>
      <c r="U167" s="2"/>
      <c r="V167" s="2" t="str">
        <f>IF(O167&lt;&gt;"",VLOOKUP(O167,Runners!CZ$3:DM$201,V$1,FALSE),"")</f>
        <v/>
      </c>
      <c r="W167" s="19" t="str">
        <f t="shared" si="48"/>
        <v/>
      </c>
    </row>
    <row r="168" spans="3:23" x14ac:dyDescent="0.2">
      <c r="C168" s="3">
        <f>IF(A168&lt;&gt;"",VLOOKUP(A168,Runners!A$3:AS$201,C$1,FALSE),0)</f>
        <v>0</v>
      </c>
      <c r="D168" s="6">
        <f t="shared" si="42"/>
        <v>164</v>
      </c>
      <c r="E168" s="2"/>
      <c r="F168" s="2">
        <f t="shared" si="43"/>
        <v>0</v>
      </c>
      <c r="J168" s="1">
        <f t="shared" si="44"/>
        <v>0</v>
      </c>
      <c r="M168" s="8" t="str">
        <f>IF(D168&lt;=L$4,SMALL(E$4:E$202,D168),"")</f>
        <v/>
      </c>
      <c r="N168" s="8" t="str">
        <f>IF(D168&lt;=L$4,VLOOKUP(M168,E$4:F$202,2,FALSE),"")</f>
        <v/>
      </c>
      <c r="O168" s="1" t="str">
        <f>IF(D168&lt;=L$4,VLOOKUP(M168,E$4:J$202,6,FALSE),"")</f>
        <v/>
      </c>
      <c r="P168" s="40" t="str">
        <f>IF(D168&lt;=L$4,VLOOKUP(O168,A$4:B$202,2,FALSE),"")</f>
        <v/>
      </c>
      <c r="Q168" s="40" t="str">
        <f t="shared" si="49"/>
        <v/>
      </c>
      <c r="R168" s="6">
        <f t="shared" si="46"/>
        <v>0</v>
      </c>
      <c r="S168" s="6">
        <f>IF(AND(D168&lt;=L$4,P168&lt;&gt;"Y"),IF(N168&lt;VLOOKUP(O168,Runners!A$3:CT$201,S$1,FALSE),IF(Y$2="zero",0,Y$2),0),0)</f>
        <v>0</v>
      </c>
      <c r="T168" s="6">
        <f t="shared" si="50"/>
        <v>0</v>
      </c>
      <c r="U168" s="2"/>
      <c r="V168" s="2" t="str">
        <f>IF(O168&lt;&gt;"",VLOOKUP(O168,Runners!CZ$3:DM$201,V$1,FALSE),"")</f>
        <v/>
      </c>
      <c r="W168" s="19" t="str">
        <f t="shared" si="48"/>
        <v/>
      </c>
    </row>
    <row r="169" spans="3:23" x14ac:dyDescent="0.2">
      <c r="C169" s="3">
        <f>IF(A169&lt;&gt;"",VLOOKUP(A169,Runners!A$3:AS$201,C$1,FALSE),0)</f>
        <v>0</v>
      </c>
      <c r="D169" s="6">
        <f t="shared" si="42"/>
        <v>165</v>
      </c>
      <c r="E169" s="2"/>
      <c r="F169" s="2">
        <f t="shared" si="43"/>
        <v>0</v>
      </c>
      <c r="J169" s="1">
        <f t="shared" si="44"/>
        <v>0</v>
      </c>
      <c r="M169" s="8" t="str">
        <f>IF(D169&lt;=L$4,SMALL(E$4:E$202,D169),"")</f>
        <v/>
      </c>
      <c r="N169" s="8" t="str">
        <f>IF(D169&lt;=L$4,VLOOKUP(M169,E$4:F$202,2,FALSE),"")</f>
        <v/>
      </c>
      <c r="O169" s="1" t="str">
        <f>IF(D169&lt;=L$4,VLOOKUP(M169,E$4:J$202,6,FALSE),"")</f>
        <v/>
      </c>
      <c r="P169" s="40" t="str">
        <f>IF(D169&lt;=L$4,VLOOKUP(O169,A$4:B$202,2,FALSE),"")</f>
        <v/>
      </c>
      <c r="Q169" s="40" t="str">
        <f t="shared" si="49"/>
        <v/>
      </c>
      <c r="R169" s="6">
        <f t="shared" si="46"/>
        <v>0</v>
      </c>
      <c r="S169" s="6">
        <f>IF(AND(D169&lt;=L$4,P169&lt;&gt;"Y"),IF(N169&lt;VLOOKUP(O169,Runners!A$3:CT$201,S$1,FALSE),IF(Y$2="zero",0,Y$2),0),0)</f>
        <v>0</v>
      </c>
      <c r="T169" s="6">
        <f t="shared" si="50"/>
        <v>0</v>
      </c>
      <c r="U169" s="2"/>
      <c r="V169" s="2" t="str">
        <f>IF(O169&lt;&gt;"",VLOOKUP(O169,Runners!CZ$3:DM$201,V$1,FALSE),"")</f>
        <v/>
      </c>
      <c r="W169" s="19" t="str">
        <f t="shared" si="48"/>
        <v/>
      </c>
    </row>
    <row r="170" spans="3:23" x14ac:dyDescent="0.2">
      <c r="C170" s="3">
        <f>IF(A170&lt;&gt;"",VLOOKUP(A170,Runners!A$3:AS$201,C$1,FALSE),0)</f>
        <v>0</v>
      </c>
      <c r="D170" s="6">
        <f t="shared" si="42"/>
        <v>166</v>
      </c>
      <c r="E170" s="2"/>
      <c r="F170" s="2">
        <f t="shared" si="43"/>
        <v>0</v>
      </c>
      <c r="J170" s="1">
        <f t="shared" si="44"/>
        <v>0</v>
      </c>
      <c r="M170" s="8" t="str">
        <f>IF(D170&lt;=L$4,SMALL(E$4:E$202,D170),"")</f>
        <v/>
      </c>
      <c r="N170" s="8" t="str">
        <f>IF(D170&lt;=L$4,VLOOKUP(M170,E$4:F$202,2,FALSE),"")</f>
        <v/>
      </c>
      <c r="O170" s="1" t="str">
        <f>IF(D170&lt;=L$4,VLOOKUP(M170,E$4:J$202,6,FALSE),"")</f>
        <v/>
      </c>
      <c r="P170" s="40" t="str">
        <f>IF(D170&lt;=L$4,VLOOKUP(O170,A$4:B$202,2,FALSE),"")</f>
        <v/>
      </c>
      <c r="Q170" s="40" t="str">
        <f t="shared" si="49"/>
        <v/>
      </c>
      <c r="R170" s="6">
        <f t="shared" si="46"/>
        <v>0</v>
      </c>
      <c r="S170" s="6">
        <f>IF(AND(D170&lt;=L$4,P170&lt;&gt;"Y"),IF(N170&lt;VLOOKUP(O170,Runners!A$3:CT$201,S$1,FALSE),IF(Y$2="zero",0,Y$2),0),0)</f>
        <v>0</v>
      </c>
      <c r="T170" s="6">
        <f t="shared" si="50"/>
        <v>0</v>
      </c>
      <c r="U170" s="2"/>
      <c r="V170" s="2" t="str">
        <f>IF(O170&lt;&gt;"",VLOOKUP(O170,Runners!CZ$3:DM$201,V$1,FALSE),"")</f>
        <v/>
      </c>
      <c r="W170" s="19" t="str">
        <f t="shared" si="48"/>
        <v/>
      </c>
    </row>
    <row r="171" spans="3:23" x14ac:dyDescent="0.2">
      <c r="C171" s="3">
        <f>IF(A171&lt;&gt;"",VLOOKUP(A171,Runners!A$3:AS$201,C$1,FALSE),0)</f>
        <v>0</v>
      </c>
      <c r="D171" s="6">
        <f t="shared" si="42"/>
        <v>167</v>
      </c>
      <c r="E171" s="2"/>
      <c r="F171" s="2">
        <f t="shared" si="43"/>
        <v>0</v>
      </c>
      <c r="J171" s="1">
        <f t="shared" si="44"/>
        <v>0</v>
      </c>
      <c r="M171" s="8" t="str">
        <f>IF(D171&lt;=L$4,SMALL(E$4:E$202,D171),"")</f>
        <v/>
      </c>
      <c r="N171" s="8" t="str">
        <f>IF(D171&lt;=L$4,VLOOKUP(M171,E$4:F$202,2,FALSE),"")</f>
        <v/>
      </c>
      <c r="O171" s="1" t="str">
        <f>IF(D171&lt;=L$4,VLOOKUP(M171,E$4:J$202,6,FALSE),"")</f>
        <v/>
      </c>
      <c r="P171" s="40" t="str">
        <f>IF(D171&lt;=L$4,VLOOKUP(O171,A$4:B$202,2,FALSE),"")</f>
        <v/>
      </c>
      <c r="Q171" s="40" t="str">
        <f t="shared" si="49"/>
        <v/>
      </c>
      <c r="R171" s="6">
        <f t="shared" si="46"/>
        <v>0</v>
      </c>
      <c r="S171" s="6">
        <f>IF(AND(D171&lt;=L$4,P171&lt;&gt;"Y"),IF(N171&lt;VLOOKUP(O171,Runners!A$3:CT$201,S$1,FALSE),IF(Y$2="zero",0,Y$2),0),0)</f>
        <v>0</v>
      </c>
      <c r="T171" s="6">
        <f t="shared" si="50"/>
        <v>0</v>
      </c>
      <c r="U171" s="2"/>
      <c r="V171" s="2" t="str">
        <f>IF(O171&lt;&gt;"",VLOOKUP(O171,Runners!CZ$3:DM$201,V$1,FALSE),"")</f>
        <v/>
      </c>
      <c r="W171" s="19" t="str">
        <f t="shared" si="48"/>
        <v/>
      </c>
    </row>
    <row r="172" spans="3:23" x14ac:dyDescent="0.2">
      <c r="C172" s="3">
        <f>IF(A172&lt;&gt;"",VLOOKUP(A172,Runners!A$3:AS$201,C$1,FALSE),0)</f>
        <v>0</v>
      </c>
      <c r="D172" s="6">
        <f t="shared" si="42"/>
        <v>168</v>
      </c>
      <c r="E172" s="2"/>
      <c r="F172" s="2">
        <f t="shared" si="43"/>
        <v>0</v>
      </c>
      <c r="J172" s="1">
        <f t="shared" si="44"/>
        <v>0</v>
      </c>
      <c r="M172" s="8" t="str">
        <f>IF(D172&lt;=L$4,SMALL(E$4:E$202,D172),"")</f>
        <v/>
      </c>
      <c r="N172" s="8" t="str">
        <f>IF(D172&lt;=L$4,VLOOKUP(M172,E$4:F$202,2,FALSE),"")</f>
        <v/>
      </c>
      <c r="O172" s="1" t="str">
        <f>IF(D172&lt;=L$4,VLOOKUP(M172,E$4:J$202,6,FALSE),"")</f>
        <v/>
      </c>
      <c r="P172" s="40" t="str">
        <f>IF(D172&lt;=L$4,VLOOKUP(O172,A$4:B$202,2,FALSE),"")</f>
        <v/>
      </c>
      <c r="Q172" s="40" t="str">
        <f t="shared" si="49"/>
        <v/>
      </c>
      <c r="R172" s="6">
        <f t="shared" si="46"/>
        <v>0</v>
      </c>
      <c r="S172" s="6">
        <f>IF(AND(D172&lt;=L$4,P172&lt;&gt;"Y"),IF(N172&lt;VLOOKUP(O172,Runners!A$3:CT$201,S$1,FALSE),IF(Y$2="zero",0,Y$2),0),0)</f>
        <v>0</v>
      </c>
      <c r="T172" s="6">
        <f t="shared" si="50"/>
        <v>0</v>
      </c>
      <c r="U172" s="2"/>
      <c r="V172" s="2" t="str">
        <f>IF(O172&lt;&gt;"",VLOOKUP(O172,Runners!CZ$3:DM$201,V$1,FALSE),"")</f>
        <v/>
      </c>
      <c r="W172" s="19" t="str">
        <f t="shared" si="48"/>
        <v/>
      </c>
    </row>
    <row r="173" spans="3:23" x14ac:dyDescent="0.2">
      <c r="C173" s="3">
        <f>IF(A173&lt;&gt;"",VLOOKUP(A173,Runners!A$3:AS$201,C$1,FALSE),0)</f>
        <v>0</v>
      </c>
      <c r="D173" s="6">
        <f t="shared" si="42"/>
        <v>169</v>
      </c>
      <c r="E173" s="2"/>
      <c r="F173" s="2">
        <f t="shared" si="43"/>
        <v>0</v>
      </c>
      <c r="J173" s="1">
        <f t="shared" si="44"/>
        <v>0</v>
      </c>
      <c r="M173" s="8" t="str">
        <f>IF(D173&lt;=L$4,SMALL(E$4:E$202,D173),"")</f>
        <v/>
      </c>
      <c r="N173" s="8" t="str">
        <f>IF(D173&lt;=L$4,VLOOKUP(M173,E$4:F$202,2,FALSE),"")</f>
        <v/>
      </c>
      <c r="O173" s="1" t="str">
        <f>IF(D173&lt;=L$4,VLOOKUP(M173,E$4:J$202,6,FALSE),"")</f>
        <v/>
      </c>
      <c r="P173" s="40" t="str">
        <f>IF(D173&lt;=L$4,VLOOKUP(O173,A$4:B$202,2,FALSE),"")</f>
        <v/>
      </c>
      <c r="Q173" s="40" t="str">
        <f t="shared" si="49"/>
        <v/>
      </c>
      <c r="R173" s="6">
        <f t="shared" si="46"/>
        <v>0</v>
      </c>
      <c r="S173" s="6">
        <f>IF(AND(D173&lt;=L$4,P173&lt;&gt;"Y"),IF(N173&lt;VLOOKUP(O173,Runners!A$3:CT$201,S$1,FALSE),IF(Y$2="zero",0,Y$2),0),0)</f>
        <v>0</v>
      </c>
      <c r="T173" s="6">
        <f t="shared" si="50"/>
        <v>0</v>
      </c>
      <c r="U173" s="2"/>
      <c r="V173" s="2" t="str">
        <f>IF(O173&lt;&gt;"",VLOOKUP(O173,Runners!CZ$3:DM$201,V$1,FALSE),"")</f>
        <v/>
      </c>
      <c r="W173" s="19" t="str">
        <f t="shared" si="48"/>
        <v/>
      </c>
    </row>
    <row r="174" spans="3:23" x14ac:dyDescent="0.2">
      <c r="C174" s="3">
        <f>IF(A174&lt;&gt;"",VLOOKUP(A174,Runners!A$3:AS$201,C$1,FALSE),0)</f>
        <v>0</v>
      </c>
      <c r="D174" s="6">
        <f t="shared" si="42"/>
        <v>170</v>
      </c>
      <c r="E174" s="2"/>
      <c r="F174" s="2">
        <f t="shared" si="43"/>
        <v>0</v>
      </c>
      <c r="J174" s="1">
        <f t="shared" si="44"/>
        <v>0</v>
      </c>
      <c r="M174" s="8" t="str">
        <f>IF(D174&lt;=L$4,SMALL(E$4:E$202,D174),"")</f>
        <v/>
      </c>
      <c r="N174" s="8" t="str">
        <f>IF(D174&lt;=L$4,VLOOKUP(M174,E$4:F$202,2,FALSE),"")</f>
        <v/>
      </c>
      <c r="O174" s="1" t="str">
        <f>IF(D174&lt;=L$4,VLOOKUP(M174,E$4:J$202,6,FALSE),"")</f>
        <v/>
      </c>
      <c r="P174" s="40" t="str">
        <f>IF(D174&lt;=L$4,VLOOKUP(O174,A$4:B$202,2,FALSE),"")</f>
        <v/>
      </c>
      <c r="Q174" s="40" t="str">
        <f t="shared" si="49"/>
        <v/>
      </c>
      <c r="R174" s="6">
        <f t="shared" si="46"/>
        <v>0</v>
      </c>
      <c r="S174" s="6">
        <f>IF(AND(D174&lt;=L$4,P174&lt;&gt;"Y"),IF(N174&lt;VLOOKUP(O174,Runners!A$3:CT$201,S$1,FALSE),IF(Y$2="zero",0,Y$2),0),0)</f>
        <v>0</v>
      </c>
      <c r="T174" s="6">
        <f t="shared" si="50"/>
        <v>0</v>
      </c>
      <c r="U174" s="2"/>
      <c r="V174" s="2" t="str">
        <f>IF(O174&lt;&gt;"",VLOOKUP(O174,Runners!CZ$3:DM$201,V$1,FALSE),"")</f>
        <v/>
      </c>
      <c r="W174" s="19" t="str">
        <f t="shared" si="48"/>
        <v/>
      </c>
    </row>
    <row r="175" spans="3:23" x14ac:dyDescent="0.2">
      <c r="C175" s="3">
        <f>IF(A175&lt;&gt;"",VLOOKUP(A175,Runners!A$3:AS$201,C$1,FALSE),0)</f>
        <v>0</v>
      </c>
      <c r="D175" s="6">
        <f t="shared" si="42"/>
        <v>171</v>
      </c>
      <c r="E175" s="2"/>
      <c r="F175" s="2"/>
      <c r="J175" s="1">
        <f t="shared" si="44"/>
        <v>0</v>
      </c>
      <c r="M175" s="8" t="str">
        <f>IF(D175&lt;=L$4,SMALL(E$4:E$202,D175),"")</f>
        <v/>
      </c>
      <c r="N175" s="8" t="str">
        <f>IF(D175&lt;=L$4,VLOOKUP(M175,E$4:F$202,2,FALSE),"")</f>
        <v/>
      </c>
      <c r="O175" s="1" t="str">
        <f>IF(D175&lt;=L$4,VLOOKUP(M175,E$4:J$202,6,FALSE),"")</f>
        <v/>
      </c>
      <c r="P175" s="40" t="str">
        <f>IF(D175&lt;=L$4,VLOOKUP(O175,A$4:B$202,2,FALSE),"")</f>
        <v/>
      </c>
      <c r="Q175" s="40" t="str">
        <f t="shared" si="49"/>
        <v/>
      </c>
      <c r="R175" s="6">
        <f t="shared" si="46"/>
        <v>0</v>
      </c>
      <c r="S175" s="6">
        <f>IF(AND(D175&lt;=L$4,P175&lt;&gt;"Y"),IF(N175&lt;VLOOKUP(O175,Runners!A$3:CT$201,S$1,FALSE),IF(Y$2="zero",0,Y$2),0),0)</f>
        <v>0</v>
      </c>
      <c r="T175" s="6">
        <f t="shared" si="50"/>
        <v>0</v>
      </c>
      <c r="U175" s="2"/>
      <c r="V175" s="2" t="str">
        <f>IF(O175&lt;&gt;"",VLOOKUP(O175,Runners!CZ$3:DM$201,V$1,FALSE),"")</f>
        <v/>
      </c>
      <c r="W175" s="19" t="str">
        <f t="shared" si="48"/>
        <v/>
      </c>
    </row>
    <row r="176" spans="3:23" x14ac:dyDescent="0.2">
      <c r="C176" s="3">
        <f>IF(A176&lt;&gt;"",VLOOKUP(A176,Runners!A$3:AS$201,C$1,FALSE),0)</f>
        <v>0</v>
      </c>
      <c r="D176" s="6">
        <f t="shared" si="42"/>
        <v>172</v>
      </c>
      <c r="E176" s="2"/>
      <c r="F176" s="2"/>
      <c r="J176" s="1">
        <f t="shared" si="44"/>
        <v>0</v>
      </c>
      <c r="M176" s="8" t="str">
        <f>IF(D176&lt;=L$4,SMALL(E$4:E$202,D176),"")</f>
        <v/>
      </c>
      <c r="N176" s="8" t="str">
        <f>IF(D176&lt;=L$4,VLOOKUP(M176,E$4:F$202,2,FALSE),"")</f>
        <v/>
      </c>
      <c r="O176" s="1" t="str">
        <f>IF(D176&lt;=L$4,VLOOKUP(M176,E$4:J$202,6,FALSE),"")</f>
        <v/>
      </c>
      <c r="P176" s="40" t="str">
        <f>IF(D176&lt;=L$4,VLOOKUP(O176,A$4:B$202,2,FALSE),"")</f>
        <v/>
      </c>
      <c r="Q176" s="40" t="str">
        <f t="shared" si="49"/>
        <v/>
      </c>
      <c r="R176" s="6">
        <f t="shared" si="46"/>
        <v>0</v>
      </c>
      <c r="S176" s="6">
        <f>IF(AND(D176&lt;=L$4,P176&lt;&gt;"Y"),IF(N176&lt;VLOOKUP(O176,Runners!A$3:CT$201,S$1,FALSE),IF(Y$2="zero",0,Y$2),0),0)</f>
        <v>0</v>
      </c>
      <c r="T176" s="6">
        <f t="shared" si="50"/>
        <v>0</v>
      </c>
      <c r="U176" s="2"/>
      <c r="V176" s="2" t="str">
        <f>IF(O176&lt;&gt;"",VLOOKUP(O176,Runners!CZ$3:DM$201,V$1,FALSE),"")</f>
        <v/>
      </c>
      <c r="W176" s="19" t="str">
        <f t="shared" si="48"/>
        <v/>
      </c>
    </row>
    <row r="177" spans="3:23" x14ac:dyDescent="0.2">
      <c r="C177" s="3">
        <f>IF(A177&lt;&gt;"",VLOOKUP(A177,Runners!A$3:AS$201,C$1,FALSE),0)</f>
        <v>0</v>
      </c>
      <c r="D177" s="6">
        <f t="shared" si="42"/>
        <v>173</v>
      </c>
      <c r="E177" s="2"/>
      <c r="F177" s="2"/>
      <c r="J177" s="1">
        <f t="shared" si="44"/>
        <v>0</v>
      </c>
      <c r="M177" s="8" t="str">
        <f>IF(D177&lt;=L$4,SMALL(E$4:E$202,D177),"")</f>
        <v/>
      </c>
      <c r="N177" s="8" t="str">
        <f>IF(D177&lt;=L$4,VLOOKUP(M177,E$4:F$202,2,FALSE),"")</f>
        <v/>
      </c>
      <c r="O177" s="1" t="str">
        <f>IF(D177&lt;=L$4,VLOOKUP(M177,E$4:J$202,6,FALSE),"")</f>
        <v/>
      </c>
      <c r="P177" s="40" t="str">
        <f>IF(D177&lt;=L$4,VLOOKUP(O177,A$4:B$202,2,FALSE),"")</f>
        <v/>
      </c>
      <c r="Q177" s="40" t="str">
        <f t="shared" si="49"/>
        <v/>
      </c>
      <c r="R177" s="6">
        <f t="shared" si="46"/>
        <v>0</v>
      </c>
      <c r="S177" s="6">
        <f>IF(AND(D177&lt;=L$4,P177&lt;&gt;"Y"),IF(N177&lt;VLOOKUP(O177,Runners!A$3:CT$201,S$1,FALSE),IF(Y$2="zero",0,Y$2),0),0)</f>
        <v>0</v>
      </c>
      <c r="T177" s="6">
        <f t="shared" si="50"/>
        <v>0</v>
      </c>
      <c r="U177" s="2"/>
      <c r="V177" s="2" t="str">
        <f>IF(O177&lt;&gt;"",VLOOKUP(O177,Runners!CZ$3:DM$201,V$1,FALSE),"")</f>
        <v/>
      </c>
      <c r="W177" s="19" t="str">
        <f t="shared" si="48"/>
        <v/>
      </c>
    </row>
    <row r="178" spans="3:23" x14ac:dyDescent="0.2">
      <c r="C178" s="3">
        <f>IF(A178&lt;&gt;"",VLOOKUP(A178,Runners!A$3:AS$201,C$1,FALSE),0)</f>
        <v>0</v>
      </c>
      <c r="D178" s="6">
        <f t="shared" si="42"/>
        <v>174</v>
      </c>
      <c r="E178" s="2"/>
      <c r="F178" s="2"/>
      <c r="J178" s="1">
        <f t="shared" si="44"/>
        <v>0</v>
      </c>
      <c r="M178" s="8" t="str">
        <f>IF(D178&lt;=L$4,SMALL(E$4:E$202,D178),"")</f>
        <v/>
      </c>
      <c r="N178" s="8" t="str">
        <f>IF(D178&lt;=L$4,VLOOKUP(M178,E$4:F$202,2,FALSE),"")</f>
        <v/>
      </c>
      <c r="O178" s="1" t="str">
        <f>IF(D178&lt;=L$4,VLOOKUP(M178,E$4:J$202,6,FALSE),"")</f>
        <v/>
      </c>
      <c r="P178" s="40" t="str">
        <f>IF(D178&lt;=L$4,VLOOKUP(O178,A$4:B$202,2,FALSE),"")</f>
        <v/>
      </c>
      <c r="Q178" s="40" t="str">
        <f t="shared" si="49"/>
        <v/>
      </c>
      <c r="R178" s="6">
        <f t="shared" si="46"/>
        <v>0</v>
      </c>
      <c r="S178" s="6">
        <f>IF(AND(D178&lt;=L$4,P178&lt;&gt;"Y"),IF(N178&lt;VLOOKUP(O178,Runners!A$3:CT$201,S$1,FALSE),IF(Y$2="zero",0,Y$2),0),0)</f>
        <v>0</v>
      </c>
      <c r="T178" s="6">
        <f t="shared" si="50"/>
        <v>0</v>
      </c>
      <c r="U178" s="2"/>
      <c r="V178" s="2" t="str">
        <f>IF(O178&lt;&gt;"",VLOOKUP(O178,Runners!CZ$3:DM$201,V$1,FALSE),"")</f>
        <v/>
      </c>
      <c r="W178" s="19" t="str">
        <f t="shared" si="48"/>
        <v/>
      </c>
    </row>
    <row r="179" spans="3:23" x14ac:dyDescent="0.2">
      <c r="C179" s="3">
        <f>IF(A179&lt;&gt;"",VLOOKUP(A179,Runners!A$3:AS$201,C$1,FALSE),0)</f>
        <v>0</v>
      </c>
      <c r="D179" s="6">
        <f t="shared" si="42"/>
        <v>175</v>
      </c>
      <c r="E179" s="2"/>
      <c r="F179" s="2"/>
      <c r="J179" s="1">
        <f t="shared" si="44"/>
        <v>0</v>
      </c>
      <c r="M179" s="8" t="str">
        <f>IF(D179&lt;=L$4,SMALL(E$4:E$202,D179),"")</f>
        <v/>
      </c>
      <c r="N179" s="8" t="str">
        <f>IF(D179&lt;=L$4,VLOOKUP(M179,E$4:F$202,2,FALSE),"")</f>
        <v/>
      </c>
      <c r="O179" s="1" t="str">
        <f>IF(D179&lt;=L$4,VLOOKUP(M179,E$4:J$202,6,FALSE),"")</f>
        <v/>
      </c>
      <c r="P179" s="40" t="str">
        <f>IF(D179&lt;=L$4,VLOOKUP(O179,A$4:B$202,2,FALSE),"")</f>
        <v/>
      </c>
      <c r="Q179" s="40" t="str">
        <f t="shared" si="49"/>
        <v/>
      </c>
      <c r="R179" s="6">
        <f t="shared" si="46"/>
        <v>0</v>
      </c>
      <c r="S179" s="6">
        <f>IF(AND(D179&lt;=L$4,P179&lt;&gt;"Y"),IF(N179&lt;VLOOKUP(O179,Runners!A$3:CT$201,S$1,FALSE),IF(Y$2="zero",0,Y$2),0),0)</f>
        <v>0</v>
      </c>
      <c r="T179" s="6">
        <f t="shared" si="50"/>
        <v>0</v>
      </c>
      <c r="U179" s="2"/>
      <c r="V179" s="2" t="str">
        <f>IF(O179&lt;&gt;"",VLOOKUP(O179,Runners!CZ$3:DM$201,V$1,FALSE),"")</f>
        <v/>
      </c>
      <c r="W179" s="19" t="str">
        <f t="shared" si="48"/>
        <v/>
      </c>
    </row>
    <row r="180" spans="3:23" x14ac:dyDescent="0.2">
      <c r="C180" s="3">
        <f>IF(A180&lt;&gt;"",VLOOKUP(A180,Runners!A$3:AS$201,C$1,FALSE),0)</f>
        <v>0</v>
      </c>
      <c r="D180" s="6">
        <f t="shared" si="42"/>
        <v>176</v>
      </c>
      <c r="E180" s="2"/>
      <c r="F180" s="2"/>
      <c r="J180" s="1">
        <f t="shared" si="44"/>
        <v>0</v>
      </c>
      <c r="M180" s="8" t="str">
        <f>IF(D180&lt;=L$4,SMALL(E$4:E$202,D180),"")</f>
        <v/>
      </c>
      <c r="N180" s="8" t="str">
        <f>IF(D180&lt;=L$4,VLOOKUP(M180,E$4:F$202,2,FALSE),"")</f>
        <v/>
      </c>
      <c r="O180" s="1" t="str">
        <f>IF(D180&lt;=L$4,VLOOKUP(M180,E$4:J$202,6,FALSE),"")</f>
        <v/>
      </c>
      <c r="P180" s="40" t="str">
        <f>IF(D180&lt;=L$4,VLOOKUP(O180,A$4:B$202,2,FALSE),"")</f>
        <v/>
      </c>
      <c r="Q180" s="40" t="str">
        <f t="shared" si="49"/>
        <v/>
      </c>
      <c r="R180" s="6">
        <f t="shared" si="46"/>
        <v>0</v>
      </c>
      <c r="S180" s="6">
        <f>IF(AND(D180&lt;=L$4,P180&lt;&gt;"Y"),IF(N180&lt;VLOOKUP(O180,Runners!A$3:CT$201,S$1,FALSE),IF(Y$2="zero",0,Y$2),0),0)</f>
        <v>0</v>
      </c>
      <c r="T180" s="6">
        <f t="shared" si="50"/>
        <v>0</v>
      </c>
      <c r="U180" s="2"/>
      <c r="V180" s="2" t="str">
        <f>IF(O180&lt;&gt;"",VLOOKUP(O180,Runners!CZ$3:DM$201,V$1,FALSE),"")</f>
        <v/>
      </c>
      <c r="W180" s="19" t="str">
        <f t="shared" si="48"/>
        <v/>
      </c>
    </row>
    <row r="181" spans="3:23" x14ac:dyDescent="0.2">
      <c r="C181" s="3">
        <f>IF(A181&lt;&gt;"",VLOOKUP(A181,Runners!A$3:AS$201,C$1,FALSE),0)</f>
        <v>0</v>
      </c>
      <c r="D181" s="6">
        <f t="shared" si="42"/>
        <v>177</v>
      </c>
      <c r="E181" s="2"/>
      <c r="F181" s="2"/>
      <c r="J181" s="1">
        <f t="shared" si="44"/>
        <v>0</v>
      </c>
      <c r="M181" s="8" t="str">
        <f>IF(D181&lt;=L$4,SMALL(E$4:E$202,D181),"")</f>
        <v/>
      </c>
      <c r="N181" s="8" t="str">
        <f>IF(D181&lt;=L$4,VLOOKUP(M181,E$4:F$202,2,FALSE),"")</f>
        <v/>
      </c>
      <c r="O181" s="1" t="str">
        <f>IF(D181&lt;=L$4,VLOOKUP(M181,E$4:J$202,6,FALSE),"")</f>
        <v/>
      </c>
      <c r="P181" s="40" t="str">
        <f>IF(D181&lt;=L$4,VLOOKUP(O181,A$4:B$202,2,FALSE),"")</f>
        <v/>
      </c>
      <c r="Q181" s="40" t="str">
        <f t="shared" si="49"/>
        <v/>
      </c>
      <c r="R181" s="6">
        <f t="shared" si="46"/>
        <v>0</v>
      </c>
      <c r="S181" s="6">
        <f>IF(AND(D181&lt;=L$4,P181&lt;&gt;"Y"),IF(N181&lt;VLOOKUP(O181,Runners!A$3:CT$201,S$1,FALSE),IF(Y$2="zero",0,Y$2),0),0)</f>
        <v>0</v>
      </c>
      <c r="T181" s="6">
        <f t="shared" si="50"/>
        <v>0</v>
      </c>
      <c r="U181" s="2"/>
      <c r="V181" s="2" t="str">
        <f>IF(O181&lt;&gt;"",VLOOKUP(O181,Runners!CZ$3:DM$201,V$1,FALSE),"")</f>
        <v/>
      </c>
      <c r="W181" s="19" t="str">
        <f t="shared" si="48"/>
        <v/>
      </c>
    </row>
    <row r="182" spans="3:23" x14ac:dyDescent="0.2">
      <c r="C182" s="3">
        <f>IF(A182&lt;&gt;"",VLOOKUP(A182,Runners!A$3:AS$201,C$1,FALSE),0)</f>
        <v>0</v>
      </c>
      <c r="D182" s="6">
        <f t="shared" si="42"/>
        <v>178</v>
      </c>
      <c r="E182" s="2"/>
      <c r="F182" s="2"/>
      <c r="J182" s="1">
        <f t="shared" si="44"/>
        <v>0</v>
      </c>
      <c r="M182" s="8" t="str">
        <f>IF(D182&lt;=L$4,SMALL(E$4:E$202,D182),"")</f>
        <v/>
      </c>
      <c r="N182" s="8" t="str">
        <f>IF(D182&lt;=L$4,VLOOKUP(M182,E$4:F$202,2,FALSE),"")</f>
        <v/>
      </c>
      <c r="O182" s="1" t="str">
        <f>IF(D182&lt;=L$4,VLOOKUP(M182,E$4:J$202,6,FALSE),"")</f>
        <v/>
      </c>
      <c r="P182" s="40" t="str">
        <f>IF(D182&lt;=L$4,VLOOKUP(O182,A$4:B$202,2,FALSE),"")</f>
        <v/>
      </c>
      <c r="Q182" s="40" t="str">
        <f t="shared" si="49"/>
        <v/>
      </c>
      <c r="R182" s="6">
        <f t="shared" si="46"/>
        <v>0</v>
      </c>
      <c r="S182" s="6">
        <f>IF(AND(D182&lt;=L$4,P182&lt;&gt;"Y"),IF(N182&lt;VLOOKUP(O182,Runners!A$3:CT$201,S$1,FALSE),IF(Y$2="zero",0,Y$2),0),0)</f>
        <v>0</v>
      </c>
      <c r="T182" s="6">
        <f t="shared" si="50"/>
        <v>0</v>
      </c>
      <c r="U182" s="2"/>
      <c r="V182" s="2" t="str">
        <f>IF(O182&lt;&gt;"",VLOOKUP(O182,Runners!CZ$3:DM$201,V$1,FALSE),"")</f>
        <v/>
      </c>
      <c r="W182" s="19" t="str">
        <f t="shared" si="48"/>
        <v/>
      </c>
    </row>
    <row r="183" spans="3:23" x14ac:dyDescent="0.2">
      <c r="C183" s="3">
        <f>IF(A183&lt;&gt;"",VLOOKUP(A183,Runners!A$3:AS$201,C$1,FALSE),0)</f>
        <v>0</v>
      </c>
      <c r="D183" s="6">
        <f t="shared" si="42"/>
        <v>179</v>
      </c>
      <c r="E183" s="2"/>
      <c r="F183" s="2"/>
      <c r="J183" s="1">
        <f t="shared" si="44"/>
        <v>0</v>
      </c>
      <c r="M183" s="8" t="str">
        <f>IF(D183&lt;=L$4,SMALL(E$4:E$202,D183),"")</f>
        <v/>
      </c>
      <c r="N183" s="8" t="str">
        <f>IF(D183&lt;=L$4,VLOOKUP(M183,E$4:F$202,2,FALSE),"")</f>
        <v/>
      </c>
      <c r="O183" s="1" t="str">
        <f>IF(D183&lt;=L$4,VLOOKUP(M183,E$4:J$202,6,FALSE),"")</f>
        <v/>
      </c>
      <c r="P183" s="40" t="str">
        <f>IF(D183&lt;=L$4,VLOOKUP(O183,A$4:B$202,2,FALSE),"")</f>
        <v/>
      </c>
      <c r="Q183" s="40" t="str">
        <f t="shared" si="49"/>
        <v/>
      </c>
      <c r="R183" s="6">
        <f t="shared" si="46"/>
        <v>0</v>
      </c>
      <c r="S183" s="6">
        <f>IF(AND(D183&lt;=L$4,P183&lt;&gt;"Y"),IF(N183&lt;VLOOKUP(O183,Runners!A$3:CT$201,S$1,FALSE),IF(Y$2="zero",0,Y$2),0),0)</f>
        <v>0</v>
      </c>
      <c r="T183" s="6">
        <f t="shared" si="50"/>
        <v>0</v>
      </c>
      <c r="U183" s="2"/>
      <c r="V183" s="2" t="str">
        <f>IF(O183&lt;&gt;"",VLOOKUP(O183,Runners!CZ$3:DM$201,V$1,FALSE),"")</f>
        <v/>
      </c>
      <c r="W183" s="19" t="str">
        <f t="shared" si="48"/>
        <v/>
      </c>
    </row>
    <row r="184" spans="3:23" x14ac:dyDescent="0.2">
      <c r="C184" s="3">
        <f>IF(A184&lt;&gt;"",VLOOKUP(A184,Runners!A$3:AS$201,C$1,FALSE),0)</f>
        <v>0</v>
      </c>
      <c r="D184" s="6">
        <f t="shared" si="42"/>
        <v>180</v>
      </c>
      <c r="E184" s="2"/>
      <c r="F184" s="2"/>
      <c r="J184" s="1">
        <f t="shared" si="44"/>
        <v>0</v>
      </c>
      <c r="M184" s="8" t="str">
        <f>IF(D184&lt;=L$4,SMALL(E$4:E$202,D184),"")</f>
        <v/>
      </c>
      <c r="N184" s="8" t="str">
        <f>IF(D184&lt;=L$4,VLOOKUP(M184,E$4:F$202,2,FALSE),"")</f>
        <v/>
      </c>
      <c r="O184" s="1" t="str">
        <f>IF(D184&lt;=L$4,VLOOKUP(M184,E$4:J$202,6,FALSE),"")</f>
        <v/>
      </c>
      <c r="P184" s="40" t="str">
        <f>IF(D184&lt;=L$4,VLOOKUP(O184,A$4:B$202,2,FALSE),"")</f>
        <v/>
      </c>
      <c r="Q184" s="40" t="str">
        <f t="shared" si="49"/>
        <v/>
      </c>
      <c r="R184" s="6">
        <f t="shared" si="46"/>
        <v>0</v>
      </c>
      <c r="S184" s="6">
        <f>IF(AND(D184&lt;=L$4,P184&lt;&gt;"Y"),IF(N184&lt;VLOOKUP(O184,Runners!A$3:CT$201,S$1,FALSE),IF(Y$2="zero",0,Y$2),0),0)</f>
        <v>0</v>
      </c>
      <c r="T184" s="6">
        <f t="shared" si="50"/>
        <v>0</v>
      </c>
      <c r="U184" s="2"/>
      <c r="V184" s="2" t="str">
        <f>IF(O184&lt;&gt;"",VLOOKUP(O184,Runners!CZ$3:DM$201,V$1,FALSE),"")</f>
        <v/>
      </c>
      <c r="W184" s="19" t="str">
        <f t="shared" si="48"/>
        <v/>
      </c>
    </row>
    <row r="185" spans="3:23" x14ac:dyDescent="0.2">
      <c r="C185" s="3">
        <f>IF(A185&lt;&gt;"",VLOOKUP(A185,Runners!A$3:AS$201,C$1,FALSE),0)</f>
        <v>0</v>
      </c>
      <c r="D185" s="6">
        <f t="shared" si="42"/>
        <v>181</v>
      </c>
      <c r="E185" s="2"/>
      <c r="F185" s="2"/>
      <c r="J185" s="1">
        <f t="shared" si="44"/>
        <v>0</v>
      </c>
      <c r="M185" s="8" t="str">
        <f>IF(D185&lt;=L$4,SMALL(E$4:E$202,D185),"")</f>
        <v/>
      </c>
      <c r="N185" s="8" t="str">
        <f>IF(D185&lt;=L$4,VLOOKUP(M185,E$4:F$202,2,FALSE),"")</f>
        <v/>
      </c>
      <c r="O185" s="1" t="str">
        <f>IF(D185&lt;=L$4,VLOOKUP(M185,E$4:J$202,6,FALSE),"")</f>
        <v/>
      </c>
      <c r="P185" s="40" t="str">
        <f>IF(D185&lt;=L$4,VLOOKUP(O185,A$4:B$202,2,FALSE),"")</f>
        <v/>
      </c>
      <c r="Q185" s="40" t="str">
        <f t="shared" si="49"/>
        <v/>
      </c>
      <c r="R185" s="6">
        <f t="shared" si="46"/>
        <v>0</v>
      </c>
      <c r="S185" s="6">
        <f>IF(AND(D185&lt;=L$4,P185&lt;&gt;"Y"),IF(N185&lt;VLOOKUP(O185,Runners!A$3:CT$201,S$1,FALSE),IF(Y$2="zero",0,Y$2),0),0)</f>
        <v>0</v>
      </c>
      <c r="T185" s="6">
        <f t="shared" si="50"/>
        <v>0</v>
      </c>
      <c r="U185" s="2"/>
      <c r="V185" s="2" t="str">
        <f>IF(O185&lt;&gt;"",VLOOKUP(O185,Runners!CZ$3:DM$201,V$1,FALSE),"")</f>
        <v/>
      </c>
      <c r="W185" s="19" t="str">
        <f t="shared" si="48"/>
        <v/>
      </c>
    </row>
    <row r="186" spans="3:23" x14ac:dyDescent="0.2">
      <c r="C186" s="3">
        <f>IF(A186&lt;&gt;"",VLOOKUP(A186,Runners!A$3:AS$201,C$1,FALSE),0)</f>
        <v>0</v>
      </c>
      <c r="D186" s="6">
        <f t="shared" si="42"/>
        <v>182</v>
      </c>
      <c r="E186" s="2"/>
      <c r="F186" s="2"/>
      <c r="J186" s="1">
        <f t="shared" si="44"/>
        <v>0</v>
      </c>
      <c r="M186" s="8" t="str">
        <f>IF(D186&lt;=L$4,SMALL(E$4:E$202,D186),"")</f>
        <v/>
      </c>
      <c r="N186" s="8" t="str">
        <f>IF(D186&lt;=L$4,VLOOKUP(M186,E$4:F$202,2,FALSE),"")</f>
        <v/>
      </c>
      <c r="O186" s="1" t="str">
        <f>IF(D186&lt;=L$4,VLOOKUP(M186,E$4:J$202,6,FALSE),"")</f>
        <v/>
      </c>
      <c r="P186" s="40" t="str">
        <f>IF(D186&lt;=L$4,VLOOKUP(O186,A$4:B$202,2,FALSE),"")</f>
        <v/>
      </c>
      <c r="Q186" s="40" t="str">
        <f t="shared" si="49"/>
        <v/>
      </c>
      <c r="R186" s="6">
        <f t="shared" si="46"/>
        <v>0</v>
      </c>
      <c r="S186" s="6">
        <f>IF(AND(D186&lt;=L$4,P186&lt;&gt;"Y"),IF(N186&lt;VLOOKUP(O186,Runners!A$3:CT$201,S$1,FALSE),IF(Y$2="zero",0,Y$2),0),0)</f>
        <v>0</v>
      </c>
      <c r="T186" s="6">
        <f t="shared" si="50"/>
        <v>0</v>
      </c>
      <c r="U186" s="2"/>
      <c r="V186" s="2" t="str">
        <f>IF(O186&lt;&gt;"",VLOOKUP(O186,Runners!CZ$3:DM$201,V$1,FALSE),"")</f>
        <v/>
      </c>
      <c r="W186" s="19" t="str">
        <f t="shared" si="48"/>
        <v/>
      </c>
    </row>
    <row r="187" spans="3:23" x14ac:dyDescent="0.2">
      <c r="C187" s="3">
        <f>IF(A187&lt;&gt;"",VLOOKUP(A187,Runners!A$3:AS$201,C$1,FALSE),0)</f>
        <v>0</v>
      </c>
      <c r="D187" s="6">
        <f t="shared" si="42"/>
        <v>183</v>
      </c>
      <c r="E187" s="2"/>
      <c r="F187" s="2"/>
      <c r="J187" s="1">
        <f t="shared" si="44"/>
        <v>0</v>
      </c>
      <c r="M187" s="8" t="str">
        <f>IF(D187&lt;=L$4,SMALL(E$4:E$202,D187),"")</f>
        <v/>
      </c>
      <c r="N187" s="8" t="str">
        <f>IF(D187&lt;=L$4,VLOOKUP(M187,E$4:F$202,2,FALSE),"")</f>
        <v/>
      </c>
      <c r="O187" s="1" t="str">
        <f>IF(D187&lt;=L$4,VLOOKUP(M187,E$4:J$202,6,FALSE),"")</f>
        <v/>
      </c>
      <c r="P187" s="40" t="str">
        <f>IF(D187&lt;=L$4,VLOOKUP(O187,A$4:B$202,2,FALSE),"")</f>
        <v/>
      </c>
      <c r="Q187" s="40" t="str">
        <f t="shared" si="49"/>
        <v/>
      </c>
      <c r="R187" s="6">
        <f t="shared" si="46"/>
        <v>0</v>
      </c>
      <c r="S187" s="6">
        <f>IF(AND(D187&lt;=L$4,P187&lt;&gt;"Y"),IF(N187&lt;VLOOKUP(O187,Runners!A$3:CT$201,S$1,FALSE),IF(Y$2="zero",0,Y$2),0),0)</f>
        <v>0</v>
      </c>
      <c r="T187" s="6">
        <f t="shared" si="50"/>
        <v>0</v>
      </c>
      <c r="U187" s="2"/>
      <c r="V187" s="2" t="str">
        <f>IF(O187&lt;&gt;"",VLOOKUP(O187,Runners!CZ$3:DM$201,V$1,FALSE),"")</f>
        <v/>
      </c>
      <c r="W187" s="19" t="str">
        <f t="shared" si="48"/>
        <v/>
      </c>
    </row>
    <row r="188" spans="3:23" x14ac:dyDescent="0.2">
      <c r="C188" s="3">
        <f>IF(A188&lt;&gt;"",VLOOKUP(A188,Runners!A$3:AS$201,C$1,FALSE),0)</f>
        <v>0</v>
      </c>
      <c r="D188" s="6">
        <f t="shared" si="42"/>
        <v>184</v>
      </c>
      <c r="E188" s="2"/>
      <c r="F188" s="2"/>
      <c r="J188" s="1">
        <f t="shared" si="44"/>
        <v>0</v>
      </c>
      <c r="M188" s="8" t="str">
        <f>IF(D188&lt;=L$4,SMALL(E$4:E$202,D188),"")</f>
        <v/>
      </c>
      <c r="N188" s="8" t="str">
        <f>IF(D188&lt;=L$4,VLOOKUP(M188,E$4:F$202,2,FALSE),"")</f>
        <v/>
      </c>
      <c r="O188" s="1" t="str">
        <f>IF(D188&lt;=L$4,VLOOKUP(M188,E$4:J$202,6,FALSE),"")</f>
        <v/>
      </c>
      <c r="P188" s="40" t="str">
        <f>IF(D188&lt;=L$4,VLOOKUP(O188,A$4:B$202,2,FALSE),"")</f>
        <v/>
      </c>
      <c r="Q188" s="40" t="str">
        <f t="shared" si="49"/>
        <v/>
      </c>
      <c r="R188" s="6">
        <f t="shared" si="46"/>
        <v>0</v>
      </c>
      <c r="S188" s="6">
        <f>IF(AND(D188&lt;=L$4,P188&lt;&gt;"Y"),IF(N188&lt;VLOOKUP(O188,Runners!A$3:CT$201,S$1,FALSE),IF(Y$2="zero",0,Y$2),0),0)</f>
        <v>0</v>
      </c>
      <c r="T188" s="6">
        <f t="shared" si="50"/>
        <v>0</v>
      </c>
      <c r="U188" s="2"/>
      <c r="V188" s="2" t="str">
        <f>IF(O188&lt;&gt;"",VLOOKUP(O188,Runners!CZ$3:DM$201,V$1,FALSE),"")</f>
        <v/>
      </c>
      <c r="W188" s="19" t="str">
        <f t="shared" si="48"/>
        <v/>
      </c>
    </row>
    <row r="189" spans="3:23" x14ac:dyDescent="0.2">
      <c r="C189" s="3">
        <f>IF(A189&lt;&gt;"",VLOOKUP(A189,Runners!A$3:AS$201,C$1,FALSE),0)</f>
        <v>0</v>
      </c>
      <c r="D189" s="6">
        <f t="shared" si="42"/>
        <v>185</v>
      </c>
      <c r="E189" s="2"/>
      <c r="F189" s="2"/>
      <c r="J189" s="1">
        <f t="shared" si="44"/>
        <v>0</v>
      </c>
      <c r="M189" s="8" t="str">
        <f>IF(D189&lt;=L$4,SMALL(E$4:E$202,D189),"")</f>
        <v/>
      </c>
      <c r="N189" s="8" t="str">
        <f>IF(D189&lt;=L$4,VLOOKUP(M189,E$4:F$202,2,FALSE),"")</f>
        <v/>
      </c>
      <c r="O189" s="1" t="str">
        <f>IF(D189&lt;=L$4,VLOOKUP(M189,E$4:J$202,6,FALSE),"")</f>
        <v/>
      </c>
      <c r="P189" s="40" t="str">
        <f>IF(D189&lt;=L$4,VLOOKUP(O189,A$4:B$202,2,FALSE),"")</f>
        <v/>
      </c>
      <c r="Q189" s="40" t="str">
        <f t="shared" si="49"/>
        <v/>
      </c>
      <c r="R189" s="6">
        <f t="shared" si="46"/>
        <v>0</v>
      </c>
      <c r="S189" s="6">
        <f>IF(AND(D189&lt;=L$4,P189&lt;&gt;"Y"),IF(N189&lt;VLOOKUP(O189,Runners!A$3:CT$201,S$1,FALSE),IF(Y$2="zero",0,Y$2),0),0)</f>
        <v>0</v>
      </c>
      <c r="T189" s="6">
        <f t="shared" si="50"/>
        <v>0</v>
      </c>
      <c r="U189" s="2"/>
      <c r="V189" s="2" t="str">
        <f>IF(O189&lt;&gt;"",VLOOKUP(O189,Runners!CZ$3:DM$201,V$1,FALSE),"")</f>
        <v/>
      </c>
      <c r="W189" s="19" t="str">
        <f t="shared" si="48"/>
        <v/>
      </c>
    </row>
    <row r="190" spans="3:23" x14ac:dyDescent="0.2">
      <c r="C190" s="3">
        <f>IF(A190&lt;&gt;"",VLOOKUP(A190,Runners!A$3:AS$201,C$1,FALSE),0)</f>
        <v>0</v>
      </c>
      <c r="D190" s="6">
        <f t="shared" si="42"/>
        <v>186</v>
      </c>
      <c r="E190" s="2"/>
      <c r="F190" s="2"/>
      <c r="J190" s="1">
        <f t="shared" si="44"/>
        <v>0</v>
      </c>
      <c r="M190" s="8" t="str">
        <f>IF(D190&lt;=L$4,SMALL(E$4:E$202,D190),"")</f>
        <v/>
      </c>
      <c r="N190" s="8" t="str">
        <f>IF(D190&lt;=L$4,VLOOKUP(M190,E$4:F$202,2,FALSE),"")</f>
        <v/>
      </c>
      <c r="O190" s="1" t="str">
        <f>IF(D190&lt;=L$4,VLOOKUP(M190,E$4:J$202,6,FALSE),"")</f>
        <v/>
      </c>
      <c r="P190" s="40" t="str">
        <f>IF(D190&lt;=L$4,VLOOKUP(O190,A$4:B$202,2,FALSE),"")</f>
        <v/>
      </c>
      <c r="Q190" s="40" t="str">
        <f t="shared" si="49"/>
        <v/>
      </c>
      <c r="R190" s="6">
        <f t="shared" si="46"/>
        <v>0</v>
      </c>
      <c r="S190" s="6">
        <f>IF(AND(D190&lt;=L$4,P190&lt;&gt;"Y"),IF(N190&lt;VLOOKUP(O190,Runners!A$3:CT$201,S$1,FALSE),IF(Y$2="zero",0,Y$2),0),0)</f>
        <v>0</v>
      </c>
      <c r="T190" s="6">
        <f t="shared" si="50"/>
        <v>0</v>
      </c>
      <c r="U190" s="2"/>
      <c r="V190" s="2" t="str">
        <f>IF(O190&lt;&gt;"",VLOOKUP(O190,Runners!CZ$3:DM$201,V$1,FALSE),"")</f>
        <v/>
      </c>
      <c r="W190" s="19" t="str">
        <f t="shared" si="48"/>
        <v/>
      </c>
    </row>
    <row r="191" spans="3:23" x14ac:dyDescent="0.2">
      <c r="C191" s="3">
        <f>IF(A191&lt;&gt;"",VLOOKUP(A191,Runners!A$3:AS$201,C$1,FALSE),0)</f>
        <v>0</v>
      </c>
      <c r="D191" s="6">
        <f t="shared" si="42"/>
        <v>187</v>
      </c>
      <c r="E191" s="2"/>
      <c r="F191" s="2"/>
      <c r="J191" s="1">
        <f t="shared" si="44"/>
        <v>0</v>
      </c>
      <c r="M191" s="8" t="str">
        <f>IF(D191&lt;=L$4,SMALL(E$4:E$202,D191),"")</f>
        <v/>
      </c>
      <c r="N191" s="8" t="str">
        <f>IF(D191&lt;=L$4,VLOOKUP(M191,E$4:F$202,2,FALSE),"")</f>
        <v/>
      </c>
      <c r="O191" s="1" t="str">
        <f>IF(D191&lt;=L$4,VLOOKUP(M191,E$4:J$202,6,FALSE),"")</f>
        <v/>
      </c>
      <c r="P191" s="40" t="str">
        <f>IF(D191&lt;=L$4,VLOOKUP(O191,A$4:B$202,2,FALSE),"")</f>
        <v/>
      </c>
      <c r="Q191" s="40" t="str">
        <f t="shared" si="49"/>
        <v/>
      </c>
      <c r="R191" s="6">
        <f t="shared" si="46"/>
        <v>0</v>
      </c>
      <c r="S191" s="6">
        <f>IF(AND(D191&lt;=L$4,P191&lt;&gt;"Y"),IF(N191&lt;VLOOKUP(O191,Runners!A$3:CT$201,S$1,FALSE),IF(Y$2="zero",0,Y$2),0),0)</f>
        <v>0</v>
      </c>
      <c r="T191" s="6">
        <f t="shared" si="50"/>
        <v>0</v>
      </c>
      <c r="U191" s="2"/>
      <c r="V191" s="2" t="str">
        <f>IF(O191&lt;&gt;"",VLOOKUP(O191,Runners!CZ$3:DM$201,V$1,FALSE),"")</f>
        <v/>
      </c>
      <c r="W191" s="19" t="str">
        <f t="shared" si="48"/>
        <v/>
      </c>
    </row>
    <row r="192" spans="3:23" x14ac:dyDescent="0.2">
      <c r="C192" s="3">
        <f>IF(A192&lt;&gt;"",VLOOKUP(A192,Runners!A$3:AS$201,C$1,FALSE),0)</f>
        <v>0</v>
      </c>
      <c r="D192" s="6">
        <f t="shared" si="42"/>
        <v>188</v>
      </c>
      <c r="E192" s="2"/>
      <c r="F192" s="2"/>
      <c r="J192" s="1">
        <f t="shared" si="44"/>
        <v>0</v>
      </c>
      <c r="M192" s="8" t="str">
        <f>IF(D192&lt;=L$4,SMALL(E$4:E$202,D192),"")</f>
        <v/>
      </c>
      <c r="N192" s="8" t="str">
        <f>IF(D192&lt;=L$4,VLOOKUP(M192,E$4:F$202,2,FALSE),"")</f>
        <v/>
      </c>
      <c r="O192" s="1" t="str">
        <f>IF(D192&lt;=L$4,VLOOKUP(M192,E$4:J$202,6,FALSE),"")</f>
        <v/>
      </c>
      <c r="P192" s="40" t="str">
        <f>IF(D192&lt;=L$4,VLOOKUP(O192,A$4:B$202,2,FALSE),"")</f>
        <v/>
      </c>
      <c r="Q192" s="40" t="str">
        <f t="shared" si="49"/>
        <v/>
      </c>
      <c r="R192" s="6">
        <f t="shared" si="46"/>
        <v>0</v>
      </c>
      <c r="S192" s="6">
        <f>IF(AND(D192&lt;=L$4,P192&lt;&gt;"Y"),IF(N192&lt;VLOOKUP(O192,Runners!A$3:CT$201,S$1,FALSE),IF(Y$2="zero",0,Y$2),0),0)</f>
        <v>0</v>
      </c>
      <c r="T192" s="6">
        <f t="shared" si="50"/>
        <v>0</v>
      </c>
      <c r="U192" s="2"/>
      <c r="V192" s="2" t="str">
        <f>IF(O192&lt;&gt;"",VLOOKUP(O192,Runners!CZ$3:DM$201,V$1,FALSE),"")</f>
        <v/>
      </c>
      <c r="W192" s="19" t="str">
        <f t="shared" si="48"/>
        <v/>
      </c>
    </row>
    <row r="193" spans="3:23" x14ac:dyDescent="0.2">
      <c r="C193" s="3">
        <f>IF(A193&lt;&gt;"",VLOOKUP(A193,Runners!A$3:AS$201,C$1,FALSE),0)</f>
        <v>0</v>
      </c>
      <c r="D193" s="6">
        <f t="shared" si="42"/>
        <v>189</v>
      </c>
      <c r="E193" s="2"/>
      <c r="F193" s="2"/>
      <c r="J193" s="1">
        <f t="shared" si="44"/>
        <v>0</v>
      </c>
      <c r="M193" s="8" t="str">
        <f>IF(D193&lt;=L$4,SMALL(E$4:E$202,D193),"")</f>
        <v/>
      </c>
      <c r="N193" s="8" t="str">
        <f>IF(D193&lt;=L$4,VLOOKUP(M193,E$4:F$202,2,FALSE),"")</f>
        <v/>
      </c>
      <c r="O193" s="1" t="str">
        <f>IF(D193&lt;=L$4,VLOOKUP(M193,E$4:J$202,6,FALSE),"")</f>
        <v/>
      </c>
      <c r="P193" s="40" t="str">
        <f>IF(D193&lt;=L$4,VLOOKUP(O193,A$4:B$202,2,FALSE),"")</f>
        <v/>
      </c>
      <c r="Q193" s="40" t="str">
        <f t="shared" si="49"/>
        <v/>
      </c>
      <c r="R193" s="6">
        <f t="shared" si="46"/>
        <v>0</v>
      </c>
      <c r="S193" s="6">
        <f>IF(AND(D193&lt;=L$4,P193&lt;&gt;"Y"),IF(N193&lt;VLOOKUP(O193,Runners!A$3:CT$201,S$1,FALSE),IF(Y$2="zero",0,Y$2),0),0)</f>
        <v>0</v>
      </c>
      <c r="T193" s="6">
        <f t="shared" si="50"/>
        <v>0</v>
      </c>
      <c r="U193" s="2"/>
      <c r="V193" s="2" t="str">
        <f>IF(O193&lt;&gt;"",VLOOKUP(O193,Runners!CZ$3:DM$201,V$1,FALSE),"")</f>
        <v/>
      </c>
      <c r="W193" s="19" t="str">
        <f t="shared" si="48"/>
        <v/>
      </c>
    </row>
    <row r="194" spans="3:23" x14ac:dyDescent="0.2">
      <c r="C194" s="3">
        <f>IF(A194&lt;&gt;"",VLOOKUP(A194,Runners!A$3:AS$201,C$1,FALSE),0)</f>
        <v>0</v>
      </c>
      <c r="D194" s="6">
        <f t="shared" si="42"/>
        <v>190</v>
      </c>
      <c r="E194" s="2"/>
      <c r="F194" s="2"/>
      <c r="J194" s="1">
        <f t="shared" si="44"/>
        <v>0</v>
      </c>
      <c r="M194" s="8" t="str">
        <f>IF(D194&lt;=L$4,SMALL(E$4:E$202,D194),"")</f>
        <v/>
      </c>
      <c r="N194" s="8" t="str">
        <f>IF(D194&lt;=L$4,VLOOKUP(M194,E$4:F$202,2,FALSE),"")</f>
        <v/>
      </c>
      <c r="O194" s="1" t="str">
        <f>IF(D194&lt;=L$4,VLOOKUP(M194,E$4:J$202,6,FALSE),"")</f>
        <v/>
      </c>
      <c r="P194" s="40" t="str">
        <f>IF(D194&lt;=L$4,VLOOKUP(O194,A$4:B$202,2,FALSE),"")</f>
        <v/>
      </c>
      <c r="Q194" s="40" t="str">
        <f t="shared" si="49"/>
        <v/>
      </c>
      <c r="R194" s="6">
        <f t="shared" si="46"/>
        <v>0</v>
      </c>
      <c r="S194" s="6">
        <f>IF(AND(D194&lt;=L$4,P194&lt;&gt;"Y"),IF(N194&lt;VLOOKUP(O194,Runners!A$3:CT$201,S$1,FALSE),IF(Y$2="zero",0,Y$2),0),0)</f>
        <v>0</v>
      </c>
      <c r="T194" s="6">
        <f t="shared" si="50"/>
        <v>0</v>
      </c>
      <c r="U194" s="2"/>
      <c r="V194" s="2" t="str">
        <f>IF(O194&lt;&gt;"",VLOOKUP(O194,Runners!CZ$3:DM$201,V$1,FALSE),"")</f>
        <v/>
      </c>
      <c r="W194" s="19" t="str">
        <f t="shared" si="48"/>
        <v/>
      </c>
    </row>
    <row r="195" spans="3:23" x14ac:dyDescent="0.2">
      <c r="C195" s="3">
        <f>IF(A195&lt;&gt;"",VLOOKUP(A195,Runners!A$3:AS$201,C$1,FALSE),0)</f>
        <v>0</v>
      </c>
      <c r="D195" s="6">
        <f t="shared" si="42"/>
        <v>191</v>
      </c>
      <c r="E195" s="2"/>
      <c r="F195" s="2"/>
      <c r="J195" s="1">
        <f t="shared" si="44"/>
        <v>0</v>
      </c>
      <c r="M195" s="8" t="str">
        <f>IF(D195&lt;=L$4,SMALL(E$4:E$202,D195),"")</f>
        <v/>
      </c>
      <c r="N195" s="8" t="str">
        <f>IF(D195&lt;=L$4,VLOOKUP(M195,E$4:F$202,2,FALSE),"")</f>
        <v/>
      </c>
      <c r="O195" s="1" t="str">
        <f>IF(D195&lt;=L$4,VLOOKUP(M195,E$4:J$202,6,FALSE),"")</f>
        <v/>
      </c>
      <c r="P195" s="40" t="str">
        <f>IF(D195&lt;=L$4,VLOOKUP(O195,A$4:B$202,2,FALSE),"")</f>
        <v/>
      </c>
      <c r="Q195" s="40" t="str">
        <f t="shared" si="49"/>
        <v/>
      </c>
      <c r="R195" s="6">
        <f t="shared" si="46"/>
        <v>0</v>
      </c>
      <c r="S195" s="6">
        <f>IF(AND(D195&lt;=L$4,P195&lt;&gt;"Y"),IF(N195&lt;VLOOKUP(O195,Runners!A$3:CT$201,S$1,FALSE),IF(Y$2="zero",0,Y$2),0),0)</f>
        <v>0</v>
      </c>
      <c r="T195" s="6">
        <f t="shared" si="50"/>
        <v>0</v>
      </c>
      <c r="U195" s="2"/>
      <c r="V195" s="2" t="str">
        <f>IF(O195&lt;&gt;"",VLOOKUP(O195,Runners!CZ$3:DM$201,V$1,FALSE),"")</f>
        <v/>
      </c>
      <c r="W195" s="19" t="str">
        <f t="shared" si="48"/>
        <v/>
      </c>
    </row>
    <row r="196" spans="3:23" x14ac:dyDescent="0.2">
      <c r="C196" s="3">
        <f>IF(A196&lt;&gt;"",VLOOKUP(A196,Runners!A$3:AS$201,C$1,FALSE),0)</f>
        <v>0</v>
      </c>
      <c r="D196" s="6">
        <f t="shared" si="42"/>
        <v>192</v>
      </c>
      <c r="E196" s="2"/>
      <c r="F196" s="2"/>
      <c r="J196" s="1">
        <f t="shared" si="44"/>
        <v>0</v>
      </c>
      <c r="M196" s="8" t="str">
        <f>IF(D196&lt;=L$4,SMALL(E$4:E$202,D196),"")</f>
        <v/>
      </c>
      <c r="N196" s="8" t="str">
        <f>IF(D196&lt;=L$4,VLOOKUP(M196,E$4:F$202,2,FALSE),"")</f>
        <v/>
      </c>
      <c r="O196" s="1" t="str">
        <f>IF(D196&lt;=L$4,VLOOKUP(M196,E$4:J$202,6,FALSE),"")</f>
        <v/>
      </c>
      <c r="P196" s="40" t="str">
        <f>IF(D196&lt;=L$4,VLOOKUP(O196,A$4:B$202,2,FALSE),"")</f>
        <v/>
      </c>
      <c r="Q196" s="40" t="str">
        <f t="shared" si="49"/>
        <v/>
      </c>
      <c r="R196" s="6">
        <f t="shared" si="46"/>
        <v>0</v>
      </c>
      <c r="S196" s="6">
        <f>IF(AND(D196&lt;=L$4,P196&lt;&gt;"Y"),IF(N196&lt;VLOOKUP(O196,Runners!A$3:CT$201,S$1,FALSE),IF(Y$2="zero",0,Y$2),0),0)</f>
        <v>0</v>
      </c>
      <c r="T196" s="6">
        <f t="shared" si="50"/>
        <v>0</v>
      </c>
      <c r="U196" s="2"/>
      <c r="V196" s="2" t="str">
        <f>IF(O196&lt;&gt;"",VLOOKUP(O196,Runners!CZ$3:DM$201,V$1,FALSE),"")</f>
        <v/>
      </c>
      <c r="W196" s="19" t="str">
        <f t="shared" si="48"/>
        <v/>
      </c>
    </row>
    <row r="197" spans="3:23" x14ac:dyDescent="0.2">
      <c r="C197" s="3">
        <f>IF(A197&lt;&gt;"",VLOOKUP(A197,Runners!A$3:AS$201,C$1,FALSE),0)</f>
        <v>0</v>
      </c>
      <c r="D197" s="6">
        <f t="shared" si="42"/>
        <v>193</v>
      </c>
      <c r="E197" s="2"/>
      <c r="F197" s="2"/>
      <c r="J197" s="1">
        <f t="shared" si="44"/>
        <v>0</v>
      </c>
      <c r="M197" s="8" t="str">
        <f>IF(D197&lt;=L$4,SMALL(E$4:E$202,D197),"")</f>
        <v/>
      </c>
      <c r="N197" s="8" t="str">
        <f>IF(D197&lt;=L$4,VLOOKUP(M197,E$4:F$202,2,FALSE),"")</f>
        <v/>
      </c>
      <c r="O197" s="1" t="str">
        <f>IF(D197&lt;=L$4,VLOOKUP(M197,E$4:J$202,6,FALSE),"")</f>
        <v/>
      </c>
      <c r="P197" s="40" t="str">
        <f>IF(D197&lt;=L$4,VLOOKUP(O197,A$4:B$202,2,FALSE),"")</f>
        <v/>
      </c>
      <c r="Q197" s="40" t="str">
        <f t="shared" ref="Q197:Q201" si="51">IF(D197&lt;=L$4,IF(P197="Y",Q196,Q196-1),"")</f>
        <v/>
      </c>
      <c r="R197" s="6">
        <f t="shared" si="46"/>
        <v>0</v>
      </c>
      <c r="S197" s="6">
        <f>IF(AND(D197&lt;=L$4,P197&lt;&gt;"Y"),IF(N197&lt;VLOOKUP(O197,Runners!A$3:CT$201,S$1,FALSE),IF(Y$2="zero",0,Y$2),0),0)</f>
        <v>0</v>
      </c>
      <c r="T197" s="6">
        <f t="shared" ref="T197:T201" si="52">IF(AND(D197&lt;=L$4,P197&lt;&gt;"Y"),S197+R197,0)</f>
        <v>0</v>
      </c>
      <c r="U197" s="2"/>
      <c r="V197" s="2" t="str">
        <f>IF(O197&lt;&gt;"",VLOOKUP(O197,Runners!CZ$3:DM$201,V$1,FALSE),"")</f>
        <v/>
      </c>
      <c r="W197" s="19" t="str">
        <f t="shared" si="48"/>
        <v/>
      </c>
    </row>
    <row r="198" spans="3:23" x14ac:dyDescent="0.2">
      <c r="C198" s="3">
        <f>IF(A198&lt;&gt;"",VLOOKUP(A198,Runners!A$3:AS$201,C$1,FALSE),0)</f>
        <v>0</v>
      </c>
      <c r="D198" s="6">
        <f t="shared" ref="D198:D202" si="53">D197+1</f>
        <v>194</v>
      </c>
      <c r="E198" s="2"/>
      <c r="F198" s="2"/>
      <c r="J198" s="1">
        <f t="shared" ref="J198:J202" si="54">A198</f>
        <v>0</v>
      </c>
      <c r="M198" s="8" t="str">
        <f>IF(D198&lt;=L$4,SMALL(E$4:E$202,D198),"")</f>
        <v/>
      </c>
      <c r="N198" s="8" t="str">
        <f>IF(D198&lt;=L$4,VLOOKUP(M198,E$4:F$202,2,FALSE),"")</f>
        <v/>
      </c>
      <c r="O198" s="1" t="str">
        <f>IF(D198&lt;=L$4,VLOOKUP(M198,E$4:J$202,6,FALSE),"")</f>
        <v/>
      </c>
      <c r="P198" s="40" t="str">
        <f>IF(D198&lt;=L$4,VLOOKUP(O198,A$4:B$202,2,FALSE),"")</f>
        <v/>
      </c>
      <c r="Q198" s="40" t="str">
        <f t="shared" si="51"/>
        <v/>
      </c>
      <c r="R198" s="6">
        <f t="shared" ref="R198:R201" si="55">IF(Q198=Q197,0,IF(Q198&gt;0,Q198,1))</f>
        <v>0</v>
      </c>
      <c r="S198" s="6">
        <f>IF(AND(D198&lt;=L$4,P198&lt;&gt;"Y"),IF(N198&lt;VLOOKUP(O198,Runners!A$3:CT$201,S$1,FALSE),IF(Y$2="zero",0,Y$2),0),0)</f>
        <v>0</v>
      </c>
      <c r="T198" s="6">
        <f t="shared" si="52"/>
        <v>0</v>
      </c>
      <c r="U198" s="2"/>
      <c r="V198" s="2" t="str">
        <f>IF(O198&lt;&gt;"",VLOOKUP(O198,Runners!CZ$3:DM$201,V$1,FALSE),"")</f>
        <v/>
      </c>
      <c r="W198" s="19" t="str">
        <f t="shared" ref="W198:W201" si="56">IF(O198&lt;&gt;"",(V198-N198)/V198,"")</f>
        <v/>
      </c>
    </row>
    <row r="199" spans="3:23" x14ac:dyDescent="0.2">
      <c r="C199" s="3">
        <f>IF(A199&lt;&gt;"",VLOOKUP(A199,Runners!A$3:AS$201,C$1,FALSE),0)</f>
        <v>0</v>
      </c>
      <c r="D199" s="6">
        <f t="shared" si="53"/>
        <v>195</v>
      </c>
      <c r="E199" s="2"/>
      <c r="F199" s="2"/>
      <c r="J199" s="1">
        <f t="shared" si="54"/>
        <v>0</v>
      </c>
      <c r="M199" s="8" t="str">
        <f>IF(D199&lt;=L$4,SMALL(E$4:E$202,D199),"")</f>
        <v/>
      </c>
      <c r="N199" s="8" t="str">
        <f>IF(D199&lt;=L$4,VLOOKUP(M199,E$4:F$202,2,FALSE),"")</f>
        <v/>
      </c>
      <c r="O199" s="1" t="str">
        <f>IF(D199&lt;=L$4,VLOOKUP(M199,E$4:J$202,6,FALSE),"")</f>
        <v/>
      </c>
      <c r="P199" s="40" t="str">
        <f>IF(D199&lt;=L$4,VLOOKUP(O199,A$4:B$202,2,FALSE),"")</f>
        <v/>
      </c>
      <c r="Q199" s="40" t="str">
        <f t="shared" si="51"/>
        <v/>
      </c>
      <c r="R199" s="6">
        <f t="shared" si="55"/>
        <v>0</v>
      </c>
      <c r="S199" s="6">
        <f>IF(AND(D199&lt;=L$4,P199&lt;&gt;"Y"),IF(N199&lt;VLOOKUP(O199,Runners!A$3:CT$201,S$1,FALSE),IF(Y$2="zero",0,Y$2),0),0)</f>
        <v>0</v>
      </c>
      <c r="T199" s="6">
        <f t="shared" si="52"/>
        <v>0</v>
      </c>
      <c r="U199" s="2"/>
      <c r="V199" s="2" t="str">
        <f>IF(O199&lt;&gt;"",VLOOKUP(O199,Runners!CZ$3:DM$201,V$1,FALSE),"")</f>
        <v/>
      </c>
      <c r="W199" s="19" t="str">
        <f t="shared" si="56"/>
        <v/>
      </c>
    </row>
    <row r="200" spans="3:23" x14ac:dyDescent="0.2">
      <c r="C200" s="3">
        <f>IF(A200&lt;&gt;"",VLOOKUP(A200,Runners!A$3:AS$201,C$1,FALSE),0)</f>
        <v>0</v>
      </c>
      <c r="D200" s="6">
        <f t="shared" si="53"/>
        <v>196</v>
      </c>
      <c r="E200" s="2"/>
      <c r="F200" s="2"/>
      <c r="J200" s="1">
        <f t="shared" si="54"/>
        <v>0</v>
      </c>
      <c r="M200" s="8" t="str">
        <f>IF(D200&lt;=L$4,SMALL(E$4:E$202,D200),"")</f>
        <v/>
      </c>
      <c r="N200" s="8" t="str">
        <f>IF(D200&lt;=L$4,VLOOKUP(M200,E$4:F$202,2,FALSE),"")</f>
        <v/>
      </c>
      <c r="O200" s="1" t="str">
        <f>IF(D200&lt;=L$4,VLOOKUP(M200,E$4:J$202,6,FALSE),"")</f>
        <v/>
      </c>
      <c r="P200" s="40" t="str">
        <f>IF(D200&lt;=L$4,VLOOKUP(O200,A$4:B$202,2,FALSE),"")</f>
        <v/>
      </c>
      <c r="Q200" s="40" t="str">
        <f t="shared" si="51"/>
        <v/>
      </c>
      <c r="R200" s="6">
        <f t="shared" si="55"/>
        <v>0</v>
      </c>
      <c r="S200" s="6">
        <f>IF(AND(D200&lt;=L$4,P200&lt;&gt;"Y"),IF(N200&lt;VLOOKUP(O200,Runners!A$3:CT$201,S$1,FALSE),IF(Y$2="zero",0,Y$2),0),0)</f>
        <v>0</v>
      </c>
      <c r="T200" s="6">
        <f t="shared" si="52"/>
        <v>0</v>
      </c>
      <c r="U200" s="2"/>
      <c r="V200" s="2" t="str">
        <f>IF(O200&lt;&gt;"",VLOOKUP(O200,Runners!CZ$3:DM$201,V$1,FALSE),"")</f>
        <v/>
      </c>
      <c r="W200" s="19" t="str">
        <f t="shared" si="56"/>
        <v/>
      </c>
    </row>
    <row r="201" spans="3:23" x14ac:dyDescent="0.2">
      <c r="C201" s="3">
        <f>IF(A201&lt;&gt;"",VLOOKUP(A201,Runners!A$3:AS$201,C$1,FALSE),0)</f>
        <v>0</v>
      </c>
      <c r="D201" s="6">
        <f t="shared" si="53"/>
        <v>197</v>
      </c>
      <c r="E201" s="2"/>
      <c r="F201" s="2"/>
      <c r="J201" s="1">
        <f t="shared" si="54"/>
        <v>0</v>
      </c>
      <c r="M201" s="8" t="str">
        <f>IF(D201&lt;=L$4,SMALL(E$4:E$202,D201),"")</f>
        <v/>
      </c>
      <c r="N201" s="8" t="str">
        <f>IF(D201&lt;=L$4,VLOOKUP(M201,E$4:F$202,2,FALSE),"")</f>
        <v/>
      </c>
      <c r="O201" s="1" t="str">
        <f>IF(D201&lt;=L$4,VLOOKUP(M201,E$4:J$202,6,FALSE),"")</f>
        <v/>
      </c>
      <c r="P201" s="40" t="str">
        <f>IF(D201&lt;=L$4,VLOOKUP(O201,A$4:B$202,2,FALSE),"")</f>
        <v/>
      </c>
      <c r="Q201" s="40" t="str">
        <f t="shared" si="51"/>
        <v/>
      </c>
      <c r="R201" s="6">
        <f t="shared" si="55"/>
        <v>0</v>
      </c>
      <c r="S201" s="6">
        <f>IF(AND(D201&lt;=L$4,P201&lt;&gt;"Y"),IF(N201&lt;VLOOKUP(O201,Runners!A$3:CT$201,S$1,FALSE),IF(Y$2="zero",0,Y$2),0),0)</f>
        <v>0</v>
      </c>
      <c r="T201" s="6">
        <f t="shared" si="52"/>
        <v>0</v>
      </c>
      <c r="U201" s="2"/>
      <c r="V201" s="2" t="str">
        <f>IF(O201&lt;&gt;"",VLOOKUP(O201,Runners!CZ$3:DM$201,V$1,FALSE),"")</f>
        <v/>
      </c>
      <c r="W201" s="19" t="str">
        <f t="shared" si="56"/>
        <v/>
      </c>
    </row>
    <row r="202" spans="3:23" x14ac:dyDescent="0.2">
      <c r="C202" s="3">
        <f>IF(A202&lt;&gt;"",VLOOKUP(A202,Runners!A$3:AS$201,C$1,FALSE),0)</f>
        <v>0</v>
      </c>
      <c r="D202" s="6">
        <f t="shared" si="53"/>
        <v>198</v>
      </c>
      <c r="F202" s="2"/>
      <c r="J202" s="1">
        <f t="shared" si="54"/>
        <v>0</v>
      </c>
      <c r="M202" s="8" t="str">
        <f>IF(D202&lt;=L$4,SMALL(E$4:E$202,D202),"")</f>
        <v/>
      </c>
      <c r="N202" s="8" t="str">
        <f>IF(D202&lt;=L$4,VLOOKUP(M202,E$4:F$202,2,FALSE),"")</f>
        <v/>
      </c>
      <c r="O202" s="1" t="str">
        <f>IF(D202&lt;=L$4,VLOOKUP(M202,E$4:J$202,6,FALSE),"")</f>
        <v/>
      </c>
      <c r="R202" s="6" t="str">
        <f>IF(D202&lt;=L$4,41-D202,"")</f>
        <v/>
      </c>
      <c r="S202" s="6">
        <f>IF(D202&lt;=L$4,IF(N202&lt;VLOOKUP(O202,Runners!A$3:CT$201,S$1,FALSE),2,0),0)</f>
        <v>0</v>
      </c>
      <c r="T202" s="6" t="str">
        <f>IF(D202&lt;=L$4,S202+R202,"")</f>
        <v/>
      </c>
      <c r="V202" s="2" t="str">
        <f>IF(O202&lt;&gt;"",VLOOKUP(O202,Runners!CZ$3:DM$201,V$1,FALSE),"")</f>
        <v/>
      </c>
      <c r="W202" s="19" t="str">
        <f t="shared" ref="W202" si="57">IF(O202&lt;&gt;"",(V202-N202)/V202,"")</f>
        <v/>
      </c>
    </row>
  </sheetData>
  <sortState xmlns:xlrd2="http://schemas.microsoft.com/office/spreadsheetml/2017/richdata2" ref="A4:CE126">
    <sortCondition ref="A126"/>
  </sortState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CE202"/>
  <sheetViews>
    <sheetView showZeros="0" workbookViewId="0">
      <pane xSplit="3" ySplit="2" topLeftCell="D30" activePane="bottomRight" state="frozen"/>
      <selection pane="topRight" activeCell="D1" sqref="D1"/>
      <selection pane="bottomLeft" activeCell="A3" sqref="A3"/>
      <selection pane="bottomRight" activeCell="A55" sqref="A55"/>
    </sheetView>
  </sheetViews>
  <sheetFormatPr defaultColWidth="8.85546875" defaultRowHeight="12" x14ac:dyDescent="0.2"/>
  <cols>
    <col min="1" max="1" width="16.28515625" style="1" customWidth="1"/>
    <col min="2" max="2" width="5.5703125" style="1" customWidth="1"/>
    <col min="3" max="3" width="7.28515625" style="1" customWidth="1"/>
    <col min="4" max="4" width="5" style="6" hidden="1" customWidth="1"/>
    <col min="5" max="5" width="7.7109375" style="1" customWidth="1"/>
    <col min="6" max="6" width="8.7109375" style="1" customWidth="1"/>
    <col min="7" max="7" width="8.7109375" style="6" customWidth="1"/>
    <col min="8" max="8" width="8.7109375" style="6" hidden="1" customWidth="1"/>
    <col min="9" max="9" width="8.140625" style="1" hidden="1" customWidth="1"/>
    <col min="10" max="10" width="5.7109375" style="1" hidden="1" customWidth="1"/>
    <col min="11" max="11" width="8.7109375" style="8" hidden="1" customWidth="1"/>
    <col min="12" max="12" width="11.140625" style="1" customWidth="1"/>
    <col min="13" max="13" width="8.85546875" style="1" customWidth="1"/>
    <col min="14" max="14" width="8.85546875" style="8" customWidth="1"/>
    <col min="15" max="15" width="16.7109375" style="1" customWidth="1"/>
    <col min="16" max="16" width="5.5703125" style="6" customWidth="1"/>
    <col min="17" max="17" width="0.140625" style="6" hidden="1" customWidth="1"/>
    <col min="18" max="19" width="5.5703125" style="6" customWidth="1"/>
    <col min="20" max="20" width="5.5703125" style="1" customWidth="1"/>
    <col min="21" max="21" width="5.140625" style="1" customWidth="1"/>
    <col min="22" max="22" width="6.28515625" style="1" hidden="1" customWidth="1"/>
    <col min="23" max="23" width="6.140625" style="1" customWidth="1"/>
    <col min="24" max="24" width="10.42578125" style="1" customWidth="1"/>
    <col min="25" max="16384" width="8.85546875" style="1"/>
  </cols>
  <sheetData>
    <row r="1" spans="1:83" s="7" customFormat="1" ht="25.9" hidden="1" customHeight="1" x14ac:dyDescent="0.25">
      <c r="C1" s="7">
        <v>36</v>
      </c>
      <c r="D1" s="5"/>
      <c r="E1" s="4"/>
      <c r="F1" s="4"/>
      <c r="G1" s="5"/>
      <c r="H1" s="5"/>
      <c r="K1" s="10"/>
      <c r="N1" s="10"/>
      <c r="P1" s="5"/>
      <c r="Q1" s="5">
        <v>88</v>
      </c>
      <c r="R1" s="5"/>
      <c r="S1" s="5">
        <v>88</v>
      </c>
      <c r="T1" s="7">
        <v>3</v>
      </c>
      <c r="V1" s="7">
        <v>4</v>
      </c>
    </row>
    <row r="2" spans="1:83" s="7" customFormat="1" ht="12" customHeight="1" x14ac:dyDescent="0.25">
      <c r="A2" s="7" t="s">
        <v>22</v>
      </c>
      <c r="B2" s="7" t="s">
        <v>65</v>
      </c>
      <c r="C2" s="7" t="s">
        <v>59</v>
      </c>
      <c r="D2" s="5">
        <v>0</v>
      </c>
      <c r="E2" s="4"/>
      <c r="F2" s="4"/>
      <c r="G2" s="5"/>
      <c r="H2" s="5"/>
      <c r="K2" s="10"/>
      <c r="L2" s="14" t="s">
        <v>138</v>
      </c>
      <c r="M2" s="14" t="s">
        <v>139</v>
      </c>
      <c r="N2" s="24" t="s">
        <v>140</v>
      </c>
      <c r="P2" s="39" t="s">
        <v>65</v>
      </c>
      <c r="Q2" s="39"/>
      <c r="R2" s="5" t="s">
        <v>34</v>
      </c>
      <c r="S2" s="5" t="s">
        <v>119</v>
      </c>
      <c r="T2" s="5" t="s">
        <v>124</v>
      </c>
      <c r="X2" s="12" t="s">
        <v>206</v>
      </c>
      <c r="Y2" s="51">
        <v>2</v>
      </c>
    </row>
    <row r="3" spans="1:83" s="7" customFormat="1" ht="16.149999999999999" hidden="1" customHeight="1" x14ac:dyDescent="0.25">
      <c r="D3" s="5">
        <v>0</v>
      </c>
      <c r="E3" s="4"/>
      <c r="F3" s="4"/>
      <c r="G3" s="5"/>
      <c r="H3" s="5"/>
      <c r="K3" s="10"/>
      <c r="L3" s="14"/>
      <c r="M3" s="14"/>
      <c r="N3" s="24"/>
      <c r="P3" s="39"/>
      <c r="Q3" s="39">
        <v>41</v>
      </c>
      <c r="R3" s="5">
        <v>41</v>
      </c>
      <c r="S3" s="5"/>
      <c r="T3" s="5"/>
    </row>
    <row r="4" spans="1:83" ht="12" customHeight="1" x14ac:dyDescent="0.2">
      <c r="A4" s="1" t="s">
        <v>199</v>
      </c>
      <c r="C4" s="3">
        <f>IF(A4&lt;&gt;"",VLOOKUP(A4,Runners!A$3:AS$201,C$1,FALSE),0)</f>
        <v>1.3020833333333334E-2</v>
      </c>
      <c r="D4" s="6">
        <f t="shared" ref="D4:D35" si="0">D3+1</f>
        <v>1</v>
      </c>
      <c r="E4" s="2"/>
      <c r="F4" s="2">
        <f t="shared" ref="F4:F35" si="1">IF(E4&gt;0,E4-C4,0)</f>
        <v>0</v>
      </c>
      <c r="J4" s="1" t="str">
        <f t="shared" ref="J4:J35" si="2">A4</f>
        <v>Aaron Kirkby</v>
      </c>
      <c r="L4" s="7">
        <f>COUNT(E4:E202)</f>
        <v>25</v>
      </c>
      <c r="M4" s="8">
        <f>IF(D4&lt;=L$4,SMALL(E$4:E$202,D4),"")</f>
        <v>3.2685185185185185E-2</v>
      </c>
      <c r="N4" s="8">
        <f>IF(D4&lt;=L$4,VLOOKUP(M4,E$4:F$202,2,FALSE),"")</f>
        <v>2.1574074074074072E-2</v>
      </c>
      <c r="O4" s="1" t="str">
        <f>IF(D4&lt;=L$4,VLOOKUP(M4,E$4:J$202,6,FALSE),"")</f>
        <v>Daryl Bentley</v>
      </c>
      <c r="P4" s="40">
        <f>IF(D4&lt;=L$4,VLOOKUP(O4,A$4:B$202,2,FALSE),"")</f>
        <v>0</v>
      </c>
      <c r="Q4" s="40">
        <f t="shared" ref="Q4:Q35" si="3">IF(D4&lt;=L$4,IF(P4="Y",Q3,Q3-1),"")</f>
        <v>40</v>
      </c>
      <c r="R4" s="6">
        <f t="shared" ref="R4:R35" si="4">IF(Q4=Q3,0,IF(Q4&gt;0,Q4,1))</f>
        <v>40</v>
      </c>
      <c r="S4" s="6">
        <f>IF(AND(D4&lt;=L$4,P4&lt;&gt;"Y"),IF(N4&lt;VLOOKUP(O4,Runners!A$3:CT$201,S$1,FALSE),IF(Y$2="zero",0,Y$2),0),0)</f>
        <v>0</v>
      </c>
      <c r="T4" s="6">
        <f t="shared" ref="T4:T35" si="5">IF(AND(D4&lt;=L$4,P4&lt;&gt;"Y"),S4+R4,0)</f>
        <v>40</v>
      </c>
      <c r="U4" s="2"/>
      <c r="V4" s="2">
        <f>IF(O4&lt;&gt;"",VLOOKUP(O4,Runners!CZ$3:DM$201,V$1,FALSE),"")</f>
        <v>2.505686392914654E-2</v>
      </c>
      <c r="W4" s="19">
        <f t="shared" ref="W4:W35" si="6">IF(O4&lt;&gt;"",(V4-N4)/V4,"")</f>
        <v>0.13899544112626289</v>
      </c>
    </row>
    <row r="5" spans="1:83" x14ac:dyDescent="0.2">
      <c r="A5" s="1" t="s">
        <v>5</v>
      </c>
      <c r="C5" s="3">
        <f>IF(A5&lt;&gt;"",VLOOKUP(A5,Runners!A$3:AS$201,C$1,FALSE),0)</f>
        <v>1.3888888888888888E-2</v>
      </c>
      <c r="D5" s="6">
        <f t="shared" si="0"/>
        <v>2</v>
      </c>
      <c r="E5" s="2"/>
      <c r="F5" s="2">
        <f t="shared" si="1"/>
        <v>0</v>
      </c>
      <c r="J5" s="1" t="str">
        <f t="shared" si="2"/>
        <v>Alan Elstone</v>
      </c>
      <c r="L5" s="7"/>
      <c r="M5" s="8">
        <f>IF(D5&lt;=L$4,SMALL(E$4:E$202,D5),"")</f>
        <v>3.5081018518518518E-2</v>
      </c>
      <c r="N5" s="8">
        <f>IF(D5&lt;=L$4,VLOOKUP(M5,E$4:F$202,2,FALSE),"")</f>
        <v>1.5636574074074074E-2</v>
      </c>
      <c r="O5" s="1" t="str">
        <f>IF(D5&lt;=L$4,VLOOKUP(M5,E$4:J$202,6,FALSE),"")</f>
        <v>Mike Toft</v>
      </c>
      <c r="P5" s="40">
        <f>IF(D5&lt;=L$4,VLOOKUP(O5,A$4:B$202,2,FALSE),"")</f>
        <v>0</v>
      </c>
      <c r="Q5" s="40">
        <f t="shared" si="3"/>
        <v>39</v>
      </c>
      <c r="R5" s="6">
        <f t="shared" si="4"/>
        <v>39</v>
      </c>
      <c r="S5" s="6">
        <f>IF(AND(D5&lt;=L$4,P5&lt;&gt;"Y"),IF(N5&lt;VLOOKUP(O5,Runners!A$3:CT$201,S$1,FALSE),IF(Y$2="zero",0,Y$2),0),0)</f>
        <v>2</v>
      </c>
      <c r="T5" s="6">
        <f t="shared" si="5"/>
        <v>41</v>
      </c>
      <c r="U5" s="2"/>
      <c r="V5" s="2">
        <f>IF(O5&lt;&gt;"",VLOOKUP(O5,Runners!CZ$3:DM$201,V$1,FALSE),"")</f>
        <v>1.6852558949624865E-2</v>
      </c>
      <c r="W5" s="19">
        <f t="shared" si="6"/>
        <v>7.215431669371844E-2</v>
      </c>
      <c r="X5" s="2" t="s">
        <v>135</v>
      </c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</row>
    <row r="6" spans="1:83" x14ac:dyDescent="0.2">
      <c r="A6" s="1" t="s">
        <v>214</v>
      </c>
      <c r="B6" s="3"/>
      <c r="C6" s="3">
        <f>IF(A6&lt;&gt;"",VLOOKUP(A6,Runners!A$3:AS$201,C$1,FALSE),0)</f>
        <v>1.8576388888888889E-2</v>
      </c>
      <c r="D6" s="6">
        <f t="shared" si="0"/>
        <v>3</v>
      </c>
      <c r="E6" s="2">
        <v>3.6828703703703704E-2</v>
      </c>
      <c r="F6" s="2">
        <f t="shared" si="1"/>
        <v>1.8252314814814815E-2</v>
      </c>
      <c r="J6" s="1" t="str">
        <f t="shared" si="2"/>
        <v>Alex Fraser</v>
      </c>
      <c r="M6" s="8">
        <f>IF(D6&lt;=L$4,SMALL(E$4:E$202,D6),"")</f>
        <v>3.5347222222222217E-2</v>
      </c>
      <c r="N6" s="8">
        <f>IF(D6&lt;=L$4,VLOOKUP(M6,E$4:F$202,2,FALSE),"")</f>
        <v>2.0763888888888884E-2</v>
      </c>
      <c r="O6" s="1" t="str">
        <f>IF(D6&lt;=L$4,VLOOKUP(M6,E$4:J$202,6,FALSE),"")</f>
        <v>Neil Tate</v>
      </c>
      <c r="P6" s="40">
        <f>IF(D6&lt;=L$4,VLOOKUP(O6,A$4:B$202,2,FALSE),"")</f>
        <v>0</v>
      </c>
      <c r="Q6" s="40">
        <f t="shared" si="3"/>
        <v>38</v>
      </c>
      <c r="R6" s="6">
        <f t="shared" si="4"/>
        <v>38</v>
      </c>
      <c r="S6" s="6">
        <f>IF(AND(D6&lt;=L$4,P6&lt;&gt;"Y"),IF(N6&lt;VLOOKUP(O6,Runners!A$3:CT$201,S$1,FALSE),IF(Y$2="zero",0,Y$2),0),0)</f>
        <v>0</v>
      </c>
      <c r="T6" s="6">
        <f t="shared" si="5"/>
        <v>38</v>
      </c>
      <c r="U6" s="2"/>
      <c r="V6" s="2">
        <f>IF(O6&lt;&gt;"",VLOOKUP(O6,Runners!CZ$3:DM$201,V$1,FALSE),"")</f>
        <v>2.1569041867954906E-2</v>
      </c>
      <c r="W6" s="19">
        <f t="shared" si="6"/>
        <v>3.7329102701693824E-2</v>
      </c>
    </row>
    <row r="7" spans="1:83" x14ac:dyDescent="0.2">
      <c r="A7" s="1" t="s">
        <v>1</v>
      </c>
      <c r="C7" s="3">
        <f>IF(A7&lt;&gt;"",VLOOKUP(A7,Runners!A$3:AS$201,C$1,FALSE),0)</f>
        <v>1.8229166666666668E-2</v>
      </c>
      <c r="D7" s="6">
        <f t="shared" si="0"/>
        <v>4</v>
      </c>
      <c r="E7" s="2">
        <v>3.7291666666666667E-2</v>
      </c>
      <c r="F7" s="2">
        <f t="shared" si="1"/>
        <v>1.90625E-2</v>
      </c>
      <c r="J7" s="1" t="str">
        <f t="shared" si="2"/>
        <v>Alex Tate</v>
      </c>
      <c r="M7" s="8">
        <f>IF(D7&lt;=L$4,SMALL(E$4:E$202,D7),"")</f>
        <v>3.5428240740740739E-2</v>
      </c>
      <c r="N7" s="8">
        <f>IF(D7&lt;=L$4,VLOOKUP(M7,E$4:F$202,2,FALSE),"")</f>
        <v>2.3622685185185184E-2</v>
      </c>
      <c r="O7" s="1" t="str">
        <f>IF(D7&lt;=L$4,VLOOKUP(M7,E$4:J$202,6,FALSE),"")</f>
        <v>Richard Needham</v>
      </c>
      <c r="P7" s="40">
        <f>IF(D7&lt;=L$4,VLOOKUP(O7,A$4:B$202,2,FALSE),"")</f>
        <v>0</v>
      </c>
      <c r="Q7" s="40">
        <f t="shared" si="3"/>
        <v>37</v>
      </c>
      <c r="R7" s="6">
        <f t="shared" si="4"/>
        <v>37</v>
      </c>
      <c r="S7" s="6">
        <f>IF(AND(D7&lt;=L$4,P7&lt;&gt;"Y"),IF(N7&lt;VLOOKUP(O7,Runners!A$3:CT$201,S$1,FALSE),IF(Y$2="zero",0,Y$2),0),0)</f>
        <v>2</v>
      </c>
      <c r="T7" s="6">
        <f t="shared" si="5"/>
        <v>39</v>
      </c>
      <c r="U7" s="2"/>
      <c r="V7" s="2">
        <f>IF(O7&lt;&gt;"",VLOOKUP(O7,Runners!CZ$3:DM$201,V$1,FALSE),"")</f>
        <v>2.450231481481481E-2</v>
      </c>
      <c r="W7" s="19">
        <f t="shared" si="6"/>
        <v>3.5899858290032928E-2</v>
      </c>
    </row>
    <row r="8" spans="1:83" x14ac:dyDescent="0.2">
      <c r="A8" s="1" t="s">
        <v>228</v>
      </c>
      <c r="C8" s="3">
        <f>IF(A8&lt;&gt;"",VLOOKUP(A8,Runners!A$3:AS$201,C$1,FALSE),0)</f>
        <v>1.0243055555555556E-2</v>
      </c>
      <c r="D8" s="6">
        <f t="shared" si="0"/>
        <v>5</v>
      </c>
      <c r="E8" s="2"/>
      <c r="F8" s="2">
        <f t="shared" si="1"/>
        <v>0</v>
      </c>
      <c r="J8" s="1" t="str">
        <f t="shared" si="2"/>
        <v>Alex Wiggins</v>
      </c>
      <c r="M8" s="8">
        <f>IF(D8&lt;=L$4,SMALL(E$4:E$202,D8),"")</f>
        <v>3.5694444444444445E-2</v>
      </c>
      <c r="N8" s="8">
        <f>IF(D8&lt;=L$4,VLOOKUP(M8,E$4:F$202,2,FALSE),"")</f>
        <v>2.5277777777777781E-2</v>
      </c>
      <c r="O8" s="1" t="str">
        <f>IF(D8&lt;=L$4,VLOOKUP(M8,E$4:J$202,6,FALSE),"")</f>
        <v>Greg Oulton</v>
      </c>
      <c r="P8" s="40">
        <f>IF(D8&lt;=L$4,VLOOKUP(O8,A$4:B$202,2,FALSE),"")</f>
        <v>0</v>
      </c>
      <c r="Q8" s="40">
        <f t="shared" si="3"/>
        <v>36</v>
      </c>
      <c r="R8" s="6">
        <f t="shared" si="4"/>
        <v>36</v>
      </c>
      <c r="S8" s="6">
        <f>IF(AND(D8&lt;=L$4,P8&lt;&gt;"Y"),IF(N8&lt;VLOOKUP(O8,Runners!A$3:CT$201,S$1,FALSE),IF(Y$2="zero",0,Y$2),0),0)</f>
        <v>2</v>
      </c>
      <c r="T8" s="6">
        <f t="shared" si="5"/>
        <v>38</v>
      </c>
      <c r="U8" s="2"/>
      <c r="V8" s="2">
        <f>IF(O8&lt;&gt;"",VLOOKUP(O8,Runners!CZ$3:DM$201,V$1,FALSE),"")</f>
        <v>2.5844907407407407E-2</v>
      </c>
      <c r="W8" s="19">
        <f t="shared" si="6"/>
        <v>2.194357366771145E-2</v>
      </c>
    </row>
    <row r="9" spans="1:83" x14ac:dyDescent="0.2">
      <c r="A9" s="1" t="s">
        <v>216</v>
      </c>
      <c r="C9" s="3">
        <f>IF(A9&lt;&gt;"",VLOOKUP(A9,Runners!A$3:AS$201,C$1,FALSE),0)</f>
        <v>1.9791666666666666E-2</v>
      </c>
      <c r="D9" s="6">
        <f t="shared" si="0"/>
        <v>6</v>
      </c>
      <c r="E9" s="2"/>
      <c r="F9" s="2">
        <f t="shared" si="1"/>
        <v>0</v>
      </c>
      <c r="J9" s="1" t="str">
        <f t="shared" si="2"/>
        <v>Alistair Leivers</v>
      </c>
      <c r="M9" s="8">
        <f>IF(D9&lt;=L$4,SMALL(E$4:E$202,D9),"")</f>
        <v>3.5844907407407409E-2</v>
      </c>
      <c r="N9" s="8">
        <f>IF(D9&lt;=L$4,VLOOKUP(M9,E$4:F$202,2,FALSE),"")</f>
        <v>1.9699074074074074E-2</v>
      </c>
      <c r="O9" s="1" t="str">
        <f>IF(D9&lt;=L$4,VLOOKUP(M9,E$4:J$202,6,FALSE),"")</f>
        <v>Michael Hall</v>
      </c>
      <c r="P9" s="40">
        <f>IF(D9&lt;=L$4,VLOOKUP(O9,A$4:B$202,2,FALSE),"")</f>
        <v>0</v>
      </c>
      <c r="Q9" s="40">
        <f t="shared" si="3"/>
        <v>35</v>
      </c>
      <c r="R9" s="6">
        <f t="shared" si="4"/>
        <v>35</v>
      </c>
      <c r="S9" s="6">
        <f>IF(AND(D9&lt;=L$4,P9&lt;&gt;"Y"),IF(N9&lt;VLOOKUP(O9,Runners!A$3:CT$201,S$1,FALSE),IF(Y$2="zero",0,Y$2),0),0)</f>
        <v>2</v>
      </c>
      <c r="T9" s="6">
        <f t="shared" si="5"/>
        <v>37</v>
      </c>
      <c r="U9" s="2"/>
      <c r="V9" s="2">
        <f>IF(O9&lt;&gt;"",VLOOKUP(O9,Runners!CZ$3:DM$201,V$1,FALSE),"")</f>
        <v>2.0092592592592592E-2</v>
      </c>
      <c r="W9" s="19">
        <f t="shared" si="6"/>
        <v>1.958525345622121E-2</v>
      </c>
    </row>
    <row r="10" spans="1:83" x14ac:dyDescent="0.2">
      <c r="A10" s="1" t="s">
        <v>48</v>
      </c>
      <c r="B10" s="3"/>
      <c r="C10" s="3">
        <f>IF(A10&lt;&gt;"",VLOOKUP(A10,Runners!A$3:AS$201,C$1,FALSE),0)</f>
        <v>1.8402777777777778E-2</v>
      </c>
      <c r="D10" s="6">
        <f t="shared" si="0"/>
        <v>7</v>
      </c>
      <c r="E10" s="2"/>
      <c r="F10" s="2">
        <f t="shared" si="1"/>
        <v>0</v>
      </c>
      <c r="J10" s="1" t="str">
        <f t="shared" si="2"/>
        <v>Andy Draper</v>
      </c>
      <c r="M10" s="8">
        <f>IF(D10&lt;=L$4,SMALL(E$4:E$202,D10),"")</f>
        <v>3.5902777777777777E-2</v>
      </c>
      <c r="N10" s="8">
        <f>IF(D10&lt;=L$4,VLOOKUP(M10,E$4:F$202,2,FALSE),"")</f>
        <v>3.2604166666666663E-2</v>
      </c>
      <c r="O10" s="1" t="str">
        <f>IF(D10&lt;=L$4,VLOOKUP(M10,E$4:J$202,6,FALSE),"")</f>
        <v>Julie Wiseman</v>
      </c>
      <c r="P10" s="40">
        <f>IF(D10&lt;=L$4,VLOOKUP(O10,A$4:B$202,2,FALSE),"")</f>
        <v>0</v>
      </c>
      <c r="Q10" s="40">
        <f t="shared" si="3"/>
        <v>34</v>
      </c>
      <c r="R10" s="6">
        <f t="shared" si="4"/>
        <v>34</v>
      </c>
      <c r="S10" s="6">
        <f>IF(AND(D10&lt;=L$4,P10&lt;&gt;"Y"),IF(N10&lt;VLOOKUP(O10,Runners!A$3:CT$201,S$1,FALSE),IF(Y$2="zero",0,Y$2),0),0)</f>
        <v>0</v>
      </c>
      <c r="T10" s="6">
        <f t="shared" si="5"/>
        <v>34</v>
      </c>
      <c r="U10" s="2"/>
      <c r="V10" s="2">
        <f>IF(O10&lt;&gt;"",VLOOKUP(O10,Runners!CZ$3:DM$201,V$1,FALSE),"")</f>
        <v>3.2878925120772944E-2</v>
      </c>
      <c r="W10" s="19">
        <f t="shared" si="6"/>
        <v>8.3566738601405059E-3</v>
      </c>
    </row>
    <row r="11" spans="1:83" x14ac:dyDescent="0.2">
      <c r="A11" s="1" t="s">
        <v>27</v>
      </c>
      <c r="C11" s="3">
        <f>IF(A11&lt;&gt;"",VLOOKUP(A11,Runners!A$3:AS$201,C$1,FALSE),0)</f>
        <v>1.7881944444444443E-2</v>
      </c>
      <c r="D11" s="6">
        <f t="shared" si="0"/>
        <v>8</v>
      </c>
      <c r="E11" s="2"/>
      <c r="F11" s="2">
        <f t="shared" si="1"/>
        <v>0</v>
      </c>
      <c r="J11" s="1" t="str">
        <f t="shared" si="2"/>
        <v>Andy Unsworth</v>
      </c>
      <c r="M11" s="8">
        <f>IF(D11&lt;=L$4,SMALL(E$4:E$202,D11),"")</f>
        <v>3.5937500000000004E-2</v>
      </c>
      <c r="N11" s="8">
        <f>IF(D11&lt;=L$4,VLOOKUP(M11,E$4:F$202,2,FALSE),"")</f>
        <v>3.1250000000000007E-2</v>
      </c>
      <c r="O11" s="1" t="str">
        <f>IF(D11&lt;=L$4,VLOOKUP(M11,E$4:J$202,6,FALSE),"")</f>
        <v>Sue Henry</v>
      </c>
      <c r="P11" s="40">
        <f>IF(D11&lt;=L$4,VLOOKUP(O11,A$4:B$202,2,FALSE),"")</f>
        <v>0</v>
      </c>
      <c r="Q11" s="40">
        <f t="shared" si="3"/>
        <v>33</v>
      </c>
      <c r="R11" s="6">
        <f t="shared" si="4"/>
        <v>33</v>
      </c>
      <c r="S11" s="6">
        <f>IF(AND(D11&lt;=L$4,P11&lt;&gt;"Y"),IF(N11&lt;VLOOKUP(O11,Runners!A$3:CT$201,S$1,FALSE),IF(Y$2="zero",0,Y$2),0),0)</f>
        <v>0</v>
      </c>
      <c r="T11" s="6">
        <f t="shared" si="5"/>
        <v>33</v>
      </c>
      <c r="U11" s="2"/>
      <c r="V11" s="2">
        <f>IF(O11&lt;&gt;"",VLOOKUP(O11,Runners!CZ$3:DM$201,V$1,FALSE),"")</f>
        <v>3.1596165458937189E-2</v>
      </c>
      <c r="W11" s="19">
        <f t="shared" si="6"/>
        <v>1.0955932592107221E-2</v>
      </c>
    </row>
    <row r="12" spans="1:83" x14ac:dyDescent="0.2">
      <c r="A12" s="1" t="s">
        <v>190</v>
      </c>
      <c r="C12" s="3">
        <f>IF(A12&lt;&gt;"",VLOOKUP(A12,Runners!A$3:AS$201,C$1,FALSE),0)</f>
        <v>7.9861111111111105E-3</v>
      </c>
      <c r="D12" s="6">
        <f t="shared" si="0"/>
        <v>9</v>
      </c>
      <c r="E12" s="2"/>
      <c r="F12" s="2">
        <f t="shared" si="1"/>
        <v>0</v>
      </c>
      <c r="J12" s="1" t="str">
        <f t="shared" si="2"/>
        <v>Angela Bremner</v>
      </c>
      <c r="M12" s="8">
        <f>IF(D12&lt;=L$4,SMALL(E$4:E$202,D12),"")</f>
        <v>3.5995370370370372E-2</v>
      </c>
      <c r="N12" s="8">
        <f>IF(D12&lt;=L$4,VLOOKUP(M12,E$4:F$202,2,FALSE),"")</f>
        <v>2.0196759259259262E-2</v>
      </c>
      <c r="O12" s="1" t="str">
        <f>IF(D12&lt;=L$4,VLOOKUP(M12,E$4:J$202,6,FALSE),"")</f>
        <v>Oliver Thomson</v>
      </c>
      <c r="P12" s="40">
        <f>IF(D12&lt;=L$4,VLOOKUP(O12,A$4:B$202,2,FALSE),"")</f>
        <v>0</v>
      </c>
      <c r="Q12" s="40">
        <f t="shared" si="3"/>
        <v>32</v>
      </c>
      <c r="R12" s="6">
        <f t="shared" si="4"/>
        <v>32</v>
      </c>
      <c r="S12" s="6">
        <f>IF(AND(D12&lt;=L$4,P12&lt;&gt;"Y"),IF(N12&lt;VLOOKUP(O12,Runners!A$3:CT$201,S$1,FALSE),IF(Y$2="zero",0,Y$2),0),0)</f>
        <v>2</v>
      </c>
      <c r="T12" s="6">
        <f t="shared" si="5"/>
        <v>34</v>
      </c>
      <c r="U12" s="2"/>
      <c r="V12" s="2">
        <f>IF(O12&lt;&gt;"",VLOOKUP(O12,Runners!CZ$3:DM$201,V$1,FALSE),"")</f>
        <v>2.045138888888889E-2</v>
      </c>
      <c r="W12" s="19">
        <f t="shared" si="6"/>
        <v>1.2450481041312926E-2</v>
      </c>
    </row>
    <row r="13" spans="1:83" x14ac:dyDescent="0.2">
      <c r="A13" s="1" t="s">
        <v>21</v>
      </c>
      <c r="C13" s="3">
        <f>IF(A13&lt;&gt;"",VLOOKUP(A13,Runners!A$3:AS$201,C$1,FALSE),0)</f>
        <v>1.4236111111111111E-2</v>
      </c>
      <c r="D13" s="6">
        <f t="shared" si="0"/>
        <v>10</v>
      </c>
      <c r="E13" s="2"/>
      <c r="F13" s="2">
        <f t="shared" si="1"/>
        <v>0</v>
      </c>
      <c r="J13" s="1" t="str">
        <f t="shared" si="2"/>
        <v>Barbara Holmes</v>
      </c>
      <c r="M13" s="8">
        <f>IF(D13&lt;=L$4,SMALL(E$4:E$202,D13),"")</f>
        <v>3.6099537037037034E-2</v>
      </c>
      <c r="N13" s="8">
        <f>IF(D13&lt;=L$4,VLOOKUP(M13,E$4:F$202,2,FALSE),"")</f>
        <v>2.481481481481481E-2</v>
      </c>
      <c r="O13" s="1" t="str">
        <f>IF(D13&lt;=L$4,VLOOKUP(M13,E$4:J$202,6,FALSE),"")</f>
        <v>Debbie Cooper</v>
      </c>
      <c r="P13" s="40">
        <f>IF(D13&lt;=L$4,VLOOKUP(O13,A$4:B$202,2,FALSE),"")</f>
        <v>0</v>
      </c>
      <c r="Q13" s="40">
        <f t="shared" si="3"/>
        <v>31</v>
      </c>
      <c r="R13" s="6">
        <f t="shared" si="4"/>
        <v>31</v>
      </c>
      <c r="S13" s="6">
        <f>IF(AND(D13&lt;=L$4,P13&lt;&gt;"Y"),IF(N13&lt;VLOOKUP(O13,Runners!A$3:CT$201,S$1,FALSE),IF(Y$2="zero",0,Y$2),0),0)</f>
        <v>0</v>
      </c>
      <c r="T13" s="6">
        <f t="shared" si="5"/>
        <v>31</v>
      </c>
      <c r="U13" s="2"/>
      <c r="V13" s="2">
        <f>IF(O13&lt;&gt;"",VLOOKUP(O13,Runners!CZ$3:DM$201,V$1,FALSE),"")</f>
        <v>2.4925523349436395E-2</v>
      </c>
      <c r="W13" s="19">
        <f t="shared" si="6"/>
        <v>4.4415731244450453E-3</v>
      </c>
    </row>
    <row r="14" spans="1:83" x14ac:dyDescent="0.2">
      <c r="A14" s="1" t="s">
        <v>208</v>
      </c>
      <c r="C14" s="3">
        <f>IF(A14&lt;&gt;"",VLOOKUP(A14,Runners!A$3:AS$201,C$1,FALSE),0)</f>
        <v>1.0069444444444445E-2</v>
      </c>
      <c r="D14" s="6">
        <f t="shared" si="0"/>
        <v>11</v>
      </c>
      <c r="E14" s="2"/>
      <c r="F14" s="2">
        <f t="shared" si="1"/>
        <v>0</v>
      </c>
      <c r="J14" s="1" t="str">
        <f t="shared" si="2"/>
        <v>Barry Broughton</v>
      </c>
      <c r="M14" s="8">
        <f>IF(D14&lt;=L$4,SMALL(E$4:E$202,D14),"")</f>
        <v>3.6145833333333328E-2</v>
      </c>
      <c r="N14" s="8">
        <f>IF(D14&lt;=L$4,VLOOKUP(M14,E$4:F$202,2,FALSE),"")</f>
        <v>2.1736111111111105E-2</v>
      </c>
      <c r="O14" s="1" t="str">
        <f>IF(D14&lt;=L$4,VLOOKUP(M14,E$4:J$202,6,FALSE),"")</f>
        <v>Darran Ames</v>
      </c>
      <c r="P14" s="40">
        <f>IF(D14&lt;=L$4,VLOOKUP(O14,A$4:B$202,2,FALSE),"")</f>
        <v>0</v>
      </c>
      <c r="Q14" s="40">
        <f t="shared" si="3"/>
        <v>30</v>
      </c>
      <c r="R14" s="6">
        <f t="shared" si="4"/>
        <v>30</v>
      </c>
      <c r="S14" s="6">
        <f>IF(AND(D14&lt;=L$4,P14&lt;&gt;"Y"),IF(N14&lt;VLOOKUP(O14,Runners!A$3:CT$201,S$1,FALSE),IF(Y$2="zero",0,Y$2),0),0)</f>
        <v>2</v>
      </c>
      <c r="T14" s="6">
        <f t="shared" si="5"/>
        <v>32</v>
      </c>
      <c r="U14" s="2"/>
      <c r="V14" s="2">
        <f>IF(O14&lt;&gt;"",VLOOKUP(O14,Runners!CZ$3:DM$201,V$1,FALSE),"")</f>
        <v>2.1770833333333333E-2</v>
      </c>
      <c r="W14" s="19">
        <f t="shared" si="6"/>
        <v>1.5948963317386864E-3</v>
      </c>
    </row>
    <row r="15" spans="1:83" x14ac:dyDescent="0.2">
      <c r="A15" s="1" t="s">
        <v>32</v>
      </c>
      <c r="C15" s="3">
        <f>IF(A15&lt;&gt;"",VLOOKUP(A15,Runners!A$3:AS$201,C$1,FALSE),0)</f>
        <v>9.8958333333333329E-3</v>
      </c>
      <c r="D15" s="6">
        <f t="shared" si="0"/>
        <v>12</v>
      </c>
      <c r="E15" s="2"/>
      <c r="F15" s="2">
        <f t="shared" si="1"/>
        <v>0</v>
      </c>
      <c r="J15" s="1" t="str">
        <f t="shared" si="2"/>
        <v>Bec Willetts</v>
      </c>
      <c r="M15" s="8">
        <f>IF(D15&lt;=L$4,SMALL(E$4:E$202,D15),"")</f>
        <v>3.6168981481481483E-2</v>
      </c>
      <c r="N15" s="8">
        <f>IF(D15&lt;=L$4,VLOOKUP(M15,E$4:F$202,2,FALSE),"")</f>
        <v>2.6620370370370371E-2</v>
      </c>
      <c r="O15" s="1" t="str">
        <f>IF(D15&lt;=L$4,VLOOKUP(M15,E$4:J$202,6,FALSE),"")</f>
        <v>Kirsten Burnett</v>
      </c>
      <c r="P15" s="40">
        <f>IF(D15&lt;=L$4,VLOOKUP(O15,A$4:B$202,2,FALSE),"")</f>
        <v>0</v>
      </c>
      <c r="Q15" s="40">
        <f t="shared" si="3"/>
        <v>29</v>
      </c>
      <c r="R15" s="6">
        <f t="shared" si="4"/>
        <v>29</v>
      </c>
      <c r="S15" s="6">
        <f>IF(AND(D15&lt;=L$4,P15&lt;&gt;"Y"),IF(N15&lt;VLOOKUP(O15,Runners!A$3:CT$201,S$1,FALSE),IF(Y$2="zero",0,Y$2),0),0)</f>
        <v>0</v>
      </c>
      <c r="T15" s="6">
        <f t="shared" si="5"/>
        <v>29</v>
      </c>
      <c r="U15" s="2"/>
      <c r="V15" s="2">
        <f>IF(O15&lt;&gt;"",VLOOKUP(O15,Runners!CZ$3:DM$201,V$1,FALSE),"")</f>
        <v>2.673510466988727E-2</v>
      </c>
      <c r="W15" s="19">
        <f t="shared" si="6"/>
        <v>4.2915223610898593E-3</v>
      </c>
    </row>
    <row r="16" spans="1:83" x14ac:dyDescent="0.2">
      <c r="A16" s="1" t="s">
        <v>156</v>
      </c>
      <c r="C16" s="3">
        <f>IF(A16&lt;&gt;"",VLOOKUP(A16,Runners!A$3:AS$201,C$1,FALSE),0)</f>
        <v>1.3020833333333334E-2</v>
      </c>
      <c r="D16" s="6">
        <f t="shared" si="0"/>
        <v>13</v>
      </c>
      <c r="E16" s="2"/>
      <c r="F16" s="2">
        <f t="shared" si="1"/>
        <v>0</v>
      </c>
      <c r="J16" s="1" t="str">
        <f t="shared" si="2"/>
        <v>Ben McCabe</v>
      </c>
      <c r="M16" s="8">
        <f>IF(D16&lt;=L$4,SMALL(E$4:E$202,D16),"")</f>
        <v>3.6249999999999998E-2</v>
      </c>
      <c r="N16" s="8">
        <f>IF(D16&lt;=L$4,VLOOKUP(M16,E$4:F$202,2,FALSE),"")</f>
        <v>2.2187499999999999E-2</v>
      </c>
      <c r="O16" s="1" t="str">
        <f>IF(D16&lt;=L$4,VLOOKUP(M16,E$4:J$202,6,FALSE),"")</f>
        <v>Tim Jefferson</v>
      </c>
      <c r="P16" s="40">
        <f>IF(D16&lt;=L$4,VLOOKUP(O16,A$4:B$202,2,FALSE),"")</f>
        <v>0</v>
      </c>
      <c r="Q16" s="40">
        <f t="shared" si="3"/>
        <v>28</v>
      </c>
      <c r="R16" s="6">
        <f t="shared" si="4"/>
        <v>28</v>
      </c>
      <c r="S16" s="6">
        <f>IF(AND(D16&lt;=L$4,P16&lt;&gt;"Y"),IF(N16&lt;VLOOKUP(O16,Runners!A$3:CT$201,S$1,FALSE),IF(Y$2="zero",0,Y$2),0),0)</f>
        <v>2</v>
      </c>
      <c r="T16" s="6">
        <f t="shared" si="5"/>
        <v>30</v>
      </c>
      <c r="U16" s="2"/>
      <c r="V16" s="2">
        <f>IF(O16&lt;&gt;"",VLOOKUP(O16,Runners!CZ$3:DM$201,V$1,FALSE),"")</f>
        <v>2.2199074074074072E-2</v>
      </c>
      <c r="W16" s="19">
        <f t="shared" si="6"/>
        <v>5.2137643378517026E-4</v>
      </c>
    </row>
    <row r="17" spans="1:23" x14ac:dyDescent="0.2">
      <c r="A17" s="1" t="s">
        <v>20</v>
      </c>
      <c r="C17" s="3">
        <f>IF(A17&lt;&gt;"",VLOOKUP(A17,Runners!A$3:AS$201,C$1,FALSE),0)</f>
        <v>7.2916666666666668E-3</v>
      </c>
      <c r="D17" s="6">
        <f t="shared" si="0"/>
        <v>14</v>
      </c>
      <c r="E17" s="2"/>
      <c r="F17" s="2">
        <f t="shared" si="1"/>
        <v>0</v>
      </c>
      <c r="J17" s="1" t="str">
        <f t="shared" si="2"/>
        <v>Bob Clough</v>
      </c>
      <c r="M17" s="8">
        <f>IF(D17&lt;=L$4,SMALL(E$4:E$202,D17),"")</f>
        <v>3.6562499999999998E-2</v>
      </c>
      <c r="N17" s="8">
        <f>IF(D17&lt;=L$4,VLOOKUP(M17,E$4:F$202,2,FALSE),"")</f>
        <v>1.7986111111111109E-2</v>
      </c>
      <c r="O17" s="1" t="str">
        <f>IF(D17&lt;=L$4,VLOOKUP(M17,E$4:J$202,6,FALSE),"")</f>
        <v>Tom Howarth</v>
      </c>
      <c r="P17" s="40">
        <f>IF(D17&lt;=L$4,VLOOKUP(O17,A$4:B$202,2,FALSE),"")</f>
        <v>0</v>
      </c>
      <c r="Q17" s="40">
        <f t="shared" si="3"/>
        <v>27</v>
      </c>
      <c r="R17" s="6">
        <f t="shared" si="4"/>
        <v>27</v>
      </c>
      <c r="S17" s="6">
        <f>IF(AND(D17&lt;=L$4,P17&lt;&gt;"Y"),IF(N17&lt;VLOOKUP(O17,Runners!A$3:CT$201,S$1,FALSE),IF(Y$2="zero",0,Y$2),0),0)</f>
        <v>0</v>
      </c>
      <c r="T17" s="6">
        <f t="shared" si="5"/>
        <v>27</v>
      </c>
      <c r="U17" s="2"/>
      <c r="V17" s="2">
        <f>IF(O17&lt;&gt;"",VLOOKUP(O17,Runners!CZ$3:DM$201,V$1,FALSE),"")</f>
        <v>1.7638888888888888E-2</v>
      </c>
      <c r="W17" s="19">
        <f t="shared" si="6"/>
        <v>-1.968503937007867E-2</v>
      </c>
    </row>
    <row r="18" spans="1:23" x14ac:dyDescent="0.2">
      <c r="A18" s="1" t="s">
        <v>193</v>
      </c>
      <c r="C18" s="3">
        <f>IF(A18&lt;&gt;"",VLOOKUP(A18,Runners!A$3:AS$201,C$1,FALSE),0)</f>
        <v>9.5486111111111119E-3</v>
      </c>
      <c r="D18" s="6">
        <f t="shared" si="0"/>
        <v>15</v>
      </c>
      <c r="E18" s="2"/>
      <c r="F18" s="2">
        <f t="shared" si="1"/>
        <v>0</v>
      </c>
      <c r="J18" s="1" t="str">
        <f t="shared" si="2"/>
        <v>Carolyn Melvyn</v>
      </c>
      <c r="M18" s="8">
        <f>IF(D18&lt;=L$4,SMALL(E$4:E$202,D18),"")</f>
        <v>3.6631944444444446E-2</v>
      </c>
      <c r="N18" s="8">
        <f>IF(D18&lt;=L$4,VLOOKUP(M18,E$4:F$202,2,FALSE),"")</f>
        <v>2.1701388888888888E-2</v>
      </c>
      <c r="O18" s="1" t="str">
        <f>IF(D18&lt;=L$4,VLOOKUP(M18,E$4:J$202,6,FALSE),"")</f>
        <v>Jennifer Hill</v>
      </c>
      <c r="P18" s="40">
        <f>IF(D18&lt;=L$4,VLOOKUP(O18,A$4:B$202,2,FALSE),"")</f>
        <v>0</v>
      </c>
      <c r="Q18" s="40">
        <f t="shared" si="3"/>
        <v>26</v>
      </c>
      <c r="R18" s="6">
        <f t="shared" si="4"/>
        <v>26</v>
      </c>
      <c r="S18" s="6">
        <f>IF(AND(D18&lt;=L$4,P18&lt;&gt;"Y"),IF(N18&lt;VLOOKUP(O18,Runners!A$3:CT$201,S$1,FALSE),IF(Y$2="zero",0,Y$2),0),0)</f>
        <v>2</v>
      </c>
      <c r="T18" s="6">
        <f t="shared" si="5"/>
        <v>28</v>
      </c>
      <c r="U18" s="2"/>
      <c r="V18" s="2">
        <f>IF(O18&lt;&gt;"",VLOOKUP(O18,Runners!CZ$3:DM$201,V$1,FALSE),"")</f>
        <v>2.1211333932516941E-2</v>
      </c>
      <c r="W18" s="19">
        <f t="shared" si="6"/>
        <v>-2.3103448275862255E-2</v>
      </c>
    </row>
    <row r="19" spans="1:23" x14ac:dyDescent="0.2">
      <c r="A19" s="1" t="s">
        <v>134</v>
      </c>
      <c r="C19" s="3">
        <f>IF(A19&lt;&gt;"",VLOOKUP(A19,Runners!A$3:AS$201,C$1,FALSE),0)</f>
        <v>1.6840277777777777E-2</v>
      </c>
      <c r="D19" s="6">
        <f t="shared" si="0"/>
        <v>16</v>
      </c>
      <c r="E19" s="2"/>
      <c r="F19" s="2">
        <f t="shared" si="1"/>
        <v>0</v>
      </c>
      <c r="J19" s="1" t="str">
        <f t="shared" si="2"/>
        <v>Catherine Carrdus</v>
      </c>
      <c r="M19" s="8">
        <f>IF(D19&lt;=L$4,SMALL(E$4:E$202,D19),"")</f>
        <v>3.667824074074074E-2</v>
      </c>
      <c r="N19" s="8">
        <f>IF(D19&lt;=L$4,VLOOKUP(M19,E$4:F$202,2,FALSE),"")</f>
        <v>1.9837962962962963E-2</v>
      </c>
      <c r="O19" s="1" t="str">
        <f>IF(D19&lt;=L$4,VLOOKUP(M19,E$4:J$202,6,FALSE),"")</f>
        <v>Dom Kirby</v>
      </c>
      <c r="P19" s="40">
        <f>IF(D19&lt;=L$4,VLOOKUP(O19,A$4:B$202,2,FALSE),"")</f>
        <v>0</v>
      </c>
      <c r="Q19" s="40">
        <f t="shared" si="3"/>
        <v>25</v>
      </c>
      <c r="R19" s="6">
        <f t="shared" si="4"/>
        <v>25</v>
      </c>
      <c r="S19" s="6">
        <f>IF(AND(D19&lt;=L$4,P19&lt;&gt;"Y"),IF(N19&lt;VLOOKUP(O19,Runners!A$3:CT$201,S$1,FALSE),IF(Y$2="zero",0,Y$2),0),0)</f>
        <v>2</v>
      </c>
      <c r="T19" s="6">
        <f t="shared" si="5"/>
        <v>27</v>
      </c>
      <c r="U19" s="2"/>
      <c r="V19" s="2">
        <f>IF(O19&lt;&gt;"",VLOOKUP(O19,Runners!CZ$3:DM$201,V$1,FALSE),"")</f>
        <v>1.9396084943639289E-2</v>
      </c>
      <c r="W19" s="19">
        <f t="shared" si="6"/>
        <v>-2.2781815021313507E-2</v>
      </c>
    </row>
    <row r="20" spans="1:23" x14ac:dyDescent="0.2">
      <c r="A20" s="1" t="s">
        <v>184</v>
      </c>
      <c r="C20" s="3">
        <f>IF(A20&lt;&gt;"",VLOOKUP(A20,Runners!A$3:AS$201,C$1,FALSE),0)</f>
        <v>5.3819444444444444E-3</v>
      </c>
      <c r="D20" s="6">
        <f t="shared" si="0"/>
        <v>17</v>
      </c>
      <c r="E20" s="2"/>
      <c r="F20" s="2">
        <f t="shared" si="1"/>
        <v>0</v>
      </c>
      <c r="J20" s="1" t="str">
        <f t="shared" si="2"/>
        <v>Catherine MacLachlan</v>
      </c>
      <c r="M20" s="8">
        <f>IF(D20&lt;=L$4,SMALL(E$4:E$202,D20),"")</f>
        <v>3.6782407407407409E-2</v>
      </c>
      <c r="N20" s="8">
        <f>IF(D20&lt;=L$4,VLOOKUP(M20,E$4:F$202,2,FALSE),"")</f>
        <v>2.1851851851851851E-2</v>
      </c>
      <c r="O20" s="1" t="str">
        <f>IF(D20&lt;=L$4,VLOOKUP(M20,E$4:J$202,6,FALSE),"")</f>
        <v>Dan Gregson</v>
      </c>
      <c r="P20" s="40">
        <f>IF(D20&lt;=L$4,VLOOKUP(O20,A$4:B$202,2,FALSE),"")</f>
        <v>0</v>
      </c>
      <c r="Q20" s="40">
        <f t="shared" si="3"/>
        <v>24</v>
      </c>
      <c r="R20" s="6">
        <f t="shared" si="4"/>
        <v>24</v>
      </c>
      <c r="S20" s="6">
        <f>IF(AND(D20&lt;=L$4,P20&lt;&gt;"Y"),IF(N20&lt;VLOOKUP(O20,Runners!A$3:CT$201,S$1,FALSE),IF(Y$2="zero",0,Y$2),0),0)</f>
        <v>0</v>
      </c>
      <c r="T20" s="6">
        <f t="shared" si="5"/>
        <v>24</v>
      </c>
      <c r="U20" s="2"/>
      <c r="V20" s="2">
        <f>IF(O20&lt;&gt;"",VLOOKUP(O20,Runners!CZ$3:DM$201,V$1,FALSE),"")</f>
        <v>2.1365740740740737E-2</v>
      </c>
      <c r="W20" s="19">
        <f t="shared" si="6"/>
        <v>-2.275189599133276E-2</v>
      </c>
    </row>
    <row r="21" spans="1:23" x14ac:dyDescent="0.2">
      <c r="A21" s="1" t="s">
        <v>146</v>
      </c>
      <c r="C21" s="3">
        <f>IF(A21&lt;&gt;"",VLOOKUP(A21,Runners!A$3:AS$201,C$1,FALSE),0)</f>
        <v>1.579861111111111E-2</v>
      </c>
      <c r="D21" s="6">
        <f t="shared" si="0"/>
        <v>18</v>
      </c>
      <c r="E21" s="2"/>
      <c r="F21" s="2">
        <f t="shared" si="1"/>
        <v>0</v>
      </c>
      <c r="J21" s="1" t="str">
        <f t="shared" si="2"/>
        <v>Chris Bowker</v>
      </c>
      <c r="M21" s="8">
        <f>IF(D21&lt;=L$4,SMALL(E$4:E$202,D21),"")</f>
        <v>3.6828703703703704E-2</v>
      </c>
      <c r="N21" s="8">
        <f>IF(D21&lt;=L$4,VLOOKUP(M21,E$4:F$202,2,FALSE),"")</f>
        <v>1.8252314814814815E-2</v>
      </c>
      <c r="O21" s="1" t="str">
        <f>IF(D21&lt;=L$4,VLOOKUP(M21,E$4:J$202,6,FALSE),"")</f>
        <v>Alex Fraser</v>
      </c>
      <c r="P21" s="40">
        <f>IF(D21&lt;=L$4,VLOOKUP(O21,A$4:B$202,2,FALSE),"")</f>
        <v>0</v>
      </c>
      <c r="Q21" s="40">
        <f t="shared" si="3"/>
        <v>23</v>
      </c>
      <c r="R21" s="6">
        <f t="shared" si="4"/>
        <v>23</v>
      </c>
      <c r="S21" s="6">
        <f>IF(AND(D21&lt;=L$4,P21&lt;&gt;"Y"),IF(N21&lt;VLOOKUP(O21,Runners!A$3:CT$201,S$1,FALSE),IF(Y$2="zero",0,Y$2),0),0)</f>
        <v>0</v>
      </c>
      <c r="T21" s="6">
        <f t="shared" si="5"/>
        <v>23</v>
      </c>
      <c r="U21" s="2"/>
      <c r="V21" s="2">
        <f>IF(O21&lt;&gt;"",VLOOKUP(O21,Runners!CZ$3:DM$201,V$1,FALSE),"")</f>
        <v>1.7615740740740741E-2</v>
      </c>
      <c r="W21" s="19">
        <f t="shared" si="6"/>
        <v>-3.6136662286465178E-2</v>
      </c>
    </row>
    <row r="22" spans="1:23" x14ac:dyDescent="0.2">
      <c r="A22" s="1" t="s">
        <v>207</v>
      </c>
      <c r="C22" s="3">
        <f>IF(A22&lt;&gt;"",VLOOKUP(A22,Runners!A$3:AS$201,C$1,FALSE),0)</f>
        <v>1.6145833333333335E-2</v>
      </c>
      <c r="D22" s="6">
        <f t="shared" si="0"/>
        <v>19</v>
      </c>
      <c r="E22" s="2">
        <v>3.8796296296296294E-2</v>
      </c>
      <c r="F22" s="2">
        <f t="shared" si="1"/>
        <v>2.2650462962962959E-2</v>
      </c>
      <c r="J22" s="1" t="str">
        <f t="shared" si="2"/>
        <v>Chris Cottam</v>
      </c>
      <c r="M22" s="8">
        <f>IF(D22&lt;=L$4,SMALL(E$4:E$202,D22),"")</f>
        <v>3.6909722222222226E-2</v>
      </c>
      <c r="N22" s="8">
        <f>IF(D22&lt;=L$4,VLOOKUP(M22,E$4:F$202,2,FALSE),"")</f>
        <v>2.6319444444444447E-2</v>
      </c>
      <c r="O22" s="1" t="str">
        <f>IF(D22&lt;=L$4,VLOOKUP(M22,E$4:J$202,6,FALSE),"")</f>
        <v>Peter Thomson</v>
      </c>
      <c r="P22" s="40">
        <f>IF(D22&lt;=L$4,VLOOKUP(O22,A$4:B$202,2,FALSE),"")</f>
        <v>0</v>
      </c>
      <c r="Q22" s="40">
        <f t="shared" si="3"/>
        <v>22</v>
      </c>
      <c r="R22" s="6">
        <f t="shared" si="4"/>
        <v>22</v>
      </c>
      <c r="S22" s="6">
        <f>IF(AND(D22&lt;=L$4,P22&lt;&gt;"Y"),IF(N22&lt;VLOOKUP(O22,Runners!A$3:CT$201,S$1,FALSE),IF(Y$2="zero",0,Y$2),0),0)</f>
        <v>0</v>
      </c>
      <c r="T22" s="6">
        <f t="shared" si="5"/>
        <v>22</v>
      </c>
      <c r="U22" s="2"/>
      <c r="V22" s="2">
        <f>IF(O22&lt;&gt;"",VLOOKUP(O22,Runners!CZ$3:DM$201,V$1,FALSE),"")</f>
        <v>2.568287037037037E-2</v>
      </c>
      <c r="W22" s="19">
        <f t="shared" si="6"/>
        <v>-2.4785939612438173E-2</v>
      </c>
    </row>
    <row r="23" spans="1:23" x14ac:dyDescent="0.2">
      <c r="A23" s="1" t="s">
        <v>194</v>
      </c>
      <c r="B23" s="3"/>
      <c r="C23" s="3">
        <f>IF(A23&lt;&gt;"",VLOOKUP(A23,Runners!A$3:AS$201,C$1,FALSE),0)</f>
        <v>9.5486111111111119E-3</v>
      </c>
      <c r="D23" s="6">
        <f t="shared" si="0"/>
        <v>20</v>
      </c>
      <c r="E23" s="2"/>
      <c r="F23" s="2">
        <f t="shared" si="1"/>
        <v>0</v>
      </c>
      <c r="J23" s="1" t="str">
        <f t="shared" si="2"/>
        <v>Christine Rouse</v>
      </c>
      <c r="M23" s="8">
        <f>IF(D23&lt;=L$4,SMALL(E$4:E$202,D23),"")</f>
        <v>3.7060185185185189E-2</v>
      </c>
      <c r="N23" s="8">
        <f>IF(D23&lt;=L$4,VLOOKUP(M23,E$4:F$202,2,FALSE),"")</f>
        <v>3.3240740740740744E-2</v>
      </c>
      <c r="O23" s="1" t="str">
        <f>IF(D23&lt;=L$4,VLOOKUP(M23,E$4:J$202,6,FALSE),"")</f>
        <v>Pam Binns</v>
      </c>
      <c r="P23" s="40">
        <f>IF(D23&lt;=L$4,VLOOKUP(O23,A$4:B$202,2,FALSE),"")</f>
        <v>0</v>
      </c>
      <c r="Q23" s="40">
        <f t="shared" si="3"/>
        <v>21</v>
      </c>
      <c r="R23" s="6">
        <f t="shared" si="4"/>
        <v>21</v>
      </c>
      <c r="S23" s="6">
        <f>IF(AND(D23&lt;=L$4,P23&lt;&gt;"Y"),IF(N23&lt;VLOOKUP(O23,Runners!A$3:CT$201,S$1,FALSE),IF(Y$2="zero",0,Y$2),0),0)</f>
        <v>0</v>
      </c>
      <c r="T23" s="6">
        <f t="shared" si="5"/>
        <v>21</v>
      </c>
      <c r="U23" s="2"/>
      <c r="V23" s="2">
        <f>IF(O23&lt;&gt;"",VLOOKUP(O23,Runners!CZ$3:DM$201,V$1,FALSE),"")</f>
        <v>3.246527777777778E-2</v>
      </c>
      <c r="W23" s="19">
        <f t="shared" si="6"/>
        <v>-2.3885918003565088E-2</v>
      </c>
    </row>
    <row r="24" spans="1:23" x14ac:dyDescent="0.2">
      <c r="A24" s="1" t="s">
        <v>170</v>
      </c>
      <c r="C24" s="3">
        <f>IF(A24&lt;&gt;"",VLOOKUP(A24,Runners!A$3:AS$201,C$1,FALSE),0)</f>
        <v>1.2500000000000001E-2</v>
      </c>
      <c r="D24" s="6">
        <f t="shared" si="0"/>
        <v>21</v>
      </c>
      <c r="E24" s="2"/>
      <c r="F24" s="2">
        <f t="shared" si="1"/>
        <v>0</v>
      </c>
      <c r="J24" s="1" t="str">
        <f t="shared" si="2"/>
        <v>Claire Markham</v>
      </c>
      <c r="M24" s="8">
        <f>IF(D24&lt;=L$4,SMALL(E$4:E$202,D24),"")</f>
        <v>3.7175925925925925E-2</v>
      </c>
      <c r="N24" s="8">
        <f>IF(D24&lt;=L$4,VLOOKUP(M24,E$4:F$202,2,FALSE),"")</f>
        <v>1.7384259259259259E-2</v>
      </c>
      <c r="O24" s="1" t="str">
        <f>IF(D24&lt;=L$4,VLOOKUP(M24,E$4:J$202,6,FALSE),"")</f>
        <v>Joe Greenwood</v>
      </c>
      <c r="P24" s="40">
        <f>IF(D24&lt;=L$4,VLOOKUP(O24,A$4:B$202,2,FALSE),"")</f>
        <v>0</v>
      </c>
      <c r="Q24" s="40">
        <f t="shared" si="3"/>
        <v>20</v>
      </c>
      <c r="R24" s="6">
        <f t="shared" si="4"/>
        <v>20</v>
      </c>
      <c r="S24" s="6">
        <f>IF(AND(D24&lt;=L$4,P24&lt;&gt;"Y"),IF(N24&lt;VLOOKUP(O24,Runners!A$3:CT$201,S$1,FALSE),IF(Y$2="zero",0,Y$2),0),0)</f>
        <v>0</v>
      </c>
      <c r="T24" s="6">
        <f t="shared" si="5"/>
        <v>20</v>
      </c>
      <c r="U24" s="2"/>
      <c r="V24" s="2">
        <f>IF(O24&lt;&gt;"",VLOOKUP(O24,Runners!CZ$3:DM$201,V$1,FALSE),"")</f>
        <v>1.6516203703703703E-2</v>
      </c>
      <c r="W24" s="19">
        <f t="shared" si="6"/>
        <v>-5.2557813594954476E-2</v>
      </c>
    </row>
    <row r="25" spans="1:23" x14ac:dyDescent="0.2">
      <c r="A25" s="1" t="s">
        <v>213</v>
      </c>
      <c r="C25" s="3">
        <f>IF(A25&lt;&gt;"",VLOOKUP(A25,Runners!A$3:AS$201,C$1,FALSE),0)</f>
        <v>1.4583333333333334E-2</v>
      </c>
      <c r="D25" s="6">
        <f t="shared" si="0"/>
        <v>22</v>
      </c>
      <c r="E25" s="2"/>
      <c r="F25" s="2">
        <f t="shared" si="1"/>
        <v>0</v>
      </c>
      <c r="J25" s="1" t="str">
        <f t="shared" si="2"/>
        <v>Clare Taylor</v>
      </c>
      <c r="M25" s="8">
        <f>IF(D25&lt;=L$4,SMALL(E$4:E$202,D25),"")</f>
        <v>3.7291666666666667E-2</v>
      </c>
      <c r="N25" s="8">
        <f>IF(D25&lt;=L$4,VLOOKUP(M25,E$4:F$202,2,FALSE),"")</f>
        <v>1.90625E-2</v>
      </c>
      <c r="O25" s="1" t="str">
        <f>IF(D25&lt;=L$4,VLOOKUP(M25,E$4:J$202,6,FALSE),"")</f>
        <v>Alex Tate</v>
      </c>
      <c r="P25" s="40">
        <f>IF(D25&lt;=L$4,VLOOKUP(O25,A$4:B$202,2,FALSE),"")</f>
        <v>0</v>
      </c>
      <c r="Q25" s="40">
        <f t="shared" si="3"/>
        <v>19</v>
      </c>
      <c r="R25" s="6">
        <f t="shared" si="4"/>
        <v>19</v>
      </c>
      <c r="S25" s="6">
        <f>IF(AND(D25&lt;=L$4,P25&lt;&gt;"Y"),IF(N25&lt;VLOOKUP(O25,Runners!A$3:CT$201,S$1,FALSE),IF(Y$2="zero",0,Y$2),0),0)</f>
        <v>0</v>
      </c>
      <c r="T25" s="6">
        <f t="shared" si="5"/>
        <v>19</v>
      </c>
      <c r="U25" s="2"/>
      <c r="V25" s="2">
        <f>IF(O25&lt;&gt;"",VLOOKUP(O25,Runners!CZ$3:DM$201,V$1,FALSE),"")</f>
        <v>1.7951388888888888E-2</v>
      </c>
      <c r="W25" s="19">
        <f t="shared" si="6"/>
        <v>-6.1895551257253399E-2</v>
      </c>
    </row>
    <row r="26" spans="1:23" x14ac:dyDescent="0.2">
      <c r="A26" s="1" t="s">
        <v>173</v>
      </c>
      <c r="C26" s="3">
        <f>IF(A26&lt;&gt;"",VLOOKUP(A26,Runners!A$3:AS$201,C$1,FALSE),0)</f>
        <v>1.4930555555555556E-2</v>
      </c>
      <c r="D26" s="6">
        <f t="shared" si="0"/>
        <v>23</v>
      </c>
      <c r="E26" s="2">
        <v>3.6782407407407409E-2</v>
      </c>
      <c r="F26" s="2">
        <f t="shared" si="1"/>
        <v>2.1851851851851851E-2</v>
      </c>
      <c r="J26" s="1" t="str">
        <f t="shared" si="2"/>
        <v>Dan Gregson</v>
      </c>
      <c r="M26" s="8">
        <f>IF(D26&lt;=L$4,SMALL(E$4:E$202,D26),"")</f>
        <v>3.7627314814814815E-2</v>
      </c>
      <c r="N26" s="8">
        <f>IF(D26&lt;=L$4,VLOOKUP(M26,E$4:F$202,2,FALSE),"")</f>
        <v>2.9641203703703704E-2</v>
      </c>
      <c r="O26" s="1" t="str">
        <f>IF(D26&lt;=L$4,VLOOKUP(M26,E$4:J$202,6,FALSE),"")</f>
        <v>Jacqui Murray</v>
      </c>
      <c r="P26" s="40">
        <f>IF(D26&lt;=L$4,VLOOKUP(O26,A$4:B$202,2,FALSE),"")</f>
        <v>0</v>
      </c>
      <c r="Q26" s="40">
        <f t="shared" si="3"/>
        <v>18</v>
      </c>
      <c r="R26" s="6">
        <f t="shared" si="4"/>
        <v>18</v>
      </c>
      <c r="S26" s="6">
        <f>IF(AND(D26&lt;=L$4,P26&lt;&gt;"Y"),IF(N26&lt;VLOOKUP(O26,Runners!A$3:CT$201,S$1,FALSE),IF(Y$2="zero",0,Y$2),0),0)</f>
        <v>0</v>
      </c>
      <c r="T26" s="6">
        <f t="shared" si="5"/>
        <v>18</v>
      </c>
      <c r="U26" s="2"/>
      <c r="V26" s="2">
        <f>IF(O26&lt;&gt;"",VLOOKUP(O26,Runners!CZ$3:DM$201,V$1,FALSE),"")</f>
        <v>2.8195601851851847E-2</v>
      </c>
      <c r="W26" s="19">
        <f t="shared" si="6"/>
        <v>-5.1270473297483896E-2</v>
      </c>
    </row>
    <row r="27" spans="1:23" x14ac:dyDescent="0.2">
      <c r="A27" s="1" t="s">
        <v>144</v>
      </c>
      <c r="B27" s="3"/>
      <c r="C27" s="3">
        <f>IF(A27&lt;&gt;"",VLOOKUP(A27,Runners!A$3:AS$201,C$1,FALSE),0)</f>
        <v>1.4409722222222223E-2</v>
      </c>
      <c r="D27" s="6">
        <f t="shared" si="0"/>
        <v>24</v>
      </c>
      <c r="E27" s="2">
        <v>3.6145833333333328E-2</v>
      </c>
      <c r="F27" s="2">
        <f t="shared" si="1"/>
        <v>2.1736111111111105E-2</v>
      </c>
      <c r="J27" s="1" t="str">
        <f t="shared" si="2"/>
        <v>Darran Ames</v>
      </c>
      <c r="M27" s="8">
        <f>IF(D27&lt;=L$4,SMALL(E$4:E$202,D27),"")</f>
        <v>3.8796296296296294E-2</v>
      </c>
      <c r="N27" s="8">
        <f>IF(D27&lt;=L$4,VLOOKUP(M27,E$4:F$202,2,FALSE),"")</f>
        <v>2.2650462962962959E-2</v>
      </c>
      <c r="O27" s="1" t="str">
        <f>IF(D27&lt;=L$4,VLOOKUP(M27,E$4:J$202,6,FALSE),"")</f>
        <v>Chris Cottam</v>
      </c>
      <c r="P27" s="40">
        <f>IF(D27&lt;=L$4,VLOOKUP(O27,A$4:B$202,2,FALSE),"")</f>
        <v>0</v>
      </c>
      <c r="Q27" s="40">
        <f t="shared" si="3"/>
        <v>17</v>
      </c>
      <c r="R27" s="6">
        <f t="shared" si="4"/>
        <v>17</v>
      </c>
      <c r="S27" s="6">
        <f>IF(AND(D27&lt;=L$4,P27&lt;&gt;"Y"),IF(N27&lt;VLOOKUP(O27,Runners!A$3:CT$201,S$1,FALSE),IF(Y$2="zero",0,Y$2),0),0)</f>
        <v>0</v>
      </c>
      <c r="T27" s="6">
        <f t="shared" si="5"/>
        <v>17</v>
      </c>
      <c r="U27" s="2"/>
      <c r="V27" s="2">
        <f>IF(O27&lt;&gt;"",VLOOKUP(O27,Runners!CZ$3:DM$201,V$1,FALSE),"")</f>
        <v>2.0022141706924314E-2</v>
      </c>
      <c r="W27" s="19">
        <f t="shared" si="6"/>
        <v>-0.13127073489494306</v>
      </c>
    </row>
    <row r="28" spans="1:23" x14ac:dyDescent="0.2">
      <c r="A28" s="1" t="s">
        <v>172</v>
      </c>
      <c r="C28" s="3">
        <f>IF(A28&lt;&gt;"",VLOOKUP(A28,Runners!A$3:AS$201,C$1,FALSE),0)</f>
        <v>1.1111111111111112E-2</v>
      </c>
      <c r="D28" s="6">
        <f t="shared" si="0"/>
        <v>25</v>
      </c>
      <c r="E28" s="2">
        <v>3.2685185185185185E-2</v>
      </c>
      <c r="F28" s="2">
        <f t="shared" si="1"/>
        <v>2.1574074074074072E-2</v>
      </c>
      <c r="J28" s="1" t="str">
        <f t="shared" si="2"/>
        <v>Daryl Bentley</v>
      </c>
      <c r="M28" s="8">
        <f>IF(D28&lt;=L$4,SMALL(E$4:E$202,D28),"")</f>
        <v>3.9131944444444448E-2</v>
      </c>
      <c r="N28" s="8">
        <f>IF(D28&lt;=L$4,VLOOKUP(M28,E$4:F$202,2,FALSE),"")</f>
        <v>2.9409722222222226E-2</v>
      </c>
      <c r="O28" s="1" t="str">
        <f>IF(D28&lt;=L$4,VLOOKUP(M28,E$4:J$202,6,FALSE),"")</f>
        <v>Laura Byrne</v>
      </c>
      <c r="P28" s="40">
        <f>IF(D28&lt;=L$4,VLOOKUP(O28,A$4:B$202,2,FALSE),"")</f>
        <v>0</v>
      </c>
      <c r="Q28" s="40">
        <f t="shared" si="3"/>
        <v>16</v>
      </c>
      <c r="R28" s="6">
        <f t="shared" si="4"/>
        <v>16</v>
      </c>
      <c r="S28" s="6">
        <f>IF(AND(D28&lt;=L$4,P28&lt;&gt;"Y"),IF(N28&lt;VLOOKUP(O28,Runners!A$3:CT$201,S$1,FALSE),IF(Y$2="zero",0,Y$2),0),0)</f>
        <v>0</v>
      </c>
      <c r="T28" s="6">
        <f t="shared" si="5"/>
        <v>16</v>
      </c>
      <c r="U28" s="2"/>
      <c r="V28" s="2">
        <f>IF(O28&lt;&gt;"",VLOOKUP(O28,Runners!CZ$3:DM$201,V$1,FALSE),"")</f>
        <v>2.647242351046699E-2</v>
      </c>
      <c r="W28" s="19">
        <f t="shared" si="6"/>
        <v>-0.11095692506558197</v>
      </c>
    </row>
    <row r="29" spans="1:23" x14ac:dyDescent="0.2">
      <c r="A29" s="1" t="s">
        <v>182</v>
      </c>
      <c r="C29" s="3">
        <f>IF(A29&lt;&gt;"",VLOOKUP(A29,Runners!A$3:AS$201,C$1,FALSE),0)</f>
        <v>1.5625E-2</v>
      </c>
      <c r="D29" s="6">
        <f t="shared" si="0"/>
        <v>26</v>
      </c>
      <c r="E29" s="2"/>
      <c r="F29" s="2">
        <f t="shared" si="1"/>
        <v>0</v>
      </c>
      <c r="J29" s="1" t="str">
        <f t="shared" si="2"/>
        <v>David Butler</v>
      </c>
      <c r="M29" s="8" t="str">
        <f>IF(D29&lt;=L$4,SMALL(E$4:E$202,D29),"")</f>
        <v/>
      </c>
      <c r="N29" s="8" t="str">
        <f>IF(D29&lt;=L$4,VLOOKUP(M29,E$4:F$202,2,FALSE),"")</f>
        <v/>
      </c>
      <c r="O29" s="1" t="str">
        <f>IF(D29&lt;=L$4,VLOOKUP(M29,E$4:J$202,6,FALSE),"")</f>
        <v/>
      </c>
      <c r="P29" s="40" t="str">
        <f>IF(D29&lt;=L$4,VLOOKUP(O29,A$4:B$202,2,FALSE),"")</f>
        <v/>
      </c>
      <c r="Q29" s="40" t="str">
        <f t="shared" si="3"/>
        <v/>
      </c>
      <c r="R29" s="6" t="str">
        <f t="shared" si="4"/>
        <v/>
      </c>
      <c r="S29" s="6">
        <f>IF(AND(D29&lt;=L$4,P29&lt;&gt;"Y"),IF(N29&lt;VLOOKUP(O29,Runners!A$3:CT$201,S$1,FALSE),IF(Y$2="zero",0,Y$2),0),0)</f>
        <v>0</v>
      </c>
      <c r="T29" s="6">
        <f t="shared" si="5"/>
        <v>0</v>
      </c>
      <c r="U29" s="2"/>
      <c r="V29" s="2" t="str">
        <f>IF(O29&lt;&gt;"",VLOOKUP(O29,Runners!CZ$3:DM$201,V$1,FALSE),"")</f>
        <v/>
      </c>
      <c r="W29" s="19" t="str">
        <f t="shared" si="6"/>
        <v/>
      </c>
    </row>
    <row r="30" spans="1:23" x14ac:dyDescent="0.2">
      <c r="A30" s="1" t="s">
        <v>10</v>
      </c>
      <c r="C30" s="3">
        <f>IF(A30&lt;&gt;"",VLOOKUP(A30,Runners!A$3:AS$201,C$1,FALSE),0)</f>
        <v>1.1284722222222222E-2</v>
      </c>
      <c r="D30" s="6">
        <f t="shared" si="0"/>
        <v>27</v>
      </c>
      <c r="E30" s="2">
        <v>3.6099537037037034E-2</v>
      </c>
      <c r="F30" s="2">
        <f t="shared" si="1"/>
        <v>2.481481481481481E-2</v>
      </c>
      <c r="J30" s="1" t="str">
        <f t="shared" si="2"/>
        <v>Debbie Cooper</v>
      </c>
      <c r="M30" s="8" t="str">
        <f>IF(D30&lt;=L$4,SMALL(E$4:E$202,D30),"")</f>
        <v/>
      </c>
      <c r="N30" s="8" t="str">
        <f>IF(D30&lt;=L$4,VLOOKUP(M30,E$4:F$202,2,FALSE),"")</f>
        <v/>
      </c>
      <c r="O30" s="1" t="str">
        <f>IF(D30&lt;=L$4,VLOOKUP(M30,E$4:J$202,6,FALSE),"")</f>
        <v/>
      </c>
      <c r="P30" s="40" t="str">
        <f>IF(D30&lt;=L$4,VLOOKUP(O30,A$4:B$202,2,FALSE),"")</f>
        <v/>
      </c>
      <c r="Q30" s="40" t="str">
        <f t="shared" si="3"/>
        <v/>
      </c>
      <c r="R30" s="6">
        <f t="shared" si="4"/>
        <v>0</v>
      </c>
      <c r="S30" s="6">
        <f>IF(AND(D30&lt;=L$4,P30&lt;&gt;"Y"),IF(N30&lt;VLOOKUP(O30,Runners!A$3:CT$201,S$1,FALSE),IF(Y$2="zero",0,Y$2),0),0)</f>
        <v>0</v>
      </c>
      <c r="T30" s="6">
        <f t="shared" si="5"/>
        <v>0</v>
      </c>
      <c r="U30" s="2"/>
      <c r="V30" s="2" t="str">
        <f>IF(O30&lt;&gt;"",VLOOKUP(O30,Runners!CZ$3:DM$201,V$1,FALSE),"")</f>
        <v/>
      </c>
      <c r="W30" s="19" t="str">
        <f t="shared" si="6"/>
        <v/>
      </c>
    </row>
    <row r="31" spans="1:23" x14ac:dyDescent="0.2">
      <c r="A31" s="1" t="s">
        <v>179</v>
      </c>
      <c r="C31" s="3">
        <f>IF(A31&lt;&gt;"",VLOOKUP(A31,Runners!A$3:AS$201,C$1,FALSE),0)</f>
        <v>5.9027777777777776E-3</v>
      </c>
      <c r="D31" s="6">
        <f t="shared" si="0"/>
        <v>28</v>
      </c>
      <c r="E31" s="2"/>
      <c r="F31" s="2">
        <f t="shared" si="1"/>
        <v>0</v>
      </c>
      <c r="J31" s="1" t="str">
        <f t="shared" si="2"/>
        <v>Debbie Francis</v>
      </c>
      <c r="M31" s="8" t="str">
        <f>IF(D31&lt;=L$4,SMALL(E$4:E$202,D31),"")</f>
        <v/>
      </c>
      <c r="N31" s="8" t="str">
        <f>IF(D31&lt;=L$4,VLOOKUP(M31,E$4:F$202,2,FALSE),"")</f>
        <v/>
      </c>
      <c r="O31" s="1" t="str">
        <f>IF(D31&lt;=L$4,VLOOKUP(M31,E$4:J$202,6,FALSE),"")</f>
        <v/>
      </c>
      <c r="P31" s="40" t="str">
        <f>IF(D31&lt;=L$4,VLOOKUP(O31,A$4:B$202,2,FALSE),"")</f>
        <v/>
      </c>
      <c r="Q31" s="40" t="str">
        <f t="shared" si="3"/>
        <v/>
      </c>
      <c r="R31" s="6">
        <f t="shared" si="4"/>
        <v>0</v>
      </c>
      <c r="S31" s="6">
        <f>IF(AND(D31&lt;=L$4,P31&lt;&gt;"Y"),IF(N31&lt;VLOOKUP(O31,Runners!A$3:CT$201,S$1,FALSE),IF(Y$2="zero",0,Y$2),0),0)</f>
        <v>0</v>
      </c>
      <c r="T31" s="6">
        <f t="shared" si="5"/>
        <v>0</v>
      </c>
      <c r="U31" s="2"/>
      <c r="V31" s="2" t="str">
        <f>IF(O31&lt;&gt;"",VLOOKUP(O31,Runners!CZ$3:DM$201,V$1,FALSE),"")</f>
        <v/>
      </c>
      <c r="W31" s="19" t="str">
        <f t="shared" si="6"/>
        <v/>
      </c>
    </row>
    <row r="32" spans="1:23" x14ac:dyDescent="0.2">
      <c r="A32" s="1" t="s">
        <v>166</v>
      </c>
      <c r="C32" s="3">
        <f>IF(A32&lt;&gt;"",VLOOKUP(A32,Runners!A$3:AS$201,C$1,FALSE),0)</f>
        <v>1.4930555555555556E-2</v>
      </c>
      <c r="D32" s="6">
        <f t="shared" si="0"/>
        <v>29</v>
      </c>
      <c r="E32" s="2"/>
      <c r="F32" s="2">
        <f t="shared" si="1"/>
        <v>0</v>
      </c>
      <c r="J32" s="1" t="str">
        <f t="shared" si="2"/>
        <v>Dez Appleton</v>
      </c>
      <c r="M32" s="8" t="str">
        <f>IF(D32&lt;=L$4,SMALL(E$4:E$202,D32),"")</f>
        <v/>
      </c>
      <c r="N32" s="8" t="str">
        <f>IF(D32&lt;=L$4,VLOOKUP(M32,E$4:F$202,2,FALSE),"")</f>
        <v/>
      </c>
      <c r="O32" s="1" t="str">
        <f>IF(D32&lt;=L$4,VLOOKUP(M32,E$4:J$202,6,FALSE),"")</f>
        <v/>
      </c>
      <c r="P32" s="40" t="str">
        <f>IF(D32&lt;=L$4,VLOOKUP(O32,A$4:B$202,2,FALSE),"")</f>
        <v/>
      </c>
      <c r="Q32" s="40" t="str">
        <f t="shared" si="3"/>
        <v/>
      </c>
      <c r="R32" s="6">
        <f t="shared" si="4"/>
        <v>0</v>
      </c>
      <c r="S32" s="6">
        <f>IF(AND(D32&lt;=L$4,P32&lt;&gt;"Y"),IF(N32&lt;VLOOKUP(O32,Runners!A$3:CT$201,S$1,FALSE),IF(Y$2="zero",0,Y$2),0),0)</f>
        <v>0</v>
      </c>
      <c r="T32" s="6">
        <f t="shared" si="5"/>
        <v>0</v>
      </c>
      <c r="U32" s="2"/>
      <c r="V32" s="2" t="str">
        <f>IF(O32&lt;&gt;"",VLOOKUP(O32,Runners!CZ$3:DM$201,V$1,FALSE),"")</f>
        <v/>
      </c>
      <c r="W32" s="19" t="str">
        <f t="shared" si="6"/>
        <v/>
      </c>
    </row>
    <row r="33" spans="1:23" x14ac:dyDescent="0.2">
      <c r="A33" s="1" t="s">
        <v>229</v>
      </c>
      <c r="B33" s="3"/>
      <c r="C33" s="3">
        <f>IF(A33&lt;&gt;"",VLOOKUP(A33,Runners!A$3:AS$201,C$1,FALSE),0)</f>
        <v>1.6840277777777777E-2</v>
      </c>
      <c r="D33" s="6">
        <f t="shared" si="0"/>
        <v>30</v>
      </c>
      <c r="E33" s="2">
        <v>3.667824074074074E-2</v>
      </c>
      <c r="F33" s="2">
        <f t="shared" si="1"/>
        <v>1.9837962962962963E-2</v>
      </c>
      <c r="J33" s="1" t="str">
        <f t="shared" si="2"/>
        <v>Dom Kirby</v>
      </c>
      <c r="M33" s="8" t="str">
        <f>IF(D33&lt;=L$4,SMALL(E$4:E$202,D33),"")</f>
        <v/>
      </c>
      <c r="N33" s="8" t="str">
        <f>IF(D33&lt;=L$4,VLOOKUP(M33,E$4:F$202,2,FALSE),"")</f>
        <v/>
      </c>
      <c r="O33" s="1" t="str">
        <f>IF(D33&lt;=L$4,VLOOKUP(M33,E$4:J$202,6,FALSE),"")</f>
        <v/>
      </c>
      <c r="P33" s="40" t="str">
        <f>IF(D33&lt;=L$4,VLOOKUP(O33,A$4:B$202,2,FALSE),"")</f>
        <v/>
      </c>
      <c r="Q33" s="40" t="str">
        <f t="shared" si="3"/>
        <v/>
      </c>
      <c r="R33" s="6">
        <f t="shared" si="4"/>
        <v>0</v>
      </c>
      <c r="S33" s="6">
        <f>IF(AND(D33&lt;=L$4,P33&lt;&gt;"Y"),IF(N33&lt;VLOOKUP(O33,Runners!A$3:CT$201,S$1,FALSE),IF(Y$2="zero",0,Y$2),0),0)</f>
        <v>0</v>
      </c>
      <c r="T33" s="6">
        <f t="shared" si="5"/>
        <v>0</v>
      </c>
      <c r="U33" s="2"/>
      <c r="V33" s="2" t="str">
        <f>IF(O33&lt;&gt;"",VLOOKUP(O33,Runners!CZ$3:DM$201,V$1,FALSE),"")</f>
        <v/>
      </c>
      <c r="W33" s="19" t="str">
        <f t="shared" si="6"/>
        <v/>
      </c>
    </row>
    <row r="34" spans="1:23" x14ac:dyDescent="0.2">
      <c r="A34" s="1" t="s">
        <v>171</v>
      </c>
      <c r="C34" s="3">
        <f>IF(A34&lt;&gt;"",VLOOKUP(A34,Runners!A$3:AS$201,C$1,FALSE),0)</f>
        <v>1.7187500000000001E-2</v>
      </c>
      <c r="D34" s="6">
        <f t="shared" si="0"/>
        <v>31</v>
      </c>
      <c r="E34" s="2"/>
      <c r="F34" s="2">
        <f t="shared" si="1"/>
        <v>0</v>
      </c>
      <c r="J34" s="1" t="str">
        <f t="shared" si="2"/>
        <v>Dominic Garrett</v>
      </c>
      <c r="M34" s="8" t="str">
        <f>IF(D34&lt;=L$4,SMALL(E$4:E$202,D34),"")</f>
        <v/>
      </c>
      <c r="N34" s="8" t="str">
        <f>IF(D34&lt;=L$4,VLOOKUP(M34,E$4:F$202,2,FALSE),"")</f>
        <v/>
      </c>
      <c r="O34" s="1" t="str">
        <f>IF(D34&lt;=L$4,VLOOKUP(M34,E$4:J$202,6,FALSE),"")</f>
        <v/>
      </c>
      <c r="P34" s="40" t="str">
        <f>IF(D34&lt;=L$4,VLOOKUP(O34,A$4:B$202,2,FALSE),"")</f>
        <v/>
      </c>
      <c r="Q34" s="40" t="str">
        <f t="shared" si="3"/>
        <v/>
      </c>
      <c r="R34" s="6">
        <f t="shared" si="4"/>
        <v>0</v>
      </c>
      <c r="S34" s="6">
        <f>IF(AND(D34&lt;=L$4,P34&lt;&gt;"Y"),IF(N34&lt;VLOOKUP(O34,Runners!A$3:CT$201,S$1,FALSE),IF(Y$2="zero",0,Y$2),0),0)</f>
        <v>0</v>
      </c>
      <c r="T34" s="6">
        <f t="shared" si="5"/>
        <v>0</v>
      </c>
      <c r="U34" s="2"/>
      <c r="V34" s="2" t="str">
        <f>IF(O34&lt;&gt;"",VLOOKUP(O34,Runners!CZ$3:DM$201,V$1,FALSE),"")</f>
        <v/>
      </c>
      <c r="W34" s="19" t="str">
        <f t="shared" si="6"/>
        <v/>
      </c>
    </row>
    <row r="35" spans="1:23" x14ac:dyDescent="0.2">
      <c r="A35" s="1" t="s">
        <v>189</v>
      </c>
      <c r="C35" s="3">
        <f>IF(A35&lt;&gt;"",VLOOKUP(A35,Runners!A$3:AS$201,C$1,FALSE),0)</f>
        <v>1.0763888888888889E-2</v>
      </c>
      <c r="D35" s="6">
        <f t="shared" si="0"/>
        <v>32</v>
      </c>
      <c r="E35" s="2"/>
      <c r="F35" s="2">
        <f t="shared" si="1"/>
        <v>0</v>
      </c>
      <c r="J35" s="1" t="str">
        <f t="shared" si="2"/>
        <v>Emma Johnston</v>
      </c>
      <c r="M35" s="8" t="str">
        <f>IF(D35&lt;=L$4,SMALL(E$4:E$202,D35),"")</f>
        <v/>
      </c>
      <c r="N35" s="8" t="str">
        <f>IF(D35&lt;=L$4,VLOOKUP(M35,E$4:F$202,2,FALSE),"")</f>
        <v/>
      </c>
      <c r="O35" s="1" t="str">
        <f>IF(D35&lt;=L$4,VLOOKUP(M35,E$4:J$202,6,FALSE),"")</f>
        <v/>
      </c>
      <c r="P35" s="40" t="str">
        <f>IF(D35&lt;=L$4,VLOOKUP(O35,A$4:B$202,2,FALSE),"")</f>
        <v/>
      </c>
      <c r="Q35" s="40" t="str">
        <f t="shared" si="3"/>
        <v/>
      </c>
      <c r="R35" s="6">
        <f t="shared" si="4"/>
        <v>0</v>
      </c>
      <c r="S35" s="6">
        <f>IF(AND(D35&lt;=L$4,P35&lt;&gt;"Y"),IF(N35&lt;VLOOKUP(O35,Runners!A$3:CT$201,S$1,FALSE),IF(Y$2="zero",0,Y$2),0),0)</f>
        <v>0</v>
      </c>
      <c r="T35" s="6">
        <f t="shared" si="5"/>
        <v>0</v>
      </c>
      <c r="U35" s="2"/>
      <c r="V35" s="2" t="str">
        <f>IF(O35&lt;&gt;"",VLOOKUP(O35,Runners!CZ$3:DM$201,V$1,FALSE),"")</f>
        <v/>
      </c>
      <c r="W35" s="19" t="str">
        <f t="shared" si="6"/>
        <v/>
      </c>
    </row>
    <row r="36" spans="1:23" x14ac:dyDescent="0.2">
      <c r="A36" s="1" t="s">
        <v>226</v>
      </c>
      <c r="B36" s="3"/>
      <c r="C36" s="3">
        <f>IF(A36&lt;&gt;"",VLOOKUP(A36,Runners!A$3:AS$201,C$1,FALSE),0)</f>
        <v>1.7361111111111112E-2</v>
      </c>
      <c r="D36" s="6">
        <f t="shared" ref="D36:D68" si="7">D35+1</f>
        <v>33</v>
      </c>
      <c r="E36" s="2"/>
      <c r="F36" s="2">
        <f t="shared" ref="F36:F68" si="8">IF(E36&gt;0,E36-C36,0)</f>
        <v>0</v>
      </c>
      <c r="J36" s="1" t="str">
        <f t="shared" ref="J36:J68" si="9">A36</f>
        <v>Ethan McAvoy</v>
      </c>
      <c r="M36" s="8" t="str">
        <f>IF(D36&lt;=L$4,SMALL(E$4:E$202,D36),"")</f>
        <v/>
      </c>
      <c r="N36" s="8" t="str">
        <f>IF(D36&lt;=L$4,VLOOKUP(M36,E$4:F$202,2,FALSE),"")</f>
        <v/>
      </c>
      <c r="O36" s="1" t="str">
        <f>IF(D36&lt;=L$4,VLOOKUP(M36,E$4:J$202,6,FALSE),"")</f>
        <v/>
      </c>
      <c r="P36" s="40" t="str">
        <f>IF(D36&lt;=L$4,VLOOKUP(O36,A$4:B$202,2,FALSE),"")</f>
        <v/>
      </c>
      <c r="Q36" s="40" t="str">
        <f t="shared" ref="Q36:Q68" si="10">IF(D36&lt;=L$4,IF(P36="Y",Q35,Q35-1),"")</f>
        <v/>
      </c>
      <c r="R36" s="6">
        <f t="shared" ref="R36:R68" si="11">IF(Q36=Q35,0,IF(Q36&gt;0,Q36,1))</f>
        <v>0</v>
      </c>
      <c r="S36" s="6">
        <f>IF(AND(D36&lt;=L$4,P36&lt;&gt;"Y"),IF(N36&lt;VLOOKUP(O36,Runners!A$3:CT$201,S$1,FALSE),IF(Y$2="zero",0,Y$2),0),0)</f>
        <v>0</v>
      </c>
      <c r="T36" s="6">
        <f t="shared" ref="T36:T68" si="12">IF(AND(D36&lt;=L$4,P36&lt;&gt;"Y"),S36+R36,0)</f>
        <v>0</v>
      </c>
      <c r="U36" s="2"/>
      <c r="V36" s="2" t="str">
        <f>IF(O36&lt;&gt;"",VLOOKUP(O36,Runners!CZ$3:DM$201,V$1,FALSE),"")</f>
        <v/>
      </c>
      <c r="W36" s="19" t="str">
        <f t="shared" ref="W36:W68" si="13">IF(O36&lt;&gt;"",(V36-N36)/V36,"")</f>
        <v/>
      </c>
    </row>
    <row r="37" spans="1:23" x14ac:dyDescent="0.2">
      <c r="A37" s="1" t="s">
        <v>200</v>
      </c>
      <c r="C37" s="3">
        <f>IF(A37&lt;&gt;"",VLOOKUP(A37,Runners!A$3:AS$201,C$1,FALSE),0)</f>
        <v>1.545138888888889E-2</v>
      </c>
      <c r="D37" s="6">
        <f t="shared" si="7"/>
        <v>34</v>
      </c>
      <c r="E37" s="2"/>
      <c r="F37" s="2">
        <f t="shared" si="8"/>
        <v>0</v>
      </c>
      <c r="J37" s="1" t="str">
        <f t="shared" si="9"/>
        <v>George Thomson</v>
      </c>
      <c r="M37" s="8" t="str">
        <f>IF(D37&lt;=L$4,SMALL(E$4:E$202,D37),"")</f>
        <v/>
      </c>
      <c r="N37" s="8" t="str">
        <f>IF(D37&lt;=L$4,VLOOKUP(M37,E$4:F$202,2,FALSE),"")</f>
        <v/>
      </c>
      <c r="O37" s="1" t="str">
        <f>IF(D37&lt;=L$4,VLOOKUP(M37,E$4:J$202,6,FALSE),"")</f>
        <v/>
      </c>
      <c r="P37" s="40" t="str">
        <f>IF(D37&lt;=L$4,VLOOKUP(O37,A$4:B$202,2,FALSE),"")</f>
        <v/>
      </c>
      <c r="Q37" s="40" t="str">
        <f t="shared" si="10"/>
        <v/>
      </c>
      <c r="R37" s="6">
        <f t="shared" si="11"/>
        <v>0</v>
      </c>
      <c r="S37" s="6">
        <f>IF(AND(D37&lt;=L$4,P37&lt;&gt;"Y"),IF(N37&lt;VLOOKUP(O37,Runners!A$3:CT$201,S$1,FALSE),IF(Y$2="zero",0,Y$2),0),0)</f>
        <v>0</v>
      </c>
      <c r="T37" s="6">
        <f t="shared" si="12"/>
        <v>0</v>
      </c>
      <c r="U37" s="2"/>
      <c r="V37" s="2" t="str">
        <f>IF(O37&lt;&gt;"",VLOOKUP(O37,Runners!CZ$3:DM$201,V$1,FALSE),"")</f>
        <v/>
      </c>
      <c r="W37" s="19" t="str">
        <f t="shared" si="13"/>
        <v/>
      </c>
    </row>
    <row r="38" spans="1:23" x14ac:dyDescent="0.2">
      <c r="A38" s="1" t="s">
        <v>205</v>
      </c>
      <c r="C38" s="3">
        <f>IF(A38&lt;&gt;"",VLOOKUP(A38,Runners!A$3:AS$201,C$1,FALSE),0)</f>
        <v>1.1111111111111112E-2</v>
      </c>
      <c r="D38" s="6">
        <f t="shared" si="7"/>
        <v>35</v>
      </c>
      <c r="E38" s="2"/>
      <c r="F38" s="2">
        <f t="shared" si="8"/>
        <v>0</v>
      </c>
      <c r="J38" s="1" t="str">
        <f t="shared" si="9"/>
        <v>Georgina Read</v>
      </c>
      <c r="M38" s="8" t="str">
        <f>IF(D38&lt;=L$4,SMALL(E$4:E$202,D38),"")</f>
        <v/>
      </c>
      <c r="N38" s="8" t="str">
        <f>IF(D38&lt;=L$4,VLOOKUP(M38,E$4:F$202,2,FALSE),"")</f>
        <v/>
      </c>
      <c r="O38" s="1" t="str">
        <f>IF(D38&lt;=L$4,VLOOKUP(M38,E$4:J$202,6,FALSE),"")</f>
        <v/>
      </c>
      <c r="P38" s="40" t="str">
        <f>IF(D38&lt;=L$4,VLOOKUP(O38,A$4:B$202,2,FALSE),"")</f>
        <v/>
      </c>
      <c r="Q38" s="40" t="str">
        <f t="shared" si="10"/>
        <v/>
      </c>
      <c r="R38" s="6">
        <f t="shared" si="11"/>
        <v>0</v>
      </c>
      <c r="S38" s="6">
        <f>IF(AND(D38&lt;=L$4,P38&lt;&gt;"Y"),IF(N38&lt;VLOOKUP(O38,Runners!A$3:CT$201,S$1,FALSE),IF(Y$2="zero",0,Y$2),0),0)</f>
        <v>0</v>
      </c>
      <c r="T38" s="6">
        <f t="shared" si="12"/>
        <v>0</v>
      </c>
      <c r="U38" s="2"/>
      <c r="V38" s="2" t="str">
        <f>IF(O38&lt;&gt;"",VLOOKUP(O38,Runners!CZ$3:DM$201,V$1,FALSE),"")</f>
        <v/>
      </c>
      <c r="W38" s="19" t="str">
        <f t="shared" si="13"/>
        <v/>
      </c>
    </row>
    <row r="39" spans="1:23" x14ac:dyDescent="0.2">
      <c r="A39" s="1" t="s">
        <v>54</v>
      </c>
      <c r="C39" s="3">
        <f>IF(A39&lt;&gt;"",VLOOKUP(A39,Runners!A$3:AS$201,C$1,FALSE),0)</f>
        <v>1.6840277777777777E-2</v>
      </c>
      <c r="D39" s="6">
        <f t="shared" si="7"/>
        <v>36</v>
      </c>
      <c r="E39" s="2"/>
      <c r="F39" s="2">
        <f t="shared" si="8"/>
        <v>0</v>
      </c>
      <c r="J39" s="1" t="str">
        <f t="shared" si="9"/>
        <v>Gill Draper</v>
      </c>
      <c r="M39" s="8" t="str">
        <f>IF(D39&lt;=L$4,SMALL(E$4:E$202,D39),"")</f>
        <v/>
      </c>
      <c r="N39" s="8" t="str">
        <f>IF(D39&lt;=L$4,VLOOKUP(M39,E$4:F$202,2,FALSE),"")</f>
        <v/>
      </c>
      <c r="O39" s="1" t="str">
        <f>IF(D39&lt;=L$4,VLOOKUP(M39,E$4:J$202,6,FALSE),"")</f>
        <v/>
      </c>
      <c r="P39" s="40" t="str">
        <f>IF(D39&lt;=L$4,VLOOKUP(O39,A$4:B$202,2,FALSE),"")</f>
        <v/>
      </c>
      <c r="Q39" s="40" t="str">
        <f t="shared" si="10"/>
        <v/>
      </c>
      <c r="R39" s="6">
        <f t="shared" si="11"/>
        <v>0</v>
      </c>
      <c r="S39" s="6">
        <f>IF(AND(D39&lt;=L$4,P39&lt;&gt;"Y"),IF(N39&lt;VLOOKUP(O39,Runners!A$3:CT$201,S$1,FALSE),IF(Y$2="zero",0,Y$2),0),0)</f>
        <v>0</v>
      </c>
      <c r="T39" s="6">
        <f t="shared" si="12"/>
        <v>0</v>
      </c>
      <c r="U39" s="2"/>
      <c r="V39" s="2" t="str">
        <f>IF(O39&lt;&gt;"",VLOOKUP(O39,Runners!CZ$3:DM$201,V$1,FALSE),"")</f>
        <v/>
      </c>
      <c r="W39" s="19" t="str">
        <f t="shared" si="13"/>
        <v/>
      </c>
    </row>
    <row r="40" spans="1:23" x14ac:dyDescent="0.2">
      <c r="A40" s="1" t="s">
        <v>3</v>
      </c>
      <c r="C40" s="3">
        <f>IF(A40&lt;&gt;"",VLOOKUP(A40,Runners!A$3:AS$201,C$1,FALSE),0)</f>
        <v>1.1805555555555555E-2</v>
      </c>
      <c r="D40" s="6">
        <f t="shared" si="7"/>
        <v>37</v>
      </c>
      <c r="E40" s="2"/>
      <c r="F40" s="2">
        <f t="shared" si="8"/>
        <v>0</v>
      </c>
      <c r="J40" s="1" t="str">
        <f t="shared" si="9"/>
        <v>Graham Webster</v>
      </c>
      <c r="M40" s="8" t="str">
        <f>IF(D40&lt;=L$4,SMALL(E$4:E$202,D40),"")</f>
        <v/>
      </c>
      <c r="N40" s="8" t="str">
        <f>IF(D40&lt;=L$4,VLOOKUP(M40,E$4:F$202,2,FALSE),"")</f>
        <v/>
      </c>
      <c r="O40" s="1" t="str">
        <f>IF(D40&lt;=L$4,VLOOKUP(M40,E$4:J$202,6,FALSE),"")</f>
        <v/>
      </c>
      <c r="P40" s="40" t="str">
        <f>IF(D40&lt;=L$4,VLOOKUP(O40,A$4:B$202,2,FALSE),"")</f>
        <v/>
      </c>
      <c r="Q40" s="40" t="str">
        <f t="shared" si="10"/>
        <v/>
      </c>
      <c r="R40" s="6">
        <f t="shared" si="11"/>
        <v>0</v>
      </c>
      <c r="S40" s="6">
        <f>IF(AND(D40&lt;=L$4,P40&lt;&gt;"Y"),IF(N40&lt;VLOOKUP(O40,Runners!A$3:CT$201,S$1,FALSE),IF(Y$2="zero",0,Y$2),0),0)</f>
        <v>0</v>
      </c>
      <c r="T40" s="6">
        <f t="shared" si="12"/>
        <v>0</v>
      </c>
      <c r="U40" s="2"/>
      <c r="V40" s="2" t="str">
        <f>IF(O40&lt;&gt;"",VLOOKUP(O40,Runners!CZ$3:DM$201,V$1,FALSE),"")</f>
        <v/>
      </c>
      <c r="W40" s="19" t="str">
        <f t="shared" si="13"/>
        <v/>
      </c>
    </row>
    <row r="41" spans="1:23" x14ac:dyDescent="0.2">
      <c r="A41" s="1" t="s">
        <v>175</v>
      </c>
      <c r="C41" s="3">
        <f>IF(A41&lt;&gt;"",VLOOKUP(A41,Runners!A$3:AS$201,C$1,FALSE),0)</f>
        <v>6.2500000000000003E-3</v>
      </c>
      <c r="D41" s="6">
        <f t="shared" si="7"/>
        <v>38</v>
      </c>
      <c r="E41" s="2"/>
      <c r="F41" s="2">
        <f t="shared" si="8"/>
        <v>0</v>
      </c>
      <c r="J41" s="1" t="str">
        <f t="shared" si="9"/>
        <v>Graham Young</v>
      </c>
      <c r="M41" s="8" t="str">
        <f>IF(D41&lt;=L$4,SMALL(E$4:E$202,D41),"")</f>
        <v/>
      </c>
      <c r="N41" s="8" t="str">
        <f>IF(D41&lt;=L$4,VLOOKUP(M41,E$4:F$202,2,FALSE),"")</f>
        <v/>
      </c>
      <c r="O41" s="1" t="str">
        <f>IF(D41&lt;=L$4,VLOOKUP(M41,E$4:J$202,6,FALSE),"")</f>
        <v/>
      </c>
      <c r="P41" s="40" t="str">
        <f>IF(D41&lt;=L$4,VLOOKUP(O41,A$4:B$202,2,FALSE),"")</f>
        <v/>
      </c>
      <c r="Q41" s="40" t="str">
        <f t="shared" si="10"/>
        <v/>
      </c>
      <c r="R41" s="6">
        <f t="shared" si="11"/>
        <v>0</v>
      </c>
      <c r="S41" s="6">
        <f>IF(AND(D41&lt;=L$4,P41&lt;&gt;"Y"),IF(N41&lt;VLOOKUP(O41,Runners!A$3:CT$201,S$1,FALSE),IF(Y$2="zero",0,Y$2),0),0)</f>
        <v>0</v>
      </c>
      <c r="T41" s="6">
        <f t="shared" si="12"/>
        <v>0</v>
      </c>
      <c r="U41" s="2"/>
      <c r="V41" s="2" t="str">
        <f>IF(O41&lt;&gt;"",VLOOKUP(O41,Runners!CZ$3:DM$201,V$1,FALSE),"")</f>
        <v/>
      </c>
      <c r="W41" s="19" t="str">
        <f t="shared" si="13"/>
        <v/>
      </c>
    </row>
    <row r="42" spans="1:23" x14ac:dyDescent="0.2">
      <c r="A42" s="1" t="s">
        <v>7</v>
      </c>
      <c r="C42" s="3">
        <f>IF(A42&lt;&gt;"",VLOOKUP(A42,Runners!A$3:AS$201,C$1,FALSE),0)</f>
        <v>1.0416666666666666E-2</v>
      </c>
      <c r="D42" s="6">
        <f t="shared" si="7"/>
        <v>39</v>
      </c>
      <c r="E42" s="2">
        <v>3.5694444444444445E-2</v>
      </c>
      <c r="F42" s="2">
        <f t="shared" si="8"/>
        <v>2.5277777777777781E-2</v>
      </c>
      <c r="J42" s="1" t="str">
        <f t="shared" si="9"/>
        <v>Greg Oulton</v>
      </c>
      <c r="M42" s="8" t="str">
        <f>IF(D42&lt;=L$4,SMALL(E$4:E$202,D42),"")</f>
        <v/>
      </c>
      <c r="N42" s="8" t="str">
        <f>IF(D42&lt;=L$4,VLOOKUP(M42,E$4:F$202,2,FALSE),"")</f>
        <v/>
      </c>
      <c r="O42" s="1" t="str">
        <f>IF(D42&lt;=L$4,VLOOKUP(M42,E$4:J$202,6,FALSE),"")</f>
        <v/>
      </c>
      <c r="P42" s="40" t="str">
        <f>IF(D42&lt;=L$4,VLOOKUP(O42,A$4:B$202,2,FALSE),"")</f>
        <v/>
      </c>
      <c r="Q42" s="40" t="str">
        <f t="shared" si="10"/>
        <v/>
      </c>
      <c r="R42" s="6">
        <f t="shared" si="11"/>
        <v>0</v>
      </c>
      <c r="S42" s="6">
        <f>IF(AND(D42&lt;=L$4,P42&lt;&gt;"Y"),IF(N42&lt;VLOOKUP(O42,Runners!A$3:CT$201,S$1,FALSE),IF(Y$2="zero",0,Y$2),0),0)</f>
        <v>0</v>
      </c>
      <c r="T42" s="6">
        <f t="shared" si="12"/>
        <v>0</v>
      </c>
      <c r="U42" s="2"/>
      <c r="V42" s="2" t="str">
        <f>IF(O42&lt;&gt;"",VLOOKUP(O42,Runners!CZ$3:DM$201,V$1,FALSE),"")</f>
        <v/>
      </c>
      <c r="W42" s="19" t="str">
        <f t="shared" si="13"/>
        <v/>
      </c>
    </row>
    <row r="43" spans="1:23" x14ac:dyDescent="0.2">
      <c r="A43" s="1" t="s">
        <v>177</v>
      </c>
      <c r="B43" s="3"/>
      <c r="C43" s="3">
        <f>IF(A43&lt;&gt;"",VLOOKUP(A43,Runners!A$3:AS$201,C$1,FALSE),0)</f>
        <v>1.9791666666666666E-2</v>
      </c>
      <c r="D43" s="6">
        <f t="shared" si="7"/>
        <v>40</v>
      </c>
      <c r="E43" s="2"/>
      <c r="F43" s="2">
        <f t="shared" si="8"/>
        <v>0</v>
      </c>
      <c r="J43" s="1" t="str">
        <f t="shared" si="9"/>
        <v>Guest 35:00</v>
      </c>
      <c r="M43" s="8" t="str">
        <f>IF(D43&lt;=L$4,SMALL(E$4:E$202,D43),"")</f>
        <v/>
      </c>
      <c r="N43" s="8" t="str">
        <f>IF(D43&lt;=L$4,VLOOKUP(M43,E$4:F$202,2,FALSE),"")</f>
        <v/>
      </c>
      <c r="O43" s="1" t="str">
        <f>IF(D43&lt;=L$4,VLOOKUP(M43,E$4:J$202,6,FALSE),"")</f>
        <v/>
      </c>
      <c r="P43" s="40" t="str">
        <f>IF(D43&lt;=L$4,VLOOKUP(O43,A$4:B$202,2,FALSE),"")</f>
        <v/>
      </c>
      <c r="Q43" s="40" t="str">
        <f t="shared" si="10"/>
        <v/>
      </c>
      <c r="R43" s="6">
        <f t="shared" si="11"/>
        <v>0</v>
      </c>
      <c r="S43" s="6">
        <f>IF(AND(D43&lt;=L$4,P43&lt;&gt;"Y"),IF(N43&lt;VLOOKUP(O43,Runners!A$3:CT$201,S$1,FALSE),IF(Y$2="zero",0,Y$2),0),0)</f>
        <v>0</v>
      </c>
      <c r="T43" s="6">
        <f t="shared" si="12"/>
        <v>0</v>
      </c>
      <c r="U43" s="2"/>
      <c r="V43" s="2" t="str">
        <f>IF(O43&lt;&gt;"",VLOOKUP(O43,Runners!CZ$3:DM$201,V$1,FALSE),"")</f>
        <v/>
      </c>
      <c r="W43" s="19" t="str">
        <f t="shared" si="13"/>
        <v/>
      </c>
    </row>
    <row r="44" spans="1:23" x14ac:dyDescent="0.2">
      <c r="A44" s="1" t="s">
        <v>176</v>
      </c>
      <c r="B44" s="3"/>
      <c r="C44" s="3">
        <f>IF(A44&lt;&gt;"",VLOOKUP(A44,Runners!A$3:AS$201,C$1,FALSE),0)</f>
        <v>1.8576388888888889E-2</v>
      </c>
      <c r="D44" s="6">
        <f t="shared" si="7"/>
        <v>41</v>
      </c>
      <c r="E44" s="2"/>
      <c r="F44" s="2">
        <f t="shared" si="8"/>
        <v>0</v>
      </c>
      <c r="J44" s="1" t="str">
        <f t="shared" si="9"/>
        <v>Guest 37:30</v>
      </c>
      <c r="M44" s="8" t="str">
        <f>IF(D44&lt;=L$4,SMALL(E$4:E$202,D44),"")</f>
        <v/>
      </c>
      <c r="N44" s="8" t="str">
        <f>IF(D44&lt;=L$4,VLOOKUP(M44,E$4:F$202,2,FALSE),"")</f>
        <v/>
      </c>
      <c r="O44" s="1" t="str">
        <f>IF(D44&lt;=L$4,VLOOKUP(M44,E$4:J$202,6,FALSE),"")</f>
        <v/>
      </c>
      <c r="P44" s="40" t="str">
        <f>IF(D44&lt;=L$4,VLOOKUP(O44,A$4:B$202,2,FALSE),"")</f>
        <v/>
      </c>
      <c r="Q44" s="40" t="str">
        <f t="shared" si="10"/>
        <v/>
      </c>
      <c r="R44" s="6">
        <f t="shared" si="11"/>
        <v>0</v>
      </c>
      <c r="S44" s="6">
        <f>IF(AND(D44&lt;=L$4,P44&lt;&gt;"Y"),IF(N44&lt;VLOOKUP(O44,Runners!A$3:CT$201,S$1,FALSE),IF(Y$2="zero",0,Y$2),0),0)</f>
        <v>0</v>
      </c>
      <c r="T44" s="6">
        <f t="shared" si="12"/>
        <v>0</v>
      </c>
      <c r="U44" s="2"/>
      <c r="V44" s="2" t="str">
        <f>IF(O44&lt;&gt;"",VLOOKUP(O44,Runners!CZ$3:DM$201,V$1,FALSE),"")</f>
        <v/>
      </c>
      <c r="W44" s="19" t="str">
        <f t="shared" si="13"/>
        <v/>
      </c>
    </row>
    <row r="45" spans="1:23" x14ac:dyDescent="0.2">
      <c r="A45" s="1" t="s">
        <v>158</v>
      </c>
      <c r="C45" s="3">
        <f>IF(A45&lt;&gt;"",VLOOKUP(A45,Runners!A$3:AS$201,C$1,FALSE),0)</f>
        <v>1.7361111111111112E-2</v>
      </c>
      <c r="D45" s="6">
        <f t="shared" si="7"/>
        <v>42</v>
      </c>
      <c r="E45" s="2"/>
      <c r="F45" s="2">
        <f t="shared" si="8"/>
        <v>0</v>
      </c>
      <c r="J45" s="1" t="str">
        <f t="shared" si="9"/>
        <v>Guest 40</v>
      </c>
      <c r="M45" s="8" t="str">
        <f>IF(D45&lt;=L$4,SMALL(E$4:E$202,D45),"")</f>
        <v/>
      </c>
      <c r="N45" s="8" t="str">
        <f>IF(D45&lt;=L$4,VLOOKUP(M45,E$4:F$202,2,FALSE),"")</f>
        <v/>
      </c>
      <c r="O45" s="1" t="str">
        <f>IF(D45&lt;=L$4,VLOOKUP(M45,E$4:J$202,6,FALSE),"")</f>
        <v/>
      </c>
      <c r="P45" s="40" t="str">
        <f>IF(D45&lt;=L$4,VLOOKUP(O45,A$4:B$202,2,FALSE),"")</f>
        <v/>
      </c>
      <c r="Q45" s="40" t="str">
        <f t="shared" si="10"/>
        <v/>
      </c>
      <c r="R45" s="6">
        <f t="shared" si="11"/>
        <v>0</v>
      </c>
      <c r="S45" s="6">
        <f>IF(AND(D45&lt;=L$4,P45&lt;&gt;"Y"),IF(N45&lt;VLOOKUP(O45,Runners!A$3:CT$201,S$1,FALSE),IF(Y$2="zero",0,Y$2),0),0)</f>
        <v>0</v>
      </c>
      <c r="T45" s="6">
        <f t="shared" si="12"/>
        <v>0</v>
      </c>
      <c r="U45" s="2"/>
      <c r="V45" s="2" t="str">
        <f>IF(O45&lt;&gt;"",VLOOKUP(O45,Runners!CZ$3:DM$201,V$1,FALSE),"")</f>
        <v/>
      </c>
      <c r="W45" s="19" t="str">
        <f t="shared" si="13"/>
        <v/>
      </c>
    </row>
    <row r="46" spans="1:23" x14ac:dyDescent="0.2">
      <c r="A46" s="1" t="s">
        <v>159</v>
      </c>
      <c r="C46" s="3">
        <f>IF(A46&lt;&gt;"",VLOOKUP(A46,Runners!A$3:AS$201,C$1,FALSE),0)</f>
        <v>1.6145833333333335E-2</v>
      </c>
      <c r="D46" s="6">
        <f t="shared" si="7"/>
        <v>43</v>
      </c>
      <c r="E46" s="2"/>
      <c r="F46" s="2">
        <f t="shared" si="8"/>
        <v>0</v>
      </c>
      <c r="J46" s="1" t="str">
        <f t="shared" si="9"/>
        <v>Guest 42:30</v>
      </c>
      <c r="M46" s="8" t="str">
        <f>IF(D46&lt;=L$4,SMALL(E$4:E$202,D46),"")</f>
        <v/>
      </c>
      <c r="N46" s="8" t="str">
        <f>IF(D46&lt;=L$4,VLOOKUP(M46,E$4:F$202,2,FALSE),"")</f>
        <v/>
      </c>
      <c r="O46" s="1" t="str">
        <f>IF(D46&lt;=L$4,VLOOKUP(M46,E$4:J$202,6,FALSE),"")</f>
        <v/>
      </c>
      <c r="P46" s="40" t="str">
        <f>IF(D46&lt;=L$4,VLOOKUP(O46,A$4:B$202,2,FALSE),"")</f>
        <v/>
      </c>
      <c r="Q46" s="40" t="str">
        <f t="shared" si="10"/>
        <v/>
      </c>
      <c r="R46" s="6">
        <f t="shared" si="11"/>
        <v>0</v>
      </c>
      <c r="S46" s="6">
        <f>IF(AND(D46&lt;=L$4,P46&lt;&gt;"Y"),IF(N46&lt;VLOOKUP(O46,Runners!A$3:CT$201,S$1,FALSE),IF(Y$2="zero",0,Y$2),0),0)</f>
        <v>0</v>
      </c>
      <c r="T46" s="6">
        <f t="shared" si="12"/>
        <v>0</v>
      </c>
      <c r="U46" s="2"/>
      <c r="V46" s="2" t="str">
        <f>IF(O46&lt;&gt;"",VLOOKUP(O46,Runners!CZ$3:DM$201,V$1,FALSE),"")</f>
        <v/>
      </c>
      <c r="W46" s="19" t="str">
        <f t="shared" si="13"/>
        <v/>
      </c>
    </row>
    <row r="47" spans="1:23" x14ac:dyDescent="0.2">
      <c r="A47" s="1" t="s">
        <v>160</v>
      </c>
      <c r="C47" s="3">
        <f>IF(A47&lt;&gt;"",VLOOKUP(A47,Runners!A$3:AS$201,C$1,FALSE),0)</f>
        <v>1.4930555555555556E-2</v>
      </c>
      <c r="D47" s="6">
        <f t="shared" si="7"/>
        <v>44</v>
      </c>
      <c r="E47" s="2"/>
      <c r="F47" s="2">
        <f t="shared" si="8"/>
        <v>0</v>
      </c>
      <c r="J47" s="1" t="str">
        <f t="shared" si="9"/>
        <v>Guest 45</v>
      </c>
      <c r="M47" s="8" t="str">
        <f>IF(D47&lt;=L$4,SMALL(E$4:E$202,D47),"")</f>
        <v/>
      </c>
      <c r="N47" s="8" t="str">
        <f>IF(D47&lt;=L$4,VLOOKUP(M47,E$4:F$202,2,FALSE),"")</f>
        <v/>
      </c>
      <c r="O47" s="1" t="str">
        <f>IF(D47&lt;=L$4,VLOOKUP(M47,E$4:J$202,6,FALSE),"")</f>
        <v/>
      </c>
      <c r="P47" s="40" t="str">
        <f>IF(D47&lt;=L$4,VLOOKUP(O47,A$4:B$202,2,FALSE),"")</f>
        <v/>
      </c>
      <c r="Q47" s="40" t="str">
        <f t="shared" si="10"/>
        <v/>
      </c>
      <c r="R47" s="6">
        <f t="shared" si="11"/>
        <v>0</v>
      </c>
      <c r="S47" s="6">
        <f>IF(AND(D47&lt;=L$4,P47&lt;&gt;"Y"),IF(N47&lt;VLOOKUP(O47,Runners!A$3:CT$201,S$1,FALSE),IF(Y$2="zero",0,Y$2),0),0)</f>
        <v>0</v>
      </c>
      <c r="T47" s="6">
        <f t="shared" si="12"/>
        <v>0</v>
      </c>
      <c r="U47" s="2"/>
      <c r="V47" s="2" t="str">
        <f>IF(O47&lt;&gt;"",VLOOKUP(O47,Runners!CZ$3:DM$201,V$1,FALSE),"")</f>
        <v/>
      </c>
      <c r="W47" s="19" t="str">
        <f t="shared" si="13"/>
        <v/>
      </c>
    </row>
    <row r="48" spans="1:23" x14ac:dyDescent="0.2">
      <c r="A48" s="1" t="s">
        <v>161</v>
      </c>
      <c r="C48" s="3">
        <f>IF(A48&lt;&gt;"",VLOOKUP(A48,Runners!A$3:AS$201,C$1,FALSE),0)</f>
        <v>1.3888888888888888E-2</v>
      </c>
      <c r="D48" s="6">
        <f t="shared" si="7"/>
        <v>45</v>
      </c>
      <c r="E48" s="2"/>
      <c r="F48" s="2">
        <f t="shared" si="8"/>
        <v>0</v>
      </c>
      <c r="J48" s="1" t="str">
        <f t="shared" si="9"/>
        <v>Guest 47:30</v>
      </c>
      <c r="M48" s="8" t="str">
        <f>IF(D48&lt;=L$4,SMALL(E$4:E$202,D48),"")</f>
        <v/>
      </c>
      <c r="N48" s="8" t="str">
        <f>IF(D48&lt;=L$4,VLOOKUP(M48,E$4:F$202,2,FALSE),"")</f>
        <v/>
      </c>
      <c r="O48" s="1" t="str">
        <f>IF(D48&lt;=L$4,VLOOKUP(M48,E$4:J$202,6,FALSE),"")</f>
        <v/>
      </c>
      <c r="P48" s="40" t="str">
        <f>IF(D48&lt;=L$4,VLOOKUP(O48,A$4:B$202,2,FALSE),"")</f>
        <v/>
      </c>
      <c r="Q48" s="40" t="str">
        <f t="shared" si="10"/>
        <v/>
      </c>
      <c r="R48" s="6">
        <f t="shared" si="11"/>
        <v>0</v>
      </c>
      <c r="S48" s="6">
        <f>IF(AND(D48&lt;=L$4,P48&lt;&gt;"Y"),IF(N48&lt;VLOOKUP(O48,Runners!A$3:CT$201,S$1,FALSE),IF(Y$2="zero",0,Y$2),0),0)</f>
        <v>0</v>
      </c>
      <c r="T48" s="6">
        <f t="shared" si="12"/>
        <v>0</v>
      </c>
      <c r="U48" s="2"/>
      <c r="V48" s="2" t="str">
        <f>IF(O48&lt;&gt;"",VLOOKUP(O48,Runners!CZ$3:DM$201,V$1,FALSE),"")</f>
        <v/>
      </c>
      <c r="W48" s="19" t="str">
        <f t="shared" si="13"/>
        <v/>
      </c>
    </row>
    <row r="49" spans="1:23" x14ac:dyDescent="0.2">
      <c r="A49" s="1" t="s">
        <v>162</v>
      </c>
      <c r="C49" s="3">
        <f>IF(A49&lt;&gt;"",VLOOKUP(A49,Runners!A$3:AS$201,C$1,FALSE),0)</f>
        <v>1.2673611111111111E-2</v>
      </c>
      <c r="D49" s="6">
        <f t="shared" si="7"/>
        <v>46</v>
      </c>
      <c r="E49" s="2"/>
      <c r="F49" s="2">
        <f t="shared" si="8"/>
        <v>0</v>
      </c>
      <c r="J49" s="1" t="str">
        <f t="shared" si="9"/>
        <v>Guest 50</v>
      </c>
      <c r="M49" s="8" t="str">
        <f>IF(D49&lt;=L$4,SMALL(E$4:E$202,D49),"")</f>
        <v/>
      </c>
      <c r="N49" s="8" t="str">
        <f>IF(D49&lt;=L$4,VLOOKUP(M49,E$4:F$202,2,FALSE),"")</f>
        <v/>
      </c>
      <c r="O49" s="1" t="str">
        <f>IF(D49&lt;=L$4,VLOOKUP(M49,E$4:J$202,6,FALSE),"")</f>
        <v/>
      </c>
      <c r="P49" s="40" t="str">
        <f>IF(D49&lt;=L$4,VLOOKUP(O49,A$4:B$202,2,FALSE),"")</f>
        <v/>
      </c>
      <c r="Q49" s="40" t="str">
        <f t="shared" si="10"/>
        <v/>
      </c>
      <c r="R49" s="6">
        <f t="shared" si="11"/>
        <v>0</v>
      </c>
      <c r="S49" s="6">
        <f>IF(AND(D49&lt;=L$4,P49&lt;&gt;"Y"),IF(N49&lt;VLOOKUP(O49,Runners!A$3:CT$201,S$1,FALSE),IF(Y$2="zero",0,Y$2),0),0)</f>
        <v>0</v>
      </c>
      <c r="T49" s="6">
        <f t="shared" si="12"/>
        <v>0</v>
      </c>
      <c r="U49" s="2"/>
      <c r="V49" s="2" t="str">
        <f>IF(O49&lt;&gt;"",VLOOKUP(O49,Runners!CZ$3:DM$201,V$1,FALSE),"")</f>
        <v/>
      </c>
      <c r="W49" s="19" t="str">
        <f t="shared" si="13"/>
        <v/>
      </c>
    </row>
    <row r="50" spans="1:23" x14ac:dyDescent="0.2">
      <c r="A50" s="1" t="s">
        <v>163</v>
      </c>
      <c r="C50" s="3">
        <f>IF(A50&lt;&gt;"",VLOOKUP(A50,Runners!A$3:AS$201,C$1,FALSE),0)</f>
        <v>1.0243055555555556E-2</v>
      </c>
      <c r="D50" s="6">
        <f t="shared" si="7"/>
        <v>47</v>
      </c>
      <c r="E50" s="2"/>
      <c r="F50" s="2">
        <f t="shared" si="8"/>
        <v>0</v>
      </c>
      <c r="J50" s="1" t="str">
        <f t="shared" si="9"/>
        <v>Guest 55</v>
      </c>
      <c r="M50" s="8" t="str">
        <f>IF(D50&lt;=L$4,SMALL(E$4:E$202,D50),"")</f>
        <v/>
      </c>
      <c r="N50" s="8" t="str">
        <f>IF(D50&lt;=L$4,VLOOKUP(M50,E$4:F$202,2,FALSE),"")</f>
        <v/>
      </c>
      <c r="O50" s="1" t="str">
        <f>IF(D50&lt;=L$4,VLOOKUP(M50,E$4:J$202,6,FALSE),"")</f>
        <v/>
      </c>
      <c r="P50" s="40" t="str">
        <f>IF(D50&lt;=L$4,VLOOKUP(O50,A$4:B$202,2,FALSE),"")</f>
        <v/>
      </c>
      <c r="Q50" s="40" t="str">
        <f t="shared" si="10"/>
        <v/>
      </c>
      <c r="R50" s="6">
        <f t="shared" si="11"/>
        <v>0</v>
      </c>
      <c r="S50" s="6">
        <f>IF(AND(D50&lt;=L$4,P50&lt;&gt;"Y"),IF(N50&lt;VLOOKUP(O50,Runners!A$3:CT$201,S$1,FALSE),IF(Y$2="zero",0,Y$2),0),0)</f>
        <v>0</v>
      </c>
      <c r="T50" s="6">
        <f t="shared" si="12"/>
        <v>0</v>
      </c>
      <c r="U50" s="2"/>
      <c r="V50" s="2" t="str">
        <f>IF(O50&lt;&gt;"",VLOOKUP(O50,Runners!CZ$3:DM$201,V$1,FALSE),"")</f>
        <v/>
      </c>
      <c r="W50" s="19" t="str">
        <f t="shared" si="13"/>
        <v/>
      </c>
    </row>
    <row r="51" spans="1:23" x14ac:dyDescent="0.2">
      <c r="A51" s="1" t="s">
        <v>164</v>
      </c>
      <c r="C51" s="3">
        <f>IF(A51&lt;&gt;"",VLOOKUP(A51,Runners!A$3:AS$201,C$1,FALSE),0)</f>
        <v>7.9861111111111105E-3</v>
      </c>
      <c r="D51" s="6">
        <f t="shared" si="7"/>
        <v>48</v>
      </c>
      <c r="E51" s="2"/>
      <c r="F51" s="2">
        <f t="shared" si="8"/>
        <v>0</v>
      </c>
      <c r="J51" s="1" t="str">
        <f t="shared" si="9"/>
        <v>Guest 60</v>
      </c>
      <c r="M51" s="8" t="str">
        <f>IF(D51&lt;=L$4,SMALL(E$4:E$202,D51),"")</f>
        <v/>
      </c>
      <c r="N51" s="8" t="str">
        <f>IF(D51&lt;=L$4,VLOOKUP(M51,E$4:F$202,2,FALSE),"")</f>
        <v/>
      </c>
      <c r="O51" s="1" t="str">
        <f>IF(D51&lt;=L$4,VLOOKUP(M51,E$4:J$202,6,FALSE),"")</f>
        <v/>
      </c>
      <c r="P51" s="40" t="str">
        <f>IF(D51&lt;=L$4,VLOOKUP(O51,A$4:B$202,2,FALSE),"")</f>
        <v/>
      </c>
      <c r="Q51" s="40" t="str">
        <f t="shared" si="10"/>
        <v/>
      </c>
      <c r="R51" s="6">
        <f t="shared" si="11"/>
        <v>0</v>
      </c>
      <c r="S51" s="6">
        <f>IF(AND(D51&lt;=L$4,P51&lt;&gt;"Y"),IF(N51&lt;VLOOKUP(O51,Runners!A$3:CT$201,S$1,FALSE),IF(Y$2="zero",0,Y$2),0),0)</f>
        <v>0</v>
      </c>
      <c r="T51" s="6">
        <f t="shared" si="12"/>
        <v>0</v>
      </c>
      <c r="U51" s="2"/>
      <c r="V51" s="2" t="str">
        <f>IF(O51&lt;&gt;"",VLOOKUP(O51,Runners!CZ$3:DM$201,V$1,FALSE),"")</f>
        <v/>
      </c>
      <c r="W51" s="19" t="str">
        <f t="shared" si="13"/>
        <v/>
      </c>
    </row>
    <row r="52" spans="1:23" x14ac:dyDescent="0.2">
      <c r="A52" s="1" t="s">
        <v>149</v>
      </c>
      <c r="C52" s="3">
        <f>IF(A52&lt;&gt;"",VLOOKUP(A52,Runners!A$3:AS$201,C$1,FALSE),0)</f>
        <v>1.5104166666666667E-2</v>
      </c>
      <c r="D52" s="6">
        <f t="shared" si="7"/>
        <v>49</v>
      </c>
      <c r="E52" s="2"/>
      <c r="F52" s="2">
        <f t="shared" si="8"/>
        <v>0</v>
      </c>
      <c r="J52" s="1" t="str">
        <f t="shared" si="9"/>
        <v>Ian Tate</v>
      </c>
      <c r="M52" s="8" t="str">
        <f>IF(D52&lt;=L$4,SMALL(E$4:E$202,D52),"")</f>
        <v/>
      </c>
      <c r="N52" s="8" t="str">
        <f>IF(D52&lt;=L$4,VLOOKUP(M52,E$4:F$202,2,FALSE),"")</f>
        <v/>
      </c>
      <c r="O52" s="1" t="str">
        <f>IF(D52&lt;=L$4,VLOOKUP(M52,E$4:J$202,6,FALSE),"")</f>
        <v/>
      </c>
      <c r="P52" s="40" t="str">
        <f>IF(D52&lt;=L$4,VLOOKUP(O52,A$4:B$202,2,FALSE),"")</f>
        <v/>
      </c>
      <c r="Q52" s="40" t="str">
        <f t="shared" si="10"/>
        <v/>
      </c>
      <c r="R52" s="6">
        <f t="shared" si="11"/>
        <v>0</v>
      </c>
      <c r="S52" s="6">
        <f>IF(AND(D52&lt;=L$4,P52&lt;&gt;"Y"),IF(N52&lt;VLOOKUP(O52,Runners!A$3:CT$201,S$1,FALSE),IF(Y$2="zero",0,Y$2),0),0)</f>
        <v>0</v>
      </c>
      <c r="T52" s="6">
        <f t="shared" si="12"/>
        <v>0</v>
      </c>
      <c r="U52" s="2"/>
      <c r="V52" s="2" t="str">
        <f>IF(O52&lt;&gt;"",VLOOKUP(O52,Runners!CZ$3:DM$201,V$1,FALSE),"")</f>
        <v/>
      </c>
      <c r="W52" s="19" t="str">
        <f t="shared" si="13"/>
        <v/>
      </c>
    </row>
    <row r="53" spans="1:23" x14ac:dyDescent="0.2">
      <c r="A53" s="1" t="s">
        <v>203</v>
      </c>
      <c r="C53" s="3">
        <f>IF(A53&lt;&gt;"",VLOOKUP(A53,Runners!A$3:AS$201,C$1,FALSE),0)</f>
        <v>7.1180555555555554E-3</v>
      </c>
      <c r="D53" s="6">
        <f t="shared" si="7"/>
        <v>50</v>
      </c>
      <c r="E53" s="2"/>
      <c r="F53" s="2">
        <f t="shared" si="8"/>
        <v>0</v>
      </c>
      <c r="J53" s="1" t="str">
        <f t="shared" si="9"/>
        <v>Jackie Carruthers</v>
      </c>
      <c r="M53" s="8" t="str">
        <f>IF(D53&lt;=L$4,SMALL(E$4:E$202,D53),"")</f>
        <v/>
      </c>
      <c r="N53" s="8" t="str">
        <f>IF(D53&lt;=L$4,VLOOKUP(M53,E$4:F$202,2,FALSE),"")</f>
        <v/>
      </c>
      <c r="O53" s="1" t="str">
        <f>IF(D53&lt;=L$4,VLOOKUP(M53,E$4:J$202,6,FALSE),"")</f>
        <v/>
      </c>
      <c r="P53" s="40" t="str">
        <f>IF(D53&lt;=L$4,VLOOKUP(O53,A$4:B$202,2,FALSE),"")</f>
        <v/>
      </c>
      <c r="Q53" s="40" t="str">
        <f t="shared" si="10"/>
        <v/>
      </c>
      <c r="R53" s="6">
        <f t="shared" si="11"/>
        <v>0</v>
      </c>
      <c r="S53" s="6">
        <f>IF(AND(D53&lt;=L$4,P53&lt;&gt;"Y"),IF(N53&lt;VLOOKUP(O53,Runners!A$3:CT$201,S$1,FALSE),IF(Y$2="zero",0,Y$2),0),0)</f>
        <v>0</v>
      </c>
      <c r="T53" s="6">
        <f t="shared" si="12"/>
        <v>0</v>
      </c>
      <c r="U53" s="2"/>
      <c r="V53" s="2" t="str">
        <f>IF(O53&lt;&gt;"",VLOOKUP(O53,Runners!CZ$3:DM$201,V$1,FALSE),"")</f>
        <v/>
      </c>
      <c r="W53" s="19" t="str">
        <f t="shared" si="13"/>
        <v/>
      </c>
    </row>
    <row r="54" spans="1:23" x14ac:dyDescent="0.2">
      <c r="A54" s="1" t="s">
        <v>8</v>
      </c>
      <c r="C54" s="3">
        <f>IF(A54&lt;&gt;"",VLOOKUP(A54,Runners!A$3:AS$201,C$1,FALSE),0)</f>
        <v>7.9861111111111105E-3</v>
      </c>
      <c r="D54" s="6">
        <f t="shared" si="7"/>
        <v>51</v>
      </c>
      <c r="E54" s="2">
        <v>3.7627314814814815E-2</v>
      </c>
      <c r="F54" s="2">
        <f t="shared" si="8"/>
        <v>2.9641203703703704E-2</v>
      </c>
      <c r="J54" s="1" t="str">
        <f t="shared" si="9"/>
        <v>Jacqui Murray</v>
      </c>
      <c r="M54" s="8" t="str">
        <f>IF(D54&lt;=L$4,SMALL(E$4:E$202,D54),"")</f>
        <v/>
      </c>
      <c r="N54" s="8" t="str">
        <f>IF(D54&lt;=L$4,VLOOKUP(M54,E$4:F$202,2,FALSE),"")</f>
        <v/>
      </c>
      <c r="O54" s="1" t="str">
        <f>IF(D54&lt;=L$4,VLOOKUP(M54,E$4:J$202,6,FALSE),"")</f>
        <v/>
      </c>
      <c r="P54" s="40" t="str">
        <f>IF(D54&lt;=L$4,VLOOKUP(O54,A$4:B$202,2,FALSE),"")</f>
        <v/>
      </c>
      <c r="Q54" s="40" t="str">
        <f t="shared" si="10"/>
        <v/>
      </c>
      <c r="R54" s="6">
        <f t="shared" si="11"/>
        <v>0</v>
      </c>
      <c r="S54" s="6">
        <f>IF(AND(D54&lt;=L$4,P54&lt;&gt;"Y"),IF(N54&lt;VLOOKUP(O54,Runners!A$3:CT$201,S$1,FALSE),IF(Y$2="zero",0,Y$2),0),0)</f>
        <v>0</v>
      </c>
      <c r="T54" s="6">
        <f t="shared" si="12"/>
        <v>0</v>
      </c>
      <c r="U54" s="2"/>
      <c r="V54" s="2" t="str">
        <f>IF(O54&lt;&gt;"",VLOOKUP(O54,Runners!CZ$3:DM$201,V$1,FALSE),"")</f>
        <v/>
      </c>
      <c r="W54" s="19" t="str">
        <f t="shared" si="13"/>
        <v/>
      </c>
    </row>
    <row r="55" spans="1:23" x14ac:dyDescent="0.2">
      <c r="A55" s="1" t="s">
        <v>230</v>
      </c>
      <c r="C55" s="3">
        <f>IF(A55&lt;&gt;"",VLOOKUP(A55,Runners!A$3:AS$201,C$1,FALSE),0)</f>
        <v>1.545138888888889E-2</v>
      </c>
      <c r="E55" s="2"/>
      <c r="F55" s="2">
        <f t="shared" si="8"/>
        <v>0</v>
      </c>
      <c r="J55" s="1" t="str">
        <f t="shared" si="9"/>
        <v>James Whittle</v>
      </c>
      <c r="M55" s="8"/>
      <c r="P55" s="40"/>
      <c r="Q55" s="40"/>
      <c r="T55" s="6"/>
      <c r="U55" s="2"/>
      <c r="V55" s="2"/>
      <c r="W55" s="19"/>
    </row>
    <row r="56" spans="1:23" x14ac:dyDescent="0.2">
      <c r="A56" s="1" t="s">
        <v>153</v>
      </c>
      <c r="C56" s="3">
        <f>IF(A56&lt;&gt;"",VLOOKUP(A56,Runners!A$3:AS$201,C$1,FALSE),0)</f>
        <v>1.1631944444444445E-2</v>
      </c>
      <c r="D56" s="6">
        <f>D54+1</f>
        <v>52</v>
      </c>
      <c r="E56" s="2"/>
      <c r="F56" s="2">
        <f t="shared" si="8"/>
        <v>0</v>
      </c>
      <c r="J56" s="1" t="str">
        <f t="shared" si="9"/>
        <v>Jason Sheridan</v>
      </c>
      <c r="M56" s="8" t="str">
        <f>IF(D56&lt;=L$4,SMALL(E$4:E$202,D56),"")</f>
        <v/>
      </c>
      <c r="N56" s="8" t="str">
        <f>IF(D56&lt;=L$4,VLOOKUP(M56,E$4:F$202,2,FALSE),"")</f>
        <v/>
      </c>
      <c r="O56" s="1" t="str">
        <f>IF(D56&lt;=L$4,VLOOKUP(M56,E$4:J$202,6,FALSE),"")</f>
        <v/>
      </c>
      <c r="P56" s="40" t="str">
        <f>IF(D56&lt;=L$4,VLOOKUP(O56,A$4:B$202,2,FALSE),"")</f>
        <v/>
      </c>
      <c r="Q56" s="40" t="str">
        <f>IF(D56&lt;=L$4,IF(P56="Y",Q54,Q54-1),"")</f>
        <v/>
      </c>
      <c r="R56" s="6">
        <f>IF(Q56=Q54,0,IF(Q56&gt;0,Q56,1))</f>
        <v>0</v>
      </c>
      <c r="S56" s="6">
        <f>IF(AND(D56&lt;=L$4,P56&lt;&gt;"Y"),IF(N56&lt;VLOOKUP(O56,Runners!A$3:CT$201,S$1,FALSE),IF(Y$2="zero",0,Y$2),0),0)</f>
        <v>0</v>
      </c>
      <c r="T56" s="6">
        <f t="shared" si="12"/>
        <v>0</v>
      </c>
      <c r="U56" s="2"/>
      <c r="V56" s="2" t="str">
        <f>IF(O56&lt;&gt;"",VLOOKUP(O56,Runners!CZ$3:DM$201,V$1,FALSE),"")</f>
        <v/>
      </c>
      <c r="W56" s="19" t="str">
        <f t="shared" si="13"/>
        <v/>
      </c>
    </row>
    <row r="57" spans="1:23" x14ac:dyDescent="0.2">
      <c r="A57" s="1" t="s">
        <v>180</v>
      </c>
      <c r="B57" s="3"/>
      <c r="C57" s="3">
        <f>IF(A57&lt;&gt;"",VLOOKUP(A57,Runners!A$3:AS$201,C$1,FALSE),0)</f>
        <v>7.4652777777777781E-3</v>
      </c>
      <c r="D57" s="6">
        <f t="shared" si="7"/>
        <v>53</v>
      </c>
      <c r="E57" s="2"/>
      <c r="F57" s="2">
        <f t="shared" si="8"/>
        <v>0</v>
      </c>
      <c r="J57" s="1" t="str">
        <f t="shared" si="9"/>
        <v>Jen Trohear</v>
      </c>
      <c r="M57" s="8" t="str">
        <f>IF(D57&lt;=L$4,SMALL(E$4:E$202,D57),"")</f>
        <v/>
      </c>
      <c r="N57" s="8" t="str">
        <f>IF(D57&lt;=L$4,VLOOKUP(M57,E$4:F$202,2,FALSE),"")</f>
        <v/>
      </c>
      <c r="O57" s="1" t="str">
        <f>IF(D57&lt;=L$4,VLOOKUP(M57,E$4:J$202,6,FALSE),"")</f>
        <v/>
      </c>
      <c r="P57" s="40" t="str">
        <f>IF(D57&lt;=L$4,VLOOKUP(O57,A$4:B$202,2,FALSE),"")</f>
        <v/>
      </c>
      <c r="Q57" s="40" t="str">
        <f t="shared" si="10"/>
        <v/>
      </c>
      <c r="R57" s="6">
        <f t="shared" si="11"/>
        <v>0</v>
      </c>
      <c r="S57" s="6">
        <f>IF(AND(D57&lt;=L$4,P57&lt;&gt;"Y"),IF(N57&lt;VLOOKUP(O57,Runners!A$3:CT$201,S$1,FALSE),IF(Y$2="zero",0,Y$2),0),0)</f>
        <v>0</v>
      </c>
      <c r="T57" s="6">
        <f t="shared" si="12"/>
        <v>0</v>
      </c>
      <c r="U57" s="2"/>
      <c r="V57" s="2" t="str">
        <f>IF(O57&lt;&gt;"",VLOOKUP(O57,Runners!CZ$3:DM$201,V$1,FALSE),"")</f>
        <v/>
      </c>
      <c r="W57" s="19" t="str">
        <f t="shared" si="13"/>
        <v/>
      </c>
    </row>
    <row r="58" spans="1:23" x14ac:dyDescent="0.2">
      <c r="A58" s="1" t="s">
        <v>212</v>
      </c>
      <c r="C58" s="3">
        <f>IF(A58&lt;&gt;"",VLOOKUP(A58,Runners!A$3:AS$201,C$1,FALSE),0)</f>
        <v>1.4930555555555556E-2</v>
      </c>
      <c r="D58" s="6">
        <f t="shared" si="7"/>
        <v>54</v>
      </c>
      <c r="E58" s="2">
        <v>3.6631944444444446E-2</v>
      </c>
      <c r="F58" s="2">
        <f t="shared" si="8"/>
        <v>2.1701388888888888E-2</v>
      </c>
      <c r="J58" s="1" t="str">
        <f t="shared" si="9"/>
        <v>Jennifer Hill</v>
      </c>
      <c r="M58" s="8" t="str">
        <f>IF(D58&lt;=L$4,SMALL(E$4:E$202,D58),"")</f>
        <v/>
      </c>
      <c r="N58" s="8" t="str">
        <f>IF(D58&lt;=L$4,VLOOKUP(M58,E$4:F$202,2,FALSE),"")</f>
        <v/>
      </c>
      <c r="O58" s="1" t="str">
        <f>IF(D58&lt;=L$4,VLOOKUP(M58,E$4:J$202,6,FALSE),"")</f>
        <v/>
      </c>
      <c r="P58" s="40" t="str">
        <f>IF(D58&lt;=L$4,VLOOKUP(O58,A$4:B$202,2,FALSE),"")</f>
        <v/>
      </c>
      <c r="Q58" s="40" t="str">
        <f t="shared" si="10"/>
        <v/>
      </c>
      <c r="R58" s="6">
        <f t="shared" si="11"/>
        <v>0</v>
      </c>
      <c r="S58" s="6">
        <f>IF(AND(D58&lt;=L$4,P58&lt;&gt;"Y"),IF(N58&lt;VLOOKUP(O58,Runners!A$3:CT$201,S$1,FALSE),IF(Y$2="zero",0,Y$2),0),0)</f>
        <v>0</v>
      </c>
      <c r="T58" s="6">
        <f t="shared" si="12"/>
        <v>0</v>
      </c>
      <c r="U58" s="2"/>
      <c r="V58" s="2" t="str">
        <f>IF(O58&lt;&gt;"",VLOOKUP(O58,Runners!CZ$3:DM$201,V$1,FALSE),"")</f>
        <v/>
      </c>
      <c r="W58" s="19" t="str">
        <f t="shared" si="13"/>
        <v/>
      </c>
    </row>
    <row r="59" spans="1:23" x14ac:dyDescent="0.2">
      <c r="A59" s="1" t="s">
        <v>6</v>
      </c>
      <c r="C59" s="3">
        <f>IF(A59&lt;&gt;"",VLOOKUP(A59,Runners!A$3:AS$201,C$1,FALSE),0)</f>
        <v>1.9097222222222222E-3</v>
      </c>
      <c r="D59" s="6">
        <f t="shared" si="7"/>
        <v>55</v>
      </c>
      <c r="E59" s="2"/>
      <c r="F59" s="2">
        <f t="shared" si="8"/>
        <v>0</v>
      </c>
      <c r="J59" s="1" t="str">
        <f t="shared" si="9"/>
        <v>Jeremy McCandless</v>
      </c>
      <c r="M59" s="8" t="str">
        <f>IF(D59&lt;=L$4,SMALL(E$4:E$202,D59),"")</f>
        <v/>
      </c>
      <c r="N59" s="8" t="str">
        <f>IF(D59&lt;=L$4,VLOOKUP(M59,E$4:F$202,2,FALSE),"")</f>
        <v/>
      </c>
      <c r="O59" s="1" t="str">
        <f>IF(D59&lt;=L$4,VLOOKUP(M59,E$4:J$202,6,FALSE),"")</f>
        <v/>
      </c>
      <c r="P59" s="40" t="str">
        <f>IF(D59&lt;=L$4,VLOOKUP(O59,A$4:B$202,2,FALSE),"")</f>
        <v/>
      </c>
      <c r="Q59" s="40" t="str">
        <f t="shared" si="10"/>
        <v/>
      </c>
      <c r="R59" s="6">
        <f t="shared" si="11"/>
        <v>0</v>
      </c>
      <c r="S59" s="6">
        <f>IF(AND(D59&lt;=L$4,P59&lt;&gt;"Y"),IF(N59&lt;VLOOKUP(O59,Runners!A$3:CT$201,S$1,FALSE),IF(Y$2="zero",0,Y$2),0),0)</f>
        <v>0</v>
      </c>
      <c r="T59" s="6">
        <f t="shared" si="12"/>
        <v>0</v>
      </c>
      <c r="U59" s="2"/>
      <c r="V59" s="2" t="str">
        <f>IF(O59&lt;&gt;"",VLOOKUP(O59,Runners!CZ$3:DM$201,V$1,FALSE),"")</f>
        <v/>
      </c>
      <c r="W59" s="19" t="str">
        <f t="shared" si="13"/>
        <v/>
      </c>
    </row>
    <row r="60" spans="1:23" x14ac:dyDescent="0.2">
      <c r="A60" s="1" t="s">
        <v>19</v>
      </c>
      <c r="C60" s="3">
        <f>IF(A60&lt;&gt;"",VLOOKUP(A60,Runners!A$3:AS$201,C$1,FALSE),0)</f>
        <v>1.9791666666666666E-2</v>
      </c>
      <c r="D60" s="6">
        <f t="shared" si="7"/>
        <v>56</v>
      </c>
      <c r="E60" s="2">
        <v>3.7175925925925925E-2</v>
      </c>
      <c r="F60" s="2">
        <f t="shared" si="8"/>
        <v>1.7384259259259259E-2</v>
      </c>
      <c r="J60" s="1" t="str">
        <f t="shared" si="9"/>
        <v>Joe Greenwood</v>
      </c>
      <c r="M60" s="8" t="str">
        <f>IF(D60&lt;=L$4,SMALL(E$4:E$202,D60),"")</f>
        <v/>
      </c>
      <c r="N60" s="8" t="str">
        <f>IF(D60&lt;=L$4,VLOOKUP(M60,E$4:F$202,2,FALSE),"")</f>
        <v/>
      </c>
      <c r="O60" s="1" t="str">
        <f>IF(D60&lt;=L$4,VLOOKUP(M60,E$4:J$202,6,FALSE),"")</f>
        <v/>
      </c>
      <c r="P60" s="40" t="str">
        <f>IF(D60&lt;=L$4,VLOOKUP(O60,A$4:B$202,2,FALSE),"")</f>
        <v/>
      </c>
      <c r="Q60" s="40" t="str">
        <f t="shared" si="10"/>
        <v/>
      </c>
      <c r="R60" s="6">
        <f t="shared" si="11"/>
        <v>0</v>
      </c>
      <c r="S60" s="6">
        <f>IF(AND(D60&lt;=L$4,P60&lt;&gt;"Y"),IF(N60&lt;VLOOKUP(O60,Runners!A$3:CT$201,S$1,FALSE),IF(Y$2="zero",0,Y$2),0),0)</f>
        <v>0</v>
      </c>
      <c r="T60" s="6">
        <f t="shared" si="12"/>
        <v>0</v>
      </c>
      <c r="U60" s="2"/>
      <c r="V60" s="2" t="str">
        <f>IF(O60&lt;&gt;"",VLOOKUP(O60,Runners!CZ$3:DM$201,V$1,FALSE),"")</f>
        <v/>
      </c>
      <c r="W60" s="19" t="str">
        <f t="shared" si="13"/>
        <v/>
      </c>
    </row>
    <row r="61" spans="1:23" x14ac:dyDescent="0.2">
      <c r="A61" s="1" t="s">
        <v>133</v>
      </c>
      <c r="B61" s="3"/>
      <c r="C61" s="3">
        <f>IF(A61&lt;&gt;"",VLOOKUP(A61,Runners!A$3:AS$201,C$1,FALSE),0)</f>
        <v>1.4236111111111111E-2</v>
      </c>
      <c r="D61" s="6">
        <f t="shared" si="7"/>
        <v>57</v>
      </c>
      <c r="E61" s="2"/>
      <c r="F61" s="2">
        <f t="shared" si="8"/>
        <v>0</v>
      </c>
      <c r="J61" s="1" t="str">
        <f t="shared" si="9"/>
        <v>John Bertenshaw</v>
      </c>
      <c r="M61" s="8" t="str">
        <f>IF(D61&lt;=L$4,SMALL(E$4:E$202,D61),"")</f>
        <v/>
      </c>
      <c r="N61" s="8" t="str">
        <f>IF(D61&lt;=L$4,VLOOKUP(M61,E$4:F$202,2,FALSE),"")</f>
        <v/>
      </c>
      <c r="O61" s="1" t="str">
        <f>IF(D61&lt;=L$4,VLOOKUP(M61,E$4:J$202,6,FALSE),"")</f>
        <v/>
      </c>
      <c r="P61" s="40" t="str">
        <f>IF(D61&lt;=L$4,VLOOKUP(O61,A$4:B$202,2,FALSE),"")</f>
        <v/>
      </c>
      <c r="Q61" s="40" t="str">
        <f t="shared" si="10"/>
        <v/>
      </c>
      <c r="R61" s="6">
        <f t="shared" si="11"/>
        <v>0</v>
      </c>
      <c r="S61" s="6">
        <f>IF(AND(D61&lt;=L$4,P61&lt;&gt;"Y"),IF(N61&lt;VLOOKUP(O61,Runners!A$3:CT$201,S$1,FALSE),IF(Y$2="zero",0,Y$2),0),0)</f>
        <v>0</v>
      </c>
      <c r="T61" s="6">
        <f t="shared" si="12"/>
        <v>0</v>
      </c>
      <c r="U61" s="2"/>
      <c r="V61" s="2" t="str">
        <f>IF(O61&lt;&gt;"",VLOOKUP(O61,Runners!CZ$3:DM$201,V$1,FALSE),"")</f>
        <v/>
      </c>
      <c r="W61" s="19" t="str">
        <f t="shared" si="13"/>
        <v/>
      </c>
    </row>
    <row r="62" spans="1:23" x14ac:dyDescent="0.2">
      <c r="A62" s="1" t="s">
        <v>152</v>
      </c>
      <c r="B62" s="3"/>
      <c r="C62" s="3">
        <f>IF(A62&lt;&gt;"",VLOOKUP(A62,Runners!A$3:AS$201,C$1,FALSE),0)</f>
        <v>1.7708333333333333E-2</v>
      </c>
      <c r="D62" s="6">
        <f t="shared" si="7"/>
        <v>58</v>
      </c>
      <c r="E62" s="2"/>
      <c r="F62" s="2">
        <f t="shared" si="8"/>
        <v>0</v>
      </c>
      <c r="J62" s="1" t="str">
        <f t="shared" si="9"/>
        <v>Jonathan Tuck</v>
      </c>
      <c r="M62" s="8" t="str">
        <f>IF(D62&lt;=L$4,SMALL(E$4:E$202,D62),"")</f>
        <v/>
      </c>
      <c r="N62" s="8" t="str">
        <f>IF(D62&lt;=L$4,VLOOKUP(M62,E$4:F$202,2,FALSE),"")</f>
        <v/>
      </c>
      <c r="O62" s="1" t="str">
        <f>IF(D62&lt;=L$4,VLOOKUP(M62,E$4:J$202,6,FALSE),"")</f>
        <v/>
      </c>
      <c r="P62" s="40" t="str">
        <f>IF(D62&lt;=L$4,VLOOKUP(O62,A$4:B$202,2,FALSE),"")</f>
        <v/>
      </c>
      <c r="Q62" s="40" t="str">
        <f t="shared" si="10"/>
        <v/>
      </c>
      <c r="R62" s="6">
        <f t="shared" si="11"/>
        <v>0</v>
      </c>
      <c r="S62" s="6">
        <f>IF(AND(D62&lt;=L$4,P62&lt;&gt;"Y"),IF(N62&lt;VLOOKUP(O62,Runners!A$3:CT$201,S$1,FALSE),IF(Y$2="zero",0,Y$2),0),0)</f>
        <v>0</v>
      </c>
      <c r="T62" s="6">
        <f t="shared" si="12"/>
        <v>0</v>
      </c>
      <c r="U62" s="2"/>
      <c r="V62" s="2" t="str">
        <f>IF(O62&lt;&gt;"",VLOOKUP(O62,Runners!CZ$3:DM$201,V$1,FALSE),"")</f>
        <v/>
      </c>
      <c r="W62" s="19" t="str">
        <f t="shared" si="13"/>
        <v/>
      </c>
    </row>
    <row r="63" spans="1:23" x14ac:dyDescent="0.2">
      <c r="A63" s="1" t="s">
        <v>17</v>
      </c>
      <c r="C63" s="3">
        <f>IF(A63&lt;&gt;"",VLOOKUP(A63,Runners!A$3:AS$201,C$1,FALSE),0)</f>
        <v>9.3749999999999997E-3</v>
      </c>
      <c r="D63" s="6">
        <f t="shared" si="7"/>
        <v>59</v>
      </c>
      <c r="E63" s="2"/>
      <c r="F63" s="2">
        <f t="shared" si="8"/>
        <v>0</v>
      </c>
      <c r="J63" s="1" t="str">
        <f t="shared" si="9"/>
        <v>Julia Rolfe</v>
      </c>
      <c r="M63" s="8" t="str">
        <f>IF(D63&lt;=L$4,SMALL(E$4:E$202,D63),"")</f>
        <v/>
      </c>
      <c r="N63" s="8" t="str">
        <f>IF(D63&lt;=L$4,VLOOKUP(M63,E$4:F$202,2,FALSE),"")</f>
        <v/>
      </c>
      <c r="O63" s="1" t="str">
        <f>IF(D63&lt;=L$4,VLOOKUP(M63,E$4:J$202,6,FALSE),"")</f>
        <v/>
      </c>
      <c r="P63" s="40" t="str">
        <f>IF(D63&lt;=L$4,VLOOKUP(O63,A$4:B$202,2,FALSE),"")</f>
        <v/>
      </c>
      <c r="Q63" s="40" t="str">
        <f t="shared" si="10"/>
        <v/>
      </c>
      <c r="R63" s="6">
        <f t="shared" si="11"/>
        <v>0</v>
      </c>
      <c r="S63" s="6">
        <f>IF(AND(D63&lt;=L$4,P63&lt;&gt;"Y"),IF(N63&lt;VLOOKUP(O63,Runners!A$3:CT$201,S$1,FALSE),IF(Y$2="zero",0,Y$2),0),0)</f>
        <v>0</v>
      </c>
      <c r="T63" s="6">
        <f t="shared" si="12"/>
        <v>0</v>
      </c>
      <c r="U63" s="2"/>
      <c r="V63" s="2" t="str">
        <f>IF(O63&lt;&gt;"",VLOOKUP(O63,Runners!CZ$3:DM$201,V$1,FALSE),"")</f>
        <v/>
      </c>
      <c r="W63" s="19" t="str">
        <f t="shared" si="13"/>
        <v/>
      </c>
    </row>
    <row r="64" spans="1:23" x14ac:dyDescent="0.2">
      <c r="A64" s="1" t="s">
        <v>202</v>
      </c>
      <c r="C64" s="3">
        <f>IF(A64&lt;&gt;"",VLOOKUP(A64,Runners!A$3:AS$201,C$1,FALSE),0)</f>
        <v>3.2986111111111111E-3</v>
      </c>
      <c r="D64" s="6">
        <f t="shared" si="7"/>
        <v>60</v>
      </c>
      <c r="E64" s="2"/>
      <c r="F64" s="2">
        <f t="shared" si="8"/>
        <v>0</v>
      </c>
      <c r="J64" s="1" t="str">
        <f t="shared" si="9"/>
        <v>Julie Brayne</v>
      </c>
      <c r="M64" s="8" t="str">
        <f>IF(D64&lt;=L$4,SMALL(E$4:E$202,D64),"")</f>
        <v/>
      </c>
      <c r="N64" s="8" t="str">
        <f>IF(D64&lt;=L$4,VLOOKUP(M64,E$4:F$202,2,FALSE),"")</f>
        <v/>
      </c>
      <c r="O64" s="1" t="str">
        <f>IF(D64&lt;=L$4,VLOOKUP(M64,E$4:J$202,6,FALSE),"")</f>
        <v/>
      </c>
      <c r="P64" s="40" t="str">
        <f>IF(D64&lt;=L$4,VLOOKUP(O64,A$4:B$202,2,FALSE),"")</f>
        <v/>
      </c>
      <c r="Q64" s="40" t="str">
        <f t="shared" si="10"/>
        <v/>
      </c>
      <c r="R64" s="6">
        <f t="shared" si="11"/>
        <v>0</v>
      </c>
      <c r="S64" s="6">
        <f>IF(AND(D64&lt;=L$4,P64&lt;&gt;"Y"),IF(N64&lt;VLOOKUP(O64,Runners!A$3:CT$201,S$1,FALSE),IF(Y$2="zero",0,Y$2),0),0)</f>
        <v>0</v>
      </c>
      <c r="T64" s="6">
        <f t="shared" si="12"/>
        <v>0</v>
      </c>
      <c r="U64" s="2"/>
      <c r="V64" s="2" t="str">
        <f>IF(O64&lt;&gt;"",VLOOKUP(O64,Runners!CZ$3:DM$201,V$1,FALSE),"")</f>
        <v/>
      </c>
      <c r="W64" s="19" t="str">
        <f t="shared" si="13"/>
        <v/>
      </c>
    </row>
    <row r="65" spans="1:23" x14ac:dyDescent="0.2">
      <c r="A65" s="1" t="s">
        <v>150</v>
      </c>
      <c r="B65" s="3"/>
      <c r="C65" s="3">
        <f>IF(A65&lt;&gt;"",VLOOKUP(A65,Runners!A$3:AS$201,C$1,FALSE),0)</f>
        <v>3.2986111111111111E-3</v>
      </c>
      <c r="D65" s="6">
        <f t="shared" si="7"/>
        <v>61</v>
      </c>
      <c r="E65" s="2">
        <v>3.5902777777777777E-2</v>
      </c>
      <c r="F65" s="2">
        <f t="shared" si="8"/>
        <v>3.2604166666666663E-2</v>
      </c>
      <c r="J65" s="1" t="str">
        <f t="shared" si="9"/>
        <v>Julie Wiseman</v>
      </c>
      <c r="M65" s="8" t="str">
        <f>IF(D65&lt;=L$4,SMALL(E$4:E$202,D65),"")</f>
        <v/>
      </c>
      <c r="N65" s="8" t="str">
        <f>IF(D65&lt;=L$4,VLOOKUP(M65,E$4:F$202,2,FALSE),"")</f>
        <v/>
      </c>
      <c r="O65" s="1" t="str">
        <f>IF(D65&lt;=L$4,VLOOKUP(M65,E$4:J$202,6,FALSE),"")</f>
        <v/>
      </c>
      <c r="P65" s="40" t="str">
        <f>IF(D65&lt;=L$4,VLOOKUP(O65,A$4:B$202,2,FALSE),"")</f>
        <v/>
      </c>
      <c r="Q65" s="40" t="str">
        <f t="shared" si="10"/>
        <v/>
      </c>
      <c r="R65" s="6">
        <f t="shared" si="11"/>
        <v>0</v>
      </c>
      <c r="S65" s="6">
        <f>IF(AND(D65&lt;=L$4,P65&lt;&gt;"Y"),IF(N65&lt;VLOOKUP(O65,Runners!A$3:CT$201,S$1,FALSE),IF(Y$2="zero",0,Y$2),0),0)</f>
        <v>0</v>
      </c>
      <c r="T65" s="6">
        <f t="shared" si="12"/>
        <v>0</v>
      </c>
      <c r="U65" s="2"/>
      <c r="V65" s="2" t="str">
        <f>IF(O65&lt;&gt;"",VLOOKUP(O65,Runners!CZ$3:DM$201,V$1,FALSE),"")</f>
        <v/>
      </c>
      <c r="W65" s="19" t="str">
        <f t="shared" si="13"/>
        <v/>
      </c>
    </row>
    <row r="66" spans="1:23" x14ac:dyDescent="0.2">
      <c r="A66" s="1" t="s">
        <v>218</v>
      </c>
      <c r="C66" s="3">
        <f>IF(A66&lt;&gt;"",VLOOKUP(A66,Runners!A$3:AS$201,C$1,FALSE),0)</f>
        <v>1.40625E-2</v>
      </c>
      <c r="D66" s="6">
        <f t="shared" si="7"/>
        <v>62</v>
      </c>
      <c r="E66" s="2"/>
      <c r="F66" s="2">
        <f t="shared" si="8"/>
        <v>0</v>
      </c>
      <c r="J66" s="1" t="str">
        <f t="shared" si="9"/>
        <v>Kate Edwards</v>
      </c>
      <c r="M66" s="8" t="str">
        <f>IF(D66&lt;=L$4,SMALL(E$4:E$202,D66),"")</f>
        <v/>
      </c>
      <c r="N66" s="8" t="str">
        <f>IF(D66&lt;=L$4,VLOOKUP(M66,E$4:F$202,2,FALSE),"")</f>
        <v/>
      </c>
      <c r="O66" s="1" t="str">
        <f>IF(D66&lt;=L$4,VLOOKUP(M66,E$4:J$202,6,FALSE),"")</f>
        <v/>
      </c>
      <c r="P66" s="40" t="str">
        <f>IF(D66&lt;=L$4,VLOOKUP(O66,A$4:B$202,2,FALSE),"")</f>
        <v/>
      </c>
      <c r="Q66" s="40" t="str">
        <f t="shared" si="10"/>
        <v/>
      </c>
      <c r="R66" s="6">
        <f t="shared" si="11"/>
        <v>0</v>
      </c>
      <c r="S66" s="6">
        <f>IF(AND(D66&lt;=L$4,P66&lt;&gt;"Y"),IF(N66&lt;VLOOKUP(O66,Runners!A$3:CT$201,S$1,FALSE),IF(Y$2="zero",0,Y$2),0),0)</f>
        <v>0</v>
      </c>
      <c r="T66" s="6">
        <f t="shared" si="12"/>
        <v>0</v>
      </c>
      <c r="U66" s="2"/>
      <c r="V66" s="2" t="str">
        <f>IF(O66&lt;&gt;"",VLOOKUP(O66,Runners!CZ$3:DM$201,V$1,FALSE),"")</f>
        <v/>
      </c>
      <c r="W66" s="19" t="str">
        <f t="shared" si="13"/>
        <v/>
      </c>
    </row>
    <row r="67" spans="1:23" x14ac:dyDescent="0.2">
      <c r="A67" s="1" t="s">
        <v>16</v>
      </c>
      <c r="C67" s="3">
        <f>IF(A67&lt;&gt;"",VLOOKUP(A67,Runners!A$3:AS$201,C$1,FALSE),0)</f>
        <v>1.2673611111111111E-2</v>
      </c>
      <c r="D67" s="6">
        <f t="shared" si="7"/>
        <v>63</v>
      </c>
      <c r="E67" s="2"/>
      <c r="F67" s="2">
        <f t="shared" si="8"/>
        <v>0</v>
      </c>
      <c r="J67" s="1" t="str">
        <f t="shared" si="9"/>
        <v>Kathy Gaunt</v>
      </c>
      <c r="M67" s="8" t="str">
        <f>IF(D67&lt;=L$4,SMALL(E$4:E$202,D67),"")</f>
        <v/>
      </c>
      <c r="N67" s="8" t="str">
        <f>IF(D67&lt;=L$4,VLOOKUP(M67,E$4:F$202,2,FALSE),"")</f>
        <v/>
      </c>
      <c r="O67" s="1" t="str">
        <f>IF(D67&lt;=L$4,VLOOKUP(M67,E$4:J$202,6,FALSE),"")</f>
        <v/>
      </c>
      <c r="P67" s="40" t="str">
        <f>IF(D67&lt;=L$4,VLOOKUP(O67,A$4:B$202,2,FALSE),"")</f>
        <v/>
      </c>
      <c r="Q67" s="40" t="str">
        <f t="shared" si="10"/>
        <v/>
      </c>
      <c r="R67" s="6">
        <f t="shared" si="11"/>
        <v>0</v>
      </c>
      <c r="S67" s="6">
        <f>IF(AND(D67&lt;=L$4,P67&lt;&gt;"Y"),IF(N67&lt;VLOOKUP(O67,Runners!A$3:CT$201,S$1,FALSE),IF(Y$2="zero",0,Y$2),0),0)</f>
        <v>0</v>
      </c>
      <c r="T67" s="6">
        <f t="shared" si="12"/>
        <v>0</v>
      </c>
      <c r="U67" s="2"/>
      <c r="V67" s="2" t="str">
        <f>IF(O67&lt;&gt;"",VLOOKUP(O67,Runners!CZ$3:DM$201,V$1,FALSE),"")</f>
        <v/>
      </c>
      <c r="W67" s="19" t="str">
        <f t="shared" si="13"/>
        <v/>
      </c>
    </row>
    <row r="68" spans="1:23" x14ac:dyDescent="0.2">
      <c r="A68" s="1" t="s">
        <v>181</v>
      </c>
      <c r="C68" s="3">
        <f>IF(A68&lt;&gt;"",VLOOKUP(A68,Runners!A$3:AS$201,C$1,FALSE),0)</f>
        <v>1.1631944444444445E-2</v>
      </c>
      <c r="D68" s="6">
        <f t="shared" si="7"/>
        <v>64</v>
      </c>
      <c r="E68" s="2"/>
      <c r="F68" s="2">
        <f t="shared" si="8"/>
        <v>0</v>
      </c>
      <c r="J68" s="1" t="str">
        <f t="shared" si="9"/>
        <v>Katy McIntyre</v>
      </c>
      <c r="M68" s="8" t="str">
        <f>IF(D68&lt;=L$4,SMALL(E$4:E$202,D68),"")</f>
        <v/>
      </c>
      <c r="N68" s="8" t="str">
        <f>IF(D68&lt;=L$4,VLOOKUP(M68,E$4:F$202,2,FALSE),"")</f>
        <v/>
      </c>
      <c r="O68" s="1" t="str">
        <f>IF(D68&lt;=L$4,VLOOKUP(M68,E$4:J$202,6,FALSE),"")</f>
        <v/>
      </c>
      <c r="P68" s="40" t="str">
        <f>IF(D68&lt;=L$4,VLOOKUP(O68,A$4:B$202,2,FALSE),"")</f>
        <v/>
      </c>
      <c r="Q68" s="40" t="str">
        <f t="shared" si="10"/>
        <v/>
      </c>
      <c r="R68" s="6">
        <f t="shared" si="11"/>
        <v>0</v>
      </c>
      <c r="S68" s="6">
        <f>IF(AND(D68&lt;=L$4,P68&lt;&gt;"Y"),IF(N68&lt;VLOOKUP(O68,Runners!A$3:CT$201,S$1,FALSE),IF(Y$2="zero",0,Y$2),0),0)</f>
        <v>0</v>
      </c>
      <c r="T68" s="6">
        <f t="shared" si="12"/>
        <v>0</v>
      </c>
      <c r="U68" s="2"/>
      <c r="V68" s="2" t="str">
        <f>IF(O68&lt;&gt;"",VLOOKUP(O68,Runners!CZ$3:DM$201,V$1,FALSE),"")</f>
        <v/>
      </c>
      <c r="W68" s="19" t="str">
        <f t="shared" si="13"/>
        <v/>
      </c>
    </row>
    <row r="69" spans="1:23" x14ac:dyDescent="0.2">
      <c r="A69" s="1" t="s">
        <v>151</v>
      </c>
      <c r="C69" s="3">
        <f>IF(A69&lt;&gt;"",VLOOKUP(A69,Runners!A$3:AS$201,C$1,FALSE),0)</f>
        <v>1.2326388888888888E-2</v>
      </c>
      <c r="D69" s="6">
        <f t="shared" ref="D69:D100" si="14">D68+1</f>
        <v>65</v>
      </c>
      <c r="E69" s="2"/>
      <c r="F69" s="2">
        <f t="shared" ref="F69:F100" si="15">IF(E69&gt;0,E69-C69,0)</f>
        <v>0</v>
      </c>
      <c r="J69" s="1" t="str">
        <f t="shared" ref="J69:J100" si="16">A69</f>
        <v>Kevin Murray</v>
      </c>
      <c r="M69" s="8" t="str">
        <f>IF(D69&lt;=L$4,SMALL(E$4:E$202,D69),"")</f>
        <v/>
      </c>
      <c r="N69" s="8" t="str">
        <f>IF(D69&lt;=L$4,VLOOKUP(M69,E$4:F$202,2,FALSE),"")</f>
        <v/>
      </c>
      <c r="O69" s="1" t="str">
        <f>IF(D69&lt;=L$4,VLOOKUP(M69,E$4:J$202,6,FALSE),"")</f>
        <v/>
      </c>
      <c r="P69" s="40" t="str">
        <f>IF(D69&lt;=L$4,VLOOKUP(O69,A$4:B$202,2,FALSE),"")</f>
        <v/>
      </c>
      <c r="Q69" s="40" t="str">
        <f t="shared" ref="Q69:Q100" si="17">IF(D69&lt;=L$4,IF(P69="Y",Q68,Q68-1),"")</f>
        <v/>
      </c>
      <c r="R69" s="6">
        <f t="shared" ref="R69:R100" si="18">IF(Q69=Q68,0,IF(Q69&gt;0,Q69,1))</f>
        <v>0</v>
      </c>
      <c r="S69" s="6">
        <f>IF(AND(D69&lt;=L$4,P69&lt;&gt;"Y"),IF(N69&lt;VLOOKUP(O69,Runners!A$3:CT$201,S$1,FALSE),IF(Y$2="zero",0,Y$2),0),0)</f>
        <v>0</v>
      </c>
      <c r="T69" s="6">
        <f t="shared" ref="T69:T100" si="19">IF(AND(D69&lt;=L$4,P69&lt;&gt;"Y"),S69+R69,0)</f>
        <v>0</v>
      </c>
      <c r="U69" s="2"/>
      <c r="V69" s="2" t="str">
        <f>IF(O69&lt;&gt;"",VLOOKUP(O69,Runners!CZ$3:DM$201,V$1,FALSE),"")</f>
        <v/>
      </c>
      <c r="W69" s="19" t="str">
        <f t="shared" ref="W69:W100" si="20">IF(O69&lt;&gt;"",(V69-N69)/V69,"")</f>
        <v/>
      </c>
    </row>
    <row r="70" spans="1:23" x14ac:dyDescent="0.2">
      <c r="A70" s="1" t="s">
        <v>13</v>
      </c>
      <c r="B70" s="3"/>
      <c r="C70" s="3">
        <f>IF(A70&lt;&gt;"",VLOOKUP(A70,Runners!A$3:AS$201,C$1,FALSE),0)</f>
        <v>9.5486111111111119E-3</v>
      </c>
      <c r="D70" s="6">
        <f t="shared" si="14"/>
        <v>66</v>
      </c>
      <c r="E70" s="2">
        <v>3.6168981481481483E-2</v>
      </c>
      <c r="F70" s="2">
        <f t="shared" si="15"/>
        <v>2.6620370370370371E-2</v>
      </c>
      <c r="J70" s="1" t="str">
        <f t="shared" si="16"/>
        <v>Kirsten Burnett</v>
      </c>
      <c r="M70" s="8" t="str">
        <f>IF(D70&lt;=L$4,SMALL(E$4:E$202,D70),"")</f>
        <v/>
      </c>
      <c r="N70" s="8" t="str">
        <f>IF(D70&lt;=L$4,VLOOKUP(M70,E$4:F$202,2,FALSE),"")</f>
        <v/>
      </c>
      <c r="O70" s="1" t="str">
        <f>IF(D70&lt;=L$4,VLOOKUP(M70,E$4:J$202,6,FALSE),"")</f>
        <v/>
      </c>
      <c r="P70" s="40" t="str">
        <f>IF(D70&lt;=L$4,VLOOKUP(O70,A$4:B$202,2,FALSE),"")</f>
        <v/>
      </c>
      <c r="Q70" s="40" t="str">
        <f t="shared" si="17"/>
        <v/>
      </c>
      <c r="R70" s="6">
        <f t="shared" si="18"/>
        <v>0</v>
      </c>
      <c r="S70" s="6">
        <f>IF(AND(D70&lt;=L$4,P70&lt;&gt;"Y"),IF(N70&lt;VLOOKUP(O70,Runners!A$3:CT$201,S$1,FALSE),IF(Y$2="zero",0,Y$2),0),0)</f>
        <v>0</v>
      </c>
      <c r="T70" s="6">
        <f t="shared" si="19"/>
        <v>0</v>
      </c>
      <c r="U70" s="2"/>
      <c r="V70" s="2" t="str">
        <f>IF(O70&lt;&gt;"",VLOOKUP(O70,Runners!CZ$3:DM$201,V$1,FALSE),"")</f>
        <v/>
      </c>
      <c r="W70" s="19" t="str">
        <f t="shared" si="20"/>
        <v/>
      </c>
    </row>
    <row r="71" spans="1:23" x14ac:dyDescent="0.2">
      <c r="A71" s="1" t="s">
        <v>197</v>
      </c>
      <c r="C71" s="3">
        <f>IF(A71&lt;&gt;"",VLOOKUP(A71,Runners!A$3:AS$201,C$1,FALSE),0)</f>
        <v>1.4756944444444444E-2</v>
      </c>
      <c r="D71" s="6">
        <f t="shared" si="14"/>
        <v>67</v>
      </c>
      <c r="E71" s="2"/>
      <c r="F71" s="2">
        <f t="shared" si="15"/>
        <v>0</v>
      </c>
      <c r="J71" s="1" t="str">
        <f t="shared" si="16"/>
        <v>Laura Bremner</v>
      </c>
      <c r="M71" s="8" t="str">
        <f>IF(D71&lt;=L$4,SMALL(E$4:E$202,D71),"")</f>
        <v/>
      </c>
      <c r="N71" s="8" t="str">
        <f>IF(D71&lt;=L$4,VLOOKUP(M71,E$4:F$202,2,FALSE),"")</f>
        <v/>
      </c>
      <c r="O71" s="1" t="str">
        <f>IF(D71&lt;=L$4,VLOOKUP(M71,E$4:J$202,6,FALSE),"")</f>
        <v/>
      </c>
      <c r="P71" s="40" t="str">
        <f>IF(D71&lt;=L$4,VLOOKUP(O71,A$4:B$202,2,FALSE),"")</f>
        <v/>
      </c>
      <c r="Q71" s="40" t="str">
        <f t="shared" si="17"/>
        <v/>
      </c>
      <c r="R71" s="6">
        <f t="shared" si="18"/>
        <v>0</v>
      </c>
      <c r="S71" s="6">
        <f>IF(AND(D71&lt;=L$4,P71&lt;&gt;"Y"),IF(N71&lt;VLOOKUP(O71,Runners!A$3:CT$201,S$1,FALSE),IF(Y$2="zero",0,Y$2),0),0)</f>
        <v>0</v>
      </c>
      <c r="T71" s="6">
        <f t="shared" si="19"/>
        <v>0</v>
      </c>
      <c r="U71" s="2"/>
      <c r="V71" s="2" t="str">
        <f>IF(O71&lt;&gt;"",VLOOKUP(O71,Runners!CZ$3:DM$201,V$1,FALSE),"")</f>
        <v/>
      </c>
      <c r="W71" s="19" t="str">
        <f t="shared" si="20"/>
        <v/>
      </c>
    </row>
    <row r="72" spans="1:23" x14ac:dyDescent="0.2">
      <c r="A72" s="1" t="s">
        <v>11</v>
      </c>
      <c r="B72" s="3"/>
      <c r="C72" s="3">
        <f>IF(A72&lt;&gt;"",VLOOKUP(A72,Runners!A$3:AS$201,C$1,FALSE),0)</f>
        <v>9.7222222222222224E-3</v>
      </c>
      <c r="D72" s="6">
        <f t="shared" si="14"/>
        <v>68</v>
      </c>
      <c r="E72" s="2">
        <v>3.9131944444444448E-2</v>
      </c>
      <c r="F72" s="2">
        <f t="shared" si="15"/>
        <v>2.9409722222222226E-2</v>
      </c>
      <c r="J72" s="1" t="str">
        <f t="shared" si="16"/>
        <v>Laura Byrne</v>
      </c>
      <c r="M72" s="8" t="str">
        <f>IF(D72&lt;=L$4,SMALL(E$4:E$202,D72),"")</f>
        <v/>
      </c>
      <c r="N72" s="8" t="str">
        <f>IF(D72&lt;=L$4,VLOOKUP(M72,E$4:F$202,2,FALSE),"")</f>
        <v/>
      </c>
      <c r="O72" s="1" t="str">
        <f>IF(D72&lt;=L$4,VLOOKUP(M72,E$4:J$202,6,FALSE),"")</f>
        <v/>
      </c>
      <c r="P72" s="40" t="str">
        <f>IF(D72&lt;=L$4,VLOOKUP(O72,A$4:B$202,2,FALSE),"")</f>
        <v/>
      </c>
      <c r="Q72" s="40" t="str">
        <f t="shared" si="17"/>
        <v/>
      </c>
      <c r="R72" s="6">
        <f t="shared" si="18"/>
        <v>0</v>
      </c>
      <c r="S72" s="6">
        <f>IF(AND(D72&lt;=L$4,P72&lt;&gt;"Y"),IF(N72&lt;VLOOKUP(O72,Runners!A$3:CT$201,S$1,FALSE),IF(Y$2="zero",0,Y$2),0),0)</f>
        <v>0</v>
      </c>
      <c r="T72" s="6">
        <f t="shared" si="19"/>
        <v>0</v>
      </c>
      <c r="U72" s="2"/>
      <c r="V72" s="2" t="str">
        <f>IF(O72&lt;&gt;"",VLOOKUP(O72,Runners!CZ$3:DM$201,V$1,FALSE),"")</f>
        <v/>
      </c>
      <c r="W72" s="19" t="str">
        <f t="shared" si="20"/>
        <v/>
      </c>
    </row>
    <row r="73" spans="1:23" x14ac:dyDescent="0.2">
      <c r="A73" s="1" t="s">
        <v>222</v>
      </c>
      <c r="B73" s="1" t="s">
        <v>219</v>
      </c>
      <c r="C73" s="3">
        <f>IF(A73&lt;&gt;"",VLOOKUP(A73,Runners!A$3:AS$201,C$1,FALSE),0)</f>
        <v>9.7222222222222224E-3</v>
      </c>
      <c r="D73" s="6">
        <f t="shared" si="14"/>
        <v>69</v>
      </c>
      <c r="E73" s="2"/>
      <c r="F73" s="2">
        <f t="shared" si="15"/>
        <v>0</v>
      </c>
      <c r="J73" s="1" t="str">
        <f t="shared" si="16"/>
        <v>Lee Ramsden</v>
      </c>
      <c r="M73" s="8" t="str">
        <f>IF(D73&lt;=L$4,SMALL(E$4:E$202,D73),"")</f>
        <v/>
      </c>
      <c r="N73" s="8" t="str">
        <f>IF(D73&lt;=L$4,VLOOKUP(M73,E$4:F$202,2,FALSE),"")</f>
        <v/>
      </c>
      <c r="O73" s="1" t="str">
        <f>IF(D73&lt;=L$4,VLOOKUP(M73,E$4:J$202,6,FALSE),"")</f>
        <v/>
      </c>
      <c r="P73" s="40" t="str">
        <f>IF(D73&lt;=L$4,VLOOKUP(O73,A$4:B$202,2,FALSE),"")</f>
        <v/>
      </c>
      <c r="Q73" s="40" t="str">
        <f t="shared" si="17"/>
        <v/>
      </c>
      <c r="R73" s="6">
        <f t="shared" si="18"/>
        <v>0</v>
      </c>
      <c r="S73" s="6">
        <f>IF(AND(D73&lt;=L$4,P73&lt;&gt;"Y"),IF(N73&lt;VLOOKUP(O73,Runners!A$3:CT$201,S$1,FALSE),IF(Y$2="zero",0,Y$2),0),0)</f>
        <v>0</v>
      </c>
      <c r="T73" s="6">
        <f t="shared" si="19"/>
        <v>0</v>
      </c>
      <c r="U73" s="2"/>
      <c r="V73" s="2" t="str">
        <f>IF(O73&lt;&gt;"",VLOOKUP(O73,Runners!CZ$3:DM$201,V$1,FALSE),"")</f>
        <v/>
      </c>
      <c r="W73" s="19" t="str">
        <f t="shared" si="20"/>
        <v/>
      </c>
    </row>
    <row r="74" spans="1:23" x14ac:dyDescent="0.2">
      <c r="A74" s="1" t="s">
        <v>169</v>
      </c>
      <c r="C74" s="3">
        <f>IF(A74&lt;&gt;"",VLOOKUP(A74,Runners!A$3:AS$201,C$1,FALSE),0)</f>
        <v>1.6319444444444445E-2</v>
      </c>
      <c r="D74" s="6">
        <f t="shared" si="14"/>
        <v>70</v>
      </c>
      <c r="E74" s="2"/>
      <c r="F74" s="2">
        <f t="shared" si="15"/>
        <v>0</v>
      </c>
      <c r="J74" s="1" t="str">
        <f t="shared" si="16"/>
        <v>Lee Vaudrey</v>
      </c>
      <c r="M74" s="8" t="str">
        <f>IF(D74&lt;=L$4,SMALL(E$4:E$202,D74),"")</f>
        <v/>
      </c>
      <c r="N74" s="8" t="str">
        <f>IF(D74&lt;=L$4,VLOOKUP(M74,E$4:F$202,2,FALSE),"")</f>
        <v/>
      </c>
      <c r="O74" s="1" t="str">
        <f>IF(D74&lt;=L$4,VLOOKUP(M74,E$4:J$202,6,FALSE),"")</f>
        <v/>
      </c>
      <c r="P74" s="40" t="str">
        <f>IF(D74&lt;=L$4,VLOOKUP(O74,A$4:B$202,2,FALSE),"")</f>
        <v/>
      </c>
      <c r="Q74" s="40" t="str">
        <f t="shared" si="17"/>
        <v/>
      </c>
      <c r="R74" s="6">
        <f t="shared" si="18"/>
        <v>0</v>
      </c>
      <c r="S74" s="6">
        <f>IF(AND(D74&lt;=L$4,P74&lt;&gt;"Y"),IF(N74&lt;VLOOKUP(O74,Runners!A$3:CT$201,S$1,FALSE),IF(Y$2="zero",0,Y$2),0),0)</f>
        <v>0</v>
      </c>
      <c r="T74" s="6">
        <f t="shared" si="19"/>
        <v>0</v>
      </c>
      <c r="U74" s="2"/>
      <c r="V74" s="2" t="str">
        <f>IF(O74&lt;&gt;"",VLOOKUP(O74,Runners!CZ$3:DM$201,V$1,FALSE),"")</f>
        <v/>
      </c>
      <c r="W74" s="19" t="str">
        <f t="shared" si="20"/>
        <v/>
      </c>
    </row>
    <row r="75" spans="1:23" x14ac:dyDescent="0.2">
      <c r="A75" s="1" t="s">
        <v>167</v>
      </c>
      <c r="C75" s="3">
        <f>IF(A75&lt;&gt;"",VLOOKUP(A75,Runners!A$3:AS$201,C$1,FALSE),0)</f>
        <v>1.545138888888889E-2</v>
      </c>
      <c r="D75" s="6">
        <f t="shared" si="14"/>
        <v>71</v>
      </c>
      <c r="E75" s="2"/>
      <c r="F75" s="2">
        <f t="shared" si="15"/>
        <v>0</v>
      </c>
      <c r="J75" s="1" t="str">
        <f t="shared" si="16"/>
        <v>Lewis McAfee</v>
      </c>
      <c r="M75" s="8" t="str">
        <f>IF(D75&lt;=L$4,SMALL(E$4:E$202,D75),"")</f>
        <v/>
      </c>
      <c r="N75" s="8" t="str">
        <f>IF(D75&lt;=L$4,VLOOKUP(M75,E$4:F$202,2,FALSE),"")</f>
        <v/>
      </c>
      <c r="O75" s="1" t="str">
        <f>IF(D75&lt;=L$4,VLOOKUP(M75,E$4:J$202,6,FALSE),"")</f>
        <v/>
      </c>
      <c r="P75" s="40" t="str">
        <f>IF(D75&lt;=L$4,VLOOKUP(O75,A$4:B$202,2,FALSE),"")</f>
        <v/>
      </c>
      <c r="Q75" s="40" t="str">
        <f t="shared" si="17"/>
        <v/>
      </c>
      <c r="R75" s="6">
        <f t="shared" si="18"/>
        <v>0</v>
      </c>
      <c r="S75" s="6">
        <f>IF(AND(D75&lt;=L$4,P75&lt;&gt;"Y"),IF(N75&lt;VLOOKUP(O75,Runners!A$3:CT$201,S$1,FALSE),IF(Y$2="zero",0,Y$2),0),0)</f>
        <v>0</v>
      </c>
      <c r="T75" s="6">
        <f t="shared" si="19"/>
        <v>0</v>
      </c>
      <c r="U75" s="2"/>
      <c r="V75" s="2" t="str">
        <f>IF(O75&lt;&gt;"",VLOOKUP(O75,Runners!CZ$3:DM$201,V$1,FALSE),"")</f>
        <v/>
      </c>
      <c r="W75" s="19" t="str">
        <f t="shared" si="20"/>
        <v/>
      </c>
    </row>
    <row r="76" spans="1:23" x14ac:dyDescent="0.2">
      <c r="A76" s="1" t="s">
        <v>195</v>
      </c>
      <c r="C76" s="3">
        <f>IF(A76&lt;&gt;"",VLOOKUP(A76,Runners!A$3:AS$201,C$1,FALSE),0)</f>
        <v>1.0937499999999999E-2</v>
      </c>
      <c r="D76" s="6">
        <f t="shared" si="14"/>
        <v>72</v>
      </c>
      <c r="E76" s="2"/>
      <c r="F76" s="2">
        <f t="shared" si="15"/>
        <v>0</v>
      </c>
      <c r="J76" s="1" t="str">
        <f t="shared" si="16"/>
        <v>Linda Chadderton</v>
      </c>
      <c r="M76" s="8" t="str">
        <f>IF(D76&lt;=L$4,SMALL(E$4:E$202,D76),"")</f>
        <v/>
      </c>
      <c r="N76" s="8" t="str">
        <f>IF(D76&lt;=L$4,VLOOKUP(M76,E$4:F$202,2,FALSE),"")</f>
        <v/>
      </c>
      <c r="O76" s="1" t="str">
        <f>IF(D76&lt;=L$4,VLOOKUP(M76,E$4:J$202,6,FALSE),"")</f>
        <v/>
      </c>
      <c r="P76" s="40" t="str">
        <f>IF(D76&lt;=L$4,VLOOKUP(O76,A$4:B$202,2,FALSE),"")</f>
        <v/>
      </c>
      <c r="Q76" s="40" t="str">
        <f t="shared" si="17"/>
        <v/>
      </c>
      <c r="R76" s="6">
        <f t="shared" si="18"/>
        <v>0</v>
      </c>
      <c r="S76" s="6">
        <f>IF(AND(D76&lt;=L$4,P76&lt;&gt;"Y"),IF(N76&lt;VLOOKUP(O76,Runners!A$3:CT$201,S$1,FALSE),IF(Y$2="zero",0,Y$2),0),0)</f>
        <v>0</v>
      </c>
      <c r="T76" s="6">
        <f t="shared" si="19"/>
        <v>0</v>
      </c>
      <c r="U76" s="2"/>
      <c r="V76" s="2" t="str">
        <f>IF(O76&lt;&gt;"",VLOOKUP(O76,Runners!CZ$3:DM$201,V$1,FALSE),"")</f>
        <v/>
      </c>
      <c r="W76" s="19" t="str">
        <f t="shared" si="20"/>
        <v/>
      </c>
    </row>
    <row r="77" spans="1:23" x14ac:dyDescent="0.2">
      <c r="A77" s="1" t="s">
        <v>165</v>
      </c>
      <c r="C77" s="3">
        <f>IF(A77&lt;&gt;"",VLOOKUP(A77,Runners!A$3:AS$201,C$1,FALSE),0)</f>
        <v>1.7534722222222222E-2</v>
      </c>
      <c r="D77" s="6">
        <f t="shared" si="14"/>
        <v>73</v>
      </c>
      <c r="E77" s="2"/>
      <c r="F77" s="2">
        <f t="shared" si="15"/>
        <v>0</v>
      </c>
      <c r="J77" s="1" t="str">
        <f t="shared" si="16"/>
        <v>Liz Abbott</v>
      </c>
      <c r="M77" s="8" t="str">
        <f>IF(D77&lt;=L$4,SMALL(E$4:E$202,D77),"")</f>
        <v/>
      </c>
      <c r="N77" s="8" t="str">
        <f>IF(D77&lt;=L$4,VLOOKUP(M77,E$4:F$202,2,FALSE),"")</f>
        <v/>
      </c>
      <c r="O77" s="1" t="str">
        <f>IF(D77&lt;=L$4,VLOOKUP(M77,E$4:J$202,6,FALSE),"")</f>
        <v/>
      </c>
      <c r="P77" s="40" t="str">
        <f>IF(D77&lt;=L$4,VLOOKUP(O77,A$4:B$202,2,FALSE),"")</f>
        <v/>
      </c>
      <c r="Q77" s="40" t="str">
        <f t="shared" si="17"/>
        <v/>
      </c>
      <c r="R77" s="6">
        <f t="shared" si="18"/>
        <v>0</v>
      </c>
      <c r="S77" s="6">
        <f>IF(AND(D77&lt;=L$4,P77&lt;&gt;"Y"),IF(N77&lt;VLOOKUP(O77,Runners!A$3:CT$201,S$1,FALSE),IF(Y$2="zero",0,Y$2),0),0)</f>
        <v>0</v>
      </c>
      <c r="T77" s="6">
        <f t="shared" si="19"/>
        <v>0</v>
      </c>
      <c r="U77" s="2"/>
      <c r="V77" s="2" t="str">
        <f>IF(O77&lt;&gt;"",VLOOKUP(O77,Runners!CZ$3:DM$201,V$1,FALSE),"")</f>
        <v/>
      </c>
      <c r="W77" s="19" t="str">
        <f t="shared" si="20"/>
        <v/>
      </c>
    </row>
    <row r="78" spans="1:23" x14ac:dyDescent="0.2">
      <c r="A78" s="1" t="s">
        <v>221</v>
      </c>
      <c r="B78" s="1" t="s">
        <v>219</v>
      </c>
      <c r="C78" s="3">
        <f>IF(A78&lt;&gt;"",VLOOKUP(A78,Runners!A$3:AS$201,C$1,FALSE),0)</f>
        <v>3.1250000000000002E-3</v>
      </c>
      <c r="D78" s="6">
        <f t="shared" si="14"/>
        <v>74</v>
      </c>
      <c r="E78" s="2"/>
      <c r="F78" s="2">
        <f t="shared" si="15"/>
        <v>0</v>
      </c>
      <c r="J78" s="1" t="str">
        <f t="shared" si="16"/>
        <v>Liz Boon</v>
      </c>
      <c r="M78" s="8" t="str">
        <f>IF(D78&lt;=L$4,SMALL(E$4:E$202,D78),"")</f>
        <v/>
      </c>
      <c r="N78" s="8" t="str">
        <f>IF(D78&lt;=L$4,VLOOKUP(M78,E$4:F$202,2,FALSE),"")</f>
        <v/>
      </c>
      <c r="O78" s="1" t="str">
        <f>IF(D78&lt;=L$4,VLOOKUP(M78,E$4:J$202,6,FALSE),"")</f>
        <v/>
      </c>
      <c r="P78" s="40" t="str">
        <f>IF(D78&lt;=L$4,VLOOKUP(O78,A$4:B$202,2,FALSE),"")</f>
        <v/>
      </c>
      <c r="Q78" s="40" t="str">
        <f t="shared" si="17"/>
        <v/>
      </c>
      <c r="R78" s="6">
        <f t="shared" si="18"/>
        <v>0</v>
      </c>
      <c r="S78" s="6">
        <f>IF(AND(D78&lt;=L$4,P78&lt;&gt;"Y"),IF(N78&lt;VLOOKUP(O78,Runners!A$3:CT$201,S$1,FALSE),IF(Y$2="zero",0,Y$2),0),0)</f>
        <v>0</v>
      </c>
      <c r="T78" s="6">
        <f t="shared" si="19"/>
        <v>0</v>
      </c>
      <c r="U78" s="2"/>
      <c r="V78" s="2" t="str">
        <f>IF(O78&lt;&gt;"",VLOOKUP(O78,Runners!CZ$3:DM$201,V$1,FALSE),"")</f>
        <v/>
      </c>
      <c r="W78" s="19" t="str">
        <f t="shared" si="20"/>
        <v/>
      </c>
    </row>
    <row r="79" spans="1:23" x14ac:dyDescent="0.2">
      <c r="A79" s="1" t="s">
        <v>157</v>
      </c>
      <c r="B79" s="3"/>
      <c r="C79" s="3">
        <f>IF(A79&lt;&gt;"",VLOOKUP(A79,Runners!A$3:AS$201,C$1,FALSE),0)</f>
        <v>1.0416666666666666E-2</v>
      </c>
      <c r="D79" s="6">
        <f t="shared" si="14"/>
        <v>75</v>
      </c>
      <c r="E79" s="2"/>
      <c r="F79" s="2">
        <f t="shared" si="15"/>
        <v>0</v>
      </c>
      <c r="J79" s="1" t="str">
        <f t="shared" si="16"/>
        <v>Liz Canavan</v>
      </c>
      <c r="M79" s="8" t="str">
        <f>IF(D79&lt;=L$4,SMALL(E$4:E$202,D79),"")</f>
        <v/>
      </c>
      <c r="N79" s="8" t="str">
        <f>IF(D79&lt;=L$4,VLOOKUP(M79,E$4:F$202,2,FALSE),"")</f>
        <v/>
      </c>
      <c r="O79" s="1" t="str">
        <f>IF(D79&lt;=L$4,VLOOKUP(M79,E$4:J$202,6,FALSE),"")</f>
        <v/>
      </c>
      <c r="P79" s="40" t="str">
        <f>IF(D79&lt;=L$4,VLOOKUP(O79,A$4:B$202,2,FALSE),"")</f>
        <v/>
      </c>
      <c r="Q79" s="40" t="str">
        <f t="shared" si="17"/>
        <v/>
      </c>
      <c r="R79" s="6">
        <f t="shared" si="18"/>
        <v>0</v>
      </c>
      <c r="S79" s="6">
        <f>IF(AND(D79&lt;=L$4,P79&lt;&gt;"Y"),IF(N79&lt;VLOOKUP(O79,Runners!A$3:CT$201,S$1,FALSE),IF(Y$2="zero",0,Y$2),0),0)</f>
        <v>0</v>
      </c>
      <c r="T79" s="6">
        <f t="shared" si="19"/>
        <v>0</v>
      </c>
      <c r="U79" s="2"/>
      <c r="V79" s="2" t="str">
        <f>IF(O79&lt;&gt;"",VLOOKUP(O79,Runners!CZ$3:DM$201,V$1,FALSE),"")</f>
        <v/>
      </c>
      <c r="W79" s="19" t="str">
        <f t="shared" si="20"/>
        <v/>
      </c>
    </row>
    <row r="80" spans="1:23" x14ac:dyDescent="0.2">
      <c r="A80" s="1" t="s">
        <v>183</v>
      </c>
      <c r="C80" s="3">
        <f>IF(A80&lt;&gt;"",VLOOKUP(A80,Runners!A$3:AS$201,C$1,FALSE),0)</f>
        <v>1.4930555555555556E-2</v>
      </c>
      <c r="D80" s="6">
        <f t="shared" si="14"/>
        <v>76</v>
      </c>
      <c r="E80" s="2"/>
      <c r="F80" s="2">
        <f t="shared" si="15"/>
        <v>0</v>
      </c>
      <c r="J80" s="1" t="str">
        <f t="shared" si="16"/>
        <v>Louise Cox</v>
      </c>
      <c r="M80" s="8" t="str">
        <f>IF(D80&lt;=L$4,SMALL(E$4:E$202,D80),"")</f>
        <v/>
      </c>
      <c r="N80" s="8" t="str">
        <f>IF(D80&lt;=L$4,VLOOKUP(M80,E$4:F$202,2,FALSE),"")</f>
        <v/>
      </c>
      <c r="O80" s="1" t="str">
        <f>IF(D80&lt;=L$4,VLOOKUP(M80,E$4:J$202,6,FALSE),"")</f>
        <v/>
      </c>
      <c r="P80" s="40" t="str">
        <f>IF(D80&lt;=L$4,VLOOKUP(O80,A$4:B$202,2,FALSE),"")</f>
        <v/>
      </c>
      <c r="Q80" s="40" t="str">
        <f t="shared" si="17"/>
        <v/>
      </c>
      <c r="R80" s="6">
        <f t="shared" si="18"/>
        <v>0</v>
      </c>
      <c r="S80" s="6">
        <f>IF(AND(D80&lt;=L$4,P80&lt;&gt;"Y"),IF(N80&lt;VLOOKUP(O80,Runners!A$3:CT$201,S$1,FALSE),IF(Y$2="zero",0,Y$2),0),0)</f>
        <v>0</v>
      </c>
      <c r="T80" s="6">
        <f t="shared" si="19"/>
        <v>0</v>
      </c>
      <c r="U80" s="2"/>
      <c r="V80" s="2" t="str">
        <f>IF(O80&lt;&gt;"",VLOOKUP(O80,Runners!CZ$3:DM$201,V$1,FALSE),"")</f>
        <v/>
      </c>
      <c r="W80" s="19" t="str">
        <f t="shared" si="20"/>
        <v/>
      </c>
    </row>
    <row r="81" spans="1:23" x14ac:dyDescent="0.2">
      <c r="A81" s="41" t="s">
        <v>185</v>
      </c>
      <c r="C81" s="3">
        <f>IF(A81&lt;&gt;"",VLOOKUP(A81,Runners!A$3:AS$201,C$1,FALSE),0)</f>
        <v>1.3020833333333334E-2</v>
      </c>
      <c r="D81" s="6">
        <f t="shared" si="14"/>
        <v>77</v>
      </c>
      <c r="E81" s="2"/>
      <c r="F81" s="2">
        <f t="shared" si="15"/>
        <v>0</v>
      </c>
      <c r="J81" s="1" t="str">
        <f t="shared" si="16"/>
        <v>Maddy Markham</v>
      </c>
      <c r="M81" s="8" t="str">
        <f>IF(D81&lt;=L$4,SMALL(E$4:E$202,D81),"")</f>
        <v/>
      </c>
      <c r="N81" s="8" t="str">
        <f>IF(D81&lt;=L$4,VLOOKUP(M81,E$4:F$202,2,FALSE),"")</f>
        <v/>
      </c>
      <c r="O81" s="1" t="str">
        <f>IF(D81&lt;=L$4,VLOOKUP(M81,E$4:J$202,6,FALSE),"")</f>
        <v/>
      </c>
      <c r="P81" s="40" t="str">
        <f>IF(D81&lt;=L$4,VLOOKUP(O81,A$4:B$202,2,FALSE),"")</f>
        <v/>
      </c>
      <c r="Q81" s="40" t="str">
        <f t="shared" si="17"/>
        <v/>
      </c>
      <c r="R81" s="6">
        <f t="shared" si="18"/>
        <v>0</v>
      </c>
      <c r="S81" s="6">
        <f>IF(AND(D81&lt;=L$4,P81&lt;&gt;"Y"),IF(N81&lt;VLOOKUP(O81,Runners!A$3:CT$201,S$1,FALSE),IF(Y$2="zero",0,Y$2),0),0)</f>
        <v>0</v>
      </c>
      <c r="T81" s="6">
        <f t="shared" si="19"/>
        <v>0</v>
      </c>
      <c r="U81" s="2"/>
      <c r="V81" s="2" t="str">
        <f>IF(O81&lt;&gt;"",VLOOKUP(O81,Runners!CZ$3:DM$201,V$1,FALSE),"")</f>
        <v/>
      </c>
      <c r="W81" s="19" t="str">
        <f t="shared" si="20"/>
        <v/>
      </c>
    </row>
    <row r="82" spans="1:23" x14ac:dyDescent="0.2">
      <c r="A82" s="1" t="s">
        <v>145</v>
      </c>
      <c r="C82" s="3">
        <f>IF(A82&lt;&gt;"",VLOOKUP(A82,Runners!A$3:AS$201,C$1,FALSE),0)</f>
        <v>1.5972222222222221E-2</v>
      </c>
      <c r="D82" s="6">
        <f t="shared" si="14"/>
        <v>78</v>
      </c>
      <c r="E82" s="2"/>
      <c r="F82" s="2">
        <f t="shared" si="15"/>
        <v>0</v>
      </c>
      <c r="J82" s="1" t="str">
        <f t="shared" si="16"/>
        <v>Mark Hughes</v>
      </c>
      <c r="M82" s="8" t="str">
        <f>IF(D82&lt;=L$4,SMALL(E$4:E$202,D82),"")</f>
        <v/>
      </c>
      <c r="N82" s="8" t="str">
        <f>IF(D82&lt;=L$4,VLOOKUP(M82,E$4:F$202,2,FALSE),"")</f>
        <v/>
      </c>
      <c r="O82" s="1" t="str">
        <f>IF(D82&lt;=L$4,VLOOKUP(M82,E$4:J$202,6,FALSE),"")</f>
        <v/>
      </c>
      <c r="P82" s="40" t="str">
        <f>IF(D82&lt;=L$4,VLOOKUP(O82,A$4:B$202,2,FALSE),"")</f>
        <v/>
      </c>
      <c r="Q82" s="40" t="str">
        <f t="shared" si="17"/>
        <v/>
      </c>
      <c r="R82" s="6">
        <f t="shared" si="18"/>
        <v>0</v>
      </c>
      <c r="S82" s="6">
        <f>IF(AND(D82&lt;=L$4,P82&lt;&gt;"Y"),IF(N82&lt;VLOOKUP(O82,Runners!A$3:CT$201,S$1,FALSE),IF(Y$2="zero",0,Y$2),0),0)</f>
        <v>0</v>
      </c>
      <c r="T82" s="6">
        <f t="shared" si="19"/>
        <v>0</v>
      </c>
      <c r="U82" s="2"/>
      <c r="V82" s="2" t="str">
        <f>IF(O82&lt;&gt;"",VLOOKUP(O82,Runners!CZ$3:DM$201,V$1,FALSE),"")</f>
        <v/>
      </c>
      <c r="W82" s="19" t="str">
        <f t="shared" si="20"/>
        <v/>
      </c>
    </row>
    <row r="83" spans="1:23" x14ac:dyDescent="0.2">
      <c r="A83" s="1" t="s">
        <v>210</v>
      </c>
      <c r="C83" s="3">
        <f>IF(A83&lt;&gt;"",VLOOKUP(A83,Runners!A$3:AS$201,C$1,FALSE),0)</f>
        <v>1.40625E-2</v>
      </c>
      <c r="D83" s="6">
        <f t="shared" si="14"/>
        <v>79</v>
      </c>
      <c r="E83" s="2"/>
      <c r="F83" s="2">
        <f t="shared" si="15"/>
        <v>0</v>
      </c>
      <c r="J83" s="1" t="str">
        <f t="shared" si="16"/>
        <v>Mark Johnston</v>
      </c>
      <c r="M83" s="8" t="str">
        <f>IF(D83&lt;=L$4,SMALL(E$4:E$202,D83),"")</f>
        <v/>
      </c>
      <c r="N83" s="8" t="str">
        <f>IF(D83&lt;=L$4,VLOOKUP(M83,E$4:F$202,2,FALSE),"")</f>
        <v/>
      </c>
      <c r="O83" s="1" t="str">
        <f>IF(D83&lt;=L$4,VLOOKUP(M83,E$4:J$202,6,FALSE),"")</f>
        <v/>
      </c>
      <c r="P83" s="40" t="str">
        <f>IF(D83&lt;=L$4,VLOOKUP(O83,A$4:B$202,2,FALSE),"")</f>
        <v/>
      </c>
      <c r="Q83" s="40" t="str">
        <f t="shared" si="17"/>
        <v/>
      </c>
      <c r="R83" s="6">
        <f t="shared" si="18"/>
        <v>0</v>
      </c>
      <c r="S83" s="6">
        <f>IF(AND(D83&lt;=L$4,P83&lt;&gt;"Y"),IF(N83&lt;VLOOKUP(O83,Runners!A$3:CT$201,S$1,FALSE),IF(Y$2="zero",0,Y$2),0),0)</f>
        <v>0</v>
      </c>
      <c r="T83" s="6">
        <f t="shared" si="19"/>
        <v>0</v>
      </c>
      <c r="U83" s="2"/>
      <c r="V83" s="2" t="str">
        <f>IF(O83&lt;&gt;"",VLOOKUP(O83,Runners!CZ$3:DM$201,V$1,FALSE),"")</f>
        <v/>
      </c>
      <c r="W83" s="19" t="str">
        <f t="shared" si="20"/>
        <v/>
      </c>
    </row>
    <row r="84" spans="1:23" x14ac:dyDescent="0.2">
      <c r="A84" s="1" t="s">
        <v>26</v>
      </c>
      <c r="C84" s="3">
        <f>IF(A84&lt;&gt;"",VLOOKUP(A84,Runners!A$3:AS$201,C$1,FALSE),0)</f>
        <v>1.6145833333333335E-2</v>
      </c>
      <c r="D84" s="6">
        <f t="shared" si="14"/>
        <v>80</v>
      </c>
      <c r="E84" s="2"/>
      <c r="F84" s="2">
        <f t="shared" si="15"/>
        <v>0</v>
      </c>
      <c r="J84" s="1" t="str">
        <f t="shared" si="16"/>
        <v>Mark Selby</v>
      </c>
      <c r="M84" s="8" t="str">
        <f>IF(D84&lt;=L$4,SMALL(E$4:E$202,D84),"")</f>
        <v/>
      </c>
      <c r="N84" s="8" t="str">
        <f>IF(D84&lt;=L$4,VLOOKUP(M84,E$4:F$202,2,FALSE),"")</f>
        <v/>
      </c>
      <c r="O84" s="1" t="str">
        <f>IF(D84&lt;=L$4,VLOOKUP(M84,E$4:J$202,6,FALSE),"")</f>
        <v/>
      </c>
      <c r="P84" s="40" t="str">
        <f>IF(D84&lt;=L$4,VLOOKUP(O84,A$4:B$202,2,FALSE),"")</f>
        <v/>
      </c>
      <c r="Q84" s="40" t="str">
        <f t="shared" si="17"/>
        <v/>
      </c>
      <c r="R84" s="6">
        <f t="shared" si="18"/>
        <v>0</v>
      </c>
      <c r="S84" s="6">
        <f>IF(AND(D84&lt;=L$4,P84&lt;&gt;"Y"),IF(N84&lt;VLOOKUP(O84,Runners!A$3:CT$201,S$1,FALSE),IF(Y$2="zero",0,Y$2),0),0)</f>
        <v>0</v>
      </c>
      <c r="T84" s="6">
        <f t="shared" si="19"/>
        <v>0</v>
      </c>
      <c r="U84" s="2"/>
      <c r="V84" s="2" t="str">
        <f>IF(O84&lt;&gt;"",VLOOKUP(O84,Runners!CZ$3:DM$201,V$1,FALSE),"")</f>
        <v/>
      </c>
      <c r="W84" s="19" t="str">
        <f t="shared" si="20"/>
        <v/>
      </c>
    </row>
    <row r="85" spans="1:23" x14ac:dyDescent="0.2">
      <c r="A85" s="1" t="s">
        <v>224</v>
      </c>
      <c r="B85" s="3"/>
      <c r="C85" s="3">
        <f>IF(A85&lt;&gt;"",VLOOKUP(A85,Runners!A$3:AS$201,C$1,FALSE),0)</f>
        <v>1.40625E-2</v>
      </c>
      <c r="D85" s="6">
        <f t="shared" si="14"/>
        <v>81</v>
      </c>
      <c r="E85" s="2"/>
      <c r="F85" s="2">
        <f t="shared" si="15"/>
        <v>0</v>
      </c>
      <c r="J85" s="1" t="str">
        <f t="shared" si="16"/>
        <v>Matt Ames</v>
      </c>
      <c r="M85" s="8" t="str">
        <f>IF(D85&lt;=L$4,SMALL(E$4:E$202,D85),"")</f>
        <v/>
      </c>
      <c r="N85" s="8" t="str">
        <f>IF(D85&lt;=L$4,VLOOKUP(M85,E$4:F$202,2,FALSE),"")</f>
        <v/>
      </c>
      <c r="O85" s="1" t="str">
        <f>IF(D85&lt;=L$4,VLOOKUP(M85,E$4:J$202,6,FALSE),"")</f>
        <v/>
      </c>
      <c r="P85" s="40" t="str">
        <f>IF(D85&lt;=L$4,VLOOKUP(O85,A$4:B$202,2,FALSE),"")</f>
        <v/>
      </c>
      <c r="Q85" s="40" t="str">
        <f t="shared" si="17"/>
        <v/>
      </c>
      <c r="R85" s="6">
        <f t="shared" si="18"/>
        <v>0</v>
      </c>
      <c r="S85" s="6">
        <f>IF(AND(D85&lt;=L$4,P85&lt;&gt;"Y"),IF(N85&lt;VLOOKUP(O85,Runners!A$3:CT$201,S$1,FALSE),IF(Y$2="zero",0,Y$2),0),0)</f>
        <v>0</v>
      </c>
      <c r="T85" s="6">
        <f t="shared" si="19"/>
        <v>0</v>
      </c>
      <c r="U85" s="2"/>
      <c r="V85" s="2" t="str">
        <f>IF(O85&lt;&gt;"",VLOOKUP(O85,Runners!CZ$3:DM$201,V$1,FALSE),"")</f>
        <v/>
      </c>
      <c r="W85" s="19" t="str">
        <f t="shared" si="20"/>
        <v/>
      </c>
    </row>
    <row r="86" spans="1:23" x14ac:dyDescent="0.2">
      <c r="A86" s="1" t="s">
        <v>196</v>
      </c>
      <c r="C86" s="3">
        <f>IF(A86&lt;&gt;"",VLOOKUP(A86,Runners!A$3:AS$201,C$1,FALSE),0)</f>
        <v>1.8229166666666668E-2</v>
      </c>
      <c r="D86" s="6">
        <f t="shared" si="14"/>
        <v>82</v>
      </c>
      <c r="E86" s="2"/>
      <c r="F86" s="2">
        <f t="shared" si="15"/>
        <v>0</v>
      </c>
      <c r="J86" s="1" t="str">
        <f t="shared" si="16"/>
        <v>Matthew Holton</v>
      </c>
      <c r="M86" s="8" t="str">
        <f>IF(D86&lt;=L$4,SMALL(E$4:E$202,D86),"")</f>
        <v/>
      </c>
      <c r="N86" s="8" t="str">
        <f>IF(D86&lt;=L$4,VLOOKUP(M86,E$4:F$202,2,FALSE),"")</f>
        <v/>
      </c>
      <c r="O86" s="1" t="str">
        <f>IF(D86&lt;=L$4,VLOOKUP(M86,E$4:J$202,6,FALSE),"")</f>
        <v/>
      </c>
      <c r="P86" s="40" t="str">
        <f>IF(D86&lt;=L$4,VLOOKUP(O86,A$4:B$202,2,FALSE),"")</f>
        <v/>
      </c>
      <c r="Q86" s="40" t="str">
        <f t="shared" si="17"/>
        <v/>
      </c>
      <c r="R86" s="6">
        <f t="shared" si="18"/>
        <v>0</v>
      </c>
      <c r="S86" s="6">
        <f>IF(AND(D86&lt;=L$4,P86&lt;&gt;"Y"),IF(N86&lt;VLOOKUP(O86,Runners!A$3:CT$201,S$1,FALSE),IF(Y$2="zero",0,Y$2),0),0)</f>
        <v>0</v>
      </c>
      <c r="T86" s="6">
        <f t="shared" si="19"/>
        <v>0</v>
      </c>
      <c r="U86" s="2"/>
      <c r="V86" s="2" t="str">
        <f>IF(O86&lt;&gt;"",VLOOKUP(O86,Runners!CZ$3:DM$201,V$1,FALSE),"")</f>
        <v/>
      </c>
      <c r="W86" s="19" t="str">
        <f t="shared" si="20"/>
        <v/>
      </c>
    </row>
    <row r="87" spans="1:23" x14ac:dyDescent="0.2">
      <c r="A87" s="1" t="s">
        <v>204</v>
      </c>
      <c r="B87" s="3"/>
      <c r="C87" s="3">
        <f>IF(A87&lt;&gt;"",VLOOKUP(A87,Runners!A$3:AS$201,C$1,FALSE),0)</f>
        <v>1.7187500000000001E-2</v>
      </c>
      <c r="D87" s="6">
        <f t="shared" si="14"/>
        <v>83</v>
      </c>
      <c r="E87" s="2"/>
      <c r="F87" s="2">
        <f t="shared" si="15"/>
        <v>0</v>
      </c>
      <c r="J87" s="1" t="str">
        <f t="shared" si="16"/>
        <v>Mel Koth</v>
      </c>
      <c r="M87" s="8" t="str">
        <f>IF(D87&lt;=L$4,SMALL(E$4:E$202,D87),"")</f>
        <v/>
      </c>
      <c r="N87" s="8" t="str">
        <f>IF(D87&lt;=L$4,VLOOKUP(M87,E$4:F$202,2,FALSE),"")</f>
        <v/>
      </c>
      <c r="O87" s="1" t="str">
        <f>IF(D87&lt;=L$4,VLOOKUP(M87,E$4:J$202,6,FALSE),"")</f>
        <v/>
      </c>
      <c r="P87" s="40" t="str">
        <f>IF(D87&lt;=L$4,VLOOKUP(O87,A$4:B$202,2,FALSE),"")</f>
        <v/>
      </c>
      <c r="Q87" s="40" t="str">
        <f t="shared" si="17"/>
        <v/>
      </c>
      <c r="R87" s="6">
        <f t="shared" si="18"/>
        <v>0</v>
      </c>
      <c r="S87" s="6">
        <f>IF(AND(D87&lt;=L$4,P87&lt;&gt;"Y"),IF(N87&lt;VLOOKUP(O87,Runners!A$3:CT$201,S$1,FALSE),IF(Y$2="zero",0,Y$2),0),0)</f>
        <v>0</v>
      </c>
      <c r="T87" s="6">
        <f t="shared" si="19"/>
        <v>0</v>
      </c>
      <c r="U87" s="2"/>
      <c r="V87" s="2" t="str">
        <f>IF(O87&lt;&gt;"",VLOOKUP(O87,Runners!CZ$3:DM$201,V$1,FALSE),"")</f>
        <v/>
      </c>
      <c r="W87" s="19" t="str">
        <f t="shared" si="20"/>
        <v/>
      </c>
    </row>
    <row r="88" spans="1:23" x14ac:dyDescent="0.2">
      <c r="A88" s="1" t="s">
        <v>187</v>
      </c>
      <c r="B88" s="3"/>
      <c r="C88" s="3">
        <f>IF(A88&lt;&gt;"",VLOOKUP(A88,Runners!A$3:AS$201,C$1,FALSE),0)</f>
        <v>1.6145833333333335E-2</v>
      </c>
      <c r="D88" s="6">
        <f t="shared" si="14"/>
        <v>84</v>
      </c>
      <c r="E88" s="2">
        <v>3.5844907407407409E-2</v>
      </c>
      <c r="F88" s="2">
        <f t="shared" si="15"/>
        <v>1.9699074074074074E-2</v>
      </c>
      <c r="J88" s="1" t="str">
        <f t="shared" si="16"/>
        <v>Michael Hall</v>
      </c>
      <c r="M88" s="8" t="str">
        <f>IF(D88&lt;=L$4,SMALL(E$4:E$202,D88),"")</f>
        <v/>
      </c>
      <c r="N88" s="8" t="str">
        <f>IF(D88&lt;=L$4,VLOOKUP(M88,E$4:F$202,2,FALSE),"")</f>
        <v/>
      </c>
      <c r="O88" s="1" t="str">
        <f>IF(D88&lt;=L$4,VLOOKUP(M88,E$4:J$202,6,FALSE),"")</f>
        <v/>
      </c>
      <c r="P88" s="40" t="str">
        <f>IF(D88&lt;=L$4,VLOOKUP(O88,A$4:B$202,2,FALSE),"")</f>
        <v/>
      </c>
      <c r="Q88" s="40" t="str">
        <f t="shared" si="17"/>
        <v/>
      </c>
      <c r="R88" s="6">
        <f t="shared" si="18"/>
        <v>0</v>
      </c>
      <c r="S88" s="6">
        <f>IF(AND(D88&lt;=L$4,P88&lt;&gt;"Y"),IF(N88&lt;VLOOKUP(O88,Runners!A$3:CT$201,S$1,FALSE),IF(Y$2="zero",0,Y$2),0),0)</f>
        <v>0</v>
      </c>
      <c r="T88" s="6">
        <f t="shared" si="19"/>
        <v>0</v>
      </c>
      <c r="U88" s="2"/>
      <c r="V88" s="2" t="str">
        <f>IF(O88&lt;&gt;"",VLOOKUP(O88,Runners!CZ$3:DM$201,V$1,FALSE),"")</f>
        <v/>
      </c>
      <c r="W88" s="19" t="str">
        <f t="shared" si="20"/>
        <v/>
      </c>
    </row>
    <row r="89" spans="1:23" x14ac:dyDescent="0.2">
      <c r="A89" s="1" t="s">
        <v>227</v>
      </c>
      <c r="B89" s="3"/>
      <c r="C89" s="3">
        <f>IF(A89&lt;&gt;"",VLOOKUP(A89,Runners!A$3:AS$201,C$1,FALSE),0)</f>
        <v>1.7534722222222222E-2</v>
      </c>
      <c r="D89" s="6">
        <f t="shared" si="14"/>
        <v>85</v>
      </c>
      <c r="E89" s="2"/>
      <c r="F89" s="2">
        <f t="shared" si="15"/>
        <v>0</v>
      </c>
      <c r="J89" s="1" t="str">
        <f t="shared" si="16"/>
        <v>Michelle Chadwick</v>
      </c>
      <c r="M89" s="8" t="str">
        <f>IF(D89&lt;=L$4,SMALL(E$4:E$202,D89),"")</f>
        <v/>
      </c>
      <c r="N89" s="8" t="str">
        <f>IF(D89&lt;=L$4,VLOOKUP(M89,E$4:F$202,2,FALSE),"")</f>
        <v/>
      </c>
      <c r="O89" s="1" t="str">
        <f>IF(D89&lt;=L$4,VLOOKUP(M89,E$4:J$202,6,FALSE),"")</f>
        <v/>
      </c>
      <c r="P89" s="40" t="str">
        <f>IF(D89&lt;=L$4,VLOOKUP(O89,A$4:B$202,2,FALSE),"")</f>
        <v/>
      </c>
      <c r="Q89" s="40" t="str">
        <f t="shared" si="17"/>
        <v/>
      </c>
      <c r="R89" s="6">
        <f t="shared" si="18"/>
        <v>0</v>
      </c>
      <c r="S89" s="6">
        <f>IF(AND(D89&lt;=L$4,P89&lt;&gt;"Y"),IF(N89&lt;VLOOKUP(O89,Runners!A$3:CT$201,S$1,FALSE),IF(Y$2="zero",0,Y$2),0),0)</f>
        <v>0</v>
      </c>
      <c r="T89" s="6">
        <f t="shared" si="19"/>
        <v>0</v>
      </c>
      <c r="U89" s="2"/>
      <c r="V89" s="2" t="str">
        <f>IF(O89&lt;&gt;"",VLOOKUP(O89,Runners!CZ$3:DM$201,V$1,FALSE),"")</f>
        <v/>
      </c>
      <c r="W89" s="19" t="str">
        <f t="shared" si="20"/>
        <v/>
      </c>
    </row>
    <row r="90" spans="1:23" x14ac:dyDescent="0.2">
      <c r="A90" s="1" t="s">
        <v>15</v>
      </c>
      <c r="B90" s="3"/>
      <c r="C90" s="3">
        <f>IF(A90&lt;&gt;"",VLOOKUP(A90,Runners!A$3:AS$201,C$1,FALSE),0)</f>
        <v>2.7777777777777779E-3</v>
      </c>
      <c r="D90" s="6">
        <f t="shared" si="14"/>
        <v>86</v>
      </c>
      <c r="E90" s="2"/>
      <c r="F90" s="2">
        <f t="shared" si="15"/>
        <v>0</v>
      </c>
      <c r="J90" s="1" t="str">
        <f t="shared" si="16"/>
        <v>Michelle Sheridan</v>
      </c>
      <c r="M90" s="8" t="str">
        <f>IF(D90&lt;=L$4,SMALL(E$4:E$202,D90),"")</f>
        <v/>
      </c>
      <c r="N90" s="8" t="str">
        <f>IF(D90&lt;=L$4,VLOOKUP(M90,E$4:F$202,2,FALSE),"")</f>
        <v/>
      </c>
      <c r="O90" s="1" t="str">
        <f>IF(D90&lt;=L$4,VLOOKUP(M90,E$4:J$202,6,FALSE),"")</f>
        <v/>
      </c>
      <c r="P90" s="40" t="str">
        <f>IF(D90&lt;=L$4,VLOOKUP(O90,A$4:B$202,2,FALSE),"")</f>
        <v/>
      </c>
      <c r="Q90" s="40" t="str">
        <f t="shared" si="17"/>
        <v/>
      </c>
      <c r="R90" s="6">
        <f t="shared" si="18"/>
        <v>0</v>
      </c>
      <c r="S90" s="6">
        <f>IF(AND(D90&lt;=L$4,P90&lt;&gt;"Y"),IF(N90&lt;VLOOKUP(O90,Runners!A$3:CT$201,S$1,FALSE),IF(Y$2="zero",0,Y$2),0),0)</f>
        <v>0</v>
      </c>
      <c r="T90" s="6">
        <f t="shared" si="19"/>
        <v>0</v>
      </c>
      <c r="U90" s="2"/>
      <c r="V90" s="2" t="str">
        <f>IF(O90&lt;&gt;"",VLOOKUP(O90,Runners!CZ$3:DM$201,V$1,FALSE),"")</f>
        <v/>
      </c>
      <c r="W90" s="19" t="str">
        <f t="shared" si="20"/>
        <v/>
      </c>
    </row>
    <row r="91" spans="1:23" x14ac:dyDescent="0.2">
      <c r="A91" s="41" t="s">
        <v>186</v>
      </c>
      <c r="C91" s="3">
        <f>IF(A91&lt;&gt;"",VLOOKUP(A91,Runners!A$3:AS$201,C$1,FALSE),0)</f>
        <v>1.1631944444444445E-2</v>
      </c>
      <c r="D91" s="6">
        <f t="shared" si="14"/>
        <v>87</v>
      </c>
      <c r="E91" s="2"/>
      <c r="F91" s="2">
        <f t="shared" si="15"/>
        <v>0</v>
      </c>
      <c r="J91" s="1" t="str">
        <f t="shared" si="16"/>
        <v>Mick Widdup</v>
      </c>
      <c r="M91" s="8" t="str">
        <f>IF(D91&lt;=L$4,SMALL(E$4:E$202,D91),"")</f>
        <v/>
      </c>
      <c r="N91" s="8" t="str">
        <f>IF(D91&lt;=L$4,VLOOKUP(M91,E$4:F$202,2,FALSE),"")</f>
        <v/>
      </c>
      <c r="O91" s="1" t="str">
        <f>IF(D91&lt;=L$4,VLOOKUP(M91,E$4:J$202,6,FALSE),"")</f>
        <v/>
      </c>
      <c r="P91" s="40" t="str">
        <f>IF(D91&lt;=L$4,VLOOKUP(O91,A$4:B$202,2,FALSE),"")</f>
        <v/>
      </c>
      <c r="Q91" s="40" t="str">
        <f t="shared" si="17"/>
        <v/>
      </c>
      <c r="R91" s="6">
        <f t="shared" si="18"/>
        <v>0</v>
      </c>
      <c r="S91" s="6">
        <f>IF(AND(D91&lt;=L$4,P91&lt;&gt;"Y"),IF(N91&lt;VLOOKUP(O91,Runners!A$3:CT$201,S$1,FALSE),IF(Y$2="zero",0,Y$2),0),0)</f>
        <v>0</v>
      </c>
      <c r="T91" s="6">
        <f t="shared" si="19"/>
        <v>0</v>
      </c>
      <c r="U91" s="2"/>
      <c r="V91" s="2" t="str">
        <f>IF(O91&lt;&gt;"",VLOOKUP(O91,Runners!CZ$3:DM$201,V$1,FALSE),"")</f>
        <v/>
      </c>
      <c r="W91" s="19" t="str">
        <f t="shared" si="20"/>
        <v/>
      </c>
    </row>
    <row r="92" spans="1:23" x14ac:dyDescent="0.2">
      <c r="A92" s="1" t="s">
        <v>53</v>
      </c>
      <c r="C92" s="3">
        <f>IF(A92&lt;&gt;"",VLOOKUP(A92,Runners!A$3:AS$201,C$1,FALSE),0)</f>
        <v>1.9444444444444445E-2</v>
      </c>
      <c r="D92" s="6">
        <f t="shared" si="14"/>
        <v>88</v>
      </c>
      <c r="E92" s="2">
        <v>3.5081018518518518E-2</v>
      </c>
      <c r="F92" s="2">
        <f t="shared" si="15"/>
        <v>1.5636574074074074E-2</v>
      </c>
      <c r="J92" s="1" t="str">
        <f t="shared" si="16"/>
        <v>Mike Toft</v>
      </c>
      <c r="M92" s="8" t="str">
        <f>IF(D92&lt;=L$4,SMALL(E$4:E$202,D92),"")</f>
        <v/>
      </c>
      <c r="N92" s="8" t="str">
        <f>IF(D92&lt;=L$4,VLOOKUP(M92,E$4:F$202,2,FALSE),"")</f>
        <v/>
      </c>
      <c r="O92" s="1" t="str">
        <f>IF(D92&lt;=L$4,VLOOKUP(M92,E$4:J$202,6,FALSE),"")</f>
        <v/>
      </c>
      <c r="P92" s="40" t="str">
        <f>IF(D92&lt;=L$4,VLOOKUP(O92,A$4:B$202,2,FALSE),"")</f>
        <v/>
      </c>
      <c r="Q92" s="40" t="str">
        <f t="shared" si="17"/>
        <v/>
      </c>
      <c r="R92" s="6">
        <f t="shared" si="18"/>
        <v>0</v>
      </c>
      <c r="S92" s="6">
        <f>IF(AND(D92&lt;=L$4,P92&lt;&gt;"Y"),IF(N92&lt;VLOOKUP(O92,Runners!A$3:CT$201,S$1,FALSE),IF(Y$2="zero",0,Y$2),0),0)</f>
        <v>0</v>
      </c>
      <c r="T92" s="6">
        <f t="shared" si="19"/>
        <v>0</v>
      </c>
      <c r="U92" s="2"/>
      <c r="V92" s="2" t="str">
        <f>IF(O92&lt;&gt;"",VLOOKUP(O92,Runners!CZ$3:DM$201,V$1,FALSE),"")</f>
        <v/>
      </c>
      <c r="W92" s="19" t="str">
        <f t="shared" si="20"/>
        <v/>
      </c>
    </row>
    <row r="93" spans="1:23" x14ac:dyDescent="0.2">
      <c r="A93" s="1" t="s">
        <v>225</v>
      </c>
      <c r="C93" s="3">
        <f>IF(A93&lt;&gt;"",VLOOKUP(A93,Runners!A$3:AS$201,C$1,FALSE),0)</f>
        <v>9.2013888888888892E-3</v>
      </c>
      <c r="D93" s="6">
        <f t="shared" si="14"/>
        <v>89</v>
      </c>
      <c r="E93" s="2"/>
      <c r="F93" s="2">
        <f t="shared" si="15"/>
        <v>0</v>
      </c>
      <c r="J93" s="1" t="str">
        <f t="shared" si="16"/>
        <v>Morgan Pritchard</v>
      </c>
      <c r="M93" s="8" t="str">
        <f>IF(D93&lt;=L$4,SMALL(E$4:E$202,D93),"")</f>
        <v/>
      </c>
      <c r="N93" s="8" t="str">
        <f>IF(D93&lt;=L$4,VLOOKUP(M93,E$4:F$202,2,FALSE),"")</f>
        <v/>
      </c>
      <c r="O93" s="1" t="str">
        <f>IF(D93&lt;=L$4,VLOOKUP(M93,E$4:J$202,6,FALSE),"")</f>
        <v/>
      </c>
      <c r="P93" s="40" t="str">
        <f>IF(D93&lt;=L$4,VLOOKUP(O93,A$4:B$202,2,FALSE),"")</f>
        <v/>
      </c>
      <c r="Q93" s="40" t="str">
        <f t="shared" si="17"/>
        <v/>
      </c>
      <c r="R93" s="6">
        <f t="shared" si="18"/>
        <v>0</v>
      </c>
      <c r="S93" s="6">
        <f>IF(AND(D93&lt;=L$4,P93&lt;&gt;"Y"),IF(N93&lt;VLOOKUP(O93,Runners!A$3:CT$201,S$1,FALSE),IF(Y$2="zero",0,Y$2),0),0)</f>
        <v>0</v>
      </c>
      <c r="T93" s="6">
        <f t="shared" si="19"/>
        <v>0</v>
      </c>
      <c r="U93" s="2"/>
      <c r="V93" s="2" t="str">
        <f>IF(O93&lt;&gt;"",VLOOKUP(O93,Runners!CZ$3:DM$201,V$1,FALSE),"")</f>
        <v/>
      </c>
      <c r="W93" s="19" t="str">
        <f t="shared" si="20"/>
        <v/>
      </c>
    </row>
    <row r="94" spans="1:23" x14ac:dyDescent="0.2">
      <c r="A94" s="1" t="s">
        <v>66</v>
      </c>
      <c r="C94" s="3">
        <f>IF(A94&lt;&gt;"",VLOOKUP(A94,Runners!A$3:AS$201,C$1,FALSE),0)</f>
        <v>6.2500000000000003E-3</v>
      </c>
      <c r="D94" s="6">
        <f t="shared" si="14"/>
        <v>90</v>
      </c>
      <c r="E94" s="2"/>
      <c r="F94" s="2">
        <f t="shared" si="15"/>
        <v>0</v>
      </c>
      <c r="J94" s="1" t="str">
        <f t="shared" si="16"/>
        <v>Natalie Toft</v>
      </c>
      <c r="M94" s="8" t="str">
        <f>IF(D94&lt;=L$4,SMALL(E$4:E$202,D94),"")</f>
        <v/>
      </c>
      <c r="N94" s="8" t="str">
        <f>IF(D94&lt;=L$4,VLOOKUP(M94,E$4:F$202,2,FALSE),"")</f>
        <v/>
      </c>
      <c r="O94" s="1" t="str">
        <f>IF(D94&lt;=L$4,VLOOKUP(M94,E$4:J$202,6,FALSE),"")</f>
        <v/>
      </c>
      <c r="P94" s="40" t="str">
        <f>IF(D94&lt;=L$4,VLOOKUP(O94,A$4:B$202,2,FALSE),"")</f>
        <v/>
      </c>
      <c r="Q94" s="40" t="str">
        <f t="shared" si="17"/>
        <v/>
      </c>
      <c r="R94" s="6">
        <f t="shared" si="18"/>
        <v>0</v>
      </c>
      <c r="S94" s="6">
        <f>IF(AND(D94&lt;=L$4,P94&lt;&gt;"Y"),IF(N94&lt;VLOOKUP(O94,Runners!A$3:CT$201,S$1,FALSE),IF(Y$2="zero",0,Y$2),0),0)</f>
        <v>0</v>
      </c>
      <c r="T94" s="6">
        <f t="shared" si="19"/>
        <v>0</v>
      </c>
      <c r="U94" s="2"/>
      <c r="V94" s="2" t="str">
        <f>IF(O94&lt;&gt;"",VLOOKUP(O94,Runners!CZ$3:DM$201,V$1,FALSE),"")</f>
        <v/>
      </c>
      <c r="W94" s="19" t="str">
        <f t="shared" si="20"/>
        <v/>
      </c>
    </row>
    <row r="95" spans="1:23" x14ac:dyDescent="0.2">
      <c r="A95" s="1" t="s">
        <v>155</v>
      </c>
      <c r="C95" s="3">
        <f>IF(A95&lt;&gt;"",VLOOKUP(A95,Runners!A$3:AS$201,C$1,FALSE),0)</f>
        <v>1.6145833333333335E-2</v>
      </c>
      <c r="D95" s="6">
        <f t="shared" si="14"/>
        <v>91</v>
      </c>
      <c r="E95" s="2"/>
      <c r="F95" s="2">
        <f t="shared" si="15"/>
        <v>0</v>
      </c>
      <c r="J95" s="1" t="str">
        <f t="shared" si="16"/>
        <v>Neil Bayton-Roberts</v>
      </c>
      <c r="M95" s="8" t="str">
        <f>IF(D95&lt;=L$4,SMALL(E$4:E$202,D95),"")</f>
        <v/>
      </c>
      <c r="N95" s="8" t="str">
        <f>IF(D95&lt;=L$4,VLOOKUP(M95,E$4:F$202,2,FALSE),"")</f>
        <v/>
      </c>
      <c r="O95" s="1" t="str">
        <f>IF(D95&lt;=L$4,VLOOKUP(M95,E$4:J$202,6,FALSE),"")</f>
        <v/>
      </c>
      <c r="P95" s="40" t="str">
        <f>IF(D95&lt;=L$4,VLOOKUP(O95,A$4:B$202,2,FALSE),"")</f>
        <v/>
      </c>
      <c r="Q95" s="40" t="str">
        <f t="shared" si="17"/>
        <v/>
      </c>
      <c r="R95" s="6">
        <f t="shared" si="18"/>
        <v>0</v>
      </c>
      <c r="S95" s="6">
        <f>IF(AND(D95&lt;=L$4,P95&lt;&gt;"Y"),IF(N95&lt;VLOOKUP(O95,Runners!A$3:CT$201,S$1,FALSE),IF(Y$2="zero",0,Y$2),0),0)</f>
        <v>0</v>
      </c>
      <c r="T95" s="6">
        <f t="shared" si="19"/>
        <v>0</v>
      </c>
      <c r="U95" s="2"/>
      <c r="V95" s="2" t="str">
        <f>IF(O95&lt;&gt;"",VLOOKUP(O95,Runners!CZ$3:DM$201,V$1,FALSE),"")</f>
        <v/>
      </c>
      <c r="W95" s="19" t="str">
        <f t="shared" si="20"/>
        <v/>
      </c>
    </row>
    <row r="96" spans="1:23" x14ac:dyDescent="0.2">
      <c r="A96" s="1" t="s">
        <v>9</v>
      </c>
      <c r="C96" s="3">
        <f>IF(A96&lt;&gt;"",VLOOKUP(A96,Runners!A$3:AS$201,C$1,FALSE),0)</f>
        <v>1.4583333333333334E-2</v>
      </c>
      <c r="D96" s="6">
        <f t="shared" si="14"/>
        <v>92</v>
      </c>
      <c r="E96" s="2">
        <v>3.5347222222222217E-2</v>
      </c>
      <c r="F96" s="2">
        <f t="shared" si="15"/>
        <v>2.0763888888888884E-2</v>
      </c>
      <c r="J96" s="1" t="str">
        <f t="shared" si="16"/>
        <v>Neil Tate</v>
      </c>
      <c r="M96" s="8" t="str">
        <f>IF(D96&lt;=L$4,SMALL(E$4:E$202,D96),"")</f>
        <v/>
      </c>
      <c r="N96" s="8" t="str">
        <f>IF(D96&lt;=L$4,VLOOKUP(M96,E$4:F$202,2,FALSE),"")</f>
        <v/>
      </c>
      <c r="O96" s="1" t="str">
        <f>IF(D96&lt;=L$4,VLOOKUP(M96,E$4:J$202,6,FALSE),"")</f>
        <v/>
      </c>
      <c r="P96" s="40" t="str">
        <f>IF(D96&lt;=L$4,VLOOKUP(O96,A$4:B$202,2,FALSE),"")</f>
        <v/>
      </c>
      <c r="Q96" s="40" t="str">
        <f t="shared" si="17"/>
        <v/>
      </c>
      <c r="R96" s="6">
        <f t="shared" si="18"/>
        <v>0</v>
      </c>
      <c r="S96" s="6">
        <f>IF(AND(D96&lt;=L$4,P96&lt;&gt;"Y"),IF(N96&lt;VLOOKUP(O96,Runners!A$3:CT$201,S$1,FALSE),IF(Y$2="zero",0,Y$2),0),0)</f>
        <v>0</v>
      </c>
      <c r="T96" s="6">
        <f t="shared" si="19"/>
        <v>0</v>
      </c>
      <c r="U96" s="2"/>
      <c r="V96" s="2" t="str">
        <f>IF(O96&lt;&gt;"",VLOOKUP(O96,Runners!CZ$3:DM$201,V$1,FALSE),"")</f>
        <v/>
      </c>
      <c r="W96" s="19" t="str">
        <f t="shared" si="20"/>
        <v/>
      </c>
    </row>
    <row r="97" spans="1:23" x14ac:dyDescent="0.2">
      <c r="A97" s="1" t="s">
        <v>33</v>
      </c>
      <c r="C97" s="3">
        <f>IF(A97&lt;&gt;"",VLOOKUP(A97,Runners!A$3:AS$201,C$1,FALSE),0)</f>
        <v>1.3020833333333334E-2</v>
      </c>
      <c r="D97" s="6">
        <f t="shared" si="14"/>
        <v>93</v>
      </c>
      <c r="E97" s="2"/>
      <c r="F97" s="2">
        <f t="shared" si="15"/>
        <v>0</v>
      </c>
      <c r="J97" s="1" t="str">
        <f t="shared" si="16"/>
        <v>Nigel Simpkin</v>
      </c>
      <c r="M97" s="8" t="str">
        <f>IF(D97&lt;=L$4,SMALL(E$4:E$202,D97),"")</f>
        <v/>
      </c>
      <c r="N97" s="8" t="str">
        <f>IF(D97&lt;=L$4,VLOOKUP(M97,E$4:F$202,2,FALSE),"")</f>
        <v/>
      </c>
      <c r="O97" s="1" t="str">
        <f>IF(D97&lt;=L$4,VLOOKUP(M97,E$4:J$202,6,FALSE),"")</f>
        <v/>
      </c>
      <c r="P97" s="40" t="str">
        <f>IF(D97&lt;=L$4,VLOOKUP(O97,A$4:B$202,2,FALSE),"")</f>
        <v/>
      </c>
      <c r="Q97" s="40" t="str">
        <f t="shared" si="17"/>
        <v/>
      </c>
      <c r="R97" s="6">
        <f t="shared" si="18"/>
        <v>0</v>
      </c>
      <c r="S97" s="6">
        <f>IF(AND(D97&lt;=L$4,P97&lt;&gt;"Y"),IF(N97&lt;VLOOKUP(O97,Runners!A$3:CT$201,S$1,FALSE),IF(Y$2="zero",0,Y$2),0),0)</f>
        <v>0</v>
      </c>
      <c r="T97" s="6">
        <f t="shared" si="19"/>
        <v>0</v>
      </c>
      <c r="U97" s="2"/>
      <c r="V97" s="2" t="str">
        <f>IF(O97&lt;&gt;"",VLOOKUP(O97,Runners!CZ$3:DM$201,V$1,FALSE),"")</f>
        <v/>
      </c>
      <c r="W97" s="19" t="str">
        <f t="shared" si="20"/>
        <v/>
      </c>
    </row>
    <row r="98" spans="1:23" x14ac:dyDescent="0.2">
      <c r="A98" s="1" t="s">
        <v>192</v>
      </c>
      <c r="C98" s="3">
        <f>IF(A98&lt;&gt;"",VLOOKUP(A98,Runners!A$3:AS$201,C$1,FALSE),0)</f>
        <v>1.579861111111111E-2</v>
      </c>
      <c r="D98" s="6">
        <f t="shared" si="14"/>
        <v>94</v>
      </c>
      <c r="E98" s="2">
        <v>3.5995370370370372E-2</v>
      </c>
      <c r="F98" s="2">
        <f t="shared" si="15"/>
        <v>2.0196759259259262E-2</v>
      </c>
      <c r="J98" s="1" t="str">
        <f t="shared" si="16"/>
        <v>Oliver Thomson</v>
      </c>
      <c r="M98" s="8" t="str">
        <f>IF(D98&lt;=L$4,SMALL(E$4:E$202,D98),"")</f>
        <v/>
      </c>
      <c r="N98" s="8" t="str">
        <f>IF(D98&lt;=L$4,VLOOKUP(M98,E$4:F$202,2,FALSE),"")</f>
        <v/>
      </c>
      <c r="O98" s="1" t="str">
        <f>IF(D98&lt;=L$4,VLOOKUP(M98,E$4:J$202,6,FALSE),"")</f>
        <v/>
      </c>
      <c r="P98" s="40" t="str">
        <f>IF(D98&lt;=L$4,VLOOKUP(O98,A$4:B$202,2,FALSE),"")</f>
        <v/>
      </c>
      <c r="Q98" s="40" t="str">
        <f t="shared" si="17"/>
        <v/>
      </c>
      <c r="R98" s="6">
        <f t="shared" si="18"/>
        <v>0</v>
      </c>
      <c r="S98" s="6">
        <f>IF(AND(D98&lt;=L$4,P98&lt;&gt;"Y"),IF(N98&lt;VLOOKUP(O98,Runners!A$3:CT$201,S$1,FALSE),IF(Y$2="zero",0,Y$2),0),0)</f>
        <v>0</v>
      </c>
      <c r="T98" s="6">
        <f t="shared" si="19"/>
        <v>0</v>
      </c>
      <c r="U98" s="2"/>
      <c r="V98" s="2" t="str">
        <f>IF(O98&lt;&gt;"",VLOOKUP(O98,Runners!CZ$3:DM$201,V$1,FALSE),"")</f>
        <v/>
      </c>
      <c r="W98" s="19" t="str">
        <f t="shared" si="20"/>
        <v/>
      </c>
    </row>
    <row r="99" spans="1:23" x14ac:dyDescent="0.2">
      <c r="A99" s="1" t="s">
        <v>14</v>
      </c>
      <c r="C99" s="3">
        <f>IF(A99&lt;&gt;"",VLOOKUP(A99,Runners!A$3:AS$201,C$1,FALSE),0)</f>
        <v>3.8194444444444443E-3</v>
      </c>
      <c r="D99" s="6">
        <f t="shared" si="14"/>
        <v>95</v>
      </c>
      <c r="E99" s="2">
        <v>3.7060185185185189E-2</v>
      </c>
      <c r="F99" s="2">
        <f t="shared" si="15"/>
        <v>3.3240740740740744E-2</v>
      </c>
      <c r="J99" s="1" t="str">
        <f t="shared" si="16"/>
        <v>Pam Binns</v>
      </c>
      <c r="M99" s="8" t="str">
        <f>IF(D99&lt;=L$4,SMALL(E$4:E$202,D99),"")</f>
        <v/>
      </c>
      <c r="N99" s="8" t="str">
        <f>IF(D99&lt;=L$4,VLOOKUP(M99,E$4:F$202,2,FALSE),"")</f>
        <v/>
      </c>
      <c r="O99" s="1" t="str">
        <f>IF(D99&lt;=L$4,VLOOKUP(M99,E$4:J$202,6,FALSE),"")</f>
        <v/>
      </c>
      <c r="P99" s="40" t="str">
        <f>IF(D99&lt;=L$4,VLOOKUP(O99,A$4:B$202,2,FALSE),"")</f>
        <v/>
      </c>
      <c r="Q99" s="40" t="str">
        <f t="shared" si="17"/>
        <v/>
      </c>
      <c r="R99" s="6">
        <f t="shared" si="18"/>
        <v>0</v>
      </c>
      <c r="S99" s="6">
        <f>IF(AND(D99&lt;=L$4,P99&lt;&gt;"Y"),IF(N99&lt;VLOOKUP(O99,Runners!A$3:CT$201,S$1,FALSE),IF(Y$2="zero",0,Y$2),0),0)</f>
        <v>0</v>
      </c>
      <c r="T99" s="6">
        <f t="shared" si="19"/>
        <v>0</v>
      </c>
      <c r="U99" s="2"/>
      <c r="V99" s="2" t="str">
        <f>IF(O99&lt;&gt;"",VLOOKUP(O99,Runners!CZ$3:DM$201,V$1,FALSE),"")</f>
        <v/>
      </c>
      <c r="W99" s="19" t="str">
        <f t="shared" si="20"/>
        <v/>
      </c>
    </row>
    <row r="100" spans="1:23" x14ac:dyDescent="0.2">
      <c r="A100" s="1" t="s">
        <v>29</v>
      </c>
      <c r="C100" s="3">
        <f>IF(A100&lt;&gt;"",VLOOKUP(A100,Runners!A$3:AS$201,C$1,FALSE),0)</f>
        <v>1.1805555555555555E-2</v>
      </c>
      <c r="D100" s="6">
        <f t="shared" si="14"/>
        <v>96</v>
      </c>
      <c r="E100" s="2"/>
      <c r="F100" s="2">
        <f t="shared" si="15"/>
        <v>0</v>
      </c>
      <c r="J100" s="1" t="str">
        <f t="shared" si="16"/>
        <v>Pam Hardman</v>
      </c>
      <c r="M100" s="8" t="str">
        <f>IF(D100&lt;=L$4,SMALL(E$4:E$202,D100),"")</f>
        <v/>
      </c>
      <c r="N100" s="8" t="str">
        <f>IF(D100&lt;=L$4,VLOOKUP(M100,E$4:F$202,2,FALSE),"")</f>
        <v/>
      </c>
      <c r="O100" s="1" t="str">
        <f>IF(D100&lt;=L$4,VLOOKUP(M100,E$4:J$202,6,FALSE),"")</f>
        <v/>
      </c>
      <c r="P100" s="40" t="str">
        <f>IF(D100&lt;=L$4,VLOOKUP(O100,A$4:B$202,2,FALSE),"")</f>
        <v/>
      </c>
      <c r="Q100" s="40" t="str">
        <f t="shared" si="17"/>
        <v/>
      </c>
      <c r="R100" s="6">
        <f t="shared" si="18"/>
        <v>0</v>
      </c>
      <c r="S100" s="6">
        <f>IF(AND(D100&lt;=L$4,P100&lt;&gt;"Y"),IF(N100&lt;VLOOKUP(O100,Runners!A$3:CT$201,S$1,FALSE),IF(Y$2="zero",0,Y$2),0),0)</f>
        <v>0</v>
      </c>
      <c r="T100" s="6">
        <f t="shared" si="19"/>
        <v>0</v>
      </c>
      <c r="U100" s="2"/>
      <c r="V100" s="2" t="str">
        <f>IF(O100&lt;&gt;"",VLOOKUP(O100,Runners!CZ$3:DM$201,V$1,FALSE),"")</f>
        <v/>
      </c>
      <c r="W100" s="19" t="str">
        <f t="shared" si="20"/>
        <v/>
      </c>
    </row>
    <row r="101" spans="1:23" x14ac:dyDescent="0.2">
      <c r="A101" s="1" t="s">
        <v>50</v>
      </c>
      <c r="C101" s="3">
        <f>IF(A101&lt;&gt;"",VLOOKUP(A101,Runners!A$3:AS$201,C$1,FALSE),0)</f>
        <v>1.7361111111111112E-2</v>
      </c>
      <c r="D101" s="6">
        <f t="shared" ref="D101:D126" si="21">D100+1</f>
        <v>97</v>
      </c>
      <c r="E101" s="2"/>
      <c r="F101" s="2">
        <f t="shared" ref="F101:F126" si="22">IF(E101&gt;0,E101-C101,0)</f>
        <v>0</v>
      </c>
      <c r="J101" s="1" t="str">
        <f t="shared" ref="J101:J126" si="23">A101</f>
        <v>Paul Veevers</v>
      </c>
      <c r="M101" s="8" t="str">
        <f>IF(D101&lt;=L$4,SMALL(E$4:E$202,D101),"")</f>
        <v/>
      </c>
      <c r="N101" s="8" t="str">
        <f>IF(D101&lt;=L$4,VLOOKUP(M101,E$4:F$202,2,FALSE),"")</f>
        <v/>
      </c>
      <c r="O101" s="1" t="str">
        <f>IF(D101&lt;=L$4,VLOOKUP(M101,E$4:J$202,6,FALSE),"")</f>
        <v/>
      </c>
      <c r="P101" s="40" t="str">
        <f>IF(D101&lt;=L$4,VLOOKUP(O101,A$4:B$202,2,FALSE),"")</f>
        <v/>
      </c>
      <c r="Q101" s="40" t="str">
        <f t="shared" ref="Q101:Q126" si="24">IF(D101&lt;=L$4,IF(P101="Y",Q100,Q100-1),"")</f>
        <v/>
      </c>
      <c r="R101" s="6">
        <f t="shared" ref="R101:R126" si="25">IF(Q101=Q100,0,IF(Q101&gt;0,Q101,1))</f>
        <v>0</v>
      </c>
      <c r="S101" s="6">
        <f>IF(AND(D101&lt;=L$4,P101&lt;&gt;"Y"),IF(N101&lt;VLOOKUP(O101,Runners!A$3:CT$201,S$1,FALSE),IF(Y$2="zero",0,Y$2),0),0)</f>
        <v>0</v>
      </c>
      <c r="T101" s="6">
        <f t="shared" ref="T101:T126" si="26">IF(AND(D101&lt;=L$4,P101&lt;&gt;"Y"),S101+R101,0)</f>
        <v>0</v>
      </c>
      <c r="U101" s="2"/>
      <c r="V101" s="2" t="str">
        <f>IF(O101&lt;&gt;"",VLOOKUP(O101,Runners!CZ$3:DM$201,V$1,FALSE),"")</f>
        <v/>
      </c>
      <c r="W101" s="19" t="str">
        <f t="shared" ref="W101:W126" si="27">IF(O101&lt;&gt;"",(V101-N101)/V101,"")</f>
        <v/>
      </c>
    </row>
    <row r="102" spans="1:23" x14ac:dyDescent="0.2">
      <c r="A102" s="41" t="s">
        <v>23</v>
      </c>
      <c r="C102" s="3">
        <f>IF(A102&lt;&gt;"",VLOOKUP(A102,Runners!A$3:AS$201,C$1,FALSE),0)</f>
        <v>6.9444444444444441E-3</v>
      </c>
      <c r="D102" s="6">
        <f t="shared" si="21"/>
        <v>98</v>
      </c>
      <c r="E102" s="2"/>
      <c r="F102" s="2">
        <f t="shared" si="22"/>
        <v>0</v>
      </c>
      <c r="J102" s="1" t="str">
        <f t="shared" si="23"/>
        <v>Paula McCandless</v>
      </c>
      <c r="M102" s="8" t="str">
        <f>IF(D102&lt;=L$4,SMALL(E$4:E$202,D102),"")</f>
        <v/>
      </c>
      <c r="N102" s="8" t="str">
        <f>IF(D102&lt;=L$4,VLOOKUP(M102,E$4:F$202,2,FALSE),"")</f>
        <v/>
      </c>
      <c r="O102" s="1" t="str">
        <f>IF(D102&lt;=L$4,VLOOKUP(M102,E$4:J$202,6,FALSE),"")</f>
        <v/>
      </c>
      <c r="P102" s="40" t="str">
        <f>IF(D102&lt;=L$4,VLOOKUP(O102,A$4:B$202,2,FALSE),"")</f>
        <v/>
      </c>
      <c r="Q102" s="40" t="str">
        <f t="shared" si="24"/>
        <v/>
      </c>
      <c r="R102" s="6">
        <f t="shared" si="25"/>
        <v>0</v>
      </c>
      <c r="S102" s="6">
        <f>IF(AND(D102&lt;=L$4,P102&lt;&gt;"Y"),IF(N102&lt;VLOOKUP(O102,Runners!A$3:CT$201,S$1,FALSE),IF(Y$2="zero",0,Y$2),0),0)</f>
        <v>0</v>
      </c>
      <c r="T102" s="6">
        <f t="shared" si="26"/>
        <v>0</v>
      </c>
      <c r="U102" s="2"/>
      <c r="V102" s="2" t="str">
        <f>IF(O102&lt;&gt;"",VLOOKUP(O102,Runners!CZ$3:DM$201,V$1,FALSE),"")</f>
        <v/>
      </c>
      <c r="W102" s="19" t="str">
        <f t="shared" si="27"/>
        <v/>
      </c>
    </row>
    <row r="103" spans="1:23" x14ac:dyDescent="0.2">
      <c r="A103" s="1" t="s">
        <v>2</v>
      </c>
      <c r="B103" s="3"/>
      <c r="C103" s="3">
        <f>IF(A103&lt;&gt;"",VLOOKUP(A103,Runners!A$3:AS$201,C$1,FALSE),0)</f>
        <v>1.0937499999999999E-2</v>
      </c>
      <c r="D103" s="6">
        <f t="shared" si="21"/>
        <v>99</v>
      </c>
      <c r="E103" s="2"/>
      <c r="F103" s="2">
        <f t="shared" si="22"/>
        <v>0</v>
      </c>
      <c r="J103" s="1" t="str">
        <f t="shared" si="23"/>
        <v>Peter Reid</v>
      </c>
      <c r="M103" s="8" t="str">
        <f>IF(D103&lt;=L$4,SMALL(E$4:E$202,D103),"")</f>
        <v/>
      </c>
      <c r="N103" s="8" t="str">
        <f>IF(D103&lt;=L$4,VLOOKUP(M103,E$4:F$202,2,FALSE),"")</f>
        <v/>
      </c>
      <c r="O103" s="1" t="str">
        <f>IF(D103&lt;=L$4,VLOOKUP(M103,E$4:J$202,6,FALSE),"")</f>
        <v/>
      </c>
      <c r="P103" s="40" t="str">
        <f>IF(D103&lt;=L$4,VLOOKUP(O103,A$4:B$202,2,FALSE),"")</f>
        <v/>
      </c>
      <c r="Q103" s="40" t="str">
        <f t="shared" si="24"/>
        <v/>
      </c>
      <c r="R103" s="6">
        <f t="shared" si="25"/>
        <v>0</v>
      </c>
      <c r="S103" s="6">
        <f>IF(AND(D103&lt;=L$4,P103&lt;&gt;"Y"),IF(N103&lt;VLOOKUP(O103,Runners!A$3:CT$201,S$1,FALSE),IF(Y$2="zero",0,Y$2),0),0)</f>
        <v>0</v>
      </c>
      <c r="T103" s="6">
        <f t="shared" si="26"/>
        <v>0</v>
      </c>
      <c r="U103" s="2"/>
      <c r="V103" s="2" t="str">
        <f>IF(O103&lt;&gt;"",VLOOKUP(O103,Runners!CZ$3:DM$201,V$1,FALSE),"")</f>
        <v/>
      </c>
      <c r="W103" s="19" t="str">
        <f t="shared" si="27"/>
        <v/>
      </c>
    </row>
    <row r="104" spans="1:23" x14ac:dyDescent="0.2">
      <c r="A104" s="1" t="s">
        <v>178</v>
      </c>
      <c r="C104" s="3">
        <f>IF(A104&lt;&gt;"",VLOOKUP(A104,Runners!A$3:AS$201,C$1,FALSE),0)</f>
        <v>1.0590277777777778E-2</v>
      </c>
      <c r="D104" s="6">
        <f t="shared" si="21"/>
        <v>100</v>
      </c>
      <c r="E104" s="2">
        <v>3.6909722222222226E-2</v>
      </c>
      <c r="F104" s="2">
        <f t="shared" si="22"/>
        <v>2.6319444444444447E-2</v>
      </c>
      <c r="J104" s="1" t="str">
        <f t="shared" si="23"/>
        <v>Peter Thomson</v>
      </c>
      <c r="M104" s="8" t="str">
        <f>IF(D104&lt;=L$4,SMALL(E$4:E$202,D104),"")</f>
        <v/>
      </c>
      <c r="N104" s="8" t="str">
        <f>IF(D104&lt;=L$4,VLOOKUP(M104,E$4:F$202,2,FALSE),"")</f>
        <v/>
      </c>
      <c r="O104" s="1" t="str">
        <f>IF(D104&lt;=L$4,VLOOKUP(M104,E$4:J$202,6,FALSE),"")</f>
        <v/>
      </c>
      <c r="P104" s="40" t="str">
        <f>IF(D104&lt;=L$4,VLOOKUP(O104,A$4:B$202,2,FALSE),"")</f>
        <v/>
      </c>
      <c r="Q104" s="40" t="str">
        <f t="shared" si="24"/>
        <v/>
      </c>
      <c r="R104" s="6">
        <f t="shared" si="25"/>
        <v>0</v>
      </c>
      <c r="S104" s="6">
        <f>IF(AND(D104&lt;=L$4,P104&lt;&gt;"Y"),IF(N104&lt;VLOOKUP(O104,Runners!A$3:CT$201,S$1,FALSE),IF(Y$2="zero",0,Y$2),0),0)</f>
        <v>0</v>
      </c>
      <c r="T104" s="6">
        <f t="shared" si="26"/>
        <v>0</v>
      </c>
      <c r="U104" s="2"/>
      <c r="V104" s="2" t="str">
        <f>IF(O104&lt;&gt;"",VLOOKUP(O104,Runners!CZ$3:DM$201,V$1,FALSE),"")</f>
        <v/>
      </c>
      <c r="W104" s="19" t="str">
        <f t="shared" si="27"/>
        <v/>
      </c>
    </row>
    <row r="105" spans="1:23" x14ac:dyDescent="0.2">
      <c r="A105" s="1" t="s">
        <v>215</v>
      </c>
      <c r="C105" s="3">
        <f>IF(A105&lt;&gt;"",VLOOKUP(A105,Runners!A$3:AS$201,C$1,FALSE),0)</f>
        <v>8.6805555555555559E-3</v>
      </c>
      <c r="D105" s="6">
        <f t="shared" si="21"/>
        <v>101</v>
      </c>
      <c r="E105" s="2"/>
      <c r="F105" s="2">
        <f t="shared" si="22"/>
        <v>0</v>
      </c>
      <c r="J105" s="1" t="str">
        <f t="shared" si="23"/>
        <v>Philip Gower</v>
      </c>
      <c r="M105" s="8" t="str">
        <f>IF(D105&lt;=L$4,SMALL(E$4:E$202,D105),"")</f>
        <v/>
      </c>
      <c r="N105" s="8" t="str">
        <f>IF(D105&lt;=L$4,VLOOKUP(M105,E$4:F$202,2,FALSE),"")</f>
        <v/>
      </c>
      <c r="O105" s="1" t="str">
        <f>IF(D105&lt;=L$4,VLOOKUP(M105,E$4:J$202,6,FALSE),"")</f>
        <v/>
      </c>
      <c r="P105" s="40" t="str">
        <f>IF(D105&lt;=L$4,VLOOKUP(O105,A$4:B$202,2,FALSE),"")</f>
        <v/>
      </c>
      <c r="Q105" s="40" t="str">
        <f t="shared" si="24"/>
        <v/>
      </c>
      <c r="R105" s="6">
        <f t="shared" si="25"/>
        <v>0</v>
      </c>
      <c r="S105" s="6">
        <f>IF(AND(D105&lt;=L$4,P105&lt;&gt;"Y"),IF(N105&lt;VLOOKUP(O105,Runners!A$3:CT$201,S$1,FALSE),IF(Y$2="zero",0,Y$2),0),0)</f>
        <v>0</v>
      </c>
      <c r="T105" s="6">
        <f t="shared" si="26"/>
        <v>0</v>
      </c>
      <c r="U105" s="2"/>
      <c r="V105" s="2" t="str">
        <f>IF(O105&lt;&gt;"",VLOOKUP(O105,Runners!CZ$3:DM$201,V$1,FALSE),"")</f>
        <v/>
      </c>
      <c r="W105" s="19" t="str">
        <f t="shared" si="27"/>
        <v/>
      </c>
    </row>
    <row r="106" spans="1:23" x14ac:dyDescent="0.2">
      <c r="A106" s="1" t="s">
        <v>217</v>
      </c>
      <c r="C106" s="3">
        <f>IF(A106&lt;&gt;"",VLOOKUP(A106,Runners!A$3:AS$201,C$1,FALSE),0)</f>
        <v>1.1805555555555555E-2</v>
      </c>
      <c r="D106" s="6">
        <f t="shared" si="21"/>
        <v>102</v>
      </c>
      <c r="E106" s="2">
        <v>3.5428240740740739E-2</v>
      </c>
      <c r="F106" s="2">
        <f t="shared" si="22"/>
        <v>2.3622685185185184E-2</v>
      </c>
      <c r="J106" s="1" t="str">
        <f t="shared" si="23"/>
        <v>Richard Needham</v>
      </c>
      <c r="M106" s="8" t="str">
        <f>IF(D106&lt;=L$4,SMALL(E$4:E$202,D106),"")</f>
        <v/>
      </c>
      <c r="N106" s="8" t="str">
        <f>IF(D106&lt;=L$4,VLOOKUP(M106,E$4:F$202,2,FALSE),"")</f>
        <v/>
      </c>
      <c r="O106" s="1" t="str">
        <f>IF(D106&lt;=L$4,VLOOKUP(M106,E$4:J$202,6,FALSE),"")</f>
        <v/>
      </c>
      <c r="P106" s="40" t="str">
        <f>IF(D106&lt;=L$4,VLOOKUP(O106,A$4:B$202,2,FALSE),"")</f>
        <v/>
      </c>
      <c r="Q106" s="40" t="str">
        <f t="shared" si="24"/>
        <v/>
      </c>
      <c r="R106" s="6">
        <f t="shared" si="25"/>
        <v>0</v>
      </c>
      <c r="S106" s="6">
        <f>IF(AND(D106&lt;=L$4,P106&lt;&gt;"Y"),IF(N106&lt;VLOOKUP(O106,Runners!A$3:CT$201,S$1,FALSE),IF(Y$2="zero",0,Y$2),0),0)</f>
        <v>0</v>
      </c>
      <c r="T106" s="6">
        <f t="shared" si="26"/>
        <v>0</v>
      </c>
      <c r="U106" s="2"/>
      <c r="V106" s="2" t="str">
        <f>IF(O106&lt;&gt;"",VLOOKUP(O106,Runners!CZ$3:DM$201,V$1,FALSE),"")</f>
        <v/>
      </c>
      <c r="W106" s="19" t="str">
        <f t="shared" si="27"/>
        <v/>
      </c>
    </row>
    <row r="107" spans="1:23" x14ac:dyDescent="0.2">
      <c r="A107" s="1" t="s">
        <v>25</v>
      </c>
      <c r="C107" s="3">
        <f>IF(A107&lt;&gt;"",VLOOKUP(A107,Runners!A$3:AS$201,C$1,FALSE),0)</f>
        <v>1.3888888888888888E-2</v>
      </c>
      <c r="D107" s="6">
        <f t="shared" si="21"/>
        <v>103</v>
      </c>
      <c r="E107" s="2"/>
      <c r="F107" s="2">
        <f t="shared" si="22"/>
        <v>0</v>
      </c>
      <c r="J107" s="1" t="str">
        <f t="shared" si="23"/>
        <v>Richard Storey</v>
      </c>
      <c r="M107" s="8" t="str">
        <f>IF(D107&lt;=L$4,SMALL(E$4:E$202,D107),"")</f>
        <v/>
      </c>
      <c r="N107" s="8" t="str">
        <f>IF(D107&lt;=L$4,VLOOKUP(M107,E$4:F$202,2,FALSE),"")</f>
        <v/>
      </c>
      <c r="O107" s="1" t="str">
        <f>IF(D107&lt;=L$4,VLOOKUP(M107,E$4:J$202,6,FALSE),"")</f>
        <v/>
      </c>
      <c r="P107" s="40" t="str">
        <f>IF(D107&lt;=L$4,VLOOKUP(O107,A$4:B$202,2,FALSE),"")</f>
        <v/>
      </c>
      <c r="Q107" s="40" t="str">
        <f t="shared" si="24"/>
        <v/>
      </c>
      <c r="R107" s="6">
        <f t="shared" si="25"/>
        <v>0</v>
      </c>
      <c r="S107" s="6">
        <f>IF(AND(D107&lt;=L$4,P107&lt;&gt;"Y"),IF(N107&lt;VLOOKUP(O107,Runners!A$3:CT$201,S$1,FALSE),IF(Y$2="zero",0,Y$2),0),0)</f>
        <v>0</v>
      </c>
      <c r="T107" s="6">
        <f t="shared" si="26"/>
        <v>0</v>
      </c>
      <c r="U107" s="2"/>
      <c r="V107" s="2" t="str">
        <f>IF(O107&lt;&gt;"",VLOOKUP(O107,Runners!CZ$3:DM$201,V$1,FALSE),"")</f>
        <v/>
      </c>
      <c r="W107" s="19" t="str">
        <f t="shared" si="27"/>
        <v/>
      </c>
    </row>
    <row r="108" spans="1:23" x14ac:dyDescent="0.2">
      <c r="A108" s="1" t="s">
        <v>52</v>
      </c>
      <c r="C108" s="3">
        <f>IF(A108&lt;&gt;"",VLOOKUP(A108,Runners!A$3:AS$201,C$1,FALSE),0)</f>
        <v>1.1458333333333333E-2</v>
      </c>
      <c r="D108" s="6">
        <f t="shared" si="21"/>
        <v>104</v>
      </c>
      <c r="E108" s="2"/>
      <c r="F108" s="2">
        <f t="shared" si="22"/>
        <v>0</v>
      </c>
      <c r="J108" s="1" t="str">
        <f t="shared" si="23"/>
        <v>Robert Parker</v>
      </c>
      <c r="M108" s="8" t="str">
        <f>IF(D108&lt;=L$4,SMALL(E$4:E$202,D108),"")</f>
        <v/>
      </c>
      <c r="N108" s="8" t="str">
        <f>IF(D108&lt;=L$4,VLOOKUP(M108,E$4:F$202,2,FALSE),"")</f>
        <v/>
      </c>
      <c r="O108" s="1" t="str">
        <f>IF(D108&lt;=L$4,VLOOKUP(M108,E$4:J$202,6,FALSE),"")</f>
        <v/>
      </c>
      <c r="P108" s="40" t="str">
        <f>IF(D108&lt;=L$4,VLOOKUP(O108,A$4:B$202,2,FALSE),"")</f>
        <v/>
      </c>
      <c r="Q108" s="40" t="str">
        <f t="shared" si="24"/>
        <v/>
      </c>
      <c r="R108" s="6">
        <f t="shared" si="25"/>
        <v>0</v>
      </c>
      <c r="S108" s="6">
        <f>IF(AND(D108&lt;=L$4,P108&lt;&gt;"Y"),IF(N108&lt;VLOOKUP(O108,Runners!A$3:CT$201,S$1,FALSE),IF(Y$2="zero",0,Y$2),0),0)</f>
        <v>0</v>
      </c>
      <c r="T108" s="6">
        <f t="shared" si="26"/>
        <v>0</v>
      </c>
      <c r="U108" s="2"/>
      <c r="V108" s="2" t="str">
        <f>IF(O108&lt;&gt;"",VLOOKUP(O108,Runners!CZ$3:DM$201,V$1,FALSE),"")</f>
        <v/>
      </c>
      <c r="W108" s="19" t="str">
        <f t="shared" si="27"/>
        <v/>
      </c>
    </row>
    <row r="109" spans="1:23" x14ac:dyDescent="0.2">
      <c r="A109" s="1" t="s">
        <v>18</v>
      </c>
      <c r="C109" s="3">
        <f>IF(A109&lt;&gt;"",VLOOKUP(A109,Runners!A$3:AS$201,C$1,FALSE),0)</f>
        <v>2.0312500000000001E-2</v>
      </c>
      <c r="D109" s="6">
        <f t="shared" si="21"/>
        <v>105</v>
      </c>
      <c r="E109" s="2"/>
      <c r="F109" s="2">
        <f t="shared" si="22"/>
        <v>0</v>
      </c>
      <c r="J109" s="1" t="str">
        <f t="shared" si="23"/>
        <v>Ross McKelvie</v>
      </c>
      <c r="M109" s="8" t="str">
        <f>IF(D109&lt;=L$4,SMALL(E$4:E$202,D109),"")</f>
        <v/>
      </c>
      <c r="N109" s="8" t="str">
        <f>IF(D109&lt;=L$4,VLOOKUP(M109,E$4:F$202,2,FALSE),"")</f>
        <v/>
      </c>
      <c r="O109" s="1" t="str">
        <f>IF(D109&lt;=L$4,VLOOKUP(M109,E$4:J$202,6,FALSE),"")</f>
        <v/>
      </c>
      <c r="P109" s="40" t="str">
        <f>IF(D109&lt;=L$4,VLOOKUP(O109,A$4:B$202,2,FALSE),"")</f>
        <v/>
      </c>
      <c r="Q109" s="40" t="str">
        <f t="shared" si="24"/>
        <v/>
      </c>
      <c r="R109" s="6">
        <f t="shared" si="25"/>
        <v>0</v>
      </c>
      <c r="S109" s="6">
        <f>IF(AND(D109&lt;=L$4,P109&lt;&gt;"Y"),IF(N109&lt;VLOOKUP(O109,Runners!A$3:CT$201,S$1,FALSE),IF(Y$2="zero",0,Y$2),0),0)</f>
        <v>0</v>
      </c>
      <c r="T109" s="6">
        <f t="shared" si="26"/>
        <v>0</v>
      </c>
      <c r="U109" s="2"/>
      <c r="V109" s="2" t="str">
        <f>IF(O109&lt;&gt;"",VLOOKUP(O109,Runners!CZ$3:DM$201,V$1,FALSE),"")</f>
        <v/>
      </c>
      <c r="W109" s="19" t="str">
        <f t="shared" si="27"/>
        <v/>
      </c>
    </row>
    <row r="110" spans="1:23" x14ac:dyDescent="0.2">
      <c r="A110" s="1" t="s">
        <v>28</v>
      </c>
      <c r="C110" s="3">
        <f>IF(A110&lt;&gt;"",VLOOKUP(A110,Runners!A$3:AS$201,C$1,FALSE),0)</f>
        <v>1.1284722222222222E-2</v>
      </c>
      <c r="D110" s="6">
        <f t="shared" si="21"/>
        <v>106</v>
      </c>
      <c r="E110" s="2"/>
      <c r="F110" s="2">
        <f t="shared" si="22"/>
        <v>0</v>
      </c>
      <c r="J110" s="1" t="str">
        <f t="shared" si="23"/>
        <v>Roy Stevens</v>
      </c>
      <c r="M110" s="8" t="str">
        <f>IF(D110&lt;=L$4,SMALL(E$4:E$202,D110),"")</f>
        <v/>
      </c>
      <c r="N110" s="8" t="str">
        <f>IF(D110&lt;=L$4,VLOOKUP(M110,E$4:F$202,2,FALSE),"")</f>
        <v/>
      </c>
      <c r="O110" s="1" t="str">
        <f>IF(D110&lt;=L$4,VLOOKUP(M110,E$4:J$202,6,FALSE),"")</f>
        <v/>
      </c>
      <c r="P110" s="40" t="str">
        <f>IF(D110&lt;=L$4,VLOOKUP(O110,A$4:B$202,2,FALSE),"")</f>
        <v/>
      </c>
      <c r="Q110" s="40" t="str">
        <f t="shared" si="24"/>
        <v/>
      </c>
      <c r="R110" s="6">
        <f t="shared" si="25"/>
        <v>0</v>
      </c>
      <c r="S110" s="6">
        <f>IF(AND(D110&lt;=L$4,P110&lt;&gt;"Y"),IF(N110&lt;VLOOKUP(O110,Runners!A$3:CT$201,S$1,FALSE),IF(Y$2="zero",0,Y$2),0),0)</f>
        <v>0</v>
      </c>
      <c r="T110" s="6">
        <f t="shared" si="26"/>
        <v>0</v>
      </c>
      <c r="U110" s="2"/>
      <c r="V110" s="2" t="str">
        <f>IF(O110&lt;&gt;"",VLOOKUP(O110,Runners!CZ$3:DM$201,V$1,FALSE),"")</f>
        <v/>
      </c>
      <c r="W110" s="19" t="str">
        <f t="shared" si="27"/>
        <v/>
      </c>
    </row>
    <row r="111" spans="1:23" x14ac:dyDescent="0.2">
      <c r="A111" s="1" t="s">
        <v>51</v>
      </c>
      <c r="C111" s="3">
        <f>IF(A111&lt;&gt;"",VLOOKUP(A111,Runners!A$3:AS$201,C$1,FALSE),0)</f>
        <v>8.3333333333333332E-3</v>
      </c>
      <c r="D111" s="6">
        <f t="shared" si="21"/>
        <v>107</v>
      </c>
      <c r="E111" s="2"/>
      <c r="F111" s="2">
        <f t="shared" si="22"/>
        <v>0</v>
      </c>
      <c r="J111" s="1" t="str">
        <f t="shared" si="23"/>
        <v>Ruth Bye</v>
      </c>
      <c r="M111" s="8" t="str">
        <f>IF(D111&lt;=L$4,SMALL(E$4:E$202,D111),"")</f>
        <v/>
      </c>
      <c r="N111" s="8" t="str">
        <f>IF(D111&lt;=L$4,VLOOKUP(M111,E$4:F$202,2,FALSE),"")</f>
        <v/>
      </c>
      <c r="O111" s="1" t="str">
        <f>IF(D111&lt;=L$4,VLOOKUP(M111,E$4:J$202,6,FALSE),"")</f>
        <v/>
      </c>
      <c r="P111" s="40" t="str">
        <f>IF(D111&lt;=L$4,VLOOKUP(O111,A$4:B$202,2,FALSE),"")</f>
        <v/>
      </c>
      <c r="Q111" s="40" t="str">
        <f t="shared" si="24"/>
        <v/>
      </c>
      <c r="R111" s="6">
        <f t="shared" si="25"/>
        <v>0</v>
      </c>
      <c r="S111" s="6">
        <f>IF(AND(D111&lt;=L$4,P111&lt;&gt;"Y"),IF(N111&lt;VLOOKUP(O111,Runners!A$3:CT$201,S$1,FALSE),IF(Y$2="zero",0,Y$2),0),0)</f>
        <v>0</v>
      </c>
      <c r="T111" s="6">
        <f t="shared" si="26"/>
        <v>0</v>
      </c>
      <c r="U111" s="2"/>
      <c r="V111" s="2" t="str">
        <f>IF(O111&lt;&gt;"",VLOOKUP(O111,Runners!CZ$3:DM$201,V$1,FALSE),"")</f>
        <v/>
      </c>
      <c r="W111" s="19" t="str">
        <f t="shared" si="27"/>
        <v/>
      </c>
    </row>
    <row r="112" spans="1:23" x14ac:dyDescent="0.2">
      <c r="A112" s="1" t="s">
        <v>49</v>
      </c>
      <c r="B112" s="3"/>
      <c r="C112" s="3">
        <f>IF(A112&lt;&gt;"",VLOOKUP(A112,Runners!A$3:AS$201,C$1,FALSE),0)</f>
        <v>1.1284722222222222E-2</v>
      </c>
      <c r="D112" s="6">
        <f t="shared" si="21"/>
        <v>108</v>
      </c>
      <c r="E112" s="2"/>
      <c r="F112" s="2">
        <f t="shared" si="22"/>
        <v>0</v>
      </c>
      <c r="J112" s="1" t="str">
        <f t="shared" si="23"/>
        <v>Ruth Wheatley</v>
      </c>
      <c r="M112" s="8" t="str">
        <f>IF(D112&lt;=L$4,SMALL(E$4:E$202,D112),"")</f>
        <v/>
      </c>
      <c r="N112" s="8" t="str">
        <f>IF(D112&lt;=L$4,VLOOKUP(M112,E$4:F$202,2,FALSE),"")</f>
        <v/>
      </c>
      <c r="O112" s="1" t="str">
        <f>IF(D112&lt;=L$4,VLOOKUP(M112,E$4:J$202,6,FALSE),"")</f>
        <v/>
      </c>
      <c r="P112" s="40" t="str">
        <f>IF(D112&lt;=L$4,VLOOKUP(O112,A$4:B$202,2,FALSE),"")</f>
        <v/>
      </c>
      <c r="Q112" s="40" t="str">
        <f t="shared" si="24"/>
        <v/>
      </c>
      <c r="R112" s="6">
        <f t="shared" si="25"/>
        <v>0</v>
      </c>
      <c r="S112" s="6">
        <f>IF(AND(D112&lt;=L$4,P112&lt;&gt;"Y"),IF(N112&lt;VLOOKUP(O112,Runners!A$3:CT$201,S$1,FALSE),IF(Y$2="zero",0,Y$2),0),0)</f>
        <v>0</v>
      </c>
      <c r="T112" s="6">
        <f t="shared" si="26"/>
        <v>0</v>
      </c>
      <c r="U112" s="2"/>
      <c r="V112" s="2" t="str">
        <f>IF(O112&lt;&gt;"",VLOOKUP(O112,Runners!CZ$3:DM$201,V$1,FALSE),"")</f>
        <v/>
      </c>
      <c r="W112" s="19" t="str">
        <f t="shared" si="27"/>
        <v/>
      </c>
    </row>
    <row r="113" spans="1:23" x14ac:dyDescent="0.2">
      <c r="A113" s="1" t="s">
        <v>201</v>
      </c>
      <c r="C113" s="3">
        <f>IF(A113&lt;&gt;"",VLOOKUP(A113,Runners!A$3:AS$201,C$1,FALSE),0)</f>
        <v>6.076388888888889E-3</v>
      </c>
      <c r="D113" s="6">
        <f t="shared" si="21"/>
        <v>109</v>
      </c>
      <c r="E113" s="2"/>
      <c r="F113" s="2">
        <f t="shared" si="22"/>
        <v>0</v>
      </c>
      <c r="J113" s="1" t="str">
        <f t="shared" si="23"/>
        <v>Sarah Cook</v>
      </c>
      <c r="M113" s="8" t="str">
        <f>IF(D113&lt;=L$4,SMALL(E$4:E$202,D113),"")</f>
        <v/>
      </c>
      <c r="N113" s="8" t="str">
        <f>IF(D113&lt;=L$4,VLOOKUP(M113,E$4:F$202,2,FALSE),"")</f>
        <v/>
      </c>
      <c r="O113" s="1" t="str">
        <f>IF(D113&lt;=L$4,VLOOKUP(M113,E$4:J$202,6,FALSE),"")</f>
        <v/>
      </c>
      <c r="P113" s="40" t="str">
        <f>IF(D113&lt;=L$4,VLOOKUP(O113,A$4:B$202,2,FALSE),"")</f>
        <v/>
      </c>
      <c r="Q113" s="40" t="str">
        <f t="shared" si="24"/>
        <v/>
      </c>
      <c r="R113" s="6">
        <f t="shared" si="25"/>
        <v>0</v>
      </c>
      <c r="S113" s="6">
        <f>IF(AND(D113&lt;=L$4,P113&lt;&gt;"Y"),IF(N113&lt;VLOOKUP(O113,Runners!A$3:CT$201,S$1,FALSE),IF(Y$2="zero",0,Y$2),0),0)</f>
        <v>0</v>
      </c>
      <c r="T113" s="6">
        <f t="shared" si="26"/>
        <v>0</v>
      </c>
      <c r="U113" s="2"/>
      <c r="V113" s="2" t="str">
        <f>IF(O113&lt;&gt;"",VLOOKUP(O113,Runners!CZ$3:DM$201,V$1,FALSE),"")</f>
        <v/>
      </c>
      <c r="W113" s="19" t="str">
        <f t="shared" si="27"/>
        <v/>
      </c>
    </row>
    <row r="114" spans="1:23" x14ac:dyDescent="0.2">
      <c r="A114" s="1" t="s">
        <v>188</v>
      </c>
      <c r="C114" s="3">
        <f>IF(A114&lt;&gt;"",VLOOKUP(A114,Runners!A$3:AS$201,C$1,FALSE),0)</f>
        <v>9.2013888888888892E-3</v>
      </c>
      <c r="D114" s="6">
        <f t="shared" si="21"/>
        <v>110</v>
      </c>
      <c r="E114" s="2"/>
      <c r="F114" s="2">
        <f t="shared" si="22"/>
        <v>0</v>
      </c>
      <c r="J114" s="1" t="str">
        <f t="shared" si="23"/>
        <v>Simon Smith</v>
      </c>
      <c r="M114" s="8" t="str">
        <f>IF(D114&lt;=L$4,SMALL(E$4:E$202,D114),"")</f>
        <v/>
      </c>
      <c r="N114" s="8" t="str">
        <f>IF(D114&lt;=L$4,VLOOKUP(M114,E$4:F$202,2,FALSE),"")</f>
        <v/>
      </c>
      <c r="O114" s="1" t="str">
        <f>IF(D114&lt;=L$4,VLOOKUP(M114,E$4:J$202,6,FALSE),"")</f>
        <v/>
      </c>
      <c r="P114" s="40" t="str">
        <f>IF(D114&lt;=L$4,VLOOKUP(O114,A$4:B$202,2,FALSE),"")</f>
        <v/>
      </c>
      <c r="Q114" s="40" t="str">
        <f t="shared" si="24"/>
        <v/>
      </c>
      <c r="R114" s="6">
        <f t="shared" si="25"/>
        <v>0</v>
      </c>
      <c r="S114" s="6">
        <f>IF(AND(D114&lt;=L$4,P114&lt;&gt;"Y"),IF(N114&lt;VLOOKUP(O114,Runners!A$3:CT$201,S$1,FALSE),IF(Y$2="zero",0,Y$2),0),0)</f>
        <v>0</v>
      </c>
      <c r="T114" s="6">
        <f t="shared" si="26"/>
        <v>0</v>
      </c>
      <c r="U114" s="2"/>
      <c r="V114" s="2" t="str">
        <f>IF(O114&lt;&gt;"",VLOOKUP(O114,Runners!CZ$3:DM$201,V$1,FALSE),"")</f>
        <v/>
      </c>
      <c r="W114" s="19" t="str">
        <f t="shared" si="27"/>
        <v/>
      </c>
    </row>
    <row r="115" spans="1:23" x14ac:dyDescent="0.2">
      <c r="A115" s="1" t="s">
        <v>191</v>
      </c>
      <c r="C115" s="3">
        <f>IF(A115&lt;&gt;"",VLOOKUP(A115,Runners!A$3:AS$201,C$1,FALSE),0)</f>
        <v>1.4930555555555556E-2</v>
      </c>
      <c r="D115" s="6">
        <f t="shared" si="21"/>
        <v>111</v>
      </c>
      <c r="E115" s="2"/>
      <c r="F115" s="2">
        <f t="shared" si="22"/>
        <v>0</v>
      </c>
      <c r="J115" s="1" t="str">
        <f t="shared" si="23"/>
        <v>Sophie Bohannon</v>
      </c>
      <c r="M115" s="8" t="str">
        <f>IF(D115&lt;=L$4,SMALL(E$4:E$202,D115),"")</f>
        <v/>
      </c>
      <c r="N115" s="8" t="str">
        <f>IF(D115&lt;=L$4,VLOOKUP(M115,E$4:F$202,2,FALSE),"")</f>
        <v/>
      </c>
      <c r="O115" s="1" t="str">
        <f>IF(D115&lt;=L$4,VLOOKUP(M115,E$4:J$202,6,FALSE),"")</f>
        <v/>
      </c>
      <c r="P115" s="40" t="str">
        <f>IF(D115&lt;=L$4,VLOOKUP(O115,A$4:B$202,2,FALSE),"")</f>
        <v/>
      </c>
      <c r="Q115" s="40" t="str">
        <f t="shared" si="24"/>
        <v/>
      </c>
      <c r="R115" s="6">
        <f t="shared" si="25"/>
        <v>0</v>
      </c>
      <c r="S115" s="6">
        <f>IF(AND(D115&lt;=L$4,P115&lt;&gt;"Y"),IF(N115&lt;VLOOKUP(O115,Runners!A$3:CT$201,S$1,FALSE),IF(Y$2="zero",0,Y$2),0),0)</f>
        <v>0</v>
      </c>
      <c r="T115" s="6">
        <f t="shared" si="26"/>
        <v>0</v>
      </c>
      <c r="U115" s="2"/>
      <c r="V115" s="2" t="str">
        <f>IF(O115&lt;&gt;"",VLOOKUP(O115,Runners!CZ$3:DM$201,V$1,FALSE),"")</f>
        <v/>
      </c>
      <c r="W115" s="19" t="str">
        <f t="shared" si="27"/>
        <v/>
      </c>
    </row>
    <row r="116" spans="1:23" x14ac:dyDescent="0.2">
      <c r="A116" s="1" t="s">
        <v>12</v>
      </c>
      <c r="C116" s="3">
        <f>IF(A116&lt;&gt;"",VLOOKUP(A116,Runners!A$3:AS$201,C$1,FALSE),0)</f>
        <v>6.4236111111111108E-3</v>
      </c>
      <c r="D116" s="6">
        <f t="shared" si="21"/>
        <v>112</v>
      </c>
      <c r="E116" s="2"/>
      <c r="F116" s="2">
        <f t="shared" si="22"/>
        <v>0</v>
      </c>
      <c r="J116" s="1" t="str">
        <f t="shared" si="23"/>
        <v>Steve Tate</v>
      </c>
      <c r="M116" s="8" t="str">
        <f>IF(D116&lt;=L$4,SMALL(E$4:E$202,D116),"")</f>
        <v/>
      </c>
      <c r="N116" s="8" t="str">
        <f>IF(D116&lt;=L$4,VLOOKUP(M116,E$4:F$202,2,FALSE),"")</f>
        <v/>
      </c>
      <c r="O116" s="1" t="str">
        <f>IF(D116&lt;=L$4,VLOOKUP(M116,E$4:J$202,6,FALSE),"")</f>
        <v/>
      </c>
      <c r="P116" s="40" t="str">
        <f>IF(D116&lt;=L$4,VLOOKUP(O116,A$4:B$202,2,FALSE),"")</f>
        <v/>
      </c>
      <c r="Q116" s="40" t="str">
        <f t="shared" si="24"/>
        <v/>
      </c>
      <c r="R116" s="6">
        <f t="shared" si="25"/>
        <v>0</v>
      </c>
      <c r="S116" s="6">
        <f>IF(AND(D116&lt;=L$4,P116&lt;&gt;"Y"),IF(N116&lt;VLOOKUP(O116,Runners!A$3:CT$201,S$1,FALSE),IF(Y$2="zero",0,Y$2),0),0)</f>
        <v>0</v>
      </c>
      <c r="T116" s="6">
        <f t="shared" si="26"/>
        <v>0</v>
      </c>
      <c r="U116" s="2"/>
      <c r="V116" s="2" t="str">
        <f>IF(O116&lt;&gt;"",VLOOKUP(O116,Runners!CZ$3:DM$201,V$1,FALSE),"")</f>
        <v/>
      </c>
      <c r="W116" s="19" t="str">
        <f t="shared" si="27"/>
        <v/>
      </c>
    </row>
    <row r="117" spans="1:23" x14ac:dyDescent="0.2">
      <c r="A117" s="1" t="s">
        <v>198</v>
      </c>
      <c r="C117" s="3">
        <f>IF(A117&lt;&gt;"",VLOOKUP(A117,Runners!A$3:AS$201,C$1,FALSE),0)</f>
        <v>1.3020833333333334E-2</v>
      </c>
      <c r="D117" s="6">
        <f t="shared" si="21"/>
        <v>113</v>
      </c>
      <c r="E117" s="2"/>
      <c r="F117" s="2">
        <f t="shared" si="22"/>
        <v>0</v>
      </c>
      <c r="J117" s="1" t="str">
        <f t="shared" si="23"/>
        <v>Steve Wise</v>
      </c>
      <c r="M117" s="8" t="str">
        <f>IF(D117&lt;=L$4,SMALL(E$4:E$202,D117),"")</f>
        <v/>
      </c>
      <c r="N117" s="8" t="str">
        <f>IF(D117&lt;=L$4,VLOOKUP(M117,E$4:F$202,2,FALSE),"")</f>
        <v/>
      </c>
      <c r="O117" s="1" t="str">
        <f>IF(D117&lt;=L$4,VLOOKUP(M117,E$4:J$202,6,FALSE),"")</f>
        <v/>
      </c>
      <c r="P117" s="40" t="str">
        <f>IF(D117&lt;=L$4,VLOOKUP(O117,A$4:B$202,2,FALSE),"")</f>
        <v/>
      </c>
      <c r="Q117" s="40" t="str">
        <f t="shared" si="24"/>
        <v/>
      </c>
      <c r="R117" s="6">
        <f t="shared" si="25"/>
        <v>0</v>
      </c>
      <c r="S117" s="6">
        <f>IF(AND(D117&lt;=L$4,P117&lt;&gt;"Y"),IF(N117&lt;VLOOKUP(O117,Runners!A$3:CT$201,S$1,FALSE),IF(Y$2="zero",0,Y$2),0),0)</f>
        <v>0</v>
      </c>
      <c r="T117" s="6">
        <f t="shared" si="26"/>
        <v>0</v>
      </c>
      <c r="U117" s="2"/>
      <c r="V117" s="2" t="str">
        <f>IF(O117&lt;&gt;"",VLOOKUP(O117,Runners!CZ$3:DM$201,V$1,FALSE),"")</f>
        <v/>
      </c>
      <c r="W117" s="19" t="str">
        <f t="shared" si="27"/>
        <v/>
      </c>
    </row>
    <row r="118" spans="1:23" x14ac:dyDescent="0.2">
      <c r="A118" s="1" t="s">
        <v>4</v>
      </c>
      <c r="C118" s="3">
        <f>IF(A118&lt;&gt;"",VLOOKUP(A118,Runners!A$3:AS$201,C$1,FALSE),0)</f>
        <v>1.1805555555555555E-2</v>
      </c>
      <c r="D118" s="6">
        <f t="shared" si="21"/>
        <v>114</v>
      </c>
      <c r="E118" s="2"/>
      <c r="F118" s="2">
        <f t="shared" si="22"/>
        <v>0</v>
      </c>
      <c r="J118" s="1" t="str">
        <f t="shared" si="23"/>
        <v>Sue Hawitt</v>
      </c>
      <c r="M118" s="8" t="str">
        <f>IF(D118&lt;=L$4,SMALL(E$4:E$202,D118),"")</f>
        <v/>
      </c>
      <c r="N118" s="8" t="str">
        <f>IF(D118&lt;=L$4,VLOOKUP(M118,E$4:F$202,2,FALSE),"")</f>
        <v/>
      </c>
      <c r="O118" s="1" t="str">
        <f>IF(D118&lt;=L$4,VLOOKUP(M118,E$4:J$202,6,FALSE),"")</f>
        <v/>
      </c>
      <c r="P118" s="40" t="str">
        <f>IF(D118&lt;=L$4,VLOOKUP(O118,A$4:B$202,2,FALSE),"")</f>
        <v/>
      </c>
      <c r="Q118" s="40" t="str">
        <f t="shared" si="24"/>
        <v/>
      </c>
      <c r="R118" s="6">
        <f t="shared" si="25"/>
        <v>0</v>
      </c>
      <c r="S118" s="6">
        <f>IF(AND(D118&lt;=L$4,P118&lt;&gt;"Y"),IF(N118&lt;VLOOKUP(O118,Runners!A$3:CT$201,S$1,FALSE),IF(Y$2="zero",0,Y$2),0),0)</f>
        <v>0</v>
      </c>
      <c r="T118" s="6">
        <f t="shared" si="26"/>
        <v>0</v>
      </c>
      <c r="U118" s="2"/>
      <c r="V118" s="2" t="str">
        <f>IF(O118&lt;&gt;"",VLOOKUP(O118,Runners!CZ$3:DM$201,V$1,FALSE),"")</f>
        <v/>
      </c>
      <c r="W118" s="19" t="str">
        <f t="shared" si="27"/>
        <v/>
      </c>
    </row>
    <row r="119" spans="1:23" x14ac:dyDescent="0.2">
      <c r="A119" s="1" t="s">
        <v>174</v>
      </c>
      <c r="C119" s="3">
        <f>IF(A119&lt;&gt;"",VLOOKUP(A119,Runners!A$3:AS$201,C$1,FALSE),0)</f>
        <v>4.6874999999999998E-3</v>
      </c>
      <c r="D119" s="6">
        <f t="shared" si="21"/>
        <v>115</v>
      </c>
      <c r="E119" s="2">
        <v>3.5937500000000004E-2</v>
      </c>
      <c r="F119" s="2">
        <f t="shared" si="22"/>
        <v>3.1250000000000007E-2</v>
      </c>
      <c r="J119" s="1" t="str">
        <f t="shared" si="23"/>
        <v>Sue Henry</v>
      </c>
      <c r="M119" s="8" t="str">
        <f>IF(D119&lt;=L$4,SMALL(E$4:E$202,D119),"")</f>
        <v/>
      </c>
      <c r="N119" s="8" t="str">
        <f>IF(D119&lt;=L$4,VLOOKUP(M119,E$4:F$202,2,FALSE),"")</f>
        <v/>
      </c>
      <c r="O119" s="1" t="str">
        <f>IF(D119&lt;=L$4,VLOOKUP(M119,E$4:J$202,6,FALSE),"")</f>
        <v/>
      </c>
      <c r="P119" s="40" t="str">
        <f>IF(D119&lt;=L$4,VLOOKUP(O119,A$4:B$202,2,FALSE),"")</f>
        <v/>
      </c>
      <c r="Q119" s="40" t="str">
        <f t="shared" si="24"/>
        <v/>
      </c>
      <c r="R119" s="6">
        <f t="shared" si="25"/>
        <v>0</v>
      </c>
      <c r="S119" s="6">
        <f>IF(AND(D119&lt;=L$4,P119&lt;&gt;"Y"),IF(N119&lt;VLOOKUP(O119,Runners!A$3:CT$201,S$1,FALSE),IF(Y$2="zero",0,Y$2),0),0)</f>
        <v>0</v>
      </c>
      <c r="T119" s="6">
        <f t="shared" si="26"/>
        <v>0</v>
      </c>
      <c r="U119" s="2"/>
      <c r="V119" s="2" t="str">
        <f>IF(O119&lt;&gt;"",VLOOKUP(O119,Runners!CZ$3:DM$201,V$1,FALSE),"")</f>
        <v/>
      </c>
      <c r="W119" s="19" t="str">
        <f t="shared" si="27"/>
        <v/>
      </c>
    </row>
    <row r="120" spans="1:23" x14ac:dyDescent="0.2">
      <c r="A120" s="1" t="s">
        <v>24</v>
      </c>
      <c r="C120" s="3">
        <f>IF(A120&lt;&gt;"",VLOOKUP(A120,Runners!A$3:AS$201,C$1,FALSE),0)</f>
        <v>3.1250000000000002E-3</v>
      </c>
      <c r="D120" s="6">
        <f t="shared" si="21"/>
        <v>116</v>
      </c>
      <c r="E120" s="2"/>
      <c r="F120" s="2">
        <f t="shared" si="22"/>
        <v>0</v>
      </c>
      <c r="J120" s="1" t="str">
        <f t="shared" si="23"/>
        <v>Sylvia Gittins</v>
      </c>
      <c r="M120" s="8" t="str">
        <f>IF(D120&lt;=L$4,SMALL(E$4:E$202,D120),"")</f>
        <v/>
      </c>
      <c r="N120" s="8" t="str">
        <f>IF(D120&lt;=L$4,VLOOKUP(M120,E$4:F$202,2,FALSE),"")</f>
        <v/>
      </c>
      <c r="O120" s="1" t="str">
        <f>IF(D120&lt;=L$4,VLOOKUP(M120,E$4:J$202,6,FALSE),"")</f>
        <v/>
      </c>
      <c r="P120" s="40" t="str">
        <f>IF(D120&lt;=L$4,VLOOKUP(O120,A$4:B$202,2,FALSE),"")</f>
        <v/>
      </c>
      <c r="Q120" s="40" t="str">
        <f t="shared" si="24"/>
        <v/>
      </c>
      <c r="R120" s="6">
        <f t="shared" si="25"/>
        <v>0</v>
      </c>
      <c r="S120" s="6">
        <f>IF(AND(D120&lt;=L$4,P120&lt;&gt;"Y"),IF(N120&lt;VLOOKUP(O120,Runners!A$3:CT$201,S$1,FALSE),IF(Y$2="zero",0,Y$2),0),0)</f>
        <v>0</v>
      </c>
      <c r="T120" s="6">
        <f t="shared" si="26"/>
        <v>0</v>
      </c>
      <c r="U120" s="2"/>
      <c r="V120" s="2" t="str">
        <f>IF(O120&lt;&gt;"",VLOOKUP(O120,Runners!CZ$3:DM$201,V$1,FALSE),"")</f>
        <v/>
      </c>
      <c r="W120" s="19" t="str">
        <f t="shared" si="27"/>
        <v/>
      </c>
    </row>
    <row r="121" spans="1:23" x14ac:dyDescent="0.2">
      <c r="A121" s="1" t="s">
        <v>211</v>
      </c>
      <c r="B121" s="3"/>
      <c r="C121" s="3">
        <f>IF(A121&lt;&gt;"",VLOOKUP(A121,Runners!A$3:AS$201,C$1,FALSE),0)</f>
        <v>1.1631944444444445E-2</v>
      </c>
      <c r="D121" s="6">
        <f t="shared" si="21"/>
        <v>117</v>
      </c>
      <c r="E121" s="2"/>
      <c r="F121" s="2">
        <f t="shared" si="22"/>
        <v>0</v>
      </c>
      <c r="J121" s="1" t="str">
        <f t="shared" si="23"/>
        <v>Terri Eccles</v>
      </c>
      <c r="M121" s="8" t="str">
        <f>IF(D121&lt;=L$4,SMALL(E$4:E$202,D121),"")</f>
        <v/>
      </c>
      <c r="N121" s="8" t="str">
        <f>IF(D121&lt;=L$4,VLOOKUP(M121,E$4:F$202,2,FALSE),"")</f>
        <v/>
      </c>
      <c r="O121" s="1" t="str">
        <f>IF(D121&lt;=L$4,VLOOKUP(M121,E$4:J$202,6,FALSE),"")</f>
        <v/>
      </c>
      <c r="P121" s="40" t="str">
        <f>IF(D121&lt;=L$4,VLOOKUP(O121,A$4:B$202,2,FALSE),"")</f>
        <v/>
      </c>
      <c r="Q121" s="40" t="str">
        <f t="shared" si="24"/>
        <v/>
      </c>
      <c r="R121" s="6">
        <f t="shared" si="25"/>
        <v>0</v>
      </c>
      <c r="S121" s="6">
        <f>IF(AND(D121&lt;=L$4,P121&lt;&gt;"Y"),IF(N121&lt;VLOOKUP(O121,Runners!A$3:CT$201,S$1,FALSE),IF(Y$2="zero",0,Y$2),0),0)</f>
        <v>0</v>
      </c>
      <c r="T121" s="6">
        <f t="shared" si="26"/>
        <v>0</v>
      </c>
      <c r="U121" s="2"/>
      <c r="V121" s="2" t="str">
        <f>IF(O121&lt;&gt;"",VLOOKUP(O121,Runners!CZ$3:DM$201,V$1,FALSE),"")</f>
        <v/>
      </c>
      <c r="W121" s="19" t="str">
        <f t="shared" si="27"/>
        <v/>
      </c>
    </row>
    <row r="122" spans="1:23" x14ac:dyDescent="0.2">
      <c r="A122" s="1" t="s">
        <v>220</v>
      </c>
      <c r="B122" s="3"/>
      <c r="C122" s="3">
        <f>IF(A122&lt;&gt;"",VLOOKUP(A122,Runners!A$3:AS$201,C$1,FALSE),0)</f>
        <v>1.40625E-2</v>
      </c>
      <c r="D122" s="6">
        <f t="shared" si="21"/>
        <v>118</v>
      </c>
      <c r="E122" s="2">
        <v>3.6249999999999998E-2</v>
      </c>
      <c r="F122" s="2">
        <f t="shared" si="22"/>
        <v>2.2187499999999999E-2</v>
      </c>
      <c r="J122" s="1" t="str">
        <f t="shared" si="23"/>
        <v>Tim Jefferson</v>
      </c>
      <c r="M122" s="8" t="str">
        <f>IF(D122&lt;=L$4,SMALL(E$4:E$202,D122),"")</f>
        <v/>
      </c>
      <c r="N122" s="8" t="str">
        <f>IF(D122&lt;=L$4,VLOOKUP(M122,E$4:F$202,2,FALSE),"")</f>
        <v/>
      </c>
      <c r="O122" s="1" t="str">
        <f>IF(D122&lt;=L$4,VLOOKUP(M122,E$4:J$202,6,FALSE),"")</f>
        <v/>
      </c>
      <c r="P122" s="40" t="str">
        <f>IF(D122&lt;=L$4,VLOOKUP(O122,A$4:B$202,2,FALSE),"")</f>
        <v/>
      </c>
      <c r="Q122" s="40" t="str">
        <f t="shared" si="24"/>
        <v/>
      </c>
      <c r="R122" s="6">
        <f t="shared" si="25"/>
        <v>0</v>
      </c>
      <c r="S122" s="6">
        <f>IF(AND(D122&lt;=L$4,P122&lt;&gt;"Y"),IF(N122&lt;VLOOKUP(O122,Runners!A$3:CT$201,S$1,FALSE),IF(Y$2="zero",0,Y$2),0),0)</f>
        <v>0</v>
      </c>
      <c r="T122" s="6">
        <f t="shared" si="26"/>
        <v>0</v>
      </c>
      <c r="U122" s="2"/>
      <c r="V122" s="2" t="str">
        <f>IF(O122&lt;&gt;"",VLOOKUP(O122,Runners!CZ$3:DM$201,V$1,FALSE),"")</f>
        <v/>
      </c>
      <c r="W122" s="19" t="str">
        <f t="shared" si="27"/>
        <v/>
      </c>
    </row>
    <row r="123" spans="1:23" x14ac:dyDescent="0.2">
      <c r="A123" s="1" t="s">
        <v>0</v>
      </c>
      <c r="C123" s="3">
        <f>IF(A123&lt;&gt;"",VLOOKUP(A123,Runners!A$3:AS$201,C$1,FALSE),0)</f>
        <v>1.8576388888888889E-2</v>
      </c>
      <c r="D123" s="6">
        <f t="shared" si="21"/>
        <v>119</v>
      </c>
      <c r="E123" s="2">
        <v>3.6562499999999998E-2</v>
      </c>
      <c r="F123" s="2">
        <f t="shared" si="22"/>
        <v>1.7986111111111109E-2</v>
      </c>
      <c r="J123" s="1" t="str">
        <f t="shared" si="23"/>
        <v>Tom Howarth</v>
      </c>
      <c r="M123" s="8" t="str">
        <f>IF(D123&lt;=L$4,SMALL(E$4:E$202,D123),"")</f>
        <v/>
      </c>
      <c r="N123" s="8" t="str">
        <f>IF(D123&lt;=L$4,VLOOKUP(M123,E$4:F$202,2,FALSE),"")</f>
        <v/>
      </c>
      <c r="O123" s="1" t="str">
        <f>IF(D123&lt;=L$4,VLOOKUP(M123,E$4:J$202,6,FALSE),"")</f>
        <v/>
      </c>
      <c r="P123" s="40" t="str">
        <f>IF(D123&lt;=L$4,VLOOKUP(O123,A$4:B$202,2,FALSE),"")</f>
        <v/>
      </c>
      <c r="Q123" s="40" t="str">
        <f t="shared" si="24"/>
        <v/>
      </c>
      <c r="R123" s="6">
        <f t="shared" si="25"/>
        <v>0</v>
      </c>
      <c r="S123" s="6">
        <f>IF(AND(D123&lt;=L$4,P123&lt;&gt;"Y"),IF(N123&lt;VLOOKUP(O123,Runners!A$3:CT$201,S$1,FALSE),IF(Y$2="zero",0,Y$2),0),0)</f>
        <v>0</v>
      </c>
      <c r="T123" s="6">
        <f t="shared" si="26"/>
        <v>0</v>
      </c>
      <c r="U123" s="2"/>
      <c r="V123" s="2" t="str">
        <f>IF(O123&lt;&gt;"",VLOOKUP(O123,Runners!CZ$3:DM$201,V$1,FALSE),"")</f>
        <v/>
      </c>
      <c r="W123" s="19" t="str">
        <f t="shared" si="27"/>
        <v/>
      </c>
    </row>
    <row r="124" spans="1:23" x14ac:dyDescent="0.2">
      <c r="A124" s="1" t="s">
        <v>168</v>
      </c>
      <c r="C124" s="3">
        <f>IF(A124&lt;&gt;"",VLOOKUP(A124,Runners!A$3:AS$201,C$1,FALSE),0)</f>
        <v>7.9861111111111105E-3</v>
      </c>
      <c r="D124" s="6">
        <f t="shared" si="21"/>
        <v>120</v>
      </c>
      <c r="E124" s="2"/>
      <c r="F124" s="2">
        <f t="shared" si="22"/>
        <v>0</v>
      </c>
      <c r="J124" s="1" t="str">
        <f t="shared" si="23"/>
        <v>Trevor Roberts</v>
      </c>
      <c r="M124" s="8" t="str">
        <f>IF(D124&lt;=L$4,SMALL(E$4:E$202,D124),"")</f>
        <v/>
      </c>
      <c r="N124" s="8" t="str">
        <f>IF(D124&lt;=L$4,VLOOKUP(M124,E$4:F$202,2,FALSE),"")</f>
        <v/>
      </c>
      <c r="O124" s="1" t="str">
        <f>IF(D124&lt;=L$4,VLOOKUP(M124,E$4:J$202,6,FALSE),"")</f>
        <v/>
      </c>
      <c r="P124" s="40" t="str">
        <f>IF(D124&lt;=L$4,VLOOKUP(O124,A$4:B$202,2,FALSE),"")</f>
        <v/>
      </c>
      <c r="Q124" s="40" t="str">
        <f t="shared" si="24"/>
        <v/>
      </c>
      <c r="R124" s="6">
        <f t="shared" si="25"/>
        <v>0</v>
      </c>
      <c r="S124" s="6">
        <f>IF(AND(D124&lt;=L$4,P124&lt;&gt;"Y"),IF(N124&lt;VLOOKUP(O124,Runners!A$3:CT$201,S$1,FALSE),IF(Y$2="zero",0,Y$2),0),0)</f>
        <v>0</v>
      </c>
      <c r="T124" s="6">
        <f t="shared" si="26"/>
        <v>0</v>
      </c>
      <c r="U124" s="2"/>
      <c r="V124" s="2" t="str">
        <f>IF(O124&lt;&gt;"",VLOOKUP(O124,Runners!CZ$3:DM$201,V$1,FALSE),"")</f>
        <v/>
      </c>
      <c r="W124" s="19" t="str">
        <f t="shared" si="27"/>
        <v/>
      </c>
    </row>
    <row r="125" spans="1:23" x14ac:dyDescent="0.2">
      <c r="A125" s="1" t="s">
        <v>209</v>
      </c>
      <c r="B125" s="3"/>
      <c r="C125" s="3">
        <f>IF(A125&lt;&gt;"",VLOOKUP(A125,Runners!A$3:AS$201,C$1,FALSE),0)</f>
        <v>1.0416666666666666E-2</v>
      </c>
      <c r="D125" s="6">
        <f t="shared" si="21"/>
        <v>121</v>
      </c>
      <c r="E125" s="2"/>
      <c r="F125" s="2">
        <f t="shared" si="22"/>
        <v>0</v>
      </c>
      <c r="J125" s="1" t="str">
        <f t="shared" si="23"/>
        <v>Vicky Richardson</v>
      </c>
      <c r="M125" s="8" t="str">
        <f>IF(D125&lt;=L$4,SMALL(E$4:E$202,D125),"")</f>
        <v/>
      </c>
      <c r="N125" s="8" t="str">
        <f>IF(D125&lt;=L$4,VLOOKUP(M125,E$4:F$202,2,FALSE),"")</f>
        <v/>
      </c>
      <c r="O125" s="1" t="str">
        <f>IF(D125&lt;=L$4,VLOOKUP(M125,E$4:J$202,6,FALSE),"")</f>
        <v/>
      </c>
      <c r="P125" s="40" t="str">
        <f>IF(D125&lt;=L$4,VLOOKUP(O125,A$4:B$202,2,FALSE),"")</f>
        <v/>
      </c>
      <c r="Q125" s="40" t="str">
        <f t="shared" si="24"/>
        <v/>
      </c>
      <c r="R125" s="6">
        <f t="shared" si="25"/>
        <v>0</v>
      </c>
      <c r="S125" s="6">
        <f>IF(AND(D125&lt;=L$4,P125&lt;&gt;"Y"),IF(N125&lt;VLOOKUP(O125,Runners!A$3:CT$201,S$1,FALSE),IF(Y$2="zero",0,Y$2),0),0)</f>
        <v>0</v>
      </c>
      <c r="T125" s="6">
        <f t="shared" si="26"/>
        <v>0</v>
      </c>
      <c r="U125" s="2"/>
      <c r="V125" s="2" t="str">
        <f>IF(O125&lt;&gt;"",VLOOKUP(O125,Runners!CZ$3:DM$201,V$1,FALSE),"")</f>
        <v/>
      </c>
      <c r="W125" s="19" t="str">
        <f t="shared" si="27"/>
        <v/>
      </c>
    </row>
    <row r="126" spans="1:23" x14ac:dyDescent="0.2">
      <c r="A126" s="1" t="s">
        <v>223</v>
      </c>
      <c r="C126" s="3">
        <f>IF(A126&lt;&gt;"",VLOOKUP(A126,Runners!A$3:AS$201,C$1,FALSE),0)</f>
        <v>1.0243055555555556E-2</v>
      </c>
      <c r="D126" s="6">
        <f t="shared" si="21"/>
        <v>122</v>
      </c>
      <c r="E126" s="2"/>
      <c r="F126" s="2">
        <f t="shared" si="22"/>
        <v>0</v>
      </c>
      <c r="J126" s="1" t="str">
        <f t="shared" si="23"/>
        <v>Wayne Byrne</v>
      </c>
      <c r="M126" s="8" t="str">
        <f>IF(D126&lt;=L$4,SMALL(E$4:E$202,D126),"")</f>
        <v/>
      </c>
      <c r="N126" s="8" t="str">
        <f>IF(D126&lt;=L$4,VLOOKUP(M126,E$4:F$202,2,FALSE),"")</f>
        <v/>
      </c>
      <c r="O126" s="1" t="str">
        <f>IF(D126&lt;=L$4,VLOOKUP(M126,E$4:J$202,6,FALSE),"")</f>
        <v/>
      </c>
      <c r="P126" s="40" t="str">
        <f>IF(D126&lt;=L$4,VLOOKUP(O126,A$4:B$202,2,FALSE),"")</f>
        <v/>
      </c>
      <c r="Q126" s="40" t="str">
        <f t="shared" si="24"/>
        <v/>
      </c>
      <c r="R126" s="6">
        <f t="shared" si="25"/>
        <v>0</v>
      </c>
      <c r="S126" s="6">
        <f>IF(AND(D126&lt;=L$4,P126&lt;&gt;"Y"),IF(N126&lt;VLOOKUP(O126,Runners!A$3:CT$201,S$1,FALSE),IF(Y$2="zero",0,Y$2),0),0)</f>
        <v>0</v>
      </c>
      <c r="T126" s="6">
        <f t="shared" si="26"/>
        <v>0</v>
      </c>
      <c r="U126" s="2"/>
      <c r="V126" s="2" t="str">
        <f>IF(O126&lt;&gt;"",VLOOKUP(O126,Runners!CZ$3:DM$201,V$1,FALSE),"")</f>
        <v/>
      </c>
      <c r="W126" s="19" t="str">
        <f t="shared" si="27"/>
        <v/>
      </c>
    </row>
    <row r="127" spans="1:23" x14ac:dyDescent="0.2">
      <c r="B127" s="3"/>
      <c r="C127" s="3">
        <f>IF(A127&lt;&gt;"",VLOOKUP(A127,Runners!A$3:AS$201,C$1,FALSE),0)</f>
        <v>0</v>
      </c>
      <c r="D127" s="6">
        <f t="shared" ref="D127:D132" si="28">D126+1</f>
        <v>123</v>
      </c>
      <c r="E127" s="2"/>
      <c r="F127" s="2">
        <f t="shared" ref="F127:F132" si="29">IF(E127&gt;0,E127-C127,0)</f>
        <v>0</v>
      </c>
      <c r="J127" s="1">
        <f t="shared" ref="J127:J132" si="30">A127</f>
        <v>0</v>
      </c>
      <c r="M127" s="8" t="str">
        <f>IF(D127&lt;=L$4,SMALL(E$4:E$202,D127),"")</f>
        <v/>
      </c>
      <c r="N127" s="8" t="str">
        <f>IF(D127&lt;=L$4,VLOOKUP(M127,E$4:F$202,2,FALSE),"")</f>
        <v/>
      </c>
      <c r="O127" s="1" t="str">
        <f>IF(D127&lt;=L$4,VLOOKUP(M127,E$4:J$202,6,FALSE),"")</f>
        <v/>
      </c>
      <c r="P127" s="40" t="str">
        <f>IF(D127&lt;=L$4,VLOOKUP(O127,A$4:B$202,2,FALSE),"")</f>
        <v/>
      </c>
      <c r="Q127" s="40" t="str">
        <f t="shared" ref="Q127:Q132" si="31">IF(D127&lt;=L$4,IF(P127="Y",Q126,Q126-1),"")</f>
        <v/>
      </c>
      <c r="R127" s="6">
        <f t="shared" ref="R127:R132" si="32">IF(Q127=Q126,0,IF(Q127&gt;0,Q127,1))</f>
        <v>0</v>
      </c>
      <c r="S127" s="6">
        <f>IF(AND(D127&lt;=L$4,P127&lt;&gt;"Y"),IF(N127&lt;VLOOKUP(O127,Runners!A$3:CT$201,S$1,FALSE),IF(Y$2="zero",0,Y$2),0),0)</f>
        <v>0</v>
      </c>
      <c r="T127" s="6">
        <f t="shared" ref="T127:T132" si="33">IF(AND(D127&lt;=L$4,P127&lt;&gt;"Y"),S127+R127,0)</f>
        <v>0</v>
      </c>
      <c r="U127" s="2"/>
      <c r="V127" s="2" t="str">
        <f>IF(O127&lt;&gt;"",VLOOKUP(O127,Runners!CZ$3:DM$201,V$1,FALSE),"")</f>
        <v/>
      </c>
      <c r="W127" s="19" t="str">
        <f t="shared" ref="W127:W132" si="34">IF(O127&lt;&gt;"",(V127-N127)/V127,"")</f>
        <v/>
      </c>
    </row>
    <row r="128" spans="1:23" x14ac:dyDescent="0.2">
      <c r="C128" s="3">
        <f>IF(A128&lt;&gt;"",VLOOKUP(A128,Runners!A$3:AS$201,C$1,FALSE),0)</f>
        <v>0</v>
      </c>
      <c r="D128" s="6">
        <f t="shared" si="28"/>
        <v>124</v>
      </c>
      <c r="E128" s="2"/>
      <c r="F128" s="2">
        <f t="shared" si="29"/>
        <v>0</v>
      </c>
      <c r="J128" s="1">
        <f t="shared" si="30"/>
        <v>0</v>
      </c>
      <c r="M128" s="8" t="str">
        <f>IF(D128&lt;=L$4,SMALL(E$4:E$202,D128),"")</f>
        <v/>
      </c>
      <c r="N128" s="8" t="str">
        <f>IF(D128&lt;=L$4,VLOOKUP(M128,E$4:F$202,2,FALSE),"")</f>
        <v/>
      </c>
      <c r="O128" s="1" t="str">
        <f>IF(D128&lt;=L$4,VLOOKUP(M128,E$4:J$202,6,FALSE),"")</f>
        <v/>
      </c>
      <c r="P128" s="40" t="str">
        <f>IF(D128&lt;=L$4,VLOOKUP(O128,A$4:B$202,2,FALSE),"")</f>
        <v/>
      </c>
      <c r="Q128" s="40" t="str">
        <f t="shared" si="31"/>
        <v/>
      </c>
      <c r="R128" s="6">
        <f t="shared" si="32"/>
        <v>0</v>
      </c>
      <c r="S128" s="6">
        <f>IF(AND(D128&lt;=L$4,P128&lt;&gt;"Y"),IF(N128&lt;VLOOKUP(O128,Runners!A$3:CT$201,S$1,FALSE),IF(Y$2="zero",0,Y$2),0),0)</f>
        <v>0</v>
      </c>
      <c r="T128" s="6">
        <f t="shared" si="33"/>
        <v>0</v>
      </c>
      <c r="U128" s="2"/>
      <c r="V128" s="2" t="str">
        <f>IF(O128&lt;&gt;"",VLOOKUP(O128,Runners!CZ$3:DM$201,V$1,FALSE),"")</f>
        <v/>
      </c>
      <c r="W128" s="19" t="str">
        <f t="shared" si="34"/>
        <v/>
      </c>
    </row>
    <row r="129" spans="1:23" x14ac:dyDescent="0.2">
      <c r="C129" s="3">
        <f>IF(A129&lt;&gt;"",VLOOKUP(A129,Runners!A$3:AS$201,C$1,FALSE),0)</f>
        <v>0</v>
      </c>
      <c r="D129" s="6">
        <f t="shared" si="28"/>
        <v>125</v>
      </c>
      <c r="E129" s="2"/>
      <c r="F129" s="2">
        <f t="shared" si="29"/>
        <v>0</v>
      </c>
      <c r="J129" s="1">
        <f t="shared" si="30"/>
        <v>0</v>
      </c>
      <c r="M129" s="8" t="str">
        <f>IF(D129&lt;=L$4,SMALL(E$4:E$202,D129),"")</f>
        <v/>
      </c>
      <c r="N129" s="8" t="str">
        <f>IF(D129&lt;=L$4,VLOOKUP(M129,E$4:F$202,2,FALSE),"")</f>
        <v/>
      </c>
      <c r="O129" s="1" t="str">
        <f>IF(D129&lt;=L$4,VLOOKUP(M129,E$4:J$202,6,FALSE),"")</f>
        <v/>
      </c>
      <c r="P129" s="40" t="str">
        <f>IF(D129&lt;=L$4,VLOOKUP(O129,A$4:B$202,2,FALSE),"")</f>
        <v/>
      </c>
      <c r="Q129" s="40" t="str">
        <f t="shared" si="31"/>
        <v/>
      </c>
      <c r="R129" s="6">
        <f t="shared" si="32"/>
        <v>0</v>
      </c>
      <c r="S129" s="6">
        <f>IF(AND(D129&lt;=L$4,P129&lt;&gt;"Y"),IF(N129&lt;VLOOKUP(O129,Runners!A$3:CT$201,S$1,FALSE),IF(Y$2="zero",0,Y$2),0),0)</f>
        <v>0</v>
      </c>
      <c r="T129" s="6">
        <f t="shared" si="33"/>
        <v>0</v>
      </c>
      <c r="U129" s="2"/>
      <c r="V129" s="2" t="str">
        <f>IF(O129&lt;&gt;"",VLOOKUP(O129,Runners!CZ$3:DM$201,V$1,FALSE),"")</f>
        <v/>
      </c>
      <c r="W129" s="19" t="str">
        <f t="shared" si="34"/>
        <v/>
      </c>
    </row>
    <row r="130" spans="1:23" x14ac:dyDescent="0.2">
      <c r="C130" s="3">
        <f>IF(A130&lt;&gt;"",VLOOKUP(A130,Runners!A$3:AS$201,C$1,FALSE),0)</f>
        <v>0</v>
      </c>
      <c r="D130" s="6">
        <f t="shared" si="28"/>
        <v>126</v>
      </c>
      <c r="E130" s="2"/>
      <c r="F130" s="2">
        <f t="shared" si="29"/>
        <v>0</v>
      </c>
      <c r="J130" s="1">
        <f t="shared" si="30"/>
        <v>0</v>
      </c>
      <c r="M130" s="8" t="str">
        <f>IF(D130&lt;=L$4,SMALL(E$4:E$202,D130),"")</f>
        <v/>
      </c>
      <c r="N130" s="8" t="str">
        <f>IF(D130&lt;=L$4,VLOOKUP(M130,E$4:F$202,2,FALSE),"")</f>
        <v/>
      </c>
      <c r="O130" s="1" t="str">
        <f>IF(D130&lt;=L$4,VLOOKUP(M130,E$4:J$202,6,FALSE),"")</f>
        <v/>
      </c>
      <c r="P130" s="40" t="str">
        <f>IF(D130&lt;=L$4,VLOOKUP(O130,A$4:B$202,2,FALSE),"")</f>
        <v/>
      </c>
      <c r="Q130" s="40" t="str">
        <f t="shared" si="31"/>
        <v/>
      </c>
      <c r="R130" s="6">
        <f t="shared" si="32"/>
        <v>0</v>
      </c>
      <c r="S130" s="6">
        <f>IF(AND(D130&lt;=L$4,P130&lt;&gt;"Y"),IF(N130&lt;VLOOKUP(O130,Runners!A$3:CT$201,S$1,FALSE),IF(Y$2="zero",0,Y$2),0),0)</f>
        <v>0</v>
      </c>
      <c r="T130" s="6">
        <f t="shared" si="33"/>
        <v>0</v>
      </c>
      <c r="U130" s="2"/>
      <c r="V130" s="2" t="str">
        <f>IF(O130&lt;&gt;"",VLOOKUP(O130,Runners!CZ$3:DM$201,V$1,FALSE),"")</f>
        <v/>
      </c>
      <c r="W130" s="19" t="str">
        <f t="shared" si="34"/>
        <v/>
      </c>
    </row>
    <row r="131" spans="1:23" x14ac:dyDescent="0.2">
      <c r="C131" s="3">
        <f>IF(A131&lt;&gt;"",VLOOKUP(A131,Runners!A$3:AS$201,C$1,FALSE),0)</f>
        <v>0</v>
      </c>
      <c r="D131" s="6">
        <f t="shared" si="28"/>
        <v>127</v>
      </c>
      <c r="E131" s="2"/>
      <c r="F131" s="2">
        <f t="shared" si="29"/>
        <v>0</v>
      </c>
      <c r="J131" s="1">
        <f t="shared" si="30"/>
        <v>0</v>
      </c>
      <c r="M131" s="8" t="str">
        <f>IF(D131&lt;=L$4,SMALL(E$4:E$202,D131),"")</f>
        <v/>
      </c>
      <c r="N131" s="8" t="str">
        <f>IF(D131&lt;=L$4,VLOOKUP(M131,E$4:F$202,2,FALSE),"")</f>
        <v/>
      </c>
      <c r="O131" s="1" t="str">
        <f>IF(D131&lt;=L$4,VLOOKUP(M131,E$4:J$202,6,FALSE),"")</f>
        <v/>
      </c>
      <c r="P131" s="40" t="str">
        <f>IF(D131&lt;=L$4,VLOOKUP(O131,A$4:B$202,2,FALSE),"")</f>
        <v/>
      </c>
      <c r="Q131" s="40" t="str">
        <f t="shared" si="31"/>
        <v/>
      </c>
      <c r="R131" s="6">
        <f t="shared" si="32"/>
        <v>0</v>
      </c>
      <c r="S131" s="6">
        <f>IF(AND(D131&lt;=L$4,P131&lt;&gt;"Y"),IF(N131&lt;VLOOKUP(O131,Runners!A$3:CT$201,S$1,FALSE),IF(Y$2="zero",0,Y$2),0),0)</f>
        <v>0</v>
      </c>
      <c r="T131" s="6">
        <f t="shared" si="33"/>
        <v>0</v>
      </c>
      <c r="U131" s="2"/>
      <c r="V131" s="2" t="str">
        <f>IF(O131&lt;&gt;"",VLOOKUP(O131,Runners!CZ$3:DM$201,V$1,FALSE),"")</f>
        <v/>
      </c>
      <c r="W131" s="19" t="str">
        <f t="shared" si="34"/>
        <v/>
      </c>
    </row>
    <row r="132" spans="1:23" x14ac:dyDescent="0.2">
      <c r="C132" s="3">
        <f>IF(A132&lt;&gt;"",VLOOKUP(A132,Runners!A$3:AS$201,C$1,FALSE),0)</f>
        <v>0</v>
      </c>
      <c r="D132" s="6">
        <f t="shared" si="28"/>
        <v>128</v>
      </c>
      <c r="E132" s="2"/>
      <c r="F132" s="2">
        <f t="shared" si="29"/>
        <v>0</v>
      </c>
      <c r="J132" s="1">
        <f t="shared" si="30"/>
        <v>0</v>
      </c>
      <c r="M132" s="8" t="str">
        <f>IF(D132&lt;=L$4,SMALL(E$4:E$202,D132),"")</f>
        <v/>
      </c>
      <c r="N132" s="8" t="str">
        <f>IF(D132&lt;=L$4,VLOOKUP(M132,E$4:F$202,2,FALSE),"")</f>
        <v/>
      </c>
      <c r="O132" s="1" t="str">
        <f>IF(D132&lt;=L$4,VLOOKUP(M132,E$4:J$202,6,FALSE),"")</f>
        <v/>
      </c>
      <c r="P132" s="40" t="str">
        <f>IF(D132&lt;=L$4,VLOOKUP(O132,A$4:B$202,2,FALSE),"")</f>
        <v/>
      </c>
      <c r="Q132" s="40" t="str">
        <f t="shared" si="31"/>
        <v/>
      </c>
      <c r="R132" s="6">
        <f t="shared" si="32"/>
        <v>0</v>
      </c>
      <c r="S132" s="6">
        <f>IF(AND(D132&lt;=L$4,P132&lt;&gt;"Y"),IF(N132&lt;VLOOKUP(O132,Runners!A$3:CT$201,S$1,FALSE),IF(Y$2="zero",0,Y$2),0),0)</f>
        <v>0</v>
      </c>
      <c r="T132" s="6">
        <f t="shared" si="33"/>
        <v>0</v>
      </c>
      <c r="U132" s="2"/>
      <c r="V132" s="2" t="str">
        <f>IF(O132&lt;&gt;"",VLOOKUP(O132,Runners!CZ$3:DM$201,V$1,FALSE),"")</f>
        <v/>
      </c>
      <c r="W132" s="19" t="str">
        <f t="shared" si="34"/>
        <v/>
      </c>
    </row>
    <row r="133" spans="1:23" x14ac:dyDescent="0.2">
      <c r="C133" s="3">
        <f>IF(A133&lt;&gt;"",VLOOKUP(A133,Runners!A$3:AS$201,C$1,FALSE),0)</f>
        <v>0</v>
      </c>
      <c r="D133" s="6">
        <f t="shared" ref="D133:D135" si="35">D132+1</f>
        <v>129</v>
      </c>
      <c r="E133" s="2"/>
      <c r="F133" s="2">
        <f t="shared" ref="F133:F135" si="36">IF(E133&gt;0,E133-C133,0)</f>
        <v>0</v>
      </c>
      <c r="J133" s="1">
        <f t="shared" ref="J133:J135" si="37">A133</f>
        <v>0</v>
      </c>
      <c r="M133" s="8" t="str">
        <f>IF(D133&lt;=L$4,SMALL(E$4:E$202,D133),"")</f>
        <v/>
      </c>
      <c r="N133" s="8" t="str">
        <f>IF(D133&lt;=L$4,VLOOKUP(M133,E$4:F$202,2,FALSE),"")</f>
        <v/>
      </c>
      <c r="O133" s="1" t="str">
        <f>IF(D133&lt;=L$4,VLOOKUP(M133,E$4:J$202,6,FALSE),"")</f>
        <v/>
      </c>
      <c r="P133" s="40" t="str">
        <f>IF(D133&lt;=L$4,VLOOKUP(O133,A$4:B$202,2,FALSE),"")</f>
        <v/>
      </c>
      <c r="Q133" s="40" t="str">
        <f t="shared" ref="Q133:Q135" si="38">IF(D133&lt;=L$4,IF(P133="Y",Q132,Q132-1),"")</f>
        <v/>
      </c>
      <c r="R133" s="6">
        <f t="shared" ref="R133:R135" si="39">IF(Q133=Q132,0,IF(Q133&gt;0,Q133,1))</f>
        <v>0</v>
      </c>
      <c r="S133" s="6">
        <f>IF(AND(D133&lt;=L$4,P133&lt;&gt;"Y"),IF(N133&lt;VLOOKUP(O133,Runners!A$3:CT$201,S$1,FALSE),IF(Y$2="zero",0,Y$2),0),0)</f>
        <v>0</v>
      </c>
      <c r="T133" s="6">
        <f t="shared" ref="T133:T135" si="40">IF(AND(D133&lt;=L$4,P133&lt;&gt;"Y"),S133+R133,0)</f>
        <v>0</v>
      </c>
      <c r="U133" s="2"/>
      <c r="V133" s="2" t="str">
        <f>IF(O133&lt;&gt;"",VLOOKUP(O133,Runners!CZ$3:DM$201,V$1,FALSE),"")</f>
        <v/>
      </c>
      <c r="W133" s="19" t="str">
        <f t="shared" ref="W133:W135" si="41">IF(O133&lt;&gt;"",(V133-N133)/V133,"")</f>
        <v/>
      </c>
    </row>
    <row r="134" spans="1:23" x14ac:dyDescent="0.2">
      <c r="A134" s="41"/>
      <c r="C134" s="3">
        <f>IF(A134&lt;&gt;"",VLOOKUP(A134,Runners!A$3:AS$201,C$1,FALSE),0)</f>
        <v>0</v>
      </c>
      <c r="D134" s="6">
        <f t="shared" si="35"/>
        <v>130</v>
      </c>
      <c r="E134" s="2"/>
      <c r="F134" s="2">
        <f t="shared" si="36"/>
        <v>0</v>
      </c>
      <c r="J134" s="1">
        <f t="shared" si="37"/>
        <v>0</v>
      </c>
      <c r="M134" s="8" t="str">
        <f>IF(D134&lt;=L$4,SMALL(E$4:E$202,D134),"")</f>
        <v/>
      </c>
      <c r="N134" s="8" t="str">
        <f>IF(D134&lt;=L$4,VLOOKUP(M134,E$4:F$202,2,FALSE),"")</f>
        <v/>
      </c>
      <c r="O134" s="1" t="str">
        <f>IF(D134&lt;=L$4,VLOOKUP(M134,E$4:J$202,6,FALSE),"")</f>
        <v/>
      </c>
      <c r="P134" s="40" t="str">
        <f>IF(D134&lt;=L$4,VLOOKUP(O134,A$4:B$202,2,FALSE),"")</f>
        <v/>
      </c>
      <c r="Q134" s="40" t="str">
        <f t="shared" si="38"/>
        <v/>
      </c>
      <c r="R134" s="6">
        <f t="shared" si="39"/>
        <v>0</v>
      </c>
      <c r="S134" s="6">
        <f>IF(AND(D134&lt;=L$4,P134&lt;&gt;"Y"),IF(N134&lt;VLOOKUP(O134,Runners!A$3:CT$201,S$1,FALSE),IF(Y$2="zero",0,Y$2),0),0)</f>
        <v>0</v>
      </c>
      <c r="T134" s="6">
        <f t="shared" si="40"/>
        <v>0</v>
      </c>
      <c r="U134" s="2"/>
      <c r="V134" s="2" t="str">
        <f>IF(O134&lt;&gt;"",VLOOKUP(O134,Runners!CZ$3:DM$201,V$1,FALSE),"")</f>
        <v/>
      </c>
      <c r="W134" s="19" t="str">
        <f t="shared" si="41"/>
        <v/>
      </c>
    </row>
    <row r="135" spans="1:23" x14ac:dyDescent="0.2">
      <c r="C135" s="3">
        <f>IF(A135&lt;&gt;"",VLOOKUP(A135,Runners!A$3:AS$201,C$1,FALSE),0)</f>
        <v>0</v>
      </c>
      <c r="D135" s="6">
        <f t="shared" si="35"/>
        <v>131</v>
      </c>
      <c r="E135" s="2"/>
      <c r="F135" s="2">
        <f t="shared" si="36"/>
        <v>0</v>
      </c>
      <c r="J135" s="1">
        <f t="shared" si="37"/>
        <v>0</v>
      </c>
      <c r="M135" s="8" t="str">
        <f>IF(D135&lt;=L$4,SMALL(E$4:E$202,D135),"")</f>
        <v/>
      </c>
      <c r="N135" s="8" t="str">
        <f>IF(D135&lt;=L$4,VLOOKUP(M135,E$4:F$202,2,FALSE),"")</f>
        <v/>
      </c>
      <c r="O135" s="1" t="str">
        <f>IF(D135&lt;=L$4,VLOOKUP(M135,E$4:J$202,6,FALSE),"")</f>
        <v/>
      </c>
      <c r="P135" s="40" t="str">
        <f>IF(D135&lt;=L$4,VLOOKUP(O135,A$4:B$202,2,FALSE),"")</f>
        <v/>
      </c>
      <c r="Q135" s="40" t="str">
        <f t="shared" si="38"/>
        <v/>
      </c>
      <c r="R135" s="6">
        <f t="shared" si="39"/>
        <v>0</v>
      </c>
      <c r="S135" s="6">
        <f>IF(AND(D135&lt;=L$4,P135&lt;&gt;"Y"),IF(N135&lt;VLOOKUP(O135,Runners!A$3:CT$201,S$1,FALSE),IF(Y$2="zero",0,Y$2),0),0)</f>
        <v>0</v>
      </c>
      <c r="T135" s="6">
        <f t="shared" si="40"/>
        <v>0</v>
      </c>
      <c r="U135" s="2"/>
      <c r="V135" s="2" t="str">
        <f>IF(O135&lt;&gt;"",VLOOKUP(O135,Runners!CZ$3:DM$201,V$1,FALSE),"")</f>
        <v/>
      </c>
      <c r="W135" s="19" t="str">
        <f t="shared" si="41"/>
        <v/>
      </c>
    </row>
    <row r="136" spans="1:23" x14ac:dyDescent="0.2">
      <c r="C136" s="3">
        <f>IF(A136&lt;&gt;"",VLOOKUP(A136,Runners!A$3:AS$201,C$1,FALSE),0)</f>
        <v>0</v>
      </c>
      <c r="D136" s="6">
        <f t="shared" ref="D136:D141" si="42">D135+1</f>
        <v>132</v>
      </c>
      <c r="E136" s="2"/>
      <c r="F136" s="2">
        <f t="shared" ref="F136:F141" si="43">IF(E136&gt;0,E136-C136,0)</f>
        <v>0</v>
      </c>
      <c r="J136" s="1">
        <f t="shared" ref="J136:J141" si="44">A136</f>
        <v>0</v>
      </c>
      <c r="M136" s="8" t="str">
        <f>IF(D136&lt;=L$4,SMALL(E$4:E$202,D136),"")</f>
        <v/>
      </c>
      <c r="N136" s="8" t="str">
        <f>IF(D136&lt;=L$4,VLOOKUP(M136,E$4:F$202,2,FALSE),"")</f>
        <v/>
      </c>
      <c r="O136" s="1" t="str">
        <f>IF(D136&lt;=L$4,VLOOKUP(M136,E$4:J$202,6,FALSE),"")</f>
        <v/>
      </c>
      <c r="P136" s="40" t="str">
        <f>IF(D136&lt;=L$4,VLOOKUP(O136,A$4:B$202,2,FALSE),"")</f>
        <v/>
      </c>
      <c r="Q136" s="40" t="str">
        <f t="shared" ref="Q136:Q141" si="45">IF(D136&lt;=L$4,IF(P136="Y",Q135,Q135-1),"")</f>
        <v/>
      </c>
      <c r="R136" s="6">
        <f t="shared" ref="R136:R141" si="46">IF(Q136=Q135,0,IF(Q136&gt;0,Q136,1))</f>
        <v>0</v>
      </c>
      <c r="S136" s="6">
        <f>IF(AND(D136&lt;=L$4,P136&lt;&gt;"Y"),IF(N136&lt;VLOOKUP(O136,Runners!A$3:CT$201,S$1,FALSE),IF(Y$2="zero",0,Y$2),0),0)</f>
        <v>0</v>
      </c>
      <c r="T136" s="6">
        <f t="shared" ref="T136:T141" si="47">IF(AND(D136&lt;=L$4,P136&lt;&gt;"Y"),S136+R136,0)</f>
        <v>0</v>
      </c>
      <c r="U136" s="2"/>
      <c r="V136" s="2" t="str">
        <f>IF(O136&lt;&gt;"",VLOOKUP(O136,Runners!CZ$3:DM$201,V$1,FALSE),"")</f>
        <v/>
      </c>
      <c r="W136" s="19" t="str">
        <f t="shared" ref="W136:W141" si="48">IF(O136&lt;&gt;"",(V136-N136)/V136,"")</f>
        <v/>
      </c>
    </row>
    <row r="137" spans="1:23" x14ac:dyDescent="0.2">
      <c r="C137" s="3">
        <f>IF(A137&lt;&gt;"",VLOOKUP(A137,Runners!A$3:AS$201,C$1,FALSE),0)</f>
        <v>0</v>
      </c>
      <c r="D137" s="6">
        <f t="shared" si="42"/>
        <v>133</v>
      </c>
      <c r="E137" s="2"/>
      <c r="F137" s="2">
        <f t="shared" si="43"/>
        <v>0</v>
      </c>
      <c r="J137" s="1">
        <f t="shared" si="44"/>
        <v>0</v>
      </c>
      <c r="M137" s="8" t="str">
        <f>IF(D137&lt;=L$4,SMALL(E$4:E$202,D137),"")</f>
        <v/>
      </c>
      <c r="N137" s="8" t="str">
        <f>IF(D137&lt;=L$4,VLOOKUP(M137,E$4:F$202,2,FALSE),"")</f>
        <v/>
      </c>
      <c r="O137" s="1" t="str">
        <f>IF(D137&lt;=L$4,VLOOKUP(M137,E$4:J$202,6,FALSE),"")</f>
        <v/>
      </c>
      <c r="P137" s="40" t="str">
        <f>IF(D137&lt;=L$4,VLOOKUP(O137,A$4:B$202,2,FALSE),"")</f>
        <v/>
      </c>
      <c r="Q137" s="40" t="str">
        <f t="shared" si="45"/>
        <v/>
      </c>
      <c r="R137" s="6">
        <f t="shared" si="46"/>
        <v>0</v>
      </c>
      <c r="S137" s="6">
        <f>IF(AND(D137&lt;=L$4,P137&lt;&gt;"Y"),IF(N137&lt;VLOOKUP(O137,Runners!A$3:CT$201,S$1,FALSE),IF(Y$2="zero",0,Y$2),0),0)</f>
        <v>0</v>
      </c>
      <c r="T137" s="6">
        <f t="shared" si="47"/>
        <v>0</v>
      </c>
      <c r="U137" s="2"/>
      <c r="V137" s="2" t="str">
        <f>IF(O137&lt;&gt;"",VLOOKUP(O137,Runners!CZ$3:DM$201,V$1,FALSE),"")</f>
        <v/>
      </c>
      <c r="W137" s="19" t="str">
        <f t="shared" si="48"/>
        <v/>
      </c>
    </row>
    <row r="138" spans="1:23" x14ac:dyDescent="0.2">
      <c r="B138" s="3"/>
      <c r="C138" s="3">
        <f>IF(A138&lt;&gt;"",VLOOKUP(A138,Runners!A$3:AS$201,C$1,FALSE),0)</f>
        <v>0</v>
      </c>
      <c r="D138" s="6">
        <f t="shared" si="42"/>
        <v>134</v>
      </c>
      <c r="E138" s="2"/>
      <c r="F138" s="2">
        <f t="shared" si="43"/>
        <v>0</v>
      </c>
      <c r="J138" s="1">
        <f t="shared" si="44"/>
        <v>0</v>
      </c>
      <c r="M138" s="8" t="str">
        <f>IF(D138&lt;=L$4,SMALL(E$4:E$202,D138),"")</f>
        <v/>
      </c>
      <c r="N138" s="8" t="str">
        <f>IF(D138&lt;=L$4,VLOOKUP(M138,E$4:F$202,2,FALSE),"")</f>
        <v/>
      </c>
      <c r="O138" s="1" t="str">
        <f>IF(D138&lt;=L$4,VLOOKUP(M138,E$4:J$202,6,FALSE),"")</f>
        <v/>
      </c>
      <c r="P138" s="40" t="str">
        <f>IF(D138&lt;=L$4,VLOOKUP(O138,A$4:B$202,2,FALSE),"")</f>
        <v/>
      </c>
      <c r="Q138" s="40" t="str">
        <f t="shared" si="45"/>
        <v/>
      </c>
      <c r="R138" s="6">
        <f t="shared" si="46"/>
        <v>0</v>
      </c>
      <c r="S138" s="6">
        <f>IF(AND(D138&lt;=L$4,P138&lt;&gt;"Y"),IF(N138&lt;VLOOKUP(O138,Runners!A$3:CT$201,S$1,FALSE),IF(Y$2="zero",0,Y$2),0),0)</f>
        <v>0</v>
      </c>
      <c r="T138" s="6">
        <f t="shared" si="47"/>
        <v>0</v>
      </c>
      <c r="U138" s="2"/>
      <c r="V138" s="2" t="str">
        <f>IF(O138&lt;&gt;"",VLOOKUP(O138,Runners!CZ$3:DM$201,V$1,FALSE),"")</f>
        <v/>
      </c>
      <c r="W138" s="19" t="str">
        <f t="shared" si="48"/>
        <v/>
      </c>
    </row>
    <row r="139" spans="1:23" x14ac:dyDescent="0.2">
      <c r="C139" s="3">
        <f>IF(A139&lt;&gt;"",VLOOKUP(A139,Runners!A$3:AS$201,C$1,FALSE),0)</f>
        <v>0</v>
      </c>
      <c r="D139" s="6">
        <f t="shared" si="42"/>
        <v>135</v>
      </c>
      <c r="E139" s="2"/>
      <c r="F139" s="2">
        <f t="shared" si="43"/>
        <v>0</v>
      </c>
      <c r="J139" s="1">
        <f t="shared" si="44"/>
        <v>0</v>
      </c>
      <c r="M139" s="8" t="str">
        <f>IF(D139&lt;=L$4,SMALL(E$4:E$202,D139),"")</f>
        <v/>
      </c>
      <c r="N139" s="8" t="str">
        <f>IF(D139&lt;=L$4,VLOOKUP(M139,E$4:F$202,2,FALSE),"")</f>
        <v/>
      </c>
      <c r="O139" s="1" t="str">
        <f>IF(D139&lt;=L$4,VLOOKUP(M139,E$4:J$202,6,FALSE),"")</f>
        <v/>
      </c>
      <c r="P139" s="40" t="str">
        <f>IF(D139&lt;=L$4,VLOOKUP(O139,A$4:B$202,2,FALSE),"")</f>
        <v/>
      </c>
      <c r="Q139" s="40" t="str">
        <f t="shared" si="45"/>
        <v/>
      </c>
      <c r="R139" s="6">
        <f t="shared" si="46"/>
        <v>0</v>
      </c>
      <c r="S139" s="6">
        <f>IF(AND(D139&lt;=L$4,P139&lt;&gt;"Y"),IF(N139&lt;VLOOKUP(O139,Runners!A$3:CT$201,S$1,FALSE),IF(Y$2="zero",0,Y$2),0),0)</f>
        <v>0</v>
      </c>
      <c r="T139" s="6">
        <f t="shared" si="47"/>
        <v>0</v>
      </c>
      <c r="U139" s="2"/>
      <c r="V139" s="2" t="str">
        <f>IF(O139&lt;&gt;"",VLOOKUP(O139,Runners!CZ$3:DM$201,V$1,FALSE),"")</f>
        <v/>
      </c>
      <c r="W139" s="19" t="str">
        <f t="shared" si="48"/>
        <v/>
      </c>
    </row>
    <row r="140" spans="1:23" x14ac:dyDescent="0.2">
      <c r="C140" s="3">
        <f>IF(A140&lt;&gt;"",VLOOKUP(A140,Runners!A$3:AS$201,C$1,FALSE),0)</f>
        <v>0</v>
      </c>
      <c r="D140" s="6">
        <f t="shared" si="42"/>
        <v>136</v>
      </c>
      <c r="E140" s="2"/>
      <c r="F140" s="2">
        <f t="shared" si="43"/>
        <v>0</v>
      </c>
      <c r="J140" s="1">
        <f t="shared" si="44"/>
        <v>0</v>
      </c>
      <c r="M140" s="8" t="str">
        <f>IF(D140&lt;=L$4,SMALL(E$4:E$202,D140),"")</f>
        <v/>
      </c>
      <c r="N140" s="8" t="str">
        <f>IF(D140&lt;=L$4,VLOOKUP(M140,E$4:F$202,2,FALSE),"")</f>
        <v/>
      </c>
      <c r="O140" s="1" t="str">
        <f>IF(D140&lt;=L$4,VLOOKUP(M140,E$4:J$202,6,FALSE),"")</f>
        <v/>
      </c>
      <c r="P140" s="40" t="str">
        <f>IF(D140&lt;=L$4,VLOOKUP(O140,A$4:B$202,2,FALSE),"")</f>
        <v/>
      </c>
      <c r="Q140" s="40" t="str">
        <f t="shared" si="45"/>
        <v/>
      </c>
      <c r="R140" s="6">
        <f t="shared" si="46"/>
        <v>0</v>
      </c>
      <c r="S140" s="6">
        <f>IF(AND(D140&lt;=L$4,P140&lt;&gt;"Y"),IF(N140&lt;VLOOKUP(O140,Runners!A$3:CT$201,S$1,FALSE),IF(Y$2="zero",0,Y$2),0),0)</f>
        <v>0</v>
      </c>
      <c r="T140" s="6">
        <f t="shared" si="47"/>
        <v>0</v>
      </c>
      <c r="U140" s="2"/>
      <c r="V140" s="2" t="str">
        <f>IF(O140&lt;&gt;"",VLOOKUP(O140,Runners!CZ$3:DM$201,V$1,FALSE),"")</f>
        <v/>
      </c>
      <c r="W140" s="19" t="str">
        <f t="shared" si="48"/>
        <v/>
      </c>
    </row>
    <row r="141" spans="1:23" x14ac:dyDescent="0.2">
      <c r="C141" s="3">
        <f>IF(A141&lt;&gt;"",VLOOKUP(A141,Runners!A$3:AS$201,C$1,FALSE),0)</f>
        <v>0</v>
      </c>
      <c r="D141" s="6">
        <f t="shared" si="42"/>
        <v>137</v>
      </c>
      <c r="E141" s="2"/>
      <c r="F141" s="2">
        <f t="shared" si="43"/>
        <v>0</v>
      </c>
      <c r="J141" s="1">
        <f t="shared" si="44"/>
        <v>0</v>
      </c>
      <c r="M141" s="8" t="str">
        <f>IF(D141&lt;=L$4,SMALL(E$4:E$202,D141),"")</f>
        <v/>
      </c>
      <c r="N141" s="8" t="str">
        <f>IF(D141&lt;=L$4,VLOOKUP(M141,E$4:F$202,2,FALSE),"")</f>
        <v/>
      </c>
      <c r="O141" s="1" t="str">
        <f>IF(D141&lt;=L$4,VLOOKUP(M141,E$4:J$202,6,FALSE),"")</f>
        <v/>
      </c>
      <c r="P141" s="40" t="str">
        <f>IF(D141&lt;=L$4,VLOOKUP(O141,A$4:B$202,2,FALSE),"")</f>
        <v/>
      </c>
      <c r="Q141" s="40" t="str">
        <f t="shared" si="45"/>
        <v/>
      </c>
      <c r="R141" s="6">
        <f t="shared" si="46"/>
        <v>0</v>
      </c>
      <c r="S141" s="6">
        <f>IF(AND(D141&lt;=L$4,P141&lt;&gt;"Y"),IF(N141&lt;VLOOKUP(O141,Runners!A$3:CT$201,S$1,FALSE),IF(Y$2="zero",0,Y$2),0),0)</f>
        <v>0</v>
      </c>
      <c r="T141" s="6">
        <f t="shared" si="47"/>
        <v>0</v>
      </c>
      <c r="U141" s="2"/>
      <c r="V141" s="2" t="str">
        <f>IF(O141&lt;&gt;"",VLOOKUP(O141,Runners!CZ$3:DM$201,V$1,FALSE),"")</f>
        <v/>
      </c>
      <c r="W141" s="19" t="str">
        <f t="shared" si="48"/>
        <v/>
      </c>
    </row>
    <row r="142" spans="1:23" x14ac:dyDescent="0.2">
      <c r="C142" s="3">
        <f>IF(A142&lt;&gt;"",VLOOKUP(A142,Runners!A$3:AS$201,C$1,FALSE),0)</f>
        <v>0</v>
      </c>
      <c r="D142" s="6">
        <f t="shared" ref="D142:D168" si="49">D141+1</f>
        <v>138</v>
      </c>
      <c r="E142" s="2"/>
      <c r="F142" s="2">
        <f t="shared" ref="F142:F174" si="50">IF(E142&gt;0,E142-C142,0)</f>
        <v>0</v>
      </c>
      <c r="J142" s="1">
        <f t="shared" ref="J142:J198" si="51">A142</f>
        <v>0</v>
      </c>
      <c r="M142" s="8" t="str">
        <f>IF(D142&lt;=L$4,SMALL(E$4:E$202,D142),"")</f>
        <v/>
      </c>
      <c r="N142" s="8" t="str">
        <f>IF(D142&lt;=L$4,VLOOKUP(M142,E$4:F$202,2,FALSE),"")</f>
        <v/>
      </c>
      <c r="O142" s="1" t="str">
        <f>IF(D142&lt;=L$4,VLOOKUP(M142,E$4:J$202,6,FALSE),"")</f>
        <v/>
      </c>
      <c r="P142" s="40" t="str">
        <f>IF(D142&lt;=L$4,VLOOKUP(O142,A$4:B$202,2,FALSE),"")</f>
        <v/>
      </c>
      <c r="Q142" s="40" t="str">
        <f t="shared" ref="Q142:Q153" si="52">IF(D142&lt;=L$4,IF(P142="Y",Q141,Q141-1),"")</f>
        <v/>
      </c>
      <c r="R142" s="6">
        <f t="shared" ref="R142:R197" si="53">IF(Q142=Q141,0,IF(Q142&gt;0,Q142,1))</f>
        <v>0</v>
      </c>
      <c r="S142" s="6">
        <f>IF(AND(D142&lt;=L$4,P142&lt;&gt;"Y"),IF(N142&lt;VLOOKUP(O142,Runners!A$3:CT$201,S$1,FALSE),IF(Y$2="zero",0,Y$2),0),0)</f>
        <v>0</v>
      </c>
      <c r="T142" s="6">
        <f t="shared" ref="T142:T153" si="54">IF(AND(D142&lt;=L$4,P142&lt;&gt;"Y"),S142+R142,0)</f>
        <v>0</v>
      </c>
      <c r="U142" s="2"/>
      <c r="V142" s="2" t="str">
        <f>IF(O142&lt;&gt;"",VLOOKUP(O142,Runners!CZ$3:DM$201,V$1,FALSE),"")</f>
        <v/>
      </c>
      <c r="W142" s="19" t="str">
        <f t="shared" ref="W142:W153" si="55">IF(O142&lt;&gt;"",(V142-N142)/V142,"")</f>
        <v/>
      </c>
    </row>
    <row r="143" spans="1:23" x14ac:dyDescent="0.2">
      <c r="B143" s="3"/>
      <c r="C143" s="3">
        <f>IF(A143&lt;&gt;"",VLOOKUP(A143,Runners!A$3:AS$201,C$1,FALSE),0)</f>
        <v>0</v>
      </c>
      <c r="D143" s="6">
        <f t="shared" si="49"/>
        <v>139</v>
      </c>
      <c r="E143" s="2"/>
      <c r="F143" s="2">
        <f t="shared" si="50"/>
        <v>0</v>
      </c>
      <c r="J143" s="1">
        <f t="shared" si="51"/>
        <v>0</v>
      </c>
      <c r="M143" s="8" t="str">
        <f>IF(D143&lt;=L$4,SMALL(E$4:E$202,D143),"")</f>
        <v/>
      </c>
      <c r="N143" s="8" t="str">
        <f>IF(D143&lt;=L$4,VLOOKUP(M143,E$4:F$202,2,FALSE),"")</f>
        <v/>
      </c>
      <c r="O143" s="1" t="str">
        <f>IF(D143&lt;=L$4,VLOOKUP(M143,E$4:J$202,6,FALSE),"")</f>
        <v/>
      </c>
      <c r="P143" s="40" t="str">
        <f>IF(D143&lt;=L$4,VLOOKUP(O143,A$4:B$202,2,FALSE),"")</f>
        <v/>
      </c>
      <c r="Q143" s="40" t="str">
        <f t="shared" si="52"/>
        <v/>
      </c>
      <c r="R143" s="6">
        <f t="shared" si="53"/>
        <v>0</v>
      </c>
      <c r="S143" s="6">
        <f>IF(AND(D143&lt;=L$4,P143&lt;&gt;"Y"),IF(N143&lt;VLOOKUP(O143,Runners!A$3:CT$201,S$1,FALSE),IF(Y$2="zero",0,Y$2),0),0)</f>
        <v>0</v>
      </c>
      <c r="T143" s="6">
        <f t="shared" si="54"/>
        <v>0</v>
      </c>
      <c r="U143" s="2"/>
      <c r="V143" s="2" t="str">
        <f>IF(O143&lt;&gt;"",VLOOKUP(O143,Runners!CZ$3:DM$201,V$1,FALSE),"")</f>
        <v/>
      </c>
      <c r="W143" s="19" t="str">
        <f t="shared" si="55"/>
        <v/>
      </c>
    </row>
    <row r="144" spans="1:23" x14ac:dyDescent="0.2">
      <c r="C144" s="3">
        <f>IF(A144&lt;&gt;"",VLOOKUP(A144,Runners!A$3:AS$201,C$1,FALSE),0)</f>
        <v>0</v>
      </c>
      <c r="D144" s="6">
        <f t="shared" si="49"/>
        <v>140</v>
      </c>
      <c r="E144" s="2"/>
      <c r="F144" s="2">
        <f t="shared" si="50"/>
        <v>0</v>
      </c>
      <c r="J144" s="1">
        <f t="shared" si="51"/>
        <v>0</v>
      </c>
      <c r="M144" s="8" t="str">
        <f>IF(D144&lt;=L$4,SMALL(E$4:E$202,D144),"")</f>
        <v/>
      </c>
      <c r="N144" s="8" t="str">
        <f>IF(D144&lt;=L$4,VLOOKUP(M144,E$4:F$202,2,FALSE),"")</f>
        <v/>
      </c>
      <c r="O144" s="1" t="str">
        <f>IF(D144&lt;=L$4,VLOOKUP(M144,E$4:J$202,6,FALSE),"")</f>
        <v/>
      </c>
      <c r="P144" s="40" t="str">
        <f>IF(D144&lt;=L$4,VLOOKUP(O144,A$4:B$202,2,FALSE),"")</f>
        <v/>
      </c>
      <c r="Q144" s="40" t="str">
        <f t="shared" si="52"/>
        <v/>
      </c>
      <c r="R144" s="6">
        <f t="shared" si="53"/>
        <v>0</v>
      </c>
      <c r="S144" s="6">
        <f>IF(AND(D144&lt;=L$4,P144&lt;&gt;"Y"),IF(N144&lt;VLOOKUP(O144,Runners!A$3:CT$201,S$1,FALSE),IF(Y$2="zero",0,Y$2),0),0)</f>
        <v>0</v>
      </c>
      <c r="T144" s="6">
        <f t="shared" si="54"/>
        <v>0</v>
      </c>
      <c r="U144" s="2"/>
      <c r="V144" s="2" t="str">
        <f>IF(O144&lt;&gt;"",VLOOKUP(O144,Runners!CZ$3:DM$201,V$1,FALSE),"")</f>
        <v/>
      </c>
      <c r="W144" s="19" t="str">
        <f t="shared" si="55"/>
        <v/>
      </c>
    </row>
    <row r="145" spans="3:23" x14ac:dyDescent="0.2">
      <c r="C145" s="3">
        <f>IF(A145&lt;&gt;"",VLOOKUP(A145,Runners!A$3:AS$201,C$1,FALSE),0)</f>
        <v>0</v>
      </c>
      <c r="D145" s="6">
        <f t="shared" si="49"/>
        <v>141</v>
      </c>
      <c r="E145" s="2"/>
      <c r="F145" s="2">
        <f t="shared" si="50"/>
        <v>0</v>
      </c>
      <c r="J145" s="1">
        <f t="shared" si="51"/>
        <v>0</v>
      </c>
      <c r="M145" s="8" t="str">
        <f>IF(D145&lt;=L$4,SMALL(E$4:E$202,D145),"")</f>
        <v/>
      </c>
      <c r="N145" s="8" t="str">
        <f>IF(D145&lt;=L$4,VLOOKUP(M145,E$4:F$202,2,FALSE),"")</f>
        <v/>
      </c>
      <c r="O145" s="1" t="str">
        <f>IF(D145&lt;=L$4,VLOOKUP(M145,E$4:J$202,6,FALSE),"")</f>
        <v/>
      </c>
      <c r="P145" s="40" t="str">
        <f>IF(D145&lt;=L$4,VLOOKUP(O145,A$4:B$202,2,FALSE),"")</f>
        <v/>
      </c>
      <c r="Q145" s="40" t="str">
        <f t="shared" si="52"/>
        <v/>
      </c>
      <c r="R145" s="6">
        <f t="shared" si="53"/>
        <v>0</v>
      </c>
      <c r="S145" s="6">
        <f>IF(AND(D145&lt;=L$4,P145&lt;&gt;"Y"),IF(N145&lt;VLOOKUP(O145,Runners!A$3:CT$201,S$1,FALSE),IF(Y$2="zero",0,Y$2),0),0)</f>
        <v>0</v>
      </c>
      <c r="T145" s="6">
        <f t="shared" si="54"/>
        <v>0</v>
      </c>
      <c r="U145" s="2"/>
      <c r="V145" s="2" t="str">
        <f>IF(O145&lt;&gt;"",VLOOKUP(O145,Runners!CZ$3:DM$201,V$1,FALSE),"")</f>
        <v/>
      </c>
      <c r="W145" s="19" t="str">
        <f t="shared" si="55"/>
        <v/>
      </c>
    </row>
    <row r="146" spans="3:23" x14ac:dyDescent="0.2">
      <c r="C146" s="3">
        <f>IF(A146&lt;&gt;"",VLOOKUP(A146,Runners!A$3:AS$201,C$1,FALSE),0)</f>
        <v>0</v>
      </c>
      <c r="D146" s="6">
        <f t="shared" si="49"/>
        <v>142</v>
      </c>
      <c r="E146" s="2"/>
      <c r="F146" s="2">
        <f t="shared" si="50"/>
        <v>0</v>
      </c>
      <c r="J146" s="1">
        <f t="shared" si="51"/>
        <v>0</v>
      </c>
      <c r="M146" s="8" t="str">
        <f>IF(D146&lt;=L$4,SMALL(E$4:E$202,D146),"")</f>
        <v/>
      </c>
      <c r="N146" s="8" t="str">
        <f>IF(D146&lt;=L$4,VLOOKUP(M146,E$4:F$202,2,FALSE),"")</f>
        <v/>
      </c>
      <c r="O146" s="1" t="str">
        <f>IF(D146&lt;=L$4,VLOOKUP(M146,E$4:J$202,6,FALSE),"")</f>
        <v/>
      </c>
      <c r="P146" s="40" t="str">
        <f>IF(D146&lt;=L$4,VLOOKUP(O146,A$4:B$202,2,FALSE),"")</f>
        <v/>
      </c>
      <c r="Q146" s="40" t="str">
        <f t="shared" si="52"/>
        <v/>
      </c>
      <c r="R146" s="6">
        <f t="shared" si="53"/>
        <v>0</v>
      </c>
      <c r="S146" s="6">
        <f>IF(AND(D146&lt;=L$4,P146&lt;&gt;"Y"),IF(N146&lt;VLOOKUP(O146,Runners!A$3:CT$201,S$1,FALSE),IF(Y$2="zero",0,Y$2),0),0)</f>
        <v>0</v>
      </c>
      <c r="T146" s="6">
        <f t="shared" si="54"/>
        <v>0</v>
      </c>
      <c r="U146" s="2"/>
      <c r="V146" s="2" t="str">
        <f>IF(O146&lt;&gt;"",VLOOKUP(O146,Runners!CZ$3:DM$201,V$1,FALSE),"")</f>
        <v/>
      </c>
      <c r="W146" s="19" t="str">
        <f t="shared" si="55"/>
        <v/>
      </c>
    </row>
    <row r="147" spans="3:23" x14ac:dyDescent="0.2">
      <c r="C147" s="3">
        <f>IF(A147&lt;&gt;"",VLOOKUP(A147,Runners!A$3:AS$201,C$1,FALSE),0)</f>
        <v>0</v>
      </c>
      <c r="D147" s="6">
        <f t="shared" si="49"/>
        <v>143</v>
      </c>
      <c r="E147" s="2"/>
      <c r="F147" s="2">
        <f t="shared" si="50"/>
        <v>0</v>
      </c>
      <c r="J147" s="1">
        <f t="shared" si="51"/>
        <v>0</v>
      </c>
      <c r="M147" s="8" t="str">
        <f>IF(D147&lt;=L$4,SMALL(E$4:E$202,D147),"")</f>
        <v/>
      </c>
      <c r="N147" s="8" t="str">
        <f>IF(D147&lt;=L$4,VLOOKUP(M147,E$4:F$202,2,FALSE),"")</f>
        <v/>
      </c>
      <c r="O147" s="1" t="str">
        <f>IF(D147&lt;=L$4,VLOOKUP(M147,E$4:J$202,6,FALSE),"")</f>
        <v/>
      </c>
      <c r="P147" s="40" t="str">
        <f>IF(D147&lt;=L$4,VLOOKUP(O147,A$4:B$202,2,FALSE),"")</f>
        <v/>
      </c>
      <c r="Q147" s="40" t="str">
        <f t="shared" si="52"/>
        <v/>
      </c>
      <c r="R147" s="6">
        <f t="shared" si="53"/>
        <v>0</v>
      </c>
      <c r="S147" s="6">
        <f>IF(AND(D147&lt;=L$4,P147&lt;&gt;"Y"),IF(N147&lt;VLOOKUP(O147,Runners!A$3:CT$201,S$1,FALSE),IF(Y$2="zero",0,Y$2),0),0)</f>
        <v>0</v>
      </c>
      <c r="T147" s="6">
        <f t="shared" si="54"/>
        <v>0</v>
      </c>
      <c r="U147" s="2"/>
      <c r="V147" s="2" t="str">
        <f>IF(O147&lt;&gt;"",VLOOKUP(O147,Runners!CZ$3:DM$201,V$1,FALSE),"")</f>
        <v/>
      </c>
      <c r="W147" s="19" t="str">
        <f t="shared" si="55"/>
        <v/>
      </c>
    </row>
    <row r="148" spans="3:23" x14ac:dyDescent="0.2">
      <c r="C148" s="3">
        <f>IF(A148&lt;&gt;"",VLOOKUP(A148,Runners!A$3:AS$201,C$1,FALSE),0)</f>
        <v>0</v>
      </c>
      <c r="D148" s="6">
        <f t="shared" si="49"/>
        <v>144</v>
      </c>
      <c r="E148" s="2"/>
      <c r="F148" s="2">
        <f t="shared" si="50"/>
        <v>0</v>
      </c>
      <c r="J148" s="1">
        <f t="shared" si="51"/>
        <v>0</v>
      </c>
      <c r="M148" s="8" t="str">
        <f>IF(D148&lt;=L$4,SMALL(E$4:E$202,D148),"")</f>
        <v/>
      </c>
      <c r="N148" s="8" t="str">
        <f>IF(D148&lt;=L$4,VLOOKUP(M148,E$4:F$202,2,FALSE),"")</f>
        <v/>
      </c>
      <c r="O148" s="1" t="str">
        <f>IF(D148&lt;=L$4,VLOOKUP(M148,E$4:J$202,6,FALSE),"")</f>
        <v/>
      </c>
      <c r="P148" s="40" t="str">
        <f>IF(D148&lt;=L$4,VLOOKUP(O148,A$4:B$202,2,FALSE),"")</f>
        <v/>
      </c>
      <c r="Q148" s="40" t="str">
        <f t="shared" si="52"/>
        <v/>
      </c>
      <c r="R148" s="6">
        <f t="shared" si="53"/>
        <v>0</v>
      </c>
      <c r="S148" s="6">
        <f>IF(AND(D148&lt;=L$4,P148&lt;&gt;"Y"),IF(N148&lt;VLOOKUP(O148,Runners!A$3:CT$201,S$1,FALSE),IF(Y$2="zero",0,Y$2),0),0)</f>
        <v>0</v>
      </c>
      <c r="T148" s="6">
        <f t="shared" si="54"/>
        <v>0</v>
      </c>
      <c r="U148" s="2"/>
      <c r="V148" s="2" t="str">
        <f>IF(O148&lt;&gt;"",VLOOKUP(O148,Runners!CZ$3:DM$201,V$1,FALSE),"")</f>
        <v/>
      </c>
      <c r="W148" s="19" t="str">
        <f t="shared" si="55"/>
        <v/>
      </c>
    </row>
    <row r="149" spans="3:23" x14ac:dyDescent="0.2">
      <c r="C149" s="3">
        <f>IF(A149&lt;&gt;"",VLOOKUP(A149,Runners!A$3:AS$201,C$1,FALSE),0)</f>
        <v>0</v>
      </c>
      <c r="D149" s="6">
        <f t="shared" si="49"/>
        <v>145</v>
      </c>
      <c r="E149" s="2"/>
      <c r="F149" s="2">
        <f t="shared" si="50"/>
        <v>0</v>
      </c>
      <c r="J149" s="1">
        <f t="shared" si="51"/>
        <v>0</v>
      </c>
      <c r="M149" s="8" t="str">
        <f>IF(D149&lt;=L$4,SMALL(E$4:E$202,D149),"")</f>
        <v/>
      </c>
      <c r="N149" s="8" t="str">
        <f>IF(D149&lt;=L$4,VLOOKUP(M149,E$4:F$202,2,FALSE),"")</f>
        <v/>
      </c>
      <c r="O149" s="1" t="str">
        <f>IF(D149&lt;=L$4,VLOOKUP(M149,E$4:J$202,6,FALSE),"")</f>
        <v/>
      </c>
      <c r="P149" s="40" t="str">
        <f>IF(D149&lt;=L$4,VLOOKUP(O149,A$4:B$202,2,FALSE),"")</f>
        <v/>
      </c>
      <c r="Q149" s="40" t="str">
        <f t="shared" si="52"/>
        <v/>
      </c>
      <c r="R149" s="6">
        <f t="shared" si="53"/>
        <v>0</v>
      </c>
      <c r="S149" s="6">
        <f>IF(AND(D149&lt;=L$4,P149&lt;&gt;"Y"),IF(N149&lt;VLOOKUP(O149,Runners!A$3:CT$201,S$1,FALSE),IF(Y$2="zero",0,Y$2),0),0)</f>
        <v>0</v>
      </c>
      <c r="T149" s="6">
        <f t="shared" si="54"/>
        <v>0</v>
      </c>
      <c r="U149" s="2"/>
      <c r="V149" s="2" t="str">
        <f>IF(O149&lt;&gt;"",VLOOKUP(O149,Runners!CZ$3:DM$201,V$1,FALSE),"")</f>
        <v/>
      </c>
      <c r="W149" s="19" t="str">
        <f t="shared" si="55"/>
        <v/>
      </c>
    </row>
    <row r="150" spans="3:23" x14ac:dyDescent="0.2">
      <c r="C150" s="3">
        <f>IF(A150&lt;&gt;"",VLOOKUP(A150,Runners!A$3:AS$201,C$1,FALSE),0)</f>
        <v>0</v>
      </c>
      <c r="D150" s="6">
        <f t="shared" si="49"/>
        <v>146</v>
      </c>
      <c r="E150" s="2"/>
      <c r="F150" s="2">
        <f t="shared" si="50"/>
        <v>0</v>
      </c>
      <c r="J150" s="1">
        <f t="shared" si="51"/>
        <v>0</v>
      </c>
      <c r="M150" s="8" t="str">
        <f>IF(D150&lt;=L$4,SMALL(E$4:E$202,D150),"")</f>
        <v/>
      </c>
      <c r="N150" s="8" t="str">
        <f>IF(D150&lt;=L$4,VLOOKUP(M150,E$4:F$202,2,FALSE),"")</f>
        <v/>
      </c>
      <c r="O150" s="1" t="str">
        <f>IF(D150&lt;=L$4,VLOOKUP(M150,E$4:J$202,6,FALSE),"")</f>
        <v/>
      </c>
      <c r="P150" s="40" t="str">
        <f>IF(D150&lt;=L$4,VLOOKUP(O150,A$4:B$202,2,FALSE),"")</f>
        <v/>
      </c>
      <c r="Q150" s="40" t="str">
        <f t="shared" si="52"/>
        <v/>
      </c>
      <c r="R150" s="6">
        <f t="shared" si="53"/>
        <v>0</v>
      </c>
      <c r="S150" s="6">
        <f>IF(AND(D150&lt;=L$4,P150&lt;&gt;"Y"),IF(N150&lt;VLOOKUP(O150,Runners!A$3:CT$201,S$1,FALSE),IF(Y$2="zero",0,Y$2),0),0)</f>
        <v>0</v>
      </c>
      <c r="T150" s="6">
        <f t="shared" si="54"/>
        <v>0</v>
      </c>
      <c r="U150" s="2"/>
      <c r="V150" s="2" t="str">
        <f>IF(O150&lt;&gt;"",VLOOKUP(O150,Runners!CZ$3:DM$201,V$1,FALSE),"")</f>
        <v/>
      </c>
      <c r="W150" s="19" t="str">
        <f t="shared" si="55"/>
        <v/>
      </c>
    </row>
    <row r="151" spans="3:23" x14ac:dyDescent="0.2">
      <c r="C151" s="3">
        <f>IF(A151&lt;&gt;"",VLOOKUP(A151,Runners!A$3:AS$201,C$1,FALSE),0)</f>
        <v>0</v>
      </c>
      <c r="D151" s="6">
        <f t="shared" si="49"/>
        <v>147</v>
      </c>
      <c r="E151" s="2"/>
      <c r="F151" s="2">
        <f t="shared" si="50"/>
        <v>0</v>
      </c>
      <c r="J151" s="1">
        <f t="shared" si="51"/>
        <v>0</v>
      </c>
      <c r="M151" s="8" t="str">
        <f>IF(D151&lt;=L$4,SMALL(E$4:E$202,D151),"")</f>
        <v/>
      </c>
      <c r="N151" s="8" t="str">
        <f>IF(D151&lt;=L$4,VLOOKUP(M151,E$4:F$202,2,FALSE),"")</f>
        <v/>
      </c>
      <c r="O151" s="1" t="str">
        <f>IF(D151&lt;=L$4,VLOOKUP(M151,E$4:J$202,6,FALSE),"")</f>
        <v/>
      </c>
      <c r="P151" s="40" t="str">
        <f>IF(D151&lt;=L$4,VLOOKUP(O151,A$4:B$202,2,FALSE),"")</f>
        <v/>
      </c>
      <c r="Q151" s="40" t="str">
        <f t="shared" si="52"/>
        <v/>
      </c>
      <c r="R151" s="6">
        <f t="shared" si="53"/>
        <v>0</v>
      </c>
      <c r="S151" s="6">
        <f>IF(AND(D151&lt;=L$4,P151&lt;&gt;"Y"),IF(N151&lt;VLOOKUP(O151,Runners!A$3:CT$201,S$1,FALSE),IF(Y$2="zero",0,Y$2),0),0)</f>
        <v>0</v>
      </c>
      <c r="T151" s="6">
        <f t="shared" si="54"/>
        <v>0</v>
      </c>
      <c r="U151" s="2"/>
      <c r="V151" s="2" t="str">
        <f>IF(O151&lt;&gt;"",VLOOKUP(O151,Runners!CZ$3:DM$201,V$1,FALSE),"")</f>
        <v/>
      </c>
      <c r="W151" s="19" t="str">
        <f t="shared" si="55"/>
        <v/>
      </c>
    </row>
    <row r="152" spans="3:23" x14ac:dyDescent="0.2">
      <c r="C152" s="3">
        <f>IF(A152&lt;&gt;"",VLOOKUP(A152,Runners!A$3:AS$201,C$1,FALSE),0)</f>
        <v>0</v>
      </c>
      <c r="D152" s="6">
        <f t="shared" si="49"/>
        <v>148</v>
      </c>
      <c r="E152" s="2"/>
      <c r="F152" s="2">
        <f t="shared" si="50"/>
        <v>0</v>
      </c>
      <c r="J152" s="1">
        <f t="shared" si="51"/>
        <v>0</v>
      </c>
      <c r="M152" s="8" t="str">
        <f>IF(D152&lt;=L$4,SMALL(E$4:E$202,D152),"")</f>
        <v/>
      </c>
      <c r="N152" s="8" t="str">
        <f>IF(D152&lt;=L$4,VLOOKUP(M152,E$4:F$202,2,FALSE),"")</f>
        <v/>
      </c>
      <c r="O152" s="1" t="str">
        <f>IF(D152&lt;=L$4,VLOOKUP(M152,E$4:J$202,6,FALSE),"")</f>
        <v/>
      </c>
      <c r="P152" s="40" t="str">
        <f>IF(D152&lt;=L$4,VLOOKUP(O152,A$4:B$202,2,FALSE),"")</f>
        <v/>
      </c>
      <c r="Q152" s="40" t="str">
        <f t="shared" si="52"/>
        <v/>
      </c>
      <c r="R152" s="6">
        <f t="shared" si="53"/>
        <v>0</v>
      </c>
      <c r="S152" s="6">
        <f>IF(AND(D152&lt;=L$4,P152&lt;&gt;"Y"),IF(N152&lt;VLOOKUP(O152,Runners!A$3:CT$201,S$1,FALSE),IF(Y$2="zero",0,Y$2),0),0)</f>
        <v>0</v>
      </c>
      <c r="T152" s="6">
        <f t="shared" si="54"/>
        <v>0</v>
      </c>
      <c r="U152" s="2"/>
      <c r="V152" s="2" t="str">
        <f>IF(O152&lt;&gt;"",VLOOKUP(O152,Runners!CZ$3:DM$201,V$1,FALSE),"")</f>
        <v/>
      </c>
      <c r="W152" s="19" t="str">
        <f t="shared" si="55"/>
        <v/>
      </c>
    </row>
    <row r="153" spans="3:23" x14ac:dyDescent="0.2">
      <c r="C153" s="3">
        <f>IF(A153&lt;&gt;"",VLOOKUP(A153,Runners!A$3:AS$201,C$1,FALSE),0)</f>
        <v>0</v>
      </c>
      <c r="D153" s="6">
        <f t="shared" si="49"/>
        <v>149</v>
      </c>
      <c r="E153" s="2"/>
      <c r="F153" s="2">
        <f t="shared" si="50"/>
        <v>0</v>
      </c>
      <c r="J153" s="1">
        <f t="shared" si="51"/>
        <v>0</v>
      </c>
      <c r="M153" s="8" t="str">
        <f>IF(D153&lt;=L$4,SMALL(E$4:E$202,D153),"")</f>
        <v/>
      </c>
      <c r="N153" s="8" t="str">
        <f>IF(D153&lt;=L$4,VLOOKUP(M153,E$4:F$202,2,FALSE),"")</f>
        <v/>
      </c>
      <c r="O153" s="1" t="str">
        <f>IF(D153&lt;=L$4,VLOOKUP(M153,E$4:J$202,6,FALSE),"")</f>
        <v/>
      </c>
      <c r="P153" s="40" t="str">
        <f>IF(D153&lt;=L$4,VLOOKUP(O153,A$4:B$202,2,FALSE),"")</f>
        <v/>
      </c>
      <c r="Q153" s="40" t="str">
        <f t="shared" si="52"/>
        <v/>
      </c>
      <c r="R153" s="6">
        <f t="shared" si="53"/>
        <v>0</v>
      </c>
      <c r="S153" s="6">
        <f>IF(AND(D153&lt;=L$4,P153&lt;&gt;"Y"),IF(N153&lt;VLOOKUP(O153,Runners!A$3:CT$201,S$1,FALSE),IF(Y$2="zero",0,Y$2),0),0)</f>
        <v>0</v>
      </c>
      <c r="T153" s="6">
        <f t="shared" si="54"/>
        <v>0</v>
      </c>
      <c r="U153" s="2"/>
      <c r="V153" s="2" t="str">
        <f>IF(O153&lt;&gt;"",VLOOKUP(O153,Runners!CZ$3:DM$201,V$1,FALSE),"")</f>
        <v/>
      </c>
      <c r="W153" s="19" t="str">
        <f t="shared" si="55"/>
        <v/>
      </c>
    </row>
    <row r="154" spans="3:23" x14ac:dyDescent="0.2">
      <c r="C154" s="3">
        <f>IF(A154&lt;&gt;"",VLOOKUP(A154,Runners!A$3:AS$201,C$1,FALSE),0)</f>
        <v>0</v>
      </c>
      <c r="D154" s="6">
        <f t="shared" si="49"/>
        <v>150</v>
      </c>
      <c r="E154" s="2"/>
      <c r="F154" s="2">
        <f t="shared" si="50"/>
        <v>0</v>
      </c>
      <c r="J154" s="1">
        <f t="shared" si="51"/>
        <v>0</v>
      </c>
      <c r="M154" s="8" t="str">
        <f>IF(D154&lt;=L$4,SMALL(E$4:E$202,D154),"")</f>
        <v/>
      </c>
      <c r="N154" s="8" t="str">
        <f>IF(D154&lt;=L$4,VLOOKUP(M154,E$4:F$202,2,FALSE),"")</f>
        <v/>
      </c>
      <c r="O154" s="1" t="str">
        <f>IF(D154&lt;=L$4,VLOOKUP(M154,E$4:J$202,6,FALSE),"")</f>
        <v/>
      </c>
      <c r="P154" s="40" t="str">
        <f>IF(D154&lt;=L$4,VLOOKUP(O154,A$4:B$202,2,FALSE),"")</f>
        <v/>
      </c>
      <c r="Q154" s="40" t="str">
        <f t="shared" ref="Q154:Q201" si="56">IF(D154&lt;=L$4,IF(P154="Y",Q153,Q153-1),"")</f>
        <v/>
      </c>
      <c r="R154" s="6">
        <f t="shared" si="53"/>
        <v>0</v>
      </c>
      <c r="S154" s="6">
        <f>IF(AND(D154&lt;=L$4,P154&lt;&gt;"Y"),IF(N154&lt;VLOOKUP(O154,Runners!A$3:CT$201,S$1,FALSE),IF(Y$2="zero",0,Y$2),0),0)</f>
        <v>0</v>
      </c>
      <c r="T154" s="6">
        <f t="shared" ref="T154:T201" si="57">IF(AND(D154&lt;=L$4,P154&lt;&gt;"Y"),S154+R154,0)</f>
        <v>0</v>
      </c>
      <c r="U154" s="2"/>
      <c r="V154" s="2" t="str">
        <f>IF(O154&lt;&gt;"",VLOOKUP(O154,Runners!CZ$3:DM$201,V$1,FALSE),"")</f>
        <v/>
      </c>
      <c r="W154" s="19" t="str">
        <f t="shared" ref="W154:W201" si="58">IF(O154&lt;&gt;"",(V154-N154)/V154,"")</f>
        <v/>
      </c>
    </row>
    <row r="155" spans="3:23" x14ac:dyDescent="0.2">
      <c r="C155" s="3">
        <f>IF(A155&lt;&gt;"",VLOOKUP(A155,Runners!A$3:AS$201,C$1,FALSE),0)</f>
        <v>0</v>
      </c>
      <c r="D155" s="6">
        <f t="shared" si="49"/>
        <v>151</v>
      </c>
      <c r="E155" s="2"/>
      <c r="F155" s="2">
        <f t="shared" si="50"/>
        <v>0</v>
      </c>
      <c r="J155" s="1">
        <f t="shared" si="51"/>
        <v>0</v>
      </c>
      <c r="M155" s="8" t="str">
        <f>IF(D155&lt;=L$4,SMALL(E$4:E$202,D155),"")</f>
        <v/>
      </c>
      <c r="N155" s="8" t="str">
        <f>IF(D155&lt;=L$4,VLOOKUP(M155,E$4:F$202,2,FALSE),"")</f>
        <v/>
      </c>
      <c r="O155" s="1" t="str">
        <f>IF(D155&lt;=L$4,VLOOKUP(M155,E$4:J$202,6,FALSE),"")</f>
        <v/>
      </c>
      <c r="P155" s="40" t="str">
        <f>IF(D155&lt;=L$4,VLOOKUP(O155,A$4:B$202,2,FALSE),"")</f>
        <v/>
      </c>
      <c r="Q155" s="40" t="str">
        <f t="shared" si="56"/>
        <v/>
      </c>
      <c r="R155" s="6">
        <f t="shared" si="53"/>
        <v>0</v>
      </c>
      <c r="S155" s="6">
        <f>IF(AND(D155&lt;=L$4,P155&lt;&gt;"Y"),IF(N155&lt;VLOOKUP(O155,Runners!A$3:CT$201,S$1,FALSE),IF(Y$2="zero",0,Y$2),0),0)</f>
        <v>0</v>
      </c>
      <c r="T155" s="6">
        <f t="shared" si="57"/>
        <v>0</v>
      </c>
      <c r="U155" s="2"/>
      <c r="V155" s="2" t="str">
        <f>IF(O155&lt;&gt;"",VLOOKUP(O155,Runners!CZ$3:DM$201,V$1,FALSE),"")</f>
        <v/>
      </c>
      <c r="W155" s="19" t="str">
        <f t="shared" si="58"/>
        <v/>
      </c>
    </row>
    <row r="156" spans="3:23" x14ac:dyDescent="0.2">
      <c r="C156" s="3">
        <f>IF(A156&lt;&gt;"",VLOOKUP(A156,Runners!A$3:AS$201,C$1,FALSE),0)</f>
        <v>0</v>
      </c>
      <c r="D156" s="6">
        <f t="shared" si="49"/>
        <v>152</v>
      </c>
      <c r="E156" s="2"/>
      <c r="F156" s="2">
        <f t="shared" si="50"/>
        <v>0</v>
      </c>
      <c r="J156" s="1">
        <f t="shared" si="51"/>
        <v>0</v>
      </c>
      <c r="M156" s="8" t="str">
        <f>IF(D156&lt;=L$4,SMALL(E$4:E$202,D156),"")</f>
        <v/>
      </c>
      <c r="N156" s="8" t="str">
        <f>IF(D156&lt;=L$4,VLOOKUP(M156,E$4:F$202,2,FALSE),"")</f>
        <v/>
      </c>
      <c r="O156" s="1" t="str">
        <f>IF(D156&lt;=L$4,VLOOKUP(M156,E$4:J$202,6,FALSE),"")</f>
        <v/>
      </c>
      <c r="P156" s="40" t="str">
        <f>IF(D156&lt;=L$4,VLOOKUP(O156,A$4:B$202,2,FALSE),"")</f>
        <v/>
      </c>
      <c r="Q156" s="40" t="str">
        <f t="shared" si="56"/>
        <v/>
      </c>
      <c r="R156" s="6">
        <f t="shared" si="53"/>
        <v>0</v>
      </c>
      <c r="S156" s="6">
        <f>IF(AND(D156&lt;=L$4,P156&lt;&gt;"Y"),IF(N156&lt;VLOOKUP(O156,Runners!A$3:CT$201,S$1,FALSE),IF(Y$2="zero",0,Y$2),0),0)</f>
        <v>0</v>
      </c>
      <c r="T156" s="6">
        <f t="shared" si="57"/>
        <v>0</v>
      </c>
      <c r="U156" s="2"/>
      <c r="V156" s="2" t="str">
        <f>IF(O156&lt;&gt;"",VLOOKUP(O156,Runners!CZ$3:DM$201,V$1,FALSE),"")</f>
        <v/>
      </c>
      <c r="W156" s="19" t="str">
        <f t="shared" si="58"/>
        <v/>
      </c>
    </row>
    <row r="157" spans="3:23" x14ac:dyDescent="0.2">
      <c r="C157" s="3">
        <f>IF(A157&lt;&gt;"",VLOOKUP(A157,Runners!A$3:AS$201,C$1,FALSE),0)</f>
        <v>0</v>
      </c>
      <c r="D157" s="6">
        <f t="shared" si="49"/>
        <v>153</v>
      </c>
      <c r="E157" s="2"/>
      <c r="F157" s="2">
        <f t="shared" si="50"/>
        <v>0</v>
      </c>
      <c r="J157" s="1">
        <f t="shared" si="51"/>
        <v>0</v>
      </c>
      <c r="M157" s="8" t="str">
        <f>IF(D157&lt;=L$4,SMALL(E$4:E$202,D157),"")</f>
        <v/>
      </c>
      <c r="N157" s="8" t="str">
        <f>IF(D157&lt;=L$4,VLOOKUP(M157,E$4:F$202,2,FALSE),"")</f>
        <v/>
      </c>
      <c r="O157" s="1" t="str">
        <f>IF(D157&lt;=L$4,VLOOKUP(M157,E$4:J$202,6,FALSE),"")</f>
        <v/>
      </c>
      <c r="P157" s="40" t="str">
        <f>IF(D157&lt;=L$4,VLOOKUP(O157,A$4:B$202,2,FALSE),"")</f>
        <v/>
      </c>
      <c r="Q157" s="40" t="str">
        <f t="shared" si="56"/>
        <v/>
      </c>
      <c r="R157" s="6">
        <f t="shared" si="53"/>
        <v>0</v>
      </c>
      <c r="S157" s="6">
        <f>IF(AND(D157&lt;=L$4,P157&lt;&gt;"Y"),IF(N157&lt;VLOOKUP(O157,Runners!A$3:CT$201,S$1,FALSE),IF(Y$2="zero",0,Y$2),0),0)</f>
        <v>0</v>
      </c>
      <c r="T157" s="6">
        <f t="shared" si="57"/>
        <v>0</v>
      </c>
      <c r="U157" s="2"/>
      <c r="V157" s="2" t="str">
        <f>IF(O157&lt;&gt;"",VLOOKUP(O157,Runners!CZ$3:DM$201,V$1,FALSE),"")</f>
        <v/>
      </c>
      <c r="W157" s="19" t="str">
        <f t="shared" si="58"/>
        <v/>
      </c>
    </row>
    <row r="158" spans="3:23" x14ac:dyDescent="0.2">
      <c r="C158" s="3">
        <f>IF(A158&lt;&gt;"",VLOOKUP(A158,Runners!A$3:AS$201,C$1,FALSE),0)</f>
        <v>0</v>
      </c>
      <c r="D158" s="6">
        <f t="shared" si="49"/>
        <v>154</v>
      </c>
      <c r="E158" s="2"/>
      <c r="F158" s="2">
        <f t="shared" si="50"/>
        <v>0</v>
      </c>
      <c r="J158" s="1">
        <f t="shared" si="51"/>
        <v>0</v>
      </c>
      <c r="M158" s="8" t="str">
        <f>IF(D158&lt;=L$4,SMALL(E$4:E$202,D158),"")</f>
        <v/>
      </c>
      <c r="N158" s="8" t="str">
        <f>IF(D158&lt;=L$4,VLOOKUP(M158,E$4:F$202,2,FALSE),"")</f>
        <v/>
      </c>
      <c r="O158" s="1" t="str">
        <f>IF(D158&lt;=L$4,VLOOKUP(M158,E$4:J$202,6,FALSE),"")</f>
        <v/>
      </c>
      <c r="P158" s="40" t="str">
        <f>IF(D158&lt;=L$4,VLOOKUP(O158,A$4:B$202,2,FALSE),"")</f>
        <v/>
      </c>
      <c r="Q158" s="40" t="str">
        <f t="shared" si="56"/>
        <v/>
      </c>
      <c r="R158" s="6">
        <f t="shared" si="53"/>
        <v>0</v>
      </c>
      <c r="S158" s="6">
        <f>IF(AND(D158&lt;=L$4,P158&lt;&gt;"Y"),IF(N158&lt;VLOOKUP(O158,Runners!A$3:CT$201,S$1,FALSE),IF(Y$2="zero",0,Y$2),0),0)</f>
        <v>0</v>
      </c>
      <c r="T158" s="6">
        <f t="shared" si="57"/>
        <v>0</v>
      </c>
      <c r="U158" s="2"/>
      <c r="V158" s="2" t="str">
        <f>IF(O158&lt;&gt;"",VLOOKUP(O158,Runners!CZ$3:DM$201,V$1,FALSE),"")</f>
        <v/>
      </c>
      <c r="W158" s="19" t="str">
        <f t="shared" si="58"/>
        <v/>
      </c>
    </row>
    <row r="159" spans="3:23" x14ac:dyDescent="0.2">
      <c r="C159" s="3">
        <f>IF(A159&lt;&gt;"",VLOOKUP(A159,Runners!A$3:AS$201,C$1,FALSE),0)</f>
        <v>0</v>
      </c>
      <c r="D159" s="6">
        <f t="shared" si="49"/>
        <v>155</v>
      </c>
      <c r="E159" s="2"/>
      <c r="F159" s="2">
        <f t="shared" si="50"/>
        <v>0</v>
      </c>
      <c r="J159" s="1">
        <f t="shared" si="51"/>
        <v>0</v>
      </c>
      <c r="M159" s="8" t="str">
        <f>IF(D159&lt;=L$4,SMALL(E$4:E$202,D159),"")</f>
        <v/>
      </c>
      <c r="N159" s="8" t="str">
        <f>IF(D159&lt;=L$4,VLOOKUP(M159,E$4:F$202,2,FALSE),"")</f>
        <v/>
      </c>
      <c r="O159" s="1" t="str">
        <f>IF(D159&lt;=L$4,VLOOKUP(M159,E$4:J$202,6,FALSE),"")</f>
        <v/>
      </c>
      <c r="P159" s="40" t="str">
        <f>IF(D159&lt;=L$4,VLOOKUP(O159,A$4:B$202,2,FALSE),"")</f>
        <v/>
      </c>
      <c r="Q159" s="40" t="str">
        <f t="shared" si="56"/>
        <v/>
      </c>
      <c r="R159" s="6">
        <f t="shared" si="53"/>
        <v>0</v>
      </c>
      <c r="S159" s="6">
        <f>IF(AND(D159&lt;=L$4,P159&lt;&gt;"Y"),IF(N159&lt;VLOOKUP(O159,Runners!A$3:CT$201,S$1,FALSE),IF(Y$2="zero",0,Y$2),0),0)</f>
        <v>0</v>
      </c>
      <c r="T159" s="6">
        <f t="shared" si="57"/>
        <v>0</v>
      </c>
      <c r="U159" s="2"/>
      <c r="V159" s="2" t="str">
        <f>IF(O159&lt;&gt;"",VLOOKUP(O159,Runners!CZ$3:DM$201,V$1,FALSE),"")</f>
        <v/>
      </c>
      <c r="W159" s="19" t="str">
        <f t="shared" si="58"/>
        <v/>
      </c>
    </row>
    <row r="160" spans="3:23" x14ac:dyDescent="0.2">
      <c r="C160" s="3">
        <f>IF(A160&lt;&gt;"",VLOOKUP(A160,Runners!A$3:AS$201,C$1,FALSE),0)</f>
        <v>0</v>
      </c>
      <c r="D160" s="6">
        <f t="shared" si="49"/>
        <v>156</v>
      </c>
      <c r="E160" s="2"/>
      <c r="F160" s="2">
        <f t="shared" si="50"/>
        <v>0</v>
      </c>
      <c r="J160" s="1">
        <f t="shared" si="51"/>
        <v>0</v>
      </c>
      <c r="M160" s="8" t="str">
        <f>IF(D160&lt;=L$4,SMALL(E$4:E$202,D160),"")</f>
        <v/>
      </c>
      <c r="N160" s="8" t="str">
        <f>IF(D160&lt;=L$4,VLOOKUP(M160,E$4:F$202,2,FALSE),"")</f>
        <v/>
      </c>
      <c r="O160" s="1" t="str">
        <f>IF(D160&lt;=L$4,VLOOKUP(M160,E$4:J$202,6,FALSE),"")</f>
        <v/>
      </c>
      <c r="P160" s="40" t="str">
        <f>IF(D160&lt;=L$4,VLOOKUP(O160,A$4:B$202,2,FALSE),"")</f>
        <v/>
      </c>
      <c r="Q160" s="40" t="str">
        <f t="shared" si="56"/>
        <v/>
      </c>
      <c r="R160" s="6">
        <f t="shared" si="53"/>
        <v>0</v>
      </c>
      <c r="S160" s="6">
        <f>IF(AND(D160&lt;=L$4,P160&lt;&gt;"Y"),IF(N160&lt;VLOOKUP(O160,Runners!A$3:CT$201,S$1,FALSE),IF(Y$2="zero",0,Y$2),0),0)</f>
        <v>0</v>
      </c>
      <c r="T160" s="6">
        <f t="shared" si="57"/>
        <v>0</v>
      </c>
      <c r="U160" s="2"/>
      <c r="V160" s="2" t="str">
        <f>IF(O160&lt;&gt;"",VLOOKUP(O160,Runners!CZ$3:DM$201,V$1,FALSE),"")</f>
        <v/>
      </c>
      <c r="W160" s="19" t="str">
        <f t="shared" si="58"/>
        <v/>
      </c>
    </row>
    <row r="161" spans="3:23" x14ac:dyDescent="0.2">
      <c r="C161" s="3">
        <f>IF(A161&lt;&gt;"",VLOOKUP(A161,Runners!A$3:AS$201,C$1,FALSE),0)</f>
        <v>0</v>
      </c>
      <c r="D161" s="6">
        <f t="shared" si="49"/>
        <v>157</v>
      </c>
      <c r="E161" s="2"/>
      <c r="F161" s="2">
        <f t="shared" si="50"/>
        <v>0</v>
      </c>
      <c r="J161" s="1">
        <f t="shared" si="51"/>
        <v>0</v>
      </c>
      <c r="M161" s="8" t="str">
        <f>IF(D161&lt;=L$4,SMALL(E$4:E$202,D161),"")</f>
        <v/>
      </c>
      <c r="N161" s="8" t="str">
        <f>IF(D161&lt;=L$4,VLOOKUP(M161,E$4:F$202,2,FALSE),"")</f>
        <v/>
      </c>
      <c r="O161" s="1" t="str">
        <f>IF(D161&lt;=L$4,VLOOKUP(M161,E$4:J$202,6,FALSE),"")</f>
        <v/>
      </c>
      <c r="P161" s="40" t="str">
        <f>IF(D161&lt;=L$4,VLOOKUP(O161,A$4:B$202,2,FALSE),"")</f>
        <v/>
      </c>
      <c r="Q161" s="40" t="str">
        <f t="shared" si="56"/>
        <v/>
      </c>
      <c r="R161" s="6">
        <f t="shared" si="53"/>
        <v>0</v>
      </c>
      <c r="S161" s="6">
        <f>IF(AND(D161&lt;=L$4,P161&lt;&gt;"Y"),IF(N161&lt;VLOOKUP(O161,Runners!A$3:CT$201,S$1,FALSE),IF(Y$2="zero",0,Y$2),0),0)</f>
        <v>0</v>
      </c>
      <c r="T161" s="6">
        <f t="shared" si="57"/>
        <v>0</v>
      </c>
      <c r="U161" s="2"/>
      <c r="V161" s="2" t="str">
        <f>IF(O161&lt;&gt;"",VLOOKUP(O161,Runners!CZ$3:DM$201,V$1,FALSE),"")</f>
        <v/>
      </c>
      <c r="W161" s="19" t="str">
        <f t="shared" si="58"/>
        <v/>
      </c>
    </row>
    <row r="162" spans="3:23" x14ac:dyDescent="0.2">
      <c r="C162" s="3">
        <f>IF(A162&lt;&gt;"",VLOOKUP(A162,Runners!A$3:AS$201,C$1,FALSE),0)</f>
        <v>0</v>
      </c>
      <c r="D162" s="6">
        <f t="shared" si="49"/>
        <v>158</v>
      </c>
      <c r="E162" s="2"/>
      <c r="F162" s="2">
        <f t="shared" si="50"/>
        <v>0</v>
      </c>
      <c r="J162" s="1">
        <f t="shared" si="51"/>
        <v>0</v>
      </c>
      <c r="M162" s="8" t="str">
        <f>IF(D162&lt;=L$4,SMALL(E$4:E$202,D162),"")</f>
        <v/>
      </c>
      <c r="N162" s="8" t="str">
        <f>IF(D162&lt;=L$4,VLOOKUP(M162,E$4:F$202,2,FALSE),"")</f>
        <v/>
      </c>
      <c r="O162" s="1" t="str">
        <f>IF(D162&lt;=L$4,VLOOKUP(M162,E$4:J$202,6,FALSE),"")</f>
        <v/>
      </c>
      <c r="P162" s="40" t="str">
        <f>IF(D162&lt;=L$4,VLOOKUP(O162,A$4:B$202,2,FALSE),"")</f>
        <v/>
      </c>
      <c r="Q162" s="40" t="str">
        <f t="shared" si="56"/>
        <v/>
      </c>
      <c r="R162" s="6">
        <f t="shared" si="53"/>
        <v>0</v>
      </c>
      <c r="S162" s="6">
        <f>IF(AND(D162&lt;=L$4,P162&lt;&gt;"Y"),IF(N162&lt;VLOOKUP(O162,Runners!A$3:CT$201,S$1,FALSE),IF(Y$2="zero",0,Y$2),0),0)</f>
        <v>0</v>
      </c>
      <c r="T162" s="6">
        <f t="shared" si="57"/>
        <v>0</v>
      </c>
      <c r="U162" s="2"/>
      <c r="V162" s="2" t="str">
        <f>IF(O162&lt;&gt;"",VLOOKUP(O162,Runners!CZ$3:DM$201,V$1,FALSE),"")</f>
        <v/>
      </c>
      <c r="W162" s="19" t="str">
        <f t="shared" si="58"/>
        <v/>
      </c>
    </row>
    <row r="163" spans="3:23" x14ac:dyDescent="0.2">
      <c r="C163" s="3">
        <f>IF(A163&lt;&gt;"",VLOOKUP(A163,Runners!A$3:AS$201,C$1,FALSE),0)</f>
        <v>0</v>
      </c>
      <c r="D163" s="6">
        <f t="shared" si="49"/>
        <v>159</v>
      </c>
      <c r="E163" s="2"/>
      <c r="F163" s="2">
        <f t="shared" si="50"/>
        <v>0</v>
      </c>
      <c r="J163" s="1">
        <f t="shared" si="51"/>
        <v>0</v>
      </c>
      <c r="M163" s="8" t="str">
        <f>IF(D163&lt;=L$4,SMALL(E$4:E$202,D163),"")</f>
        <v/>
      </c>
      <c r="N163" s="8" t="str">
        <f>IF(D163&lt;=L$4,VLOOKUP(M163,E$4:F$202,2,FALSE),"")</f>
        <v/>
      </c>
      <c r="O163" s="1" t="str">
        <f>IF(D163&lt;=L$4,VLOOKUP(M163,E$4:J$202,6,FALSE),"")</f>
        <v/>
      </c>
      <c r="P163" s="40" t="str">
        <f>IF(D163&lt;=L$4,VLOOKUP(O163,A$4:B$202,2,FALSE),"")</f>
        <v/>
      </c>
      <c r="Q163" s="40" t="str">
        <f t="shared" si="56"/>
        <v/>
      </c>
      <c r="R163" s="6">
        <f t="shared" si="53"/>
        <v>0</v>
      </c>
      <c r="S163" s="6">
        <f>IF(AND(D163&lt;=L$4,P163&lt;&gt;"Y"),IF(N163&lt;VLOOKUP(O163,Runners!A$3:CT$201,S$1,FALSE),IF(Y$2="zero",0,Y$2),0),0)</f>
        <v>0</v>
      </c>
      <c r="T163" s="6">
        <f t="shared" si="57"/>
        <v>0</v>
      </c>
      <c r="U163" s="2"/>
      <c r="V163" s="2" t="str">
        <f>IF(O163&lt;&gt;"",VLOOKUP(O163,Runners!CZ$3:DM$201,V$1,FALSE),"")</f>
        <v/>
      </c>
      <c r="W163" s="19" t="str">
        <f t="shared" si="58"/>
        <v/>
      </c>
    </row>
    <row r="164" spans="3:23" x14ac:dyDescent="0.2">
      <c r="C164" s="3">
        <f>IF(A164&lt;&gt;"",VLOOKUP(A164,Runners!A$3:AS$201,C$1,FALSE),0)</f>
        <v>0</v>
      </c>
      <c r="D164" s="6">
        <f t="shared" si="49"/>
        <v>160</v>
      </c>
      <c r="E164" s="2"/>
      <c r="F164" s="2">
        <f t="shared" si="50"/>
        <v>0</v>
      </c>
      <c r="J164" s="1">
        <f t="shared" si="51"/>
        <v>0</v>
      </c>
      <c r="M164" s="8" t="str">
        <f>IF(D164&lt;=L$4,SMALL(E$4:E$202,D164),"")</f>
        <v/>
      </c>
      <c r="N164" s="8" t="str">
        <f>IF(D164&lt;=L$4,VLOOKUP(M164,E$4:F$202,2,FALSE),"")</f>
        <v/>
      </c>
      <c r="O164" s="1" t="str">
        <f>IF(D164&lt;=L$4,VLOOKUP(M164,E$4:J$202,6,FALSE),"")</f>
        <v/>
      </c>
      <c r="P164" s="40" t="str">
        <f>IF(D164&lt;=L$4,VLOOKUP(O164,A$4:B$202,2,FALSE),"")</f>
        <v/>
      </c>
      <c r="Q164" s="40" t="str">
        <f t="shared" si="56"/>
        <v/>
      </c>
      <c r="R164" s="6">
        <f t="shared" si="53"/>
        <v>0</v>
      </c>
      <c r="S164" s="6">
        <f>IF(AND(D164&lt;=L$4,P164&lt;&gt;"Y"),IF(N164&lt;VLOOKUP(O164,Runners!A$3:CT$201,S$1,FALSE),IF(Y$2="zero",0,Y$2),0),0)</f>
        <v>0</v>
      </c>
      <c r="T164" s="6">
        <f t="shared" si="57"/>
        <v>0</v>
      </c>
      <c r="U164" s="2"/>
      <c r="V164" s="2" t="str">
        <f>IF(O164&lt;&gt;"",VLOOKUP(O164,Runners!CZ$3:DM$201,V$1,FALSE),"")</f>
        <v/>
      </c>
      <c r="W164" s="19" t="str">
        <f t="shared" si="58"/>
        <v/>
      </c>
    </row>
    <row r="165" spans="3:23" x14ac:dyDescent="0.2">
      <c r="C165" s="3">
        <f>IF(A165&lt;&gt;"",VLOOKUP(A165,Runners!A$3:AS$201,C$1,FALSE),0)</f>
        <v>0</v>
      </c>
      <c r="D165" s="6">
        <f t="shared" si="49"/>
        <v>161</v>
      </c>
      <c r="E165" s="2"/>
      <c r="F165" s="2">
        <f t="shared" si="50"/>
        <v>0</v>
      </c>
      <c r="J165" s="1">
        <f t="shared" si="51"/>
        <v>0</v>
      </c>
      <c r="M165" s="8" t="str">
        <f>IF(D165&lt;=L$4,SMALL(E$4:E$202,D165),"")</f>
        <v/>
      </c>
      <c r="N165" s="8" t="str">
        <f>IF(D165&lt;=L$4,VLOOKUP(M165,E$4:F$202,2,FALSE),"")</f>
        <v/>
      </c>
      <c r="O165" s="1" t="str">
        <f>IF(D165&lt;=L$4,VLOOKUP(M165,E$4:J$202,6,FALSE),"")</f>
        <v/>
      </c>
      <c r="P165" s="40" t="str">
        <f>IF(D165&lt;=L$4,VLOOKUP(O165,A$4:B$202,2,FALSE),"")</f>
        <v/>
      </c>
      <c r="Q165" s="40" t="str">
        <f t="shared" si="56"/>
        <v/>
      </c>
      <c r="R165" s="6">
        <f t="shared" si="53"/>
        <v>0</v>
      </c>
      <c r="S165" s="6">
        <f>IF(AND(D165&lt;=L$4,P165&lt;&gt;"Y"),IF(N165&lt;VLOOKUP(O165,Runners!A$3:CT$201,S$1,FALSE),IF(Y$2="zero",0,Y$2),0),0)</f>
        <v>0</v>
      </c>
      <c r="T165" s="6">
        <f t="shared" si="57"/>
        <v>0</v>
      </c>
      <c r="U165" s="2"/>
      <c r="V165" s="2" t="str">
        <f>IF(O165&lt;&gt;"",VLOOKUP(O165,Runners!CZ$3:DM$201,V$1,FALSE),"")</f>
        <v/>
      </c>
      <c r="W165" s="19" t="str">
        <f t="shared" si="58"/>
        <v/>
      </c>
    </row>
    <row r="166" spans="3:23" x14ac:dyDescent="0.2">
      <c r="C166" s="3">
        <f>IF(A166&lt;&gt;"",VLOOKUP(A166,Runners!A$3:AS$201,C$1,FALSE),0)</f>
        <v>0</v>
      </c>
      <c r="D166" s="6">
        <f t="shared" si="49"/>
        <v>162</v>
      </c>
      <c r="E166" s="2"/>
      <c r="F166" s="2">
        <f t="shared" si="50"/>
        <v>0</v>
      </c>
      <c r="J166" s="1">
        <f t="shared" si="51"/>
        <v>0</v>
      </c>
      <c r="M166" s="8" t="str">
        <f>IF(D166&lt;=L$4,SMALL(E$4:E$202,D166),"")</f>
        <v/>
      </c>
      <c r="N166" s="8" t="str">
        <f>IF(D166&lt;=L$4,VLOOKUP(M166,E$4:F$202,2,FALSE),"")</f>
        <v/>
      </c>
      <c r="O166" s="1" t="str">
        <f>IF(D166&lt;=L$4,VLOOKUP(M166,E$4:J$202,6,FALSE),"")</f>
        <v/>
      </c>
      <c r="P166" s="40" t="str">
        <f>IF(D166&lt;=L$4,VLOOKUP(O166,A$4:B$202,2,FALSE),"")</f>
        <v/>
      </c>
      <c r="Q166" s="40" t="str">
        <f t="shared" si="56"/>
        <v/>
      </c>
      <c r="R166" s="6">
        <f t="shared" si="53"/>
        <v>0</v>
      </c>
      <c r="S166" s="6">
        <f>IF(AND(D166&lt;=L$4,P166&lt;&gt;"Y"),IF(N166&lt;VLOOKUP(O166,Runners!A$3:CT$201,S$1,FALSE),IF(Y$2="zero",0,Y$2),0),0)</f>
        <v>0</v>
      </c>
      <c r="T166" s="6">
        <f t="shared" si="57"/>
        <v>0</v>
      </c>
      <c r="U166" s="2"/>
      <c r="V166" s="2" t="str">
        <f>IF(O166&lt;&gt;"",VLOOKUP(O166,Runners!CZ$3:DM$201,V$1,FALSE),"")</f>
        <v/>
      </c>
      <c r="W166" s="19" t="str">
        <f t="shared" si="58"/>
        <v/>
      </c>
    </row>
    <row r="167" spans="3:23" x14ac:dyDescent="0.2">
      <c r="C167" s="3">
        <f>IF(A167&lt;&gt;"",VLOOKUP(A167,Runners!A$3:AS$201,C$1,FALSE),0)</f>
        <v>0</v>
      </c>
      <c r="D167" s="6">
        <f t="shared" si="49"/>
        <v>163</v>
      </c>
      <c r="E167" s="2"/>
      <c r="F167" s="2">
        <f t="shared" si="50"/>
        <v>0</v>
      </c>
      <c r="J167" s="1">
        <f t="shared" si="51"/>
        <v>0</v>
      </c>
      <c r="M167" s="8" t="str">
        <f>IF(D167&lt;=L$4,SMALL(E$4:E$202,D167),"")</f>
        <v/>
      </c>
      <c r="N167" s="8" t="str">
        <f>IF(D167&lt;=L$4,VLOOKUP(M167,E$4:F$202,2,FALSE),"")</f>
        <v/>
      </c>
      <c r="O167" s="1" t="str">
        <f>IF(D167&lt;=L$4,VLOOKUP(M167,E$4:J$202,6,FALSE),"")</f>
        <v/>
      </c>
      <c r="P167" s="40" t="str">
        <f>IF(D167&lt;=L$4,VLOOKUP(O167,A$4:B$202,2,FALSE),"")</f>
        <v/>
      </c>
      <c r="Q167" s="40" t="str">
        <f t="shared" si="56"/>
        <v/>
      </c>
      <c r="R167" s="6">
        <f t="shared" si="53"/>
        <v>0</v>
      </c>
      <c r="S167" s="6">
        <f>IF(AND(D167&lt;=L$4,P167&lt;&gt;"Y"),IF(N167&lt;VLOOKUP(O167,Runners!A$3:CT$201,S$1,FALSE),IF(Y$2="zero",0,Y$2),0),0)</f>
        <v>0</v>
      </c>
      <c r="T167" s="6">
        <f t="shared" si="57"/>
        <v>0</v>
      </c>
      <c r="U167" s="2"/>
      <c r="V167" s="2" t="str">
        <f>IF(O167&lt;&gt;"",VLOOKUP(O167,Runners!CZ$3:DM$201,V$1,FALSE),"")</f>
        <v/>
      </c>
      <c r="W167" s="19" t="str">
        <f t="shared" si="58"/>
        <v/>
      </c>
    </row>
    <row r="168" spans="3:23" x14ac:dyDescent="0.2">
      <c r="C168" s="3">
        <f>IF(A168&lt;&gt;"",VLOOKUP(A168,Runners!A$3:AS$201,C$1,FALSE),0)</f>
        <v>0</v>
      </c>
      <c r="D168" s="6">
        <f t="shared" si="49"/>
        <v>164</v>
      </c>
      <c r="E168" s="2"/>
      <c r="F168" s="2">
        <f t="shared" si="50"/>
        <v>0</v>
      </c>
      <c r="J168" s="1">
        <f t="shared" si="51"/>
        <v>0</v>
      </c>
      <c r="M168" s="8" t="str">
        <f>IF(D168&lt;=L$4,SMALL(E$4:E$202,D168),"")</f>
        <v/>
      </c>
      <c r="N168" s="8" t="str">
        <f>IF(D168&lt;=L$4,VLOOKUP(M168,E$4:F$202,2,FALSE),"")</f>
        <v/>
      </c>
      <c r="O168" s="1" t="str">
        <f>IF(D168&lt;=L$4,VLOOKUP(M168,E$4:J$202,6,FALSE),"")</f>
        <v/>
      </c>
      <c r="P168" s="40" t="str">
        <f>IF(D168&lt;=L$4,VLOOKUP(O168,A$4:B$202,2,FALSE),"")</f>
        <v/>
      </c>
      <c r="Q168" s="40" t="str">
        <f t="shared" si="56"/>
        <v/>
      </c>
      <c r="R168" s="6">
        <f t="shared" si="53"/>
        <v>0</v>
      </c>
      <c r="S168" s="6">
        <f>IF(AND(D168&lt;=L$4,P168&lt;&gt;"Y"),IF(N168&lt;VLOOKUP(O168,Runners!A$3:CT$201,S$1,FALSE),IF(Y$2="zero",0,Y$2),0),0)</f>
        <v>0</v>
      </c>
      <c r="T168" s="6">
        <f t="shared" si="57"/>
        <v>0</v>
      </c>
      <c r="U168" s="2"/>
      <c r="V168" s="2" t="str">
        <f>IF(O168&lt;&gt;"",VLOOKUP(O168,Runners!CZ$3:DM$201,V$1,FALSE),"")</f>
        <v/>
      </c>
      <c r="W168" s="19" t="str">
        <f t="shared" si="58"/>
        <v/>
      </c>
    </row>
    <row r="169" spans="3:23" x14ac:dyDescent="0.2">
      <c r="C169" s="3">
        <f>IF(A169&lt;&gt;"",VLOOKUP(A169,Runners!A$3:AS$201,C$1,FALSE),0)</f>
        <v>0</v>
      </c>
      <c r="D169" s="6">
        <f t="shared" ref="D169:D201" si="59">D168+1</f>
        <v>165</v>
      </c>
      <c r="E169" s="2"/>
      <c r="F169" s="2">
        <f t="shared" si="50"/>
        <v>0</v>
      </c>
      <c r="J169" s="1">
        <f t="shared" si="51"/>
        <v>0</v>
      </c>
      <c r="M169" s="8" t="str">
        <f>IF(D169&lt;=L$4,SMALL(E$4:E$202,D169),"")</f>
        <v/>
      </c>
      <c r="N169" s="8" t="str">
        <f>IF(D169&lt;=L$4,VLOOKUP(M169,E$4:F$202,2,FALSE),"")</f>
        <v/>
      </c>
      <c r="O169" s="1" t="str">
        <f>IF(D169&lt;=L$4,VLOOKUP(M169,E$4:J$202,6,FALSE),"")</f>
        <v/>
      </c>
      <c r="P169" s="40" t="str">
        <f>IF(D169&lt;=L$4,VLOOKUP(O169,A$4:B$202,2,FALSE),"")</f>
        <v/>
      </c>
      <c r="Q169" s="40" t="str">
        <f t="shared" si="56"/>
        <v/>
      </c>
      <c r="R169" s="6">
        <f t="shared" si="53"/>
        <v>0</v>
      </c>
      <c r="S169" s="6">
        <f>IF(AND(D169&lt;=L$4,P169&lt;&gt;"Y"),IF(N169&lt;VLOOKUP(O169,Runners!A$3:CT$201,S$1,FALSE),IF(Y$2="zero",0,Y$2),0),0)</f>
        <v>0</v>
      </c>
      <c r="T169" s="6">
        <f t="shared" si="57"/>
        <v>0</v>
      </c>
      <c r="U169" s="2"/>
      <c r="V169" s="2" t="str">
        <f>IF(O169&lt;&gt;"",VLOOKUP(O169,Runners!CZ$3:DM$201,V$1,FALSE),"")</f>
        <v/>
      </c>
      <c r="W169" s="19" t="str">
        <f t="shared" si="58"/>
        <v/>
      </c>
    </row>
    <row r="170" spans="3:23" x14ac:dyDescent="0.2">
      <c r="C170" s="3">
        <f>IF(A170&lt;&gt;"",VLOOKUP(A170,Runners!A$3:AS$201,C$1,FALSE),0)</f>
        <v>0</v>
      </c>
      <c r="D170" s="6">
        <f t="shared" si="59"/>
        <v>166</v>
      </c>
      <c r="E170" s="2"/>
      <c r="F170" s="2">
        <f t="shared" si="50"/>
        <v>0</v>
      </c>
      <c r="J170" s="1">
        <f t="shared" si="51"/>
        <v>0</v>
      </c>
      <c r="M170" s="8" t="str">
        <f>IF(D170&lt;=L$4,SMALL(E$4:E$202,D170),"")</f>
        <v/>
      </c>
      <c r="N170" s="8" t="str">
        <f>IF(D170&lt;=L$4,VLOOKUP(M170,E$4:F$202,2,FALSE),"")</f>
        <v/>
      </c>
      <c r="O170" s="1" t="str">
        <f>IF(D170&lt;=L$4,VLOOKUP(M170,E$4:J$202,6,FALSE),"")</f>
        <v/>
      </c>
      <c r="P170" s="40" t="str">
        <f>IF(D170&lt;=L$4,VLOOKUP(O170,A$4:B$202,2,FALSE),"")</f>
        <v/>
      </c>
      <c r="Q170" s="40" t="str">
        <f t="shared" si="56"/>
        <v/>
      </c>
      <c r="R170" s="6">
        <f t="shared" si="53"/>
        <v>0</v>
      </c>
      <c r="S170" s="6">
        <f>IF(AND(D170&lt;=L$4,P170&lt;&gt;"Y"),IF(N170&lt;VLOOKUP(O170,Runners!A$3:CT$201,S$1,FALSE),IF(Y$2="zero",0,Y$2),0),0)</f>
        <v>0</v>
      </c>
      <c r="T170" s="6">
        <f t="shared" si="57"/>
        <v>0</v>
      </c>
      <c r="U170" s="2"/>
      <c r="V170" s="2" t="str">
        <f>IF(O170&lt;&gt;"",VLOOKUP(O170,Runners!CZ$3:DM$201,V$1,FALSE),"")</f>
        <v/>
      </c>
      <c r="W170" s="19" t="str">
        <f t="shared" si="58"/>
        <v/>
      </c>
    </row>
    <row r="171" spans="3:23" x14ac:dyDescent="0.2">
      <c r="C171" s="3">
        <f>IF(A171&lt;&gt;"",VLOOKUP(A171,Runners!A$3:AS$201,C$1,FALSE),0)</f>
        <v>0</v>
      </c>
      <c r="D171" s="6">
        <f t="shared" si="59"/>
        <v>167</v>
      </c>
      <c r="E171" s="2"/>
      <c r="F171" s="2">
        <f t="shared" si="50"/>
        <v>0</v>
      </c>
      <c r="J171" s="1">
        <f t="shared" si="51"/>
        <v>0</v>
      </c>
      <c r="M171" s="8" t="str">
        <f>IF(D171&lt;=L$4,SMALL(E$4:E$202,D171),"")</f>
        <v/>
      </c>
      <c r="N171" s="8" t="str">
        <f>IF(D171&lt;=L$4,VLOOKUP(M171,E$4:F$202,2,FALSE),"")</f>
        <v/>
      </c>
      <c r="O171" s="1" t="str">
        <f>IF(D171&lt;=L$4,VLOOKUP(M171,E$4:J$202,6,FALSE),"")</f>
        <v/>
      </c>
      <c r="P171" s="40" t="str">
        <f>IF(D171&lt;=L$4,VLOOKUP(O171,A$4:B$202,2,FALSE),"")</f>
        <v/>
      </c>
      <c r="Q171" s="40" t="str">
        <f t="shared" si="56"/>
        <v/>
      </c>
      <c r="R171" s="6">
        <f t="shared" si="53"/>
        <v>0</v>
      </c>
      <c r="S171" s="6">
        <f>IF(AND(D171&lt;=L$4,P171&lt;&gt;"Y"),IF(N171&lt;VLOOKUP(O171,Runners!A$3:CT$201,S$1,FALSE),IF(Y$2="zero",0,Y$2),0),0)</f>
        <v>0</v>
      </c>
      <c r="T171" s="6">
        <f t="shared" si="57"/>
        <v>0</v>
      </c>
      <c r="U171" s="2"/>
      <c r="V171" s="2" t="str">
        <f>IF(O171&lt;&gt;"",VLOOKUP(O171,Runners!CZ$3:DM$201,V$1,FALSE),"")</f>
        <v/>
      </c>
      <c r="W171" s="19" t="str">
        <f t="shared" si="58"/>
        <v/>
      </c>
    </row>
    <row r="172" spans="3:23" x14ac:dyDescent="0.2">
      <c r="C172" s="3">
        <f>IF(A172&lt;&gt;"",VLOOKUP(A172,Runners!A$3:AS$201,C$1,FALSE),0)</f>
        <v>0</v>
      </c>
      <c r="D172" s="6">
        <f t="shared" si="59"/>
        <v>168</v>
      </c>
      <c r="E172" s="2"/>
      <c r="F172" s="2">
        <f t="shared" si="50"/>
        <v>0</v>
      </c>
      <c r="J172" s="1">
        <f t="shared" si="51"/>
        <v>0</v>
      </c>
      <c r="M172" s="8" t="str">
        <f>IF(D172&lt;=L$4,SMALL(E$4:E$202,D172),"")</f>
        <v/>
      </c>
      <c r="N172" s="8" t="str">
        <f>IF(D172&lt;=L$4,VLOOKUP(M172,E$4:F$202,2,FALSE),"")</f>
        <v/>
      </c>
      <c r="O172" s="1" t="str">
        <f>IF(D172&lt;=L$4,VLOOKUP(M172,E$4:J$202,6,FALSE),"")</f>
        <v/>
      </c>
      <c r="P172" s="40" t="str">
        <f>IF(D172&lt;=L$4,VLOOKUP(O172,A$4:B$202,2,FALSE),"")</f>
        <v/>
      </c>
      <c r="Q172" s="40" t="str">
        <f t="shared" si="56"/>
        <v/>
      </c>
      <c r="R172" s="6">
        <f t="shared" si="53"/>
        <v>0</v>
      </c>
      <c r="S172" s="6">
        <f>IF(AND(D172&lt;=L$4,P172&lt;&gt;"Y"),IF(N172&lt;VLOOKUP(O172,Runners!A$3:CT$201,S$1,FALSE),IF(Y$2="zero",0,Y$2),0),0)</f>
        <v>0</v>
      </c>
      <c r="T172" s="6">
        <f t="shared" si="57"/>
        <v>0</v>
      </c>
      <c r="U172" s="2"/>
      <c r="V172" s="2" t="str">
        <f>IF(O172&lt;&gt;"",VLOOKUP(O172,Runners!CZ$3:DM$201,V$1,FALSE),"")</f>
        <v/>
      </c>
      <c r="W172" s="19" t="str">
        <f t="shared" si="58"/>
        <v/>
      </c>
    </row>
    <row r="173" spans="3:23" x14ac:dyDescent="0.2">
      <c r="C173" s="3">
        <f>IF(A173&lt;&gt;"",VLOOKUP(A173,Runners!A$3:AS$201,C$1,FALSE),0)</f>
        <v>0</v>
      </c>
      <c r="D173" s="6">
        <f t="shared" si="59"/>
        <v>169</v>
      </c>
      <c r="E173" s="2"/>
      <c r="F173" s="2">
        <f t="shared" si="50"/>
        <v>0</v>
      </c>
      <c r="J173" s="1">
        <f t="shared" si="51"/>
        <v>0</v>
      </c>
      <c r="M173" s="8" t="str">
        <f>IF(D173&lt;=L$4,SMALL(E$4:E$202,D173),"")</f>
        <v/>
      </c>
      <c r="N173" s="8" t="str">
        <f>IF(D173&lt;=L$4,VLOOKUP(M173,E$4:F$202,2,FALSE),"")</f>
        <v/>
      </c>
      <c r="O173" s="1" t="str">
        <f>IF(D173&lt;=L$4,VLOOKUP(M173,E$4:J$202,6,FALSE),"")</f>
        <v/>
      </c>
      <c r="P173" s="40" t="str">
        <f>IF(D173&lt;=L$4,VLOOKUP(O173,A$4:B$202,2,FALSE),"")</f>
        <v/>
      </c>
      <c r="Q173" s="40" t="str">
        <f t="shared" si="56"/>
        <v/>
      </c>
      <c r="R173" s="6">
        <f t="shared" si="53"/>
        <v>0</v>
      </c>
      <c r="S173" s="6">
        <f>IF(AND(D173&lt;=L$4,P173&lt;&gt;"Y"),IF(N173&lt;VLOOKUP(O173,Runners!A$3:CT$201,S$1,FALSE),IF(Y$2="zero",0,Y$2),0),0)</f>
        <v>0</v>
      </c>
      <c r="T173" s="6">
        <f t="shared" si="57"/>
        <v>0</v>
      </c>
      <c r="U173" s="2"/>
      <c r="V173" s="2" t="str">
        <f>IF(O173&lt;&gt;"",VLOOKUP(O173,Runners!CZ$3:DM$201,V$1,FALSE),"")</f>
        <v/>
      </c>
      <c r="W173" s="19" t="str">
        <f t="shared" si="58"/>
        <v/>
      </c>
    </row>
    <row r="174" spans="3:23" x14ac:dyDescent="0.2">
      <c r="C174" s="3">
        <f>IF(A174&lt;&gt;"",VLOOKUP(A174,Runners!A$3:AS$201,C$1,FALSE),0)</f>
        <v>0</v>
      </c>
      <c r="D174" s="6">
        <f t="shared" si="59"/>
        <v>170</v>
      </c>
      <c r="E174" s="2"/>
      <c r="F174" s="2">
        <f t="shared" si="50"/>
        <v>0</v>
      </c>
      <c r="J174" s="1">
        <f t="shared" si="51"/>
        <v>0</v>
      </c>
      <c r="M174" s="8" t="str">
        <f>IF(D174&lt;=L$4,SMALL(E$4:E$202,D174),"")</f>
        <v/>
      </c>
      <c r="N174" s="8" t="str">
        <f>IF(D174&lt;=L$4,VLOOKUP(M174,E$4:F$202,2,FALSE),"")</f>
        <v/>
      </c>
      <c r="O174" s="1" t="str">
        <f>IF(D174&lt;=L$4,VLOOKUP(M174,E$4:J$202,6,FALSE),"")</f>
        <v/>
      </c>
      <c r="P174" s="40" t="str">
        <f>IF(D174&lt;=L$4,VLOOKUP(O174,A$4:B$202,2,FALSE),"")</f>
        <v/>
      </c>
      <c r="Q174" s="40" t="str">
        <f t="shared" si="56"/>
        <v/>
      </c>
      <c r="R174" s="6">
        <f t="shared" si="53"/>
        <v>0</v>
      </c>
      <c r="S174" s="6">
        <f>IF(AND(D174&lt;=L$4,P174&lt;&gt;"Y"),IF(N174&lt;VLOOKUP(O174,Runners!A$3:CT$201,S$1,FALSE),IF(Y$2="zero",0,Y$2),0),0)</f>
        <v>0</v>
      </c>
      <c r="T174" s="6">
        <f t="shared" si="57"/>
        <v>0</v>
      </c>
      <c r="U174" s="2"/>
      <c r="V174" s="2" t="str">
        <f>IF(O174&lt;&gt;"",VLOOKUP(O174,Runners!CZ$3:DM$201,V$1,FALSE),"")</f>
        <v/>
      </c>
      <c r="W174" s="19" t="str">
        <f t="shared" si="58"/>
        <v/>
      </c>
    </row>
    <row r="175" spans="3:23" x14ac:dyDescent="0.2">
      <c r="C175" s="3">
        <f>IF(A175&lt;&gt;"",VLOOKUP(A175,Runners!A$3:AS$201,C$1,FALSE),0)</f>
        <v>0</v>
      </c>
      <c r="D175" s="6">
        <f t="shared" si="59"/>
        <v>171</v>
      </c>
      <c r="E175" s="2"/>
      <c r="F175" s="2"/>
      <c r="J175" s="1">
        <f t="shared" si="51"/>
        <v>0</v>
      </c>
      <c r="M175" s="8" t="str">
        <f>IF(D175&lt;=L$4,SMALL(E$4:E$202,D175),"")</f>
        <v/>
      </c>
      <c r="N175" s="8" t="str">
        <f>IF(D175&lt;=L$4,VLOOKUP(M175,E$4:F$202,2,FALSE),"")</f>
        <v/>
      </c>
      <c r="O175" s="1" t="str">
        <f>IF(D175&lt;=L$4,VLOOKUP(M175,E$4:J$202,6,FALSE),"")</f>
        <v/>
      </c>
      <c r="P175" s="40" t="str">
        <f>IF(D175&lt;=L$4,VLOOKUP(O175,A$4:B$202,2,FALSE),"")</f>
        <v/>
      </c>
      <c r="Q175" s="40" t="str">
        <f t="shared" si="56"/>
        <v/>
      </c>
      <c r="R175" s="6">
        <f t="shared" si="53"/>
        <v>0</v>
      </c>
      <c r="S175" s="6">
        <f>IF(AND(D175&lt;=L$4,P175&lt;&gt;"Y"),IF(N175&lt;VLOOKUP(O175,Runners!A$3:CT$201,S$1,FALSE),IF(Y$2="zero",0,Y$2),0),0)</f>
        <v>0</v>
      </c>
      <c r="T175" s="6">
        <f t="shared" si="57"/>
        <v>0</v>
      </c>
      <c r="U175" s="2"/>
      <c r="V175" s="2" t="str">
        <f>IF(O175&lt;&gt;"",VLOOKUP(O175,Runners!CZ$3:DM$201,V$1,FALSE),"")</f>
        <v/>
      </c>
      <c r="W175" s="19" t="str">
        <f t="shared" si="58"/>
        <v/>
      </c>
    </row>
    <row r="176" spans="3:23" x14ac:dyDescent="0.2">
      <c r="C176" s="3">
        <f>IF(A176&lt;&gt;"",VLOOKUP(A176,Runners!A$3:AS$201,C$1,FALSE),0)</f>
        <v>0</v>
      </c>
      <c r="D176" s="6">
        <f t="shared" si="59"/>
        <v>172</v>
      </c>
      <c r="E176" s="2"/>
      <c r="F176" s="2"/>
      <c r="J176" s="1">
        <f t="shared" si="51"/>
        <v>0</v>
      </c>
      <c r="M176" s="8" t="str">
        <f>IF(D176&lt;=L$4,SMALL(E$4:E$202,D176),"")</f>
        <v/>
      </c>
      <c r="N176" s="8" t="str">
        <f>IF(D176&lt;=L$4,VLOOKUP(M176,E$4:F$202,2,FALSE),"")</f>
        <v/>
      </c>
      <c r="O176" s="1" t="str">
        <f>IF(D176&lt;=L$4,VLOOKUP(M176,E$4:J$202,6,FALSE),"")</f>
        <v/>
      </c>
      <c r="P176" s="40" t="str">
        <f>IF(D176&lt;=L$4,VLOOKUP(O176,A$4:B$202,2,FALSE),"")</f>
        <v/>
      </c>
      <c r="Q176" s="40" t="str">
        <f t="shared" si="56"/>
        <v/>
      </c>
      <c r="R176" s="6">
        <f t="shared" si="53"/>
        <v>0</v>
      </c>
      <c r="S176" s="6">
        <f>IF(AND(D176&lt;=L$4,P176&lt;&gt;"Y"),IF(N176&lt;VLOOKUP(O176,Runners!A$3:CT$201,S$1,FALSE),IF(Y$2="zero",0,Y$2),0),0)</f>
        <v>0</v>
      </c>
      <c r="T176" s="6">
        <f t="shared" si="57"/>
        <v>0</v>
      </c>
      <c r="U176" s="2"/>
      <c r="V176" s="2" t="str">
        <f>IF(O176&lt;&gt;"",VLOOKUP(O176,Runners!CZ$3:DM$201,V$1,FALSE),"")</f>
        <v/>
      </c>
      <c r="W176" s="19" t="str">
        <f t="shared" si="58"/>
        <v/>
      </c>
    </row>
    <row r="177" spans="3:23" x14ac:dyDescent="0.2">
      <c r="C177" s="3">
        <f>IF(A177&lt;&gt;"",VLOOKUP(A177,Runners!A$3:AS$201,C$1,FALSE),0)</f>
        <v>0</v>
      </c>
      <c r="D177" s="6">
        <f t="shared" si="59"/>
        <v>173</v>
      </c>
      <c r="E177" s="2"/>
      <c r="F177" s="2"/>
      <c r="J177" s="1">
        <f t="shared" si="51"/>
        <v>0</v>
      </c>
      <c r="M177" s="8" t="str">
        <f>IF(D177&lt;=L$4,SMALL(E$4:E$202,D177),"")</f>
        <v/>
      </c>
      <c r="N177" s="8" t="str">
        <f>IF(D177&lt;=L$4,VLOOKUP(M177,E$4:F$202,2,FALSE),"")</f>
        <v/>
      </c>
      <c r="O177" s="1" t="str">
        <f>IF(D177&lt;=L$4,VLOOKUP(M177,E$4:J$202,6,FALSE),"")</f>
        <v/>
      </c>
      <c r="P177" s="40" t="str">
        <f>IF(D177&lt;=L$4,VLOOKUP(O177,A$4:B$202,2,FALSE),"")</f>
        <v/>
      </c>
      <c r="Q177" s="40" t="str">
        <f t="shared" si="56"/>
        <v/>
      </c>
      <c r="R177" s="6">
        <f t="shared" si="53"/>
        <v>0</v>
      </c>
      <c r="S177" s="6">
        <f>IF(AND(D177&lt;=L$4,P177&lt;&gt;"Y"),IF(N177&lt;VLOOKUP(O177,Runners!A$3:CT$201,S$1,FALSE),IF(Y$2="zero",0,Y$2),0),0)</f>
        <v>0</v>
      </c>
      <c r="T177" s="6">
        <f t="shared" si="57"/>
        <v>0</v>
      </c>
      <c r="U177" s="2"/>
      <c r="V177" s="2" t="str">
        <f>IF(O177&lt;&gt;"",VLOOKUP(O177,Runners!CZ$3:DM$201,V$1,FALSE),"")</f>
        <v/>
      </c>
      <c r="W177" s="19" t="str">
        <f t="shared" si="58"/>
        <v/>
      </c>
    </row>
    <row r="178" spans="3:23" x14ac:dyDescent="0.2">
      <c r="C178" s="3">
        <f>IF(A178&lt;&gt;"",VLOOKUP(A178,Runners!A$3:AS$201,C$1,FALSE),0)</f>
        <v>0</v>
      </c>
      <c r="D178" s="6">
        <f t="shared" si="59"/>
        <v>174</v>
      </c>
      <c r="E178" s="2"/>
      <c r="F178" s="2"/>
      <c r="J178" s="1">
        <f t="shared" si="51"/>
        <v>0</v>
      </c>
      <c r="M178" s="8" t="str">
        <f>IF(D178&lt;=L$4,SMALL(E$4:E$202,D178),"")</f>
        <v/>
      </c>
      <c r="N178" s="8" t="str">
        <f>IF(D178&lt;=L$4,VLOOKUP(M178,E$4:F$202,2,FALSE),"")</f>
        <v/>
      </c>
      <c r="O178" s="1" t="str">
        <f>IF(D178&lt;=L$4,VLOOKUP(M178,E$4:J$202,6,FALSE),"")</f>
        <v/>
      </c>
      <c r="P178" s="40" t="str">
        <f>IF(D178&lt;=L$4,VLOOKUP(O178,A$4:B$202,2,FALSE),"")</f>
        <v/>
      </c>
      <c r="Q178" s="40" t="str">
        <f t="shared" si="56"/>
        <v/>
      </c>
      <c r="R178" s="6">
        <f t="shared" si="53"/>
        <v>0</v>
      </c>
      <c r="S178" s="6">
        <f>IF(AND(D178&lt;=L$4,P178&lt;&gt;"Y"),IF(N178&lt;VLOOKUP(O178,Runners!A$3:CT$201,S$1,FALSE),IF(Y$2="zero",0,Y$2),0),0)</f>
        <v>0</v>
      </c>
      <c r="T178" s="6">
        <f t="shared" si="57"/>
        <v>0</v>
      </c>
      <c r="U178" s="2"/>
      <c r="V178" s="2" t="str">
        <f>IF(O178&lt;&gt;"",VLOOKUP(O178,Runners!CZ$3:DM$201,V$1,FALSE),"")</f>
        <v/>
      </c>
      <c r="W178" s="19" t="str">
        <f t="shared" si="58"/>
        <v/>
      </c>
    </row>
    <row r="179" spans="3:23" x14ac:dyDescent="0.2">
      <c r="C179" s="3">
        <f>IF(A179&lt;&gt;"",VLOOKUP(A179,Runners!A$3:AS$201,C$1,FALSE),0)</f>
        <v>0</v>
      </c>
      <c r="D179" s="6">
        <f t="shared" si="59"/>
        <v>175</v>
      </c>
      <c r="E179" s="2"/>
      <c r="F179" s="2"/>
      <c r="J179" s="1">
        <f t="shared" si="51"/>
        <v>0</v>
      </c>
      <c r="M179" s="8" t="str">
        <f>IF(D179&lt;=L$4,SMALL(E$4:E$202,D179),"")</f>
        <v/>
      </c>
      <c r="N179" s="8" t="str">
        <f>IF(D179&lt;=L$4,VLOOKUP(M179,E$4:F$202,2,FALSE),"")</f>
        <v/>
      </c>
      <c r="O179" s="1" t="str">
        <f>IF(D179&lt;=L$4,VLOOKUP(M179,E$4:J$202,6,FALSE),"")</f>
        <v/>
      </c>
      <c r="P179" s="40" t="str">
        <f>IF(D179&lt;=L$4,VLOOKUP(O179,A$4:B$202,2,FALSE),"")</f>
        <v/>
      </c>
      <c r="Q179" s="40" t="str">
        <f t="shared" si="56"/>
        <v/>
      </c>
      <c r="R179" s="6">
        <f t="shared" si="53"/>
        <v>0</v>
      </c>
      <c r="S179" s="6">
        <f>IF(AND(D179&lt;=L$4,P179&lt;&gt;"Y"),IF(N179&lt;VLOOKUP(O179,Runners!A$3:CT$201,S$1,FALSE),IF(Y$2="zero",0,Y$2),0),0)</f>
        <v>0</v>
      </c>
      <c r="T179" s="6">
        <f t="shared" si="57"/>
        <v>0</v>
      </c>
      <c r="U179" s="2"/>
      <c r="V179" s="2" t="str">
        <f>IF(O179&lt;&gt;"",VLOOKUP(O179,Runners!CZ$3:DM$201,V$1,FALSE),"")</f>
        <v/>
      </c>
      <c r="W179" s="19" t="str">
        <f t="shared" si="58"/>
        <v/>
      </c>
    </row>
    <row r="180" spans="3:23" x14ac:dyDescent="0.2">
      <c r="C180" s="3">
        <f>IF(A180&lt;&gt;"",VLOOKUP(A180,Runners!A$3:AS$201,C$1,FALSE),0)</f>
        <v>0</v>
      </c>
      <c r="D180" s="6">
        <f t="shared" si="59"/>
        <v>176</v>
      </c>
      <c r="E180" s="2"/>
      <c r="F180" s="2"/>
      <c r="J180" s="1">
        <f t="shared" si="51"/>
        <v>0</v>
      </c>
      <c r="M180" s="8" t="str">
        <f>IF(D180&lt;=L$4,SMALL(E$4:E$202,D180),"")</f>
        <v/>
      </c>
      <c r="N180" s="8" t="str">
        <f>IF(D180&lt;=L$4,VLOOKUP(M180,E$4:F$202,2,FALSE),"")</f>
        <v/>
      </c>
      <c r="O180" s="1" t="str">
        <f>IF(D180&lt;=L$4,VLOOKUP(M180,E$4:J$202,6,FALSE),"")</f>
        <v/>
      </c>
      <c r="P180" s="40" t="str">
        <f>IF(D180&lt;=L$4,VLOOKUP(O180,A$4:B$202,2,FALSE),"")</f>
        <v/>
      </c>
      <c r="Q180" s="40" t="str">
        <f t="shared" si="56"/>
        <v/>
      </c>
      <c r="R180" s="6">
        <f t="shared" si="53"/>
        <v>0</v>
      </c>
      <c r="S180" s="6">
        <f>IF(AND(D180&lt;=L$4,P180&lt;&gt;"Y"),IF(N180&lt;VLOOKUP(O180,Runners!A$3:CT$201,S$1,FALSE),IF(Y$2="zero",0,Y$2),0),0)</f>
        <v>0</v>
      </c>
      <c r="T180" s="6">
        <f t="shared" si="57"/>
        <v>0</v>
      </c>
      <c r="U180" s="2"/>
      <c r="V180" s="2" t="str">
        <f>IF(O180&lt;&gt;"",VLOOKUP(O180,Runners!CZ$3:DM$201,V$1,FALSE),"")</f>
        <v/>
      </c>
      <c r="W180" s="19" t="str">
        <f t="shared" si="58"/>
        <v/>
      </c>
    </row>
    <row r="181" spans="3:23" x14ac:dyDescent="0.2">
      <c r="C181" s="3">
        <f>IF(A181&lt;&gt;"",VLOOKUP(A181,Runners!A$3:AS$201,C$1,FALSE),0)</f>
        <v>0</v>
      </c>
      <c r="D181" s="6">
        <f t="shared" si="59"/>
        <v>177</v>
      </c>
      <c r="E181" s="2"/>
      <c r="F181" s="2"/>
      <c r="J181" s="1">
        <f t="shared" si="51"/>
        <v>0</v>
      </c>
      <c r="M181" s="8" t="str">
        <f>IF(D181&lt;=L$4,SMALL(E$4:E$202,D181),"")</f>
        <v/>
      </c>
      <c r="N181" s="8" t="str">
        <f>IF(D181&lt;=L$4,VLOOKUP(M181,E$4:F$202,2,FALSE),"")</f>
        <v/>
      </c>
      <c r="O181" s="1" t="str">
        <f>IF(D181&lt;=L$4,VLOOKUP(M181,E$4:J$202,6,FALSE),"")</f>
        <v/>
      </c>
      <c r="P181" s="40" t="str">
        <f>IF(D181&lt;=L$4,VLOOKUP(O181,A$4:B$202,2,FALSE),"")</f>
        <v/>
      </c>
      <c r="Q181" s="40" t="str">
        <f t="shared" si="56"/>
        <v/>
      </c>
      <c r="R181" s="6">
        <f t="shared" si="53"/>
        <v>0</v>
      </c>
      <c r="S181" s="6">
        <f>IF(AND(D181&lt;=L$4,P181&lt;&gt;"Y"),IF(N181&lt;VLOOKUP(O181,Runners!A$3:CT$201,S$1,FALSE),IF(Y$2="zero",0,Y$2),0),0)</f>
        <v>0</v>
      </c>
      <c r="T181" s="6">
        <f t="shared" si="57"/>
        <v>0</v>
      </c>
      <c r="U181" s="2"/>
      <c r="V181" s="2" t="str">
        <f>IF(O181&lt;&gt;"",VLOOKUP(O181,Runners!CZ$3:DM$201,V$1,FALSE),"")</f>
        <v/>
      </c>
      <c r="W181" s="19" t="str">
        <f t="shared" si="58"/>
        <v/>
      </c>
    </row>
    <row r="182" spans="3:23" x14ac:dyDescent="0.2">
      <c r="C182" s="3">
        <f>IF(A182&lt;&gt;"",VLOOKUP(A182,Runners!A$3:AS$201,C$1,FALSE),0)</f>
        <v>0</v>
      </c>
      <c r="D182" s="6">
        <f t="shared" si="59"/>
        <v>178</v>
      </c>
      <c r="E182" s="2"/>
      <c r="F182" s="2"/>
      <c r="J182" s="1">
        <f t="shared" si="51"/>
        <v>0</v>
      </c>
      <c r="M182" s="8" t="str">
        <f>IF(D182&lt;=L$4,SMALL(E$4:E$202,D182),"")</f>
        <v/>
      </c>
      <c r="N182" s="8" t="str">
        <f>IF(D182&lt;=L$4,VLOOKUP(M182,E$4:F$202,2,FALSE),"")</f>
        <v/>
      </c>
      <c r="O182" s="1" t="str">
        <f>IF(D182&lt;=L$4,VLOOKUP(M182,E$4:J$202,6,FALSE),"")</f>
        <v/>
      </c>
      <c r="P182" s="40" t="str">
        <f>IF(D182&lt;=L$4,VLOOKUP(O182,A$4:B$202,2,FALSE),"")</f>
        <v/>
      </c>
      <c r="Q182" s="40" t="str">
        <f t="shared" si="56"/>
        <v/>
      </c>
      <c r="R182" s="6">
        <f t="shared" si="53"/>
        <v>0</v>
      </c>
      <c r="S182" s="6">
        <f>IF(AND(D182&lt;=L$4,P182&lt;&gt;"Y"),IF(N182&lt;VLOOKUP(O182,Runners!A$3:CT$201,S$1,FALSE),IF(Y$2="zero",0,Y$2),0),0)</f>
        <v>0</v>
      </c>
      <c r="T182" s="6">
        <f t="shared" si="57"/>
        <v>0</v>
      </c>
      <c r="U182" s="2"/>
      <c r="V182" s="2" t="str">
        <f>IF(O182&lt;&gt;"",VLOOKUP(O182,Runners!CZ$3:DM$201,V$1,FALSE),"")</f>
        <v/>
      </c>
      <c r="W182" s="19" t="str">
        <f t="shared" si="58"/>
        <v/>
      </c>
    </row>
    <row r="183" spans="3:23" x14ac:dyDescent="0.2">
      <c r="C183" s="3">
        <f>IF(A183&lt;&gt;"",VLOOKUP(A183,Runners!A$3:AS$201,C$1,FALSE),0)</f>
        <v>0</v>
      </c>
      <c r="D183" s="6">
        <f t="shared" si="59"/>
        <v>179</v>
      </c>
      <c r="E183" s="2"/>
      <c r="F183" s="2"/>
      <c r="J183" s="1">
        <f t="shared" si="51"/>
        <v>0</v>
      </c>
      <c r="M183" s="8" t="str">
        <f>IF(D183&lt;=L$4,SMALL(E$4:E$202,D183),"")</f>
        <v/>
      </c>
      <c r="N183" s="8" t="str">
        <f>IF(D183&lt;=L$4,VLOOKUP(M183,E$4:F$202,2,FALSE),"")</f>
        <v/>
      </c>
      <c r="O183" s="1" t="str">
        <f>IF(D183&lt;=L$4,VLOOKUP(M183,E$4:J$202,6,FALSE),"")</f>
        <v/>
      </c>
      <c r="P183" s="40" t="str">
        <f>IF(D183&lt;=L$4,VLOOKUP(O183,A$4:B$202,2,FALSE),"")</f>
        <v/>
      </c>
      <c r="Q183" s="40" t="str">
        <f t="shared" si="56"/>
        <v/>
      </c>
      <c r="R183" s="6">
        <f t="shared" si="53"/>
        <v>0</v>
      </c>
      <c r="S183" s="6">
        <f>IF(AND(D183&lt;=L$4,P183&lt;&gt;"Y"),IF(N183&lt;VLOOKUP(O183,Runners!A$3:CT$201,S$1,FALSE),IF(Y$2="zero",0,Y$2),0),0)</f>
        <v>0</v>
      </c>
      <c r="T183" s="6">
        <f t="shared" si="57"/>
        <v>0</v>
      </c>
      <c r="U183" s="2"/>
      <c r="V183" s="2" t="str">
        <f>IF(O183&lt;&gt;"",VLOOKUP(O183,Runners!CZ$3:DM$201,V$1,FALSE),"")</f>
        <v/>
      </c>
      <c r="W183" s="19" t="str">
        <f t="shared" si="58"/>
        <v/>
      </c>
    </row>
    <row r="184" spans="3:23" x14ac:dyDescent="0.2">
      <c r="C184" s="3">
        <f>IF(A184&lt;&gt;"",VLOOKUP(A184,Runners!A$3:AS$201,C$1,FALSE),0)</f>
        <v>0</v>
      </c>
      <c r="D184" s="6">
        <f t="shared" si="59"/>
        <v>180</v>
      </c>
      <c r="E184" s="2"/>
      <c r="F184" s="2"/>
      <c r="J184" s="1">
        <f t="shared" si="51"/>
        <v>0</v>
      </c>
      <c r="M184" s="8" t="str">
        <f>IF(D184&lt;=L$4,SMALL(E$4:E$202,D184),"")</f>
        <v/>
      </c>
      <c r="N184" s="8" t="str">
        <f>IF(D184&lt;=L$4,VLOOKUP(M184,E$4:F$202,2,FALSE),"")</f>
        <v/>
      </c>
      <c r="O184" s="1" t="str">
        <f>IF(D184&lt;=L$4,VLOOKUP(M184,E$4:J$202,6,FALSE),"")</f>
        <v/>
      </c>
      <c r="P184" s="40" t="str">
        <f>IF(D184&lt;=L$4,VLOOKUP(O184,A$4:B$202,2,FALSE),"")</f>
        <v/>
      </c>
      <c r="Q184" s="40" t="str">
        <f t="shared" si="56"/>
        <v/>
      </c>
      <c r="R184" s="6">
        <f t="shared" si="53"/>
        <v>0</v>
      </c>
      <c r="S184" s="6">
        <f>IF(AND(D184&lt;=L$4,P184&lt;&gt;"Y"),IF(N184&lt;VLOOKUP(O184,Runners!A$3:CT$201,S$1,FALSE),IF(Y$2="zero",0,Y$2),0),0)</f>
        <v>0</v>
      </c>
      <c r="T184" s="6">
        <f t="shared" si="57"/>
        <v>0</v>
      </c>
      <c r="U184" s="2"/>
      <c r="V184" s="2" t="str">
        <f>IF(O184&lt;&gt;"",VLOOKUP(O184,Runners!CZ$3:DM$201,V$1,FALSE),"")</f>
        <v/>
      </c>
      <c r="W184" s="19" t="str">
        <f t="shared" si="58"/>
        <v/>
      </c>
    </row>
    <row r="185" spans="3:23" x14ac:dyDescent="0.2">
      <c r="C185" s="3">
        <f>IF(A185&lt;&gt;"",VLOOKUP(A185,Runners!A$3:AS$201,C$1,FALSE),0)</f>
        <v>0</v>
      </c>
      <c r="D185" s="6">
        <f t="shared" si="59"/>
        <v>181</v>
      </c>
      <c r="E185" s="2"/>
      <c r="F185" s="2"/>
      <c r="J185" s="1">
        <f t="shared" si="51"/>
        <v>0</v>
      </c>
      <c r="M185" s="8" t="str">
        <f>IF(D185&lt;=L$4,SMALL(E$4:E$202,D185),"")</f>
        <v/>
      </c>
      <c r="N185" s="8" t="str">
        <f>IF(D185&lt;=L$4,VLOOKUP(M185,E$4:F$202,2,FALSE),"")</f>
        <v/>
      </c>
      <c r="O185" s="1" t="str">
        <f>IF(D185&lt;=L$4,VLOOKUP(M185,E$4:J$202,6,FALSE),"")</f>
        <v/>
      </c>
      <c r="P185" s="40" t="str">
        <f>IF(D185&lt;=L$4,VLOOKUP(O185,A$4:B$202,2,FALSE),"")</f>
        <v/>
      </c>
      <c r="Q185" s="40" t="str">
        <f t="shared" si="56"/>
        <v/>
      </c>
      <c r="R185" s="6">
        <f t="shared" si="53"/>
        <v>0</v>
      </c>
      <c r="S185" s="6">
        <f>IF(AND(D185&lt;=L$4,P185&lt;&gt;"Y"),IF(N185&lt;VLOOKUP(O185,Runners!A$3:CT$201,S$1,FALSE),IF(Y$2="zero",0,Y$2),0),0)</f>
        <v>0</v>
      </c>
      <c r="T185" s="6">
        <f t="shared" si="57"/>
        <v>0</v>
      </c>
      <c r="U185" s="2"/>
      <c r="V185" s="2" t="str">
        <f>IF(O185&lt;&gt;"",VLOOKUP(O185,Runners!CZ$3:DM$201,V$1,FALSE),"")</f>
        <v/>
      </c>
      <c r="W185" s="19" t="str">
        <f t="shared" si="58"/>
        <v/>
      </c>
    </row>
    <row r="186" spans="3:23" x14ac:dyDescent="0.2">
      <c r="C186" s="3">
        <f>IF(A186&lt;&gt;"",VLOOKUP(A186,Runners!A$3:AS$201,C$1,FALSE),0)</f>
        <v>0</v>
      </c>
      <c r="D186" s="6">
        <f t="shared" si="59"/>
        <v>182</v>
      </c>
      <c r="E186" s="2"/>
      <c r="F186" s="2"/>
      <c r="J186" s="1">
        <f t="shared" si="51"/>
        <v>0</v>
      </c>
      <c r="M186" s="8" t="str">
        <f>IF(D186&lt;=L$4,SMALL(E$4:E$202,D186),"")</f>
        <v/>
      </c>
      <c r="N186" s="8" t="str">
        <f>IF(D186&lt;=L$4,VLOOKUP(M186,E$4:F$202,2,FALSE),"")</f>
        <v/>
      </c>
      <c r="O186" s="1" t="str">
        <f>IF(D186&lt;=L$4,VLOOKUP(M186,E$4:J$202,6,FALSE),"")</f>
        <v/>
      </c>
      <c r="P186" s="40" t="str">
        <f>IF(D186&lt;=L$4,VLOOKUP(O186,A$4:B$202,2,FALSE),"")</f>
        <v/>
      </c>
      <c r="Q186" s="40" t="str">
        <f t="shared" si="56"/>
        <v/>
      </c>
      <c r="R186" s="6">
        <f t="shared" si="53"/>
        <v>0</v>
      </c>
      <c r="S186" s="6">
        <f>IF(AND(D186&lt;=L$4,P186&lt;&gt;"Y"),IF(N186&lt;VLOOKUP(O186,Runners!A$3:CT$201,S$1,FALSE),IF(Y$2="zero",0,Y$2),0),0)</f>
        <v>0</v>
      </c>
      <c r="T186" s="6">
        <f t="shared" si="57"/>
        <v>0</v>
      </c>
      <c r="U186" s="2"/>
      <c r="V186" s="2" t="str">
        <f>IF(O186&lt;&gt;"",VLOOKUP(O186,Runners!CZ$3:DM$201,V$1,FALSE),"")</f>
        <v/>
      </c>
      <c r="W186" s="19" t="str">
        <f t="shared" si="58"/>
        <v/>
      </c>
    </row>
    <row r="187" spans="3:23" x14ac:dyDescent="0.2">
      <c r="C187" s="3">
        <f>IF(A187&lt;&gt;"",VLOOKUP(A187,Runners!A$3:AS$201,C$1,FALSE),0)</f>
        <v>0</v>
      </c>
      <c r="D187" s="6">
        <f t="shared" si="59"/>
        <v>183</v>
      </c>
      <c r="E187" s="2"/>
      <c r="F187" s="2"/>
      <c r="J187" s="1">
        <f t="shared" si="51"/>
        <v>0</v>
      </c>
      <c r="M187" s="8" t="str">
        <f>IF(D187&lt;=L$4,SMALL(E$4:E$202,D187),"")</f>
        <v/>
      </c>
      <c r="N187" s="8" t="str">
        <f>IF(D187&lt;=L$4,VLOOKUP(M187,E$4:F$202,2,FALSE),"")</f>
        <v/>
      </c>
      <c r="O187" s="1" t="str">
        <f>IF(D187&lt;=L$4,VLOOKUP(M187,E$4:J$202,6,FALSE),"")</f>
        <v/>
      </c>
      <c r="P187" s="40" t="str">
        <f>IF(D187&lt;=L$4,VLOOKUP(O187,A$4:B$202,2,FALSE),"")</f>
        <v/>
      </c>
      <c r="Q187" s="40" t="str">
        <f t="shared" si="56"/>
        <v/>
      </c>
      <c r="R187" s="6">
        <f t="shared" si="53"/>
        <v>0</v>
      </c>
      <c r="S187" s="6">
        <f>IF(AND(D187&lt;=L$4,P187&lt;&gt;"Y"),IF(N187&lt;VLOOKUP(O187,Runners!A$3:CT$201,S$1,FALSE),IF(Y$2="zero",0,Y$2),0),0)</f>
        <v>0</v>
      </c>
      <c r="T187" s="6">
        <f t="shared" si="57"/>
        <v>0</v>
      </c>
      <c r="U187" s="2"/>
      <c r="V187" s="2" t="str">
        <f>IF(O187&lt;&gt;"",VLOOKUP(O187,Runners!CZ$3:DM$201,V$1,FALSE),"")</f>
        <v/>
      </c>
      <c r="W187" s="19" t="str">
        <f t="shared" si="58"/>
        <v/>
      </c>
    </row>
    <row r="188" spans="3:23" x14ac:dyDescent="0.2">
      <c r="C188" s="3">
        <f>IF(A188&lt;&gt;"",VLOOKUP(A188,Runners!A$3:AS$201,C$1,FALSE),0)</f>
        <v>0</v>
      </c>
      <c r="D188" s="6">
        <f t="shared" si="59"/>
        <v>184</v>
      </c>
      <c r="E188" s="2"/>
      <c r="F188" s="2"/>
      <c r="J188" s="1">
        <f t="shared" si="51"/>
        <v>0</v>
      </c>
      <c r="M188" s="8" t="str">
        <f>IF(D188&lt;=L$4,SMALL(E$4:E$202,D188),"")</f>
        <v/>
      </c>
      <c r="N188" s="8" t="str">
        <f>IF(D188&lt;=L$4,VLOOKUP(M188,E$4:F$202,2,FALSE),"")</f>
        <v/>
      </c>
      <c r="O188" s="1" t="str">
        <f>IF(D188&lt;=L$4,VLOOKUP(M188,E$4:J$202,6,FALSE),"")</f>
        <v/>
      </c>
      <c r="P188" s="40" t="str">
        <f>IF(D188&lt;=L$4,VLOOKUP(O188,A$4:B$202,2,FALSE),"")</f>
        <v/>
      </c>
      <c r="Q188" s="40" t="str">
        <f t="shared" si="56"/>
        <v/>
      </c>
      <c r="R188" s="6">
        <f t="shared" si="53"/>
        <v>0</v>
      </c>
      <c r="S188" s="6">
        <f>IF(AND(D188&lt;=L$4,P188&lt;&gt;"Y"),IF(N188&lt;VLOOKUP(O188,Runners!A$3:CT$201,S$1,FALSE),IF(Y$2="zero",0,Y$2),0),0)</f>
        <v>0</v>
      </c>
      <c r="T188" s="6">
        <f t="shared" si="57"/>
        <v>0</v>
      </c>
      <c r="U188" s="2"/>
      <c r="V188" s="2" t="str">
        <f>IF(O188&lt;&gt;"",VLOOKUP(O188,Runners!CZ$3:DM$201,V$1,FALSE),"")</f>
        <v/>
      </c>
      <c r="W188" s="19" t="str">
        <f t="shared" si="58"/>
        <v/>
      </c>
    </row>
    <row r="189" spans="3:23" x14ac:dyDescent="0.2">
      <c r="C189" s="3">
        <f>IF(A189&lt;&gt;"",VLOOKUP(A189,Runners!A$3:AS$201,C$1,FALSE),0)</f>
        <v>0</v>
      </c>
      <c r="D189" s="6">
        <f t="shared" si="59"/>
        <v>185</v>
      </c>
      <c r="E189" s="2"/>
      <c r="F189" s="2"/>
      <c r="J189" s="1">
        <f t="shared" si="51"/>
        <v>0</v>
      </c>
      <c r="M189" s="8" t="str">
        <f>IF(D189&lt;=L$4,SMALL(E$4:E$202,D189),"")</f>
        <v/>
      </c>
      <c r="N189" s="8" t="str">
        <f>IF(D189&lt;=L$4,VLOOKUP(M189,E$4:F$202,2,FALSE),"")</f>
        <v/>
      </c>
      <c r="O189" s="1" t="str">
        <f>IF(D189&lt;=L$4,VLOOKUP(M189,E$4:J$202,6,FALSE),"")</f>
        <v/>
      </c>
      <c r="P189" s="40" t="str">
        <f>IF(D189&lt;=L$4,VLOOKUP(O189,A$4:B$202,2,FALSE),"")</f>
        <v/>
      </c>
      <c r="Q189" s="40" t="str">
        <f t="shared" si="56"/>
        <v/>
      </c>
      <c r="R189" s="6">
        <f t="shared" si="53"/>
        <v>0</v>
      </c>
      <c r="S189" s="6">
        <f>IF(AND(D189&lt;=L$4,P189&lt;&gt;"Y"),IF(N189&lt;VLOOKUP(O189,Runners!A$3:CT$201,S$1,FALSE),IF(Y$2="zero",0,Y$2),0),0)</f>
        <v>0</v>
      </c>
      <c r="T189" s="6">
        <f t="shared" si="57"/>
        <v>0</v>
      </c>
      <c r="U189" s="2"/>
      <c r="V189" s="2" t="str">
        <f>IF(O189&lt;&gt;"",VLOOKUP(O189,Runners!CZ$3:DM$201,V$1,FALSE),"")</f>
        <v/>
      </c>
      <c r="W189" s="19" t="str">
        <f t="shared" si="58"/>
        <v/>
      </c>
    </row>
    <row r="190" spans="3:23" x14ac:dyDescent="0.2">
      <c r="C190" s="3">
        <f>IF(A190&lt;&gt;"",VLOOKUP(A190,Runners!A$3:AS$201,C$1,FALSE),0)</f>
        <v>0</v>
      </c>
      <c r="D190" s="6">
        <f t="shared" si="59"/>
        <v>186</v>
      </c>
      <c r="E190" s="2"/>
      <c r="F190" s="2"/>
      <c r="J190" s="1">
        <f t="shared" si="51"/>
        <v>0</v>
      </c>
      <c r="M190" s="8" t="str">
        <f>IF(D190&lt;=L$4,SMALL(E$4:E$202,D190),"")</f>
        <v/>
      </c>
      <c r="N190" s="8" t="str">
        <f>IF(D190&lt;=L$4,VLOOKUP(M190,E$4:F$202,2,FALSE),"")</f>
        <v/>
      </c>
      <c r="O190" s="1" t="str">
        <f>IF(D190&lt;=L$4,VLOOKUP(M190,E$4:J$202,6,FALSE),"")</f>
        <v/>
      </c>
      <c r="P190" s="40" t="str">
        <f>IF(D190&lt;=L$4,VLOOKUP(O190,A$4:B$202,2,FALSE),"")</f>
        <v/>
      </c>
      <c r="Q190" s="40" t="str">
        <f t="shared" si="56"/>
        <v/>
      </c>
      <c r="R190" s="6">
        <f t="shared" si="53"/>
        <v>0</v>
      </c>
      <c r="S190" s="6">
        <f>IF(AND(D190&lt;=L$4,P190&lt;&gt;"Y"),IF(N190&lt;VLOOKUP(O190,Runners!A$3:CT$201,S$1,FALSE),IF(Y$2="zero",0,Y$2),0),0)</f>
        <v>0</v>
      </c>
      <c r="T190" s="6">
        <f t="shared" si="57"/>
        <v>0</v>
      </c>
      <c r="U190" s="2"/>
      <c r="V190" s="2" t="str">
        <f>IF(O190&lt;&gt;"",VLOOKUP(O190,Runners!CZ$3:DM$201,V$1,FALSE),"")</f>
        <v/>
      </c>
      <c r="W190" s="19" t="str">
        <f t="shared" si="58"/>
        <v/>
      </c>
    </row>
    <row r="191" spans="3:23" x14ac:dyDescent="0.2">
      <c r="C191" s="3">
        <f>IF(A191&lt;&gt;"",VLOOKUP(A191,Runners!A$3:AS$201,C$1,FALSE),0)</f>
        <v>0</v>
      </c>
      <c r="D191" s="6">
        <f t="shared" si="59"/>
        <v>187</v>
      </c>
      <c r="E191" s="2"/>
      <c r="F191" s="2"/>
      <c r="J191" s="1">
        <f t="shared" si="51"/>
        <v>0</v>
      </c>
      <c r="M191" s="8" t="str">
        <f>IF(D191&lt;=L$4,SMALL(E$4:E$202,D191),"")</f>
        <v/>
      </c>
      <c r="N191" s="8" t="str">
        <f>IF(D191&lt;=L$4,VLOOKUP(M191,E$4:F$202,2,FALSE),"")</f>
        <v/>
      </c>
      <c r="O191" s="1" t="str">
        <f>IF(D191&lt;=L$4,VLOOKUP(M191,E$4:J$202,6,FALSE),"")</f>
        <v/>
      </c>
      <c r="P191" s="40" t="str">
        <f>IF(D191&lt;=L$4,VLOOKUP(O191,A$4:B$202,2,FALSE),"")</f>
        <v/>
      </c>
      <c r="Q191" s="40" t="str">
        <f t="shared" si="56"/>
        <v/>
      </c>
      <c r="R191" s="6">
        <f t="shared" si="53"/>
        <v>0</v>
      </c>
      <c r="S191" s="6">
        <f>IF(AND(D191&lt;=L$4,P191&lt;&gt;"Y"),IF(N191&lt;VLOOKUP(O191,Runners!A$3:CT$201,S$1,FALSE),IF(Y$2="zero",0,Y$2),0),0)</f>
        <v>0</v>
      </c>
      <c r="T191" s="6">
        <f t="shared" si="57"/>
        <v>0</v>
      </c>
      <c r="U191" s="2"/>
      <c r="V191" s="2" t="str">
        <f>IF(O191&lt;&gt;"",VLOOKUP(O191,Runners!CZ$3:DM$201,V$1,FALSE),"")</f>
        <v/>
      </c>
      <c r="W191" s="19" t="str">
        <f t="shared" si="58"/>
        <v/>
      </c>
    </row>
    <row r="192" spans="3:23" x14ac:dyDescent="0.2">
      <c r="C192" s="3">
        <f>IF(A192&lt;&gt;"",VLOOKUP(A192,Runners!A$3:AS$201,C$1,FALSE),0)</f>
        <v>0</v>
      </c>
      <c r="D192" s="6">
        <f t="shared" si="59"/>
        <v>188</v>
      </c>
      <c r="E192" s="2"/>
      <c r="F192" s="2"/>
      <c r="J192" s="1">
        <f t="shared" si="51"/>
        <v>0</v>
      </c>
      <c r="M192" s="8" t="str">
        <f>IF(D192&lt;=L$4,SMALL(E$4:E$202,D192),"")</f>
        <v/>
      </c>
      <c r="N192" s="8" t="str">
        <f>IF(D192&lt;=L$4,VLOOKUP(M192,E$4:F$202,2,FALSE),"")</f>
        <v/>
      </c>
      <c r="O192" s="1" t="str">
        <f>IF(D192&lt;=L$4,VLOOKUP(M192,E$4:J$202,6,FALSE),"")</f>
        <v/>
      </c>
      <c r="P192" s="40" t="str">
        <f>IF(D192&lt;=L$4,VLOOKUP(O192,A$4:B$202,2,FALSE),"")</f>
        <v/>
      </c>
      <c r="Q192" s="40" t="str">
        <f t="shared" si="56"/>
        <v/>
      </c>
      <c r="R192" s="6">
        <f t="shared" si="53"/>
        <v>0</v>
      </c>
      <c r="S192" s="6">
        <f>IF(AND(D192&lt;=L$4,P192&lt;&gt;"Y"),IF(N192&lt;VLOOKUP(O192,Runners!A$3:CT$201,S$1,FALSE),IF(Y$2="zero",0,Y$2),0),0)</f>
        <v>0</v>
      </c>
      <c r="T192" s="6">
        <f t="shared" si="57"/>
        <v>0</v>
      </c>
      <c r="U192" s="2"/>
      <c r="V192" s="2" t="str">
        <f>IF(O192&lt;&gt;"",VLOOKUP(O192,Runners!CZ$3:DM$201,V$1,FALSE),"")</f>
        <v/>
      </c>
      <c r="W192" s="19" t="str">
        <f t="shared" si="58"/>
        <v/>
      </c>
    </row>
    <row r="193" spans="3:23" x14ac:dyDescent="0.2">
      <c r="C193" s="3">
        <f>IF(A193&lt;&gt;"",VLOOKUP(A193,Runners!A$3:AS$201,C$1,FALSE),0)</f>
        <v>0</v>
      </c>
      <c r="D193" s="6">
        <f t="shared" si="59"/>
        <v>189</v>
      </c>
      <c r="E193" s="2"/>
      <c r="F193" s="2"/>
      <c r="J193" s="1">
        <f t="shared" si="51"/>
        <v>0</v>
      </c>
      <c r="M193" s="8" t="str">
        <f>IF(D193&lt;=L$4,SMALL(E$4:E$202,D193),"")</f>
        <v/>
      </c>
      <c r="N193" s="8" t="str">
        <f>IF(D193&lt;=L$4,VLOOKUP(M193,E$4:F$202,2,FALSE),"")</f>
        <v/>
      </c>
      <c r="O193" s="1" t="str">
        <f>IF(D193&lt;=L$4,VLOOKUP(M193,E$4:J$202,6,FALSE),"")</f>
        <v/>
      </c>
      <c r="P193" s="40" t="str">
        <f>IF(D193&lt;=L$4,VLOOKUP(O193,A$4:B$202,2,FALSE),"")</f>
        <v/>
      </c>
      <c r="Q193" s="40" t="str">
        <f t="shared" si="56"/>
        <v/>
      </c>
      <c r="R193" s="6">
        <f t="shared" si="53"/>
        <v>0</v>
      </c>
      <c r="S193" s="6">
        <f>IF(AND(D193&lt;=L$4,P193&lt;&gt;"Y"),IF(N193&lt;VLOOKUP(O193,Runners!A$3:CT$201,S$1,FALSE),IF(Y$2="zero",0,Y$2),0),0)</f>
        <v>0</v>
      </c>
      <c r="T193" s="6">
        <f t="shared" si="57"/>
        <v>0</v>
      </c>
      <c r="U193" s="2"/>
      <c r="V193" s="2" t="str">
        <f>IF(O193&lt;&gt;"",VLOOKUP(O193,Runners!CZ$3:DM$201,V$1,FALSE),"")</f>
        <v/>
      </c>
      <c r="W193" s="19" t="str">
        <f t="shared" si="58"/>
        <v/>
      </c>
    </row>
    <row r="194" spans="3:23" x14ac:dyDescent="0.2">
      <c r="C194" s="3">
        <f>IF(A194&lt;&gt;"",VLOOKUP(A194,Runners!A$3:AS$201,C$1,FALSE),0)</f>
        <v>0</v>
      </c>
      <c r="D194" s="6">
        <f t="shared" si="59"/>
        <v>190</v>
      </c>
      <c r="E194" s="2"/>
      <c r="F194" s="2"/>
      <c r="J194" s="1">
        <f t="shared" si="51"/>
        <v>0</v>
      </c>
      <c r="M194" s="8" t="str">
        <f>IF(D194&lt;=L$4,SMALL(E$4:E$202,D194),"")</f>
        <v/>
      </c>
      <c r="N194" s="8" t="str">
        <f>IF(D194&lt;=L$4,VLOOKUP(M194,E$4:F$202,2,FALSE),"")</f>
        <v/>
      </c>
      <c r="O194" s="1" t="str">
        <f>IF(D194&lt;=L$4,VLOOKUP(M194,E$4:J$202,6,FALSE),"")</f>
        <v/>
      </c>
      <c r="P194" s="40" t="str">
        <f>IF(D194&lt;=L$4,VLOOKUP(O194,A$4:B$202,2,FALSE),"")</f>
        <v/>
      </c>
      <c r="Q194" s="40" t="str">
        <f t="shared" si="56"/>
        <v/>
      </c>
      <c r="R194" s="6">
        <f t="shared" si="53"/>
        <v>0</v>
      </c>
      <c r="S194" s="6">
        <f>IF(AND(D194&lt;=L$4,P194&lt;&gt;"Y"),IF(N194&lt;VLOOKUP(O194,Runners!A$3:CT$201,S$1,FALSE),IF(Y$2="zero",0,Y$2),0),0)</f>
        <v>0</v>
      </c>
      <c r="T194" s="6">
        <f t="shared" si="57"/>
        <v>0</v>
      </c>
      <c r="U194" s="2"/>
      <c r="V194" s="2" t="str">
        <f>IF(O194&lt;&gt;"",VLOOKUP(O194,Runners!CZ$3:DM$201,V$1,FALSE),"")</f>
        <v/>
      </c>
      <c r="W194" s="19" t="str">
        <f t="shared" si="58"/>
        <v/>
      </c>
    </row>
    <row r="195" spans="3:23" x14ac:dyDescent="0.2">
      <c r="C195" s="3">
        <f>IF(A195&lt;&gt;"",VLOOKUP(A195,Runners!A$3:AS$201,C$1,FALSE),0)</f>
        <v>0</v>
      </c>
      <c r="D195" s="6">
        <f t="shared" si="59"/>
        <v>191</v>
      </c>
      <c r="E195" s="2"/>
      <c r="F195" s="2"/>
      <c r="J195" s="1">
        <f t="shared" si="51"/>
        <v>0</v>
      </c>
      <c r="M195" s="8" t="str">
        <f>IF(D195&lt;=L$4,SMALL(E$4:E$202,D195),"")</f>
        <v/>
      </c>
      <c r="N195" s="8" t="str">
        <f>IF(D195&lt;=L$4,VLOOKUP(M195,E$4:F$202,2,FALSE),"")</f>
        <v/>
      </c>
      <c r="O195" s="1" t="str">
        <f>IF(D195&lt;=L$4,VLOOKUP(M195,E$4:J$202,6,FALSE),"")</f>
        <v/>
      </c>
      <c r="P195" s="40" t="str">
        <f>IF(D195&lt;=L$4,VLOOKUP(O195,A$4:B$202,2,FALSE),"")</f>
        <v/>
      </c>
      <c r="Q195" s="40" t="str">
        <f t="shared" si="56"/>
        <v/>
      </c>
      <c r="R195" s="6">
        <f t="shared" si="53"/>
        <v>0</v>
      </c>
      <c r="S195" s="6">
        <f>IF(AND(D195&lt;=L$4,P195&lt;&gt;"Y"),IF(N195&lt;VLOOKUP(O195,Runners!A$3:CT$201,S$1,FALSE),IF(Y$2="zero",0,Y$2),0),0)</f>
        <v>0</v>
      </c>
      <c r="T195" s="6">
        <f t="shared" si="57"/>
        <v>0</v>
      </c>
      <c r="U195" s="2"/>
      <c r="V195" s="2" t="str">
        <f>IF(O195&lt;&gt;"",VLOOKUP(O195,Runners!CZ$3:DM$201,V$1,FALSE),"")</f>
        <v/>
      </c>
      <c r="W195" s="19" t="str">
        <f t="shared" si="58"/>
        <v/>
      </c>
    </row>
    <row r="196" spans="3:23" x14ac:dyDescent="0.2">
      <c r="C196" s="3">
        <f>IF(A196&lt;&gt;"",VLOOKUP(A196,Runners!A$3:AS$201,C$1,FALSE),0)</f>
        <v>0</v>
      </c>
      <c r="D196" s="6">
        <f t="shared" si="59"/>
        <v>192</v>
      </c>
      <c r="E196" s="2"/>
      <c r="F196" s="2"/>
      <c r="J196" s="1">
        <f t="shared" si="51"/>
        <v>0</v>
      </c>
      <c r="M196" s="8" t="str">
        <f>IF(D196&lt;=L$4,SMALL(E$4:E$202,D196),"")</f>
        <v/>
      </c>
      <c r="N196" s="8" t="str">
        <f>IF(D196&lt;=L$4,VLOOKUP(M196,E$4:F$202,2,FALSE),"")</f>
        <v/>
      </c>
      <c r="O196" s="1" t="str">
        <f>IF(D196&lt;=L$4,VLOOKUP(M196,E$4:J$202,6,FALSE),"")</f>
        <v/>
      </c>
      <c r="P196" s="40" t="str">
        <f>IF(D196&lt;=L$4,VLOOKUP(O196,A$4:B$202,2,FALSE),"")</f>
        <v/>
      </c>
      <c r="Q196" s="40" t="str">
        <f t="shared" si="56"/>
        <v/>
      </c>
      <c r="R196" s="6">
        <f t="shared" si="53"/>
        <v>0</v>
      </c>
      <c r="S196" s="6">
        <f>IF(AND(D196&lt;=L$4,P196&lt;&gt;"Y"),IF(N196&lt;VLOOKUP(O196,Runners!A$3:CT$201,S$1,FALSE),IF(Y$2="zero",0,Y$2),0),0)</f>
        <v>0</v>
      </c>
      <c r="T196" s="6">
        <f t="shared" si="57"/>
        <v>0</v>
      </c>
      <c r="U196" s="2"/>
      <c r="V196" s="2" t="str">
        <f>IF(O196&lt;&gt;"",VLOOKUP(O196,Runners!CZ$3:DM$201,V$1,FALSE),"")</f>
        <v/>
      </c>
      <c r="W196" s="19" t="str">
        <f t="shared" si="58"/>
        <v/>
      </c>
    </row>
    <row r="197" spans="3:23" x14ac:dyDescent="0.2">
      <c r="C197" s="3">
        <f>IF(A197&lt;&gt;"",VLOOKUP(A197,Runners!A$3:AS$201,C$1,FALSE),0)</f>
        <v>0</v>
      </c>
      <c r="D197" s="6">
        <f t="shared" si="59"/>
        <v>193</v>
      </c>
      <c r="E197" s="2"/>
      <c r="F197" s="2"/>
      <c r="J197" s="1">
        <f t="shared" si="51"/>
        <v>0</v>
      </c>
      <c r="M197" s="8" t="str">
        <f>IF(D197&lt;=L$4,SMALL(E$4:E$202,D197),"")</f>
        <v/>
      </c>
      <c r="N197" s="8" t="str">
        <f>IF(D197&lt;=L$4,VLOOKUP(M197,E$4:F$202,2,FALSE),"")</f>
        <v/>
      </c>
      <c r="O197" s="1" t="str">
        <f>IF(D197&lt;=L$4,VLOOKUP(M197,E$4:J$202,6,FALSE),"")</f>
        <v/>
      </c>
      <c r="P197" s="40" t="str">
        <f>IF(D197&lt;=L$4,VLOOKUP(O197,A$4:B$202,2,FALSE),"")</f>
        <v/>
      </c>
      <c r="Q197" s="40" t="str">
        <f t="shared" si="56"/>
        <v/>
      </c>
      <c r="R197" s="6">
        <f t="shared" si="53"/>
        <v>0</v>
      </c>
      <c r="S197" s="6">
        <f>IF(AND(D197&lt;=L$4,P197&lt;&gt;"Y"),IF(N197&lt;VLOOKUP(O197,Runners!A$3:CT$201,S$1,FALSE),IF(Y$2="zero",0,Y$2),0),0)</f>
        <v>0</v>
      </c>
      <c r="T197" s="6">
        <f t="shared" si="57"/>
        <v>0</v>
      </c>
      <c r="U197" s="2"/>
      <c r="V197" s="2" t="str">
        <f>IF(O197&lt;&gt;"",VLOOKUP(O197,Runners!CZ$3:DM$201,V$1,FALSE),"")</f>
        <v/>
      </c>
      <c r="W197" s="19" t="str">
        <f t="shared" si="58"/>
        <v/>
      </c>
    </row>
    <row r="198" spans="3:23" x14ac:dyDescent="0.2">
      <c r="C198" s="3">
        <f>IF(A198&lt;&gt;"",VLOOKUP(A198,Runners!A$3:AS$201,C$1,FALSE),0)</f>
        <v>0</v>
      </c>
      <c r="D198" s="6">
        <f t="shared" si="59"/>
        <v>194</v>
      </c>
      <c r="E198" s="2"/>
      <c r="F198" s="2"/>
      <c r="J198" s="1">
        <f t="shared" si="51"/>
        <v>0</v>
      </c>
      <c r="M198" s="8" t="str">
        <f>IF(D198&lt;=L$4,SMALL(E$4:E$202,D198),"")</f>
        <v/>
      </c>
      <c r="N198" s="8" t="str">
        <f>IF(D198&lt;=L$4,VLOOKUP(M198,E$4:F$202,2,FALSE),"")</f>
        <v/>
      </c>
      <c r="O198" s="1" t="str">
        <f>IF(D198&lt;=L$4,VLOOKUP(M198,E$4:J$202,6,FALSE),"")</f>
        <v/>
      </c>
      <c r="P198" s="40" t="str">
        <f>IF(D198&lt;=L$4,VLOOKUP(O198,A$4:B$202,2,FALSE),"")</f>
        <v/>
      </c>
      <c r="Q198" s="40" t="str">
        <f t="shared" si="56"/>
        <v/>
      </c>
      <c r="R198" s="6">
        <f t="shared" ref="R198:R201" si="60">IF(Q198=Q197,0,IF(Q198&gt;0,Q198,1))</f>
        <v>0</v>
      </c>
      <c r="S198" s="6">
        <f>IF(AND(D198&lt;=L$4,P198&lt;&gt;"Y"),IF(N198&lt;VLOOKUP(O198,Runners!A$3:CT$201,S$1,FALSE),IF(Y$2="zero",0,Y$2),0),0)</f>
        <v>0</v>
      </c>
      <c r="T198" s="6">
        <f t="shared" si="57"/>
        <v>0</v>
      </c>
      <c r="U198" s="2"/>
      <c r="V198" s="2" t="str">
        <f>IF(O198&lt;&gt;"",VLOOKUP(O198,Runners!CZ$3:DM$201,V$1,FALSE),"")</f>
        <v/>
      </c>
      <c r="W198" s="19" t="str">
        <f t="shared" si="58"/>
        <v/>
      </c>
    </row>
    <row r="199" spans="3:23" x14ac:dyDescent="0.2">
      <c r="C199" s="3">
        <f>IF(A199&lt;&gt;"",VLOOKUP(A199,Runners!A$3:AS$201,C$1,FALSE),0)</f>
        <v>0</v>
      </c>
      <c r="D199" s="6">
        <f t="shared" si="59"/>
        <v>195</v>
      </c>
      <c r="E199" s="2"/>
      <c r="F199" s="2"/>
      <c r="J199" s="1">
        <f t="shared" ref="J199:J201" si="61">A199</f>
        <v>0</v>
      </c>
      <c r="M199" s="8" t="str">
        <f>IF(D199&lt;=L$4,SMALL(E$4:E$202,D199),"")</f>
        <v/>
      </c>
      <c r="N199" s="8" t="str">
        <f>IF(D199&lt;=L$4,VLOOKUP(M199,E$4:F$202,2,FALSE),"")</f>
        <v/>
      </c>
      <c r="O199" s="1" t="str">
        <f>IF(D199&lt;=L$4,VLOOKUP(M199,E$4:J$202,6,FALSE),"")</f>
        <v/>
      </c>
      <c r="P199" s="40" t="str">
        <f>IF(D199&lt;=L$4,VLOOKUP(O199,A$4:B$202,2,FALSE),"")</f>
        <v/>
      </c>
      <c r="Q199" s="40" t="str">
        <f t="shared" si="56"/>
        <v/>
      </c>
      <c r="R199" s="6">
        <f t="shared" si="60"/>
        <v>0</v>
      </c>
      <c r="S199" s="6">
        <f>IF(AND(D199&lt;=L$4,P199&lt;&gt;"Y"),IF(N199&lt;VLOOKUP(O199,Runners!A$3:CT$201,S$1,FALSE),IF(Y$2="zero",0,Y$2),0),0)</f>
        <v>0</v>
      </c>
      <c r="T199" s="6">
        <f t="shared" si="57"/>
        <v>0</v>
      </c>
      <c r="U199" s="2"/>
      <c r="V199" s="2" t="str">
        <f>IF(O199&lt;&gt;"",VLOOKUP(O199,Runners!CZ$3:DM$201,V$1,FALSE),"")</f>
        <v/>
      </c>
      <c r="W199" s="19" t="str">
        <f t="shared" si="58"/>
        <v/>
      </c>
    </row>
    <row r="200" spans="3:23" x14ac:dyDescent="0.2">
      <c r="C200" s="3">
        <f>IF(A200&lt;&gt;"",VLOOKUP(A200,Runners!A$3:AS$201,C$1,FALSE),0)</f>
        <v>0</v>
      </c>
      <c r="D200" s="6">
        <f t="shared" si="59"/>
        <v>196</v>
      </c>
      <c r="E200" s="2"/>
      <c r="F200" s="2"/>
      <c r="J200" s="1">
        <f t="shared" si="61"/>
        <v>0</v>
      </c>
      <c r="M200" s="8" t="str">
        <f>IF(D200&lt;=L$4,SMALL(E$4:E$202,D200),"")</f>
        <v/>
      </c>
      <c r="N200" s="8" t="str">
        <f>IF(D200&lt;=L$4,VLOOKUP(M200,E$4:F$202,2,FALSE),"")</f>
        <v/>
      </c>
      <c r="O200" s="1" t="str">
        <f>IF(D200&lt;=L$4,VLOOKUP(M200,E$4:J$202,6,FALSE),"")</f>
        <v/>
      </c>
      <c r="P200" s="40" t="str">
        <f>IF(D200&lt;=L$4,VLOOKUP(O200,A$4:B$202,2,FALSE),"")</f>
        <v/>
      </c>
      <c r="Q200" s="40" t="str">
        <f t="shared" si="56"/>
        <v/>
      </c>
      <c r="R200" s="6">
        <f t="shared" si="60"/>
        <v>0</v>
      </c>
      <c r="S200" s="6">
        <f>IF(AND(D200&lt;=L$4,P200&lt;&gt;"Y"),IF(N200&lt;VLOOKUP(O200,Runners!A$3:CT$201,S$1,FALSE),IF(Y$2="zero",0,Y$2),0),0)</f>
        <v>0</v>
      </c>
      <c r="T200" s="6">
        <f t="shared" si="57"/>
        <v>0</v>
      </c>
      <c r="U200" s="2"/>
      <c r="V200" s="2" t="str">
        <f>IF(O200&lt;&gt;"",VLOOKUP(O200,Runners!CZ$3:DM$201,V$1,FALSE),"")</f>
        <v/>
      </c>
      <c r="W200" s="19" t="str">
        <f t="shared" si="58"/>
        <v/>
      </c>
    </row>
    <row r="201" spans="3:23" x14ac:dyDescent="0.2">
      <c r="C201" s="3">
        <f>IF(A201&lt;&gt;"",VLOOKUP(A201,Runners!A$3:AS$201,C$1,FALSE),0)</f>
        <v>0</v>
      </c>
      <c r="D201" s="6">
        <f t="shared" si="59"/>
        <v>197</v>
      </c>
      <c r="E201" s="2"/>
      <c r="F201" s="2"/>
      <c r="J201" s="1">
        <f t="shared" si="61"/>
        <v>0</v>
      </c>
      <c r="M201" s="8" t="str">
        <f>IF(D201&lt;=L$4,SMALL(E$4:E$202,D201),"")</f>
        <v/>
      </c>
      <c r="N201" s="8" t="str">
        <f>IF(D201&lt;=L$4,VLOOKUP(M201,E$4:F$202,2,FALSE),"")</f>
        <v/>
      </c>
      <c r="O201" s="1" t="str">
        <f>IF(D201&lt;=L$4,VLOOKUP(M201,E$4:J$202,6,FALSE),"")</f>
        <v/>
      </c>
      <c r="P201" s="40" t="str">
        <f>IF(D201&lt;=L$4,VLOOKUP(O201,A$4:B$202,2,FALSE),"")</f>
        <v/>
      </c>
      <c r="Q201" s="40" t="str">
        <f t="shared" si="56"/>
        <v/>
      </c>
      <c r="R201" s="6">
        <f t="shared" si="60"/>
        <v>0</v>
      </c>
      <c r="S201" s="6">
        <f>IF(AND(D201&lt;=L$4,P201&lt;&gt;"Y"),IF(N201&lt;VLOOKUP(O201,Runners!A$3:CT$201,S$1,FALSE),IF(Y$2="zero",0,Y$2),0),0)</f>
        <v>0</v>
      </c>
      <c r="T201" s="6">
        <f t="shared" si="57"/>
        <v>0</v>
      </c>
      <c r="U201" s="2"/>
      <c r="V201" s="2" t="str">
        <f>IF(O201&lt;&gt;"",VLOOKUP(O201,Runners!CZ$3:DM$201,V$1,FALSE),"")</f>
        <v/>
      </c>
      <c r="W201" s="19" t="str">
        <f t="shared" si="58"/>
        <v/>
      </c>
    </row>
    <row r="202" spans="3:23" x14ac:dyDescent="0.2">
      <c r="M202" s="8"/>
      <c r="P202" s="40"/>
      <c r="Q202" s="40"/>
      <c r="S202" s="6" t="e">
        <f>IF(D202&lt;=L$4,IF(N202&lt;VLOOKUP(O202,Runners!A$3:CT$201,S$1,FALSE),2,0),0)</f>
        <v>#N/A</v>
      </c>
      <c r="T202" s="6"/>
      <c r="U202" s="2"/>
      <c r="V202" s="2"/>
      <c r="W202" s="19"/>
    </row>
  </sheetData>
  <sortState xmlns:xlrd2="http://schemas.microsoft.com/office/spreadsheetml/2017/richdata2" ref="A4:CE126">
    <sortCondition ref="A126"/>
  </sortState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CE202"/>
  <sheetViews>
    <sheetView showZeros="0" workbookViewId="0">
      <pane xSplit="4" ySplit="2" topLeftCell="E21" activePane="bottomRight" state="frozen"/>
      <selection pane="topRight" activeCell="E1" sqref="E1"/>
      <selection pane="bottomLeft" activeCell="A3" sqref="A3"/>
      <selection pane="bottomRight" activeCell="C55" sqref="C55:F55"/>
    </sheetView>
  </sheetViews>
  <sheetFormatPr defaultColWidth="8.85546875" defaultRowHeight="12" x14ac:dyDescent="0.2"/>
  <cols>
    <col min="1" max="1" width="16.28515625" style="1" customWidth="1"/>
    <col min="2" max="2" width="5.5703125" style="1" customWidth="1"/>
    <col min="3" max="3" width="7.7109375" style="1" customWidth="1"/>
    <col min="4" max="4" width="8" style="6" hidden="1" customWidth="1"/>
    <col min="5" max="5" width="8" style="1" customWidth="1"/>
    <col min="6" max="6" width="8.7109375" style="1" customWidth="1"/>
    <col min="7" max="7" width="8.7109375" style="6" customWidth="1"/>
    <col min="8" max="8" width="8.7109375" style="6" hidden="1" customWidth="1"/>
    <col min="9" max="9" width="8.140625" style="1" hidden="1" customWidth="1"/>
    <col min="10" max="10" width="5.7109375" style="1" hidden="1" customWidth="1"/>
    <col min="11" max="11" width="8.7109375" style="8" hidden="1" customWidth="1"/>
    <col min="12" max="12" width="11.140625" style="1" customWidth="1"/>
    <col min="13" max="13" width="8.85546875" style="1" customWidth="1"/>
    <col min="14" max="14" width="8.85546875" style="8" customWidth="1"/>
    <col min="15" max="15" width="16.7109375" style="1" customWidth="1"/>
    <col min="16" max="16" width="5.5703125" style="6" customWidth="1"/>
    <col min="17" max="17" width="0.140625" style="6" hidden="1" customWidth="1"/>
    <col min="18" max="19" width="5.5703125" style="6" customWidth="1"/>
    <col min="20" max="21" width="5.5703125" style="1" customWidth="1"/>
    <col min="22" max="22" width="8.85546875" style="1" hidden="1" customWidth="1"/>
    <col min="23" max="23" width="6.140625" style="1" customWidth="1"/>
    <col min="24" max="24" width="10.42578125" style="1" customWidth="1"/>
    <col min="25" max="16384" width="8.85546875" style="1"/>
  </cols>
  <sheetData>
    <row r="1" spans="1:83" s="7" customFormat="1" ht="25.9" hidden="1" customHeight="1" x14ac:dyDescent="0.25">
      <c r="C1" s="7">
        <v>37</v>
      </c>
      <c r="D1" s="5"/>
      <c r="E1" s="4"/>
      <c r="F1" s="4"/>
      <c r="G1" s="5"/>
      <c r="H1" s="5"/>
      <c r="K1" s="10"/>
      <c r="N1" s="10"/>
      <c r="P1" s="5"/>
      <c r="Q1" s="5">
        <v>89</v>
      </c>
      <c r="R1" s="5"/>
      <c r="S1" s="5">
        <v>89</v>
      </c>
      <c r="T1" s="7">
        <v>3</v>
      </c>
      <c r="V1" s="7">
        <v>5</v>
      </c>
    </row>
    <row r="2" spans="1:83" s="7" customFormat="1" ht="12" customHeight="1" x14ac:dyDescent="0.25">
      <c r="A2" s="7" t="s">
        <v>22</v>
      </c>
      <c r="B2" s="7" t="s">
        <v>65</v>
      </c>
      <c r="C2" s="7" t="s">
        <v>59</v>
      </c>
      <c r="D2" s="5">
        <v>0</v>
      </c>
      <c r="E2" s="4"/>
      <c r="F2" s="4"/>
      <c r="G2" s="5"/>
      <c r="H2" s="5"/>
      <c r="K2" s="10"/>
      <c r="L2" s="14" t="s">
        <v>138</v>
      </c>
      <c r="M2" s="14" t="s">
        <v>139</v>
      </c>
      <c r="N2" s="24" t="s">
        <v>140</v>
      </c>
      <c r="P2" s="39" t="s">
        <v>65</v>
      </c>
      <c r="Q2" s="39"/>
      <c r="R2" s="5" t="s">
        <v>34</v>
      </c>
      <c r="S2" s="5" t="s">
        <v>119</v>
      </c>
      <c r="T2" s="5" t="s">
        <v>124</v>
      </c>
      <c r="X2" s="12" t="s">
        <v>206</v>
      </c>
      <c r="Y2" s="51">
        <v>2</v>
      </c>
    </row>
    <row r="3" spans="1:83" s="7" customFormat="1" ht="16.149999999999999" hidden="1" customHeight="1" x14ac:dyDescent="0.25">
      <c r="D3" s="5">
        <v>0</v>
      </c>
      <c r="E3" s="4"/>
      <c r="F3" s="4"/>
      <c r="G3" s="5"/>
      <c r="H3" s="5"/>
      <c r="K3" s="10"/>
      <c r="L3" s="14"/>
      <c r="M3" s="14"/>
      <c r="N3" s="24"/>
      <c r="P3" s="39"/>
      <c r="Q3" s="39">
        <v>41</v>
      </c>
      <c r="R3" s="5">
        <v>41</v>
      </c>
      <c r="S3" s="5"/>
      <c r="T3" s="5"/>
    </row>
    <row r="4" spans="1:83" ht="12" customHeight="1" x14ac:dyDescent="0.2">
      <c r="A4" s="1" t="s">
        <v>199</v>
      </c>
      <c r="C4" s="3">
        <f>IF(A4&lt;&gt;"",VLOOKUP(A4,Runners!A$3:AS$201,C$1,FALSE),0)</f>
        <v>1.3020833333333334E-2</v>
      </c>
      <c r="D4" s="6">
        <f t="shared" ref="D4:D35" si="0">D3+1</f>
        <v>1</v>
      </c>
      <c r="E4" s="2">
        <v>3.8819444444444441E-2</v>
      </c>
      <c r="F4" s="2">
        <f t="shared" ref="F4:F35" si="1">IF(E4&gt;0,E4-C4,0)</f>
        <v>2.5798611111111105E-2</v>
      </c>
      <c r="J4" s="1" t="str">
        <f t="shared" ref="J4:J35" si="2">A4</f>
        <v>Aaron Kirkby</v>
      </c>
      <c r="L4" s="7">
        <f>COUNT(E4:E202)</f>
        <v>18</v>
      </c>
      <c r="M4" s="8">
        <f>IF(D4&lt;=L$4,SMALL(E$4:E$202,D4),"")</f>
        <v>3.4571759259259253E-2</v>
      </c>
      <c r="N4" s="8">
        <f>IF(D4&lt;=L$4,VLOOKUP(M4,E$4:F$202,2,FALSE),"")</f>
        <v>2.9189814814814807E-2</v>
      </c>
      <c r="O4" s="1" t="str">
        <f>IF(D4&lt;=L$4,VLOOKUP(M4,E$4:J$202,6,FALSE),"")</f>
        <v>Catherine MacLachlan</v>
      </c>
      <c r="P4" s="40">
        <f>IF(D4&lt;=L$4,VLOOKUP(O4,A$4:B$202,2,FALSE),"")</f>
        <v>0</v>
      </c>
      <c r="Q4" s="40">
        <f t="shared" ref="Q4:Q35" si="3">IF(D4&lt;=L$4,IF(P4="Y",Q3,Q3-1),"")</f>
        <v>40</v>
      </c>
      <c r="R4" s="6">
        <f t="shared" ref="R4:R35" si="4">IF(Q4=Q3,0,IF(Q4&gt;0,Q4,1))</f>
        <v>40</v>
      </c>
      <c r="S4" s="6">
        <f>IF(AND(D4&lt;=L$4,P4&lt;&gt;"Y"),IF(N4&lt;VLOOKUP(O4,Runners!A$3:CT$201,S$1,FALSE),IF(Y$2="zero",0,Y$2),0),0)</f>
        <v>0</v>
      </c>
      <c r="T4" s="6">
        <f t="shared" ref="T4:T35" si="5">IF(AND(D4&lt;=L$4,P4&lt;&gt;"Y"),S4+R4,0)</f>
        <v>40</v>
      </c>
      <c r="U4" s="2"/>
      <c r="V4" s="2">
        <f>IF(O4&lt;&gt;"",VLOOKUP(O4,Runners!CZ$3:DM$201,V$1,FALSE),"")</f>
        <v>3.0833333333333327E-2</v>
      </c>
      <c r="W4" s="19">
        <f t="shared" ref="W4:W35" si="6">IF(O4&lt;&gt;"",(V4-N4)/V4,"")</f>
        <v>5.3303303303303358E-2</v>
      </c>
    </row>
    <row r="5" spans="1:83" x14ac:dyDescent="0.2">
      <c r="A5" s="1" t="s">
        <v>5</v>
      </c>
      <c r="C5" s="3">
        <f>IF(A5&lt;&gt;"",VLOOKUP(A5,Runners!A$3:AS$201,C$1,FALSE),0)</f>
        <v>1.3888888888888888E-2</v>
      </c>
      <c r="D5" s="6">
        <f t="shared" si="0"/>
        <v>2</v>
      </c>
      <c r="E5" s="2"/>
      <c r="F5" s="2">
        <f t="shared" si="1"/>
        <v>0</v>
      </c>
      <c r="J5" s="1" t="str">
        <f t="shared" si="2"/>
        <v>Alan Elstone</v>
      </c>
      <c r="L5" s="7"/>
      <c r="M5" s="8">
        <f>IF(D5&lt;=L$4,SMALL(E$4:E$202,D5),"")</f>
        <v>3.5706018518518519E-2</v>
      </c>
      <c r="N5" s="8">
        <f>IF(D5&lt;=L$4,VLOOKUP(M5,E$4:F$202,2,FALSE),"")</f>
        <v>2.4247685185185185E-2</v>
      </c>
      <c r="O5" s="1" t="str">
        <f>IF(D5&lt;=L$4,VLOOKUP(M5,E$4:J$202,6,FALSE),"")</f>
        <v>Debbie Cooper</v>
      </c>
      <c r="P5" s="40">
        <f>IF(D5&lt;=L$4,VLOOKUP(O5,A$4:B$202,2,FALSE),"")</f>
        <v>0</v>
      </c>
      <c r="Q5" s="40">
        <f t="shared" si="3"/>
        <v>39</v>
      </c>
      <c r="R5" s="6">
        <f t="shared" si="4"/>
        <v>39</v>
      </c>
      <c r="S5" s="6">
        <f>IF(AND(D5&lt;=L$4,P5&lt;&gt;"Y"),IF(N5&lt;VLOOKUP(O5,Runners!A$3:CT$201,S$1,FALSE),IF(Y$2="zero",0,Y$2),0),0)</f>
        <v>2</v>
      </c>
      <c r="T5" s="6">
        <f t="shared" si="5"/>
        <v>41</v>
      </c>
      <c r="U5" s="2"/>
      <c r="V5" s="2">
        <f>IF(O5&lt;&gt;"",VLOOKUP(O5,Runners!CZ$3:DM$201,V$1,FALSE),"")</f>
        <v>2.4814814814814814E-2</v>
      </c>
      <c r="W5" s="19">
        <f t="shared" si="6"/>
        <v>2.2854477611940285E-2</v>
      </c>
      <c r="X5" s="2" t="s">
        <v>135</v>
      </c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</row>
    <row r="6" spans="1:83" x14ac:dyDescent="0.2">
      <c r="A6" s="1" t="s">
        <v>214</v>
      </c>
      <c r="B6" s="3"/>
      <c r="C6" s="3">
        <f>IF(A6&lt;&gt;"",VLOOKUP(A6,Runners!A$3:AS$201,C$1,FALSE),0)</f>
        <v>1.8576388888888889E-2</v>
      </c>
      <c r="D6" s="6">
        <f t="shared" si="0"/>
        <v>3</v>
      </c>
      <c r="E6" s="2"/>
      <c r="F6" s="2">
        <f t="shared" si="1"/>
        <v>0</v>
      </c>
      <c r="J6" s="1" t="str">
        <f t="shared" si="2"/>
        <v>Alex Fraser</v>
      </c>
      <c r="M6" s="8">
        <f>IF(D6&lt;=L$4,SMALL(E$4:E$202,D6),"")</f>
        <v>3.5868055555555556E-2</v>
      </c>
      <c r="N6" s="8">
        <f>IF(D6&lt;=L$4,VLOOKUP(M6,E$4:F$202,2,FALSE),"")</f>
        <v>2.1284722222222222E-2</v>
      </c>
      <c r="O6" s="1" t="str">
        <f>IF(D6&lt;=L$4,VLOOKUP(M6,E$4:J$202,6,FALSE),"")</f>
        <v>Daryl Bentley</v>
      </c>
      <c r="P6" s="40">
        <f>IF(D6&lt;=L$4,VLOOKUP(O6,A$4:B$202,2,FALSE),"")</f>
        <v>0</v>
      </c>
      <c r="Q6" s="40">
        <f t="shared" si="3"/>
        <v>38</v>
      </c>
      <c r="R6" s="6">
        <f t="shared" si="4"/>
        <v>38</v>
      </c>
      <c r="S6" s="6">
        <f>IF(AND(D6&lt;=L$4,P6&lt;&gt;"Y"),IF(N6&lt;VLOOKUP(O6,Runners!A$3:CT$201,S$1,FALSE),IF(Y$2="zero",0,Y$2),0),0)</f>
        <v>2</v>
      </c>
      <c r="T6" s="6">
        <f t="shared" si="5"/>
        <v>40</v>
      </c>
      <c r="U6" s="2"/>
      <c r="V6" s="2">
        <f>IF(O6&lt;&gt;"",VLOOKUP(O6,Runners!CZ$3:DM$201,V$1,FALSE),"")</f>
        <v>2.1574074074074072E-2</v>
      </c>
      <c r="W6" s="19">
        <f t="shared" si="6"/>
        <v>1.3412017167381874E-2</v>
      </c>
    </row>
    <row r="7" spans="1:83" x14ac:dyDescent="0.2">
      <c r="A7" s="1" t="s">
        <v>1</v>
      </c>
      <c r="C7" s="3">
        <f>IF(A7&lt;&gt;"",VLOOKUP(A7,Runners!A$3:AS$201,C$1,FALSE),0)</f>
        <v>1.8229166666666668E-2</v>
      </c>
      <c r="D7" s="6">
        <f t="shared" si="0"/>
        <v>4</v>
      </c>
      <c r="E7" s="2"/>
      <c r="F7" s="2">
        <f t="shared" si="1"/>
        <v>0</v>
      </c>
      <c r="J7" s="1" t="str">
        <f t="shared" si="2"/>
        <v>Alex Tate</v>
      </c>
      <c r="M7" s="8">
        <f>IF(D7&lt;=L$4,SMALL(E$4:E$202,D7),"")</f>
        <v>3.5983796296296298E-2</v>
      </c>
      <c r="N7" s="8">
        <f>IF(D7&lt;=L$4,VLOOKUP(M7,E$4:F$202,2,FALSE),"")</f>
        <v>2.5046296296296299E-2</v>
      </c>
      <c r="O7" s="1" t="str">
        <f>IF(D7&lt;=L$4,VLOOKUP(M7,E$4:J$202,6,FALSE),"")</f>
        <v>Greg Oulton</v>
      </c>
      <c r="P7" s="40">
        <f>IF(D7&lt;=L$4,VLOOKUP(O7,A$4:B$202,2,FALSE),"")</f>
        <v>0</v>
      </c>
      <c r="Q7" s="40">
        <f t="shared" si="3"/>
        <v>37</v>
      </c>
      <c r="R7" s="6">
        <f t="shared" si="4"/>
        <v>37</v>
      </c>
      <c r="S7" s="6">
        <f>IF(AND(D7&lt;=L$4,P7&lt;&gt;"Y"),IF(N7&lt;VLOOKUP(O7,Runners!A$3:CT$201,S$1,FALSE),IF(Y$2="zero",0,Y$2),0),0)</f>
        <v>2</v>
      </c>
      <c r="T7" s="6">
        <f t="shared" si="5"/>
        <v>39</v>
      </c>
      <c r="U7" s="2"/>
      <c r="V7" s="2">
        <f>IF(O7&lt;&gt;"",VLOOKUP(O7,Runners!CZ$3:DM$201,V$1,FALSE),"")</f>
        <v>2.5277777777777784E-2</v>
      </c>
      <c r="W7" s="19">
        <f t="shared" si="6"/>
        <v>9.1575091575093054E-3</v>
      </c>
    </row>
    <row r="8" spans="1:83" x14ac:dyDescent="0.2">
      <c r="A8" s="1" t="s">
        <v>228</v>
      </c>
      <c r="C8" s="3">
        <f>IF(A8&lt;&gt;"",VLOOKUP(A8,Runners!A$3:AS$201,C$1,FALSE),0)</f>
        <v>1.0243055555555556E-2</v>
      </c>
      <c r="D8" s="6">
        <f t="shared" si="0"/>
        <v>5</v>
      </c>
      <c r="E8" s="2"/>
      <c r="F8" s="2">
        <f t="shared" si="1"/>
        <v>0</v>
      </c>
      <c r="J8" s="1" t="str">
        <f t="shared" si="2"/>
        <v>Alex Wiggins</v>
      </c>
      <c r="M8" s="8">
        <f>IF(D8&lt;=L$4,SMALL(E$4:E$202,D8),"")</f>
        <v>3.6203703703703703E-2</v>
      </c>
      <c r="N8" s="8">
        <f>IF(D8&lt;=L$4,VLOOKUP(M8,E$4:F$202,2,FALSE),"")</f>
        <v>2.0231481481481482E-2</v>
      </c>
      <c r="O8" s="1" t="str">
        <f>IF(D8&lt;=L$4,VLOOKUP(M8,E$4:J$202,6,FALSE),"")</f>
        <v>Oliver Thomson</v>
      </c>
      <c r="P8" s="40">
        <f>IF(D8&lt;=L$4,VLOOKUP(O8,A$4:B$202,2,FALSE),"")</f>
        <v>0</v>
      </c>
      <c r="Q8" s="40">
        <f t="shared" si="3"/>
        <v>36</v>
      </c>
      <c r="R8" s="6">
        <f t="shared" si="4"/>
        <v>36</v>
      </c>
      <c r="S8" s="6">
        <f>IF(AND(D8&lt;=L$4,P8&lt;&gt;"Y"),IF(N8&lt;VLOOKUP(O8,Runners!A$3:CT$201,S$1,FALSE),IF(Y$2="zero",0,Y$2),0),0)</f>
        <v>0</v>
      </c>
      <c r="T8" s="6">
        <f t="shared" si="5"/>
        <v>36</v>
      </c>
      <c r="U8" s="2"/>
      <c r="V8" s="2">
        <f>IF(O8&lt;&gt;"",VLOOKUP(O8,Runners!CZ$3:DM$201,V$1,FALSE),"")</f>
        <v>2.0196759259259262E-2</v>
      </c>
      <c r="W8" s="19">
        <f t="shared" si="6"/>
        <v>-1.7191977077363146E-3</v>
      </c>
    </row>
    <row r="9" spans="1:83" x14ac:dyDescent="0.2">
      <c r="A9" s="1" t="s">
        <v>216</v>
      </c>
      <c r="C9" s="3">
        <f>IF(A9&lt;&gt;"",VLOOKUP(A9,Runners!A$3:AS$201,C$1,FALSE),0)</f>
        <v>1.9791666666666666E-2</v>
      </c>
      <c r="D9" s="6">
        <f t="shared" si="0"/>
        <v>6</v>
      </c>
      <c r="E9" s="2"/>
      <c r="F9" s="2">
        <f t="shared" si="1"/>
        <v>0</v>
      </c>
      <c r="J9" s="1" t="str">
        <f t="shared" si="2"/>
        <v>Alistair Leivers</v>
      </c>
      <c r="M9" s="8">
        <f>IF(D9&lt;=L$4,SMALL(E$4:E$202,D9),"")</f>
        <v>3.6481481481481483E-2</v>
      </c>
      <c r="N9" s="8">
        <f>IF(D9&lt;=L$4,VLOOKUP(M9,E$4:F$202,2,FALSE),"")</f>
        <v>2.1898148148148149E-2</v>
      </c>
      <c r="O9" s="1" t="str">
        <f>IF(D9&lt;=L$4,VLOOKUP(M9,E$4:J$202,6,FALSE),"")</f>
        <v>Clare Taylor</v>
      </c>
      <c r="P9" s="40">
        <f>IF(D9&lt;=L$4,VLOOKUP(O9,A$4:B$202,2,FALSE),"")</f>
        <v>0</v>
      </c>
      <c r="Q9" s="40">
        <f t="shared" si="3"/>
        <v>35</v>
      </c>
      <c r="R9" s="6">
        <f t="shared" si="4"/>
        <v>35</v>
      </c>
      <c r="S9" s="6">
        <f>IF(AND(D9&lt;=L$4,P9&lt;&gt;"Y"),IF(N9&lt;VLOOKUP(O9,Runners!A$3:CT$201,S$1,FALSE),IF(Y$2="zero",0,Y$2),0),0)</f>
        <v>0</v>
      </c>
      <c r="T9" s="6">
        <f t="shared" si="5"/>
        <v>35</v>
      </c>
      <c r="U9" s="2"/>
      <c r="V9" s="2">
        <f>IF(O9&lt;&gt;"",VLOOKUP(O9,Runners!CZ$3:DM$201,V$1,FALSE),"")</f>
        <v>2.1682696908795103E-2</v>
      </c>
      <c r="W9" s="19">
        <f t="shared" si="6"/>
        <v>-9.9365517241378418E-3</v>
      </c>
    </row>
    <row r="10" spans="1:83" x14ac:dyDescent="0.2">
      <c r="A10" s="1" t="s">
        <v>48</v>
      </c>
      <c r="B10" s="3"/>
      <c r="C10" s="3">
        <f>IF(A10&lt;&gt;"",VLOOKUP(A10,Runners!A$3:AS$201,C$1,FALSE),0)</f>
        <v>1.8402777777777778E-2</v>
      </c>
      <c r="D10" s="6">
        <f t="shared" si="0"/>
        <v>7</v>
      </c>
      <c r="E10" s="2"/>
      <c r="F10" s="2">
        <f t="shared" si="1"/>
        <v>0</v>
      </c>
      <c r="J10" s="1" t="str">
        <f t="shared" si="2"/>
        <v>Andy Draper</v>
      </c>
      <c r="M10" s="8">
        <f>IF(D10&lt;=L$4,SMALL(E$4:E$202,D10),"")</f>
        <v>3.6539351851851851E-2</v>
      </c>
      <c r="N10" s="8">
        <f>IF(D10&lt;=L$4,VLOOKUP(M10,E$4:F$202,2,FALSE),"")</f>
        <v>2.5949074074074072E-2</v>
      </c>
      <c r="O10" s="1" t="str">
        <f>IF(D10&lt;=L$4,VLOOKUP(M10,E$4:J$202,6,FALSE),"")</f>
        <v>Peter Thomson</v>
      </c>
      <c r="P10" s="40">
        <f>IF(D10&lt;=L$4,VLOOKUP(O10,A$4:B$202,2,FALSE),"")</f>
        <v>0</v>
      </c>
      <c r="Q10" s="40">
        <f t="shared" si="3"/>
        <v>34</v>
      </c>
      <c r="R10" s="6">
        <f t="shared" si="4"/>
        <v>34</v>
      </c>
      <c r="S10" s="6">
        <f>IF(AND(D10&lt;=L$4,P10&lt;&gt;"Y"),IF(N10&lt;VLOOKUP(O10,Runners!A$3:CT$201,S$1,FALSE),IF(Y$2="zero",0,Y$2),0),0)</f>
        <v>0</v>
      </c>
      <c r="T10" s="6">
        <f t="shared" si="5"/>
        <v>34</v>
      </c>
      <c r="U10" s="2"/>
      <c r="V10" s="2">
        <f>IF(O10&lt;&gt;"",VLOOKUP(O10,Runners!CZ$3:DM$201,V$1,FALSE),"")</f>
        <v>2.568287037037037E-2</v>
      </c>
      <c r="W10" s="19">
        <f t="shared" si="6"/>
        <v>-1.0365029292474041E-2</v>
      </c>
    </row>
    <row r="11" spans="1:83" x14ac:dyDescent="0.2">
      <c r="A11" s="1" t="s">
        <v>27</v>
      </c>
      <c r="C11" s="3">
        <f>IF(A11&lt;&gt;"",VLOOKUP(A11,Runners!A$3:AS$201,C$1,FALSE),0)</f>
        <v>1.7881944444444443E-2</v>
      </c>
      <c r="D11" s="6">
        <f t="shared" si="0"/>
        <v>8</v>
      </c>
      <c r="E11" s="2"/>
      <c r="F11" s="2">
        <f t="shared" si="1"/>
        <v>0</v>
      </c>
      <c r="J11" s="1" t="str">
        <f t="shared" si="2"/>
        <v>Andy Unsworth</v>
      </c>
      <c r="M11" s="8">
        <f>IF(D11&lt;=L$4,SMALL(E$4:E$202,D11),"")</f>
        <v>3.6655092592592593E-2</v>
      </c>
      <c r="N11" s="8">
        <f>IF(D11&lt;=L$4,VLOOKUP(M11,E$4:F$202,2,FALSE),"")</f>
        <v>2.6238425925925929E-2</v>
      </c>
      <c r="O11" s="1" t="str">
        <f>IF(D11&lt;=L$4,VLOOKUP(M11,E$4:J$202,6,FALSE),"")</f>
        <v>Liz Canavan</v>
      </c>
      <c r="P11" s="40">
        <f>IF(D11&lt;=L$4,VLOOKUP(O11,A$4:B$202,2,FALSE),"")</f>
        <v>0</v>
      </c>
      <c r="Q11" s="40">
        <f t="shared" si="3"/>
        <v>33</v>
      </c>
      <c r="R11" s="6">
        <f t="shared" si="4"/>
        <v>33</v>
      </c>
      <c r="S11" s="6">
        <f>IF(AND(D11&lt;=L$4,P11&lt;&gt;"Y"),IF(N11&lt;VLOOKUP(O11,Runners!A$3:CT$201,S$1,FALSE),IF(Y$2="zero",0,Y$2),0),0)</f>
        <v>2</v>
      </c>
      <c r="T11" s="6">
        <f t="shared" si="5"/>
        <v>35</v>
      </c>
      <c r="U11" s="2"/>
      <c r="V11" s="2">
        <f>IF(O11&lt;&gt;"",VLOOKUP(O11,Runners!CZ$3:DM$201,V$1,FALSE),"")</f>
        <v>2.5830314009661823E-2</v>
      </c>
      <c r="W11" s="19">
        <f t="shared" si="6"/>
        <v>-1.579972725501716E-2</v>
      </c>
    </row>
    <row r="12" spans="1:83" x14ac:dyDescent="0.2">
      <c r="A12" s="1" t="s">
        <v>190</v>
      </c>
      <c r="C12" s="3">
        <f>IF(A12&lt;&gt;"",VLOOKUP(A12,Runners!A$3:AS$201,C$1,FALSE),0)</f>
        <v>7.9861111111111105E-3</v>
      </c>
      <c r="D12" s="6">
        <f t="shared" si="0"/>
        <v>9</v>
      </c>
      <c r="E12" s="2"/>
      <c r="F12" s="2">
        <f t="shared" si="1"/>
        <v>0</v>
      </c>
      <c r="J12" s="1" t="str">
        <f t="shared" si="2"/>
        <v>Angela Bremner</v>
      </c>
      <c r="M12" s="8">
        <f>IF(D12&lt;=L$4,SMALL(E$4:E$202,D12),"")</f>
        <v>3.6759259259259255E-2</v>
      </c>
      <c r="N12" s="8">
        <f>IF(D12&lt;=L$4,VLOOKUP(M12,E$4:F$202,2,FALSE),"")</f>
        <v>1.8182870370370367E-2</v>
      </c>
      <c r="O12" s="1" t="str">
        <f>IF(D12&lt;=L$4,VLOOKUP(M12,E$4:J$202,6,FALSE),"")</f>
        <v>Tom Howarth</v>
      </c>
      <c r="P12" s="40">
        <f>IF(D12&lt;=L$4,VLOOKUP(O12,A$4:B$202,2,FALSE),"")</f>
        <v>0</v>
      </c>
      <c r="Q12" s="40">
        <f t="shared" si="3"/>
        <v>32</v>
      </c>
      <c r="R12" s="6">
        <f t="shared" si="4"/>
        <v>32</v>
      </c>
      <c r="S12" s="6">
        <f>IF(AND(D12&lt;=L$4,P12&lt;&gt;"Y"),IF(N12&lt;VLOOKUP(O12,Runners!A$3:CT$201,S$1,FALSE),IF(Y$2="zero",0,Y$2),0),0)</f>
        <v>0</v>
      </c>
      <c r="T12" s="6">
        <f t="shared" si="5"/>
        <v>32</v>
      </c>
      <c r="U12" s="2"/>
      <c r="V12" s="2">
        <f>IF(O12&lt;&gt;"",VLOOKUP(O12,Runners!CZ$3:DM$201,V$1,FALSE),"")</f>
        <v>1.7638888888888888E-2</v>
      </c>
      <c r="W12" s="19">
        <f t="shared" si="6"/>
        <v>-3.08398950131232E-2</v>
      </c>
    </row>
    <row r="13" spans="1:83" x14ac:dyDescent="0.2">
      <c r="A13" s="1" t="s">
        <v>21</v>
      </c>
      <c r="C13" s="3">
        <f>IF(A13&lt;&gt;"",VLOOKUP(A13,Runners!A$3:AS$201,C$1,FALSE),0)</f>
        <v>1.4236111111111111E-2</v>
      </c>
      <c r="D13" s="6">
        <f t="shared" si="0"/>
        <v>10</v>
      </c>
      <c r="E13" s="2"/>
      <c r="F13" s="2">
        <f t="shared" si="1"/>
        <v>0</v>
      </c>
      <c r="J13" s="1" t="str">
        <f t="shared" si="2"/>
        <v>Barbara Holmes</v>
      </c>
      <c r="M13" s="8">
        <f>IF(D13&lt;=L$4,SMALL(E$4:E$202,D13),"")</f>
        <v>3.6840277777777777E-2</v>
      </c>
      <c r="N13" s="8">
        <f>IF(D13&lt;=L$4,VLOOKUP(M13,E$4:F$202,2,FALSE),"")</f>
        <v>0.02</v>
      </c>
      <c r="O13" s="1" t="str">
        <f>IF(D13&lt;=L$4,VLOOKUP(M13,E$4:J$202,6,FALSE),"")</f>
        <v>Dom Kirby</v>
      </c>
      <c r="P13" s="40">
        <f>IF(D13&lt;=L$4,VLOOKUP(O13,A$4:B$202,2,FALSE),"")</f>
        <v>0</v>
      </c>
      <c r="Q13" s="40">
        <f t="shared" si="3"/>
        <v>31</v>
      </c>
      <c r="R13" s="6">
        <f t="shared" si="4"/>
        <v>31</v>
      </c>
      <c r="S13" s="6">
        <f>IF(AND(D13&lt;=L$4,P13&lt;&gt;"Y"),IF(N13&lt;VLOOKUP(O13,Runners!A$3:CT$201,S$1,FALSE),IF(Y$2="zero",0,Y$2),0),0)</f>
        <v>0</v>
      </c>
      <c r="T13" s="6">
        <f t="shared" si="5"/>
        <v>31</v>
      </c>
      <c r="U13" s="2"/>
      <c r="V13" s="2">
        <f>IF(O13&lt;&gt;"",VLOOKUP(O13,Runners!CZ$3:DM$201,V$1,FALSE),"")</f>
        <v>1.9396084943639289E-2</v>
      </c>
      <c r="W13" s="19">
        <f t="shared" si="6"/>
        <v>-3.1135925529072187E-2</v>
      </c>
    </row>
    <row r="14" spans="1:83" x14ac:dyDescent="0.2">
      <c r="A14" s="1" t="s">
        <v>208</v>
      </c>
      <c r="C14" s="3">
        <f>IF(A14&lt;&gt;"",VLOOKUP(A14,Runners!A$3:AS$201,C$1,FALSE),0)</f>
        <v>1.0069444444444445E-2</v>
      </c>
      <c r="D14" s="6">
        <f t="shared" si="0"/>
        <v>11</v>
      </c>
      <c r="E14" s="2"/>
      <c r="F14" s="2">
        <f t="shared" si="1"/>
        <v>0</v>
      </c>
      <c r="J14" s="1" t="str">
        <f t="shared" si="2"/>
        <v>Barry Broughton</v>
      </c>
      <c r="M14" s="8">
        <f>IF(D14&lt;=L$4,SMALL(E$4:E$202,D14),"")</f>
        <v>3.6863425925925931E-2</v>
      </c>
      <c r="N14" s="8">
        <f>IF(D14&lt;=L$4,VLOOKUP(M14,E$4:F$202,2,FALSE),"")</f>
        <v>2.731481481481482E-2</v>
      </c>
      <c r="O14" s="1" t="str">
        <f>IF(D14&lt;=L$4,VLOOKUP(M14,E$4:J$202,6,FALSE),"")</f>
        <v>Christine Rouse</v>
      </c>
      <c r="P14" s="40">
        <f>IF(D14&lt;=L$4,VLOOKUP(O14,A$4:B$202,2,FALSE),"")</f>
        <v>0</v>
      </c>
      <c r="Q14" s="40">
        <f t="shared" si="3"/>
        <v>30</v>
      </c>
      <c r="R14" s="6">
        <f t="shared" si="4"/>
        <v>30</v>
      </c>
      <c r="S14" s="6">
        <f>IF(AND(D14&lt;=L$4,P14&lt;&gt;"Y"),IF(N14&lt;VLOOKUP(O14,Runners!A$3:CT$201,S$1,FALSE),IF(Y$2="zero",0,Y$2),0),0)</f>
        <v>0</v>
      </c>
      <c r="T14" s="6">
        <f t="shared" si="5"/>
        <v>30</v>
      </c>
      <c r="U14" s="2"/>
      <c r="V14" s="2">
        <f>IF(O14&lt;&gt;"",VLOOKUP(O14,Runners!CZ$3:DM$201,V$1,FALSE),"")</f>
        <v>2.6608796296296301E-2</v>
      </c>
      <c r="W14" s="19">
        <f t="shared" si="6"/>
        <v>-2.6533275337103104E-2</v>
      </c>
    </row>
    <row r="15" spans="1:83" x14ac:dyDescent="0.2">
      <c r="A15" s="1" t="s">
        <v>32</v>
      </c>
      <c r="C15" s="3">
        <f>IF(A15&lt;&gt;"",VLOOKUP(A15,Runners!A$3:AS$201,C$1,FALSE),0)</f>
        <v>9.8958333333333329E-3</v>
      </c>
      <c r="D15" s="6">
        <f t="shared" si="0"/>
        <v>12</v>
      </c>
      <c r="E15" s="2"/>
      <c r="F15" s="2">
        <f t="shared" si="1"/>
        <v>0</v>
      </c>
      <c r="J15" s="1" t="str">
        <f t="shared" si="2"/>
        <v>Bec Willetts</v>
      </c>
      <c r="M15" s="8">
        <f>IF(D15&lt;=L$4,SMALL(E$4:E$202,D15),"")</f>
        <v>3.712962962962963E-2</v>
      </c>
      <c r="N15" s="8">
        <f>IF(D15&lt;=L$4,VLOOKUP(M15,E$4:F$202,2,FALSE),"")</f>
        <v>2.0983796296296296E-2</v>
      </c>
      <c r="O15" s="1" t="str">
        <f>IF(D15&lt;=L$4,VLOOKUP(M15,E$4:J$202,6,FALSE),"")</f>
        <v>Mark Selby</v>
      </c>
      <c r="P15" s="40">
        <f>IF(D15&lt;=L$4,VLOOKUP(O15,A$4:B$202,2,FALSE),"")</f>
        <v>0</v>
      </c>
      <c r="Q15" s="40">
        <f t="shared" si="3"/>
        <v>29</v>
      </c>
      <c r="R15" s="6">
        <f t="shared" si="4"/>
        <v>29</v>
      </c>
      <c r="S15" s="6">
        <f>IF(AND(D15&lt;=L$4,P15&lt;&gt;"Y"),IF(N15&lt;VLOOKUP(O15,Runners!A$3:CT$201,S$1,FALSE),IF(Y$2="zero",0,Y$2),0),0)</f>
        <v>0</v>
      </c>
      <c r="T15" s="6">
        <f t="shared" si="5"/>
        <v>29</v>
      </c>
      <c r="U15" s="2"/>
      <c r="V15" s="2">
        <f>IF(O15&lt;&gt;"",VLOOKUP(O15,Runners!CZ$3:DM$201,V$1,FALSE),"")</f>
        <v>2.0104166666666666E-2</v>
      </c>
      <c r="W15" s="19">
        <f t="shared" si="6"/>
        <v>-4.3753598157743233E-2</v>
      </c>
    </row>
    <row r="16" spans="1:83" x14ac:dyDescent="0.2">
      <c r="A16" s="1" t="s">
        <v>156</v>
      </c>
      <c r="C16" s="3">
        <f>IF(A16&lt;&gt;"",VLOOKUP(A16,Runners!A$3:AS$201,C$1,FALSE),0)</f>
        <v>1.3020833333333334E-2</v>
      </c>
      <c r="D16" s="6">
        <f t="shared" si="0"/>
        <v>13</v>
      </c>
      <c r="E16" s="2"/>
      <c r="F16" s="2">
        <f t="shared" si="1"/>
        <v>0</v>
      </c>
      <c r="J16" s="1" t="str">
        <f t="shared" si="2"/>
        <v>Ben McCabe</v>
      </c>
      <c r="M16" s="8">
        <f>IF(D16&lt;=L$4,SMALL(E$4:E$202,D16),"")</f>
        <v>3.7152777777777778E-2</v>
      </c>
      <c r="N16" s="8">
        <f>IF(D16&lt;=L$4,VLOOKUP(M16,E$4:F$202,2,FALSE),"")</f>
        <v>1.7361111111111112E-2</v>
      </c>
      <c r="O16" s="1" t="str">
        <f>IF(D16&lt;=L$4,VLOOKUP(M16,E$4:J$202,6,FALSE),"")</f>
        <v>Joe Greenwood</v>
      </c>
      <c r="P16" s="40">
        <f>IF(D16&lt;=L$4,VLOOKUP(O16,A$4:B$202,2,FALSE),"")</f>
        <v>0</v>
      </c>
      <c r="Q16" s="40">
        <f t="shared" si="3"/>
        <v>28</v>
      </c>
      <c r="R16" s="6">
        <f t="shared" si="4"/>
        <v>28</v>
      </c>
      <c r="S16" s="6">
        <f>IF(AND(D16&lt;=L$4,P16&lt;&gt;"Y"),IF(N16&lt;VLOOKUP(O16,Runners!A$3:CT$201,S$1,FALSE),IF(Y$2="zero",0,Y$2),0),0)</f>
        <v>0</v>
      </c>
      <c r="T16" s="6">
        <f t="shared" si="5"/>
        <v>28</v>
      </c>
      <c r="U16" s="2"/>
      <c r="V16" s="2">
        <f>IF(O16&lt;&gt;"",VLOOKUP(O16,Runners!CZ$3:DM$201,V$1,FALSE),"")</f>
        <v>1.6516203703703703E-2</v>
      </c>
      <c r="W16" s="19">
        <f t="shared" si="6"/>
        <v>-5.1156271899089084E-2</v>
      </c>
    </row>
    <row r="17" spans="1:23" x14ac:dyDescent="0.2">
      <c r="A17" s="1" t="s">
        <v>20</v>
      </c>
      <c r="C17" s="3">
        <f>IF(A17&lt;&gt;"",VLOOKUP(A17,Runners!A$3:AS$201,C$1,FALSE),0)</f>
        <v>7.2916666666666668E-3</v>
      </c>
      <c r="D17" s="6">
        <f t="shared" si="0"/>
        <v>14</v>
      </c>
      <c r="E17" s="2"/>
      <c r="F17" s="2">
        <f t="shared" si="1"/>
        <v>0</v>
      </c>
      <c r="J17" s="1" t="str">
        <f t="shared" si="2"/>
        <v>Bob Clough</v>
      </c>
      <c r="M17" s="8">
        <f>IF(D17&lt;=L$4,SMALL(E$4:E$202,D17),"")</f>
        <v>3.7488425925925925E-2</v>
      </c>
      <c r="N17" s="8">
        <f>IF(D17&lt;=L$4,VLOOKUP(M17,E$4:F$202,2,FALSE),"")</f>
        <v>2.568287037037037E-2</v>
      </c>
      <c r="O17" s="1" t="str">
        <f>IF(D17&lt;=L$4,VLOOKUP(M17,E$4:J$202,6,FALSE),"")</f>
        <v>Sue Hawitt</v>
      </c>
      <c r="P17" s="40">
        <f>IF(D17&lt;=L$4,VLOOKUP(O17,A$4:B$202,2,FALSE),"")</f>
        <v>0</v>
      </c>
      <c r="Q17" s="40">
        <f t="shared" si="3"/>
        <v>27</v>
      </c>
      <c r="R17" s="6">
        <f t="shared" si="4"/>
        <v>27</v>
      </c>
      <c r="S17" s="6">
        <f>IF(AND(D17&lt;=L$4,P17&lt;&gt;"Y"),IF(N17&lt;VLOOKUP(O17,Runners!A$3:CT$201,S$1,FALSE),IF(Y$2="zero",0,Y$2),0),0)</f>
        <v>0</v>
      </c>
      <c r="T17" s="6">
        <f t="shared" si="5"/>
        <v>27</v>
      </c>
      <c r="U17" s="2"/>
      <c r="V17" s="2">
        <f>IF(O17&lt;&gt;"",VLOOKUP(O17,Runners!CZ$3:DM$201,V$1,FALSE),"")</f>
        <v>2.4473128019323668E-2</v>
      </c>
      <c r="W17" s="19">
        <f t="shared" si="6"/>
        <v>-4.9431456007238014E-2</v>
      </c>
    </row>
    <row r="18" spans="1:23" x14ac:dyDescent="0.2">
      <c r="A18" s="1" t="s">
        <v>193</v>
      </c>
      <c r="C18" s="3">
        <f>IF(A18&lt;&gt;"",VLOOKUP(A18,Runners!A$3:AS$201,C$1,FALSE),0)</f>
        <v>9.5486111111111119E-3</v>
      </c>
      <c r="D18" s="6">
        <f t="shared" si="0"/>
        <v>15</v>
      </c>
      <c r="E18" s="2"/>
      <c r="F18" s="2">
        <f t="shared" si="1"/>
        <v>0</v>
      </c>
      <c r="J18" s="1" t="str">
        <f t="shared" si="2"/>
        <v>Carolyn Melvyn</v>
      </c>
      <c r="M18" s="8">
        <f>IF(D18&lt;=L$4,SMALL(E$4:E$202,D18),"")</f>
        <v>3.8124999999999999E-2</v>
      </c>
      <c r="N18" s="8">
        <f>IF(D18&lt;=L$4,VLOOKUP(M18,E$4:F$202,2,FALSE),"")</f>
        <v>2.4236111111111111E-2</v>
      </c>
      <c r="O18" s="1" t="str">
        <f>IF(D18&lt;=L$4,VLOOKUP(M18,E$4:J$202,6,FALSE),"")</f>
        <v>Richard Storey</v>
      </c>
      <c r="P18" s="40">
        <f>IF(D18&lt;=L$4,VLOOKUP(O18,A$4:B$202,2,FALSE),"")</f>
        <v>0</v>
      </c>
      <c r="Q18" s="40">
        <f t="shared" si="3"/>
        <v>26</v>
      </c>
      <c r="R18" s="6">
        <f t="shared" si="4"/>
        <v>26</v>
      </c>
      <c r="S18" s="6">
        <f>IF(AND(D18&lt;=L$4,P18&lt;&gt;"Y"),IF(N18&lt;VLOOKUP(O18,Runners!A$3:CT$201,S$1,FALSE),IF(Y$2="zero",0,Y$2),0),0)</f>
        <v>0</v>
      </c>
      <c r="T18" s="6">
        <f t="shared" si="5"/>
        <v>26</v>
      </c>
      <c r="U18" s="2"/>
      <c r="V18" s="2">
        <f>IF(O18&lt;&gt;"",VLOOKUP(O18,Runners!CZ$3:DM$201,V$1,FALSE),"")</f>
        <v>2.2327898550724635E-2</v>
      </c>
      <c r="W18" s="19">
        <f t="shared" si="6"/>
        <v>-8.5463150777552538E-2</v>
      </c>
    </row>
    <row r="19" spans="1:23" x14ac:dyDescent="0.2">
      <c r="A19" s="1" t="s">
        <v>134</v>
      </c>
      <c r="C19" s="3">
        <f>IF(A19&lt;&gt;"",VLOOKUP(A19,Runners!A$3:AS$201,C$1,FALSE),0)</f>
        <v>1.6840277777777777E-2</v>
      </c>
      <c r="D19" s="6">
        <f t="shared" si="0"/>
        <v>16</v>
      </c>
      <c r="E19" s="2"/>
      <c r="F19" s="2">
        <f t="shared" si="1"/>
        <v>0</v>
      </c>
      <c r="J19" s="1" t="str">
        <f t="shared" si="2"/>
        <v>Catherine Carrdus</v>
      </c>
      <c r="M19" s="8">
        <f>IF(D19&lt;=L$4,SMALL(E$4:E$202,D19),"")</f>
        <v>3.8530092592592595E-2</v>
      </c>
      <c r="N19" s="8">
        <f>IF(D19&lt;=L$4,VLOOKUP(M19,E$4:F$202,2,FALSE),"")</f>
        <v>2.238425925925926E-2</v>
      </c>
      <c r="O19" s="1" t="str">
        <f>IF(D19&lt;=L$4,VLOOKUP(M19,E$4:J$202,6,FALSE),"")</f>
        <v>Chris Cottam</v>
      </c>
      <c r="P19" s="40">
        <f>IF(D19&lt;=L$4,VLOOKUP(O19,A$4:B$202,2,FALSE),"")</f>
        <v>0</v>
      </c>
      <c r="Q19" s="40">
        <f t="shared" si="3"/>
        <v>25</v>
      </c>
      <c r="R19" s="6">
        <f t="shared" si="4"/>
        <v>25</v>
      </c>
      <c r="S19" s="6">
        <f>IF(AND(D19&lt;=L$4,P19&lt;&gt;"Y"),IF(N19&lt;VLOOKUP(O19,Runners!A$3:CT$201,S$1,FALSE),IF(Y$2="zero",0,Y$2),0),0)</f>
        <v>2</v>
      </c>
      <c r="T19" s="6">
        <f t="shared" si="5"/>
        <v>27</v>
      </c>
      <c r="U19" s="2"/>
      <c r="V19" s="2">
        <f>IF(O19&lt;&gt;"",VLOOKUP(O19,Runners!CZ$3:DM$201,V$1,FALSE),"")</f>
        <v>2.0022141706924314E-2</v>
      </c>
      <c r="W19" s="19">
        <f t="shared" si="6"/>
        <v>-0.11797526892530422</v>
      </c>
    </row>
    <row r="20" spans="1:23" x14ac:dyDescent="0.2">
      <c r="A20" s="1" t="s">
        <v>184</v>
      </c>
      <c r="C20" s="3">
        <f>IF(A20&lt;&gt;"",VLOOKUP(A20,Runners!A$3:AS$201,C$1,FALSE),0)</f>
        <v>5.3819444444444444E-3</v>
      </c>
      <c r="D20" s="6">
        <f t="shared" si="0"/>
        <v>17</v>
      </c>
      <c r="E20" s="2">
        <v>3.4571759259259253E-2</v>
      </c>
      <c r="F20" s="2">
        <f t="shared" si="1"/>
        <v>2.9189814814814807E-2</v>
      </c>
      <c r="J20" s="1" t="str">
        <f t="shared" si="2"/>
        <v>Catherine MacLachlan</v>
      </c>
      <c r="M20" s="8">
        <f>IF(D20&lt;=L$4,SMALL(E$4:E$202,D20),"")</f>
        <v>3.8819444444444441E-2</v>
      </c>
      <c r="N20" s="8">
        <f>IF(D20&lt;=L$4,VLOOKUP(M20,E$4:F$202,2,FALSE),"")</f>
        <v>2.5798611111111105E-2</v>
      </c>
      <c r="O20" s="1" t="str">
        <f>IF(D20&lt;=L$4,VLOOKUP(M20,E$4:J$202,6,FALSE),"")</f>
        <v>Aaron Kirkby</v>
      </c>
      <c r="P20" s="40">
        <f>IF(D20&lt;=L$4,VLOOKUP(O20,A$4:B$202,2,FALSE),"")</f>
        <v>0</v>
      </c>
      <c r="Q20" s="40">
        <f t="shared" si="3"/>
        <v>24</v>
      </c>
      <c r="R20" s="6">
        <f t="shared" si="4"/>
        <v>24</v>
      </c>
      <c r="S20" s="6">
        <f>IF(AND(D20&lt;=L$4,P20&lt;&gt;"Y"),IF(N20&lt;VLOOKUP(O20,Runners!A$3:CT$201,S$1,FALSE),IF(Y$2="zero",0,Y$2),0),0)</f>
        <v>0</v>
      </c>
      <c r="T20" s="6">
        <f t="shared" si="5"/>
        <v>24</v>
      </c>
      <c r="U20" s="2"/>
      <c r="V20" s="2">
        <f>IF(O20&lt;&gt;"",VLOOKUP(O20,Runners!CZ$3:DM$201,V$1,FALSE),"")</f>
        <v>2.313657407407407E-2</v>
      </c>
      <c r="W20" s="19">
        <f t="shared" si="6"/>
        <v>-0.11505752876438215</v>
      </c>
    </row>
    <row r="21" spans="1:23" x14ac:dyDescent="0.2">
      <c r="A21" s="1" t="s">
        <v>146</v>
      </c>
      <c r="C21" s="3">
        <f>IF(A21&lt;&gt;"",VLOOKUP(A21,Runners!A$3:AS$201,C$1,FALSE),0)</f>
        <v>1.579861111111111E-2</v>
      </c>
      <c r="D21" s="6">
        <f t="shared" si="0"/>
        <v>18</v>
      </c>
      <c r="E21" s="2"/>
      <c r="F21" s="2">
        <f t="shared" si="1"/>
        <v>0</v>
      </c>
      <c r="J21" s="1" t="str">
        <f t="shared" si="2"/>
        <v>Chris Bowker</v>
      </c>
      <c r="M21" s="8">
        <f>IF(D21&lt;=L$4,SMALL(E$4:E$202,D21),"")</f>
        <v>4.0428240740740744E-2</v>
      </c>
      <c r="N21" s="8">
        <f>IF(D21&lt;=L$4,VLOOKUP(M21,E$4:F$202,2,FALSE),"")</f>
        <v>2.9664351851851855E-2</v>
      </c>
      <c r="O21" s="1" t="str">
        <f>IF(D21&lt;=L$4,VLOOKUP(M21,E$4:J$202,6,FALSE),"")</f>
        <v>Emma Johnston</v>
      </c>
      <c r="P21" s="40">
        <f>IF(D21&lt;=L$4,VLOOKUP(O21,A$4:B$202,2,FALSE),"")</f>
        <v>0</v>
      </c>
      <c r="Q21" s="40">
        <f t="shared" si="3"/>
        <v>23</v>
      </c>
      <c r="R21" s="6">
        <f t="shared" si="4"/>
        <v>23</v>
      </c>
      <c r="S21" s="6">
        <f>IF(AND(D21&lt;=L$4,P21&lt;&gt;"Y"),IF(N21&lt;VLOOKUP(O21,Runners!A$3:CT$201,S$1,FALSE),IF(Y$2="zero",0,Y$2),0),0)</f>
        <v>0</v>
      </c>
      <c r="T21" s="6">
        <f t="shared" si="5"/>
        <v>23</v>
      </c>
      <c r="U21" s="2"/>
      <c r="V21" s="2">
        <f>IF(O21&lt;&gt;"",VLOOKUP(O21,Runners!CZ$3:DM$201,V$1,FALSE),"")</f>
        <v>2.5392512077294677E-2</v>
      </c>
      <c r="W21" s="19">
        <f t="shared" si="6"/>
        <v>-0.168232263178756</v>
      </c>
    </row>
    <row r="22" spans="1:23" x14ac:dyDescent="0.2">
      <c r="A22" s="1" t="s">
        <v>207</v>
      </c>
      <c r="C22" s="3">
        <f>IF(A22&lt;&gt;"",VLOOKUP(A22,Runners!A$3:AS$201,C$1,FALSE),0)</f>
        <v>1.6145833333333335E-2</v>
      </c>
      <c r="D22" s="6">
        <f t="shared" si="0"/>
        <v>19</v>
      </c>
      <c r="E22" s="2">
        <v>3.8530092592592595E-2</v>
      </c>
      <c r="F22" s="2">
        <f t="shared" si="1"/>
        <v>2.238425925925926E-2</v>
      </c>
      <c r="J22" s="1" t="str">
        <f t="shared" si="2"/>
        <v>Chris Cottam</v>
      </c>
      <c r="M22" s="8" t="str">
        <f>IF(D22&lt;=L$4,SMALL(E$4:E$202,D22),"")</f>
        <v/>
      </c>
      <c r="N22" s="8" t="str">
        <f>IF(D22&lt;=L$4,VLOOKUP(M22,E$4:F$202,2,FALSE),"")</f>
        <v/>
      </c>
      <c r="O22" s="1" t="str">
        <f>IF(D22&lt;=L$4,VLOOKUP(M22,E$4:J$202,6,FALSE),"")</f>
        <v/>
      </c>
      <c r="P22" s="40" t="str">
        <f>IF(D22&lt;=L$4,VLOOKUP(O22,A$4:B$202,2,FALSE),"")</f>
        <v/>
      </c>
      <c r="Q22" s="40" t="str">
        <f t="shared" si="3"/>
        <v/>
      </c>
      <c r="R22" s="6" t="str">
        <f t="shared" si="4"/>
        <v/>
      </c>
      <c r="S22" s="6">
        <f>IF(AND(D22&lt;=L$4,P22&lt;&gt;"Y"),IF(N22&lt;VLOOKUP(O22,Runners!A$3:CT$201,S$1,FALSE),IF(Y$2="zero",0,Y$2),0),0)</f>
        <v>0</v>
      </c>
      <c r="T22" s="6">
        <f t="shared" si="5"/>
        <v>0</v>
      </c>
      <c r="U22" s="2"/>
      <c r="V22" s="2" t="str">
        <f>IF(O22&lt;&gt;"",VLOOKUP(O22,Runners!CZ$3:DM$201,V$1,FALSE),"")</f>
        <v/>
      </c>
      <c r="W22" s="19" t="str">
        <f t="shared" si="6"/>
        <v/>
      </c>
    </row>
    <row r="23" spans="1:23" x14ac:dyDescent="0.2">
      <c r="A23" s="1" t="s">
        <v>194</v>
      </c>
      <c r="B23" s="3"/>
      <c r="C23" s="3">
        <f>IF(A23&lt;&gt;"",VLOOKUP(A23,Runners!A$3:AS$201,C$1,FALSE),0)</f>
        <v>9.5486111111111119E-3</v>
      </c>
      <c r="D23" s="6">
        <f t="shared" si="0"/>
        <v>20</v>
      </c>
      <c r="E23" s="2">
        <v>3.6863425925925931E-2</v>
      </c>
      <c r="F23" s="2">
        <f t="shared" si="1"/>
        <v>2.731481481481482E-2</v>
      </c>
      <c r="J23" s="1" t="str">
        <f t="shared" si="2"/>
        <v>Christine Rouse</v>
      </c>
      <c r="M23" s="8" t="str">
        <f>IF(D23&lt;=L$4,SMALL(E$4:E$202,D23),"")</f>
        <v/>
      </c>
      <c r="N23" s="8" t="str">
        <f>IF(D23&lt;=L$4,VLOOKUP(M23,E$4:F$202,2,FALSE),"")</f>
        <v/>
      </c>
      <c r="O23" s="1" t="str">
        <f>IF(D23&lt;=L$4,VLOOKUP(M23,E$4:J$202,6,FALSE),"")</f>
        <v/>
      </c>
      <c r="P23" s="40" t="str">
        <f>IF(D23&lt;=L$4,VLOOKUP(O23,A$4:B$202,2,FALSE),"")</f>
        <v/>
      </c>
      <c r="Q23" s="40" t="str">
        <f t="shared" si="3"/>
        <v/>
      </c>
      <c r="R23" s="6">
        <f t="shared" si="4"/>
        <v>0</v>
      </c>
      <c r="S23" s="6">
        <f>IF(AND(D23&lt;=L$4,P23&lt;&gt;"Y"),IF(N23&lt;VLOOKUP(O23,Runners!A$3:CT$201,S$1,FALSE),IF(Y$2="zero",0,Y$2),0),0)</f>
        <v>0</v>
      </c>
      <c r="T23" s="6">
        <f t="shared" si="5"/>
        <v>0</v>
      </c>
      <c r="U23" s="2"/>
      <c r="V23" s="2" t="str">
        <f>IF(O23&lt;&gt;"",VLOOKUP(O23,Runners!CZ$3:DM$201,V$1,FALSE),"")</f>
        <v/>
      </c>
      <c r="W23" s="19" t="str">
        <f t="shared" si="6"/>
        <v/>
      </c>
    </row>
    <row r="24" spans="1:23" x14ac:dyDescent="0.2">
      <c r="A24" s="1" t="s">
        <v>170</v>
      </c>
      <c r="C24" s="3">
        <f>IF(A24&lt;&gt;"",VLOOKUP(A24,Runners!A$3:AS$201,C$1,FALSE),0)</f>
        <v>1.2500000000000001E-2</v>
      </c>
      <c r="D24" s="6">
        <f t="shared" si="0"/>
        <v>21</v>
      </c>
      <c r="E24" s="2"/>
      <c r="F24" s="2">
        <f t="shared" si="1"/>
        <v>0</v>
      </c>
      <c r="J24" s="1" t="str">
        <f t="shared" si="2"/>
        <v>Claire Markham</v>
      </c>
      <c r="M24" s="8" t="str">
        <f>IF(D24&lt;=L$4,SMALL(E$4:E$202,D24),"")</f>
        <v/>
      </c>
      <c r="N24" s="8" t="str">
        <f>IF(D24&lt;=L$4,VLOOKUP(M24,E$4:F$202,2,FALSE),"")</f>
        <v/>
      </c>
      <c r="O24" s="1" t="str">
        <f>IF(D24&lt;=L$4,VLOOKUP(M24,E$4:J$202,6,FALSE),"")</f>
        <v/>
      </c>
      <c r="P24" s="40" t="str">
        <f>IF(D24&lt;=L$4,VLOOKUP(O24,A$4:B$202,2,FALSE),"")</f>
        <v/>
      </c>
      <c r="Q24" s="40" t="str">
        <f t="shared" si="3"/>
        <v/>
      </c>
      <c r="R24" s="6">
        <f t="shared" si="4"/>
        <v>0</v>
      </c>
      <c r="S24" s="6">
        <f>IF(AND(D24&lt;=L$4,P24&lt;&gt;"Y"),IF(N24&lt;VLOOKUP(O24,Runners!A$3:CT$201,S$1,FALSE),IF(Y$2="zero",0,Y$2),0),0)</f>
        <v>0</v>
      </c>
      <c r="T24" s="6">
        <f t="shared" si="5"/>
        <v>0</v>
      </c>
      <c r="U24" s="2"/>
      <c r="V24" s="2" t="str">
        <f>IF(O24&lt;&gt;"",VLOOKUP(O24,Runners!CZ$3:DM$201,V$1,FALSE),"")</f>
        <v/>
      </c>
      <c r="W24" s="19" t="str">
        <f t="shared" si="6"/>
        <v/>
      </c>
    </row>
    <row r="25" spans="1:23" x14ac:dyDescent="0.2">
      <c r="A25" s="1" t="s">
        <v>213</v>
      </c>
      <c r="C25" s="3">
        <f>IF(A25&lt;&gt;"",VLOOKUP(A25,Runners!A$3:AS$201,C$1,FALSE),0)</f>
        <v>1.4583333333333334E-2</v>
      </c>
      <c r="D25" s="6">
        <f t="shared" si="0"/>
        <v>22</v>
      </c>
      <c r="E25" s="2">
        <v>3.6481481481481483E-2</v>
      </c>
      <c r="F25" s="2">
        <f t="shared" si="1"/>
        <v>2.1898148148148149E-2</v>
      </c>
      <c r="J25" s="1" t="str">
        <f t="shared" si="2"/>
        <v>Clare Taylor</v>
      </c>
      <c r="M25" s="8" t="str">
        <f>IF(D25&lt;=L$4,SMALL(E$4:E$202,D25),"")</f>
        <v/>
      </c>
      <c r="N25" s="8" t="str">
        <f>IF(D25&lt;=L$4,VLOOKUP(M25,E$4:F$202,2,FALSE),"")</f>
        <v/>
      </c>
      <c r="O25" s="1" t="str">
        <f>IF(D25&lt;=L$4,VLOOKUP(M25,E$4:J$202,6,FALSE),"")</f>
        <v/>
      </c>
      <c r="P25" s="40" t="str">
        <f>IF(D25&lt;=L$4,VLOOKUP(O25,A$4:B$202,2,FALSE),"")</f>
        <v/>
      </c>
      <c r="Q25" s="40" t="str">
        <f t="shared" si="3"/>
        <v/>
      </c>
      <c r="R25" s="6">
        <f t="shared" si="4"/>
        <v>0</v>
      </c>
      <c r="S25" s="6">
        <f>IF(AND(D25&lt;=L$4,P25&lt;&gt;"Y"),IF(N25&lt;VLOOKUP(O25,Runners!A$3:CT$201,S$1,FALSE),IF(Y$2="zero",0,Y$2),0),0)</f>
        <v>0</v>
      </c>
      <c r="T25" s="6">
        <f t="shared" si="5"/>
        <v>0</v>
      </c>
      <c r="U25" s="2"/>
      <c r="V25" s="2" t="str">
        <f>IF(O25&lt;&gt;"",VLOOKUP(O25,Runners!CZ$3:DM$201,V$1,FALSE),"")</f>
        <v/>
      </c>
      <c r="W25" s="19" t="str">
        <f t="shared" si="6"/>
        <v/>
      </c>
    </row>
    <row r="26" spans="1:23" x14ac:dyDescent="0.2">
      <c r="A26" s="1" t="s">
        <v>173</v>
      </c>
      <c r="C26" s="3">
        <f>IF(A26&lt;&gt;"",VLOOKUP(A26,Runners!A$3:AS$201,C$1,FALSE),0)</f>
        <v>1.4930555555555556E-2</v>
      </c>
      <c r="D26" s="6">
        <f t="shared" si="0"/>
        <v>23</v>
      </c>
      <c r="E26" s="2"/>
      <c r="F26" s="2">
        <f t="shared" si="1"/>
        <v>0</v>
      </c>
      <c r="J26" s="1" t="str">
        <f t="shared" si="2"/>
        <v>Dan Gregson</v>
      </c>
      <c r="M26" s="8" t="str">
        <f>IF(D26&lt;=L$4,SMALL(E$4:E$202,D26),"")</f>
        <v/>
      </c>
      <c r="N26" s="8" t="str">
        <f>IF(D26&lt;=L$4,VLOOKUP(M26,E$4:F$202,2,FALSE),"")</f>
        <v/>
      </c>
      <c r="O26" s="1" t="str">
        <f>IF(D26&lt;=L$4,VLOOKUP(M26,E$4:J$202,6,FALSE),"")</f>
        <v/>
      </c>
      <c r="P26" s="40" t="str">
        <f>IF(D26&lt;=L$4,VLOOKUP(O26,A$4:B$202,2,FALSE),"")</f>
        <v/>
      </c>
      <c r="Q26" s="40" t="str">
        <f t="shared" si="3"/>
        <v/>
      </c>
      <c r="R26" s="6">
        <f t="shared" si="4"/>
        <v>0</v>
      </c>
      <c r="S26" s="6">
        <f>IF(AND(D26&lt;=L$4,P26&lt;&gt;"Y"),IF(N26&lt;VLOOKUP(O26,Runners!A$3:CT$201,S$1,FALSE),IF(Y$2="zero",0,Y$2),0),0)</f>
        <v>0</v>
      </c>
      <c r="T26" s="6">
        <f t="shared" si="5"/>
        <v>0</v>
      </c>
      <c r="U26" s="2"/>
      <c r="V26" s="2" t="str">
        <f>IF(O26&lt;&gt;"",VLOOKUP(O26,Runners!CZ$3:DM$201,V$1,FALSE),"")</f>
        <v/>
      </c>
      <c r="W26" s="19" t="str">
        <f t="shared" si="6"/>
        <v/>
      </c>
    </row>
    <row r="27" spans="1:23" x14ac:dyDescent="0.2">
      <c r="A27" s="1" t="s">
        <v>144</v>
      </c>
      <c r="B27" s="3"/>
      <c r="C27" s="3">
        <f>IF(A27&lt;&gt;"",VLOOKUP(A27,Runners!A$3:AS$201,C$1,FALSE),0)</f>
        <v>1.4409722222222223E-2</v>
      </c>
      <c r="D27" s="6">
        <f t="shared" si="0"/>
        <v>24</v>
      </c>
      <c r="E27" s="2"/>
      <c r="F27" s="2">
        <f t="shared" si="1"/>
        <v>0</v>
      </c>
      <c r="J27" s="1" t="str">
        <f t="shared" si="2"/>
        <v>Darran Ames</v>
      </c>
      <c r="M27" s="8" t="str">
        <f>IF(D27&lt;=L$4,SMALL(E$4:E$202,D27),"")</f>
        <v/>
      </c>
      <c r="N27" s="8" t="str">
        <f>IF(D27&lt;=L$4,VLOOKUP(M27,E$4:F$202,2,FALSE),"")</f>
        <v/>
      </c>
      <c r="O27" s="1" t="str">
        <f>IF(D27&lt;=L$4,VLOOKUP(M27,E$4:J$202,6,FALSE),"")</f>
        <v/>
      </c>
      <c r="P27" s="40" t="str">
        <f>IF(D27&lt;=L$4,VLOOKUP(O27,A$4:B$202,2,FALSE),"")</f>
        <v/>
      </c>
      <c r="Q27" s="40" t="str">
        <f t="shared" si="3"/>
        <v/>
      </c>
      <c r="R27" s="6">
        <f t="shared" si="4"/>
        <v>0</v>
      </c>
      <c r="S27" s="6">
        <f>IF(AND(D27&lt;=L$4,P27&lt;&gt;"Y"),IF(N27&lt;VLOOKUP(O27,Runners!A$3:CT$201,S$1,FALSE),IF(Y$2="zero",0,Y$2),0),0)</f>
        <v>0</v>
      </c>
      <c r="T27" s="6">
        <f t="shared" si="5"/>
        <v>0</v>
      </c>
      <c r="U27" s="2"/>
      <c r="V27" s="2" t="str">
        <f>IF(O27&lt;&gt;"",VLOOKUP(O27,Runners!CZ$3:DM$201,V$1,FALSE),"")</f>
        <v/>
      </c>
      <c r="W27" s="19" t="str">
        <f t="shared" si="6"/>
        <v/>
      </c>
    </row>
    <row r="28" spans="1:23" x14ac:dyDescent="0.2">
      <c r="A28" s="1" t="s">
        <v>172</v>
      </c>
      <c r="C28" s="3">
        <f>IF(A28&lt;&gt;"",VLOOKUP(A28,Runners!A$3:AS$201,C$1,FALSE),0)</f>
        <v>1.4583333333333334E-2</v>
      </c>
      <c r="D28" s="6">
        <f t="shared" si="0"/>
        <v>25</v>
      </c>
      <c r="E28" s="2">
        <v>3.5868055555555556E-2</v>
      </c>
      <c r="F28" s="2">
        <f t="shared" si="1"/>
        <v>2.1284722222222222E-2</v>
      </c>
      <c r="J28" s="1" t="str">
        <f t="shared" si="2"/>
        <v>Daryl Bentley</v>
      </c>
      <c r="M28" s="8" t="str">
        <f>IF(D28&lt;=L$4,SMALL(E$4:E$202,D28),"")</f>
        <v/>
      </c>
      <c r="N28" s="8" t="str">
        <f>IF(D28&lt;=L$4,VLOOKUP(M28,E$4:F$202,2,FALSE),"")</f>
        <v/>
      </c>
      <c r="O28" s="1" t="str">
        <f>IF(D28&lt;=L$4,VLOOKUP(M28,E$4:J$202,6,FALSE),"")</f>
        <v/>
      </c>
      <c r="P28" s="40" t="str">
        <f>IF(D28&lt;=L$4,VLOOKUP(O28,A$4:B$202,2,FALSE),"")</f>
        <v/>
      </c>
      <c r="Q28" s="40" t="str">
        <f t="shared" si="3"/>
        <v/>
      </c>
      <c r="R28" s="6">
        <f t="shared" si="4"/>
        <v>0</v>
      </c>
      <c r="S28" s="6">
        <f>IF(AND(D28&lt;=L$4,P28&lt;&gt;"Y"),IF(N28&lt;VLOOKUP(O28,Runners!A$3:CT$201,S$1,FALSE),IF(Y$2="zero",0,Y$2),0),0)</f>
        <v>0</v>
      </c>
      <c r="T28" s="6">
        <f t="shared" si="5"/>
        <v>0</v>
      </c>
      <c r="U28" s="2"/>
      <c r="V28" s="2" t="str">
        <f>IF(O28&lt;&gt;"",VLOOKUP(O28,Runners!CZ$3:DM$201,V$1,FALSE),"")</f>
        <v/>
      </c>
      <c r="W28" s="19" t="str">
        <f t="shared" si="6"/>
        <v/>
      </c>
    </row>
    <row r="29" spans="1:23" x14ac:dyDescent="0.2">
      <c r="A29" s="1" t="s">
        <v>182</v>
      </c>
      <c r="C29" s="3">
        <f>IF(A29&lt;&gt;"",VLOOKUP(A29,Runners!A$3:AS$201,C$1,FALSE),0)</f>
        <v>1.5625E-2</v>
      </c>
      <c r="D29" s="6">
        <f t="shared" si="0"/>
        <v>26</v>
      </c>
      <c r="E29" s="2"/>
      <c r="F29" s="2">
        <f t="shared" si="1"/>
        <v>0</v>
      </c>
      <c r="J29" s="1" t="str">
        <f t="shared" si="2"/>
        <v>David Butler</v>
      </c>
      <c r="M29" s="8" t="str">
        <f>IF(D29&lt;=L$4,SMALL(E$4:E$202,D29),"")</f>
        <v/>
      </c>
      <c r="N29" s="8" t="str">
        <f>IF(D29&lt;=L$4,VLOOKUP(M29,E$4:F$202,2,FALSE),"")</f>
        <v/>
      </c>
      <c r="O29" s="1" t="str">
        <f>IF(D29&lt;=L$4,VLOOKUP(M29,E$4:J$202,6,FALSE),"")</f>
        <v/>
      </c>
      <c r="P29" s="40" t="str">
        <f>IF(D29&lt;=L$4,VLOOKUP(O29,A$4:B$202,2,FALSE),"")</f>
        <v/>
      </c>
      <c r="Q29" s="40" t="str">
        <f t="shared" si="3"/>
        <v/>
      </c>
      <c r="R29" s="6">
        <f t="shared" si="4"/>
        <v>0</v>
      </c>
      <c r="S29" s="6">
        <f>IF(AND(D29&lt;=L$4,P29&lt;&gt;"Y"),IF(N29&lt;VLOOKUP(O29,Runners!A$3:CT$201,S$1,FALSE),IF(Y$2="zero",0,Y$2),0),0)</f>
        <v>0</v>
      </c>
      <c r="T29" s="6">
        <f t="shared" si="5"/>
        <v>0</v>
      </c>
      <c r="U29" s="2"/>
      <c r="V29" s="2" t="str">
        <f>IF(O29&lt;&gt;"",VLOOKUP(O29,Runners!CZ$3:DM$201,V$1,FALSE),"")</f>
        <v/>
      </c>
      <c r="W29" s="19" t="str">
        <f t="shared" si="6"/>
        <v/>
      </c>
    </row>
    <row r="30" spans="1:23" x14ac:dyDescent="0.2">
      <c r="A30" s="1" t="s">
        <v>10</v>
      </c>
      <c r="C30" s="3">
        <f>IF(A30&lt;&gt;"",VLOOKUP(A30,Runners!A$3:AS$201,C$1,FALSE),0)</f>
        <v>1.1458333333333333E-2</v>
      </c>
      <c r="D30" s="6">
        <f t="shared" si="0"/>
        <v>27</v>
      </c>
      <c r="E30" s="2">
        <v>3.5706018518518519E-2</v>
      </c>
      <c r="F30" s="2">
        <f t="shared" si="1"/>
        <v>2.4247685185185185E-2</v>
      </c>
      <c r="J30" s="1" t="str">
        <f t="shared" si="2"/>
        <v>Debbie Cooper</v>
      </c>
      <c r="M30" s="8" t="str">
        <f>IF(D30&lt;=L$4,SMALL(E$4:E$202,D30),"")</f>
        <v/>
      </c>
      <c r="N30" s="8" t="str">
        <f>IF(D30&lt;=L$4,VLOOKUP(M30,E$4:F$202,2,FALSE),"")</f>
        <v/>
      </c>
      <c r="O30" s="1" t="str">
        <f>IF(D30&lt;=L$4,VLOOKUP(M30,E$4:J$202,6,FALSE),"")</f>
        <v/>
      </c>
      <c r="P30" s="40" t="str">
        <f>IF(D30&lt;=L$4,VLOOKUP(O30,A$4:B$202,2,FALSE),"")</f>
        <v/>
      </c>
      <c r="Q30" s="40" t="str">
        <f t="shared" si="3"/>
        <v/>
      </c>
      <c r="R30" s="6">
        <f t="shared" si="4"/>
        <v>0</v>
      </c>
      <c r="S30" s="6">
        <f>IF(AND(D30&lt;=L$4,P30&lt;&gt;"Y"),IF(N30&lt;VLOOKUP(O30,Runners!A$3:CT$201,S$1,FALSE),IF(Y$2="zero",0,Y$2),0),0)</f>
        <v>0</v>
      </c>
      <c r="T30" s="6">
        <f t="shared" si="5"/>
        <v>0</v>
      </c>
      <c r="U30" s="2"/>
      <c r="V30" s="2" t="str">
        <f>IF(O30&lt;&gt;"",VLOOKUP(O30,Runners!CZ$3:DM$201,V$1,FALSE),"")</f>
        <v/>
      </c>
      <c r="W30" s="19" t="str">
        <f t="shared" si="6"/>
        <v/>
      </c>
    </row>
    <row r="31" spans="1:23" x14ac:dyDescent="0.2">
      <c r="A31" s="1" t="s">
        <v>179</v>
      </c>
      <c r="C31" s="3">
        <f>IF(A31&lt;&gt;"",VLOOKUP(A31,Runners!A$3:AS$201,C$1,FALSE),0)</f>
        <v>5.9027777777777776E-3</v>
      </c>
      <c r="D31" s="6">
        <f t="shared" si="0"/>
        <v>28</v>
      </c>
      <c r="E31" s="2"/>
      <c r="F31" s="2">
        <f t="shared" si="1"/>
        <v>0</v>
      </c>
      <c r="J31" s="1" t="str">
        <f t="shared" si="2"/>
        <v>Debbie Francis</v>
      </c>
      <c r="M31" s="8" t="str">
        <f>IF(D31&lt;=L$4,SMALL(E$4:E$202,D31),"")</f>
        <v/>
      </c>
      <c r="N31" s="8" t="str">
        <f>IF(D31&lt;=L$4,VLOOKUP(M31,E$4:F$202,2,FALSE),"")</f>
        <v/>
      </c>
      <c r="O31" s="1" t="str">
        <f>IF(D31&lt;=L$4,VLOOKUP(M31,E$4:J$202,6,FALSE),"")</f>
        <v/>
      </c>
      <c r="P31" s="40" t="str">
        <f>IF(D31&lt;=L$4,VLOOKUP(O31,A$4:B$202,2,FALSE),"")</f>
        <v/>
      </c>
      <c r="Q31" s="40" t="str">
        <f t="shared" si="3"/>
        <v/>
      </c>
      <c r="R31" s="6">
        <f t="shared" si="4"/>
        <v>0</v>
      </c>
      <c r="S31" s="6">
        <f>IF(AND(D31&lt;=L$4,P31&lt;&gt;"Y"),IF(N31&lt;VLOOKUP(O31,Runners!A$3:CT$201,S$1,FALSE),IF(Y$2="zero",0,Y$2),0),0)</f>
        <v>0</v>
      </c>
      <c r="T31" s="6">
        <f t="shared" si="5"/>
        <v>0</v>
      </c>
      <c r="U31" s="2"/>
      <c r="V31" s="2" t="str">
        <f>IF(O31&lt;&gt;"",VLOOKUP(O31,Runners!CZ$3:DM$201,V$1,FALSE),"")</f>
        <v/>
      </c>
      <c r="W31" s="19" t="str">
        <f t="shared" si="6"/>
        <v/>
      </c>
    </row>
    <row r="32" spans="1:23" x14ac:dyDescent="0.2">
      <c r="A32" s="1" t="s">
        <v>166</v>
      </c>
      <c r="C32" s="3">
        <f>IF(A32&lt;&gt;"",VLOOKUP(A32,Runners!A$3:AS$201,C$1,FALSE),0)</f>
        <v>1.4930555555555556E-2</v>
      </c>
      <c r="D32" s="6">
        <f t="shared" si="0"/>
        <v>29</v>
      </c>
      <c r="E32" s="2"/>
      <c r="F32" s="2">
        <f t="shared" si="1"/>
        <v>0</v>
      </c>
      <c r="J32" s="1" t="str">
        <f t="shared" si="2"/>
        <v>Dez Appleton</v>
      </c>
      <c r="M32" s="8" t="str">
        <f>IF(D32&lt;=L$4,SMALL(E$4:E$202,D32),"")</f>
        <v/>
      </c>
      <c r="N32" s="8" t="str">
        <f>IF(D32&lt;=L$4,VLOOKUP(M32,E$4:F$202,2,FALSE),"")</f>
        <v/>
      </c>
      <c r="O32" s="1" t="str">
        <f>IF(D32&lt;=L$4,VLOOKUP(M32,E$4:J$202,6,FALSE),"")</f>
        <v/>
      </c>
      <c r="P32" s="40" t="str">
        <f>IF(D32&lt;=L$4,VLOOKUP(O32,A$4:B$202,2,FALSE),"")</f>
        <v/>
      </c>
      <c r="Q32" s="40" t="str">
        <f t="shared" si="3"/>
        <v/>
      </c>
      <c r="R32" s="6">
        <f t="shared" si="4"/>
        <v>0</v>
      </c>
      <c r="S32" s="6">
        <f>IF(AND(D32&lt;=L$4,P32&lt;&gt;"Y"),IF(N32&lt;VLOOKUP(O32,Runners!A$3:CT$201,S$1,FALSE),IF(Y$2="zero",0,Y$2),0),0)</f>
        <v>0</v>
      </c>
      <c r="T32" s="6">
        <f t="shared" si="5"/>
        <v>0</v>
      </c>
      <c r="U32" s="2"/>
      <c r="V32" s="2" t="str">
        <f>IF(O32&lt;&gt;"",VLOOKUP(O32,Runners!CZ$3:DM$201,V$1,FALSE),"")</f>
        <v/>
      </c>
      <c r="W32" s="19" t="str">
        <f t="shared" si="6"/>
        <v/>
      </c>
    </row>
    <row r="33" spans="1:23" x14ac:dyDescent="0.2">
      <c r="A33" s="1" t="s">
        <v>229</v>
      </c>
      <c r="B33" s="3"/>
      <c r="C33" s="3">
        <f>IF(A33&lt;&gt;"",VLOOKUP(A33,Runners!A$3:AS$201,C$1,FALSE),0)</f>
        <v>1.6840277777777777E-2</v>
      </c>
      <c r="D33" s="6">
        <f t="shared" si="0"/>
        <v>30</v>
      </c>
      <c r="E33" s="2">
        <v>3.6840277777777777E-2</v>
      </c>
      <c r="F33" s="2">
        <f t="shared" si="1"/>
        <v>0.02</v>
      </c>
      <c r="J33" s="1" t="str">
        <f t="shared" si="2"/>
        <v>Dom Kirby</v>
      </c>
      <c r="M33" s="8" t="str">
        <f>IF(D33&lt;=L$4,SMALL(E$4:E$202,D33),"")</f>
        <v/>
      </c>
      <c r="N33" s="8" t="str">
        <f>IF(D33&lt;=L$4,VLOOKUP(M33,E$4:F$202,2,FALSE),"")</f>
        <v/>
      </c>
      <c r="O33" s="1" t="str">
        <f>IF(D33&lt;=L$4,VLOOKUP(M33,E$4:J$202,6,FALSE),"")</f>
        <v/>
      </c>
      <c r="P33" s="40" t="str">
        <f>IF(D33&lt;=L$4,VLOOKUP(O33,A$4:B$202,2,FALSE),"")</f>
        <v/>
      </c>
      <c r="Q33" s="40" t="str">
        <f t="shared" si="3"/>
        <v/>
      </c>
      <c r="R33" s="6">
        <f t="shared" si="4"/>
        <v>0</v>
      </c>
      <c r="S33" s="6">
        <f>IF(AND(D33&lt;=L$4,P33&lt;&gt;"Y"),IF(N33&lt;VLOOKUP(O33,Runners!A$3:CT$201,S$1,FALSE),IF(Y$2="zero",0,Y$2),0),0)</f>
        <v>0</v>
      </c>
      <c r="T33" s="6">
        <f t="shared" si="5"/>
        <v>0</v>
      </c>
      <c r="U33" s="2"/>
      <c r="V33" s="2" t="str">
        <f>IF(O33&lt;&gt;"",VLOOKUP(O33,Runners!CZ$3:DM$201,V$1,FALSE),"")</f>
        <v/>
      </c>
      <c r="W33" s="19" t="str">
        <f t="shared" si="6"/>
        <v/>
      </c>
    </row>
    <row r="34" spans="1:23" x14ac:dyDescent="0.2">
      <c r="A34" s="1" t="s">
        <v>171</v>
      </c>
      <c r="C34" s="3">
        <f>IF(A34&lt;&gt;"",VLOOKUP(A34,Runners!A$3:AS$201,C$1,FALSE),0)</f>
        <v>1.7187500000000001E-2</v>
      </c>
      <c r="D34" s="6">
        <f t="shared" si="0"/>
        <v>31</v>
      </c>
      <c r="E34" s="2"/>
      <c r="F34" s="2">
        <f t="shared" si="1"/>
        <v>0</v>
      </c>
      <c r="J34" s="1" t="str">
        <f t="shared" si="2"/>
        <v>Dominic Garrett</v>
      </c>
      <c r="M34" s="8" t="str">
        <f>IF(D34&lt;=L$4,SMALL(E$4:E$202,D34),"")</f>
        <v/>
      </c>
      <c r="N34" s="8" t="str">
        <f>IF(D34&lt;=L$4,VLOOKUP(M34,E$4:F$202,2,FALSE),"")</f>
        <v/>
      </c>
      <c r="O34" s="1" t="str">
        <f>IF(D34&lt;=L$4,VLOOKUP(M34,E$4:J$202,6,FALSE),"")</f>
        <v/>
      </c>
      <c r="P34" s="40" t="str">
        <f>IF(D34&lt;=L$4,VLOOKUP(O34,A$4:B$202,2,FALSE),"")</f>
        <v/>
      </c>
      <c r="Q34" s="40" t="str">
        <f t="shared" si="3"/>
        <v/>
      </c>
      <c r="R34" s="6">
        <f t="shared" si="4"/>
        <v>0</v>
      </c>
      <c r="S34" s="6">
        <f>IF(AND(D34&lt;=L$4,P34&lt;&gt;"Y"),IF(N34&lt;VLOOKUP(O34,Runners!A$3:CT$201,S$1,FALSE),IF(Y$2="zero",0,Y$2),0),0)</f>
        <v>0</v>
      </c>
      <c r="T34" s="6">
        <f t="shared" si="5"/>
        <v>0</v>
      </c>
      <c r="U34" s="2"/>
      <c r="V34" s="2" t="str">
        <f>IF(O34&lt;&gt;"",VLOOKUP(O34,Runners!CZ$3:DM$201,V$1,FALSE),"")</f>
        <v/>
      </c>
      <c r="W34" s="19" t="str">
        <f t="shared" si="6"/>
        <v/>
      </c>
    </row>
    <row r="35" spans="1:23" x14ac:dyDescent="0.2">
      <c r="A35" s="1" t="s">
        <v>189</v>
      </c>
      <c r="C35" s="3">
        <f>IF(A35&lt;&gt;"",VLOOKUP(A35,Runners!A$3:AS$201,C$1,FALSE),0)</f>
        <v>1.0763888888888889E-2</v>
      </c>
      <c r="D35" s="6">
        <f t="shared" si="0"/>
        <v>32</v>
      </c>
      <c r="E35" s="2">
        <v>4.0428240740740744E-2</v>
      </c>
      <c r="F35" s="2">
        <f t="shared" si="1"/>
        <v>2.9664351851851855E-2</v>
      </c>
      <c r="J35" s="1" t="str">
        <f t="shared" si="2"/>
        <v>Emma Johnston</v>
      </c>
      <c r="M35" s="8" t="str">
        <f>IF(D35&lt;=L$4,SMALL(E$4:E$202,D35),"")</f>
        <v/>
      </c>
      <c r="N35" s="8" t="str">
        <f>IF(D35&lt;=L$4,VLOOKUP(M35,E$4:F$202,2,FALSE),"")</f>
        <v/>
      </c>
      <c r="O35" s="1" t="str">
        <f>IF(D35&lt;=L$4,VLOOKUP(M35,E$4:J$202,6,FALSE),"")</f>
        <v/>
      </c>
      <c r="P35" s="40" t="str">
        <f>IF(D35&lt;=L$4,VLOOKUP(O35,A$4:B$202,2,FALSE),"")</f>
        <v/>
      </c>
      <c r="Q35" s="40" t="str">
        <f t="shared" si="3"/>
        <v/>
      </c>
      <c r="R35" s="6">
        <f t="shared" si="4"/>
        <v>0</v>
      </c>
      <c r="S35" s="6">
        <f>IF(AND(D35&lt;=L$4,P35&lt;&gt;"Y"),IF(N35&lt;VLOOKUP(O35,Runners!A$3:CT$201,S$1,FALSE),IF(Y$2="zero",0,Y$2),0),0)</f>
        <v>0</v>
      </c>
      <c r="T35" s="6">
        <f t="shared" si="5"/>
        <v>0</v>
      </c>
      <c r="U35" s="2"/>
      <c r="V35" s="2" t="str">
        <f>IF(O35&lt;&gt;"",VLOOKUP(O35,Runners!CZ$3:DM$201,V$1,FALSE),"")</f>
        <v/>
      </c>
      <c r="W35" s="19" t="str">
        <f t="shared" si="6"/>
        <v/>
      </c>
    </row>
    <row r="36" spans="1:23" x14ac:dyDescent="0.2">
      <c r="A36" s="1" t="s">
        <v>226</v>
      </c>
      <c r="B36" s="3"/>
      <c r="C36" s="3">
        <f>IF(A36&lt;&gt;"",VLOOKUP(A36,Runners!A$3:AS$201,C$1,FALSE),0)</f>
        <v>1.7361111111111112E-2</v>
      </c>
      <c r="D36" s="6">
        <f t="shared" ref="D36:D68" si="7">D35+1</f>
        <v>33</v>
      </c>
      <c r="E36" s="2"/>
      <c r="F36" s="2">
        <f t="shared" ref="F36:F68" si="8">IF(E36&gt;0,E36-C36,0)</f>
        <v>0</v>
      </c>
      <c r="J36" s="1" t="str">
        <f t="shared" ref="J36:J68" si="9">A36</f>
        <v>Ethan McAvoy</v>
      </c>
      <c r="M36" s="8" t="str">
        <f>IF(D36&lt;=L$4,SMALL(E$4:E$202,D36),"")</f>
        <v/>
      </c>
      <c r="N36" s="8" t="str">
        <f>IF(D36&lt;=L$4,VLOOKUP(M36,E$4:F$202,2,FALSE),"")</f>
        <v/>
      </c>
      <c r="O36" s="1" t="str">
        <f>IF(D36&lt;=L$4,VLOOKUP(M36,E$4:J$202,6,FALSE),"")</f>
        <v/>
      </c>
      <c r="P36" s="40" t="str">
        <f>IF(D36&lt;=L$4,VLOOKUP(O36,A$4:B$202,2,FALSE),"")</f>
        <v/>
      </c>
      <c r="Q36" s="40" t="str">
        <f t="shared" ref="Q36:Q68" si="10">IF(D36&lt;=L$4,IF(P36="Y",Q35,Q35-1),"")</f>
        <v/>
      </c>
      <c r="R36" s="6">
        <f t="shared" ref="R36:R68" si="11">IF(Q36=Q35,0,IF(Q36&gt;0,Q36,1))</f>
        <v>0</v>
      </c>
      <c r="S36" s="6">
        <f>IF(AND(D36&lt;=L$4,P36&lt;&gt;"Y"),IF(N36&lt;VLOOKUP(O36,Runners!A$3:CT$201,S$1,FALSE),IF(Y$2="zero",0,Y$2),0),0)</f>
        <v>0</v>
      </c>
      <c r="T36" s="6">
        <f t="shared" ref="T36:T68" si="12">IF(AND(D36&lt;=L$4,P36&lt;&gt;"Y"),S36+R36,0)</f>
        <v>0</v>
      </c>
      <c r="U36" s="2"/>
      <c r="V36" s="2" t="str">
        <f>IF(O36&lt;&gt;"",VLOOKUP(O36,Runners!CZ$3:DM$201,V$1,FALSE),"")</f>
        <v/>
      </c>
      <c r="W36" s="19" t="str">
        <f t="shared" ref="W36:W68" si="13">IF(O36&lt;&gt;"",(V36-N36)/V36,"")</f>
        <v/>
      </c>
    </row>
    <row r="37" spans="1:23" x14ac:dyDescent="0.2">
      <c r="A37" s="1" t="s">
        <v>200</v>
      </c>
      <c r="C37" s="3">
        <f>IF(A37&lt;&gt;"",VLOOKUP(A37,Runners!A$3:AS$201,C$1,FALSE),0)</f>
        <v>1.545138888888889E-2</v>
      </c>
      <c r="D37" s="6">
        <f t="shared" si="7"/>
        <v>34</v>
      </c>
      <c r="E37" s="2"/>
      <c r="F37" s="2">
        <f t="shared" si="8"/>
        <v>0</v>
      </c>
      <c r="J37" s="1" t="str">
        <f t="shared" si="9"/>
        <v>George Thomson</v>
      </c>
      <c r="M37" s="8" t="str">
        <f>IF(D37&lt;=L$4,SMALL(E$4:E$202,D37),"")</f>
        <v/>
      </c>
      <c r="N37" s="8" t="str">
        <f>IF(D37&lt;=L$4,VLOOKUP(M37,E$4:F$202,2,FALSE),"")</f>
        <v/>
      </c>
      <c r="O37" s="1" t="str">
        <f>IF(D37&lt;=L$4,VLOOKUP(M37,E$4:J$202,6,FALSE),"")</f>
        <v/>
      </c>
      <c r="P37" s="40" t="str">
        <f>IF(D37&lt;=L$4,VLOOKUP(O37,A$4:B$202,2,FALSE),"")</f>
        <v/>
      </c>
      <c r="Q37" s="40" t="str">
        <f t="shared" si="10"/>
        <v/>
      </c>
      <c r="R37" s="6">
        <f t="shared" si="11"/>
        <v>0</v>
      </c>
      <c r="S37" s="6">
        <f>IF(AND(D37&lt;=L$4,P37&lt;&gt;"Y"),IF(N37&lt;VLOOKUP(O37,Runners!A$3:CT$201,S$1,FALSE),IF(Y$2="zero",0,Y$2),0),0)</f>
        <v>0</v>
      </c>
      <c r="T37" s="6">
        <f t="shared" si="12"/>
        <v>0</v>
      </c>
      <c r="U37" s="2"/>
      <c r="V37" s="2" t="str">
        <f>IF(O37&lt;&gt;"",VLOOKUP(O37,Runners!CZ$3:DM$201,V$1,FALSE),"")</f>
        <v/>
      </c>
      <c r="W37" s="19" t="str">
        <f t="shared" si="13"/>
        <v/>
      </c>
    </row>
    <row r="38" spans="1:23" x14ac:dyDescent="0.2">
      <c r="A38" s="1" t="s">
        <v>205</v>
      </c>
      <c r="C38" s="3">
        <f>IF(A38&lt;&gt;"",VLOOKUP(A38,Runners!A$3:AS$201,C$1,FALSE),0)</f>
        <v>1.1111111111111112E-2</v>
      </c>
      <c r="D38" s="6">
        <f t="shared" si="7"/>
        <v>35</v>
      </c>
      <c r="E38" s="2"/>
      <c r="F38" s="2">
        <f t="shared" si="8"/>
        <v>0</v>
      </c>
      <c r="J38" s="1" t="str">
        <f t="shared" si="9"/>
        <v>Georgina Read</v>
      </c>
      <c r="M38" s="8" t="str">
        <f>IF(D38&lt;=L$4,SMALL(E$4:E$202,D38),"")</f>
        <v/>
      </c>
      <c r="N38" s="8" t="str">
        <f>IF(D38&lt;=L$4,VLOOKUP(M38,E$4:F$202,2,FALSE),"")</f>
        <v/>
      </c>
      <c r="O38" s="1" t="str">
        <f>IF(D38&lt;=L$4,VLOOKUP(M38,E$4:J$202,6,FALSE),"")</f>
        <v/>
      </c>
      <c r="P38" s="40" t="str">
        <f>IF(D38&lt;=L$4,VLOOKUP(O38,A$4:B$202,2,FALSE),"")</f>
        <v/>
      </c>
      <c r="Q38" s="40" t="str">
        <f t="shared" si="10"/>
        <v/>
      </c>
      <c r="R38" s="6">
        <f t="shared" si="11"/>
        <v>0</v>
      </c>
      <c r="S38" s="6">
        <f>IF(AND(D38&lt;=L$4,P38&lt;&gt;"Y"),IF(N38&lt;VLOOKUP(O38,Runners!A$3:CT$201,S$1,FALSE),IF(Y$2="zero",0,Y$2),0),0)</f>
        <v>0</v>
      </c>
      <c r="T38" s="6">
        <f t="shared" si="12"/>
        <v>0</v>
      </c>
      <c r="U38" s="2"/>
      <c r="V38" s="2" t="str">
        <f>IF(O38&lt;&gt;"",VLOOKUP(O38,Runners!CZ$3:DM$201,V$1,FALSE),"")</f>
        <v/>
      </c>
      <c r="W38" s="19" t="str">
        <f t="shared" si="13"/>
        <v/>
      </c>
    </row>
    <row r="39" spans="1:23" x14ac:dyDescent="0.2">
      <c r="A39" s="1" t="s">
        <v>54</v>
      </c>
      <c r="C39" s="3">
        <f>IF(A39&lt;&gt;"",VLOOKUP(A39,Runners!A$3:AS$201,C$1,FALSE),0)</f>
        <v>1.6840277777777777E-2</v>
      </c>
      <c r="D39" s="6">
        <f t="shared" si="7"/>
        <v>36</v>
      </c>
      <c r="E39" s="2"/>
      <c r="F39" s="2">
        <f t="shared" si="8"/>
        <v>0</v>
      </c>
      <c r="J39" s="1" t="str">
        <f t="shared" si="9"/>
        <v>Gill Draper</v>
      </c>
      <c r="M39" s="8" t="str">
        <f>IF(D39&lt;=L$4,SMALL(E$4:E$202,D39),"")</f>
        <v/>
      </c>
      <c r="N39" s="8" t="str">
        <f>IF(D39&lt;=L$4,VLOOKUP(M39,E$4:F$202,2,FALSE),"")</f>
        <v/>
      </c>
      <c r="O39" s="1" t="str">
        <f>IF(D39&lt;=L$4,VLOOKUP(M39,E$4:J$202,6,FALSE),"")</f>
        <v/>
      </c>
      <c r="P39" s="40" t="str">
        <f>IF(D39&lt;=L$4,VLOOKUP(O39,A$4:B$202,2,FALSE),"")</f>
        <v/>
      </c>
      <c r="Q39" s="40" t="str">
        <f t="shared" si="10"/>
        <v/>
      </c>
      <c r="R39" s="6">
        <f t="shared" si="11"/>
        <v>0</v>
      </c>
      <c r="S39" s="6">
        <f>IF(AND(D39&lt;=L$4,P39&lt;&gt;"Y"),IF(N39&lt;VLOOKUP(O39,Runners!A$3:CT$201,S$1,FALSE),IF(Y$2="zero",0,Y$2),0),0)</f>
        <v>0</v>
      </c>
      <c r="T39" s="6">
        <f t="shared" si="12"/>
        <v>0</v>
      </c>
      <c r="U39" s="2"/>
      <c r="V39" s="2" t="str">
        <f>IF(O39&lt;&gt;"",VLOOKUP(O39,Runners!CZ$3:DM$201,V$1,FALSE),"")</f>
        <v/>
      </c>
      <c r="W39" s="19" t="str">
        <f t="shared" si="13"/>
        <v/>
      </c>
    </row>
    <row r="40" spans="1:23" x14ac:dyDescent="0.2">
      <c r="A40" s="1" t="s">
        <v>3</v>
      </c>
      <c r="C40" s="3">
        <f>IF(A40&lt;&gt;"",VLOOKUP(A40,Runners!A$3:AS$201,C$1,FALSE),0)</f>
        <v>1.1805555555555555E-2</v>
      </c>
      <c r="D40" s="6">
        <f t="shared" si="7"/>
        <v>37</v>
      </c>
      <c r="E40" s="2"/>
      <c r="F40" s="2">
        <f t="shared" si="8"/>
        <v>0</v>
      </c>
      <c r="J40" s="1" t="str">
        <f t="shared" si="9"/>
        <v>Graham Webster</v>
      </c>
      <c r="M40" s="8" t="str">
        <f>IF(D40&lt;=L$4,SMALL(E$4:E$202,D40),"")</f>
        <v/>
      </c>
      <c r="N40" s="8" t="str">
        <f>IF(D40&lt;=L$4,VLOOKUP(M40,E$4:F$202,2,FALSE),"")</f>
        <v/>
      </c>
      <c r="O40" s="1" t="str">
        <f>IF(D40&lt;=L$4,VLOOKUP(M40,E$4:J$202,6,FALSE),"")</f>
        <v/>
      </c>
      <c r="P40" s="40" t="str">
        <f>IF(D40&lt;=L$4,VLOOKUP(O40,A$4:B$202,2,FALSE),"")</f>
        <v/>
      </c>
      <c r="Q40" s="40" t="str">
        <f t="shared" si="10"/>
        <v/>
      </c>
      <c r="R40" s="6">
        <f t="shared" si="11"/>
        <v>0</v>
      </c>
      <c r="S40" s="6">
        <f>IF(AND(D40&lt;=L$4,P40&lt;&gt;"Y"),IF(N40&lt;VLOOKUP(O40,Runners!A$3:CT$201,S$1,FALSE),IF(Y$2="zero",0,Y$2),0),0)</f>
        <v>0</v>
      </c>
      <c r="T40" s="6">
        <f t="shared" si="12"/>
        <v>0</v>
      </c>
      <c r="U40" s="2"/>
      <c r="V40" s="2" t="str">
        <f>IF(O40&lt;&gt;"",VLOOKUP(O40,Runners!CZ$3:DM$201,V$1,FALSE),"")</f>
        <v/>
      </c>
      <c r="W40" s="19" t="str">
        <f t="shared" si="13"/>
        <v/>
      </c>
    </row>
    <row r="41" spans="1:23" x14ac:dyDescent="0.2">
      <c r="A41" s="1" t="s">
        <v>175</v>
      </c>
      <c r="C41" s="3">
        <f>IF(A41&lt;&gt;"",VLOOKUP(A41,Runners!A$3:AS$201,C$1,FALSE),0)</f>
        <v>6.2500000000000003E-3</v>
      </c>
      <c r="D41" s="6">
        <f t="shared" si="7"/>
        <v>38</v>
      </c>
      <c r="E41" s="2"/>
      <c r="F41" s="2">
        <f t="shared" si="8"/>
        <v>0</v>
      </c>
      <c r="J41" s="1" t="str">
        <f t="shared" si="9"/>
        <v>Graham Young</v>
      </c>
      <c r="M41" s="8" t="str">
        <f>IF(D41&lt;=L$4,SMALL(E$4:E$202,D41),"")</f>
        <v/>
      </c>
      <c r="N41" s="8" t="str">
        <f>IF(D41&lt;=L$4,VLOOKUP(M41,E$4:F$202,2,FALSE),"")</f>
        <v/>
      </c>
      <c r="O41" s="1" t="str">
        <f>IF(D41&lt;=L$4,VLOOKUP(M41,E$4:J$202,6,FALSE),"")</f>
        <v/>
      </c>
      <c r="P41" s="40" t="str">
        <f>IF(D41&lt;=L$4,VLOOKUP(O41,A$4:B$202,2,FALSE),"")</f>
        <v/>
      </c>
      <c r="Q41" s="40" t="str">
        <f t="shared" si="10"/>
        <v/>
      </c>
      <c r="R41" s="6">
        <f t="shared" si="11"/>
        <v>0</v>
      </c>
      <c r="S41" s="6">
        <f>IF(AND(D41&lt;=L$4,P41&lt;&gt;"Y"),IF(N41&lt;VLOOKUP(O41,Runners!A$3:CT$201,S$1,FALSE),IF(Y$2="zero",0,Y$2),0),0)</f>
        <v>0</v>
      </c>
      <c r="T41" s="6">
        <f t="shared" si="12"/>
        <v>0</v>
      </c>
      <c r="U41" s="2"/>
      <c r="V41" s="2" t="str">
        <f>IF(O41&lt;&gt;"",VLOOKUP(O41,Runners!CZ$3:DM$201,V$1,FALSE),"")</f>
        <v/>
      </c>
      <c r="W41" s="19" t="str">
        <f t="shared" si="13"/>
        <v/>
      </c>
    </row>
    <row r="42" spans="1:23" x14ac:dyDescent="0.2">
      <c r="A42" s="1" t="s">
        <v>7</v>
      </c>
      <c r="C42" s="3">
        <f>IF(A42&lt;&gt;"",VLOOKUP(A42,Runners!A$3:AS$201,C$1,FALSE),0)</f>
        <v>1.0937499999999999E-2</v>
      </c>
      <c r="D42" s="6">
        <f t="shared" si="7"/>
        <v>39</v>
      </c>
      <c r="E42" s="2">
        <v>3.5983796296296298E-2</v>
      </c>
      <c r="F42" s="2">
        <f t="shared" si="8"/>
        <v>2.5046296296296299E-2</v>
      </c>
      <c r="J42" s="1" t="str">
        <f t="shared" si="9"/>
        <v>Greg Oulton</v>
      </c>
      <c r="M42" s="8" t="str">
        <f>IF(D42&lt;=L$4,SMALL(E$4:E$202,D42),"")</f>
        <v/>
      </c>
      <c r="N42" s="8" t="str">
        <f>IF(D42&lt;=L$4,VLOOKUP(M42,E$4:F$202,2,FALSE),"")</f>
        <v/>
      </c>
      <c r="O42" s="1" t="str">
        <f>IF(D42&lt;=L$4,VLOOKUP(M42,E$4:J$202,6,FALSE),"")</f>
        <v/>
      </c>
      <c r="P42" s="40" t="str">
        <f>IF(D42&lt;=L$4,VLOOKUP(O42,A$4:B$202,2,FALSE),"")</f>
        <v/>
      </c>
      <c r="Q42" s="40" t="str">
        <f t="shared" si="10"/>
        <v/>
      </c>
      <c r="R42" s="6">
        <f t="shared" si="11"/>
        <v>0</v>
      </c>
      <c r="S42" s="6">
        <f>IF(AND(D42&lt;=L$4,P42&lt;&gt;"Y"),IF(N42&lt;VLOOKUP(O42,Runners!A$3:CT$201,S$1,FALSE),IF(Y$2="zero",0,Y$2),0),0)</f>
        <v>0</v>
      </c>
      <c r="T42" s="6">
        <f t="shared" si="12"/>
        <v>0</v>
      </c>
      <c r="U42" s="2"/>
      <c r="V42" s="2" t="str">
        <f>IF(O42&lt;&gt;"",VLOOKUP(O42,Runners!CZ$3:DM$201,V$1,FALSE),"")</f>
        <v/>
      </c>
      <c r="W42" s="19" t="str">
        <f t="shared" si="13"/>
        <v/>
      </c>
    </row>
    <row r="43" spans="1:23" x14ac:dyDescent="0.2">
      <c r="A43" s="1" t="s">
        <v>177</v>
      </c>
      <c r="B43" s="3"/>
      <c r="C43" s="3">
        <f>IF(A43&lt;&gt;"",VLOOKUP(A43,Runners!A$3:AS$201,C$1,FALSE),0)</f>
        <v>1.9791666666666666E-2</v>
      </c>
      <c r="D43" s="6">
        <f t="shared" si="7"/>
        <v>40</v>
      </c>
      <c r="E43" s="2"/>
      <c r="F43" s="2">
        <f t="shared" si="8"/>
        <v>0</v>
      </c>
      <c r="J43" s="1" t="str">
        <f t="shared" si="9"/>
        <v>Guest 35:00</v>
      </c>
      <c r="M43" s="8" t="str">
        <f>IF(D43&lt;=L$4,SMALL(E$4:E$202,D43),"")</f>
        <v/>
      </c>
      <c r="N43" s="8" t="str">
        <f>IF(D43&lt;=L$4,VLOOKUP(M43,E$4:F$202,2,FALSE),"")</f>
        <v/>
      </c>
      <c r="O43" s="1" t="str">
        <f>IF(D43&lt;=L$4,VLOOKUP(M43,E$4:J$202,6,FALSE),"")</f>
        <v/>
      </c>
      <c r="P43" s="40" t="str">
        <f>IF(D43&lt;=L$4,VLOOKUP(O43,A$4:B$202,2,FALSE),"")</f>
        <v/>
      </c>
      <c r="Q43" s="40" t="str">
        <f t="shared" si="10"/>
        <v/>
      </c>
      <c r="R43" s="6">
        <f t="shared" si="11"/>
        <v>0</v>
      </c>
      <c r="S43" s="6">
        <f>IF(AND(D43&lt;=L$4,P43&lt;&gt;"Y"),IF(N43&lt;VLOOKUP(O43,Runners!A$3:CT$201,S$1,FALSE),IF(Y$2="zero",0,Y$2),0),0)</f>
        <v>0</v>
      </c>
      <c r="T43" s="6">
        <f t="shared" si="12"/>
        <v>0</v>
      </c>
      <c r="U43" s="2"/>
      <c r="V43" s="2" t="str">
        <f>IF(O43&lt;&gt;"",VLOOKUP(O43,Runners!CZ$3:DM$201,V$1,FALSE),"")</f>
        <v/>
      </c>
      <c r="W43" s="19" t="str">
        <f t="shared" si="13"/>
        <v/>
      </c>
    </row>
    <row r="44" spans="1:23" x14ac:dyDescent="0.2">
      <c r="A44" s="1" t="s">
        <v>176</v>
      </c>
      <c r="B44" s="3"/>
      <c r="C44" s="3">
        <f>IF(A44&lt;&gt;"",VLOOKUP(A44,Runners!A$3:AS$201,C$1,FALSE),0)</f>
        <v>1.8576388888888889E-2</v>
      </c>
      <c r="D44" s="6">
        <f t="shared" si="7"/>
        <v>41</v>
      </c>
      <c r="E44" s="2"/>
      <c r="F44" s="2">
        <f t="shared" si="8"/>
        <v>0</v>
      </c>
      <c r="J44" s="1" t="str">
        <f t="shared" si="9"/>
        <v>Guest 37:30</v>
      </c>
      <c r="M44" s="8" t="str">
        <f>IF(D44&lt;=L$4,SMALL(E$4:E$202,D44),"")</f>
        <v/>
      </c>
      <c r="N44" s="8" t="str">
        <f>IF(D44&lt;=L$4,VLOOKUP(M44,E$4:F$202,2,FALSE),"")</f>
        <v/>
      </c>
      <c r="O44" s="1" t="str">
        <f>IF(D44&lt;=L$4,VLOOKUP(M44,E$4:J$202,6,FALSE),"")</f>
        <v/>
      </c>
      <c r="P44" s="40" t="str">
        <f>IF(D44&lt;=L$4,VLOOKUP(O44,A$4:B$202,2,FALSE),"")</f>
        <v/>
      </c>
      <c r="Q44" s="40" t="str">
        <f t="shared" si="10"/>
        <v/>
      </c>
      <c r="R44" s="6">
        <f t="shared" si="11"/>
        <v>0</v>
      </c>
      <c r="S44" s="6">
        <f>IF(AND(D44&lt;=L$4,P44&lt;&gt;"Y"),IF(N44&lt;VLOOKUP(O44,Runners!A$3:CT$201,S$1,FALSE),IF(Y$2="zero",0,Y$2),0),0)</f>
        <v>0</v>
      </c>
      <c r="T44" s="6">
        <f t="shared" si="12"/>
        <v>0</v>
      </c>
      <c r="U44" s="2"/>
      <c r="V44" s="2" t="str">
        <f>IF(O44&lt;&gt;"",VLOOKUP(O44,Runners!CZ$3:DM$201,V$1,FALSE),"")</f>
        <v/>
      </c>
      <c r="W44" s="19" t="str">
        <f t="shared" si="13"/>
        <v/>
      </c>
    </row>
    <row r="45" spans="1:23" x14ac:dyDescent="0.2">
      <c r="A45" s="1" t="s">
        <v>158</v>
      </c>
      <c r="C45" s="3">
        <f>IF(A45&lt;&gt;"",VLOOKUP(A45,Runners!A$3:AS$201,C$1,FALSE),0)</f>
        <v>1.7361111111111112E-2</v>
      </c>
      <c r="D45" s="6">
        <f t="shared" si="7"/>
        <v>42</v>
      </c>
      <c r="E45" s="2"/>
      <c r="F45" s="2">
        <f t="shared" si="8"/>
        <v>0</v>
      </c>
      <c r="J45" s="1" t="str">
        <f t="shared" si="9"/>
        <v>Guest 40</v>
      </c>
      <c r="M45" s="8" t="str">
        <f>IF(D45&lt;=L$4,SMALL(E$4:E$202,D45),"")</f>
        <v/>
      </c>
      <c r="N45" s="8" t="str">
        <f>IF(D45&lt;=L$4,VLOOKUP(M45,E$4:F$202,2,FALSE),"")</f>
        <v/>
      </c>
      <c r="O45" s="1" t="str">
        <f>IF(D45&lt;=L$4,VLOOKUP(M45,E$4:J$202,6,FALSE),"")</f>
        <v/>
      </c>
      <c r="P45" s="40" t="str">
        <f>IF(D45&lt;=L$4,VLOOKUP(O45,A$4:B$202,2,FALSE),"")</f>
        <v/>
      </c>
      <c r="Q45" s="40" t="str">
        <f t="shared" si="10"/>
        <v/>
      </c>
      <c r="R45" s="6">
        <f t="shared" si="11"/>
        <v>0</v>
      </c>
      <c r="S45" s="6">
        <f>IF(AND(D45&lt;=L$4,P45&lt;&gt;"Y"),IF(N45&lt;VLOOKUP(O45,Runners!A$3:CT$201,S$1,FALSE),IF(Y$2="zero",0,Y$2),0),0)</f>
        <v>0</v>
      </c>
      <c r="T45" s="6">
        <f t="shared" si="12"/>
        <v>0</v>
      </c>
      <c r="U45" s="2"/>
      <c r="V45" s="2" t="str">
        <f>IF(O45&lt;&gt;"",VLOOKUP(O45,Runners!CZ$3:DM$201,V$1,FALSE),"")</f>
        <v/>
      </c>
      <c r="W45" s="19" t="str">
        <f t="shared" si="13"/>
        <v/>
      </c>
    </row>
    <row r="46" spans="1:23" x14ac:dyDescent="0.2">
      <c r="A46" s="1" t="s">
        <v>159</v>
      </c>
      <c r="C46" s="3">
        <f>IF(A46&lt;&gt;"",VLOOKUP(A46,Runners!A$3:AS$201,C$1,FALSE),0)</f>
        <v>1.6145833333333335E-2</v>
      </c>
      <c r="D46" s="6">
        <f t="shared" si="7"/>
        <v>43</v>
      </c>
      <c r="E46" s="2"/>
      <c r="F46" s="2">
        <f t="shared" si="8"/>
        <v>0</v>
      </c>
      <c r="J46" s="1" t="str">
        <f t="shared" si="9"/>
        <v>Guest 42:30</v>
      </c>
      <c r="M46" s="8" t="str">
        <f>IF(D46&lt;=L$4,SMALL(E$4:E$202,D46),"")</f>
        <v/>
      </c>
      <c r="N46" s="8" t="str">
        <f>IF(D46&lt;=L$4,VLOOKUP(M46,E$4:F$202,2,FALSE),"")</f>
        <v/>
      </c>
      <c r="O46" s="1" t="str">
        <f>IF(D46&lt;=L$4,VLOOKUP(M46,E$4:J$202,6,FALSE),"")</f>
        <v/>
      </c>
      <c r="P46" s="40" t="str">
        <f>IF(D46&lt;=L$4,VLOOKUP(O46,A$4:B$202,2,FALSE),"")</f>
        <v/>
      </c>
      <c r="Q46" s="40" t="str">
        <f t="shared" si="10"/>
        <v/>
      </c>
      <c r="R46" s="6">
        <f t="shared" si="11"/>
        <v>0</v>
      </c>
      <c r="S46" s="6">
        <f>IF(AND(D46&lt;=L$4,P46&lt;&gt;"Y"),IF(N46&lt;VLOOKUP(O46,Runners!A$3:CT$201,S$1,FALSE),IF(Y$2="zero",0,Y$2),0),0)</f>
        <v>0</v>
      </c>
      <c r="T46" s="6">
        <f t="shared" si="12"/>
        <v>0</v>
      </c>
      <c r="U46" s="2"/>
      <c r="V46" s="2" t="str">
        <f>IF(O46&lt;&gt;"",VLOOKUP(O46,Runners!CZ$3:DM$201,V$1,FALSE),"")</f>
        <v/>
      </c>
      <c r="W46" s="19" t="str">
        <f t="shared" si="13"/>
        <v/>
      </c>
    </row>
    <row r="47" spans="1:23" x14ac:dyDescent="0.2">
      <c r="A47" s="1" t="s">
        <v>160</v>
      </c>
      <c r="C47" s="3">
        <f>IF(A47&lt;&gt;"",VLOOKUP(A47,Runners!A$3:AS$201,C$1,FALSE),0)</f>
        <v>1.4930555555555556E-2</v>
      </c>
      <c r="D47" s="6">
        <f t="shared" si="7"/>
        <v>44</v>
      </c>
      <c r="E47" s="2"/>
      <c r="F47" s="2">
        <f t="shared" si="8"/>
        <v>0</v>
      </c>
      <c r="J47" s="1" t="str">
        <f t="shared" si="9"/>
        <v>Guest 45</v>
      </c>
      <c r="M47" s="8" t="str">
        <f>IF(D47&lt;=L$4,SMALL(E$4:E$202,D47),"")</f>
        <v/>
      </c>
      <c r="N47" s="8" t="str">
        <f>IF(D47&lt;=L$4,VLOOKUP(M47,E$4:F$202,2,FALSE),"")</f>
        <v/>
      </c>
      <c r="O47" s="1" t="str">
        <f>IF(D47&lt;=L$4,VLOOKUP(M47,E$4:J$202,6,FALSE),"")</f>
        <v/>
      </c>
      <c r="P47" s="40" t="str">
        <f>IF(D47&lt;=L$4,VLOOKUP(O47,A$4:B$202,2,FALSE),"")</f>
        <v/>
      </c>
      <c r="Q47" s="40" t="str">
        <f t="shared" si="10"/>
        <v/>
      </c>
      <c r="R47" s="6">
        <f t="shared" si="11"/>
        <v>0</v>
      </c>
      <c r="S47" s="6">
        <f>IF(AND(D47&lt;=L$4,P47&lt;&gt;"Y"),IF(N47&lt;VLOOKUP(O47,Runners!A$3:CT$201,S$1,FALSE),IF(Y$2="zero",0,Y$2),0),0)</f>
        <v>0</v>
      </c>
      <c r="T47" s="6">
        <f t="shared" si="12"/>
        <v>0</v>
      </c>
      <c r="U47" s="2"/>
      <c r="V47" s="2" t="str">
        <f>IF(O47&lt;&gt;"",VLOOKUP(O47,Runners!CZ$3:DM$201,V$1,FALSE),"")</f>
        <v/>
      </c>
      <c r="W47" s="19" t="str">
        <f t="shared" si="13"/>
        <v/>
      </c>
    </row>
    <row r="48" spans="1:23" x14ac:dyDescent="0.2">
      <c r="A48" s="1" t="s">
        <v>161</v>
      </c>
      <c r="C48" s="3">
        <f>IF(A48&lt;&gt;"",VLOOKUP(A48,Runners!A$3:AS$201,C$1,FALSE),0)</f>
        <v>1.3888888888888888E-2</v>
      </c>
      <c r="D48" s="6">
        <f t="shared" si="7"/>
        <v>45</v>
      </c>
      <c r="E48" s="2"/>
      <c r="F48" s="2">
        <f t="shared" si="8"/>
        <v>0</v>
      </c>
      <c r="J48" s="1" t="str">
        <f t="shared" si="9"/>
        <v>Guest 47:30</v>
      </c>
      <c r="M48" s="8" t="str">
        <f>IF(D48&lt;=L$4,SMALL(E$4:E$202,D48),"")</f>
        <v/>
      </c>
      <c r="N48" s="8" t="str">
        <f>IF(D48&lt;=L$4,VLOOKUP(M48,E$4:F$202,2,FALSE),"")</f>
        <v/>
      </c>
      <c r="O48" s="1" t="str">
        <f>IF(D48&lt;=L$4,VLOOKUP(M48,E$4:J$202,6,FALSE),"")</f>
        <v/>
      </c>
      <c r="P48" s="40" t="str">
        <f>IF(D48&lt;=L$4,VLOOKUP(O48,A$4:B$202,2,FALSE),"")</f>
        <v/>
      </c>
      <c r="Q48" s="40" t="str">
        <f t="shared" si="10"/>
        <v/>
      </c>
      <c r="R48" s="6">
        <f t="shared" si="11"/>
        <v>0</v>
      </c>
      <c r="S48" s="6">
        <f>IF(AND(D48&lt;=L$4,P48&lt;&gt;"Y"),IF(N48&lt;VLOOKUP(O48,Runners!A$3:CT$201,S$1,FALSE),IF(Y$2="zero",0,Y$2),0),0)</f>
        <v>0</v>
      </c>
      <c r="T48" s="6">
        <f t="shared" si="12"/>
        <v>0</v>
      </c>
      <c r="U48" s="2"/>
      <c r="V48" s="2" t="str">
        <f>IF(O48&lt;&gt;"",VLOOKUP(O48,Runners!CZ$3:DM$201,V$1,FALSE),"")</f>
        <v/>
      </c>
      <c r="W48" s="19" t="str">
        <f t="shared" si="13"/>
        <v/>
      </c>
    </row>
    <row r="49" spans="1:23" x14ac:dyDescent="0.2">
      <c r="A49" s="1" t="s">
        <v>162</v>
      </c>
      <c r="C49" s="3">
        <f>IF(A49&lt;&gt;"",VLOOKUP(A49,Runners!A$3:AS$201,C$1,FALSE),0)</f>
        <v>1.2673611111111111E-2</v>
      </c>
      <c r="D49" s="6">
        <f t="shared" si="7"/>
        <v>46</v>
      </c>
      <c r="E49" s="2"/>
      <c r="F49" s="2">
        <f t="shared" si="8"/>
        <v>0</v>
      </c>
      <c r="J49" s="1" t="str">
        <f t="shared" si="9"/>
        <v>Guest 50</v>
      </c>
      <c r="M49" s="8" t="str">
        <f>IF(D49&lt;=L$4,SMALL(E$4:E$202,D49),"")</f>
        <v/>
      </c>
      <c r="N49" s="8" t="str">
        <f>IF(D49&lt;=L$4,VLOOKUP(M49,E$4:F$202,2,FALSE),"")</f>
        <v/>
      </c>
      <c r="O49" s="1" t="str">
        <f>IF(D49&lt;=L$4,VLOOKUP(M49,E$4:J$202,6,FALSE),"")</f>
        <v/>
      </c>
      <c r="P49" s="40" t="str">
        <f>IF(D49&lt;=L$4,VLOOKUP(O49,A$4:B$202,2,FALSE),"")</f>
        <v/>
      </c>
      <c r="Q49" s="40" t="str">
        <f t="shared" si="10"/>
        <v/>
      </c>
      <c r="R49" s="6">
        <f t="shared" si="11"/>
        <v>0</v>
      </c>
      <c r="S49" s="6">
        <f>IF(AND(D49&lt;=L$4,P49&lt;&gt;"Y"),IF(N49&lt;VLOOKUP(O49,Runners!A$3:CT$201,S$1,FALSE),IF(Y$2="zero",0,Y$2),0),0)</f>
        <v>0</v>
      </c>
      <c r="T49" s="6">
        <f t="shared" si="12"/>
        <v>0</v>
      </c>
      <c r="U49" s="2"/>
      <c r="V49" s="2" t="str">
        <f>IF(O49&lt;&gt;"",VLOOKUP(O49,Runners!CZ$3:DM$201,V$1,FALSE),"")</f>
        <v/>
      </c>
      <c r="W49" s="19" t="str">
        <f t="shared" si="13"/>
        <v/>
      </c>
    </row>
    <row r="50" spans="1:23" x14ac:dyDescent="0.2">
      <c r="A50" s="1" t="s">
        <v>163</v>
      </c>
      <c r="C50" s="3">
        <f>IF(A50&lt;&gt;"",VLOOKUP(A50,Runners!A$3:AS$201,C$1,FALSE),0)</f>
        <v>1.0243055555555556E-2</v>
      </c>
      <c r="D50" s="6">
        <f t="shared" si="7"/>
        <v>47</v>
      </c>
      <c r="E50" s="2"/>
      <c r="F50" s="2">
        <f t="shared" si="8"/>
        <v>0</v>
      </c>
      <c r="J50" s="1" t="str">
        <f t="shared" si="9"/>
        <v>Guest 55</v>
      </c>
      <c r="M50" s="8" t="str">
        <f>IF(D50&lt;=L$4,SMALL(E$4:E$202,D50),"")</f>
        <v/>
      </c>
      <c r="N50" s="8" t="str">
        <f>IF(D50&lt;=L$4,VLOOKUP(M50,E$4:F$202,2,FALSE),"")</f>
        <v/>
      </c>
      <c r="O50" s="1" t="str">
        <f>IF(D50&lt;=L$4,VLOOKUP(M50,E$4:J$202,6,FALSE),"")</f>
        <v/>
      </c>
      <c r="P50" s="40" t="str">
        <f>IF(D50&lt;=L$4,VLOOKUP(O50,A$4:B$202,2,FALSE),"")</f>
        <v/>
      </c>
      <c r="Q50" s="40" t="str">
        <f t="shared" si="10"/>
        <v/>
      </c>
      <c r="R50" s="6">
        <f t="shared" si="11"/>
        <v>0</v>
      </c>
      <c r="S50" s="6">
        <f>IF(AND(D50&lt;=L$4,P50&lt;&gt;"Y"),IF(N50&lt;VLOOKUP(O50,Runners!A$3:CT$201,S$1,FALSE),IF(Y$2="zero",0,Y$2),0),0)</f>
        <v>0</v>
      </c>
      <c r="T50" s="6">
        <f t="shared" si="12"/>
        <v>0</v>
      </c>
      <c r="U50" s="2"/>
      <c r="V50" s="2" t="str">
        <f>IF(O50&lt;&gt;"",VLOOKUP(O50,Runners!CZ$3:DM$201,V$1,FALSE),"")</f>
        <v/>
      </c>
      <c r="W50" s="19" t="str">
        <f t="shared" si="13"/>
        <v/>
      </c>
    </row>
    <row r="51" spans="1:23" x14ac:dyDescent="0.2">
      <c r="A51" s="1" t="s">
        <v>164</v>
      </c>
      <c r="C51" s="3">
        <f>IF(A51&lt;&gt;"",VLOOKUP(A51,Runners!A$3:AS$201,C$1,FALSE),0)</f>
        <v>7.9861111111111105E-3</v>
      </c>
      <c r="D51" s="6">
        <f t="shared" si="7"/>
        <v>48</v>
      </c>
      <c r="E51" s="2"/>
      <c r="F51" s="2">
        <f t="shared" si="8"/>
        <v>0</v>
      </c>
      <c r="J51" s="1" t="str">
        <f t="shared" si="9"/>
        <v>Guest 60</v>
      </c>
      <c r="M51" s="8" t="str">
        <f>IF(D51&lt;=L$4,SMALL(E$4:E$202,D51),"")</f>
        <v/>
      </c>
      <c r="N51" s="8" t="str">
        <f>IF(D51&lt;=L$4,VLOOKUP(M51,E$4:F$202,2,FALSE),"")</f>
        <v/>
      </c>
      <c r="O51" s="1" t="str">
        <f>IF(D51&lt;=L$4,VLOOKUP(M51,E$4:J$202,6,FALSE),"")</f>
        <v/>
      </c>
      <c r="P51" s="40" t="str">
        <f>IF(D51&lt;=L$4,VLOOKUP(O51,A$4:B$202,2,FALSE),"")</f>
        <v/>
      </c>
      <c r="Q51" s="40" t="str">
        <f t="shared" si="10"/>
        <v/>
      </c>
      <c r="R51" s="6">
        <f t="shared" si="11"/>
        <v>0</v>
      </c>
      <c r="S51" s="6">
        <f>IF(AND(D51&lt;=L$4,P51&lt;&gt;"Y"),IF(N51&lt;VLOOKUP(O51,Runners!A$3:CT$201,S$1,FALSE),IF(Y$2="zero",0,Y$2),0),0)</f>
        <v>0</v>
      </c>
      <c r="T51" s="6">
        <f t="shared" si="12"/>
        <v>0</v>
      </c>
      <c r="U51" s="2"/>
      <c r="V51" s="2" t="str">
        <f>IF(O51&lt;&gt;"",VLOOKUP(O51,Runners!CZ$3:DM$201,V$1,FALSE),"")</f>
        <v/>
      </c>
      <c r="W51" s="19" t="str">
        <f t="shared" si="13"/>
        <v/>
      </c>
    </row>
    <row r="52" spans="1:23" x14ac:dyDescent="0.2">
      <c r="A52" s="1" t="s">
        <v>149</v>
      </c>
      <c r="C52" s="3">
        <f>IF(A52&lt;&gt;"",VLOOKUP(A52,Runners!A$3:AS$201,C$1,FALSE),0)</f>
        <v>1.5104166666666667E-2</v>
      </c>
      <c r="D52" s="6">
        <f t="shared" si="7"/>
        <v>49</v>
      </c>
      <c r="E52" s="2"/>
      <c r="F52" s="2">
        <f t="shared" si="8"/>
        <v>0</v>
      </c>
      <c r="J52" s="1" t="str">
        <f t="shared" si="9"/>
        <v>Ian Tate</v>
      </c>
      <c r="M52" s="8" t="str">
        <f>IF(D52&lt;=L$4,SMALL(E$4:E$202,D52),"")</f>
        <v/>
      </c>
      <c r="N52" s="8" t="str">
        <f>IF(D52&lt;=L$4,VLOOKUP(M52,E$4:F$202,2,FALSE),"")</f>
        <v/>
      </c>
      <c r="O52" s="1" t="str">
        <f>IF(D52&lt;=L$4,VLOOKUP(M52,E$4:J$202,6,FALSE),"")</f>
        <v/>
      </c>
      <c r="P52" s="40" t="str">
        <f>IF(D52&lt;=L$4,VLOOKUP(O52,A$4:B$202,2,FALSE),"")</f>
        <v/>
      </c>
      <c r="Q52" s="40" t="str">
        <f t="shared" si="10"/>
        <v/>
      </c>
      <c r="R52" s="6">
        <f t="shared" si="11"/>
        <v>0</v>
      </c>
      <c r="S52" s="6">
        <f>IF(AND(D52&lt;=L$4,P52&lt;&gt;"Y"),IF(N52&lt;VLOOKUP(O52,Runners!A$3:CT$201,S$1,FALSE),IF(Y$2="zero",0,Y$2),0),0)</f>
        <v>0</v>
      </c>
      <c r="T52" s="6">
        <f t="shared" si="12"/>
        <v>0</v>
      </c>
      <c r="U52" s="2"/>
      <c r="V52" s="2" t="str">
        <f>IF(O52&lt;&gt;"",VLOOKUP(O52,Runners!CZ$3:DM$201,V$1,FALSE),"")</f>
        <v/>
      </c>
      <c r="W52" s="19" t="str">
        <f t="shared" si="13"/>
        <v/>
      </c>
    </row>
    <row r="53" spans="1:23" x14ac:dyDescent="0.2">
      <c r="A53" s="1" t="s">
        <v>203</v>
      </c>
      <c r="C53" s="3">
        <f>IF(A53&lt;&gt;"",VLOOKUP(A53,Runners!A$3:AS$201,C$1,FALSE),0)</f>
        <v>7.1180555555555554E-3</v>
      </c>
      <c r="D53" s="6">
        <f t="shared" si="7"/>
        <v>50</v>
      </c>
      <c r="E53" s="2"/>
      <c r="F53" s="2">
        <f t="shared" si="8"/>
        <v>0</v>
      </c>
      <c r="J53" s="1" t="str">
        <f t="shared" si="9"/>
        <v>Jackie Carruthers</v>
      </c>
      <c r="M53" s="8" t="str">
        <f>IF(D53&lt;=L$4,SMALL(E$4:E$202,D53),"")</f>
        <v/>
      </c>
      <c r="N53" s="8" t="str">
        <f>IF(D53&lt;=L$4,VLOOKUP(M53,E$4:F$202,2,FALSE),"")</f>
        <v/>
      </c>
      <c r="O53" s="1" t="str">
        <f>IF(D53&lt;=L$4,VLOOKUP(M53,E$4:J$202,6,FALSE),"")</f>
        <v/>
      </c>
      <c r="P53" s="40" t="str">
        <f>IF(D53&lt;=L$4,VLOOKUP(O53,A$4:B$202,2,FALSE),"")</f>
        <v/>
      </c>
      <c r="Q53" s="40" t="str">
        <f t="shared" si="10"/>
        <v/>
      </c>
      <c r="R53" s="6">
        <f t="shared" si="11"/>
        <v>0</v>
      </c>
      <c r="S53" s="6">
        <f>IF(AND(D53&lt;=L$4,P53&lt;&gt;"Y"),IF(N53&lt;VLOOKUP(O53,Runners!A$3:CT$201,S$1,FALSE),IF(Y$2="zero",0,Y$2),0),0)</f>
        <v>0</v>
      </c>
      <c r="T53" s="6">
        <f t="shared" si="12"/>
        <v>0</v>
      </c>
      <c r="U53" s="2"/>
      <c r="V53" s="2" t="str">
        <f>IF(O53&lt;&gt;"",VLOOKUP(O53,Runners!CZ$3:DM$201,V$1,FALSE),"")</f>
        <v/>
      </c>
      <c r="W53" s="19" t="str">
        <f t="shared" si="13"/>
        <v/>
      </c>
    </row>
    <row r="54" spans="1:23" x14ac:dyDescent="0.2">
      <c r="A54" s="1" t="s">
        <v>8</v>
      </c>
      <c r="C54" s="3">
        <f>IF(A54&lt;&gt;"",VLOOKUP(A54,Runners!A$3:AS$201,C$1,FALSE),0)</f>
        <v>7.9861111111111105E-3</v>
      </c>
      <c r="D54" s="6">
        <f t="shared" si="7"/>
        <v>51</v>
      </c>
      <c r="E54" s="2"/>
      <c r="F54" s="2">
        <f t="shared" si="8"/>
        <v>0</v>
      </c>
      <c r="J54" s="1" t="str">
        <f t="shared" si="9"/>
        <v>Jacqui Murray</v>
      </c>
      <c r="M54" s="8" t="str">
        <f>IF(D54&lt;=L$4,SMALL(E$4:E$202,D54),"")</f>
        <v/>
      </c>
      <c r="N54" s="8" t="str">
        <f>IF(D54&lt;=L$4,VLOOKUP(M54,E$4:F$202,2,FALSE),"")</f>
        <v/>
      </c>
      <c r="O54" s="1" t="str">
        <f>IF(D54&lt;=L$4,VLOOKUP(M54,E$4:J$202,6,FALSE),"")</f>
        <v/>
      </c>
      <c r="P54" s="40" t="str">
        <f>IF(D54&lt;=L$4,VLOOKUP(O54,A$4:B$202,2,FALSE),"")</f>
        <v/>
      </c>
      <c r="Q54" s="40" t="str">
        <f t="shared" si="10"/>
        <v/>
      </c>
      <c r="R54" s="6">
        <f t="shared" si="11"/>
        <v>0</v>
      </c>
      <c r="S54" s="6">
        <f>IF(AND(D54&lt;=L$4,P54&lt;&gt;"Y"),IF(N54&lt;VLOOKUP(O54,Runners!A$3:CT$201,S$1,FALSE),IF(Y$2="zero",0,Y$2),0),0)</f>
        <v>0</v>
      </c>
      <c r="T54" s="6">
        <f t="shared" si="12"/>
        <v>0</v>
      </c>
      <c r="U54" s="2"/>
      <c r="V54" s="2" t="str">
        <f>IF(O54&lt;&gt;"",VLOOKUP(O54,Runners!CZ$3:DM$201,V$1,FALSE),"")</f>
        <v/>
      </c>
      <c r="W54" s="19" t="str">
        <f t="shared" si="13"/>
        <v/>
      </c>
    </row>
    <row r="55" spans="1:23" x14ac:dyDescent="0.2">
      <c r="A55" s="1" t="s">
        <v>230</v>
      </c>
      <c r="C55" s="3">
        <f>IF(A55&lt;&gt;"",VLOOKUP(A55,Runners!A$3:AS$201,C$1,FALSE),0)</f>
        <v>1.545138888888889E-2</v>
      </c>
      <c r="D55" s="6">
        <f t="shared" si="7"/>
        <v>52</v>
      </c>
      <c r="E55" s="2"/>
      <c r="F55" s="2">
        <f t="shared" ref="F55" si="14">IF(E55&gt;0,E55-C55,0)</f>
        <v>0</v>
      </c>
      <c r="J55" s="1" t="str">
        <f t="shared" si="9"/>
        <v>James Whittle</v>
      </c>
      <c r="M55" s="8"/>
      <c r="P55" s="40"/>
      <c r="Q55" s="40"/>
      <c r="T55" s="6"/>
      <c r="U55" s="2"/>
      <c r="V55" s="2"/>
      <c r="W55" s="19"/>
    </row>
    <row r="56" spans="1:23" x14ac:dyDescent="0.2">
      <c r="A56" s="1" t="s">
        <v>153</v>
      </c>
      <c r="C56" s="3">
        <f>IF(A56&lt;&gt;"",VLOOKUP(A56,Runners!A$3:AS$201,C$1,FALSE),0)</f>
        <v>1.1631944444444445E-2</v>
      </c>
      <c r="D56" s="6">
        <f>D54+1</f>
        <v>52</v>
      </c>
      <c r="E56" s="2"/>
      <c r="F56" s="2">
        <f t="shared" si="8"/>
        <v>0</v>
      </c>
      <c r="J56" s="1" t="str">
        <f t="shared" si="9"/>
        <v>Jason Sheridan</v>
      </c>
      <c r="M56" s="8" t="str">
        <f>IF(D56&lt;=L$4,SMALL(E$4:E$202,D56),"")</f>
        <v/>
      </c>
      <c r="N56" s="8" t="str">
        <f>IF(D56&lt;=L$4,VLOOKUP(M56,E$4:F$202,2,FALSE),"")</f>
        <v/>
      </c>
      <c r="O56" s="1" t="str">
        <f>IF(D56&lt;=L$4,VLOOKUP(M56,E$4:J$202,6,FALSE),"")</f>
        <v/>
      </c>
      <c r="P56" s="40" t="str">
        <f>IF(D56&lt;=L$4,VLOOKUP(O56,A$4:B$202,2,FALSE),"")</f>
        <v/>
      </c>
      <c r="Q56" s="40" t="str">
        <f>IF(D56&lt;=L$4,IF(P56="Y",Q54,Q54-1),"")</f>
        <v/>
      </c>
      <c r="R56" s="6">
        <f>IF(Q56=Q54,0,IF(Q56&gt;0,Q56,1))</f>
        <v>0</v>
      </c>
      <c r="S56" s="6">
        <f>IF(AND(D56&lt;=L$4,P56&lt;&gt;"Y"),IF(N56&lt;VLOOKUP(O56,Runners!A$3:CT$201,S$1,FALSE),IF(Y$2="zero",0,Y$2),0),0)</f>
        <v>0</v>
      </c>
      <c r="T56" s="6">
        <f t="shared" si="12"/>
        <v>0</v>
      </c>
      <c r="U56" s="2"/>
      <c r="V56" s="2" t="str">
        <f>IF(O56&lt;&gt;"",VLOOKUP(O56,Runners!CZ$3:DM$201,V$1,FALSE),"")</f>
        <v/>
      </c>
      <c r="W56" s="19" t="str">
        <f t="shared" si="13"/>
        <v/>
      </c>
    </row>
    <row r="57" spans="1:23" x14ac:dyDescent="0.2">
      <c r="A57" s="1" t="s">
        <v>180</v>
      </c>
      <c r="B57" s="3"/>
      <c r="C57" s="3">
        <f>IF(A57&lt;&gt;"",VLOOKUP(A57,Runners!A$3:AS$201,C$1,FALSE),0)</f>
        <v>7.4652777777777781E-3</v>
      </c>
      <c r="D57" s="6">
        <f t="shared" si="7"/>
        <v>53</v>
      </c>
      <c r="E57" s="2"/>
      <c r="F57" s="2">
        <f t="shared" si="8"/>
        <v>0</v>
      </c>
      <c r="J57" s="1" t="str">
        <f t="shared" si="9"/>
        <v>Jen Trohear</v>
      </c>
      <c r="M57" s="8" t="str">
        <f>IF(D57&lt;=L$4,SMALL(E$4:E$202,D57),"")</f>
        <v/>
      </c>
      <c r="N57" s="8" t="str">
        <f>IF(D57&lt;=L$4,VLOOKUP(M57,E$4:F$202,2,FALSE),"")</f>
        <v/>
      </c>
      <c r="O57" s="1" t="str">
        <f>IF(D57&lt;=L$4,VLOOKUP(M57,E$4:J$202,6,FALSE),"")</f>
        <v/>
      </c>
      <c r="P57" s="40" t="str">
        <f>IF(D57&lt;=L$4,VLOOKUP(O57,A$4:B$202,2,FALSE),"")</f>
        <v/>
      </c>
      <c r="Q57" s="40" t="str">
        <f t="shared" si="10"/>
        <v/>
      </c>
      <c r="R57" s="6">
        <f t="shared" si="11"/>
        <v>0</v>
      </c>
      <c r="S57" s="6">
        <f>IF(AND(D57&lt;=L$4,P57&lt;&gt;"Y"),IF(N57&lt;VLOOKUP(O57,Runners!A$3:CT$201,S$1,FALSE),IF(Y$2="zero",0,Y$2),0),0)</f>
        <v>0</v>
      </c>
      <c r="T57" s="6">
        <f t="shared" si="12"/>
        <v>0</v>
      </c>
      <c r="U57" s="2"/>
      <c r="V57" s="2" t="str">
        <f>IF(O57&lt;&gt;"",VLOOKUP(O57,Runners!CZ$3:DM$201,V$1,FALSE),"")</f>
        <v/>
      </c>
      <c r="W57" s="19" t="str">
        <f t="shared" si="13"/>
        <v/>
      </c>
    </row>
    <row r="58" spans="1:23" x14ac:dyDescent="0.2">
      <c r="A58" s="1" t="s">
        <v>212</v>
      </c>
      <c r="C58" s="3">
        <f>IF(A58&lt;&gt;"",VLOOKUP(A58,Runners!A$3:AS$201,C$1,FALSE),0)</f>
        <v>1.4930555555555556E-2</v>
      </c>
      <c r="D58" s="6">
        <f t="shared" si="7"/>
        <v>54</v>
      </c>
      <c r="E58" s="2"/>
      <c r="F58" s="2">
        <f t="shared" si="8"/>
        <v>0</v>
      </c>
      <c r="J58" s="1" t="str">
        <f t="shared" si="9"/>
        <v>Jennifer Hill</v>
      </c>
      <c r="M58" s="8" t="str">
        <f>IF(D58&lt;=L$4,SMALL(E$4:E$202,D58),"")</f>
        <v/>
      </c>
      <c r="N58" s="8" t="str">
        <f>IF(D58&lt;=L$4,VLOOKUP(M58,E$4:F$202,2,FALSE),"")</f>
        <v/>
      </c>
      <c r="O58" s="1" t="str">
        <f>IF(D58&lt;=L$4,VLOOKUP(M58,E$4:J$202,6,FALSE),"")</f>
        <v/>
      </c>
      <c r="P58" s="40" t="str">
        <f>IF(D58&lt;=L$4,VLOOKUP(O58,A$4:B$202,2,FALSE),"")</f>
        <v/>
      </c>
      <c r="Q58" s="40" t="str">
        <f t="shared" si="10"/>
        <v/>
      </c>
      <c r="R58" s="6">
        <f t="shared" si="11"/>
        <v>0</v>
      </c>
      <c r="S58" s="6">
        <f>IF(AND(D58&lt;=L$4,P58&lt;&gt;"Y"),IF(N58&lt;VLOOKUP(O58,Runners!A$3:CT$201,S$1,FALSE),IF(Y$2="zero",0,Y$2),0),0)</f>
        <v>0</v>
      </c>
      <c r="T58" s="6">
        <f t="shared" si="12"/>
        <v>0</v>
      </c>
      <c r="U58" s="2"/>
      <c r="V58" s="2" t="str">
        <f>IF(O58&lt;&gt;"",VLOOKUP(O58,Runners!CZ$3:DM$201,V$1,FALSE),"")</f>
        <v/>
      </c>
      <c r="W58" s="19" t="str">
        <f t="shared" si="13"/>
        <v/>
      </c>
    </row>
    <row r="59" spans="1:23" x14ac:dyDescent="0.2">
      <c r="A59" s="1" t="s">
        <v>6</v>
      </c>
      <c r="C59" s="3">
        <f>IF(A59&lt;&gt;"",VLOOKUP(A59,Runners!A$3:AS$201,C$1,FALSE),0)</f>
        <v>1.9097222222222222E-3</v>
      </c>
      <c r="D59" s="6">
        <f t="shared" si="7"/>
        <v>55</v>
      </c>
      <c r="E59" s="2"/>
      <c r="F59" s="2">
        <f t="shared" si="8"/>
        <v>0</v>
      </c>
      <c r="J59" s="1" t="str">
        <f t="shared" si="9"/>
        <v>Jeremy McCandless</v>
      </c>
      <c r="M59" s="8" t="str">
        <f>IF(D59&lt;=L$4,SMALL(E$4:E$202,D59),"")</f>
        <v/>
      </c>
      <c r="N59" s="8" t="str">
        <f>IF(D59&lt;=L$4,VLOOKUP(M59,E$4:F$202,2,FALSE),"")</f>
        <v/>
      </c>
      <c r="O59" s="1" t="str">
        <f>IF(D59&lt;=L$4,VLOOKUP(M59,E$4:J$202,6,FALSE),"")</f>
        <v/>
      </c>
      <c r="P59" s="40" t="str">
        <f>IF(D59&lt;=L$4,VLOOKUP(O59,A$4:B$202,2,FALSE),"")</f>
        <v/>
      </c>
      <c r="Q59" s="40" t="str">
        <f t="shared" si="10"/>
        <v/>
      </c>
      <c r="R59" s="6">
        <f t="shared" si="11"/>
        <v>0</v>
      </c>
      <c r="S59" s="6">
        <f>IF(AND(D59&lt;=L$4,P59&lt;&gt;"Y"),IF(N59&lt;VLOOKUP(O59,Runners!A$3:CT$201,S$1,FALSE),IF(Y$2="zero",0,Y$2),0),0)</f>
        <v>0</v>
      </c>
      <c r="T59" s="6">
        <f t="shared" si="12"/>
        <v>0</v>
      </c>
      <c r="U59" s="2"/>
      <c r="V59" s="2" t="str">
        <f>IF(O59&lt;&gt;"",VLOOKUP(O59,Runners!CZ$3:DM$201,V$1,FALSE),"")</f>
        <v/>
      </c>
      <c r="W59" s="19" t="str">
        <f t="shared" si="13"/>
        <v/>
      </c>
    </row>
    <row r="60" spans="1:23" x14ac:dyDescent="0.2">
      <c r="A60" s="1" t="s">
        <v>19</v>
      </c>
      <c r="C60" s="3">
        <f>IF(A60&lt;&gt;"",VLOOKUP(A60,Runners!A$3:AS$201,C$1,FALSE),0)</f>
        <v>1.9791666666666666E-2</v>
      </c>
      <c r="D60" s="6">
        <f t="shared" si="7"/>
        <v>56</v>
      </c>
      <c r="E60" s="2">
        <v>3.7152777777777778E-2</v>
      </c>
      <c r="F60" s="2">
        <f t="shared" si="8"/>
        <v>1.7361111111111112E-2</v>
      </c>
      <c r="J60" s="1" t="str">
        <f t="shared" si="9"/>
        <v>Joe Greenwood</v>
      </c>
      <c r="M60" s="8" t="str">
        <f>IF(D60&lt;=L$4,SMALL(E$4:E$202,D60),"")</f>
        <v/>
      </c>
      <c r="N60" s="8" t="str">
        <f>IF(D60&lt;=L$4,VLOOKUP(M60,E$4:F$202,2,FALSE),"")</f>
        <v/>
      </c>
      <c r="O60" s="1" t="str">
        <f>IF(D60&lt;=L$4,VLOOKUP(M60,E$4:J$202,6,FALSE),"")</f>
        <v/>
      </c>
      <c r="P60" s="40" t="str">
        <f>IF(D60&lt;=L$4,VLOOKUP(O60,A$4:B$202,2,FALSE),"")</f>
        <v/>
      </c>
      <c r="Q60" s="40" t="str">
        <f t="shared" si="10"/>
        <v/>
      </c>
      <c r="R60" s="6">
        <f t="shared" si="11"/>
        <v>0</v>
      </c>
      <c r="S60" s="6">
        <f>IF(AND(D60&lt;=L$4,P60&lt;&gt;"Y"),IF(N60&lt;VLOOKUP(O60,Runners!A$3:CT$201,S$1,FALSE),IF(Y$2="zero",0,Y$2),0),0)</f>
        <v>0</v>
      </c>
      <c r="T60" s="6">
        <f t="shared" si="12"/>
        <v>0</v>
      </c>
      <c r="U60" s="2"/>
      <c r="V60" s="2" t="str">
        <f>IF(O60&lt;&gt;"",VLOOKUP(O60,Runners!CZ$3:DM$201,V$1,FALSE),"")</f>
        <v/>
      </c>
      <c r="W60" s="19" t="str">
        <f t="shared" si="13"/>
        <v/>
      </c>
    </row>
    <row r="61" spans="1:23" x14ac:dyDescent="0.2">
      <c r="A61" s="1" t="s">
        <v>133</v>
      </c>
      <c r="B61" s="3"/>
      <c r="C61" s="3">
        <f>IF(A61&lt;&gt;"",VLOOKUP(A61,Runners!A$3:AS$201,C$1,FALSE),0)</f>
        <v>1.4236111111111111E-2</v>
      </c>
      <c r="D61" s="6">
        <f t="shared" si="7"/>
        <v>57</v>
      </c>
      <c r="E61" s="2"/>
      <c r="F61" s="2">
        <f t="shared" si="8"/>
        <v>0</v>
      </c>
      <c r="J61" s="1" t="str">
        <f t="shared" si="9"/>
        <v>John Bertenshaw</v>
      </c>
      <c r="M61" s="8" t="str">
        <f>IF(D61&lt;=L$4,SMALL(E$4:E$202,D61),"")</f>
        <v/>
      </c>
      <c r="N61" s="8" t="str">
        <f>IF(D61&lt;=L$4,VLOOKUP(M61,E$4:F$202,2,FALSE),"")</f>
        <v/>
      </c>
      <c r="O61" s="1" t="str">
        <f>IF(D61&lt;=L$4,VLOOKUP(M61,E$4:J$202,6,FALSE),"")</f>
        <v/>
      </c>
      <c r="P61" s="40" t="str">
        <f>IF(D61&lt;=L$4,VLOOKUP(O61,A$4:B$202,2,FALSE),"")</f>
        <v/>
      </c>
      <c r="Q61" s="40" t="str">
        <f t="shared" si="10"/>
        <v/>
      </c>
      <c r="R61" s="6">
        <f t="shared" si="11"/>
        <v>0</v>
      </c>
      <c r="S61" s="6">
        <f>IF(AND(D61&lt;=L$4,P61&lt;&gt;"Y"),IF(N61&lt;VLOOKUP(O61,Runners!A$3:CT$201,S$1,FALSE),IF(Y$2="zero",0,Y$2),0),0)</f>
        <v>0</v>
      </c>
      <c r="T61" s="6">
        <f t="shared" si="12"/>
        <v>0</v>
      </c>
      <c r="U61" s="2"/>
      <c r="V61" s="2" t="str">
        <f>IF(O61&lt;&gt;"",VLOOKUP(O61,Runners!CZ$3:DM$201,V$1,FALSE),"")</f>
        <v/>
      </c>
      <c r="W61" s="19" t="str">
        <f t="shared" si="13"/>
        <v/>
      </c>
    </row>
    <row r="62" spans="1:23" x14ac:dyDescent="0.2">
      <c r="A62" s="1" t="s">
        <v>152</v>
      </c>
      <c r="B62" s="3"/>
      <c r="C62" s="3">
        <f>IF(A62&lt;&gt;"",VLOOKUP(A62,Runners!A$3:AS$201,C$1,FALSE),0)</f>
        <v>1.7708333333333333E-2</v>
      </c>
      <c r="D62" s="6">
        <f t="shared" si="7"/>
        <v>58</v>
      </c>
      <c r="E62" s="2"/>
      <c r="F62" s="2">
        <f t="shared" si="8"/>
        <v>0</v>
      </c>
      <c r="J62" s="1" t="str">
        <f t="shared" si="9"/>
        <v>Jonathan Tuck</v>
      </c>
      <c r="M62" s="8" t="str">
        <f>IF(D62&lt;=L$4,SMALL(E$4:E$202,D62),"")</f>
        <v/>
      </c>
      <c r="N62" s="8" t="str">
        <f>IF(D62&lt;=L$4,VLOOKUP(M62,E$4:F$202,2,FALSE),"")</f>
        <v/>
      </c>
      <c r="O62" s="1" t="str">
        <f>IF(D62&lt;=L$4,VLOOKUP(M62,E$4:J$202,6,FALSE),"")</f>
        <v/>
      </c>
      <c r="P62" s="40" t="str">
        <f>IF(D62&lt;=L$4,VLOOKUP(O62,A$4:B$202,2,FALSE),"")</f>
        <v/>
      </c>
      <c r="Q62" s="40" t="str">
        <f t="shared" si="10"/>
        <v/>
      </c>
      <c r="R62" s="6">
        <f t="shared" si="11"/>
        <v>0</v>
      </c>
      <c r="S62" s="6">
        <f>IF(AND(D62&lt;=L$4,P62&lt;&gt;"Y"),IF(N62&lt;VLOOKUP(O62,Runners!A$3:CT$201,S$1,FALSE),IF(Y$2="zero",0,Y$2),0),0)</f>
        <v>0</v>
      </c>
      <c r="T62" s="6">
        <f t="shared" si="12"/>
        <v>0</v>
      </c>
      <c r="U62" s="2"/>
      <c r="V62" s="2" t="str">
        <f>IF(O62&lt;&gt;"",VLOOKUP(O62,Runners!CZ$3:DM$201,V$1,FALSE),"")</f>
        <v/>
      </c>
      <c r="W62" s="19" t="str">
        <f t="shared" si="13"/>
        <v/>
      </c>
    </row>
    <row r="63" spans="1:23" x14ac:dyDescent="0.2">
      <c r="A63" s="1" t="s">
        <v>17</v>
      </c>
      <c r="C63" s="3">
        <f>IF(A63&lt;&gt;"",VLOOKUP(A63,Runners!A$3:AS$201,C$1,FALSE),0)</f>
        <v>9.3749999999999997E-3</v>
      </c>
      <c r="D63" s="6">
        <f t="shared" si="7"/>
        <v>59</v>
      </c>
      <c r="E63" s="2"/>
      <c r="F63" s="2">
        <f t="shared" si="8"/>
        <v>0</v>
      </c>
      <c r="J63" s="1" t="str">
        <f t="shared" si="9"/>
        <v>Julia Rolfe</v>
      </c>
      <c r="M63" s="8" t="str">
        <f>IF(D63&lt;=L$4,SMALL(E$4:E$202,D63),"")</f>
        <v/>
      </c>
      <c r="N63" s="8" t="str">
        <f>IF(D63&lt;=L$4,VLOOKUP(M63,E$4:F$202,2,FALSE),"")</f>
        <v/>
      </c>
      <c r="O63" s="1" t="str">
        <f>IF(D63&lt;=L$4,VLOOKUP(M63,E$4:J$202,6,FALSE),"")</f>
        <v/>
      </c>
      <c r="P63" s="40" t="str">
        <f>IF(D63&lt;=L$4,VLOOKUP(O63,A$4:B$202,2,FALSE),"")</f>
        <v/>
      </c>
      <c r="Q63" s="40" t="str">
        <f t="shared" si="10"/>
        <v/>
      </c>
      <c r="R63" s="6">
        <f t="shared" si="11"/>
        <v>0</v>
      </c>
      <c r="S63" s="6">
        <f>IF(AND(D63&lt;=L$4,P63&lt;&gt;"Y"),IF(N63&lt;VLOOKUP(O63,Runners!A$3:CT$201,S$1,FALSE),IF(Y$2="zero",0,Y$2),0),0)</f>
        <v>0</v>
      </c>
      <c r="T63" s="6">
        <f t="shared" si="12"/>
        <v>0</v>
      </c>
      <c r="U63" s="2"/>
      <c r="V63" s="2" t="str">
        <f>IF(O63&lt;&gt;"",VLOOKUP(O63,Runners!CZ$3:DM$201,V$1,FALSE),"")</f>
        <v/>
      </c>
      <c r="W63" s="19" t="str">
        <f t="shared" si="13"/>
        <v/>
      </c>
    </row>
    <row r="64" spans="1:23" x14ac:dyDescent="0.2">
      <c r="A64" s="1" t="s">
        <v>202</v>
      </c>
      <c r="C64" s="3">
        <f>IF(A64&lt;&gt;"",VLOOKUP(A64,Runners!A$3:AS$201,C$1,FALSE),0)</f>
        <v>3.2986111111111111E-3</v>
      </c>
      <c r="D64" s="6">
        <f t="shared" si="7"/>
        <v>60</v>
      </c>
      <c r="E64" s="2"/>
      <c r="F64" s="2">
        <f t="shared" si="8"/>
        <v>0</v>
      </c>
      <c r="J64" s="1" t="str">
        <f t="shared" si="9"/>
        <v>Julie Brayne</v>
      </c>
      <c r="M64" s="8" t="str">
        <f>IF(D64&lt;=L$4,SMALL(E$4:E$202,D64),"")</f>
        <v/>
      </c>
      <c r="N64" s="8" t="str">
        <f>IF(D64&lt;=L$4,VLOOKUP(M64,E$4:F$202,2,FALSE),"")</f>
        <v/>
      </c>
      <c r="O64" s="1" t="str">
        <f>IF(D64&lt;=L$4,VLOOKUP(M64,E$4:J$202,6,FALSE),"")</f>
        <v/>
      </c>
      <c r="P64" s="40" t="str">
        <f>IF(D64&lt;=L$4,VLOOKUP(O64,A$4:B$202,2,FALSE),"")</f>
        <v/>
      </c>
      <c r="Q64" s="40" t="str">
        <f t="shared" si="10"/>
        <v/>
      </c>
      <c r="R64" s="6">
        <f t="shared" si="11"/>
        <v>0</v>
      </c>
      <c r="S64" s="6">
        <f>IF(AND(D64&lt;=L$4,P64&lt;&gt;"Y"),IF(N64&lt;VLOOKUP(O64,Runners!A$3:CT$201,S$1,FALSE),IF(Y$2="zero",0,Y$2),0),0)</f>
        <v>0</v>
      </c>
      <c r="T64" s="6">
        <f t="shared" si="12"/>
        <v>0</v>
      </c>
      <c r="U64" s="2"/>
      <c r="V64" s="2" t="str">
        <f>IF(O64&lt;&gt;"",VLOOKUP(O64,Runners!CZ$3:DM$201,V$1,FALSE),"")</f>
        <v/>
      </c>
      <c r="W64" s="19" t="str">
        <f t="shared" si="13"/>
        <v/>
      </c>
    </row>
    <row r="65" spans="1:23" x14ac:dyDescent="0.2">
      <c r="A65" s="1" t="s">
        <v>150</v>
      </c>
      <c r="B65" s="3"/>
      <c r="C65" s="3">
        <f>IF(A65&lt;&gt;"",VLOOKUP(A65,Runners!A$3:AS$201,C$1,FALSE),0)</f>
        <v>3.6458333333333334E-3</v>
      </c>
      <c r="D65" s="6">
        <f t="shared" si="7"/>
        <v>61</v>
      </c>
      <c r="E65" s="2"/>
      <c r="F65" s="2">
        <f t="shared" si="8"/>
        <v>0</v>
      </c>
      <c r="J65" s="1" t="str">
        <f t="shared" si="9"/>
        <v>Julie Wiseman</v>
      </c>
      <c r="M65" s="8" t="str">
        <f>IF(D65&lt;=L$4,SMALL(E$4:E$202,D65),"")</f>
        <v/>
      </c>
      <c r="N65" s="8" t="str">
        <f>IF(D65&lt;=L$4,VLOOKUP(M65,E$4:F$202,2,FALSE),"")</f>
        <v/>
      </c>
      <c r="O65" s="1" t="str">
        <f>IF(D65&lt;=L$4,VLOOKUP(M65,E$4:J$202,6,FALSE),"")</f>
        <v/>
      </c>
      <c r="P65" s="40" t="str">
        <f>IF(D65&lt;=L$4,VLOOKUP(O65,A$4:B$202,2,FALSE),"")</f>
        <v/>
      </c>
      <c r="Q65" s="40" t="str">
        <f t="shared" si="10"/>
        <v/>
      </c>
      <c r="R65" s="6">
        <f t="shared" si="11"/>
        <v>0</v>
      </c>
      <c r="S65" s="6">
        <f>IF(AND(D65&lt;=L$4,P65&lt;&gt;"Y"),IF(N65&lt;VLOOKUP(O65,Runners!A$3:CT$201,S$1,FALSE),IF(Y$2="zero",0,Y$2),0),0)</f>
        <v>0</v>
      </c>
      <c r="T65" s="6">
        <f t="shared" si="12"/>
        <v>0</v>
      </c>
      <c r="U65" s="2"/>
      <c r="V65" s="2" t="str">
        <f>IF(O65&lt;&gt;"",VLOOKUP(O65,Runners!CZ$3:DM$201,V$1,FALSE),"")</f>
        <v/>
      </c>
      <c r="W65" s="19" t="str">
        <f t="shared" si="13"/>
        <v/>
      </c>
    </row>
    <row r="66" spans="1:23" x14ac:dyDescent="0.2">
      <c r="A66" s="1" t="s">
        <v>218</v>
      </c>
      <c r="C66" s="3">
        <f>IF(A66&lt;&gt;"",VLOOKUP(A66,Runners!A$3:AS$201,C$1,FALSE),0)</f>
        <v>1.40625E-2</v>
      </c>
      <c r="D66" s="6">
        <f t="shared" si="7"/>
        <v>62</v>
      </c>
      <c r="E66" s="2"/>
      <c r="F66" s="2">
        <f t="shared" si="8"/>
        <v>0</v>
      </c>
      <c r="J66" s="1" t="str">
        <f t="shared" si="9"/>
        <v>Kate Edwards</v>
      </c>
      <c r="M66" s="8" t="str">
        <f>IF(D66&lt;=L$4,SMALL(E$4:E$202,D66),"")</f>
        <v/>
      </c>
      <c r="N66" s="8" t="str">
        <f>IF(D66&lt;=L$4,VLOOKUP(M66,E$4:F$202,2,FALSE),"")</f>
        <v/>
      </c>
      <c r="O66" s="1" t="str">
        <f>IF(D66&lt;=L$4,VLOOKUP(M66,E$4:J$202,6,FALSE),"")</f>
        <v/>
      </c>
      <c r="P66" s="40" t="str">
        <f>IF(D66&lt;=L$4,VLOOKUP(O66,A$4:B$202,2,FALSE),"")</f>
        <v/>
      </c>
      <c r="Q66" s="40" t="str">
        <f t="shared" si="10"/>
        <v/>
      </c>
      <c r="R66" s="6">
        <f t="shared" si="11"/>
        <v>0</v>
      </c>
      <c r="S66" s="6">
        <f>IF(AND(D66&lt;=L$4,P66&lt;&gt;"Y"),IF(N66&lt;VLOOKUP(O66,Runners!A$3:CT$201,S$1,FALSE),IF(Y$2="zero",0,Y$2),0),0)</f>
        <v>0</v>
      </c>
      <c r="T66" s="6">
        <f t="shared" si="12"/>
        <v>0</v>
      </c>
      <c r="U66" s="2"/>
      <c r="V66" s="2" t="str">
        <f>IF(O66&lt;&gt;"",VLOOKUP(O66,Runners!CZ$3:DM$201,V$1,FALSE),"")</f>
        <v/>
      </c>
      <c r="W66" s="19" t="str">
        <f t="shared" si="13"/>
        <v/>
      </c>
    </row>
    <row r="67" spans="1:23" x14ac:dyDescent="0.2">
      <c r="A67" s="1" t="s">
        <v>16</v>
      </c>
      <c r="C67" s="3">
        <f>IF(A67&lt;&gt;"",VLOOKUP(A67,Runners!A$3:AS$201,C$1,FALSE),0)</f>
        <v>1.2673611111111111E-2</v>
      </c>
      <c r="D67" s="6">
        <f t="shared" si="7"/>
        <v>63</v>
      </c>
      <c r="E67" s="2"/>
      <c r="F67" s="2">
        <f t="shared" si="8"/>
        <v>0</v>
      </c>
      <c r="J67" s="1" t="str">
        <f t="shared" si="9"/>
        <v>Kathy Gaunt</v>
      </c>
      <c r="M67" s="8" t="str">
        <f>IF(D67&lt;=L$4,SMALL(E$4:E$202,D67),"")</f>
        <v/>
      </c>
      <c r="N67" s="8" t="str">
        <f>IF(D67&lt;=L$4,VLOOKUP(M67,E$4:F$202,2,FALSE),"")</f>
        <v/>
      </c>
      <c r="O67" s="1" t="str">
        <f>IF(D67&lt;=L$4,VLOOKUP(M67,E$4:J$202,6,FALSE),"")</f>
        <v/>
      </c>
      <c r="P67" s="40" t="str">
        <f>IF(D67&lt;=L$4,VLOOKUP(O67,A$4:B$202,2,FALSE),"")</f>
        <v/>
      </c>
      <c r="Q67" s="40" t="str">
        <f t="shared" si="10"/>
        <v/>
      </c>
      <c r="R67" s="6">
        <f t="shared" si="11"/>
        <v>0</v>
      </c>
      <c r="S67" s="6">
        <f>IF(AND(D67&lt;=L$4,P67&lt;&gt;"Y"),IF(N67&lt;VLOOKUP(O67,Runners!A$3:CT$201,S$1,FALSE),IF(Y$2="zero",0,Y$2),0),0)</f>
        <v>0</v>
      </c>
      <c r="T67" s="6">
        <f t="shared" si="12"/>
        <v>0</v>
      </c>
      <c r="U67" s="2"/>
      <c r="V67" s="2" t="str">
        <f>IF(O67&lt;&gt;"",VLOOKUP(O67,Runners!CZ$3:DM$201,V$1,FALSE),"")</f>
        <v/>
      </c>
      <c r="W67" s="19" t="str">
        <f t="shared" si="13"/>
        <v/>
      </c>
    </row>
    <row r="68" spans="1:23" x14ac:dyDescent="0.2">
      <c r="A68" s="1" t="s">
        <v>181</v>
      </c>
      <c r="C68" s="3">
        <f>IF(A68&lt;&gt;"",VLOOKUP(A68,Runners!A$3:AS$201,C$1,FALSE),0)</f>
        <v>1.1631944444444445E-2</v>
      </c>
      <c r="D68" s="6">
        <f t="shared" si="7"/>
        <v>64</v>
      </c>
      <c r="E68" s="2"/>
      <c r="F68" s="2">
        <f t="shared" si="8"/>
        <v>0</v>
      </c>
      <c r="J68" s="1" t="str">
        <f t="shared" si="9"/>
        <v>Katy McIntyre</v>
      </c>
      <c r="M68" s="8" t="str">
        <f>IF(D68&lt;=L$4,SMALL(E$4:E$202,D68),"")</f>
        <v/>
      </c>
      <c r="N68" s="8" t="str">
        <f>IF(D68&lt;=L$4,VLOOKUP(M68,E$4:F$202,2,FALSE),"")</f>
        <v/>
      </c>
      <c r="O68" s="1" t="str">
        <f>IF(D68&lt;=L$4,VLOOKUP(M68,E$4:J$202,6,FALSE),"")</f>
        <v/>
      </c>
      <c r="P68" s="40" t="str">
        <f>IF(D68&lt;=L$4,VLOOKUP(O68,A$4:B$202,2,FALSE),"")</f>
        <v/>
      </c>
      <c r="Q68" s="40" t="str">
        <f t="shared" si="10"/>
        <v/>
      </c>
      <c r="R68" s="6">
        <f t="shared" si="11"/>
        <v>0</v>
      </c>
      <c r="S68" s="6">
        <f>IF(AND(D68&lt;=L$4,P68&lt;&gt;"Y"),IF(N68&lt;VLOOKUP(O68,Runners!A$3:CT$201,S$1,FALSE),IF(Y$2="zero",0,Y$2),0),0)</f>
        <v>0</v>
      </c>
      <c r="T68" s="6">
        <f t="shared" si="12"/>
        <v>0</v>
      </c>
      <c r="U68" s="2"/>
      <c r="V68" s="2" t="str">
        <f>IF(O68&lt;&gt;"",VLOOKUP(O68,Runners!CZ$3:DM$201,V$1,FALSE),"")</f>
        <v/>
      </c>
      <c r="W68" s="19" t="str">
        <f t="shared" si="13"/>
        <v/>
      </c>
    </row>
    <row r="69" spans="1:23" x14ac:dyDescent="0.2">
      <c r="A69" s="1" t="s">
        <v>151</v>
      </c>
      <c r="C69" s="3">
        <f>IF(A69&lt;&gt;"",VLOOKUP(A69,Runners!A$3:AS$201,C$1,FALSE),0)</f>
        <v>1.2326388888888888E-2</v>
      </c>
      <c r="D69" s="6">
        <f t="shared" ref="D69:D100" si="15">D68+1</f>
        <v>65</v>
      </c>
      <c r="E69" s="2"/>
      <c r="F69" s="2">
        <f t="shared" ref="F69:F100" si="16">IF(E69&gt;0,E69-C69,0)</f>
        <v>0</v>
      </c>
      <c r="J69" s="1" t="str">
        <f t="shared" ref="J69:J100" si="17">A69</f>
        <v>Kevin Murray</v>
      </c>
      <c r="M69" s="8" t="str">
        <f>IF(D69&lt;=L$4,SMALL(E$4:E$202,D69),"")</f>
        <v/>
      </c>
      <c r="N69" s="8" t="str">
        <f>IF(D69&lt;=L$4,VLOOKUP(M69,E$4:F$202,2,FALSE),"")</f>
        <v/>
      </c>
      <c r="O69" s="1" t="str">
        <f>IF(D69&lt;=L$4,VLOOKUP(M69,E$4:J$202,6,FALSE),"")</f>
        <v/>
      </c>
      <c r="P69" s="40" t="str">
        <f>IF(D69&lt;=L$4,VLOOKUP(O69,A$4:B$202,2,FALSE),"")</f>
        <v/>
      </c>
      <c r="Q69" s="40" t="str">
        <f t="shared" ref="Q69:Q100" si="18">IF(D69&lt;=L$4,IF(P69="Y",Q68,Q68-1),"")</f>
        <v/>
      </c>
      <c r="R69" s="6">
        <f t="shared" ref="R69:R100" si="19">IF(Q69=Q68,0,IF(Q69&gt;0,Q69,1))</f>
        <v>0</v>
      </c>
      <c r="S69" s="6">
        <f>IF(AND(D69&lt;=L$4,P69&lt;&gt;"Y"),IF(N69&lt;VLOOKUP(O69,Runners!A$3:CT$201,S$1,FALSE),IF(Y$2="zero",0,Y$2),0),0)</f>
        <v>0</v>
      </c>
      <c r="T69" s="6">
        <f t="shared" ref="T69:T100" si="20">IF(AND(D69&lt;=L$4,P69&lt;&gt;"Y"),S69+R69,0)</f>
        <v>0</v>
      </c>
      <c r="U69" s="2"/>
      <c r="V69" s="2" t="str">
        <f>IF(O69&lt;&gt;"",VLOOKUP(O69,Runners!CZ$3:DM$201,V$1,FALSE),"")</f>
        <v/>
      </c>
      <c r="W69" s="19" t="str">
        <f t="shared" ref="W69:W100" si="21">IF(O69&lt;&gt;"",(V69-N69)/V69,"")</f>
        <v/>
      </c>
    </row>
    <row r="70" spans="1:23" x14ac:dyDescent="0.2">
      <c r="A70" s="1" t="s">
        <v>13</v>
      </c>
      <c r="B70" s="3"/>
      <c r="C70" s="3">
        <f>IF(A70&lt;&gt;"",VLOOKUP(A70,Runners!A$3:AS$201,C$1,FALSE),0)</f>
        <v>9.5486111111111119E-3</v>
      </c>
      <c r="D70" s="6">
        <f t="shared" si="15"/>
        <v>66</v>
      </c>
      <c r="E70" s="2"/>
      <c r="F70" s="2">
        <f t="shared" si="16"/>
        <v>0</v>
      </c>
      <c r="J70" s="1" t="str">
        <f t="shared" si="17"/>
        <v>Kirsten Burnett</v>
      </c>
      <c r="M70" s="8" t="str">
        <f>IF(D70&lt;=L$4,SMALL(E$4:E$202,D70),"")</f>
        <v/>
      </c>
      <c r="N70" s="8" t="str">
        <f>IF(D70&lt;=L$4,VLOOKUP(M70,E$4:F$202,2,FALSE),"")</f>
        <v/>
      </c>
      <c r="O70" s="1" t="str">
        <f>IF(D70&lt;=L$4,VLOOKUP(M70,E$4:J$202,6,FALSE),"")</f>
        <v/>
      </c>
      <c r="P70" s="40" t="str">
        <f>IF(D70&lt;=L$4,VLOOKUP(O70,A$4:B$202,2,FALSE),"")</f>
        <v/>
      </c>
      <c r="Q70" s="40" t="str">
        <f t="shared" si="18"/>
        <v/>
      </c>
      <c r="R70" s="6">
        <f t="shared" si="19"/>
        <v>0</v>
      </c>
      <c r="S70" s="6">
        <f>IF(AND(D70&lt;=L$4,P70&lt;&gt;"Y"),IF(N70&lt;VLOOKUP(O70,Runners!A$3:CT$201,S$1,FALSE),IF(Y$2="zero",0,Y$2),0),0)</f>
        <v>0</v>
      </c>
      <c r="T70" s="6">
        <f t="shared" si="20"/>
        <v>0</v>
      </c>
      <c r="U70" s="2"/>
      <c r="V70" s="2" t="str">
        <f>IF(O70&lt;&gt;"",VLOOKUP(O70,Runners!CZ$3:DM$201,V$1,FALSE),"")</f>
        <v/>
      </c>
      <c r="W70" s="19" t="str">
        <f t="shared" si="21"/>
        <v/>
      </c>
    </row>
    <row r="71" spans="1:23" x14ac:dyDescent="0.2">
      <c r="A71" s="1" t="s">
        <v>197</v>
      </c>
      <c r="C71" s="3">
        <f>IF(A71&lt;&gt;"",VLOOKUP(A71,Runners!A$3:AS$201,C$1,FALSE),0)</f>
        <v>1.4756944444444444E-2</v>
      </c>
      <c r="D71" s="6">
        <f t="shared" si="15"/>
        <v>67</v>
      </c>
      <c r="E71" s="2"/>
      <c r="F71" s="2">
        <f t="shared" si="16"/>
        <v>0</v>
      </c>
      <c r="J71" s="1" t="str">
        <f t="shared" si="17"/>
        <v>Laura Bremner</v>
      </c>
      <c r="M71" s="8" t="str">
        <f>IF(D71&lt;=L$4,SMALL(E$4:E$202,D71),"")</f>
        <v/>
      </c>
      <c r="N71" s="8" t="str">
        <f>IF(D71&lt;=L$4,VLOOKUP(M71,E$4:F$202,2,FALSE),"")</f>
        <v/>
      </c>
      <c r="O71" s="1" t="str">
        <f>IF(D71&lt;=L$4,VLOOKUP(M71,E$4:J$202,6,FALSE),"")</f>
        <v/>
      </c>
      <c r="P71" s="40" t="str">
        <f>IF(D71&lt;=L$4,VLOOKUP(O71,A$4:B$202,2,FALSE),"")</f>
        <v/>
      </c>
      <c r="Q71" s="40" t="str">
        <f t="shared" si="18"/>
        <v/>
      </c>
      <c r="R71" s="6">
        <f t="shared" si="19"/>
        <v>0</v>
      </c>
      <c r="S71" s="6">
        <f>IF(AND(D71&lt;=L$4,P71&lt;&gt;"Y"),IF(N71&lt;VLOOKUP(O71,Runners!A$3:CT$201,S$1,FALSE),IF(Y$2="zero",0,Y$2),0),0)</f>
        <v>0</v>
      </c>
      <c r="T71" s="6">
        <f t="shared" si="20"/>
        <v>0</v>
      </c>
      <c r="U71" s="2"/>
      <c r="V71" s="2" t="str">
        <f>IF(O71&lt;&gt;"",VLOOKUP(O71,Runners!CZ$3:DM$201,V$1,FALSE),"")</f>
        <v/>
      </c>
      <c r="W71" s="19" t="str">
        <f t="shared" si="21"/>
        <v/>
      </c>
    </row>
    <row r="72" spans="1:23" x14ac:dyDescent="0.2">
      <c r="A72" s="1" t="s">
        <v>11</v>
      </c>
      <c r="B72" s="3"/>
      <c r="C72" s="3">
        <f>IF(A72&lt;&gt;"",VLOOKUP(A72,Runners!A$3:AS$201,C$1,FALSE),0)</f>
        <v>9.7222222222222224E-3</v>
      </c>
      <c r="D72" s="6">
        <f t="shared" si="15"/>
        <v>68</v>
      </c>
      <c r="E72" s="2"/>
      <c r="F72" s="2">
        <f t="shared" si="16"/>
        <v>0</v>
      </c>
      <c r="J72" s="1" t="str">
        <f t="shared" si="17"/>
        <v>Laura Byrne</v>
      </c>
      <c r="M72" s="8" t="str">
        <f>IF(D72&lt;=L$4,SMALL(E$4:E$202,D72),"")</f>
        <v/>
      </c>
      <c r="N72" s="8" t="str">
        <f>IF(D72&lt;=L$4,VLOOKUP(M72,E$4:F$202,2,FALSE),"")</f>
        <v/>
      </c>
      <c r="O72" s="1" t="str">
        <f>IF(D72&lt;=L$4,VLOOKUP(M72,E$4:J$202,6,FALSE),"")</f>
        <v/>
      </c>
      <c r="P72" s="40" t="str">
        <f>IF(D72&lt;=L$4,VLOOKUP(O72,A$4:B$202,2,FALSE),"")</f>
        <v/>
      </c>
      <c r="Q72" s="40" t="str">
        <f t="shared" si="18"/>
        <v/>
      </c>
      <c r="R72" s="6">
        <f t="shared" si="19"/>
        <v>0</v>
      </c>
      <c r="S72" s="6">
        <f>IF(AND(D72&lt;=L$4,P72&lt;&gt;"Y"),IF(N72&lt;VLOOKUP(O72,Runners!A$3:CT$201,S$1,FALSE),IF(Y$2="zero",0,Y$2),0),0)</f>
        <v>0</v>
      </c>
      <c r="T72" s="6">
        <f t="shared" si="20"/>
        <v>0</v>
      </c>
      <c r="U72" s="2"/>
      <c r="V72" s="2" t="str">
        <f>IF(O72&lt;&gt;"",VLOOKUP(O72,Runners!CZ$3:DM$201,V$1,FALSE),"")</f>
        <v/>
      </c>
      <c r="W72" s="19" t="str">
        <f t="shared" si="21"/>
        <v/>
      </c>
    </row>
    <row r="73" spans="1:23" x14ac:dyDescent="0.2">
      <c r="A73" s="1" t="s">
        <v>222</v>
      </c>
      <c r="B73" s="1" t="s">
        <v>219</v>
      </c>
      <c r="C73" s="3">
        <f>IF(A73&lt;&gt;"",VLOOKUP(A73,Runners!A$3:AS$201,C$1,FALSE),0)</f>
        <v>9.7222222222222224E-3</v>
      </c>
      <c r="D73" s="6">
        <f t="shared" si="15"/>
        <v>69</v>
      </c>
      <c r="E73" s="2"/>
      <c r="F73" s="2">
        <f t="shared" si="16"/>
        <v>0</v>
      </c>
      <c r="J73" s="1" t="str">
        <f t="shared" si="17"/>
        <v>Lee Ramsden</v>
      </c>
      <c r="M73" s="8" t="str">
        <f>IF(D73&lt;=L$4,SMALL(E$4:E$202,D73),"")</f>
        <v/>
      </c>
      <c r="N73" s="8" t="str">
        <f>IF(D73&lt;=L$4,VLOOKUP(M73,E$4:F$202,2,FALSE),"")</f>
        <v/>
      </c>
      <c r="O73" s="1" t="str">
        <f>IF(D73&lt;=L$4,VLOOKUP(M73,E$4:J$202,6,FALSE),"")</f>
        <v/>
      </c>
      <c r="P73" s="40" t="str">
        <f>IF(D73&lt;=L$4,VLOOKUP(O73,A$4:B$202,2,FALSE),"")</f>
        <v/>
      </c>
      <c r="Q73" s="40" t="str">
        <f t="shared" si="18"/>
        <v/>
      </c>
      <c r="R73" s="6">
        <f t="shared" si="19"/>
        <v>0</v>
      </c>
      <c r="S73" s="6">
        <f>IF(AND(D73&lt;=L$4,P73&lt;&gt;"Y"),IF(N73&lt;VLOOKUP(O73,Runners!A$3:CT$201,S$1,FALSE),IF(Y$2="zero",0,Y$2),0),0)</f>
        <v>0</v>
      </c>
      <c r="T73" s="6">
        <f t="shared" si="20"/>
        <v>0</v>
      </c>
      <c r="U73" s="2"/>
      <c r="V73" s="2" t="str">
        <f>IF(O73&lt;&gt;"",VLOOKUP(O73,Runners!CZ$3:DM$201,V$1,FALSE),"")</f>
        <v/>
      </c>
      <c r="W73" s="19" t="str">
        <f t="shared" si="21"/>
        <v/>
      </c>
    </row>
    <row r="74" spans="1:23" x14ac:dyDescent="0.2">
      <c r="A74" s="1" t="s">
        <v>169</v>
      </c>
      <c r="C74" s="3">
        <f>IF(A74&lt;&gt;"",VLOOKUP(A74,Runners!A$3:AS$201,C$1,FALSE),0)</f>
        <v>1.6319444444444445E-2</v>
      </c>
      <c r="D74" s="6">
        <f t="shared" si="15"/>
        <v>70</v>
      </c>
      <c r="E74" s="2"/>
      <c r="F74" s="2">
        <f t="shared" si="16"/>
        <v>0</v>
      </c>
      <c r="J74" s="1" t="str">
        <f t="shared" si="17"/>
        <v>Lee Vaudrey</v>
      </c>
      <c r="M74" s="8" t="str">
        <f>IF(D74&lt;=L$4,SMALL(E$4:E$202,D74),"")</f>
        <v/>
      </c>
      <c r="N74" s="8" t="str">
        <f>IF(D74&lt;=L$4,VLOOKUP(M74,E$4:F$202,2,FALSE),"")</f>
        <v/>
      </c>
      <c r="O74" s="1" t="str">
        <f>IF(D74&lt;=L$4,VLOOKUP(M74,E$4:J$202,6,FALSE),"")</f>
        <v/>
      </c>
      <c r="P74" s="40" t="str">
        <f>IF(D74&lt;=L$4,VLOOKUP(O74,A$4:B$202,2,FALSE),"")</f>
        <v/>
      </c>
      <c r="Q74" s="40" t="str">
        <f t="shared" si="18"/>
        <v/>
      </c>
      <c r="R74" s="6">
        <f t="shared" si="19"/>
        <v>0</v>
      </c>
      <c r="S74" s="6">
        <f>IF(AND(D74&lt;=L$4,P74&lt;&gt;"Y"),IF(N74&lt;VLOOKUP(O74,Runners!A$3:CT$201,S$1,FALSE),IF(Y$2="zero",0,Y$2),0),0)</f>
        <v>0</v>
      </c>
      <c r="T74" s="6">
        <f t="shared" si="20"/>
        <v>0</v>
      </c>
      <c r="U74" s="2"/>
      <c r="V74" s="2" t="str">
        <f>IF(O74&lt;&gt;"",VLOOKUP(O74,Runners!CZ$3:DM$201,V$1,FALSE),"")</f>
        <v/>
      </c>
      <c r="W74" s="19" t="str">
        <f t="shared" si="21"/>
        <v/>
      </c>
    </row>
    <row r="75" spans="1:23" x14ac:dyDescent="0.2">
      <c r="A75" s="1" t="s">
        <v>167</v>
      </c>
      <c r="C75" s="3">
        <f>IF(A75&lt;&gt;"",VLOOKUP(A75,Runners!A$3:AS$201,C$1,FALSE),0)</f>
        <v>1.545138888888889E-2</v>
      </c>
      <c r="D75" s="6">
        <f t="shared" si="15"/>
        <v>71</v>
      </c>
      <c r="E75" s="2"/>
      <c r="F75" s="2">
        <f t="shared" si="16"/>
        <v>0</v>
      </c>
      <c r="J75" s="1" t="str">
        <f t="shared" si="17"/>
        <v>Lewis McAfee</v>
      </c>
      <c r="M75" s="8" t="str">
        <f>IF(D75&lt;=L$4,SMALL(E$4:E$202,D75),"")</f>
        <v/>
      </c>
      <c r="N75" s="8" t="str">
        <f>IF(D75&lt;=L$4,VLOOKUP(M75,E$4:F$202,2,FALSE),"")</f>
        <v/>
      </c>
      <c r="O75" s="1" t="str">
        <f>IF(D75&lt;=L$4,VLOOKUP(M75,E$4:J$202,6,FALSE),"")</f>
        <v/>
      </c>
      <c r="P75" s="40" t="str">
        <f>IF(D75&lt;=L$4,VLOOKUP(O75,A$4:B$202,2,FALSE),"")</f>
        <v/>
      </c>
      <c r="Q75" s="40" t="str">
        <f t="shared" si="18"/>
        <v/>
      </c>
      <c r="R75" s="6">
        <f t="shared" si="19"/>
        <v>0</v>
      </c>
      <c r="S75" s="6">
        <f>IF(AND(D75&lt;=L$4,P75&lt;&gt;"Y"),IF(N75&lt;VLOOKUP(O75,Runners!A$3:CT$201,S$1,FALSE),IF(Y$2="zero",0,Y$2),0),0)</f>
        <v>0</v>
      </c>
      <c r="T75" s="6">
        <f t="shared" si="20"/>
        <v>0</v>
      </c>
      <c r="U75" s="2"/>
      <c r="V75" s="2" t="str">
        <f>IF(O75&lt;&gt;"",VLOOKUP(O75,Runners!CZ$3:DM$201,V$1,FALSE),"")</f>
        <v/>
      </c>
      <c r="W75" s="19" t="str">
        <f t="shared" si="21"/>
        <v/>
      </c>
    </row>
    <row r="76" spans="1:23" x14ac:dyDescent="0.2">
      <c r="A76" s="1" t="s">
        <v>195</v>
      </c>
      <c r="C76" s="3">
        <f>IF(A76&lt;&gt;"",VLOOKUP(A76,Runners!A$3:AS$201,C$1,FALSE),0)</f>
        <v>1.0937499999999999E-2</v>
      </c>
      <c r="D76" s="6">
        <f t="shared" si="15"/>
        <v>72</v>
      </c>
      <c r="E76" s="2"/>
      <c r="F76" s="2">
        <f t="shared" si="16"/>
        <v>0</v>
      </c>
      <c r="J76" s="1" t="str">
        <f t="shared" si="17"/>
        <v>Linda Chadderton</v>
      </c>
      <c r="M76" s="8" t="str">
        <f>IF(D76&lt;=L$4,SMALL(E$4:E$202,D76),"")</f>
        <v/>
      </c>
      <c r="N76" s="8" t="str">
        <f>IF(D76&lt;=L$4,VLOOKUP(M76,E$4:F$202,2,FALSE),"")</f>
        <v/>
      </c>
      <c r="O76" s="1" t="str">
        <f>IF(D76&lt;=L$4,VLOOKUP(M76,E$4:J$202,6,FALSE),"")</f>
        <v/>
      </c>
      <c r="P76" s="40" t="str">
        <f>IF(D76&lt;=L$4,VLOOKUP(O76,A$4:B$202,2,FALSE),"")</f>
        <v/>
      </c>
      <c r="Q76" s="40" t="str">
        <f t="shared" si="18"/>
        <v/>
      </c>
      <c r="R76" s="6">
        <f t="shared" si="19"/>
        <v>0</v>
      </c>
      <c r="S76" s="6">
        <f>IF(AND(D76&lt;=L$4,P76&lt;&gt;"Y"),IF(N76&lt;VLOOKUP(O76,Runners!A$3:CT$201,S$1,FALSE),IF(Y$2="zero",0,Y$2),0),0)</f>
        <v>0</v>
      </c>
      <c r="T76" s="6">
        <f t="shared" si="20"/>
        <v>0</v>
      </c>
      <c r="U76" s="2"/>
      <c r="V76" s="2" t="str">
        <f>IF(O76&lt;&gt;"",VLOOKUP(O76,Runners!CZ$3:DM$201,V$1,FALSE),"")</f>
        <v/>
      </c>
      <c r="W76" s="19" t="str">
        <f t="shared" si="21"/>
        <v/>
      </c>
    </row>
    <row r="77" spans="1:23" x14ac:dyDescent="0.2">
      <c r="A77" s="1" t="s">
        <v>165</v>
      </c>
      <c r="C77" s="3">
        <f>IF(A77&lt;&gt;"",VLOOKUP(A77,Runners!A$3:AS$201,C$1,FALSE),0)</f>
        <v>1.7534722222222222E-2</v>
      </c>
      <c r="D77" s="6">
        <f t="shared" si="15"/>
        <v>73</v>
      </c>
      <c r="E77" s="2"/>
      <c r="F77" s="2">
        <f t="shared" si="16"/>
        <v>0</v>
      </c>
      <c r="J77" s="1" t="str">
        <f t="shared" si="17"/>
        <v>Liz Abbott</v>
      </c>
      <c r="M77" s="8" t="str">
        <f>IF(D77&lt;=L$4,SMALL(E$4:E$202,D77),"")</f>
        <v/>
      </c>
      <c r="N77" s="8" t="str">
        <f>IF(D77&lt;=L$4,VLOOKUP(M77,E$4:F$202,2,FALSE),"")</f>
        <v/>
      </c>
      <c r="O77" s="1" t="str">
        <f>IF(D77&lt;=L$4,VLOOKUP(M77,E$4:J$202,6,FALSE),"")</f>
        <v/>
      </c>
      <c r="P77" s="40" t="str">
        <f>IF(D77&lt;=L$4,VLOOKUP(O77,A$4:B$202,2,FALSE),"")</f>
        <v/>
      </c>
      <c r="Q77" s="40" t="str">
        <f t="shared" si="18"/>
        <v/>
      </c>
      <c r="R77" s="6">
        <f t="shared" si="19"/>
        <v>0</v>
      </c>
      <c r="S77" s="6">
        <f>IF(AND(D77&lt;=L$4,P77&lt;&gt;"Y"),IF(N77&lt;VLOOKUP(O77,Runners!A$3:CT$201,S$1,FALSE),IF(Y$2="zero",0,Y$2),0),0)</f>
        <v>0</v>
      </c>
      <c r="T77" s="6">
        <f t="shared" si="20"/>
        <v>0</v>
      </c>
      <c r="U77" s="2"/>
      <c r="V77" s="2" t="str">
        <f>IF(O77&lt;&gt;"",VLOOKUP(O77,Runners!CZ$3:DM$201,V$1,FALSE),"")</f>
        <v/>
      </c>
      <c r="W77" s="19" t="str">
        <f t="shared" si="21"/>
        <v/>
      </c>
    </row>
    <row r="78" spans="1:23" x14ac:dyDescent="0.2">
      <c r="A78" s="1" t="s">
        <v>221</v>
      </c>
      <c r="B78" s="1" t="s">
        <v>219</v>
      </c>
      <c r="C78" s="3">
        <f>IF(A78&lt;&gt;"",VLOOKUP(A78,Runners!A$3:AS$201,C$1,FALSE),0)</f>
        <v>3.1250000000000002E-3</v>
      </c>
      <c r="D78" s="6">
        <f t="shared" si="15"/>
        <v>74</v>
      </c>
      <c r="E78" s="2"/>
      <c r="F78" s="2">
        <f t="shared" si="16"/>
        <v>0</v>
      </c>
      <c r="J78" s="1" t="str">
        <f t="shared" si="17"/>
        <v>Liz Boon</v>
      </c>
      <c r="M78" s="8" t="str">
        <f>IF(D78&lt;=L$4,SMALL(E$4:E$202,D78),"")</f>
        <v/>
      </c>
      <c r="N78" s="8" t="str">
        <f>IF(D78&lt;=L$4,VLOOKUP(M78,E$4:F$202,2,FALSE),"")</f>
        <v/>
      </c>
      <c r="O78" s="1" t="str">
        <f>IF(D78&lt;=L$4,VLOOKUP(M78,E$4:J$202,6,FALSE),"")</f>
        <v/>
      </c>
      <c r="P78" s="40" t="str">
        <f>IF(D78&lt;=L$4,VLOOKUP(O78,A$4:B$202,2,FALSE),"")</f>
        <v/>
      </c>
      <c r="Q78" s="40" t="str">
        <f t="shared" si="18"/>
        <v/>
      </c>
      <c r="R78" s="6">
        <f t="shared" si="19"/>
        <v>0</v>
      </c>
      <c r="S78" s="6">
        <f>IF(AND(D78&lt;=L$4,P78&lt;&gt;"Y"),IF(N78&lt;VLOOKUP(O78,Runners!A$3:CT$201,S$1,FALSE),IF(Y$2="zero",0,Y$2),0),0)</f>
        <v>0</v>
      </c>
      <c r="T78" s="6">
        <f t="shared" si="20"/>
        <v>0</v>
      </c>
      <c r="U78" s="2"/>
      <c r="V78" s="2" t="str">
        <f>IF(O78&lt;&gt;"",VLOOKUP(O78,Runners!CZ$3:DM$201,V$1,FALSE),"")</f>
        <v/>
      </c>
      <c r="W78" s="19" t="str">
        <f t="shared" si="21"/>
        <v/>
      </c>
    </row>
    <row r="79" spans="1:23" x14ac:dyDescent="0.2">
      <c r="A79" s="1" t="s">
        <v>157</v>
      </c>
      <c r="B79" s="3"/>
      <c r="C79" s="3">
        <f>IF(A79&lt;&gt;"",VLOOKUP(A79,Runners!A$3:AS$201,C$1,FALSE),0)</f>
        <v>1.0416666666666666E-2</v>
      </c>
      <c r="D79" s="6">
        <f t="shared" si="15"/>
        <v>75</v>
      </c>
      <c r="E79" s="2">
        <v>3.6655092592592593E-2</v>
      </c>
      <c r="F79" s="2">
        <f t="shared" si="16"/>
        <v>2.6238425925925929E-2</v>
      </c>
      <c r="J79" s="1" t="str">
        <f t="shared" si="17"/>
        <v>Liz Canavan</v>
      </c>
      <c r="M79" s="8" t="str">
        <f>IF(D79&lt;=L$4,SMALL(E$4:E$202,D79),"")</f>
        <v/>
      </c>
      <c r="N79" s="8" t="str">
        <f>IF(D79&lt;=L$4,VLOOKUP(M79,E$4:F$202,2,FALSE),"")</f>
        <v/>
      </c>
      <c r="O79" s="1" t="str">
        <f>IF(D79&lt;=L$4,VLOOKUP(M79,E$4:J$202,6,FALSE),"")</f>
        <v/>
      </c>
      <c r="P79" s="40" t="str">
        <f>IF(D79&lt;=L$4,VLOOKUP(O79,A$4:B$202,2,FALSE),"")</f>
        <v/>
      </c>
      <c r="Q79" s="40" t="str">
        <f t="shared" si="18"/>
        <v/>
      </c>
      <c r="R79" s="6">
        <f t="shared" si="19"/>
        <v>0</v>
      </c>
      <c r="S79" s="6">
        <f>IF(AND(D79&lt;=L$4,P79&lt;&gt;"Y"),IF(N79&lt;VLOOKUP(O79,Runners!A$3:CT$201,S$1,FALSE),IF(Y$2="zero",0,Y$2),0),0)</f>
        <v>0</v>
      </c>
      <c r="T79" s="6">
        <f t="shared" si="20"/>
        <v>0</v>
      </c>
      <c r="U79" s="2"/>
      <c r="V79" s="2" t="str">
        <f>IF(O79&lt;&gt;"",VLOOKUP(O79,Runners!CZ$3:DM$201,V$1,FALSE),"")</f>
        <v/>
      </c>
      <c r="W79" s="19" t="str">
        <f t="shared" si="21"/>
        <v/>
      </c>
    </row>
    <row r="80" spans="1:23" x14ac:dyDescent="0.2">
      <c r="A80" s="1" t="s">
        <v>183</v>
      </c>
      <c r="C80" s="3">
        <f>IF(A80&lt;&gt;"",VLOOKUP(A80,Runners!A$3:AS$201,C$1,FALSE),0)</f>
        <v>1.4930555555555556E-2</v>
      </c>
      <c r="D80" s="6">
        <f t="shared" si="15"/>
        <v>76</v>
      </c>
      <c r="E80" s="2"/>
      <c r="F80" s="2">
        <f t="shared" si="16"/>
        <v>0</v>
      </c>
      <c r="J80" s="1" t="str">
        <f t="shared" si="17"/>
        <v>Louise Cox</v>
      </c>
      <c r="M80" s="8" t="str">
        <f>IF(D80&lt;=L$4,SMALL(E$4:E$202,D80),"")</f>
        <v/>
      </c>
      <c r="N80" s="8" t="str">
        <f>IF(D80&lt;=L$4,VLOOKUP(M80,E$4:F$202,2,FALSE),"")</f>
        <v/>
      </c>
      <c r="O80" s="1" t="str">
        <f>IF(D80&lt;=L$4,VLOOKUP(M80,E$4:J$202,6,FALSE),"")</f>
        <v/>
      </c>
      <c r="P80" s="40" t="str">
        <f>IF(D80&lt;=L$4,VLOOKUP(O80,A$4:B$202,2,FALSE),"")</f>
        <v/>
      </c>
      <c r="Q80" s="40" t="str">
        <f t="shared" si="18"/>
        <v/>
      </c>
      <c r="R80" s="6">
        <f t="shared" si="19"/>
        <v>0</v>
      </c>
      <c r="S80" s="6">
        <f>IF(AND(D80&lt;=L$4,P80&lt;&gt;"Y"),IF(N80&lt;VLOOKUP(O80,Runners!A$3:CT$201,S$1,FALSE),IF(Y$2="zero",0,Y$2),0),0)</f>
        <v>0</v>
      </c>
      <c r="T80" s="6">
        <f t="shared" si="20"/>
        <v>0</v>
      </c>
      <c r="U80" s="2"/>
      <c r="V80" s="2" t="str">
        <f>IF(O80&lt;&gt;"",VLOOKUP(O80,Runners!CZ$3:DM$201,V$1,FALSE),"")</f>
        <v/>
      </c>
      <c r="W80" s="19" t="str">
        <f t="shared" si="21"/>
        <v/>
      </c>
    </row>
    <row r="81" spans="1:23" x14ac:dyDescent="0.2">
      <c r="A81" s="41" t="s">
        <v>185</v>
      </c>
      <c r="C81" s="3">
        <f>IF(A81&lt;&gt;"",VLOOKUP(A81,Runners!A$3:AS$201,C$1,FALSE),0)</f>
        <v>1.3020833333333334E-2</v>
      </c>
      <c r="D81" s="6">
        <f t="shared" si="15"/>
        <v>77</v>
      </c>
      <c r="E81" s="2"/>
      <c r="F81" s="2">
        <f t="shared" si="16"/>
        <v>0</v>
      </c>
      <c r="J81" s="1" t="str">
        <f t="shared" si="17"/>
        <v>Maddy Markham</v>
      </c>
      <c r="M81" s="8" t="str">
        <f>IF(D81&lt;=L$4,SMALL(E$4:E$202,D81),"")</f>
        <v/>
      </c>
      <c r="N81" s="8" t="str">
        <f>IF(D81&lt;=L$4,VLOOKUP(M81,E$4:F$202,2,FALSE),"")</f>
        <v/>
      </c>
      <c r="O81" s="1" t="str">
        <f>IF(D81&lt;=L$4,VLOOKUP(M81,E$4:J$202,6,FALSE),"")</f>
        <v/>
      </c>
      <c r="P81" s="40" t="str">
        <f>IF(D81&lt;=L$4,VLOOKUP(O81,A$4:B$202,2,FALSE),"")</f>
        <v/>
      </c>
      <c r="Q81" s="40" t="str">
        <f t="shared" si="18"/>
        <v/>
      </c>
      <c r="R81" s="6">
        <f t="shared" si="19"/>
        <v>0</v>
      </c>
      <c r="S81" s="6">
        <f>IF(AND(D81&lt;=L$4,P81&lt;&gt;"Y"),IF(N81&lt;VLOOKUP(O81,Runners!A$3:CT$201,S$1,FALSE),IF(Y$2="zero",0,Y$2),0),0)</f>
        <v>0</v>
      </c>
      <c r="T81" s="6">
        <f t="shared" si="20"/>
        <v>0</v>
      </c>
      <c r="U81" s="2"/>
      <c r="V81" s="2" t="str">
        <f>IF(O81&lt;&gt;"",VLOOKUP(O81,Runners!CZ$3:DM$201,V$1,FALSE),"")</f>
        <v/>
      </c>
      <c r="W81" s="19" t="str">
        <f t="shared" si="21"/>
        <v/>
      </c>
    </row>
    <row r="82" spans="1:23" x14ac:dyDescent="0.2">
      <c r="A82" s="1" t="s">
        <v>145</v>
      </c>
      <c r="C82" s="3">
        <f>IF(A82&lt;&gt;"",VLOOKUP(A82,Runners!A$3:AS$201,C$1,FALSE),0)</f>
        <v>1.5972222222222221E-2</v>
      </c>
      <c r="D82" s="6">
        <f t="shared" si="15"/>
        <v>78</v>
      </c>
      <c r="E82" s="2"/>
      <c r="F82" s="2">
        <f t="shared" si="16"/>
        <v>0</v>
      </c>
      <c r="J82" s="1" t="str">
        <f t="shared" si="17"/>
        <v>Mark Hughes</v>
      </c>
      <c r="M82" s="8" t="str">
        <f>IF(D82&lt;=L$4,SMALL(E$4:E$202,D82),"")</f>
        <v/>
      </c>
      <c r="N82" s="8" t="str">
        <f>IF(D82&lt;=L$4,VLOOKUP(M82,E$4:F$202,2,FALSE),"")</f>
        <v/>
      </c>
      <c r="O82" s="1" t="str">
        <f>IF(D82&lt;=L$4,VLOOKUP(M82,E$4:J$202,6,FALSE),"")</f>
        <v/>
      </c>
      <c r="P82" s="40" t="str">
        <f>IF(D82&lt;=L$4,VLOOKUP(O82,A$4:B$202,2,FALSE),"")</f>
        <v/>
      </c>
      <c r="Q82" s="40" t="str">
        <f t="shared" si="18"/>
        <v/>
      </c>
      <c r="R82" s="6">
        <f t="shared" si="19"/>
        <v>0</v>
      </c>
      <c r="S82" s="6">
        <f>IF(AND(D82&lt;=L$4,P82&lt;&gt;"Y"),IF(N82&lt;VLOOKUP(O82,Runners!A$3:CT$201,S$1,FALSE),IF(Y$2="zero",0,Y$2),0),0)</f>
        <v>0</v>
      </c>
      <c r="T82" s="6">
        <f t="shared" si="20"/>
        <v>0</v>
      </c>
      <c r="U82" s="2"/>
      <c r="V82" s="2" t="str">
        <f>IF(O82&lt;&gt;"",VLOOKUP(O82,Runners!CZ$3:DM$201,V$1,FALSE),"")</f>
        <v/>
      </c>
      <c r="W82" s="19" t="str">
        <f t="shared" si="21"/>
        <v/>
      </c>
    </row>
    <row r="83" spans="1:23" x14ac:dyDescent="0.2">
      <c r="A83" s="1" t="s">
        <v>210</v>
      </c>
      <c r="C83" s="3">
        <f>IF(A83&lt;&gt;"",VLOOKUP(A83,Runners!A$3:AS$201,C$1,FALSE),0)</f>
        <v>1.40625E-2</v>
      </c>
      <c r="D83" s="6">
        <f t="shared" si="15"/>
        <v>79</v>
      </c>
      <c r="E83" s="2"/>
      <c r="F83" s="2">
        <f t="shared" si="16"/>
        <v>0</v>
      </c>
      <c r="J83" s="1" t="str">
        <f t="shared" si="17"/>
        <v>Mark Johnston</v>
      </c>
      <c r="M83" s="8" t="str">
        <f>IF(D83&lt;=L$4,SMALL(E$4:E$202,D83),"")</f>
        <v/>
      </c>
      <c r="N83" s="8" t="str">
        <f>IF(D83&lt;=L$4,VLOOKUP(M83,E$4:F$202,2,FALSE),"")</f>
        <v/>
      </c>
      <c r="O83" s="1" t="str">
        <f>IF(D83&lt;=L$4,VLOOKUP(M83,E$4:J$202,6,FALSE),"")</f>
        <v/>
      </c>
      <c r="P83" s="40" t="str">
        <f>IF(D83&lt;=L$4,VLOOKUP(O83,A$4:B$202,2,FALSE),"")</f>
        <v/>
      </c>
      <c r="Q83" s="40" t="str">
        <f t="shared" si="18"/>
        <v/>
      </c>
      <c r="R83" s="6">
        <f t="shared" si="19"/>
        <v>0</v>
      </c>
      <c r="S83" s="6">
        <f>IF(AND(D83&lt;=L$4,P83&lt;&gt;"Y"),IF(N83&lt;VLOOKUP(O83,Runners!A$3:CT$201,S$1,FALSE),IF(Y$2="zero",0,Y$2),0),0)</f>
        <v>0</v>
      </c>
      <c r="T83" s="6">
        <f t="shared" si="20"/>
        <v>0</v>
      </c>
      <c r="U83" s="2"/>
      <c r="V83" s="2" t="str">
        <f>IF(O83&lt;&gt;"",VLOOKUP(O83,Runners!CZ$3:DM$201,V$1,FALSE),"")</f>
        <v/>
      </c>
      <c r="W83" s="19" t="str">
        <f t="shared" si="21"/>
        <v/>
      </c>
    </row>
    <row r="84" spans="1:23" x14ac:dyDescent="0.2">
      <c r="A84" s="1" t="s">
        <v>26</v>
      </c>
      <c r="C84" s="3">
        <f>IF(A84&lt;&gt;"",VLOOKUP(A84,Runners!A$3:AS$201,C$1,FALSE),0)</f>
        <v>1.6145833333333335E-2</v>
      </c>
      <c r="D84" s="6">
        <f t="shared" si="15"/>
        <v>80</v>
      </c>
      <c r="E84" s="2">
        <v>3.712962962962963E-2</v>
      </c>
      <c r="F84" s="2">
        <f t="shared" si="16"/>
        <v>2.0983796296296296E-2</v>
      </c>
      <c r="J84" s="1" t="str">
        <f t="shared" si="17"/>
        <v>Mark Selby</v>
      </c>
      <c r="M84" s="8" t="str">
        <f>IF(D84&lt;=L$4,SMALL(E$4:E$202,D84),"")</f>
        <v/>
      </c>
      <c r="N84" s="8" t="str">
        <f>IF(D84&lt;=L$4,VLOOKUP(M84,E$4:F$202,2,FALSE),"")</f>
        <v/>
      </c>
      <c r="O84" s="1" t="str">
        <f>IF(D84&lt;=L$4,VLOOKUP(M84,E$4:J$202,6,FALSE),"")</f>
        <v/>
      </c>
      <c r="P84" s="40" t="str">
        <f>IF(D84&lt;=L$4,VLOOKUP(O84,A$4:B$202,2,FALSE),"")</f>
        <v/>
      </c>
      <c r="Q84" s="40" t="str">
        <f t="shared" si="18"/>
        <v/>
      </c>
      <c r="R84" s="6">
        <f t="shared" si="19"/>
        <v>0</v>
      </c>
      <c r="S84" s="6">
        <f>IF(AND(D84&lt;=L$4,P84&lt;&gt;"Y"),IF(N84&lt;VLOOKUP(O84,Runners!A$3:CT$201,S$1,FALSE),IF(Y$2="zero",0,Y$2),0),0)</f>
        <v>0</v>
      </c>
      <c r="T84" s="6">
        <f t="shared" si="20"/>
        <v>0</v>
      </c>
      <c r="U84" s="2"/>
      <c r="V84" s="2" t="str">
        <f>IF(O84&lt;&gt;"",VLOOKUP(O84,Runners!CZ$3:DM$201,V$1,FALSE),"")</f>
        <v/>
      </c>
      <c r="W84" s="19" t="str">
        <f t="shared" si="21"/>
        <v/>
      </c>
    </row>
    <row r="85" spans="1:23" x14ac:dyDescent="0.2">
      <c r="A85" s="1" t="s">
        <v>224</v>
      </c>
      <c r="B85" s="3"/>
      <c r="C85" s="3">
        <f>IF(A85&lt;&gt;"",VLOOKUP(A85,Runners!A$3:AS$201,C$1,FALSE),0)</f>
        <v>1.40625E-2</v>
      </c>
      <c r="D85" s="6">
        <f t="shared" si="15"/>
        <v>81</v>
      </c>
      <c r="E85" s="2"/>
      <c r="F85" s="2">
        <f t="shared" si="16"/>
        <v>0</v>
      </c>
      <c r="J85" s="1" t="str">
        <f t="shared" si="17"/>
        <v>Matt Ames</v>
      </c>
      <c r="M85" s="8" t="str">
        <f>IF(D85&lt;=L$4,SMALL(E$4:E$202,D85),"")</f>
        <v/>
      </c>
      <c r="N85" s="8" t="str">
        <f>IF(D85&lt;=L$4,VLOOKUP(M85,E$4:F$202,2,FALSE),"")</f>
        <v/>
      </c>
      <c r="O85" s="1" t="str">
        <f>IF(D85&lt;=L$4,VLOOKUP(M85,E$4:J$202,6,FALSE),"")</f>
        <v/>
      </c>
      <c r="P85" s="40" t="str">
        <f>IF(D85&lt;=L$4,VLOOKUP(O85,A$4:B$202,2,FALSE),"")</f>
        <v/>
      </c>
      <c r="Q85" s="40" t="str">
        <f t="shared" si="18"/>
        <v/>
      </c>
      <c r="R85" s="6">
        <f t="shared" si="19"/>
        <v>0</v>
      </c>
      <c r="S85" s="6">
        <f>IF(AND(D85&lt;=L$4,P85&lt;&gt;"Y"),IF(N85&lt;VLOOKUP(O85,Runners!A$3:CT$201,S$1,FALSE),IF(Y$2="zero",0,Y$2),0),0)</f>
        <v>0</v>
      </c>
      <c r="T85" s="6">
        <f t="shared" si="20"/>
        <v>0</v>
      </c>
      <c r="U85" s="2"/>
      <c r="V85" s="2" t="str">
        <f>IF(O85&lt;&gt;"",VLOOKUP(O85,Runners!CZ$3:DM$201,V$1,FALSE),"")</f>
        <v/>
      </c>
      <c r="W85" s="19" t="str">
        <f t="shared" si="21"/>
        <v/>
      </c>
    </row>
    <row r="86" spans="1:23" x14ac:dyDescent="0.2">
      <c r="A86" s="1" t="s">
        <v>196</v>
      </c>
      <c r="C86" s="3">
        <f>IF(A86&lt;&gt;"",VLOOKUP(A86,Runners!A$3:AS$201,C$1,FALSE),0)</f>
        <v>1.8229166666666668E-2</v>
      </c>
      <c r="D86" s="6">
        <f t="shared" si="15"/>
        <v>82</v>
      </c>
      <c r="E86" s="2"/>
      <c r="F86" s="2">
        <f t="shared" si="16"/>
        <v>0</v>
      </c>
      <c r="J86" s="1" t="str">
        <f t="shared" si="17"/>
        <v>Matthew Holton</v>
      </c>
      <c r="M86" s="8" t="str">
        <f>IF(D86&lt;=L$4,SMALL(E$4:E$202,D86),"")</f>
        <v/>
      </c>
      <c r="N86" s="8" t="str">
        <f>IF(D86&lt;=L$4,VLOOKUP(M86,E$4:F$202,2,FALSE),"")</f>
        <v/>
      </c>
      <c r="O86" s="1" t="str">
        <f>IF(D86&lt;=L$4,VLOOKUP(M86,E$4:J$202,6,FALSE),"")</f>
        <v/>
      </c>
      <c r="P86" s="40" t="str">
        <f>IF(D86&lt;=L$4,VLOOKUP(O86,A$4:B$202,2,FALSE),"")</f>
        <v/>
      </c>
      <c r="Q86" s="40" t="str">
        <f t="shared" si="18"/>
        <v/>
      </c>
      <c r="R86" s="6">
        <f t="shared" si="19"/>
        <v>0</v>
      </c>
      <c r="S86" s="6">
        <f>IF(AND(D86&lt;=L$4,P86&lt;&gt;"Y"),IF(N86&lt;VLOOKUP(O86,Runners!A$3:CT$201,S$1,FALSE),IF(Y$2="zero",0,Y$2),0),0)</f>
        <v>0</v>
      </c>
      <c r="T86" s="6">
        <f t="shared" si="20"/>
        <v>0</v>
      </c>
      <c r="U86" s="2"/>
      <c r="V86" s="2" t="str">
        <f>IF(O86&lt;&gt;"",VLOOKUP(O86,Runners!CZ$3:DM$201,V$1,FALSE),"")</f>
        <v/>
      </c>
      <c r="W86" s="19" t="str">
        <f t="shared" si="21"/>
        <v/>
      </c>
    </row>
    <row r="87" spans="1:23" x14ac:dyDescent="0.2">
      <c r="A87" s="1" t="s">
        <v>204</v>
      </c>
      <c r="B87" s="3"/>
      <c r="C87" s="3">
        <f>IF(A87&lt;&gt;"",VLOOKUP(A87,Runners!A$3:AS$201,C$1,FALSE),0)</f>
        <v>1.7187500000000001E-2</v>
      </c>
      <c r="D87" s="6">
        <f t="shared" si="15"/>
        <v>83</v>
      </c>
      <c r="E87" s="2"/>
      <c r="F87" s="2">
        <f t="shared" si="16"/>
        <v>0</v>
      </c>
      <c r="J87" s="1" t="str">
        <f t="shared" si="17"/>
        <v>Mel Koth</v>
      </c>
      <c r="M87" s="8" t="str">
        <f>IF(D87&lt;=L$4,SMALL(E$4:E$202,D87),"")</f>
        <v/>
      </c>
      <c r="N87" s="8" t="str">
        <f>IF(D87&lt;=L$4,VLOOKUP(M87,E$4:F$202,2,FALSE),"")</f>
        <v/>
      </c>
      <c r="O87" s="1" t="str">
        <f>IF(D87&lt;=L$4,VLOOKUP(M87,E$4:J$202,6,FALSE),"")</f>
        <v/>
      </c>
      <c r="P87" s="40" t="str">
        <f>IF(D87&lt;=L$4,VLOOKUP(O87,A$4:B$202,2,FALSE),"")</f>
        <v/>
      </c>
      <c r="Q87" s="40" t="str">
        <f t="shared" si="18"/>
        <v/>
      </c>
      <c r="R87" s="6">
        <f t="shared" si="19"/>
        <v>0</v>
      </c>
      <c r="S87" s="6">
        <f>IF(AND(D87&lt;=L$4,P87&lt;&gt;"Y"),IF(N87&lt;VLOOKUP(O87,Runners!A$3:CT$201,S$1,FALSE),IF(Y$2="zero",0,Y$2),0),0)</f>
        <v>0</v>
      </c>
      <c r="T87" s="6">
        <f t="shared" si="20"/>
        <v>0</v>
      </c>
      <c r="U87" s="2"/>
      <c r="V87" s="2" t="str">
        <f>IF(O87&lt;&gt;"",VLOOKUP(O87,Runners!CZ$3:DM$201,V$1,FALSE),"")</f>
        <v/>
      </c>
      <c r="W87" s="19" t="str">
        <f t="shared" si="21"/>
        <v/>
      </c>
    </row>
    <row r="88" spans="1:23" x14ac:dyDescent="0.2">
      <c r="A88" s="1" t="s">
        <v>187</v>
      </c>
      <c r="B88" s="3"/>
      <c r="C88" s="3">
        <f>IF(A88&lt;&gt;"",VLOOKUP(A88,Runners!A$3:AS$201,C$1,FALSE),0)</f>
        <v>1.6493055555555556E-2</v>
      </c>
      <c r="D88" s="6">
        <f t="shared" si="15"/>
        <v>84</v>
      </c>
      <c r="E88" s="2"/>
      <c r="F88" s="2">
        <f t="shared" si="16"/>
        <v>0</v>
      </c>
      <c r="J88" s="1" t="str">
        <f t="shared" si="17"/>
        <v>Michael Hall</v>
      </c>
      <c r="M88" s="8" t="str">
        <f>IF(D88&lt;=L$4,SMALL(E$4:E$202,D88),"")</f>
        <v/>
      </c>
      <c r="N88" s="8" t="str">
        <f>IF(D88&lt;=L$4,VLOOKUP(M88,E$4:F$202,2,FALSE),"")</f>
        <v/>
      </c>
      <c r="O88" s="1" t="str">
        <f>IF(D88&lt;=L$4,VLOOKUP(M88,E$4:J$202,6,FALSE),"")</f>
        <v/>
      </c>
      <c r="P88" s="40" t="str">
        <f>IF(D88&lt;=L$4,VLOOKUP(O88,A$4:B$202,2,FALSE),"")</f>
        <v/>
      </c>
      <c r="Q88" s="40" t="str">
        <f t="shared" si="18"/>
        <v/>
      </c>
      <c r="R88" s="6">
        <f t="shared" si="19"/>
        <v>0</v>
      </c>
      <c r="S88" s="6">
        <f>IF(AND(D88&lt;=L$4,P88&lt;&gt;"Y"),IF(N88&lt;VLOOKUP(O88,Runners!A$3:CT$201,S$1,FALSE),IF(Y$2="zero",0,Y$2),0),0)</f>
        <v>0</v>
      </c>
      <c r="T88" s="6">
        <f t="shared" si="20"/>
        <v>0</v>
      </c>
      <c r="U88" s="2"/>
      <c r="V88" s="2" t="str">
        <f>IF(O88&lt;&gt;"",VLOOKUP(O88,Runners!CZ$3:DM$201,V$1,FALSE),"")</f>
        <v/>
      </c>
      <c r="W88" s="19" t="str">
        <f t="shared" si="21"/>
        <v/>
      </c>
    </row>
    <row r="89" spans="1:23" x14ac:dyDescent="0.2">
      <c r="A89" s="1" t="s">
        <v>227</v>
      </c>
      <c r="B89" s="3"/>
      <c r="C89" s="3">
        <f>IF(A89&lt;&gt;"",VLOOKUP(A89,Runners!A$3:AS$201,C$1,FALSE),0)</f>
        <v>1.7534722222222222E-2</v>
      </c>
      <c r="D89" s="6">
        <f t="shared" si="15"/>
        <v>85</v>
      </c>
      <c r="E89" s="2"/>
      <c r="F89" s="2">
        <f t="shared" si="16"/>
        <v>0</v>
      </c>
      <c r="J89" s="1" t="str">
        <f t="shared" si="17"/>
        <v>Michelle Chadwick</v>
      </c>
      <c r="M89" s="8" t="str">
        <f>IF(D89&lt;=L$4,SMALL(E$4:E$202,D89),"")</f>
        <v/>
      </c>
      <c r="N89" s="8" t="str">
        <f>IF(D89&lt;=L$4,VLOOKUP(M89,E$4:F$202,2,FALSE),"")</f>
        <v/>
      </c>
      <c r="O89" s="1" t="str">
        <f>IF(D89&lt;=L$4,VLOOKUP(M89,E$4:J$202,6,FALSE),"")</f>
        <v/>
      </c>
      <c r="P89" s="40" t="str">
        <f>IF(D89&lt;=L$4,VLOOKUP(O89,A$4:B$202,2,FALSE),"")</f>
        <v/>
      </c>
      <c r="Q89" s="40" t="str">
        <f t="shared" si="18"/>
        <v/>
      </c>
      <c r="R89" s="6">
        <f t="shared" si="19"/>
        <v>0</v>
      </c>
      <c r="S89" s="6">
        <f>IF(AND(D89&lt;=L$4,P89&lt;&gt;"Y"),IF(N89&lt;VLOOKUP(O89,Runners!A$3:CT$201,S$1,FALSE),IF(Y$2="zero",0,Y$2),0),0)</f>
        <v>0</v>
      </c>
      <c r="T89" s="6">
        <f t="shared" si="20"/>
        <v>0</v>
      </c>
      <c r="U89" s="2"/>
      <c r="V89" s="2" t="str">
        <f>IF(O89&lt;&gt;"",VLOOKUP(O89,Runners!CZ$3:DM$201,V$1,FALSE),"")</f>
        <v/>
      </c>
      <c r="W89" s="19" t="str">
        <f t="shared" si="21"/>
        <v/>
      </c>
    </row>
    <row r="90" spans="1:23" x14ac:dyDescent="0.2">
      <c r="A90" s="1" t="s">
        <v>15</v>
      </c>
      <c r="B90" s="3"/>
      <c r="C90" s="3">
        <f>IF(A90&lt;&gt;"",VLOOKUP(A90,Runners!A$3:AS$201,C$1,FALSE),0)</f>
        <v>2.7777777777777779E-3</v>
      </c>
      <c r="D90" s="6">
        <f t="shared" si="15"/>
        <v>86</v>
      </c>
      <c r="E90" s="2"/>
      <c r="F90" s="2">
        <f t="shared" si="16"/>
        <v>0</v>
      </c>
      <c r="J90" s="1" t="str">
        <f t="shared" si="17"/>
        <v>Michelle Sheridan</v>
      </c>
      <c r="M90" s="8" t="str">
        <f>IF(D90&lt;=L$4,SMALL(E$4:E$202,D90),"")</f>
        <v/>
      </c>
      <c r="N90" s="8" t="str">
        <f>IF(D90&lt;=L$4,VLOOKUP(M90,E$4:F$202,2,FALSE),"")</f>
        <v/>
      </c>
      <c r="O90" s="1" t="str">
        <f>IF(D90&lt;=L$4,VLOOKUP(M90,E$4:J$202,6,FALSE),"")</f>
        <v/>
      </c>
      <c r="P90" s="40" t="str">
        <f>IF(D90&lt;=L$4,VLOOKUP(O90,A$4:B$202,2,FALSE),"")</f>
        <v/>
      </c>
      <c r="Q90" s="40" t="str">
        <f t="shared" si="18"/>
        <v/>
      </c>
      <c r="R90" s="6">
        <f t="shared" si="19"/>
        <v>0</v>
      </c>
      <c r="S90" s="6">
        <f>IF(AND(D90&lt;=L$4,P90&lt;&gt;"Y"),IF(N90&lt;VLOOKUP(O90,Runners!A$3:CT$201,S$1,FALSE),IF(Y$2="zero",0,Y$2),0),0)</f>
        <v>0</v>
      </c>
      <c r="T90" s="6">
        <f t="shared" si="20"/>
        <v>0</v>
      </c>
      <c r="U90" s="2"/>
      <c r="V90" s="2" t="str">
        <f>IF(O90&lt;&gt;"",VLOOKUP(O90,Runners!CZ$3:DM$201,V$1,FALSE),"")</f>
        <v/>
      </c>
      <c r="W90" s="19" t="str">
        <f t="shared" si="21"/>
        <v/>
      </c>
    </row>
    <row r="91" spans="1:23" x14ac:dyDescent="0.2">
      <c r="A91" s="41" t="s">
        <v>186</v>
      </c>
      <c r="C91" s="3">
        <f>IF(A91&lt;&gt;"",VLOOKUP(A91,Runners!A$3:AS$201,C$1,FALSE),0)</f>
        <v>1.1631944444444445E-2</v>
      </c>
      <c r="D91" s="6">
        <f t="shared" si="15"/>
        <v>87</v>
      </c>
      <c r="E91" s="2"/>
      <c r="F91" s="2">
        <f t="shared" si="16"/>
        <v>0</v>
      </c>
      <c r="J91" s="1" t="str">
        <f t="shared" si="17"/>
        <v>Mick Widdup</v>
      </c>
      <c r="M91" s="8" t="str">
        <f>IF(D91&lt;=L$4,SMALL(E$4:E$202,D91),"")</f>
        <v/>
      </c>
      <c r="N91" s="8" t="str">
        <f>IF(D91&lt;=L$4,VLOOKUP(M91,E$4:F$202,2,FALSE),"")</f>
        <v/>
      </c>
      <c r="O91" s="1" t="str">
        <f>IF(D91&lt;=L$4,VLOOKUP(M91,E$4:J$202,6,FALSE),"")</f>
        <v/>
      </c>
      <c r="P91" s="40" t="str">
        <f>IF(D91&lt;=L$4,VLOOKUP(O91,A$4:B$202,2,FALSE),"")</f>
        <v/>
      </c>
      <c r="Q91" s="40" t="str">
        <f t="shared" si="18"/>
        <v/>
      </c>
      <c r="R91" s="6">
        <f t="shared" si="19"/>
        <v>0</v>
      </c>
      <c r="S91" s="6">
        <f>IF(AND(D91&lt;=L$4,P91&lt;&gt;"Y"),IF(N91&lt;VLOOKUP(O91,Runners!A$3:CT$201,S$1,FALSE),IF(Y$2="zero",0,Y$2),0),0)</f>
        <v>0</v>
      </c>
      <c r="T91" s="6">
        <f t="shared" si="20"/>
        <v>0</v>
      </c>
      <c r="U91" s="2"/>
      <c r="V91" s="2" t="str">
        <f>IF(O91&lt;&gt;"",VLOOKUP(O91,Runners!CZ$3:DM$201,V$1,FALSE),"")</f>
        <v/>
      </c>
      <c r="W91" s="19" t="str">
        <f t="shared" si="21"/>
        <v/>
      </c>
    </row>
    <row r="92" spans="1:23" x14ac:dyDescent="0.2">
      <c r="A92" s="1" t="s">
        <v>53</v>
      </c>
      <c r="C92" s="3">
        <f>IF(A92&lt;&gt;"",VLOOKUP(A92,Runners!A$3:AS$201,C$1,FALSE),0)</f>
        <v>2.0659722222222222E-2</v>
      </c>
      <c r="D92" s="6">
        <f t="shared" si="15"/>
        <v>88</v>
      </c>
      <c r="E92" s="2"/>
      <c r="F92" s="2">
        <f t="shared" si="16"/>
        <v>0</v>
      </c>
      <c r="J92" s="1" t="str">
        <f t="shared" si="17"/>
        <v>Mike Toft</v>
      </c>
      <c r="M92" s="8" t="str">
        <f>IF(D92&lt;=L$4,SMALL(E$4:E$202,D92),"")</f>
        <v/>
      </c>
      <c r="N92" s="8" t="str">
        <f>IF(D92&lt;=L$4,VLOOKUP(M92,E$4:F$202,2,FALSE),"")</f>
        <v/>
      </c>
      <c r="O92" s="1" t="str">
        <f>IF(D92&lt;=L$4,VLOOKUP(M92,E$4:J$202,6,FALSE),"")</f>
        <v/>
      </c>
      <c r="P92" s="40" t="str">
        <f>IF(D92&lt;=L$4,VLOOKUP(O92,A$4:B$202,2,FALSE),"")</f>
        <v/>
      </c>
      <c r="Q92" s="40" t="str">
        <f t="shared" si="18"/>
        <v/>
      </c>
      <c r="R92" s="6">
        <f t="shared" si="19"/>
        <v>0</v>
      </c>
      <c r="S92" s="6">
        <f>IF(AND(D92&lt;=L$4,P92&lt;&gt;"Y"),IF(N92&lt;VLOOKUP(O92,Runners!A$3:CT$201,S$1,FALSE),IF(Y$2="zero",0,Y$2),0),0)</f>
        <v>0</v>
      </c>
      <c r="T92" s="6">
        <f t="shared" si="20"/>
        <v>0</v>
      </c>
      <c r="U92" s="2"/>
      <c r="V92" s="2" t="str">
        <f>IF(O92&lt;&gt;"",VLOOKUP(O92,Runners!CZ$3:DM$201,V$1,FALSE),"")</f>
        <v/>
      </c>
      <c r="W92" s="19" t="str">
        <f t="shared" si="21"/>
        <v/>
      </c>
    </row>
    <row r="93" spans="1:23" x14ac:dyDescent="0.2">
      <c r="A93" s="1" t="s">
        <v>225</v>
      </c>
      <c r="C93" s="3">
        <f>IF(A93&lt;&gt;"",VLOOKUP(A93,Runners!A$3:AS$201,C$1,FALSE),0)</f>
        <v>9.2013888888888892E-3</v>
      </c>
      <c r="D93" s="6">
        <f t="shared" si="15"/>
        <v>89</v>
      </c>
      <c r="E93" s="2"/>
      <c r="F93" s="2">
        <f t="shared" si="16"/>
        <v>0</v>
      </c>
      <c r="J93" s="1" t="str">
        <f t="shared" si="17"/>
        <v>Morgan Pritchard</v>
      </c>
      <c r="M93" s="8" t="str">
        <f>IF(D93&lt;=L$4,SMALL(E$4:E$202,D93),"")</f>
        <v/>
      </c>
      <c r="N93" s="8" t="str">
        <f>IF(D93&lt;=L$4,VLOOKUP(M93,E$4:F$202,2,FALSE),"")</f>
        <v/>
      </c>
      <c r="O93" s="1" t="str">
        <f>IF(D93&lt;=L$4,VLOOKUP(M93,E$4:J$202,6,FALSE),"")</f>
        <v/>
      </c>
      <c r="P93" s="40" t="str">
        <f>IF(D93&lt;=L$4,VLOOKUP(O93,A$4:B$202,2,FALSE),"")</f>
        <v/>
      </c>
      <c r="Q93" s="40" t="str">
        <f t="shared" si="18"/>
        <v/>
      </c>
      <c r="R93" s="6">
        <f t="shared" si="19"/>
        <v>0</v>
      </c>
      <c r="S93" s="6">
        <f>IF(AND(D93&lt;=L$4,P93&lt;&gt;"Y"),IF(N93&lt;VLOOKUP(O93,Runners!A$3:CT$201,S$1,FALSE),IF(Y$2="zero",0,Y$2),0),0)</f>
        <v>0</v>
      </c>
      <c r="T93" s="6">
        <f t="shared" si="20"/>
        <v>0</v>
      </c>
      <c r="U93" s="2"/>
      <c r="V93" s="2" t="str">
        <f>IF(O93&lt;&gt;"",VLOOKUP(O93,Runners!CZ$3:DM$201,V$1,FALSE),"")</f>
        <v/>
      </c>
      <c r="W93" s="19" t="str">
        <f t="shared" si="21"/>
        <v/>
      </c>
    </row>
    <row r="94" spans="1:23" x14ac:dyDescent="0.2">
      <c r="A94" s="1" t="s">
        <v>66</v>
      </c>
      <c r="C94" s="3">
        <f>IF(A94&lt;&gt;"",VLOOKUP(A94,Runners!A$3:AS$201,C$1,FALSE),0)</f>
        <v>6.2500000000000003E-3</v>
      </c>
      <c r="D94" s="6">
        <f t="shared" si="15"/>
        <v>90</v>
      </c>
      <c r="E94" s="2"/>
      <c r="F94" s="2">
        <f t="shared" si="16"/>
        <v>0</v>
      </c>
      <c r="J94" s="1" t="str">
        <f t="shared" si="17"/>
        <v>Natalie Toft</v>
      </c>
      <c r="M94" s="8" t="str">
        <f>IF(D94&lt;=L$4,SMALL(E$4:E$202,D94),"")</f>
        <v/>
      </c>
      <c r="N94" s="8" t="str">
        <f>IF(D94&lt;=L$4,VLOOKUP(M94,E$4:F$202,2,FALSE),"")</f>
        <v/>
      </c>
      <c r="O94" s="1" t="str">
        <f>IF(D94&lt;=L$4,VLOOKUP(M94,E$4:J$202,6,FALSE),"")</f>
        <v/>
      </c>
      <c r="P94" s="40" t="str">
        <f>IF(D94&lt;=L$4,VLOOKUP(O94,A$4:B$202,2,FALSE),"")</f>
        <v/>
      </c>
      <c r="Q94" s="40" t="str">
        <f t="shared" si="18"/>
        <v/>
      </c>
      <c r="R94" s="6">
        <f t="shared" si="19"/>
        <v>0</v>
      </c>
      <c r="S94" s="6">
        <f>IF(AND(D94&lt;=L$4,P94&lt;&gt;"Y"),IF(N94&lt;VLOOKUP(O94,Runners!A$3:CT$201,S$1,FALSE),IF(Y$2="zero",0,Y$2),0),0)</f>
        <v>0</v>
      </c>
      <c r="T94" s="6">
        <f t="shared" si="20"/>
        <v>0</v>
      </c>
      <c r="U94" s="2"/>
      <c r="V94" s="2" t="str">
        <f>IF(O94&lt;&gt;"",VLOOKUP(O94,Runners!CZ$3:DM$201,V$1,FALSE),"")</f>
        <v/>
      </c>
      <c r="W94" s="19" t="str">
        <f t="shared" si="21"/>
        <v/>
      </c>
    </row>
    <row r="95" spans="1:23" x14ac:dyDescent="0.2">
      <c r="A95" s="1" t="s">
        <v>155</v>
      </c>
      <c r="C95" s="3">
        <f>IF(A95&lt;&gt;"",VLOOKUP(A95,Runners!A$3:AS$201,C$1,FALSE),0)</f>
        <v>1.6145833333333335E-2</v>
      </c>
      <c r="D95" s="6">
        <f t="shared" si="15"/>
        <v>91</v>
      </c>
      <c r="E95" s="2"/>
      <c r="F95" s="2">
        <f t="shared" si="16"/>
        <v>0</v>
      </c>
      <c r="J95" s="1" t="str">
        <f t="shared" si="17"/>
        <v>Neil Bayton-Roberts</v>
      </c>
      <c r="M95" s="8" t="str">
        <f>IF(D95&lt;=L$4,SMALL(E$4:E$202,D95),"")</f>
        <v/>
      </c>
      <c r="N95" s="8" t="str">
        <f>IF(D95&lt;=L$4,VLOOKUP(M95,E$4:F$202,2,FALSE),"")</f>
        <v/>
      </c>
      <c r="O95" s="1" t="str">
        <f>IF(D95&lt;=L$4,VLOOKUP(M95,E$4:J$202,6,FALSE),"")</f>
        <v/>
      </c>
      <c r="P95" s="40" t="str">
        <f>IF(D95&lt;=L$4,VLOOKUP(O95,A$4:B$202,2,FALSE),"")</f>
        <v/>
      </c>
      <c r="Q95" s="40" t="str">
        <f t="shared" si="18"/>
        <v/>
      </c>
      <c r="R95" s="6">
        <f t="shared" si="19"/>
        <v>0</v>
      </c>
      <c r="S95" s="6">
        <f>IF(AND(D95&lt;=L$4,P95&lt;&gt;"Y"),IF(N95&lt;VLOOKUP(O95,Runners!A$3:CT$201,S$1,FALSE),IF(Y$2="zero",0,Y$2),0),0)</f>
        <v>0</v>
      </c>
      <c r="T95" s="6">
        <f t="shared" si="20"/>
        <v>0</v>
      </c>
      <c r="U95" s="2"/>
      <c r="V95" s="2" t="str">
        <f>IF(O95&lt;&gt;"",VLOOKUP(O95,Runners!CZ$3:DM$201,V$1,FALSE),"")</f>
        <v/>
      </c>
      <c r="W95" s="19" t="str">
        <f t="shared" si="21"/>
        <v/>
      </c>
    </row>
    <row r="96" spans="1:23" x14ac:dyDescent="0.2">
      <c r="A96" s="1" t="s">
        <v>9</v>
      </c>
      <c r="C96" s="3">
        <f>IF(A96&lt;&gt;"",VLOOKUP(A96,Runners!A$3:AS$201,C$1,FALSE),0)</f>
        <v>1.545138888888889E-2</v>
      </c>
      <c r="D96" s="6">
        <f t="shared" si="15"/>
        <v>92</v>
      </c>
      <c r="E96" s="2"/>
      <c r="F96" s="2">
        <f t="shared" si="16"/>
        <v>0</v>
      </c>
      <c r="J96" s="1" t="str">
        <f t="shared" si="17"/>
        <v>Neil Tate</v>
      </c>
      <c r="M96" s="8" t="str">
        <f>IF(D96&lt;=L$4,SMALL(E$4:E$202,D96),"")</f>
        <v/>
      </c>
      <c r="N96" s="8" t="str">
        <f>IF(D96&lt;=L$4,VLOOKUP(M96,E$4:F$202,2,FALSE),"")</f>
        <v/>
      </c>
      <c r="O96" s="1" t="str">
        <f>IF(D96&lt;=L$4,VLOOKUP(M96,E$4:J$202,6,FALSE),"")</f>
        <v/>
      </c>
      <c r="P96" s="40" t="str">
        <f>IF(D96&lt;=L$4,VLOOKUP(O96,A$4:B$202,2,FALSE),"")</f>
        <v/>
      </c>
      <c r="Q96" s="40" t="str">
        <f t="shared" si="18"/>
        <v/>
      </c>
      <c r="R96" s="6">
        <f t="shared" si="19"/>
        <v>0</v>
      </c>
      <c r="S96" s="6">
        <f>IF(AND(D96&lt;=L$4,P96&lt;&gt;"Y"),IF(N96&lt;VLOOKUP(O96,Runners!A$3:CT$201,S$1,FALSE),IF(Y$2="zero",0,Y$2),0),0)</f>
        <v>0</v>
      </c>
      <c r="T96" s="6">
        <f t="shared" si="20"/>
        <v>0</v>
      </c>
      <c r="U96" s="2"/>
      <c r="V96" s="2" t="str">
        <f>IF(O96&lt;&gt;"",VLOOKUP(O96,Runners!CZ$3:DM$201,V$1,FALSE),"")</f>
        <v/>
      </c>
      <c r="W96" s="19" t="str">
        <f t="shared" si="21"/>
        <v/>
      </c>
    </row>
    <row r="97" spans="1:23" x14ac:dyDescent="0.2">
      <c r="A97" s="1" t="s">
        <v>33</v>
      </c>
      <c r="C97" s="3">
        <f>IF(A97&lt;&gt;"",VLOOKUP(A97,Runners!A$3:AS$201,C$1,FALSE),0)</f>
        <v>1.3020833333333334E-2</v>
      </c>
      <c r="D97" s="6">
        <f t="shared" si="15"/>
        <v>93</v>
      </c>
      <c r="E97" s="2"/>
      <c r="F97" s="2">
        <f t="shared" si="16"/>
        <v>0</v>
      </c>
      <c r="J97" s="1" t="str">
        <f t="shared" si="17"/>
        <v>Nigel Simpkin</v>
      </c>
      <c r="M97" s="8" t="str">
        <f>IF(D97&lt;=L$4,SMALL(E$4:E$202,D97),"")</f>
        <v/>
      </c>
      <c r="N97" s="8" t="str">
        <f>IF(D97&lt;=L$4,VLOOKUP(M97,E$4:F$202,2,FALSE),"")</f>
        <v/>
      </c>
      <c r="O97" s="1" t="str">
        <f>IF(D97&lt;=L$4,VLOOKUP(M97,E$4:J$202,6,FALSE),"")</f>
        <v/>
      </c>
      <c r="P97" s="40" t="str">
        <f>IF(D97&lt;=L$4,VLOOKUP(O97,A$4:B$202,2,FALSE),"")</f>
        <v/>
      </c>
      <c r="Q97" s="40" t="str">
        <f t="shared" si="18"/>
        <v/>
      </c>
      <c r="R97" s="6">
        <f t="shared" si="19"/>
        <v>0</v>
      </c>
      <c r="S97" s="6">
        <f>IF(AND(D97&lt;=L$4,P97&lt;&gt;"Y"),IF(N97&lt;VLOOKUP(O97,Runners!A$3:CT$201,S$1,FALSE),IF(Y$2="zero",0,Y$2),0),0)</f>
        <v>0</v>
      </c>
      <c r="T97" s="6">
        <f t="shared" si="20"/>
        <v>0</v>
      </c>
      <c r="U97" s="2"/>
      <c r="V97" s="2" t="str">
        <f>IF(O97&lt;&gt;"",VLOOKUP(O97,Runners!CZ$3:DM$201,V$1,FALSE),"")</f>
        <v/>
      </c>
      <c r="W97" s="19" t="str">
        <f t="shared" si="21"/>
        <v/>
      </c>
    </row>
    <row r="98" spans="1:23" x14ac:dyDescent="0.2">
      <c r="A98" s="1" t="s">
        <v>192</v>
      </c>
      <c r="C98" s="3">
        <f>IF(A98&lt;&gt;"",VLOOKUP(A98,Runners!A$3:AS$201,C$1,FALSE),0)</f>
        <v>1.5972222222222221E-2</v>
      </c>
      <c r="D98" s="6">
        <f t="shared" si="15"/>
        <v>94</v>
      </c>
      <c r="E98" s="2">
        <v>3.6203703703703703E-2</v>
      </c>
      <c r="F98" s="2">
        <f t="shared" si="16"/>
        <v>2.0231481481481482E-2</v>
      </c>
      <c r="J98" s="1" t="str">
        <f t="shared" si="17"/>
        <v>Oliver Thomson</v>
      </c>
      <c r="M98" s="8" t="str">
        <f>IF(D98&lt;=L$4,SMALL(E$4:E$202,D98),"")</f>
        <v/>
      </c>
      <c r="N98" s="8" t="str">
        <f>IF(D98&lt;=L$4,VLOOKUP(M98,E$4:F$202,2,FALSE),"")</f>
        <v/>
      </c>
      <c r="O98" s="1" t="str">
        <f>IF(D98&lt;=L$4,VLOOKUP(M98,E$4:J$202,6,FALSE),"")</f>
        <v/>
      </c>
      <c r="P98" s="40" t="str">
        <f>IF(D98&lt;=L$4,VLOOKUP(O98,A$4:B$202,2,FALSE),"")</f>
        <v/>
      </c>
      <c r="Q98" s="40" t="str">
        <f t="shared" si="18"/>
        <v/>
      </c>
      <c r="R98" s="6">
        <f t="shared" si="19"/>
        <v>0</v>
      </c>
      <c r="S98" s="6">
        <f>IF(AND(D98&lt;=L$4,P98&lt;&gt;"Y"),IF(N98&lt;VLOOKUP(O98,Runners!A$3:CT$201,S$1,FALSE),IF(Y$2="zero",0,Y$2),0),0)</f>
        <v>0</v>
      </c>
      <c r="T98" s="6">
        <f t="shared" si="20"/>
        <v>0</v>
      </c>
      <c r="U98" s="2"/>
      <c r="V98" s="2" t="str">
        <f>IF(O98&lt;&gt;"",VLOOKUP(O98,Runners!CZ$3:DM$201,V$1,FALSE),"")</f>
        <v/>
      </c>
      <c r="W98" s="19" t="str">
        <f t="shared" si="21"/>
        <v/>
      </c>
    </row>
    <row r="99" spans="1:23" x14ac:dyDescent="0.2">
      <c r="A99" s="1" t="s">
        <v>14</v>
      </c>
      <c r="C99" s="3">
        <f>IF(A99&lt;&gt;"",VLOOKUP(A99,Runners!A$3:AS$201,C$1,FALSE),0)</f>
        <v>3.8194444444444443E-3</v>
      </c>
      <c r="D99" s="6">
        <f t="shared" si="15"/>
        <v>95</v>
      </c>
      <c r="E99" s="2"/>
      <c r="F99" s="2">
        <f t="shared" si="16"/>
        <v>0</v>
      </c>
      <c r="J99" s="1" t="str">
        <f t="shared" si="17"/>
        <v>Pam Binns</v>
      </c>
      <c r="M99" s="8" t="str">
        <f>IF(D99&lt;=L$4,SMALL(E$4:E$202,D99),"")</f>
        <v/>
      </c>
      <c r="N99" s="8" t="str">
        <f>IF(D99&lt;=L$4,VLOOKUP(M99,E$4:F$202,2,FALSE),"")</f>
        <v/>
      </c>
      <c r="O99" s="1" t="str">
        <f>IF(D99&lt;=L$4,VLOOKUP(M99,E$4:J$202,6,FALSE),"")</f>
        <v/>
      </c>
      <c r="P99" s="40" t="str">
        <f>IF(D99&lt;=L$4,VLOOKUP(O99,A$4:B$202,2,FALSE),"")</f>
        <v/>
      </c>
      <c r="Q99" s="40" t="str">
        <f t="shared" si="18"/>
        <v/>
      </c>
      <c r="R99" s="6">
        <f t="shared" si="19"/>
        <v>0</v>
      </c>
      <c r="S99" s="6">
        <f>IF(AND(D99&lt;=L$4,P99&lt;&gt;"Y"),IF(N99&lt;VLOOKUP(O99,Runners!A$3:CT$201,S$1,FALSE),IF(Y$2="zero",0,Y$2),0),0)</f>
        <v>0</v>
      </c>
      <c r="T99" s="6">
        <f t="shared" si="20"/>
        <v>0</v>
      </c>
      <c r="U99" s="2"/>
      <c r="V99" s="2" t="str">
        <f>IF(O99&lt;&gt;"",VLOOKUP(O99,Runners!CZ$3:DM$201,V$1,FALSE),"")</f>
        <v/>
      </c>
      <c r="W99" s="19" t="str">
        <f t="shared" si="21"/>
        <v/>
      </c>
    </row>
    <row r="100" spans="1:23" x14ac:dyDescent="0.2">
      <c r="A100" s="1" t="s">
        <v>29</v>
      </c>
      <c r="C100" s="3">
        <f>IF(A100&lt;&gt;"",VLOOKUP(A100,Runners!A$3:AS$201,C$1,FALSE),0)</f>
        <v>1.1805555555555555E-2</v>
      </c>
      <c r="D100" s="6">
        <f t="shared" si="15"/>
        <v>96</v>
      </c>
      <c r="E100" s="2"/>
      <c r="F100" s="2">
        <f t="shared" si="16"/>
        <v>0</v>
      </c>
      <c r="J100" s="1" t="str">
        <f t="shared" si="17"/>
        <v>Pam Hardman</v>
      </c>
      <c r="M100" s="8" t="str">
        <f>IF(D100&lt;=L$4,SMALL(E$4:E$202,D100),"")</f>
        <v/>
      </c>
      <c r="N100" s="8" t="str">
        <f>IF(D100&lt;=L$4,VLOOKUP(M100,E$4:F$202,2,FALSE),"")</f>
        <v/>
      </c>
      <c r="O100" s="1" t="str">
        <f>IF(D100&lt;=L$4,VLOOKUP(M100,E$4:J$202,6,FALSE),"")</f>
        <v/>
      </c>
      <c r="P100" s="40" t="str">
        <f>IF(D100&lt;=L$4,VLOOKUP(O100,A$4:B$202,2,FALSE),"")</f>
        <v/>
      </c>
      <c r="Q100" s="40" t="str">
        <f t="shared" si="18"/>
        <v/>
      </c>
      <c r="R100" s="6">
        <f t="shared" si="19"/>
        <v>0</v>
      </c>
      <c r="S100" s="6">
        <f>IF(AND(D100&lt;=L$4,P100&lt;&gt;"Y"),IF(N100&lt;VLOOKUP(O100,Runners!A$3:CT$201,S$1,FALSE),IF(Y$2="zero",0,Y$2),0),0)</f>
        <v>0</v>
      </c>
      <c r="T100" s="6">
        <f t="shared" si="20"/>
        <v>0</v>
      </c>
      <c r="U100" s="2"/>
      <c r="V100" s="2" t="str">
        <f>IF(O100&lt;&gt;"",VLOOKUP(O100,Runners!CZ$3:DM$201,V$1,FALSE),"")</f>
        <v/>
      </c>
      <c r="W100" s="19" t="str">
        <f t="shared" si="21"/>
        <v/>
      </c>
    </row>
    <row r="101" spans="1:23" x14ac:dyDescent="0.2">
      <c r="A101" s="1" t="s">
        <v>50</v>
      </c>
      <c r="C101" s="3">
        <f>IF(A101&lt;&gt;"",VLOOKUP(A101,Runners!A$3:AS$201,C$1,FALSE),0)</f>
        <v>1.7361111111111112E-2</v>
      </c>
      <c r="D101" s="6">
        <f t="shared" ref="D101:D126" si="22">D100+1</f>
        <v>97</v>
      </c>
      <c r="E101" s="2"/>
      <c r="F101" s="2">
        <f t="shared" ref="F101:F126" si="23">IF(E101&gt;0,E101-C101,0)</f>
        <v>0</v>
      </c>
      <c r="J101" s="1" t="str">
        <f t="shared" ref="J101:J126" si="24">A101</f>
        <v>Paul Veevers</v>
      </c>
      <c r="M101" s="8" t="str">
        <f>IF(D101&lt;=L$4,SMALL(E$4:E$202,D101),"")</f>
        <v/>
      </c>
      <c r="N101" s="8" t="str">
        <f>IF(D101&lt;=L$4,VLOOKUP(M101,E$4:F$202,2,FALSE),"")</f>
        <v/>
      </c>
      <c r="O101" s="1" t="str">
        <f>IF(D101&lt;=L$4,VLOOKUP(M101,E$4:J$202,6,FALSE),"")</f>
        <v/>
      </c>
      <c r="P101" s="40" t="str">
        <f>IF(D101&lt;=L$4,VLOOKUP(O101,A$4:B$202,2,FALSE),"")</f>
        <v/>
      </c>
      <c r="Q101" s="40" t="str">
        <f t="shared" ref="Q101:Q126" si="25">IF(D101&lt;=L$4,IF(P101="Y",Q100,Q100-1),"")</f>
        <v/>
      </c>
      <c r="R101" s="6">
        <f t="shared" ref="R101:R126" si="26">IF(Q101=Q100,0,IF(Q101&gt;0,Q101,1))</f>
        <v>0</v>
      </c>
      <c r="S101" s="6">
        <f>IF(AND(D101&lt;=L$4,P101&lt;&gt;"Y"),IF(N101&lt;VLOOKUP(O101,Runners!A$3:CT$201,S$1,FALSE),IF(Y$2="zero",0,Y$2),0),0)</f>
        <v>0</v>
      </c>
      <c r="T101" s="6">
        <f t="shared" ref="T101:T126" si="27">IF(AND(D101&lt;=L$4,P101&lt;&gt;"Y"),S101+R101,0)</f>
        <v>0</v>
      </c>
      <c r="U101" s="2"/>
      <c r="V101" s="2" t="str">
        <f>IF(O101&lt;&gt;"",VLOOKUP(O101,Runners!CZ$3:DM$201,V$1,FALSE),"")</f>
        <v/>
      </c>
      <c r="W101" s="19" t="str">
        <f t="shared" ref="W101:W126" si="28">IF(O101&lt;&gt;"",(V101-N101)/V101,"")</f>
        <v/>
      </c>
    </row>
    <row r="102" spans="1:23" x14ac:dyDescent="0.2">
      <c r="A102" s="41" t="s">
        <v>23</v>
      </c>
      <c r="C102" s="3">
        <f>IF(A102&lt;&gt;"",VLOOKUP(A102,Runners!A$3:AS$201,C$1,FALSE),0)</f>
        <v>6.9444444444444441E-3</v>
      </c>
      <c r="D102" s="6">
        <f t="shared" si="22"/>
        <v>98</v>
      </c>
      <c r="E102" s="2"/>
      <c r="F102" s="2">
        <f t="shared" si="23"/>
        <v>0</v>
      </c>
      <c r="J102" s="1" t="str">
        <f t="shared" si="24"/>
        <v>Paula McCandless</v>
      </c>
      <c r="M102" s="8" t="str">
        <f>IF(D102&lt;=L$4,SMALL(E$4:E$202,D102),"")</f>
        <v/>
      </c>
      <c r="N102" s="8" t="str">
        <f>IF(D102&lt;=L$4,VLOOKUP(M102,E$4:F$202,2,FALSE),"")</f>
        <v/>
      </c>
      <c r="O102" s="1" t="str">
        <f>IF(D102&lt;=L$4,VLOOKUP(M102,E$4:J$202,6,FALSE),"")</f>
        <v/>
      </c>
      <c r="P102" s="40" t="str">
        <f>IF(D102&lt;=L$4,VLOOKUP(O102,A$4:B$202,2,FALSE),"")</f>
        <v/>
      </c>
      <c r="Q102" s="40" t="str">
        <f t="shared" si="25"/>
        <v/>
      </c>
      <c r="R102" s="6">
        <f t="shared" si="26"/>
        <v>0</v>
      </c>
      <c r="S102" s="6">
        <f>IF(AND(D102&lt;=L$4,P102&lt;&gt;"Y"),IF(N102&lt;VLOOKUP(O102,Runners!A$3:CT$201,S$1,FALSE),IF(Y$2="zero",0,Y$2),0),0)</f>
        <v>0</v>
      </c>
      <c r="T102" s="6">
        <f t="shared" si="27"/>
        <v>0</v>
      </c>
      <c r="U102" s="2"/>
      <c r="V102" s="2" t="str">
        <f>IF(O102&lt;&gt;"",VLOOKUP(O102,Runners!CZ$3:DM$201,V$1,FALSE),"")</f>
        <v/>
      </c>
      <c r="W102" s="19" t="str">
        <f t="shared" si="28"/>
        <v/>
      </c>
    </row>
    <row r="103" spans="1:23" x14ac:dyDescent="0.2">
      <c r="A103" s="1" t="s">
        <v>2</v>
      </c>
      <c r="B103" s="3"/>
      <c r="C103" s="3">
        <f>IF(A103&lt;&gt;"",VLOOKUP(A103,Runners!A$3:AS$201,C$1,FALSE),0)</f>
        <v>1.0937499999999999E-2</v>
      </c>
      <c r="D103" s="6">
        <f t="shared" si="22"/>
        <v>99</v>
      </c>
      <c r="E103" s="2"/>
      <c r="F103" s="2">
        <f t="shared" si="23"/>
        <v>0</v>
      </c>
      <c r="J103" s="1" t="str">
        <f t="shared" si="24"/>
        <v>Peter Reid</v>
      </c>
      <c r="M103" s="8" t="str">
        <f>IF(D103&lt;=L$4,SMALL(E$4:E$202,D103),"")</f>
        <v/>
      </c>
      <c r="N103" s="8" t="str">
        <f>IF(D103&lt;=L$4,VLOOKUP(M103,E$4:F$202,2,FALSE),"")</f>
        <v/>
      </c>
      <c r="O103" s="1" t="str">
        <f>IF(D103&lt;=L$4,VLOOKUP(M103,E$4:J$202,6,FALSE),"")</f>
        <v/>
      </c>
      <c r="P103" s="40" t="str">
        <f>IF(D103&lt;=L$4,VLOOKUP(O103,A$4:B$202,2,FALSE),"")</f>
        <v/>
      </c>
      <c r="Q103" s="40" t="str">
        <f t="shared" si="25"/>
        <v/>
      </c>
      <c r="R103" s="6">
        <f t="shared" si="26"/>
        <v>0</v>
      </c>
      <c r="S103" s="6">
        <f>IF(AND(D103&lt;=L$4,P103&lt;&gt;"Y"),IF(N103&lt;VLOOKUP(O103,Runners!A$3:CT$201,S$1,FALSE),IF(Y$2="zero",0,Y$2),0),0)</f>
        <v>0</v>
      </c>
      <c r="T103" s="6">
        <f t="shared" si="27"/>
        <v>0</v>
      </c>
      <c r="U103" s="2"/>
      <c r="V103" s="2" t="str">
        <f>IF(O103&lt;&gt;"",VLOOKUP(O103,Runners!CZ$3:DM$201,V$1,FALSE),"")</f>
        <v/>
      </c>
      <c r="W103" s="19" t="str">
        <f t="shared" si="28"/>
        <v/>
      </c>
    </row>
    <row r="104" spans="1:23" x14ac:dyDescent="0.2">
      <c r="A104" s="1" t="s">
        <v>178</v>
      </c>
      <c r="C104" s="3">
        <f>IF(A104&lt;&gt;"",VLOOKUP(A104,Runners!A$3:AS$201,C$1,FALSE),0)</f>
        <v>1.0590277777777778E-2</v>
      </c>
      <c r="D104" s="6">
        <f t="shared" si="22"/>
        <v>100</v>
      </c>
      <c r="E104" s="2">
        <v>3.6539351851851851E-2</v>
      </c>
      <c r="F104" s="2">
        <f t="shared" si="23"/>
        <v>2.5949074074074072E-2</v>
      </c>
      <c r="J104" s="1" t="str">
        <f t="shared" si="24"/>
        <v>Peter Thomson</v>
      </c>
      <c r="M104" s="8" t="str">
        <f>IF(D104&lt;=L$4,SMALL(E$4:E$202,D104),"")</f>
        <v/>
      </c>
      <c r="N104" s="8" t="str">
        <f>IF(D104&lt;=L$4,VLOOKUP(M104,E$4:F$202,2,FALSE),"")</f>
        <v/>
      </c>
      <c r="O104" s="1" t="str">
        <f>IF(D104&lt;=L$4,VLOOKUP(M104,E$4:J$202,6,FALSE),"")</f>
        <v/>
      </c>
      <c r="P104" s="40" t="str">
        <f>IF(D104&lt;=L$4,VLOOKUP(O104,A$4:B$202,2,FALSE),"")</f>
        <v/>
      </c>
      <c r="Q104" s="40" t="str">
        <f t="shared" si="25"/>
        <v/>
      </c>
      <c r="R104" s="6">
        <f t="shared" si="26"/>
        <v>0</v>
      </c>
      <c r="S104" s="6">
        <f>IF(AND(D104&lt;=L$4,P104&lt;&gt;"Y"),IF(N104&lt;VLOOKUP(O104,Runners!A$3:CT$201,S$1,FALSE),IF(Y$2="zero",0,Y$2),0),0)</f>
        <v>0</v>
      </c>
      <c r="T104" s="6">
        <f t="shared" si="27"/>
        <v>0</v>
      </c>
      <c r="U104" s="2"/>
      <c r="V104" s="2" t="str">
        <f>IF(O104&lt;&gt;"",VLOOKUP(O104,Runners!CZ$3:DM$201,V$1,FALSE),"")</f>
        <v/>
      </c>
      <c r="W104" s="19" t="str">
        <f t="shared" si="28"/>
        <v/>
      </c>
    </row>
    <row r="105" spans="1:23" x14ac:dyDescent="0.2">
      <c r="A105" s="1" t="s">
        <v>215</v>
      </c>
      <c r="C105" s="3">
        <f>IF(A105&lt;&gt;"",VLOOKUP(A105,Runners!A$3:AS$201,C$1,FALSE),0)</f>
        <v>8.6805555555555559E-3</v>
      </c>
      <c r="D105" s="6">
        <f t="shared" si="22"/>
        <v>101</v>
      </c>
      <c r="E105" s="2"/>
      <c r="F105" s="2">
        <f t="shared" si="23"/>
        <v>0</v>
      </c>
      <c r="J105" s="1" t="str">
        <f t="shared" si="24"/>
        <v>Philip Gower</v>
      </c>
      <c r="M105" s="8" t="str">
        <f>IF(D105&lt;=L$4,SMALL(E$4:E$202,D105),"")</f>
        <v/>
      </c>
      <c r="N105" s="8" t="str">
        <f>IF(D105&lt;=L$4,VLOOKUP(M105,E$4:F$202,2,FALSE),"")</f>
        <v/>
      </c>
      <c r="O105" s="1" t="str">
        <f>IF(D105&lt;=L$4,VLOOKUP(M105,E$4:J$202,6,FALSE),"")</f>
        <v/>
      </c>
      <c r="P105" s="40" t="str">
        <f>IF(D105&lt;=L$4,VLOOKUP(O105,A$4:B$202,2,FALSE),"")</f>
        <v/>
      </c>
      <c r="Q105" s="40" t="str">
        <f t="shared" si="25"/>
        <v/>
      </c>
      <c r="R105" s="6">
        <f t="shared" si="26"/>
        <v>0</v>
      </c>
      <c r="S105" s="6">
        <f>IF(AND(D105&lt;=L$4,P105&lt;&gt;"Y"),IF(N105&lt;VLOOKUP(O105,Runners!A$3:CT$201,S$1,FALSE),IF(Y$2="zero",0,Y$2),0),0)</f>
        <v>0</v>
      </c>
      <c r="T105" s="6">
        <f t="shared" si="27"/>
        <v>0</v>
      </c>
      <c r="U105" s="2"/>
      <c r="V105" s="2" t="str">
        <f>IF(O105&lt;&gt;"",VLOOKUP(O105,Runners!CZ$3:DM$201,V$1,FALSE),"")</f>
        <v/>
      </c>
      <c r="W105" s="19" t="str">
        <f t="shared" si="28"/>
        <v/>
      </c>
    </row>
    <row r="106" spans="1:23" x14ac:dyDescent="0.2">
      <c r="A106" s="1" t="s">
        <v>217</v>
      </c>
      <c r="C106" s="3">
        <f>IF(A106&lt;&gt;"",VLOOKUP(A106,Runners!A$3:AS$201,C$1,FALSE),0)</f>
        <v>1.2673611111111111E-2</v>
      </c>
      <c r="D106" s="6">
        <f t="shared" si="22"/>
        <v>102</v>
      </c>
      <c r="E106" s="2"/>
      <c r="F106" s="2">
        <f t="shared" si="23"/>
        <v>0</v>
      </c>
      <c r="J106" s="1" t="str">
        <f t="shared" si="24"/>
        <v>Richard Needham</v>
      </c>
      <c r="M106" s="8" t="str">
        <f>IF(D106&lt;=L$4,SMALL(E$4:E$202,D106),"")</f>
        <v/>
      </c>
      <c r="N106" s="8" t="str">
        <f>IF(D106&lt;=L$4,VLOOKUP(M106,E$4:F$202,2,FALSE),"")</f>
        <v/>
      </c>
      <c r="O106" s="1" t="str">
        <f>IF(D106&lt;=L$4,VLOOKUP(M106,E$4:J$202,6,FALSE),"")</f>
        <v/>
      </c>
      <c r="P106" s="40" t="str">
        <f>IF(D106&lt;=L$4,VLOOKUP(O106,A$4:B$202,2,FALSE),"")</f>
        <v/>
      </c>
      <c r="Q106" s="40" t="str">
        <f t="shared" si="25"/>
        <v/>
      </c>
      <c r="R106" s="6">
        <f t="shared" si="26"/>
        <v>0</v>
      </c>
      <c r="S106" s="6">
        <f>IF(AND(D106&lt;=L$4,P106&lt;&gt;"Y"),IF(N106&lt;VLOOKUP(O106,Runners!A$3:CT$201,S$1,FALSE),IF(Y$2="zero",0,Y$2),0),0)</f>
        <v>0</v>
      </c>
      <c r="T106" s="6">
        <f t="shared" si="27"/>
        <v>0</v>
      </c>
      <c r="U106" s="2"/>
      <c r="V106" s="2" t="str">
        <f>IF(O106&lt;&gt;"",VLOOKUP(O106,Runners!CZ$3:DM$201,V$1,FALSE),"")</f>
        <v/>
      </c>
      <c r="W106" s="19" t="str">
        <f t="shared" si="28"/>
        <v/>
      </c>
    </row>
    <row r="107" spans="1:23" x14ac:dyDescent="0.2">
      <c r="A107" s="1" t="s">
        <v>25</v>
      </c>
      <c r="C107" s="3">
        <f>IF(A107&lt;&gt;"",VLOOKUP(A107,Runners!A$3:AS$201,C$1,FALSE),0)</f>
        <v>1.3888888888888888E-2</v>
      </c>
      <c r="D107" s="6">
        <f t="shared" si="22"/>
        <v>103</v>
      </c>
      <c r="E107" s="2">
        <v>3.8124999999999999E-2</v>
      </c>
      <c r="F107" s="2">
        <f t="shared" si="23"/>
        <v>2.4236111111111111E-2</v>
      </c>
      <c r="J107" s="1" t="str">
        <f t="shared" si="24"/>
        <v>Richard Storey</v>
      </c>
      <c r="M107" s="8" t="str">
        <f>IF(D107&lt;=L$4,SMALL(E$4:E$202,D107),"")</f>
        <v/>
      </c>
      <c r="N107" s="8" t="str">
        <f>IF(D107&lt;=L$4,VLOOKUP(M107,E$4:F$202,2,FALSE),"")</f>
        <v/>
      </c>
      <c r="O107" s="1" t="str">
        <f>IF(D107&lt;=L$4,VLOOKUP(M107,E$4:J$202,6,FALSE),"")</f>
        <v/>
      </c>
      <c r="P107" s="40" t="str">
        <f>IF(D107&lt;=L$4,VLOOKUP(O107,A$4:B$202,2,FALSE),"")</f>
        <v/>
      </c>
      <c r="Q107" s="40" t="str">
        <f t="shared" si="25"/>
        <v/>
      </c>
      <c r="R107" s="6">
        <f t="shared" si="26"/>
        <v>0</v>
      </c>
      <c r="S107" s="6">
        <f>IF(AND(D107&lt;=L$4,P107&lt;&gt;"Y"),IF(N107&lt;VLOOKUP(O107,Runners!A$3:CT$201,S$1,FALSE),IF(Y$2="zero",0,Y$2),0),0)</f>
        <v>0</v>
      </c>
      <c r="T107" s="6">
        <f t="shared" si="27"/>
        <v>0</v>
      </c>
      <c r="U107" s="2"/>
      <c r="V107" s="2" t="str">
        <f>IF(O107&lt;&gt;"",VLOOKUP(O107,Runners!CZ$3:DM$201,V$1,FALSE),"")</f>
        <v/>
      </c>
      <c r="W107" s="19" t="str">
        <f t="shared" si="28"/>
        <v/>
      </c>
    </row>
    <row r="108" spans="1:23" x14ac:dyDescent="0.2">
      <c r="A108" s="1" t="s">
        <v>52</v>
      </c>
      <c r="C108" s="3">
        <f>IF(A108&lt;&gt;"",VLOOKUP(A108,Runners!A$3:AS$201,C$1,FALSE),0)</f>
        <v>1.1458333333333333E-2</v>
      </c>
      <c r="D108" s="6">
        <f t="shared" si="22"/>
        <v>104</v>
      </c>
      <c r="E108" s="2"/>
      <c r="F108" s="2">
        <f t="shared" si="23"/>
        <v>0</v>
      </c>
      <c r="J108" s="1" t="str">
        <f t="shared" si="24"/>
        <v>Robert Parker</v>
      </c>
      <c r="M108" s="8" t="str">
        <f>IF(D108&lt;=L$4,SMALL(E$4:E$202,D108),"")</f>
        <v/>
      </c>
      <c r="N108" s="8" t="str">
        <f>IF(D108&lt;=L$4,VLOOKUP(M108,E$4:F$202,2,FALSE),"")</f>
        <v/>
      </c>
      <c r="O108" s="1" t="str">
        <f>IF(D108&lt;=L$4,VLOOKUP(M108,E$4:J$202,6,FALSE),"")</f>
        <v/>
      </c>
      <c r="P108" s="40" t="str">
        <f>IF(D108&lt;=L$4,VLOOKUP(O108,A$4:B$202,2,FALSE),"")</f>
        <v/>
      </c>
      <c r="Q108" s="40" t="str">
        <f t="shared" si="25"/>
        <v/>
      </c>
      <c r="R108" s="6">
        <f t="shared" si="26"/>
        <v>0</v>
      </c>
      <c r="S108" s="6">
        <f>IF(AND(D108&lt;=L$4,P108&lt;&gt;"Y"),IF(N108&lt;VLOOKUP(O108,Runners!A$3:CT$201,S$1,FALSE),IF(Y$2="zero",0,Y$2),0),0)</f>
        <v>0</v>
      </c>
      <c r="T108" s="6">
        <f t="shared" si="27"/>
        <v>0</v>
      </c>
      <c r="U108" s="2"/>
      <c r="V108" s="2" t="str">
        <f>IF(O108&lt;&gt;"",VLOOKUP(O108,Runners!CZ$3:DM$201,V$1,FALSE),"")</f>
        <v/>
      </c>
      <c r="W108" s="19" t="str">
        <f t="shared" si="28"/>
        <v/>
      </c>
    </row>
    <row r="109" spans="1:23" x14ac:dyDescent="0.2">
      <c r="A109" s="1" t="s">
        <v>18</v>
      </c>
      <c r="C109" s="3">
        <f>IF(A109&lt;&gt;"",VLOOKUP(A109,Runners!A$3:AS$201,C$1,FALSE),0)</f>
        <v>2.0312500000000001E-2</v>
      </c>
      <c r="D109" s="6">
        <f t="shared" si="22"/>
        <v>105</v>
      </c>
      <c r="E109" s="2"/>
      <c r="F109" s="2">
        <f t="shared" si="23"/>
        <v>0</v>
      </c>
      <c r="J109" s="1" t="str">
        <f t="shared" si="24"/>
        <v>Ross McKelvie</v>
      </c>
      <c r="M109" s="8" t="str">
        <f>IF(D109&lt;=L$4,SMALL(E$4:E$202,D109),"")</f>
        <v/>
      </c>
      <c r="N109" s="8" t="str">
        <f>IF(D109&lt;=L$4,VLOOKUP(M109,E$4:F$202,2,FALSE),"")</f>
        <v/>
      </c>
      <c r="O109" s="1" t="str">
        <f>IF(D109&lt;=L$4,VLOOKUP(M109,E$4:J$202,6,FALSE),"")</f>
        <v/>
      </c>
      <c r="P109" s="40" t="str">
        <f>IF(D109&lt;=L$4,VLOOKUP(O109,A$4:B$202,2,FALSE),"")</f>
        <v/>
      </c>
      <c r="Q109" s="40" t="str">
        <f t="shared" si="25"/>
        <v/>
      </c>
      <c r="R109" s="6">
        <f t="shared" si="26"/>
        <v>0</v>
      </c>
      <c r="S109" s="6">
        <f>IF(AND(D109&lt;=L$4,P109&lt;&gt;"Y"),IF(N109&lt;VLOOKUP(O109,Runners!A$3:CT$201,S$1,FALSE),IF(Y$2="zero",0,Y$2),0),0)</f>
        <v>0</v>
      </c>
      <c r="T109" s="6">
        <f t="shared" si="27"/>
        <v>0</v>
      </c>
      <c r="U109" s="2"/>
      <c r="V109" s="2" t="str">
        <f>IF(O109&lt;&gt;"",VLOOKUP(O109,Runners!CZ$3:DM$201,V$1,FALSE),"")</f>
        <v/>
      </c>
      <c r="W109" s="19" t="str">
        <f t="shared" si="28"/>
        <v/>
      </c>
    </row>
    <row r="110" spans="1:23" x14ac:dyDescent="0.2">
      <c r="A110" s="1" t="s">
        <v>28</v>
      </c>
      <c r="C110" s="3">
        <f>IF(A110&lt;&gt;"",VLOOKUP(A110,Runners!A$3:AS$201,C$1,FALSE),0)</f>
        <v>1.1284722222222222E-2</v>
      </c>
      <c r="D110" s="6">
        <f t="shared" si="22"/>
        <v>106</v>
      </c>
      <c r="E110" s="2"/>
      <c r="F110" s="2">
        <f t="shared" si="23"/>
        <v>0</v>
      </c>
      <c r="J110" s="1" t="str">
        <f t="shared" si="24"/>
        <v>Roy Stevens</v>
      </c>
      <c r="M110" s="8" t="str">
        <f>IF(D110&lt;=L$4,SMALL(E$4:E$202,D110),"")</f>
        <v/>
      </c>
      <c r="N110" s="8" t="str">
        <f>IF(D110&lt;=L$4,VLOOKUP(M110,E$4:F$202,2,FALSE),"")</f>
        <v/>
      </c>
      <c r="O110" s="1" t="str">
        <f>IF(D110&lt;=L$4,VLOOKUP(M110,E$4:J$202,6,FALSE),"")</f>
        <v/>
      </c>
      <c r="P110" s="40" t="str">
        <f>IF(D110&lt;=L$4,VLOOKUP(O110,A$4:B$202,2,FALSE),"")</f>
        <v/>
      </c>
      <c r="Q110" s="40" t="str">
        <f t="shared" si="25"/>
        <v/>
      </c>
      <c r="R110" s="6">
        <f t="shared" si="26"/>
        <v>0</v>
      </c>
      <c r="S110" s="6">
        <f>IF(AND(D110&lt;=L$4,P110&lt;&gt;"Y"),IF(N110&lt;VLOOKUP(O110,Runners!A$3:CT$201,S$1,FALSE),IF(Y$2="zero",0,Y$2),0),0)</f>
        <v>0</v>
      </c>
      <c r="T110" s="6">
        <f t="shared" si="27"/>
        <v>0</v>
      </c>
      <c r="U110" s="2"/>
      <c r="V110" s="2" t="str">
        <f>IF(O110&lt;&gt;"",VLOOKUP(O110,Runners!CZ$3:DM$201,V$1,FALSE),"")</f>
        <v/>
      </c>
      <c r="W110" s="19" t="str">
        <f t="shared" si="28"/>
        <v/>
      </c>
    </row>
    <row r="111" spans="1:23" x14ac:dyDescent="0.2">
      <c r="A111" s="1" t="s">
        <v>51</v>
      </c>
      <c r="C111" s="3">
        <f>IF(A111&lt;&gt;"",VLOOKUP(A111,Runners!A$3:AS$201,C$1,FALSE),0)</f>
        <v>8.3333333333333332E-3</v>
      </c>
      <c r="D111" s="6">
        <f t="shared" si="22"/>
        <v>107</v>
      </c>
      <c r="E111" s="2"/>
      <c r="F111" s="2">
        <f t="shared" si="23"/>
        <v>0</v>
      </c>
      <c r="J111" s="1" t="str">
        <f t="shared" si="24"/>
        <v>Ruth Bye</v>
      </c>
      <c r="M111" s="8" t="str">
        <f>IF(D111&lt;=L$4,SMALL(E$4:E$202,D111),"")</f>
        <v/>
      </c>
      <c r="N111" s="8" t="str">
        <f>IF(D111&lt;=L$4,VLOOKUP(M111,E$4:F$202,2,FALSE),"")</f>
        <v/>
      </c>
      <c r="O111" s="1" t="str">
        <f>IF(D111&lt;=L$4,VLOOKUP(M111,E$4:J$202,6,FALSE),"")</f>
        <v/>
      </c>
      <c r="P111" s="40" t="str">
        <f>IF(D111&lt;=L$4,VLOOKUP(O111,A$4:B$202,2,FALSE),"")</f>
        <v/>
      </c>
      <c r="Q111" s="40" t="str">
        <f t="shared" si="25"/>
        <v/>
      </c>
      <c r="R111" s="6">
        <f t="shared" si="26"/>
        <v>0</v>
      </c>
      <c r="S111" s="6">
        <f>IF(AND(D111&lt;=L$4,P111&lt;&gt;"Y"),IF(N111&lt;VLOOKUP(O111,Runners!A$3:CT$201,S$1,FALSE),IF(Y$2="zero",0,Y$2),0),0)</f>
        <v>0</v>
      </c>
      <c r="T111" s="6">
        <f t="shared" si="27"/>
        <v>0</v>
      </c>
      <c r="U111" s="2"/>
      <c r="V111" s="2" t="str">
        <f>IF(O111&lt;&gt;"",VLOOKUP(O111,Runners!CZ$3:DM$201,V$1,FALSE),"")</f>
        <v/>
      </c>
      <c r="W111" s="19" t="str">
        <f t="shared" si="28"/>
        <v/>
      </c>
    </row>
    <row r="112" spans="1:23" x14ac:dyDescent="0.2">
      <c r="A112" s="1" t="s">
        <v>49</v>
      </c>
      <c r="B112" s="3"/>
      <c r="C112" s="3">
        <f>IF(A112&lt;&gt;"",VLOOKUP(A112,Runners!A$3:AS$201,C$1,FALSE),0)</f>
        <v>1.1284722222222222E-2</v>
      </c>
      <c r="D112" s="6">
        <f t="shared" si="22"/>
        <v>108</v>
      </c>
      <c r="E112" s="2"/>
      <c r="F112" s="2">
        <f t="shared" si="23"/>
        <v>0</v>
      </c>
      <c r="J112" s="1" t="str">
        <f t="shared" si="24"/>
        <v>Ruth Wheatley</v>
      </c>
      <c r="M112" s="8" t="str">
        <f>IF(D112&lt;=L$4,SMALL(E$4:E$202,D112),"")</f>
        <v/>
      </c>
      <c r="N112" s="8" t="str">
        <f>IF(D112&lt;=L$4,VLOOKUP(M112,E$4:F$202,2,FALSE),"")</f>
        <v/>
      </c>
      <c r="O112" s="1" t="str">
        <f>IF(D112&lt;=L$4,VLOOKUP(M112,E$4:J$202,6,FALSE),"")</f>
        <v/>
      </c>
      <c r="P112" s="40" t="str">
        <f>IF(D112&lt;=L$4,VLOOKUP(O112,A$4:B$202,2,FALSE),"")</f>
        <v/>
      </c>
      <c r="Q112" s="40" t="str">
        <f t="shared" si="25"/>
        <v/>
      </c>
      <c r="R112" s="6">
        <f t="shared" si="26"/>
        <v>0</v>
      </c>
      <c r="S112" s="6">
        <f>IF(AND(D112&lt;=L$4,P112&lt;&gt;"Y"),IF(N112&lt;VLOOKUP(O112,Runners!A$3:CT$201,S$1,FALSE),IF(Y$2="zero",0,Y$2),0),0)</f>
        <v>0</v>
      </c>
      <c r="T112" s="6">
        <f t="shared" si="27"/>
        <v>0</v>
      </c>
      <c r="U112" s="2"/>
      <c r="V112" s="2" t="str">
        <f>IF(O112&lt;&gt;"",VLOOKUP(O112,Runners!CZ$3:DM$201,V$1,FALSE),"")</f>
        <v/>
      </c>
      <c r="W112" s="19" t="str">
        <f t="shared" si="28"/>
        <v/>
      </c>
    </row>
    <row r="113" spans="1:23" x14ac:dyDescent="0.2">
      <c r="A113" s="1" t="s">
        <v>201</v>
      </c>
      <c r="C113" s="3">
        <f>IF(A113&lt;&gt;"",VLOOKUP(A113,Runners!A$3:AS$201,C$1,FALSE),0)</f>
        <v>6.076388888888889E-3</v>
      </c>
      <c r="D113" s="6">
        <f t="shared" si="22"/>
        <v>109</v>
      </c>
      <c r="E113" s="2"/>
      <c r="F113" s="2">
        <f t="shared" si="23"/>
        <v>0</v>
      </c>
      <c r="J113" s="1" t="str">
        <f t="shared" si="24"/>
        <v>Sarah Cook</v>
      </c>
      <c r="M113" s="8" t="str">
        <f>IF(D113&lt;=L$4,SMALL(E$4:E$202,D113),"")</f>
        <v/>
      </c>
      <c r="N113" s="8" t="str">
        <f>IF(D113&lt;=L$4,VLOOKUP(M113,E$4:F$202,2,FALSE),"")</f>
        <v/>
      </c>
      <c r="O113" s="1" t="str">
        <f>IF(D113&lt;=L$4,VLOOKUP(M113,E$4:J$202,6,FALSE),"")</f>
        <v/>
      </c>
      <c r="P113" s="40" t="str">
        <f>IF(D113&lt;=L$4,VLOOKUP(O113,A$4:B$202,2,FALSE),"")</f>
        <v/>
      </c>
      <c r="Q113" s="40" t="str">
        <f t="shared" si="25"/>
        <v/>
      </c>
      <c r="R113" s="6">
        <f t="shared" si="26"/>
        <v>0</v>
      </c>
      <c r="S113" s="6">
        <f>IF(AND(D113&lt;=L$4,P113&lt;&gt;"Y"),IF(N113&lt;VLOOKUP(O113,Runners!A$3:CT$201,S$1,FALSE),IF(Y$2="zero",0,Y$2),0),0)</f>
        <v>0</v>
      </c>
      <c r="T113" s="6">
        <f t="shared" si="27"/>
        <v>0</v>
      </c>
      <c r="U113" s="2"/>
      <c r="V113" s="2" t="str">
        <f>IF(O113&lt;&gt;"",VLOOKUP(O113,Runners!CZ$3:DM$201,V$1,FALSE),"")</f>
        <v/>
      </c>
      <c r="W113" s="19" t="str">
        <f t="shared" si="28"/>
        <v/>
      </c>
    </row>
    <row r="114" spans="1:23" x14ac:dyDescent="0.2">
      <c r="A114" s="1" t="s">
        <v>188</v>
      </c>
      <c r="C114" s="3">
        <f>IF(A114&lt;&gt;"",VLOOKUP(A114,Runners!A$3:AS$201,C$1,FALSE),0)</f>
        <v>9.2013888888888892E-3</v>
      </c>
      <c r="D114" s="6">
        <f t="shared" si="22"/>
        <v>110</v>
      </c>
      <c r="E114" s="2"/>
      <c r="F114" s="2">
        <f t="shared" si="23"/>
        <v>0</v>
      </c>
      <c r="J114" s="1" t="str">
        <f t="shared" si="24"/>
        <v>Simon Smith</v>
      </c>
      <c r="M114" s="8" t="str">
        <f>IF(D114&lt;=L$4,SMALL(E$4:E$202,D114),"")</f>
        <v/>
      </c>
      <c r="N114" s="8" t="str">
        <f>IF(D114&lt;=L$4,VLOOKUP(M114,E$4:F$202,2,FALSE),"")</f>
        <v/>
      </c>
      <c r="O114" s="1" t="str">
        <f>IF(D114&lt;=L$4,VLOOKUP(M114,E$4:J$202,6,FALSE),"")</f>
        <v/>
      </c>
      <c r="P114" s="40" t="str">
        <f>IF(D114&lt;=L$4,VLOOKUP(O114,A$4:B$202,2,FALSE),"")</f>
        <v/>
      </c>
      <c r="Q114" s="40" t="str">
        <f t="shared" si="25"/>
        <v/>
      </c>
      <c r="R114" s="6">
        <f t="shared" si="26"/>
        <v>0</v>
      </c>
      <c r="S114" s="6">
        <f>IF(AND(D114&lt;=L$4,P114&lt;&gt;"Y"),IF(N114&lt;VLOOKUP(O114,Runners!A$3:CT$201,S$1,FALSE),IF(Y$2="zero",0,Y$2),0),0)</f>
        <v>0</v>
      </c>
      <c r="T114" s="6">
        <f t="shared" si="27"/>
        <v>0</v>
      </c>
      <c r="U114" s="2"/>
      <c r="V114" s="2" t="str">
        <f>IF(O114&lt;&gt;"",VLOOKUP(O114,Runners!CZ$3:DM$201,V$1,FALSE),"")</f>
        <v/>
      </c>
      <c r="W114" s="19" t="str">
        <f t="shared" si="28"/>
        <v/>
      </c>
    </row>
    <row r="115" spans="1:23" x14ac:dyDescent="0.2">
      <c r="A115" s="1" t="s">
        <v>191</v>
      </c>
      <c r="C115" s="3">
        <f>IF(A115&lt;&gt;"",VLOOKUP(A115,Runners!A$3:AS$201,C$1,FALSE),0)</f>
        <v>1.4930555555555556E-2</v>
      </c>
      <c r="D115" s="6">
        <f t="shared" si="22"/>
        <v>111</v>
      </c>
      <c r="E115" s="2"/>
      <c r="F115" s="2">
        <f t="shared" si="23"/>
        <v>0</v>
      </c>
      <c r="J115" s="1" t="str">
        <f t="shared" si="24"/>
        <v>Sophie Bohannon</v>
      </c>
      <c r="M115" s="8" t="str">
        <f>IF(D115&lt;=L$4,SMALL(E$4:E$202,D115),"")</f>
        <v/>
      </c>
      <c r="N115" s="8" t="str">
        <f>IF(D115&lt;=L$4,VLOOKUP(M115,E$4:F$202,2,FALSE),"")</f>
        <v/>
      </c>
      <c r="O115" s="1" t="str">
        <f>IF(D115&lt;=L$4,VLOOKUP(M115,E$4:J$202,6,FALSE),"")</f>
        <v/>
      </c>
      <c r="P115" s="40" t="str">
        <f>IF(D115&lt;=L$4,VLOOKUP(O115,A$4:B$202,2,FALSE),"")</f>
        <v/>
      </c>
      <c r="Q115" s="40" t="str">
        <f t="shared" si="25"/>
        <v/>
      </c>
      <c r="R115" s="6">
        <f t="shared" si="26"/>
        <v>0</v>
      </c>
      <c r="S115" s="6">
        <f>IF(AND(D115&lt;=L$4,P115&lt;&gt;"Y"),IF(N115&lt;VLOOKUP(O115,Runners!A$3:CT$201,S$1,FALSE),IF(Y$2="zero",0,Y$2),0),0)</f>
        <v>0</v>
      </c>
      <c r="T115" s="6">
        <f t="shared" si="27"/>
        <v>0</v>
      </c>
      <c r="U115" s="2"/>
      <c r="V115" s="2" t="str">
        <f>IF(O115&lt;&gt;"",VLOOKUP(O115,Runners!CZ$3:DM$201,V$1,FALSE),"")</f>
        <v/>
      </c>
      <c r="W115" s="19" t="str">
        <f t="shared" si="28"/>
        <v/>
      </c>
    </row>
    <row r="116" spans="1:23" x14ac:dyDescent="0.2">
      <c r="A116" s="1" t="s">
        <v>12</v>
      </c>
      <c r="C116" s="3">
        <f>IF(A116&lt;&gt;"",VLOOKUP(A116,Runners!A$3:AS$201,C$1,FALSE),0)</f>
        <v>6.4236111111111108E-3</v>
      </c>
      <c r="D116" s="6">
        <f t="shared" si="22"/>
        <v>112</v>
      </c>
      <c r="E116" s="2"/>
      <c r="F116" s="2">
        <f t="shared" si="23"/>
        <v>0</v>
      </c>
      <c r="J116" s="1" t="str">
        <f t="shared" si="24"/>
        <v>Steve Tate</v>
      </c>
      <c r="M116" s="8" t="str">
        <f>IF(D116&lt;=L$4,SMALL(E$4:E$202,D116),"")</f>
        <v/>
      </c>
      <c r="N116" s="8" t="str">
        <f>IF(D116&lt;=L$4,VLOOKUP(M116,E$4:F$202,2,FALSE),"")</f>
        <v/>
      </c>
      <c r="O116" s="1" t="str">
        <f>IF(D116&lt;=L$4,VLOOKUP(M116,E$4:J$202,6,FALSE),"")</f>
        <v/>
      </c>
      <c r="P116" s="40" t="str">
        <f>IF(D116&lt;=L$4,VLOOKUP(O116,A$4:B$202,2,FALSE),"")</f>
        <v/>
      </c>
      <c r="Q116" s="40" t="str">
        <f t="shared" si="25"/>
        <v/>
      </c>
      <c r="R116" s="6">
        <f t="shared" si="26"/>
        <v>0</v>
      </c>
      <c r="S116" s="6">
        <f>IF(AND(D116&lt;=L$4,P116&lt;&gt;"Y"),IF(N116&lt;VLOOKUP(O116,Runners!A$3:CT$201,S$1,FALSE),IF(Y$2="zero",0,Y$2),0),0)</f>
        <v>0</v>
      </c>
      <c r="T116" s="6">
        <f t="shared" si="27"/>
        <v>0</v>
      </c>
      <c r="U116" s="2"/>
      <c r="V116" s="2" t="str">
        <f>IF(O116&lt;&gt;"",VLOOKUP(O116,Runners!CZ$3:DM$201,V$1,FALSE),"")</f>
        <v/>
      </c>
      <c r="W116" s="19" t="str">
        <f t="shared" si="28"/>
        <v/>
      </c>
    </row>
    <row r="117" spans="1:23" x14ac:dyDescent="0.2">
      <c r="A117" s="1" t="s">
        <v>198</v>
      </c>
      <c r="C117" s="3">
        <f>IF(A117&lt;&gt;"",VLOOKUP(A117,Runners!A$3:AS$201,C$1,FALSE),0)</f>
        <v>1.3020833333333334E-2</v>
      </c>
      <c r="D117" s="6">
        <f t="shared" si="22"/>
        <v>113</v>
      </c>
      <c r="E117" s="2"/>
      <c r="F117" s="2">
        <f t="shared" si="23"/>
        <v>0</v>
      </c>
      <c r="J117" s="1" t="str">
        <f t="shared" si="24"/>
        <v>Steve Wise</v>
      </c>
      <c r="M117" s="8" t="str">
        <f>IF(D117&lt;=L$4,SMALL(E$4:E$202,D117),"")</f>
        <v/>
      </c>
      <c r="N117" s="8" t="str">
        <f>IF(D117&lt;=L$4,VLOOKUP(M117,E$4:F$202,2,FALSE),"")</f>
        <v/>
      </c>
      <c r="O117" s="1" t="str">
        <f>IF(D117&lt;=L$4,VLOOKUP(M117,E$4:J$202,6,FALSE),"")</f>
        <v/>
      </c>
      <c r="P117" s="40" t="str">
        <f>IF(D117&lt;=L$4,VLOOKUP(O117,A$4:B$202,2,FALSE),"")</f>
        <v/>
      </c>
      <c r="Q117" s="40" t="str">
        <f t="shared" si="25"/>
        <v/>
      </c>
      <c r="R117" s="6">
        <f t="shared" si="26"/>
        <v>0</v>
      </c>
      <c r="S117" s="6">
        <f>IF(AND(D117&lt;=L$4,P117&lt;&gt;"Y"),IF(N117&lt;VLOOKUP(O117,Runners!A$3:CT$201,S$1,FALSE),IF(Y$2="zero",0,Y$2),0),0)</f>
        <v>0</v>
      </c>
      <c r="T117" s="6">
        <f t="shared" si="27"/>
        <v>0</v>
      </c>
      <c r="U117" s="2"/>
      <c r="V117" s="2" t="str">
        <f>IF(O117&lt;&gt;"",VLOOKUP(O117,Runners!CZ$3:DM$201,V$1,FALSE),"")</f>
        <v/>
      </c>
      <c r="W117" s="19" t="str">
        <f t="shared" si="28"/>
        <v/>
      </c>
    </row>
    <row r="118" spans="1:23" x14ac:dyDescent="0.2">
      <c r="A118" s="1" t="s">
        <v>4</v>
      </c>
      <c r="C118" s="3">
        <f>IF(A118&lt;&gt;"",VLOOKUP(A118,Runners!A$3:AS$201,C$1,FALSE),0)</f>
        <v>1.1805555555555555E-2</v>
      </c>
      <c r="D118" s="6">
        <f t="shared" si="22"/>
        <v>114</v>
      </c>
      <c r="E118" s="2">
        <v>3.7488425925925925E-2</v>
      </c>
      <c r="F118" s="2">
        <f t="shared" si="23"/>
        <v>2.568287037037037E-2</v>
      </c>
      <c r="J118" s="1" t="str">
        <f t="shared" si="24"/>
        <v>Sue Hawitt</v>
      </c>
      <c r="M118" s="8" t="str">
        <f>IF(D118&lt;=L$4,SMALL(E$4:E$202,D118),"")</f>
        <v/>
      </c>
      <c r="N118" s="8" t="str">
        <f>IF(D118&lt;=L$4,VLOOKUP(M118,E$4:F$202,2,FALSE),"")</f>
        <v/>
      </c>
      <c r="O118" s="1" t="str">
        <f>IF(D118&lt;=L$4,VLOOKUP(M118,E$4:J$202,6,FALSE),"")</f>
        <v/>
      </c>
      <c r="P118" s="40" t="str">
        <f>IF(D118&lt;=L$4,VLOOKUP(O118,A$4:B$202,2,FALSE),"")</f>
        <v/>
      </c>
      <c r="Q118" s="40" t="str">
        <f t="shared" si="25"/>
        <v/>
      </c>
      <c r="R118" s="6">
        <f t="shared" si="26"/>
        <v>0</v>
      </c>
      <c r="S118" s="6">
        <f>IF(AND(D118&lt;=L$4,P118&lt;&gt;"Y"),IF(N118&lt;VLOOKUP(O118,Runners!A$3:CT$201,S$1,FALSE),IF(Y$2="zero",0,Y$2),0),0)</f>
        <v>0</v>
      </c>
      <c r="T118" s="6">
        <f t="shared" si="27"/>
        <v>0</v>
      </c>
      <c r="U118" s="2"/>
      <c r="V118" s="2" t="str">
        <f>IF(O118&lt;&gt;"",VLOOKUP(O118,Runners!CZ$3:DM$201,V$1,FALSE),"")</f>
        <v/>
      </c>
      <c r="W118" s="19" t="str">
        <f t="shared" si="28"/>
        <v/>
      </c>
    </row>
    <row r="119" spans="1:23" x14ac:dyDescent="0.2">
      <c r="A119" s="1" t="s">
        <v>174</v>
      </c>
      <c r="C119" s="3">
        <f>IF(A119&lt;&gt;"",VLOOKUP(A119,Runners!A$3:AS$201,C$1,FALSE),0)</f>
        <v>5.0347222222222225E-3</v>
      </c>
      <c r="D119" s="6">
        <f t="shared" si="22"/>
        <v>115</v>
      </c>
      <c r="E119" s="2"/>
      <c r="F119" s="2">
        <f t="shared" si="23"/>
        <v>0</v>
      </c>
      <c r="J119" s="1" t="str">
        <f t="shared" si="24"/>
        <v>Sue Henry</v>
      </c>
      <c r="M119" s="8" t="str">
        <f>IF(D119&lt;=L$4,SMALL(E$4:E$202,D119),"")</f>
        <v/>
      </c>
      <c r="N119" s="8" t="str">
        <f>IF(D119&lt;=L$4,VLOOKUP(M119,E$4:F$202,2,FALSE),"")</f>
        <v/>
      </c>
      <c r="O119" s="1" t="str">
        <f>IF(D119&lt;=L$4,VLOOKUP(M119,E$4:J$202,6,FALSE),"")</f>
        <v/>
      </c>
      <c r="P119" s="40" t="str">
        <f>IF(D119&lt;=L$4,VLOOKUP(O119,A$4:B$202,2,FALSE),"")</f>
        <v/>
      </c>
      <c r="Q119" s="40" t="str">
        <f t="shared" si="25"/>
        <v/>
      </c>
      <c r="R119" s="6">
        <f t="shared" si="26"/>
        <v>0</v>
      </c>
      <c r="S119" s="6">
        <f>IF(AND(D119&lt;=L$4,P119&lt;&gt;"Y"),IF(N119&lt;VLOOKUP(O119,Runners!A$3:CT$201,S$1,FALSE),IF(Y$2="zero",0,Y$2),0),0)</f>
        <v>0</v>
      </c>
      <c r="T119" s="6">
        <f t="shared" si="27"/>
        <v>0</v>
      </c>
      <c r="U119" s="2"/>
      <c r="V119" s="2" t="str">
        <f>IF(O119&lt;&gt;"",VLOOKUP(O119,Runners!CZ$3:DM$201,V$1,FALSE),"")</f>
        <v/>
      </c>
      <c r="W119" s="19" t="str">
        <f t="shared" si="28"/>
        <v/>
      </c>
    </row>
    <row r="120" spans="1:23" x14ac:dyDescent="0.2">
      <c r="A120" s="1" t="s">
        <v>24</v>
      </c>
      <c r="C120" s="3">
        <f>IF(A120&lt;&gt;"",VLOOKUP(A120,Runners!A$3:AS$201,C$1,FALSE),0)</f>
        <v>3.1250000000000002E-3</v>
      </c>
      <c r="D120" s="6">
        <f t="shared" si="22"/>
        <v>116</v>
      </c>
      <c r="E120" s="2"/>
      <c r="F120" s="2">
        <f t="shared" si="23"/>
        <v>0</v>
      </c>
      <c r="J120" s="1" t="str">
        <f t="shared" si="24"/>
        <v>Sylvia Gittins</v>
      </c>
      <c r="M120" s="8" t="str">
        <f>IF(D120&lt;=L$4,SMALL(E$4:E$202,D120),"")</f>
        <v/>
      </c>
      <c r="N120" s="8" t="str">
        <f>IF(D120&lt;=L$4,VLOOKUP(M120,E$4:F$202,2,FALSE),"")</f>
        <v/>
      </c>
      <c r="O120" s="1" t="str">
        <f>IF(D120&lt;=L$4,VLOOKUP(M120,E$4:J$202,6,FALSE),"")</f>
        <v/>
      </c>
      <c r="P120" s="40" t="str">
        <f>IF(D120&lt;=L$4,VLOOKUP(O120,A$4:B$202,2,FALSE),"")</f>
        <v/>
      </c>
      <c r="Q120" s="40" t="str">
        <f t="shared" si="25"/>
        <v/>
      </c>
      <c r="R120" s="6">
        <f t="shared" si="26"/>
        <v>0</v>
      </c>
      <c r="S120" s="6">
        <f>IF(AND(D120&lt;=L$4,P120&lt;&gt;"Y"),IF(N120&lt;VLOOKUP(O120,Runners!A$3:CT$201,S$1,FALSE),IF(Y$2="zero",0,Y$2),0),0)</f>
        <v>0</v>
      </c>
      <c r="T120" s="6">
        <f t="shared" si="27"/>
        <v>0</v>
      </c>
      <c r="U120" s="2"/>
      <c r="V120" s="2" t="str">
        <f>IF(O120&lt;&gt;"",VLOOKUP(O120,Runners!CZ$3:DM$201,V$1,FALSE),"")</f>
        <v/>
      </c>
      <c r="W120" s="19" t="str">
        <f t="shared" si="28"/>
        <v/>
      </c>
    </row>
    <row r="121" spans="1:23" x14ac:dyDescent="0.2">
      <c r="A121" s="1" t="s">
        <v>211</v>
      </c>
      <c r="B121" s="3"/>
      <c r="C121" s="3">
        <f>IF(A121&lt;&gt;"",VLOOKUP(A121,Runners!A$3:AS$201,C$1,FALSE),0)</f>
        <v>1.1631944444444445E-2</v>
      </c>
      <c r="D121" s="6">
        <f t="shared" si="22"/>
        <v>117</v>
      </c>
      <c r="E121" s="2"/>
      <c r="F121" s="2">
        <f t="shared" si="23"/>
        <v>0</v>
      </c>
      <c r="J121" s="1" t="str">
        <f t="shared" si="24"/>
        <v>Terri Eccles</v>
      </c>
      <c r="M121" s="8" t="str">
        <f>IF(D121&lt;=L$4,SMALL(E$4:E$202,D121),"")</f>
        <v/>
      </c>
      <c r="N121" s="8" t="str">
        <f>IF(D121&lt;=L$4,VLOOKUP(M121,E$4:F$202,2,FALSE),"")</f>
        <v/>
      </c>
      <c r="O121" s="1" t="str">
        <f>IF(D121&lt;=L$4,VLOOKUP(M121,E$4:J$202,6,FALSE),"")</f>
        <v/>
      </c>
      <c r="P121" s="40" t="str">
        <f>IF(D121&lt;=L$4,VLOOKUP(O121,A$4:B$202,2,FALSE),"")</f>
        <v/>
      </c>
      <c r="Q121" s="40" t="str">
        <f t="shared" si="25"/>
        <v/>
      </c>
      <c r="R121" s="6">
        <f t="shared" si="26"/>
        <v>0</v>
      </c>
      <c r="S121" s="6">
        <f>IF(AND(D121&lt;=L$4,P121&lt;&gt;"Y"),IF(N121&lt;VLOOKUP(O121,Runners!A$3:CT$201,S$1,FALSE),IF(Y$2="zero",0,Y$2),0),0)</f>
        <v>0</v>
      </c>
      <c r="T121" s="6">
        <f t="shared" si="27"/>
        <v>0</v>
      </c>
      <c r="U121" s="2"/>
      <c r="V121" s="2" t="str">
        <f>IF(O121&lt;&gt;"",VLOOKUP(O121,Runners!CZ$3:DM$201,V$1,FALSE),"")</f>
        <v/>
      </c>
      <c r="W121" s="19" t="str">
        <f t="shared" si="28"/>
        <v/>
      </c>
    </row>
    <row r="122" spans="1:23" x14ac:dyDescent="0.2">
      <c r="A122" s="1" t="s">
        <v>220</v>
      </c>
      <c r="B122" s="3"/>
      <c r="C122" s="3">
        <f>IF(A122&lt;&gt;"",VLOOKUP(A122,Runners!A$3:AS$201,C$1,FALSE),0)</f>
        <v>1.40625E-2</v>
      </c>
      <c r="D122" s="6">
        <f t="shared" si="22"/>
        <v>118</v>
      </c>
      <c r="E122" s="2"/>
      <c r="F122" s="2">
        <f t="shared" si="23"/>
        <v>0</v>
      </c>
      <c r="J122" s="1" t="str">
        <f t="shared" si="24"/>
        <v>Tim Jefferson</v>
      </c>
      <c r="M122" s="8" t="str">
        <f>IF(D122&lt;=L$4,SMALL(E$4:E$202,D122),"")</f>
        <v/>
      </c>
      <c r="N122" s="8" t="str">
        <f>IF(D122&lt;=L$4,VLOOKUP(M122,E$4:F$202,2,FALSE),"")</f>
        <v/>
      </c>
      <c r="O122" s="1" t="str">
        <f>IF(D122&lt;=L$4,VLOOKUP(M122,E$4:J$202,6,FALSE),"")</f>
        <v/>
      </c>
      <c r="P122" s="40" t="str">
        <f>IF(D122&lt;=L$4,VLOOKUP(O122,A$4:B$202,2,FALSE),"")</f>
        <v/>
      </c>
      <c r="Q122" s="40" t="str">
        <f t="shared" si="25"/>
        <v/>
      </c>
      <c r="R122" s="6">
        <f t="shared" si="26"/>
        <v>0</v>
      </c>
      <c r="S122" s="6">
        <f>IF(AND(D122&lt;=L$4,P122&lt;&gt;"Y"),IF(N122&lt;VLOOKUP(O122,Runners!A$3:CT$201,S$1,FALSE),IF(Y$2="zero",0,Y$2),0),0)</f>
        <v>0</v>
      </c>
      <c r="T122" s="6">
        <f t="shared" si="27"/>
        <v>0</v>
      </c>
      <c r="U122" s="2"/>
      <c r="V122" s="2" t="str">
        <f>IF(O122&lt;&gt;"",VLOOKUP(O122,Runners!CZ$3:DM$201,V$1,FALSE),"")</f>
        <v/>
      </c>
      <c r="W122" s="19" t="str">
        <f t="shared" si="28"/>
        <v/>
      </c>
    </row>
    <row r="123" spans="1:23" x14ac:dyDescent="0.2">
      <c r="A123" s="1" t="s">
        <v>0</v>
      </c>
      <c r="C123" s="3">
        <f>IF(A123&lt;&gt;"",VLOOKUP(A123,Runners!A$3:AS$201,C$1,FALSE),0)</f>
        <v>1.8576388888888889E-2</v>
      </c>
      <c r="D123" s="6">
        <f t="shared" si="22"/>
        <v>119</v>
      </c>
      <c r="E123" s="2">
        <v>3.6759259259259255E-2</v>
      </c>
      <c r="F123" s="2">
        <f t="shared" si="23"/>
        <v>1.8182870370370367E-2</v>
      </c>
      <c r="J123" s="1" t="str">
        <f t="shared" si="24"/>
        <v>Tom Howarth</v>
      </c>
      <c r="M123" s="8" t="str">
        <f>IF(D123&lt;=L$4,SMALL(E$4:E$202,D123),"")</f>
        <v/>
      </c>
      <c r="N123" s="8" t="str">
        <f>IF(D123&lt;=L$4,VLOOKUP(M123,E$4:F$202,2,FALSE),"")</f>
        <v/>
      </c>
      <c r="O123" s="1" t="str">
        <f>IF(D123&lt;=L$4,VLOOKUP(M123,E$4:J$202,6,FALSE),"")</f>
        <v/>
      </c>
      <c r="P123" s="40" t="str">
        <f>IF(D123&lt;=L$4,VLOOKUP(O123,A$4:B$202,2,FALSE),"")</f>
        <v/>
      </c>
      <c r="Q123" s="40" t="str">
        <f t="shared" si="25"/>
        <v/>
      </c>
      <c r="R123" s="6">
        <f t="shared" si="26"/>
        <v>0</v>
      </c>
      <c r="S123" s="6">
        <f>IF(AND(D123&lt;=L$4,P123&lt;&gt;"Y"),IF(N123&lt;VLOOKUP(O123,Runners!A$3:CT$201,S$1,FALSE),IF(Y$2="zero",0,Y$2),0),0)</f>
        <v>0</v>
      </c>
      <c r="T123" s="6">
        <f t="shared" si="27"/>
        <v>0</v>
      </c>
      <c r="U123" s="2"/>
      <c r="V123" s="2" t="str">
        <f>IF(O123&lt;&gt;"",VLOOKUP(O123,Runners!CZ$3:DM$201,V$1,FALSE),"")</f>
        <v/>
      </c>
      <c r="W123" s="19" t="str">
        <f t="shared" si="28"/>
        <v/>
      </c>
    </row>
    <row r="124" spans="1:23" x14ac:dyDescent="0.2">
      <c r="A124" s="1" t="s">
        <v>168</v>
      </c>
      <c r="C124" s="3">
        <f>IF(A124&lt;&gt;"",VLOOKUP(A124,Runners!A$3:AS$201,C$1,FALSE),0)</f>
        <v>7.9861111111111105E-3</v>
      </c>
      <c r="D124" s="6">
        <f t="shared" si="22"/>
        <v>120</v>
      </c>
      <c r="E124" s="2"/>
      <c r="F124" s="2">
        <f t="shared" si="23"/>
        <v>0</v>
      </c>
      <c r="J124" s="1" t="str">
        <f t="shared" si="24"/>
        <v>Trevor Roberts</v>
      </c>
      <c r="M124" s="8" t="str">
        <f>IF(D124&lt;=L$4,SMALL(E$4:E$202,D124),"")</f>
        <v/>
      </c>
      <c r="N124" s="8" t="str">
        <f>IF(D124&lt;=L$4,VLOOKUP(M124,E$4:F$202,2,FALSE),"")</f>
        <v/>
      </c>
      <c r="O124" s="1" t="str">
        <f>IF(D124&lt;=L$4,VLOOKUP(M124,E$4:J$202,6,FALSE),"")</f>
        <v/>
      </c>
      <c r="P124" s="40" t="str">
        <f>IF(D124&lt;=L$4,VLOOKUP(O124,A$4:B$202,2,FALSE),"")</f>
        <v/>
      </c>
      <c r="Q124" s="40" t="str">
        <f t="shared" si="25"/>
        <v/>
      </c>
      <c r="R124" s="6">
        <f t="shared" si="26"/>
        <v>0</v>
      </c>
      <c r="S124" s="6">
        <f>IF(AND(D124&lt;=L$4,P124&lt;&gt;"Y"),IF(N124&lt;VLOOKUP(O124,Runners!A$3:CT$201,S$1,FALSE),IF(Y$2="zero",0,Y$2),0),0)</f>
        <v>0</v>
      </c>
      <c r="T124" s="6">
        <f t="shared" si="27"/>
        <v>0</v>
      </c>
      <c r="U124" s="2"/>
      <c r="V124" s="2" t="str">
        <f>IF(O124&lt;&gt;"",VLOOKUP(O124,Runners!CZ$3:DM$201,V$1,FALSE),"")</f>
        <v/>
      </c>
      <c r="W124" s="19" t="str">
        <f t="shared" si="28"/>
        <v/>
      </c>
    </row>
    <row r="125" spans="1:23" x14ac:dyDescent="0.2">
      <c r="A125" s="1" t="s">
        <v>209</v>
      </c>
      <c r="B125" s="3"/>
      <c r="C125" s="3">
        <f>IF(A125&lt;&gt;"",VLOOKUP(A125,Runners!A$3:AS$201,C$1,FALSE),0)</f>
        <v>1.0416666666666666E-2</v>
      </c>
      <c r="D125" s="6">
        <f t="shared" si="22"/>
        <v>121</v>
      </c>
      <c r="E125" s="2"/>
      <c r="F125" s="2">
        <f t="shared" si="23"/>
        <v>0</v>
      </c>
      <c r="J125" s="1" t="str">
        <f t="shared" si="24"/>
        <v>Vicky Richardson</v>
      </c>
      <c r="M125" s="8" t="str">
        <f>IF(D125&lt;=L$4,SMALL(E$4:E$202,D125),"")</f>
        <v/>
      </c>
      <c r="N125" s="8" t="str">
        <f>IF(D125&lt;=L$4,VLOOKUP(M125,E$4:F$202,2,FALSE),"")</f>
        <v/>
      </c>
      <c r="O125" s="1" t="str">
        <f>IF(D125&lt;=L$4,VLOOKUP(M125,E$4:J$202,6,FALSE),"")</f>
        <v/>
      </c>
      <c r="P125" s="40" t="str">
        <f>IF(D125&lt;=L$4,VLOOKUP(O125,A$4:B$202,2,FALSE),"")</f>
        <v/>
      </c>
      <c r="Q125" s="40" t="str">
        <f t="shared" si="25"/>
        <v/>
      </c>
      <c r="R125" s="6">
        <f t="shared" si="26"/>
        <v>0</v>
      </c>
      <c r="S125" s="6">
        <f>IF(AND(D125&lt;=L$4,P125&lt;&gt;"Y"),IF(N125&lt;VLOOKUP(O125,Runners!A$3:CT$201,S$1,FALSE),IF(Y$2="zero",0,Y$2),0),0)</f>
        <v>0</v>
      </c>
      <c r="T125" s="6">
        <f t="shared" si="27"/>
        <v>0</v>
      </c>
      <c r="U125" s="2"/>
      <c r="V125" s="2" t="str">
        <f>IF(O125&lt;&gt;"",VLOOKUP(O125,Runners!CZ$3:DM$201,V$1,FALSE),"")</f>
        <v/>
      </c>
      <c r="W125" s="19" t="str">
        <f t="shared" si="28"/>
        <v/>
      </c>
    </row>
    <row r="126" spans="1:23" x14ac:dyDescent="0.2">
      <c r="A126" s="1" t="s">
        <v>223</v>
      </c>
      <c r="C126" s="3">
        <f>IF(A126&lt;&gt;"",VLOOKUP(A126,Runners!A$3:AS$201,C$1,FALSE),0)</f>
        <v>1.0243055555555556E-2</v>
      </c>
      <c r="D126" s="6">
        <f t="shared" si="22"/>
        <v>122</v>
      </c>
      <c r="E126" s="2"/>
      <c r="F126" s="2">
        <f t="shared" si="23"/>
        <v>0</v>
      </c>
      <c r="J126" s="1" t="str">
        <f t="shared" si="24"/>
        <v>Wayne Byrne</v>
      </c>
      <c r="M126" s="8" t="str">
        <f>IF(D126&lt;=L$4,SMALL(E$4:E$202,D126),"")</f>
        <v/>
      </c>
      <c r="N126" s="8" t="str">
        <f>IF(D126&lt;=L$4,VLOOKUP(M126,E$4:F$202,2,FALSE),"")</f>
        <v/>
      </c>
      <c r="O126" s="1" t="str">
        <f>IF(D126&lt;=L$4,VLOOKUP(M126,E$4:J$202,6,FALSE),"")</f>
        <v/>
      </c>
      <c r="P126" s="40" t="str">
        <f>IF(D126&lt;=L$4,VLOOKUP(O126,A$4:B$202,2,FALSE),"")</f>
        <v/>
      </c>
      <c r="Q126" s="40" t="str">
        <f t="shared" si="25"/>
        <v/>
      </c>
      <c r="R126" s="6">
        <f t="shared" si="26"/>
        <v>0</v>
      </c>
      <c r="S126" s="6">
        <f>IF(AND(D126&lt;=L$4,P126&lt;&gt;"Y"),IF(N126&lt;VLOOKUP(O126,Runners!A$3:CT$201,S$1,FALSE),IF(Y$2="zero",0,Y$2),0),0)</f>
        <v>0</v>
      </c>
      <c r="T126" s="6">
        <f t="shared" si="27"/>
        <v>0</v>
      </c>
      <c r="U126" s="2"/>
      <c r="V126" s="2" t="str">
        <f>IF(O126&lt;&gt;"",VLOOKUP(O126,Runners!CZ$3:DM$201,V$1,FALSE),"")</f>
        <v/>
      </c>
      <c r="W126" s="19" t="str">
        <f t="shared" si="28"/>
        <v/>
      </c>
    </row>
    <row r="127" spans="1:23" x14ac:dyDescent="0.2">
      <c r="B127" s="3"/>
      <c r="C127" s="3">
        <f>IF(A127&lt;&gt;"",VLOOKUP(A127,Runners!A$3:AS$201,C$1,FALSE),0)</f>
        <v>0</v>
      </c>
      <c r="D127" s="6">
        <f t="shared" ref="D127:D132" si="29">D126+1</f>
        <v>123</v>
      </c>
      <c r="E127" s="2"/>
      <c r="F127" s="2">
        <f t="shared" ref="F127:F132" si="30">IF(E127&gt;0,E127-C127,0)</f>
        <v>0</v>
      </c>
      <c r="J127" s="1">
        <f t="shared" ref="J127:J132" si="31">A127</f>
        <v>0</v>
      </c>
      <c r="M127" s="8" t="str">
        <f>IF(D127&lt;=L$4,SMALL(E$4:E$202,D127),"")</f>
        <v/>
      </c>
      <c r="N127" s="8" t="str">
        <f>IF(D127&lt;=L$4,VLOOKUP(M127,E$4:F$202,2,FALSE),"")</f>
        <v/>
      </c>
      <c r="O127" s="1" t="str">
        <f>IF(D127&lt;=L$4,VLOOKUP(M127,E$4:J$202,6,FALSE),"")</f>
        <v/>
      </c>
      <c r="P127" s="40" t="str">
        <f>IF(D127&lt;=L$4,VLOOKUP(O127,A$4:B$202,2,FALSE),"")</f>
        <v/>
      </c>
      <c r="Q127" s="40" t="str">
        <f t="shared" ref="Q127:Q132" si="32">IF(D127&lt;=L$4,IF(P127="Y",Q126,Q126-1),"")</f>
        <v/>
      </c>
      <c r="R127" s="6">
        <f t="shared" ref="R127:R132" si="33">IF(Q127=Q126,0,IF(Q127&gt;0,Q127,1))</f>
        <v>0</v>
      </c>
      <c r="S127" s="6">
        <f>IF(AND(D127&lt;=L$4,P127&lt;&gt;"Y"),IF(N127&lt;VLOOKUP(O127,Runners!A$3:CT$201,S$1,FALSE),IF(Y$2="zero",0,Y$2),0),0)</f>
        <v>0</v>
      </c>
      <c r="T127" s="6">
        <f t="shared" ref="T127:T132" si="34">IF(AND(D127&lt;=L$4,P127&lt;&gt;"Y"),S127+R127,0)</f>
        <v>0</v>
      </c>
      <c r="U127" s="2"/>
      <c r="V127" s="2" t="str">
        <f>IF(O127&lt;&gt;"",VLOOKUP(O127,Runners!CZ$3:DM$201,V$1,FALSE),"")</f>
        <v/>
      </c>
      <c r="W127" s="19" t="str">
        <f t="shared" ref="W127:W132" si="35">IF(O127&lt;&gt;"",(V127-N127)/V127,"")</f>
        <v/>
      </c>
    </row>
    <row r="128" spans="1:23" x14ac:dyDescent="0.2">
      <c r="C128" s="3">
        <f>IF(A128&lt;&gt;"",VLOOKUP(A128,Runners!A$3:AS$201,C$1,FALSE),0)</f>
        <v>0</v>
      </c>
      <c r="D128" s="6">
        <f t="shared" si="29"/>
        <v>124</v>
      </c>
      <c r="E128" s="2"/>
      <c r="F128" s="2">
        <f t="shared" si="30"/>
        <v>0</v>
      </c>
      <c r="J128" s="1">
        <f t="shared" si="31"/>
        <v>0</v>
      </c>
      <c r="M128" s="8" t="str">
        <f>IF(D128&lt;=L$4,SMALL(E$4:E$202,D128),"")</f>
        <v/>
      </c>
      <c r="N128" s="8" t="str">
        <f>IF(D128&lt;=L$4,VLOOKUP(M128,E$4:F$202,2,FALSE),"")</f>
        <v/>
      </c>
      <c r="O128" s="1" t="str">
        <f>IF(D128&lt;=L$4,VLOOKUP(M128,E$4:J$202,6,FALSE),"")</f>
        <v/>
      </c>
      <c r="P128" s="40" t="str">
        <f>IF(D128&lt;=L$4,VLOOKUP(O128,A$4:B$202,2,FALSE),"")</f>
        <v/>
      </c>
      <c r="Q128" s="40" t="str">
        <f t="shared" si="32"/>
        <v/>
      </c>
      <c r="R128" s="6">
        <f t="shared" si="33"/>
        <v>0</v>
      </c>
      <c r="S128" s="6">
        <f>IF(AND(D128&lt;=L$4,P128&lt;&gt;"Y"),IF(N128&lt;VLOOKUP(O128,Runners!A$3:CT$201,S$1,FALSE),IF(Y$2="zero",0,Y$2),0),0)</f>
        <v>0</v>
      </c>
      <c r="T128" s="6">
        <f t="shared" si="34"/>
        <v>0</v>
      </c>
      <c r="U128" s="2"/>
      <c r="V128" s="2" t="str">
        <f>IF(O128&lt;&gt;"",VLOOKUP(O128,Runners!CZ$3:DM$201,V$1,FALSE),"")</f>
        <v/>
      </c>
      <c r="W128" s="19" t="str">
        <f t="shared" si="35"/>
        <v/>
      </c>
    </row>
    <row r="129" spans="1:23" x14ac:dyDescent="0.2">
      <c r="C129" s="3">
        <f>IF(A129&lt;&gt;"",VLOOKUP(A129,Runners!A$3:AS$201,C$1,FALSE),0)</f>
        <v>0</v>
      </c>
      <c r="D129" s="6">
        <f t="shared" si="29"/>
        <v>125</v>
      </c>
      <c r="E129" s="2"/>
      <c r="F129" s="2">
        <f t="shared" si="30"/>
        <v>0</v>
      </c>
      <c r="J129" s="1">
        <f t="shared" si="31"/>
        <v>0</v>
      </c>
      <c r="M129" s="8" t="str">
        <f>IF(D129&lt;=L$4,SMALL(E$4:E$202,D129),"")</f>
        <v/>
      </c>
      <c r="N129" s="8" t="str">
        <f>IF(D129&lt;=L$4,VLOOKUP(M129,E$4:F$202,2,FALSE),"")</f>
        <v/>
      </c>
      <c r="O129" s="1" t="str">
        <f>IF(D129&lt;=L$4,VLOOKUP(M129,E$4:J$202,6,FALSE),"")</f>
        <v/>
      </c>
      <c r="P129" s="40" t="str">
        <f>IF(D129&lt;=L$4,VLOOKUP(O129,A$4:B$202,2,FALSE),"")</f>
        <v/>
      </c>
      <c r="Q129" s="40" t="str">
        <f t="shared" si="32"/>
        <v/>
      </c>
      <c r="R129" s="6">
        <f t="shared" si="33"/>
        <v>0</v>
      </c>
      <c r="S129" s="6">
        <f>IF(AND(D129&lt;=L$4,P129&lt;&gt;"Y"),IF(N129&lt;VLOOKUP(O129,Runners!A$3:CT$201,S$1,FALSE),IF(Y$2="zero",0,Y$2),0),0)</f>
        <v>0</v>
      </c>
      <c r="T129" s="6">
        <f t="shared" si="34"/>
        <v>0</v>
      </c>
      <c r="U129" s="2"/>
      <c r="V129" s="2" t="str">
        <f>IF(O129&lt;&gt;"",VLOOKUP(O129,Runners!CZ$3:DM$201,V$1,FALSE),"")</f>
        <v/>
      </c>
      <c r="W129" s="19" t="str">
        <f t="shared" si="35"/>
        <v/>
      </c>
    </row>
    <row r="130" spans="1:23" x14ac:dyDescent="0.2">
      <c r="C130" s="3">
        <f>IF(A130&lt;&gt;"",VLOOKUP(A130,Runners!A$3:AS$201,C$1,FALSE),0)</f>
        <v>0</v>
      </c>
      <c r="D130" s="6">
        <f t="shared" si="29"/>
        <v>126</v>
      </c>
      <c r="E130" s="2"/>
      <c r="F130" s="2">
        <f t="shared" si="30"/>
        <v>0</v>
      </c>
      <c r="J130" s="1">
        <f t="shared" si="31"/>
        <v>0</v>
      </c>
      <c r="M130" s="8" t="str">
        <f>IF(D130&lt;=L$4,SMALL(E$4:E$202,D130),"")</f>
        <v/>
      </c>
      <c r="N130" s="8" t="str">
        <f>IF(D130&lt;=L$4,VLOOKUP(M130,E$4:F$202,2,FALSE),"")</f>
        <v/>
      </c>
      <c r="O130" s="1" t="str">
        <f>IF(D130&lt;=L$4,VLOOKUP(M130,E$4:J$202,6,FALSE),"")</f>
        <v/>
      </c>
      <c r="P130" s="40" t="str">
        <f>IF(D130&lt;=L$4,VLOOKUP(O130,A$4:B$202,2,FALSE),"")</f>
        <v/>
      </c>
      <c r="Q130" s="40" t="str">
        <f t="shared" si="32"/>
        <v/>
      </c>
      <c r="R130" s="6">
        <f t="shared" si="33"/>
        <v>0</v>
      </c>
      <c r="S130" s="6">
        <f>IF(AND(D130&lt;=L$4,P130&lt;&gt;"Y"),IF(N130&lt;VLOOKUP(O130,Runners!A$3:CT$201,S$1,FALSE),IF(Y$2="zero",0,Y$2),0),0)</f>
        <v>0</v>
      </c>
      <c r="T130" s="6">
        <f t="shared" si="34"/>
        <v>0</v>
      </c>
      <c r="U130" s="2"/>
      <c r="V130" s="2" t="str">
        <f>IF(O130&lt;&gt;"",VLOOKUP(O130,Runners!CZ$3:DM$201,V$1,FALSE),"")</f>
        <v/>
      </c>
      <c r="W130" s="19" t="str">
        <f t="shared" si="35"/>
        <v/>
      </c>
    </row>
    <row r="131" spans="1:23" x14ac:dyDescent="0.2">
      <c r="C131" s="3">
        <f>IF(A131&lt;&gt;"",VLOOKUP(A131,Runners!A$3:AS$201,C$1,FALSE),0)</f>
        <v>0</v>
      </c>
      <c r="D131" s="6">
        <f t="shared" si="29"/>
        <v>127</v>
      </c>
      <c r="E131" s="2"/>
      <c r="F131" s="2">
        <f t="shared" si="30"/>
        <v>0</v>
      </c>
      <c r="J131" s="1">
        <f t="shared" si="31"/>
        <v>0</v>
      </c>
      <c r="M131" s="8" t="str">
        <f>IF(D131&lt;=L$4,SMALL(E$4:E$202,D131),"")</f>
        <v/>
      </c>
      <c r="N131" s="8" t="str">
        <f>IF(D131&lt;=L$4,VLOOKUP(M131,E$4:F$202,2,FALSE),"")</f>
        <v/>
      </c>
      <c r="O131" s="1" t="str">
        <f>IF(D131&lt;=L$4,VLOOKUP(M131,E$4:J$202,6,FALSE),"")</f>
        <v/>
      </c>
      <c r="P131" s="40" t="str">
        <f>IF(D131&lt;=L$4,VLOOKUP(O131,A$4:B$202,2,FALSE),"")</f>
        <v/>
      </c>
      <c r="Q131" s="40" t="str">
        <f t="shared" si="32"/>
        <v/>
      </c>
      <c r="R131" s="6">
        <f t="shared" si="33"/>
        <v>0</v>
      </c>
      <c r="S131" s="6">
        <f>IF(AND(D131&lt;=L$4,P131&lt;&gt;"Y"),IF(N131&lt;VLOOKUP(O131,Runners!A$3:CT$201,S$1,FALSE),IF(Y$2="zero",0,Y$2),0),0)</f>
        <v>0</v>
      </c>
      <c r="T131" s="6">
        <f t="shared" si="34"/>
        <v>0</v>
      </c>
      <c r="U131" s="2"/>
      <c r="V131" s="2" t="str">
        <f>IF(O131&lt;&gt;"",VLOOKUP(O131,Runners!CZ$3:DM$201,V$1,FALSE),"")</f>
        <v/>
      </c>
      <c r="W131" s="19" t="str">
        <f t="shared" si="35"/>
        <v/>
      </c>
    </row>
    <row r="132" spans="1:23" x14ac:dyDescent="0.2">
      <c r="C132" s="3">
        <f>IF(A132&lt;&gt;"",VLOOKUP(A132,Runners!A$3:AS$201,C$1,FALSE),0)</f>
        <v>0</v>
      </c>
      <c r="D132" s="6">
        <f t="shared" si="29"/>
        <v>128</v>
      </c>
      <c r="E132" s="2"/>
      <c r="F132" s="2">
        <f t="shared" si="30"/>
        <v>0</v>
      </c>
      <c r="J132" s="1">
        <f t="shared" si="31"/>
        <v>0</v>
      </c>
      <c r="M132" s="8" t="str">
        <f>IF(D132&lt;=L$4,SMALL(E$4:E$202,D132),"")</f>
        <v/>
      </c>
      <c r="N132" s="8" t="str">
        <f>IF(D132&lt;=L$4,VLOOKUP(M132,E$4:F$202,2,FALSE),"")</f>
        <v/>
      </c>
      <c r="O132" s="1" t="str">
        <f>IF(D132&lt;=L$4,VLOOKUP(M132,E$4:J$202,6,FALSE),"")</f>
        <v/>
      </c>
      <c r="P132" s="40" t="str">
        <f>IF(D132&lt;=L$4,VLOOKUP(O132,A$4:B$202,2,FALSE),"")</f>
        <v/>
      </c>
      <c r="Q132" s="40" t="str">
        <f t="shared" si="32"/>
        <v/>
      </c>
      <c r="R132" s="6">
        <f t="shared" si="33"/>
        <v>0</v>
      </c>
      <c r="S132" s="6">
        <f>IF(AND(D132&lt;=L$4,P132&lt;&gt;"Y"),IF(N132&lt;VLOOKUP(O132,Runners!A$3:CT$201,S$1,FALSE),IF(Y$2="zero",0,Y$2),0),0)</f>
        <v>0</v>
      </c>
      <c r="T132" s="6">
        <f t="shared" si="34"/>
        <v>0</v>
      </c>
      <c r="U132" s="2"/>
      <c r="V132" s="2" t="str">
        <f>IF(O132&lt;&gt;"",VLOOKUP(O132,Runners!CZ$3:DM$201,V$1,FALSE),"")</f>
        <v/>
      </c>
      <c r="W132" s="19" t="str">
        <f t="shared" si="35"/>
        <v/>
      </c>
    </row>
    <row r="133" spans="1:23" x14ac:dyDescent="0.2">
      <c r="C133" s="3">
        <f>IF(A133&lt;&gt;"",VLOOKUP(A133,Runners!A$3:AS$201,C$1,FALSE),0)</f>
        <v>0</v>
      </c>
      <c r="D133" s="6">
        <f t="shared" ref="D133:D141" si="36">D132+1</f>
        <v>129</v>
      </c>
      <c r="E133" s="2"/>
      <c r="F133" s="2">
        <f t="shared" ref="F133:F141" si="37">IF(E133&gt;0,E133-C133,0)</f>
        <v>0</v>
      </c>
      <c r="J133" s="1">
        <f t="shared" ref="J133:J141" si="38">A133</f>
        <v>0</v>
      </c>
      <c r="M133" s="8" t="str">
        <f>IF(D133&lt;=L$4,SMALL(E$4:E$202,D133),"")</f>
        <v/>
      </c>
      <c r="N133" s="8" t="str">
        <f>IF(D133&lt;=L$4,VLOOKUP(M133,E$4:F$202,2,FALSE),"")</f>
        <v/>
      </c>
      <c r="O133" s="1" t="str">
        <f>IF(D133&lt;=L$4,VLOOKUP(M133,E$4:J$202,6,FALSE),"")</f>
        <v/>
      </c>
      <c r="P133" s="40" t="str">
        <f>IF(D133&lt;=L$4,VLOOKUP(O133,A$4:B$202,2,FALSE),"")</f>
        <v/>
      </c>
      <c r="Q133" s="40" t="str">
        <f t="shared" ref="Q133:Q141" si="39">IF(D133&lt;=L$4,IF(P133="Y",Q132,Q132-1),"")</f>
        <v/>
      </c>
      <c r="R133" s="6">
        <f t="shared" ref="R133:R141" si="40">IF(Q133=Q132,0,IF(Q133&gt;0,Q133,1))</f>
        <v>0</v>
      </c>
      <c r="S133" s="6">
        <f>IF(AND(D133&lt;=L$4,P133&lt;&gt;"Y"),IF(N133&lt;VLOOKUP(O133,Runners!A$3:CT$201,S$1,FALSE),IF(Y$2="zero",0,Y$2),0),0)</f>
        <v>0</v>
      </c>
      <c r="T133" s="6">
        <f t="shared" ref="T133:T141" si="41">IF(AND(D133&lt;=L$4,P133&lt;&gt;"Y"),S133+R133,0)</f>
        <v>0</v>
      </c>
      <c r="U133" s="2"/>
      <c r="V133" s="2" t="str">
        <f>IF(O133&lt;&gt;"",VLOOKUP(O133,Runners!CZ$3:DM$201,V$1,FALSE),"")</f>
        <v/>
      </c>
      <c r="W133" s="19" t="str">
        <f t="shared" ref="W133:W141" si="42">IF(O133&lt;&gt;"",(V133-N133)/V133,"")</f>
        <v/>
      </c>
    </row>
    <row r="134" spans="1:23" x14ac:dyDescent="0.2">
      <c r="A134" s="41"/>
      <c r="C134" s="3">
        <f>IF(A134&lt;&gt;"",VLOOKUP(A134,Runners!A$3:AS$201,C$1,FALSE),0)</f>
        <v>0</v>
      </c>
      <c r="D134" s="6">
        <f t="shared" si="36"/>
        <v>130</v>
      </c>
      <c r="E134" s="2"/>
      <c r="F134" s="2">
        <f t="shared" si="37"/>
        <v>0</v>
      </c>
      <c r="J134" s="1">
        <f t="shared" si="38"/>
        <v>0</v>
      </c>
      <c r="M134" s="8" t="str">
        <f>IF(D134&lt;=L$4,SMALL(E$4:E$202,D134),"")</f>
        <v/>
      </c>
      <c r="N134" s="8" t="str">
        <f>IF(D134&lt;=L$4,VLOOKUP(M134,E$4:F$202,2,FALSE),"")</f>
        <v/>
      </c>
      <c r="O134" s="1" t="str">
        <f>IF(D134&lt;=L$4,VLOOKUP(M134,E$4:J$202,6,FALSE),"")</f>
        <v/>
      </c>
      <c r="P134" s="40" t="str">
        <f>IF(D134&lt;=L$4,VLOOKUP(O134,A$4:B$202,2,FALSE),"")</f>
        <v/>
      </c>
      <c r="Q134" s="40" t="str">
        <f t="shared" si="39"/>
        <v/>
      </c>
      <c r="R134" s="6">
        <f t="shared" si="40"/>
        <v>0</v>
      </c>
      <c r="S134" s="6">
        <f>IF(AND(D134&lt;=L$4,P134&lt;&gt;"Y"),IF(N134&lt;VLOOKUP(O134,Runners!A$3:CT$201,S$1,FALSE),IF(Y$2="zero",0,Y$2),0),0)</f>
        <v>0</v>
      </c>
      <c r="T134" s="6">
        <f t="shared" si="41"/>
        <v>0</v>
      </c>
      <c r="U134" s="2"/>
      <c r="V134" s="2" t="str">
        <f>IF(O134&lt;&gt;"",VLOOKUP(O134,Runners!CZ$3:DM$201,V$1,FALSE),"")</f>
        <v/>
      </c>
      <c r="W134" s="19" t="str">
        <f t="shared" si="42"/>
        <v/>
      </c>
    </row>
    <row r="135" spans="1:23" x14ac:dyDescent="0.2">
      <c r="C135" s="3">
        <f>IF(A135&lt;&gt;"",VLOOKUP(A135,Runners!A$3:AS$201,C$1,FALSE),0)</f>
        <v>0</v>
      </c>
      <c r="D135" s="6">
        <f t="shared" si="36"/>
        <v>131</v>
      </c>
      <c r="E135" s="2"/>
      <c r="F135" s="2">
        <f t="shared" si="37"/>
        <v>0</v>
      </c>
      <c r="J135" s="1">
        <f t="shared" si="38"/>
        <v>0</v>
      </c>
      <c r="M135" s="8" t="str">
        <f>IF(D135&lt;=L$4,SMALL(E$4:E$202,D135),"")</f>
        <v/>
      </c>
      <c r="N135" s="8" t="str">
        <f>IF(D135&lt;=L$4,VLOOKUP(M135,E$4:F$202,2,FALSE),"")</f>
        <v/>
      </c>
      <c r="O135" s="1" t="str">
        <f>IF(D135&lt;=L$4,VLOOKUP(M135,E$4:J$202,6,FALSE),"")</f>
        <v/>
      </c>
      <c r="P135" s="40" t="str">
        <f>IF(D135&lt;=L$4,VLOOKUP(O135,A$4:B$202,2,FALSE),"")</f>
        <v/>
      </c>
      <c r="Q135" s="40" t="str">
        <f t="shared" si="39"/>
        <v/>
      </c>
      <c r="R135" s="6">
        <f t="shared" si="40"/>
        <v>0</v>
      </c>
      <c r="S135" s="6">
        <f>IF(AND(D135&lt;=L$4,P135&lt;&gt;"Y"),IF(N135&lt;VLOOKUP(O135,Runners!A$3:CT$201,S$1,FALSE),IF(Y$2="zero",0,Y$2),0),0)</f>
        <v>0</v>
      </c>
      <c r="T135" s="6">
        <f t="shared" si="41"/>
        <v>0</v>
      </c>
      <c r="U135" s="2"/>
      <c r="V135" s="2" t="str">
        <f>IF(O135&lt;&gt;"",VLOOKUP(O135,Runners!CZ$3:DM$201,V$1,FALSE),"")</f>
        <v/>
      </c>
      <c r="W135" s="19" t="str">
        <f t="shared" si="42"/>
        <v/>
      </c>
    </row>
    <row r="136" spans="1:23" x14ac:dyDescent="0.2">
      <c r="C136" s="3">
        <f>IF(A136&lt;&gt;"",VLOOKUP(A136,Runners!A$3:AS$201,C$1,FALSE),0)</f>
        <v>0</v>
      </c>
      <c r="D136" s="6">
        <f t="shared" si="36"/>
        <v>132</v>
      </c>
      <c r="E136" s="2"/>
      <c r="F136" s="2">
        <f t="shared" si="37"/>
        <v>0</v>
      </c>
      <c r="J136" s="1">
        <f t="shared" si="38"/>
        <v>0</v>
      </c>
      <c r="M136" s="8" t="str">
        <f>IF(D136&lt;=L$4,SMALL(E$4:E$202,D136),"")</f>
        <v/>
      </c>
      <c r="N136" s="8" t="str">
        <f>IF(D136&lt;=L$4,VLOOKUP(M136,E$4:F$202,2,FALSE),"")</f>
        <v/>
      </c>
      <c r="O136" s="1" t="str">
        <f>IF(D136&lt;=L$4,VLOOKUP(M136,E$4:J$202,6,FALSE),"")</f>
        <v/>
      </c>
      <c r="P136" s="40" t="str">
        <f>IF(D136&lt;=L$4,VLOOKUP(O136,A$4:B$202,2,FALSE),"")</f>
        <v/>
      </c>
      <c r="Q136" s="40" t="str">
        <f t="shared" si="39"/>
        <v/>
      </c>
      <c r="R136" s="6">
        <f t="shared" si="40"/>
        <v>0</v>
      </c>
      <c r="S136" s="6">
        <f>IF(AND(D136&lt;=L$4,P136&lt;&gt;"Y"),IF(N136&lt;VLOOKUP(O136,Runners!A$3:CT$201,S$1,FALSE),IF(Y$2="zero",0,Y$2),0),0)</f>
        <v>0</v>
      </c>
      <c r="T136" s="6">
        <f t="shared" si="41"/>
        <v>0</v>
      </c>
      <c r="U136" s="2"/>
      <c r="V136" s="2" t="str">
        <f>IF(O136&lt;&gt;"",VLOOKUP(O136,Runners!CZ$3:DM$201,V$1,FALSE),"")</f>
        <v/>
      </c>
      <c r="W136" s="19" t="str">
        <f t="shared" si="42"/>
        <v/>
      </c>
    </row>
    <row r="137" spans="1:23" x14ac:dyDescent="0.2">
      <c r="C137" s="3">
        <f>IF(A137&lt;&gt;"",VLOOKUP(A137,Runners!A$3:AS$201,C$1,FALSE),0)</f>
        <v>0</v>
      </c>
      <c r="D137" s="6">
        <f t="shared" si="36"/>
        <v>133</v>
      </c>
      <c r="E137" s="2"/>
      <c r="F137" s="2">
        <f t="shared" si="37"/>
        <v>0</v>
      </c>
      <c r="J137" s="1">
        <f t="shared" si="38"/>
        <v>0</v>
      </c>
      <c r="M137" s="8" t="str">
        <f>IF(D137&lt;=L$4,SMALL(E$4:E$202,D137),"")</f>
        <v/>
      </c>
      <c r="N137" s="8" t="str">
        <f>IF(D137&lt;=L$4,VLOOKUP(M137,E$4:F$202,2,FALSE),"")</f>
        <v/>
      </c>
      <c r="O137" s="1" t="str">
        <f>IF(D137&lt;=L$4,VLOOKUP(M137,E$4:J$202,6,FALSE),"")</f>
        <v/>
      </c>
      <c r="P137" s="40" t="str">
        <f>IF(D137&lt;=L$4,VLOOKUP(O137,A$4:B$202,2,FALSE),"")</f>
        <v/>
      </c>
      <c r="Q137" s="40" t="str">
        <f t="shared" si="39"/>
        <v/>
      </c>
      <c r="R137" s="6">
        <f t="shared" si="40"/>
        <v>0</v>
      </c>
      <c r="S137" s="6">
        <f>IF(AND(D137&lt;=L$4,P137&lt;&gt;"Y"),IF(N137&lt;VLOOKUP(O137,Runners!A$3:CT$201,S$1,FALSE),IF(Y$2="zero",0,Y$2),0),0)</f>
        <v>0</v>
      </c>
      <c r="T137" s="6">
        <f t="shared" si="41"/>
        <v>0</v>
      </c>
      <c r="U137" s="2"/>
      <c r="V137" s="2" t="str">
        <f>IF(O137&lt;&gt;"",VLOOKUP(O137,Runners!CZ$3:DM$201,V$1,FALSE),"")</f>
        <v/>
      </c>
      <c r="W137" s="19" t="str">
        <f t="shared" si="42"/>
        <v/>
      </c>
    </row>
    <row r="138" spans="1:23" x14ac:dyDescent="0.2">
      <c r="B138" s="3"/>
      <c r="C138" s="3">
        <f>IF(A138&lt;&gt;"",VLOOKUP(A138,Runners!A$3:AS$201,C$1,FALSE),0)</f>
        <v>0</v>
      </c>
      <c r="D138" s="6">
        <f t="shared" si="36"/>
        <v>134</v>
      </c>
      <c r="E138" s="2"/>
      <c r="F138" s="2">
        <f t="shared" si="37"/>
        <v>0</v>
      </c>
      <c r="J138" s="1">
        <f t="shared" si="38"/>
        <v>0</v>
      </c>
      <c r="M138" s="8" t="str">
        <f>IF(D138&lt;=L$4,SMALL(E$4:E$202,D138),"")</f>
        <v/>
      </c>
      <c r="N138" s="8" t="str">
        <f>IF(D138&lt;=L$4,VLOOKUP(M138,E$4:F$202,2,FALSE),"")</f>
        <v/>
      </c>
      <c r="O138" s="1" t="str">
        <f>IF(D138&lt;=L$4,VLOOKUP(M138,E$4:J$202,6,FALSE),"")</f>
        <v/>
      </c>
      <c r="P138" s="40" t="str">
        <f>IF(D138&lt;=L$4,VLOOKUP(O138,A$4:B$202,2,FALSE),"")</f>
        <v/>
      </c>
      <c r="Q138" s="40" t="str">
        <f t="shared" si="39"/>
        <v/>
      </c>
      <c r="R138" s="6">
        <f t="shared" si="40"/>
        <v>0</v>
      </c>
      <c r="S138" s="6">
        <f>IF(AND(D138&lt;=L$4,P138&lt;&gt;"Y"),IF(N138&lt;VLOOKUP(O138,Runners!A$3:CT$201,S$1,FALSE),IF(Y$2="zero",0,Y$2),0),0)</f>
        <v>0</v>
      </c>
      <c r="T138" s="6">
        <f t="shared" si="41"/>
        <v>0</v>
      </c>
      <c r="U138" s="2"/>
      <c r="V138" s="2" t="str">
        <f>IF(O138&lt;&gt;"",VLOOKUP(O138,Runners!CZ$3:DM$201,V$1,FALSE),"")</f>
        <v/>
      </c>
      <c r="W138" s="19" t="str">
        <f t="shared" si="42"/>
        <v/>
      </c>
    </row>
    <row r="139" spans="1:23" x14ac:dyDescent="0.2">
      <c r="C139" s="3">
        <f>IF(A139&lt;&gt;"",VLOOKUP(A139,Runners!A$3:AS$201,C$1,FALSE),0)</f>
        <v>0</v>
      </c>
      <c r="D139" s="6">
        <f t="shared" si="36"/>
        <v>135</v>
      </c>
      <c r="E139" s="2"/>
      <c r="F139" s="2">
        <f t="shared" si="37"/>
        <v>0</v>
      </c>
      <c r="J139" s="1">
        <f t="shared" si="38"/>
        <v>0</v>
      </c>
      <c r="M139" s="8" t="str">
        <f>IF(D139&lt;=L$4,SMALL(E$4:E$202,D139),"")</f>
        <v/>
      </c>
      <c r="N139" s="8" t="str">
        <f>IF(D139&lt;=L$4,VLOOKUP(M139,E$4:F$202,2,FALSE),"")</f>
        <v/>
      </c>
      <c r="O139" s="1" t="str">
        <f>IF(D139&lt;=L$4,VLOOKUP(M139,E$4:J$202,6,FALSE),"")</f>
        <v/>
      </c>
      <c r="P139" s="40" t="str">
        <f>IF(D139&lt;=L$4,VLOOKUP(O139,A$4:B$202,2,FALSE),"")</f>
        <v/>
      </c>
      <c r="Q139" s="40" t="str">
        <f t="shared" si="39"/>
        <v/>
      </c>
      <c r="R139" s="6">
        <f t="shared" si="40"/>
        <v>0</v>
      </c>
      <c r="S139" s="6">
        <f>IF(AND(D139&lt;=L$4,P139&lt;&gt;"Y"),IF(N139&lt;VLOOKUP(O139,Runners!A$3:CT$201,S$1,FALSE),IF(Y$2="zero",0,Y$2),0),0)</f>
        <v>0</v>
      </c>
      <c r="T139" s="6">
        <f t="shared" si="41"/>
        <v>0</v>
      </c>
      <c r="U139" s="2"/>
      <c r="V139" s="2" t="str">
        <f>IF(O139&lt;&gt;"",VLOOKUP(O139,Runners!CZ$3:DM$201,V$1,FALSE),"")</f>
        <v/>
      </c>
      <c r="W139" s="19" t="str">
        <f t="shared" si="42"/>
        <v/>
      </c>
    </row>
    <row r="140" spans="1:23" x14ac:dyDescent="0.2">
      <c r="C140" s="3">
        <f>IF(A140&lt;&gt;"",VLOOKUP(A140,Runners!A$3:AS$201,C$1,FALSE),0)</f>
        <v>0</v>
      </c>
      <c r="D140" s="6">
        <f t="shared" si="36"/>
        <v>136</v>
      </c>
      <c r="E140" s="2"/>
      <c r="F140" s="2">
        <f t="shared" si="37"/>
        <v>0</v>
      </c>
      <c r="J140" s="1">
        <f t="shared" si="38"/>
        <v>0</v>
      </c>
      <c r="M140" s="8" t="str">
        <f>IF(D140&lt;=L$4,SMALL(E$4:E$202,D140),"")</f>
        <v/>
      </c>
      <c r="N140" s="8" t="str">
        <f>IF(D140&lt;=L$4,VLOOKUP(M140,E$4:F$202,2,FALSE),"")</f>
        <v/>
      </c>
      <c r="O140" s="1" t="str">
        <f>IF(D140&lt;=L$4,VLOOKUP(M140,E$4:J$202,6,FALSE),"")</f>
        <v/>
      </c>
      <c r="P140" s="40" t="str">
        <f>IF(D140&lt;=L$4,VLOOKUP(O140,A$4:B$202,2,FALSE),"")</f>
        <v/>
      </c>
      <c r="Q140" s="40" t="str">
        <f t="shared" si="39"/>
        <v/>
      </c>
      <c r="R140" s="6">
        <f t="shared" si="40"/>
        <v>0</v>
      </c>
      <c r="S140" s="6">
        <f>IF(AND(D140&lt;=L$4,P140&lt;&gt;"Y"),IF(N140&lt;VLOOKUP(O140,Runners!A$3:CT$201,S$1,FALSE),IF(Y$2="zero",0,Y$2),0),0)</f>
        <v>0</v>
      </c>
      <c r="T140" s="6">
        <f t="shared" si="41"/>
        <v>0</v>
      </c>
      <c r="U140" s="2"/>
      <c r="V140" s="2" t="str">
        <f>IF(O140&lt;&gt;"",VLOOKUP(O140,Runners!CZ$3:DM$201,V$1,FALSE),"")</f>
        <v/>
      </c>
      <c r="W140" s="19" t="str">
        <f t="shared" si="42"/>
        <v/>
      </c>
    </row>
    <row r="141" spans="1:23" x14ac:dyDescent="0.2">
      <c r="C141" s="3">
        <f>IF(A141&lt;&gt;"",VLOOKUP(A141,Runners!A$3:AS$201,C$1,FALSE),0)</f>
        <v>0</v>
      </c>
      <c r="D141" s="6">
        <f t="shared" si="36"/>
        <v>137</v>
      </c>
      <c r="E141" s="2"/>
      <c r="F141" s="2">
        <f t="shared" si="37"/>
        <v>0</v>
      </c>
      <c r="J141" s="1">
        <f t="shared" si="38"/>
        <v>0</v>
      </c>
      <c r="M141" s="8" t="str">
        <f>IF(D141&lt;=L$4,SMALL(E$4:E$202,D141),"")</f>
        <v/>
      </c>
      <c r="N141" s="8" t="str">
        <f>IF(D141&lt;=L$4,VLOOKUP(M141,E$4:F$202,2,FALSE),"")</f>
        <v/>
      </c>
      <c r="O141" s="1" t="str">
        <f>IF(D141&lt;=L$4,VLOOKUP(M141,E$4:J$202,6,FALSE),"")</f>
        <v/>
      </c>
      <c r="P141" s="40" t="str">
        <f>IF(D141&lt;=L$4,VLOOKUP(O141,A$4:B$202,2,FALSE),"")</f>
        <v/>
      </c>
      <c r="Q141" s="40" t="str">
        <f t="shared" si="39"/>
        <v/>
      </c>
      <c r="R141" s="6">
        <f t="shared" si="40"/>
        <v>0</v>
      </c>
      <c r="S141" s="6">
        <f>IF(AND(D141&lt;=L$4,P141&lt;&gt;"Y"),IF(N141&lt;VLOOKUP(O141,Runners!A$3:CT$201,S$1,FALSE),IF(Y$2="zero",0,Y$2),0),0)</f>
        <v>0</v>
      </c>
      <c r="T141" s="6">
        <f t="shared" si="41"/>
        <v>0</v>
      </c>
      <c r="U141" s="2"/>
      <c r="V141" s="2" t="str">
        <f>IF(O141&lt;&gt;"",VLOOKUP(O141,Runners!CZ$3:DM$201,V$1,FALSE),"")</f>
        <v/>
      </c>
      <c r="W141" s="19" t="str">
        <f t="shared" si="42"/>
        <v/>
      </c>
    </row>
    <row r="142" spans="1:23" x14ac:dyDescent="0.2">
      <c r="C142" s="3">
        <f>IF(A142&lt;&gt;"",VLOOKUP(A142,Runners!A$3:AS$201,C$1,FALSE),0)</f>
        <v>0</v>
      </c>
      <c r="D142" s="6">
        <f t="shared" ref="D142:D164" si="43">D141+1</f>
        <v>138</v>
      </c>
      <c r="E142" s="2"/>
      <c r="F142" s="2">
        <f t="shared" ref="F142:F174" si="44">IF(E142&gt;0,E142-C142,0)</f>
        <v>0</v>
      </c>
      <c r="J142" s="1">
        <f t="shared" ref="J142:J164" si="45">A142</f>
        <v>0</v>
      </c>
      <c r="M142" s="8" t="str">
        <f>IF(D142&lt;=L$4,SMALL(E$4:E$202,D142),"")</f>
        <v/>
      </c>
      <c r="N142" s="8" t="str">
        <f>IF(D142&lt;=L$4,VLOOKUP(M142,E$4:F$202,2,FALSE),"")</f>
        <v/>
      </c>
      <c r="O142" s="1" t="str">
        <f>IF(D142&lt;=L$4,VLOOKUP(M142,E$4:J$202,6,FALSE),"")</f>
        <v/>
      </c>
      <c r="P142" s="40" t="str">
        <f>IF(D142&lt;=L$4,VLOOKUP(O142,A$4:B$202,2,FALSE),"")</f>
        <v/>
      </c>
      <c r="Q142" s="40" t="str">
        <f t="shared" ref="Q142:Q164" si="46">IF(D142&lt;=L$4,IF(P142="Y",Q141,Q141-1),"")</f>
        <v/>
      </c>
      <c r="R142" s="6">
        <f t="shared" ref="R142:R197" si="47">IF(Q142=Q141,0,IF(Q142&gt;0,Q142,1))</f>
        <v>0</v>
      </c>
      <c r="S142" s="6">
        <f>IF(AND(D142&lt;=L$4,P142&lt;&gt;"Y"),IF(N142&lt;VLOOKUP(O142,Runners!A$3:CT$201,S$1,FALSE),IF(Y$2="zero",0,Y$2),0),0)</f>
        <v>0</v>
      </c>
      <c r="T142" s="6">
        <f t="shared" ref="T142:T164" si="48">IF(AND(D142&lt;=L$4,P142&lt;&gt;"Y"),S142+R142,0)</f>
        <v>0</v>
      </c>
      <c r="U142" s="2"/>
      <c r="V142" s="2" t="str">
        <f>IF(O142&lt;&gt;"",VLOOKUP(O142,Runners!CZ$3:DM$201,V$1,FALSE),"")</f>
        <v/>
      </c>
      <c r="W142" s="19" t="str">
        <f t="shared" ref="W142:W164" si="49">IF(O142&lt;&gt;"",(V142-N142)/V142,"")</f>
        <v/>
      </c>
    </row>
    <row r="143" spans="1:23" x14ac:dyDescent="0.2">
      <c r="B143" s="3"/>
      <c r="C143" s="3">
        <f>IF(A143&lt;&gt;"",VLOOKUP(A143,Runners!A$3:AS$201,C$1,FALSE),0)</f>
        <v>0</v>
      </c>
      <c r="D143" s="6">
        <f t="shared" si="43"/>
        <v>139</v>
      </c>
      <c r="E143" s="2"/>
      <c r="F143" s="2">
        <f t="shared" si="44"/>
        <v>0</v>
      </c>
      <c r="J143" s="1">
        <f t="shared" si="45"/>
        <v>0</v>
      </c>
      <c r="M143" s="8" t="str">
        <f>IF(D143&lt;=L$4,SMALL(E$4:E$202,D143),"")</f>
        <v/>
      </c>
      <c r="N143" s="8" t="str">
        <f>IF(D143&lt;=L$4,VLOOKUP(M143,E$4:F$202,2,FALSE),"")</f>
        <v/>
      </c>
      <c r="O143" s="1" t="str">
        <f>IF(D143&lt;=L$4,VLOOKUP(M143,E$4:J$202,6,FALSE),"")</f>
        <v/>
      </c>
      <c r="P143" s="40" t="str">
        <f>IF(D143&lt;=L$4,VLOOKUP(O143,A$4:B$202,2,FALSE),"")</f>
        <v/>
      </c>
      <c r="Q143" s="40" t="str">
        <f t="shared" si="46"/>
        <v/>
      </c>
      <c r="R143" s="6">
        <f t="shared" si="47"/>
        <v>0</v>
      </c>
      <c r="S143" s="6">
        <f>IF(AND(D143&lt;=L$4,P143&lt;&gt;"Y"),IF(N143&lt;VLOOKUP(O143,Runners!A$3:CT$201,S$1,FALSE),IF(Y$2="zero",0,Y$2),0),0)</f>
        <v>0</v>
      </c>
      <c r="T143" s="6">
        <f t="shared" si="48"/>
        <v>0</v>
      </c>
      <c r="U143" s="2"/>
      <c r="V143" s="2" t="str">
        <f>IF(O143&lt;&gt;"",VLOOKUP(O143,Runners!CZ$3:DM$201,V$1,FALSE),"")</f>
        <v/>
      </c>
      <c r="W143" s="19" t="str">
        <f t="shared" si="49"/>
        <v/>
      </c>
    </row>
    <row r="144" spans="1:23" x14ac:dyDescent="0.2">
      <c r="C144" s="3">
        <f>IF(A144&lt;&gt;"",VLOOKUP(A144,Runners!A$3:AS$201,C$1,FALSE),0)</f>
        <v>0</v>
      </c>
      <c r="D144" s="6">
        <f t="shared" si="43"/>
        <v>140</v>
      </c>
      <c r="E144" s="2"/>
      <c r="F144" s="2">
        <f t="shared" si="44"/>
        <v>0</v>
      </c>
      <c r="J144" s="1">
        <f t="shared" si="45"/>
        <v>0</v>
      </c>
      <c r="M144" s="8" t="str">
        <f>IF(D144&lt;=L$4,SMALL(E$4:E$202,D144),"")</f>
        <v/>
      </c>
      <c r="N144" s="8" t="str">
        <f>IF(D144&lt;=L$4,VLOOKUP(M144,E$4:F$202,2,FALSE),"")</f>
        <v/>
      </c>
      <c r="O144" s="1" t="str">
        <f>IF(D144&lt;=L$4,VLOOKUP(M144,E$4:J$202,6,FALSE),"")</f>
        <v/>
      </c>
      <c r="P144" s="40" t="str">
        <f>IF(D144&lt;=L$4,VLOOKUP(O144,A$4:B$202,2,FALSE),"")</f>
        <v/>
      </c>
      <c r="Q144" s="40" t="str">
        <f t="shared" si="46"/>
        <v/>
      </c>
      <c r="R144" s="6">
        <f t="shared" si="47"/>
        <v>0</v>
      </c>
      <c r="S144" s="6">
        <f>IF(AND(D144&lt;=L$4,P144&lt;&gt;"Y"),IF(N144&lt;VLOOKUP(O144,Runners!A$3:CT$201,S$1,FALSE),IF(Y$2="zero",0,Y$2),0),0)</f>
        <v>0</v>
      </c>
      <c r="T144" s="6">
        <f t="shared" si="48"/>
        <v>0</v>
      </c>
      <c r="U144" s="2"/>
      <c r="V144" s="2" t="str">
        <f>IF(O144&lt;&gt;"",VLOOKUP(O144,Runners!CZ$3:DM$201,V$1,FALSE),"")</f>
        <v/>
      </c>
      <c r="W144" s="19" t="str">
        <f t="shared" si="49"/>
        <v/>
      </c>
    </row>
    <row r="145" spans="3:23" x14ac:dyDescent="0.2">
      <c r="C145" s="3">
        <f>IF(A145&lt;&gt;"",VLOOKUP(A145,Runners!A$3:AS$201,C$1,FALSE),0)</f>
        <v>0</v>
      </c>
      <c r="D145" s="6">
        <f t="shared" si="43"/>
        <v>141</v>
      </c>
      <c r="E145" s="2"/>
      <c r="F145" s="2">
        <f t="shared" si="44"/>
        <v>0</v>
      </c>
      <c r="J145" s="1">
        <f t="shared" si="45"/>
        <v>0</v>
      </c>
      <c r="M145" s="8" t="str">
        <f>IF(D145&lt;=L$4,SMALL(E$4:E$202,D145),"")</f>
        <v/>
      </c>
      <c r="N145" s="8" t="str">
        <f>IF(D145&lt;=L$4,VLOOKUP(M145,E$4:F$202,2,FALSE),"")</f>
        <v/>
      </c>
      <c r="O145" s="1" t="str">
        <f>IF(D145&lt;=L$4,VLOOKUP(M145,E$4:J$202,6,FALSE),"")</f>
        <v/>
      </c>
      <c r="P145" s="40" t="str">
        <f>IF(D145&lt;=L$4,VLOOKUP(O145,A$4:B$202,2,FALSE),"")</f>
        <v/>
      </c>
      <c r="Q145" s="40" t="str">
        <f t="shared" si="46"/>
        <v/>
      </c>
      <c r="R145" s="6">
        <f t="shared" si="47"/>
        <v>0</v>
      </c>
      <c r="S145" s="6">
        <f>IF(AND(D145&lt;=L$4,P145&lt;&gt;"Y"),IF(N145&lt;VLOOKUP(O145,Runners!A$3:CT$201,S$1,FALSE),IF(Y$2="zero",0,Y$2),0),0)</f>
        <v>0</v>
      </c>
      <c r="T145" s="6">
        <f t="shared" si="48"/>
        <v>0</v>
      </c>
      <c r="U145" s="2"/>
      <c r="V145" s="2" t="str">
        <f>IF(O145&lt;&gt;"",VLOOKUP(O145,Runners!CZ$3:DM$201,V$1,FALSE),"")</f>
        <v/>
      </c>
      <c r="W145" s="19" t="str">
        <f t="shared" si="49"/>
        <v/>
      </c>
    </row>
    <row r="146" spans="3:23" x14ac:dyDescent="0.2">
      <c r="C146" s="3">
        <f>IF(A146&lt;&gt;"",VLOOKUP(A146,Runners!A$3:AS$201,C$1,FALSE),0)</f>
        <v>0</v>
      </c>
      <c r="D146" s="6">
        <f t="shared" si="43"/>
        <v>142</v>
      </c>
      <c r="E146" s="2"/>
      <c r="F146" s="2">
        <f t="shared" si="44"/>
        <v>0</v>
      </c>
      <c r="J146" s="1">
        <f t="shared" si="45"/>
        <v>0</v>
      </c>
      <c r="M146" s="8" t="str">
        <f>IF(D146&lt;=L$4,SMALL(E$4:E$202,D146),"")</f>
        <v/>
      </c>
      <c r="N146" s="8" t="str">
        <f>IF(D146&lt;=L$4,VLOOKUP(M146,E$4:F$202,2,FALSE),"")</f>
        <v/>
      </c>
      <c r="O146" s="1" t="str">
        <f>IF(D146&lt;=L$4,VLOOKUP(M146,E$4:J$202,6,FALSE),"")</f>
        <v/>
      </c>
      <c r="P146" s="40" t="str">
        <f>IF(D146&lt;=L$4,VLOOKUP(O146,A$4:B$202,2,FALSE),"")</f>
        <v/>
      </c>
      <c r="Q146" s="40" t="str">
        <f t="shared" si="46"/>
        <v/>
      </c>
      <c r="R146" s="6">
        <f t="shared" si="47"/>
        <v>0</v>
      </c>
      <c r="S146" s="6">
        <f>IF(AND(D146&lt;=L$4,P146&lt;&gt;"Y"),IF(N146&lt;VLOOKUP(O146,Runners!A$3:CT$201,S$1,FALSE),IF(Y$2="zero",0,Y$2),0),0)</f>
        <v>0</v>
      </c>
      <c r="T146" s="6">
        <f t="shared" si="48"/>
        <v>0</v>
      </c>
      <c r="U146" s="2"/>
      <c r="V146" s="2" t="str">
        <f>IF(O146&lt;&gt;"",VLOOKUP(O146,Runners!CZ$3:DM$201,V$1,FALSE),"")</f>
        <v/>
      </c>
      <c r="W146" s="19" t="str">
        <f t="shared" si="49"/>
        <v/>
      </c>
    </row>
    <row r="147" spans="3:23" x14ac:dyDescent="0.2">
      <c r="C147" s="3">
        <f>IF(A147&lt;&gt;"",VLOOKUP(A147,Runners!A$3:AS$201,C$1,FALSE),0)</f>
        <v>0</v>
      </c>
      <c r="D147" s="6">
        <f t="shared" si="43"/>
        <v>143</v>
      </c>
      <c r="E147" s="2"/>
      <c r="F147" s="2">
        <f t="shared" si="44"/>
        <v>0</v>
      </c>
      <c r="J147" s="1">
        <f t="shared" si="45"/>
        <v>0</v>
      </c>
      <c r="M147" s="8" t="str">
        <f>IF(D147&lt;=L$4,SMALL(E$4:E$202,D147),"")</f>
        <v/>
      </c>
      <c r="N147" s="8" t="str">
        <f>IF(D147&lt;=L$4,VLOOKUP(M147,E$4:F$202,2,FALSE),"")</f>
        <v/>
      </c>
      <c r="O147" s="1" t="str">
        <f>IF(D147&lt;=L$4,VLOOKUP(M147,E$4:J$202,6,FALSE),"")</f>
        <v/>
      </c>
      <c r="P147" s="40" t="str">
        <f>IF(D147&lt;=L$4,VLOOKUP(O147,A$4:B$202,2,FALSE),"")</f>
        <v/>
      </c>
      <c r="Q147" s="40" t="str">
        <f t="shared" si="46"/>
        <v/>
      </c>
      <c r="R147" s="6">
        <f t="shared" si="47"/>
        <v>0</v>
      </c>
      <c r="S147" s="6">
        <f>IF(AND(D147&lt;=L$4,P147&lt;&gt;"Y"),IF(N147&lt;VLOOKUP(O147,Runners!A$3:CT$201,S$1,FALSE),IF(Y$2="zero",0,Y$2),0),0)</f>
        <v>0</v>
      </c>
      <c r="T147" s="6">
        <f t="shared" si="48"/>
        <v>0</v>
      </c>
      <c r="U147" s="2"/>
      <c r="V147" s="2" t="str">
        <f>IF(O147&lt;&gt;"",VLOOKUP(O147,Runners!CZ$3:DM$201,V$1,FALSE),"")</f>
        <v/>
      </c>
      <c r="W147" s="19" t="str">
        <f t="shared" si="49"/>
        <v/>
      </c>
    </row>
    <row r="148" spans="3:23" x14ac:dyDescent="0.2">
      <c r="C148" s="3">
        <f>IF(A148&lt;&gt;"",VLOOKUP(A148,Runners!A$3:AS$201,C$1,FALSE),0)</f>
        <v>0</v>
      </c>
      <c r="D148" s="6">
        <f t="shared" si="43"/>
        <v>144</v>
      </c>
      <c r="E148" s="2"/>
      <c r="F148" s="2">
        <f t="shared" si="44"/>
        <v>0</v>
      </c>
      <c r="J148" s="1">
        <f t="shared" si="45"/>
        <v>0</v>
      </c>
      <c r="M148" s="8" t="str">
        <f>IF(D148&lt;=L$4,SMALL(E$4:E$202,D148),"")</f>
        <v/>
      </c>
      <c r="N148" s="8" t="str">
        <f>IF(D148&lt;=L$4,VLOOKUP(M148,E$4:F$202,2,FALSE),"")</f>
        <v/>
      </c>
      <c r="O148" s="1" t="str">
        <f>IF(D148&lt;=L$4,VLOOKUP(M148,E$4:J$202,6,FALSE),"")</f>
        <v/>
      </c>
      <c r="P148" s="40" t="str">
        <f>IF(D148&lt;=L$4,VLOOKUP(O148,A$4:B$202,2,FALSE),"")</f>
        <v/>
      </c>
      <c r="Q148" s="40" t="str">
        <f t="shared" si="46"/>
        <v/>
      </c>
      <c r="R148" s="6">
        <f t="shared" si="47"/>
        <v>0</v>
      </c>
      <c r="S148" s="6">
        <f>IF(AND(D148&lt;=L$4,P148&lt;&gt;"Y"),IF(N148&lt;VLOOKUP(O148,Runners!A$3:CT$201,S$1,FALSE),IF(Y$2="zero",0,Y$2),0),0)</f>
        <v>0</v>
      </c>
      <c r="T148" s="6">
        <f t="shared" si="48"/>
        <v>0</v>
      </c>
      <c r="U148" s="2"/>
      <c r="V148" s="2" t="str">
        <f>IF(O148&lt;&gt;"",VLOOKUP(O148,Runners!CZ$3:DM$201,V$1,FALSE),"")</f>
        <v/>
      </c>
      <c r="W148" s="19" t="str">
        <f t="shared" si="49"/>
        <v/>
      </c>
    </row>
    <row r="149" spans="3:23" x14ac:dyDescent="0.2">
      <c r="C149" s="3">
        <f>IF(A149&lt;&gt;"",VLOOKUP(A149,Runners!A$3:AS$201,C$1,FALSE),0)</f>
        <v>0</v>
      </c>
      <c r="D149" s="6">
        <f t="shared" si="43"/>
        <v>145</v>
      </c>
      <c r="E149" s="2"/>
      <c r="F149" s="2">
        <f t="shared" si="44"/>
        <v>0</v>
      </c>
      <c r="J149" s="1">
        <f t="shared" si="45"/>
        <v>0</v>
      </c>
      <c r="M149" s="8" t="str">
        <f>IF(D149&lt;=L$4,SMALL(E$4:E$202,D149),"")</f>
        <v/>
      </c>
      <c r="N149" s="8" t="str">
        <f>IF(D149&lt;=L$4,VLOOKUP(M149,E$4:F$202,2,FALSE),"")</f>
        <v/>
      </c>
      <c r="O149" s="1" t="str">
        <f>IF(D149&lt;=L$4,VLOOKUP(M149,E$4:J$202,6,FALSE),"")</f>
        <v/>
      </c>
      <c r="P149" s="40" t="str">
        <f>IF(D149&lt;=L$4,VLOOKUP(O149,A$4:B$202,2,FALSE),"")</f>
        <v/>
      </c>
      <c r="Q149" s="40" t="str">
        <f t="shared" si="46"/>
        <v/>
      </c>
      <c r="R149" s="6">
        <f t="shared" si="47"/>
        <v>0</v>
      </c>
      <c r="S149" s="6">
        <f>IF(AND(D149&lt;=L$4,P149&lt;&gt;"Y"),IF(N149&lt;VLOOKUP(O149,Runners!A$3:CT$201,S$1,FALSE),IF(Y$2="zero",0,Y$2),0),0)</f>
        <v>0</v>
      </c>
      <c r="T149" s="6">
        <f t="shared" si="48"/>
        <v>0</v>
      </c>
      <c r="U149" s="2"/>
      <c r="V149" s="2" t="str">
        <f>IF(O149&lt;&gt;"",VLOOKUP(O149,Runners!CZ$3:DM$201,V$1,FALSE),"")</f>
        <v/>
      </c>
      <c r="W149" s="19" t="str">
        <f t="shared" si="49"/>
        <v/>
      </c>
    </row>
    <row r="150" spans="3:23" x14ac:dyDescent="0.2">
      <c r="C150" s="3">
        <f>IF(A150&lt;&gt;"",VLOOKUP(A150,Runners!A$3:AS$201,C$1,FALSE),0)</f>
        <v>0</v>
      </c>
      <c r="D150" s="6">
        <f t="shared" si="43"/>
        <v>146</v>
      </c>
      <c r="E150" s="2"/>
      <c r="F150" s="2">
        <f t="shared" si="44"/>
        <v>0</v>
      </c>
      <c r="J150" s="1">
        <f t="shared" si="45"/>
        <v>0</v>
      </c>
      <c r="M150" s="8" t="str">
        <f>IF(D150&lt;=L$4,SMALL(E$4:E$202,D150),"")</f>
        <v/>
      </c>
      <c r="N150" s="8" t="str">
        <f>IF(D150&lt;=L$4,VLOOKUP(M150,E$4:F$202,2,FALSE),"")</f>
        <v/>
      </c>
      <c r="O150" s="1" t="str">
        <f>IF(D150&lt;=L$4,VLOOKUP(M150,E$4:J$202,6,FALSE),"")</f>
        <v/>
      </c>
      <c r="P150" s="40" t="str">
        <f>IF(D150&lt;=L$4,VLOOKUP(O150,A$4:B$202,2,FALSE),"")</f>
        <v/>
      </c>
      <c r="Q150" s="40" t="str">
        <f t="shared" si="46"/>
        <v/>
      </c>
      <c r="R150" s="6">
        <f t="shared" si="47"/>
        <v>0</v>
      </c>
      <c r="S150" s="6">
        <f>IF(AND(D150&lt;=L$4,P150&lt;&gt;"Y"),IF(N150&lt;VLOOKUP(O150,Runners!A$3:CT$201,S$1,FALSE),IF(Y$2="zero",0,Y$2),0),0)</f>
        <v>0</v>
      </c>
      <c r="T150" s="6">
        <f t="shared" si="48"/>
        <v>0</v>
      </c>
      <c r="U150" s="2"/>
      <c r="V150" s="2" t="str">
        <f>IF(O150&lt;&gt;"",VLOOKUP(O150,Runners!CZ$3:DM$201,V$1,FALSE),"")</f>
        <v/>
      </c>
      <c r="W150" s="19" t="str">
        <f t="shared" si="49"/>
        <v/>
      </c>
    </row>
    <row r="151" spans="3:23" x14ac:dyDescent="0.2">
      <c r="C151" s="3">
        <f>IF(A151&lt;&gt;"",VLOOKUP(A151,Runners!A$3:AS$201,C$1,FALSE),0)</f>
        <v>0</v>
      </c>
      <c r="D151" s="6">
        <f t="shared" si="43"/>
        <v>147</v>
      </c>
      <c r="E151" s="2"/>
      <c r="F151" s="2">
        <f t="shared" si="44"/>
        <v>0</v>
      </c>
      <c r="J151" s="1">
        <f t="shared" si="45"/>
        <v>0</v>
      </c>
      <c r="M151" s="8" t="str">
        <f>IF(D151&lt;=L$4,SMALL(E$4:E$202,D151),"")</f>
        <v/>
      </c>
      <c r="N151" s="8" t="str">
        <f>IF(D151&lt;=L$4,VLOOKUP(M151,E$4:F$202,2,FALSE),"")</f>
        <v/>
      </c>
      <c r="O151" s="1" t="str">
        <f>IF(D151&lt;=L$4,VLOOKUP(M151,E$4:J$202,6,FALSE),"")</f>
        <v/>
      </c>
      <c r="P151" s="40" t="str">
        <f>IF(D151&lt;=L$4,VLOOKUP(O151,A$4:B$202,2,FALSE),"")</f>
        <v/>
      </c>
      <c r="Q151" s="40" t="str">
        <f t="shared" si="46"/>
        <v/>
      </c>
      <c r="R151" s="6">
        <f t="shared" si="47"/>
        <v>0</v>
      </c>
      <c r="S151" s="6">
        <f>IF(AND(D151&lt;=L$4,P151&lt;&gt;"Y"),IF(N151&lt;VLOOKUP(O151,Runners!A$3:CT$201,S$1,FALSE),IF(Y$2="zero",0,Y$2),0),0)</f>
        <v>0</v>
      </c>
      <c r="T151" s="6">
        <f t="shared" si="48"/>
        <v>0</v>
      </c>
      <c r="U151" s="2"/>
      <c r="V151" s="2" t="str">
        <f>IF(O151&lt;&gt;"",VLOOKUP(O151,Runners!CZ$3:DM$201,V$1,FALSE),"")</f>
        <v/>
      </c>
      <c r="W151" s="19" t="str">
        <f t="shared" si="49"/>
        <v/>
      </c>
    </row>
    <row r="152" spans="3:23" x14ac:dyDescent="0.2">
      <c r="C152" s="3">
        <f>IF(A152&lt;&gt;"",VLOOKUP(A152,Runners!A$3:AS$201,C$1,FALSE),0)</f>
        <v>0</v>
      </c>
      <c r="D152" s="6">
        <f t="shared" si="43"/>
        <v>148</v>
      </c>
      <c r="E152" s="2"/>
      <c r="F152" s="2">
        <f t="shared" si="44"/>
        <v>0</v>
      </c>
      <c r="J152" s="1">
        <f t="shared" si="45"/>
        <v>0</v>
      </c>
      <c r="M152" s="8" t="str">
        <f>IF(D152&lt;=L$4,SMALL(E$4:E$202,D152),"")</f>
        <v/>
      </c>
      <c r="N152" s="8" t="str">
        <f>IF(D152&lt;=L$4,VLOOKUP(M152,E$4:F$202,2,FALSE),"")</f>
        <v/>
      </c>
      <c r="O152" s="1" t="str">
        <f>IF(D152&lt;=L$4,VLOOKUP(M152,E$4:J$202,6,FALSE),"")</f>
        <v/>
      </c>
      <c r="P152" s="40" t="str">
        <f>IF(D152&lt;=L$4,VLOOKUP(O152,A$4:B$202,2,FALSE),"")</f>
        <v/>
      </c>
      <c r="Q152" s="40" t="str">
        <f t="shared" si="46"/>
        <v/>
      </c>
      <c r="R152" s="6">
        <f t="shared" si="47"/>
        <v>0</v>
      </c>
      <c r="S152" s="6">
        <f>IF(AND(D152&lt;=L$4,P152&lt;&gt;"Y"),IF(N152&lt;VLOOKUP(O152,Runners!A$3:CT$201,S$1,FALSE),IF(Y$2="zero",0,Y$2),0),0)</f>
        <v>0</v>
      </c>
      <c r="T152" s="6">
        <f t="shared" si="48"/>
        <v>0</v>
      </c>
      <c r="U152" s="2"/>
      <c r="V152" s="2" t="str">
        <f>IF(O152&lt;&gt;"",VLOOKUP(O152,Runners!CZ$3:DM$201,V$1,FALSE),"")</f>
        <v/>
      </c>
      <c r="W152" s="19" t="str">
        <f t="shared" si="49"/>
        <v/>
      </c>
    </row>
    <row r="153" spans="3:23" x14ac:dyDescent="0.2">
      <c r="C153" s="3">
        <f>IF(A153&lt;&gt;"",VLOOKUP(A153,Runners!A$3:AS$201,C$1,FALSE),0)</f>
        <v>0</v>
      </c>
      <c r="D153" s="6">
        <f t="shared" si="43"/>
        <v>149</v>
      </c>
      <c r="E153" s="2"/>
      <c r="F153" s="2">
        <f t="shared" si="44"/>
        <v>0</v>
      </c>
      <c r="J153" s="1">
        <f t="shared" si="45"/>
        <v>0</v>
      </c>
      <c r="M153" s="8" t="str">
        <f>IF(D153&lt;=L$4,SMALL(E$4:E$202,D153),"")</f>
        <v/>
      </c>
      <c r="N153" s="8" t="str">
        <f>IF(D153&lt;=L$4,VLOOKUP(M153,E$4:F$202,2,FALSE),"")</f>
        <v/>
      </c>
      <c r="O153" s="1" t="str">
        <f>IF(D153&lt;=L$4,VLOOKUP(M153,E$4:J$202,6,FALSE),"")</f>
        <v/>
      </c>
      <c r="P153" s="40" t="str">
        <f>IF(D153&lt;=L$4,VLOOKUP(O153,A$4:B$202,2,FALSE),"")</f>
        <v/>
      </c>
      <c r="Q153" s="40" t="str">
        <f t="shared" si="46"/>
        <v/>
      </c>
      <c r="R153" s="6">
        <f t="shared" si="47"/>
        <v>0</v>
      </c>
      <c r="S153" s="6">
        <f>IF(AND(D153&lt;=L$4,P153&lt;&gt;"Y"),IF(N153&lt;VLOOKUP(O153,Runners!A$3:CT$201,S$1,FALSE),IF(Y$2="zero",0,Y$2),0),0)</f>
        <v>0</v>
      </c>
      <c r="T153" s="6">
        <f t="shared" si="48"/>
        <v>0</v>
      </c>
      <c r="U153" s="2"/>
      <c r="V153" s="2" t="str">
        <f>IF(O153&lt;&gt;"",VLOOKUP(O153,Runners!CZ$3:DM$201,V$1,FALSE),"")</f>
        <v/>
      </c>
      <c r="W153" s="19" t="str">
        <f t="shared" si="49"/>
        <v/>
      </c>
    </row>
    <row r="154" spans="3:23" x14ac:dyDescent="0.2">
      <c r="C154" s="3">
        <f>IF(A154&lt;&gt;"",VLOOKUP(A154,Runners!A$3:AS$201,C$1,FALSE),0)</f>
        <v>0</v>
      </c>
      <c r="D154" s="6">
        <f t="shared" si="43"/>
        <v>150</v>
      </c>
      <c r="E154" s="2"/>
      <c r="F154" s="2">
        <f t="shared" si="44"/>
        <v>0</v>
      </c>
      <c r="J154" s="1">
        <f t="shared" si="45"/>
        <v>0</v>
      </c>
      <c r="M154" s="8" t="str">
        <f>IF(D154&lt;=L$4,SMALL(E$4:E$202,D154),"")</f>
        <v/>
      </c>
      <c r="N154" s="8" t="str">
        <f>IF(D154&lt;=L$4,VLOOKUP(M154,E$4:F$202,2,FALSE),"")</f>
        <v/>
      </c>
      <c r="O154" s="1" t="str">
        <f>IF(D154&lt;=L$4,VLOOKUP(M154,E$4:J$202,6,FALSE),"")</f>
        <v/>
      </c>
      <c r="P154" s="40" t="str">
        <f>IF(D154&lt;=L$4,VLOOKUP(O154,A$4:B$202,2,FALSE),"")</f>
        <v/>
      </c>
      <c r="Q154" s="40" t="str">
        <f t="shared" si="46"/>
        <v/>
      </c>
      <c r="R154" s="6">
        <f t="shared" si="47"/>
        <v>0</v>
      </c>
      <c r="S154" s="6">
        <f>IF(AND(D154&lt;=L$4,P154&lt;&gt;"Y"),IF(N154&lt;VLOOKUP(O154,Runners!A$3:CT$201,S$1,FALSE),IF(Y$2="zero",0,Y$2),0),0)</f>
        <v>0</v>
      </c>
      <c r="T154" s="6">
        <f t="shared" si="48"/>
        <v>0</v>
      </c>
      <c r="U154" s="2"/>
      <c r="V154" s="2" t="str">
        <f>IF(O154&lt;&gt;"",VLOOKUP(O154,Runners!CZ$3:DM$201,V$1,FALSE),"")</f>
        <v/>
      </c>
      <c r="W154" s="19" t="str">
        <f t="shared" si="49"/>
        <v/>
      </c>
    </row>
    <row r="155" spans="3:23" x14ac:dyDescent="0.2">
      <c r="C155" s="3">
        <f>IF(A155&lt;&gt;"",VLOOKUP(A155,Runners!A$3:AS$201,C$1,FALSE),0)</f>
        <v>0</v>
      </c>
      <c r="D155" s="6">
        <f t="shared" si="43"/>
        <v>151</v>
      </c>
      <c r="E155" s="2"/>
      <c r="F155" s="2">
        <f t="shared" si="44"/>
        <v>0</v>
      </c>
      <c r="J155" s="1">
        <f t="shared" si="45"/>
        <v>0</v>
      </c>
      <c r="M155" s="8" t="str">
        <f>IF(D155&lt;=L$4,SMALL(E$4:E$202,D155),"")</f>
        <v/>
      </c>
      <c r="N155" s="8" t="str">
        <f>IF(D155&lt;=L$4,VLOOKUP(M155,E$4:F$202,2,FALSE),"")</f>
        <v/>
      </c>
      <c r="O155" s="1" t="str">
        <f>IF(D155&lt;=L$4,VLOOKUP(M155,E$4:J$202,6,FALSE),"")</f>
        <v/>
      </c>
      <c r="P155" s="40" t="str">
        <f>IF(D155&lt;=L$4,VLOOKUP(O155,A$4:B$202,2,FALSE),"")</f>
        <v/>
      </c>
      <c r="Q155" s="40" t="str">
        <f t="shared" si="46"/>
        <v/>
      </c>
      <c r="R155" s="6">
        <f t="shared" si="47"/>
        <v>0</v>
      </c>
      <c r="S155" s="6">
        <f>IF(AND(D155&lt;=L$4,P155&lt;&gt;"Y"),IF(N155&lt;VLOOKUP(O155,Runners!A$3:CT$201,S$1,FALSE),IF(Y$2="zero",0,Y$2),0),0)</f>
        <v>0</v>
      </c>
      <c r="T155" s="6">
        <f t="shared" si="48"/>
        <v>0</v>
      </c>
      <c r="U155" s="2"/>
      <c r="V155" s="2" t="str">
        <f>IF(O155&lt;&gt;"",VLOOKUP(O155,Runners!CZ$3:DM$201,V$1,FALSE),"")</f>
        <v/>
      </c>
      <c r="W155" s="19" t="str">
        <f t="shared" si="49"/>
        <v/>
      </c>
    </row>
    <row r="156" spans="3:23" x14ac:dyDescent="0.2">
      <c r="C156" s="3">
        <f>IF(A156&lt;&gt;"",VLOOKUP(A156,Runners!A$3:AS$201,C$1,FALSE),0)</f>
        <v>0</v>
      </c>
      <c r="D156" s="6">
        <f t="shared" si="43"/>
        <v>152</v>
      </c>
      <c r="E156" s="2"/>
      <c r="F156" s="2">
        <f t="shared" si="44"/>
        <v>0</v>
      </c>
      <c r="J156" s="1">
        <f t="shared" si="45"/>
        <v>0</v>
      </c>
      <c r="M156" s="8" t="str">
        <f>IF(D156&lt;=L$4,SMALL(E$4:E$202,D156),"")</f>
        <v/>
      </c>
      <c r="N156" s="8" t="str">
        <f>IF(D156&lt;=L$4,VLOOKUP(M156,E$4:F$202,2,FALSE),"")</f>
        <v/>
      </c>
      <c r="O156" s="1" t="str">
        <f>IF(D156&lt;=L$4,VLOOKUP(M156,E$4:J$202,6,FALSE),"")</f>
        <v/>
      </c>
      <c r="P156" s="40" t="str">
        <f>IF(D156&lt;=L$4,VLOOKUP(O156,A$4:B$202,2,FALSE),"")</f>
        <v/>
      </c>
      <c r="Q156" s="40" t="str">
        <f t="shared" si="46"/>
        <v/>
      </c>
      <c r="R156" s="6">
        <f t="shared" si="47"/>
        <v>0</v>
      </c>
      <c r="S156" s="6">
        <f>IF(AND(D156&lt;=L$4,P156&lt;&gt;"Y"),IF(N156&lt;VLOOKUP(O156,Runners!A$3:CT$201,S$1,FALSE),IF(Y$2="zero",0,Y$2),0),0)</f>
        <v>0</v>
      </c>
      <c r="T156" s="6">
        <f t="shared" si="48"/>
        <v>0</v>
      </c>
      <c r="U156" s="2"/>
      <c r="V156" s="2" t="str">
        <f>IF(O156&lt;&gt;"",VLOOKUP(O156,Runners!CZ$3:DM$201,V$1,FALSE),"")</f>
        <v/>
      </c>
      <c r="W156" s="19" t="str">
        <f t="shared" si="49"/>
        <v/>
      </c>
    </row>
    <row r="157" spans="3:23" x14ac:dyDescent="0.2">
      <c r="C157" s="3">
        <f>IF(A157&lt;&gt;"",VLOOKUP(A157,Runners!A$3:AS$201,C$1,FALSE),0)</f>
        <v>0</v>
      </c>
      <c r="D157" s="6">
        <f t="shared" si="43"/>
        <v>153</v>
      </c>
      <c r="E157" s="2"/>
      <c r="F157" s="2">
        <f t="shared" si="44"/>
        <v>0</v>
      </c>
      <c r="J157" s="1">
        <f t="shared" si="45"/>
        <v>0</v>
      </c>
      <c r="M157" s="8" t="str">
        <f>IF(D157&lt;=L$4,SMALL(E$4:E$202,D157),"")</f>
        <v/>
      </c>
      <c r="N157" s="8" t="str">
        <f>IF(D157&lt;=L$4,VLOOKUP(M157,E$4:F$202,2,FALSE),"")</f>
        <v/>
      </c>
      <c r="O157" s="1" t="str">
        <f>IF(D157&lt;=L$4,VLOOKUP(M157,E$4:J$202,6,FALSE),"")</f>
        <v/>
      </c>
      <c r="P157" s="40" t="str">
        <f>IF(D157&lt;=L$4,VLOOKUP(O157,A$4:B$202,2,FALSE),"")</f>
        <v/>
      </c>
      <c r="Q157" s="40" t="str">
        <f t="shared" si="46"/>
        <v/>
      </c>
      <c r="R157" s="6">
        <f t="shared" si="47"/>
        <v>0</v>
      </c>
      <c r="S157" s="6">
        <f>IF(AND(D157&lt;=L$4,P157&lt;&gt;"Y"),IF(N157&lt;VLOOKUP(O157,Runners!A$3:CT$201,S$1,FALSE),IF(Y$2="zero",0,Y$2),0),0)</f>
        <v>0</v>
      </c>
      <c r="T157" s="6">
        <f t="shared" si="48"/>
        <v>0</v>
      </c>
      <c r="U157" s="2"/>
      <c r="V157" s="2" t="str">
        <f>IF(O157&lt;&gt;"",VLOOKUP(O157,Runners!CZ$3:DM$201,V$1,FALSE),"")</f>
        <v/>
      </c>
      <c r="W157" s="19" t="str">
        <f t="shared" si="49"/>
        <v/>
      </c>
    </row>
    <row r="158" spans="3:23" x14ac:dyDescent="0.2">
      <c r="C158" s="3">
        <f>IF(A158&lt;&gt;"",VLOOKUP(A158,Runners!A$3:AS$201,C$1,FALSE),0)</f>
        <v>0</v>
      </c>
      <c r="D158" s="6">
        <f t="shared" si="43"/>
        <v>154</v>
      </c>
      <c r="E158" s="2"/>
      <c r="F158" s="2">
        <f t="shared" si="44"/>
        <v>0</v>
      </c>
      <c r="J158" s="1">
        <f t="shared" si="45"/>
        <v>0</v>
      </c>
      <c r="M158" s="8" t="str">
        <f>IF(D158&lt;=L$4,SMALL(E$4:E$202,D158),"")</f>
        <v/>
      </c>
      <c r="N158" s="8" t="str">
        <f>IF(D158&lt;=L$4,VLOOKUP(M158,E$4:F$202,2,FALSE),"")</f>
        <v/>
      </c>
      <c r="O158" s="1" t="str">
        <f>IF(D158&lt;=L$4,VLOOKUP(M158,E$4:J$202,6,FALSE),"")</f>
        <v/>
      </c>
      <c r="P158" s="40" t="str">
        <f>IF(D158&lt;=L$4,VLOOKUP(O158,A$4:B$202,2,FALSE),"")</f>
        <v/>
      </c>
      <c r="Q158" s="40" t="str">
        <f t="shared" si="46"/>
        <v/>
      </c>
      <c r="R158" s="6">
        <f t="shared" si="47"/>
        <v>0</v>
      </c>
      <c r="S158" s="6">
        <f>IF(AND(D158&lt;=L$4,P158&lt;&gt;"Y"),IF(N158&lt;VLOOKUP(O158,Runners!A$3:CT$201,S$1,FALSE),IF(Y$2="zero",0,Y$2),0),0)</f>
        <v>0</v>
      </c>
      <c r="T158" s="6">
        <f t="shared" si="48"/>
        <v>0</v>
      </c>
      <c r="U158" s="2"/>
      <c r="V158" s="2" t="str">
        <f>IF(O158&lt;&gt;"",VLOOKUP(O158,Runners!CZ$3:DM$201,V$1,FALSE),"")</f>
        <v/>
      </c>
      <c r="W158" s="19" t="str">
        <f t="shared" si="49"/>
        <v/>
      </c>
    </row>
    <row r="159" spans="3:23" x14ac:dyDescent="0.2">
      <c r="C159" s="3">
        <f>IF(A159&lt;&gt;"",VLOOKUP(A159,Runners!A$3:AS$201,C$1,FALSE),0)</f>
        <v>0</v>
      </c>
      <c r="D159" s="6">
        <f t="shared" si="43"/>
        <v>155</v>
      </c>
      <c r="E159" s="2"/>
      <c r="F159" s="2">
        <f t="shared" si="44"/>
        <v>0</v>
      </c>
      <c r="J159" s="1">
        <f t="shared" si="45"/>
        <v>0</v>
      </c>
      <c r="M159" s="8" t="str">
        <f>IF(D159&lt;=L$4,SMALL(E$4:E$202,D159),"")</f>
        <v/>
      </c>
      <c r="N159" s="8" t="str">
        <f>IF(D159&lt;=L$4,VLOOKUP(M159,E$4:F$202,2,FALSE),"")</f>
        <v/>
      </c>
      <c r="O159" s="1" t="str">
        <f>IF(D159&lt;=L$4,VLOOKUP(M159,E$4:J$202,6,FALSE),"")</f>
        <v/>
      </c>
      <c r="P159" s="40" t="str">
        <f>IF(D159&lt;=L$4,VLOOKUP(O159,A$4:B$202,2,FALSE),"")</f>
        <v/>
      </c>
      <c r="Q159" s="40" t="str">
        <f t="shared" si="46"/>
        <v/>
      </c>
      <c r="R159" s="6">
        <f t="shared" si="47"/>
        <v>0</v>
      </c>
      <c r="S159" s="6">
        <f>IF(AND(D159&lt;=L$4,P159&lt;&gt;"Y"),IF(N159&lt;VLOOKUP(O159,Runners!A$3:CT$201,S$1,FALSE),IF(Y$2="zero",0,Y$2),0),0)</f>
        <v>0</v>
      </c>
      <c r="T159" s="6">
        <f t="shared" si="48"/>
        <v>0</v>
      </c>
      <c r="U159" s="2"/>
      <c r="V159" s="2" t="str">
        <f>IF(O159&lt;&gt;"",VLOOKUP(O159,Runners!CZ$3:DM$201,V$1,FALSE),"")</f>
        <v/>
      </c>
      <c r="W159" s="19" t="str">
        <f t="shared" si="49"/>
        <v/>
      </c>
    </row>
    <row r="160" spans="3:23" x14ac:dyDescent="0.2">
      <c r="C160" s="3">
        <f>IF(A160&lt;&gt;"",VLOOKUP(A160,Runners!A$3:AS$201,C$1,FALSE),0)</f>
        <v>0</v>
      </c>
      <c r="D160" s="6">
        <f t="shared" si="43"/>
        <v>156</v>
      </c>
      <c r="E160" s="2"/>
      <c r="F160" s="2">
        <f t="shared" si="44"/>
        <v>0</v>
      </c>
      <c r="J160" s="1">
        <f t="shared" si="45"/>
        <v>0</v>
      </c>
      <c r="M160" s="8" t="str">
        <f>IF(D160&lt;=L$4,SMALL(E$4:E$202,D160),"")</f>
        <v/>
      </c>
      <c r="N160" s="8" t="str">
        <f>IF(D160&lt;=L$4,VLOOKUP(M160,E$4:F$202,2,FALSE),"")</f>
        <v/>
      </c>
      <c r="O160" s="1" t="str">
        <f>IF(D160&lt;=L$4,VLOOKUP(M160,E$4:J$202,6,FALSE),"")</f>
        <v/>
      </c>
      <c r="P160" s="40" t="str">
        <f>IF(D160&lt;=L$4,VLOOKUP(O160,A$4:B$202,2,FALSE),"")</f>
        <v/>
      </c>
      <c r="Q160" s="40" t="str">
        <f t="shared" si="46"/>
        <v/>
      </c>
      <c r="R160" s="6">
        <f t="shared" si="47"/>
        <v>0</v>
      </c>
      <c r="S160" s="6">
        <f>IF(AND(D160&lt;=L$4,P160&lt;&gt;"Y"),IF(N160&lt;VLOOKUP(O160,Runners!A$3:CT$201,S$1,FALSE),IF(Y$2="zero",0,Y$2),0),0)</f>
        <v>0</v>
      </c>
      <c r="T160" s="6">
        <f t="shared" si="48"/>
        <v>0</v>
      </c>
      <c r="U160" s="2"/>
      <c r="V160" s="2" t="str">
        <f>IF(O160&lt;&gt;"",VLOOKUP(O160,Runners!CZ$3:DM$201,V$1,FALSE),"")</f>
        <v/>
      </c>
      <c r="W160" s="19" t="str">
        <f t="shared" si="49"/>
        <v/>
      </c>
    </row>
    <row r="161" spans="3:23" x14ac:dyDescent="0.2">
      <c r="C161" s="3">
        <f>IF(A161&lt;&gt;"",VLOOKUP(A161,Runners!A$3:AS$201,C$1,FALSE),0)</f>
        <v>0</v>
      </c>
      <c r="D161" s="6">
        <f t="shared" si="43"/>
        <v>157</v>
      </c>
      <c r="E161" s="2"/>
      <c r="F161" s="2">
        <f t="shared" si="44"/>
        <v>0</v>
      </c>
      <c r="J161" s="1">
        <f t="shared" si="45"/>
        <v>0</v>
      </c>
      <c r="M161" s="8" t="str">
        <f>IF(D161&lt;=L$4,SMALL(E$4:E$202,D161),"")</f>
        <v/>
      </c>
      <c r="N161" s="8" t="str">
        <f>IF(D161&lt;=L$4,VLOOKUP(M161,E$4:F$202,2,FALSE),"")</f>
        <v/>
      </c>
      <c r="O161" s="1" t="str">
        <f>IF(D161&lt;=L$4,VLOOKUP(M161,E$4:J$202,6,FALSE),"")</f>
        <v/>
      </c>
      <c r="P161" s="40" t="str">
        <f>IF(D161&lt;=L$4,VLOOKUP(O161,A$4:B$202,2,FALSE),"")</f>
        <v/>
      </c>
      <c r="Q161" s="40" t="str">
        <f t="shared" si="46"/>
        <v/>
      </c>
      <c r="R161" s="6">
        <f t="shared" si="47"/>
        <v>0</v>
      </c>
      <c r="S161" s="6">
        <f>IF(AND(D161&lt;=L$4,P161&lt;&gt;"Y"),IF(N161&lt;VLOOKUP(O161,Runners!A$3:CT$201,S$1,FALSE),IF(Y$2="zero",0,Y$2),0),0)</f>
        <v>0</v>
      </c>
      <c r="T161" s="6">
        <f t="shared" si="48"/>
        <v>0</v>
      </c>
      <c r="U161" s="2"/>
      <c r="V161" s="2" t="str">
        <f>IF(O161&lt;&gt;"",VLOOKUP(O161,Runners!CZ$3:DM$201,V$1,FALSE),"")</f>
        <v/>
      </c>
      <c r="W161" s="19" t="str">
        <f t="shared" si="49"/>
        <v/>
      </c>
    </row>
    <row r="162" spans="3:23" x14ac:dyDescent="0.2">
      <c r="C162" s="3">
        <f>IF(A162&lt;&gt;"",VLOOKUP(A162,Runners!A$3:AS$201,C$1,FALSE),0)</f>
        <v>0</v>
      </c>
      <c r="D162" s="6">
        <f t="shared" si="43"/>
        <v>158</v>
      </c>
      <c r="E162" s="2"/>
      <c r="F162" s="2">
        <f t="shared" si="44"/>
        <v>0</v>
      </c>
      <c r="J162" s="1">
        <f t="shared" si="45"/>
        <v>0</v>
      </c>
      <c r="M162" s="8" t="str">
        <f>IF(D162&lt;=L$4,SMALL(E$4:E$202,D162),"")</f>
        <v/>
      </c>
      <c r="N162" s="8" t="str">
        <f>IF(D162&lt;=L$4,VLOOKUP(M162,E$4:F$202,2,FALSE),"")</f>
        <v/>
      </c>
      <c r="O162" s="1" t="str">
        <f>IF(D162&lt;=L$4,VLOOKUP(M162,E$4:J$202,6,FALSE),"")</f>
        <v/>
      </c>
      <c r="P162" s="40" t="str">
        <f>IF(D162&lt;=L$4,VLOOKUP(O162,A$4:B$202,2,FALSE),"")</f>
        <v/>
      </c>
      <c r="Q162" s="40" t="str">
        <f t="shared" si="46"/>
        <v/>
      </c>
      <c r="R162" s="6">
        <f t="shared" si="47"/>
        <v>0</v>
      </c>
      <c r="S162" s="6">
        <f>IF(AND(D162&lt;=L$4,P162&lt;&gt;"Y"),IF(N162&lt;VLOOKUP(O162,Runners!A$3:CT$201,S$1,FALSE),IF(Y$2="zero",0,Y$2),0),0)</f>
        <v>0</v>
      </c>
      <c r="T162" s="6">
        <f t="shared" si="48"/>
        <v>0</v>
      </c>
      <c r="U162" s="2"/>
      <c r="V162" s="2" t="str">
        <f>IF(O162&lt;&gt;"",VLOOKUP(O162,Runners!CZ$3:DM$201,V$1,FALSE),"")</f>
        <v/>
      </c>
      <c r="W162" s="19" t="str">
        <f t="shared" si="49"/>
        <v/>
      </c>
    </row>
    <row r="163" spans="3:23" x14ac:dyDescent="0.2">
      <c r="C163" s="3">
        <f>IF(A163&lt;&gt;"",VLOOKUP(A163,Runners!A$3:AS$201,C$1,FALSE),0)</f>
        <v>0</v>
      </c>
      <c r="D163" s="6">
        <f t="shared" si="43"/>
        <v>159</v>
      </c>
      <c r="E163" s="2"/>
      <c r="F163" s="2">
        <f t="shared" si="44"/>
        <v>0</v>
      </c>
      <c r="J163" s="1">
        <f t="shared" si="45"/>
        <v>0</v>
      </c>
      <c r="M163" s="8" t="str">
        <f>IF(D163&lt;=L$4,SMALL(E$4:E$202,D163),"")</f>
        <v/>
      </c>
      <c r="N163" s="8" t="str">
        <f>IF(D163&lt;=L$4,VLOOKUP(M163,E$4:F$202,2,FALSE),"")</f>
        <v/>
      </c>
      <c r="O163" s="1" t="str">
        <f>IF(D163&lt;=L$4,VLOOKUP(M163,E$4:J$202,6,FALSE),"")</f>
        <v/>
      </c>
      <c r="P163" s="40" t="str">
        <f>IF(D163&lt;=L$4,VLOOKUP(O163,A$4:B$202,2,FALSE),"")</f>
        <v/>
      </c>
      <c r="Q163" s="40" t="str">
        <f t="shared" si="46"/>
        <v/>
      </c>
      <c r="R163" s="6">
        <f t="shared" si="47"/>
        <v>0</v>
      </c>
      <c r="S163" s="6">
        <f>IF(AND(D163&lt;=L$4,P163&lt;&gt;"Y"),IF(N163&lt;VLOOKUP(O163,Runners!A$3:CT$201,S$1,FALSE),IF(Y$2="zero",0,Y$2),0),0)</f>
        <v>0</v>
      </c>
      <c r="T163" s="6">
        <f t="shared" si="48"/>
        <v>0</v>
      </c>
      <c r="U163" s="2"/>
      <c r="V163" s="2" t="str">
        <f>IF(O163&lt;&gt;"",VLOOKUP(O163,Runners!CZ$3:DM$201,V$1,FALSE),"")</f>
        <v/>
      </c>
      <c r="W163" s="19" t="str">
        <f t="shared" si="49"/>
        <v/>
      </c>
    </row>
    <row r="164" spans="3:23" x14ac:dyDescent="0.2">
      <c r="C164" s="3">
        <f>IF(A164&lt;&gt;"",VLOOKUP(A164,Runners!A$3:AS$201,C$1,FALSE),0)</f>
        <v>0</v>
      </c>
      <c r="D164" s="6">
        <f t="shared" si="43"/>
        <v>160</v>
      </c>
      <c r="E164" s="2"/>
      <c r="F164" s="2">
        <f t="shared" si="44"/>
        <v>0</v>
      </c>
      <c r="J164" s="1">
        <f t="shared" si="45"/>
        <v>0</v>
      </c>
      <c r="M164" s="8" t="str">
        <f>IF(D164&lt;=L$4,SMALL(E$4:E$202,D164),"")</f>
        <v/>
      </c>
      <c r="N164" s="8" t="str">
        <f>IF(D164&lt;=L$4,VLOOKUP(M164,E$4:F$202,2,FALSE),"")</f>
        <v/>
      </c>
      <c r="O164" s="1" t="str">
        <f>IF(D164&lt;=L$4,VLOOKUP(M164,E$4:J$202,6,FALSE),"")</f>
        <v/>
      </c>
      <c r="P164" s="40" t="str">
        <f>IF(D164&lt;=L$4,VLOOKUP(O164,A$4:B$202,2,FALSE),"")</f>
        <v/>
      </c>
      <c r="Q164" s="40" t="str">
        <f t="shared" si="46"/>
        <v/>
      </c>
      <c r="R164" s="6">
        <f t="shared" si="47"/>
        <v>0</v>
      </c>
      <c r="S164" s="6">
        <f>IF(AND(D164&lt;=L$4,P164&lt;&gt;"Y"),IF(N164&lt;VLOOKUP(O164,Runners!A$3:CT$201,S$1,FALSE),IF(Y$2="zero",0,Y$2),0),0)</f>
        <v>0</v>
      </c>
      <c r="T164" s="6">
        <f t="shared" si="48"/>
        <v>0</v>
      </c>
      <c r="U164" s="2"/>
      <c r="V164" s="2" t="str">
        <f>IF(O164&lt;&gt;"",VLOOKUP(O164,Runners!CZ$3:DM$201,V$1,FALSE),"")</f>
        <v/>
      </c>
      <c r="W164" s="19" t="str">
        <f t="shared" si="49"/>
        <v/>
      </c>
    </row>
    <row r="165" spans="3:23" x14ac:dyDescent="0.2">
      <c r="C165" s="3">
        <f>IF(A165&lt;&gt;"",VLOOKUP(A165,Runners!A$3:AS$201,C$1,FALSE),0)</f>
        <v>0</v>
      </c>
      <c r="D165" s="6">
        <f t="shared" ref="D165:D178" si="50">D164+1</f>
        <v>161</v>
      </c>
      <c r="E165" s="2"/>
      <c r="F165" s="2">
        <f t="shared" si="44"/>
        <v>0</v>
      </c>
      <c r="J165" s="1">
        <f t="shared" ref="J165:J178" si="51">A165</f>
        <v>0</v>
      </c>
      <c r="M165" s="8" t="str">
        <f>IF(D165&lt;=L$4,SMALL(E$4:E$202,D165),"")</f>
        <v/>
      </c>
      <c r="N165" s="8" t="str">
        <f>IF(D165&lt;=L$4,VLOOKUP(M165,E$4:F$202,2,FALSE),"")</f>
        <v/>
      </c>
      <c r="O165" s="1" t="str">
        <f>IF(D165&lt;=L$4,VLOOKUP(M165,E$4:J$202,6,FALSE),"")</f>
        <v/>
      </c>
      <c r="P165" s="40" t="str">
        <f>IF(D165&lt;=L$4,VLOOKUP(O165,A$4:B$202,2,FALSE),"")</f>
        <v/>
      </c>
      <c r="Q165" s="40" t="str">
        <f t="shared" ref="Q165:Q178" si="52">IF(D165&lt;=L$4,IF(P165="Y",Q164,Q164-1),"")</f>
        <v/>
      </c>
      <c r="R165" s="6">
        <f t="shared" si="47"/>
        <v>0</v>
      </c>
      <c r="S165" s="6">
        <f>IF(AND(D165&lt;=L$4,P165&lt;&gt;"Y"),IF(N165&lt;VLOOKUP(O165,Runners!A$3:CT$201,S$1,FALSE),IF(Y$2="zero",0,Y$2),0),0)</f>
        <v>0</v>
      </c>
      <c r="T165" s="6">
        <f t="shared" ref="T165:T178" si="53">IF(AND(D165&lt;=L$4,P165&lt;&gt;"Y"),S165+R165,0)</f>
        <v>0</v>
      </c>
      <c r="U165" s="2"/>
      <c r="V165" s="2" t="str">
        <f>IF(O165&lt;&gt;"",VLOOKUP(O165,Runners!CZ$3:DM$201,V$1,FALSE),"")</f>
        <v/>
      </c>
      <c r="W165" s="19" t="str">
        <f t="shared" ref="W165:W178" si="54">IF(O165&lt;&gt;"",(V165-N165)/V165,"")</f>
        <v/>
      </c>
    </row>
    <row r="166" spans="3:23" x14ac:dyDescent="0.2">
      <c r="C166" s="3">
        <f>IF(A166&lt;&gt;"",VLOOKUP(A166,Runners!A$3:AS$201,C$1,FALSE),0)</f>
        <v>0</v>
      </c>
      <c r="D166" s="6">
        <f t="shared" si="50"/>
        <v>162</v>
      </c>
      <c r="E166" s="2"/>
      <c r="F166" s="2">
        <f t="shared" si="44"/>
        <v>0</v>
      </c>
      <c r="J166" s="1">
        <f t="shared" si="51"/>
        <v>0</v>
      </c>
      <c r="M166" s="8" t="str">
        <f>IF(D166&lt;=L$4,SMALL(E$4:E$202,D166),"")</f>
        <v/>
      </c>
      <c r="N166" s="8" t="str">
        <f>IF(D166&lt;=L$4,VLOOKUP(M166,E$4:F$202,2,FALSE),"")</f>
        <v/>
      </c>
      <c r="O166" s="1" t="str">
        <f>IF(D166&lt;=L$4,VLOOKUP(M166,E$4:J$202,6,FALSE),"")</f>
        <v/>
      </c>
      <c r="P166" s="40" t="str">
        <f>IF(D166&lt;=L$4,VLOOKUP(O166,A$4:B$202,2,FALSE),"")</f>
        <v/>
      </c>
      <c r="Q166" s="40" t="str">
        <f t="shared" si="52"/>
        <v/>
      </c>
      <c r="R166" s="6">
        <f t="shared" si="47"/>
        <v>0</v>
      </c>
      <c r="S166" s="6">
        <f>IF(AND(D166&lt;=L$4,P166&lt;&gt;"Y"),IF(N166&lt;VLOOKUP(O166,Runners!A$3:CT$201,S$1,FALSE),IF(Y$2="zero",0,Y$2),0),0)</f>
        <v>0</v>
      </c>
      <c r="T166" s="6">
        <f t="shared" si="53"/>
        <v>0</v>
      </c>
      <c r="U166" s="2"/>
      <c r="V166" s="2" t="str">
        <f>IF(O166&lt;&gt;"",VLOOKUP(O166,Runners!CZ$3:DM$201,V$1,FALSE),"")</f>
        <v/>
      </c>
      <c r="W166" s="19" t="str">
        <f t="shared" si="54"/>
        <v/>
      </c>
    </row>
    <row r="167" spans="3:23" x14ac:dyDescent="0.2">
      <c r="C167" s="3">
        <f>IF(A167&lt;&gt;"",VLOOKUP(A167,Runners!A$3:AS$201,C$1,FALSE),0)</f>
        <v>0</v>
      </c>
      <c r="D167" s="6">
        <f t="shared" si="50"/>
        <v>163</v>
      </c>
      <c r="E167" s="2"/>
      <c r="F167" s="2">
        <f t="shared" si="44"/>
        <v>0</v>
      </c>
      <c r="J167" s="1">
        <f t="shared" si="51"/>
        <v>0</v>
      </c>
      <c r="M167" s="8" t="str">
        <f>IF(D167&lt;=L$4,SMALL(E$4:E$202,D167),"")</f>
        <v/>
      </c>
      <c r="N167" s="8" t="str">
        <f>IF(D167&lt;=L$4,VLOOKUP(M167,E$4:F$202,2,FALSE),"")</f>
        <v/>
      </c>
      <c r="O167" s="1" t="str">
        <f>IF(D167&lt;=L$4,VLOOKUP(M167,E$4:J$202,6,FALSE),"")</f>
        <v/>
      </c>
      <c r="P167" s="40" t="str">
        <f>IF(D167&lt;=L$4,VLOOKUP(O167,A$4:B$202,2,FALSE),"")</f>
        <v/>
      </c>
      <c r="Q167" s="40" t="str">
        <f t="shared" si="52"/>
        <v/>
      </c>
      <c r="R167" s="6">
        <f t="shared" si="47"/>
        <v>0</v>
      </c>
      <c r="S167" s="6">
        <f>IF(AND(D167&lt;=L$4,P167&lt;&gt;"Y"),IF(N167&lt;VLOOKUP(O167,Runners!A$3:CT$201,S$1,FALSE),IF(Y$2="zero",0,Y$2),0),0)</f>
        <v>0</v>
      </c>
      <c r="T167" s="6">
        <f t="shared" si="53"/>
        <v>0</v>
      </c>
      <c r="U167" s="2"/>
      <c r="V167" s="2" t="str">
        <f>IF(O167&lt;&gt;"",VLOOKUP(O167,Runners!CZ$3:DM$201,V$1,FALSE),"")</f>
        <v/>
      </c>
      <c r="W167" s="19" t="str">
        <f t="shared" si="54"/>
        <v/>
      </c>
    </row>
    <row r="168" spans="3:23" x14ac:dyDescent="0.2">
      <c r="C168" s="3">
        <f>IF(A168&lt;&gt;"",VLOOKUP(A168,Runners!A$3:AS$201,C$1,FALSE),0)</f>
        <v>0</v>
      </c>
      <c r="D168" s="6">
        <f t="shared" si="50"/>
        <v>164</v>
      </c>
      <c r="E168" s="2"/>
      <c r="F168" s="2">
        <f t="shared" si="44"/>
        <v>0</v>
      </c>
      <c r="J168" s="1">
        <f t="shared" si="51"/>
        <v>0</v>
      </c>
      <c r="M168" s="8" t="str">
        <f>IF(D168&lt;=L$4,SMALL(E$4:E$202,D168),"")</f>
        <v/>
      </c>
      <c r="N168" s="8" t="str">
        <f>IF(D168&lt;=L$4,VLOOKUP(M168,E$4:F$202,2,FALSE),"")</f>
        <v/>
      </c>
      <c r="O168" s="1" t="str">
        <f>IF(D168&lt;=L$4,VLOOKUP(M168,E$4:J$202,6,FALSE),"")</f>
        <v/>
      </c>
      <c r="P168" s="40" t="str">
        <f>IF(D168&lt;=L$4,VLOOKUP(O168,A$4:B$202,2,FALSE),"")</f>
        <v/>
      </c>
      <c r="Q168" s="40" t="str">
        <f t="shared" si="52"/>
        <v/>
      </c>
      <c r="R168" s="6">
        <f t="shared" si="47"/>
        <v>0</v>
      </c>
      <c r="S168" s="6">
        <f>IF(AND(D168&lt;=L$4,P168&lt;&gt;"Y"),IF(N168&lt;VLOOKUP(O168,Runners!A$3:CT$201,S$1,FALSE),IF(Y$2="zero",0,Y$2),0),0)</f>
        <v>0</v>
      </c>
      <c r="T168" s="6">
        <f t="shared" si="53"/>
        <v>0</v>
      </c>
      <c r="U168" s="2"/>
      <c r="V168" s="2" t="str">
        <f>IF(O168&lt;&gt;"",VLOOKUP(O168,Runners!CZ$3:DM$201,V$1,FALSE),"")</f>
        <v/>
      </c>
      <c r="W168" s="19" t="str">
        <f t="shared" si="54"/>
        <v/>
      </c>
    </row>
    <row r="169" spans="3:23" x14ac:dyDescent="0.2">
      <c r="C169" s="3">
        <f>IF(A169&lt;&gt;"",VLOOKUP(A169,Runners!A$3:AS$201,C$1,FALSE),0)</f>
        <v>0</v>
      </c>
      <c r="D169" s="6">
        <f t="shared" si="50"/>
        <v>165</v>
      </c>
      <c r="E169" s="2"/>
      <c r="F169" s="2">
        <f t="shared" si="44"/>
        <v>0</v>
      </c>
      <c r="J169" s="1">
        <f t="shared" si="51"/>
        <v>0</v>
      </c>
      <c r="M169" s="8" t="str">
        <f>IF(D169&lt;=L$4,SMALL(E$4:E$202,D169),"")</f>
        <v/>
      </c>
      <c r="N169" s="8" t="str">
        <f>IF(D169&lt;=L$4,VLOOKUP(M169,E$4:F$202,2,FALSE),"")</f>
        <v/>
      </c>
      <c r="O169" s="1" t="str">
        <f>IF(D169&lt;=L$4,VLOOKUP(M169,E$4:J$202,6,FALSE),"")</f>
        <v/>
      </c>
      <c r="P169" s="40" t="str">
        <f>IF(D169&lt;=L$4,VLOOKUP(O169,A$4:B$202,2,FALSE),"")</f>
        <v/>
      </c>
      <c r="Q169" s="40" t="str">
        <f t="shared" si="52"/>
        <v/>
      </c>
      <c r="R169" s="6">
        <f t="shared" si="47"/>
        <v>0</v>
      </c>
      <c r="S169" s="6">
        <f>IF(AND(D169&lt;=L$4,P169&lt;&gt;"Y"),IF(N169&lt;VLOOKUP(O169,Runners!A$3:CT$201,S$1,FALSE),IF(Y$2="zero",0,Y$2),0),0)</f>
        <v>0</v>
      </c>
      <c r="T169" s="6">
        <f t="shared" si="53"/>
        <v>0</v>
      </c>
      <c r="U169" s="2"/>
      <c r="V169" s="2" t="str">
        <f>IF(O169&lt;&gt;"",VLOOKUP(O169,Runners!CZ$3:DM$201,V$1,FALSE),"")</f>
        <v/>
      </c>
      <c r="W169" s="19" t="str">
        <f t="shared" si="54"/>
        <v/>
      </c>
    </row>
    <row r="170" spans="3:23" x14ac:dyDescent="0.2">
      <c r="C170" s="3">
        <f>IF(A170&lt;&gt;"",VLOOKUP(A170,Runners!A$3:AS$201,C$1,FALSE),0)</f>
        <v>0</v>
      </c>
      <c r="D170" s="6">
        <f t="shared" si="50"/>
        <v>166</v>
      </c>
      <c r="E170" s="2"/>
      <c r="F170" s="2">
        <f t="shared" si="44"/>
        <v>0</v>
      </c>
      <c r="J170" s="1">
        <f t="shared" si="51"/>
        <v>0</v>
      </c>
      <c r="M170" s="8" t="str">
        <f>IF(D170&lt;=L$4,SMALL(E$4:E$202,D170),"")</f>
        <v/>
      </c>
      <c r="N170" s="8" t="str">
        <f>IF(D170&lt;=L$4,VLOOKUP(M170,E$4:F$202,2,FALSE),"")</f>
        <v/>
      </c>
      <c r="O170" s="1" t="str">
        <f>IF(D170&lt;=L$4,VLOOKUP(M170,E$4:J$202,6,FALSE),"")</f>
        <v/>
      </c>
      <c r="P170" s="40" t="str">
        <f>IF(D170&lt;=L$4,VLOOKUP(O170,A$4:B$202,2,FALSE),"")</f>
        <v/>
      </c>
      <c r="Q170" s="40" t="str">
        <f t="shared" si="52"/>
        <v/>
      </c>
      <c r="R170" s="6">
        <f t="shared" si="47"/>
        <v>0</v>
      </c>
      <c r="S170" s="6">
        <f>IF(AND(D170&lt;=L$4,P170&lt;&gt;"Y"),IF(N170&lt;VLOOKUP(O170,Runners!A$3:CT$201,S$1,FALSE),IF(Y$2="zero",0,Y$2),0),0)</f>
        <v>0</v>
      </c>
      <c r="T170" s="6">
        <f t="shared" si="53"/>
        <v>0</v>
      </c>
      <c r="U170" s="2"/>
      <c r="V170" s="2" t="str">
        <f>IF(O170&lt;&gt;"",VLOOKUP(O170,Runners!CZ$3:DM$201,V$1,FALSE),"")</f>
        <v/>
      </c>
      <c r="W170" s="19" t="str">
        <f t="shared" si="54"/>
        <v/>
      </c>
    </row>
    <row r="171" spans="3:23" x14ac:dyDescent="0.2">
      <c r="C171" s="3">
        <f>IF(A171&lt;&gt;"",VLOOKUP(A171,Runners!A$3:AS$201,C$1,FALSE),0)</f>
        <v>0</v>
      </c>
      <c r="D171" s="6">
        <f t="shared" si="50"/>
        <v>167</v>
      </c>
      <c r="E171" s="2"/>
      <c r="F171" s="2">
        <f t="shared" si="44"/>
        <v>0</v>
      </c>
      <c r="J171" s="1">
        <f t="shared" si="51"/>
        <v>0</v>
      </c>
      <c r="M171" s="8" t="str">
        <f>IF(D171&lt;=L$4,SMALL(E$4:E$202,D171),"")</f>
        <v/>
      </c>
      <c r="N171" s="8" t="str">
        <f>IF(D171&lt;=L$4,VLOOKUP(M171,E$4:F$202,2,FALSE),"")</f>
        <v/>
      </c>
      <c r="O171" s="1" t="str">
        <f>IF(D171&lt;=L$4,VLOOKUP(M171,E$4:J$202,6,FALSE),"")</f>
        <v/>
      </c>
      <c r="P171" s="40" t="str">
        <f>IF(D171&lt;=L$4,VLOOKUP(O171,A$4:B$202,2,FALSE),"")</f>
        <v/>
      </c>
      <c r="Q171" s="40" t="str">
        <f t="shared" si="52"/>
        <v/>
      </c>
      <c r="R171" s="6">
        <f t="shared" si="47"/>
        <v>0</v>
      </c>
      <c r="S171" s="6">
        <f>IF(AND(D171&lt;=L$4,P171&lt;&gt;"Y"),IF(N171&lt;VLOOKUP(O171,Runners!A$3:CT$201,S$1,FALSE),IF(Y$2="zero",0,Y$2),0),0)</f>
        <v>0</v>
      </c>
      <c r="T171" s="6">
        <f t="shared" si="53"/>
        <v>0</v>
      </c>
      <c r="U171" s="2"/>
      <c r="V171" s="2" t="str">
        <f>IF(O171&lt;&gt;"",VLOOKUP(O171,Runners!CZ$3:DM$201,V$1,FALSE),"")</f>
        <v/>
      </c>
      <c r="W171" s="19" t="str">
        <f t="shared" si="54"/>
        <v/>
      </c>
    </row>
    <row r="172" spans="3:23" x14ac:dyDescent="0.2">
      <c r="C172" s="3">
        <f>IF(A172&lt;&gt;"",VLOOKUP(A172,Runners!A$3:AS$201,C$1,FALSE),0)</f>
        <v>0</v>
      </c>
      <c r="D172" s="6">
        <f t="shared" si="50"/>
        <v>168</v>
      </c>
      <c r="E172" s="2"/>
      <c r="F172" s="2">
        <f t="shared" si="44"/>
        <v>0</v>
      </c>
      <c r="J172" s="1">
        <f t="shared" si="51"/>
        <v>0</v>
      </c>
      <c r="M172" s="8" t="str">
        <f>IF(D172&lt;=L$4,SMALL(E$4:E$202,D172),"")</f>
        <v/>
      </c>
      <c r="N172" s="8" t="str">
        <f>IF(D172&lt;=L$4,VLOOKUP(M172,E$4:F$202,2,FALSE),"")</f>
        <v/>
      </c>
      <c r="O172" s="1" t="str">
        <f>IF(D172&lt;=L$4,VLOOKUP(M172,E$4:J$202,6,FALSE),"")</f>
        <v/>
      </c>
      <c r="P172" s="40" t="str">
        <f>IF(D172&lt;=L$4,VLOOKUP(O172,A$4:B$202,2,FALSE),"")</f>
        <v/>
      </c>
      <c r="Q172" s="40" t="str">
        <f t="shared" si="52"/>
        <v/>
      </c>
      <c r="R172" s="6">
        <f t="shared" si="47"/>
        <v>0</v>
      </c>
      <c r="S172" s="6">
        <f>IF(AND(D172&lt;=L$4,P172&lt;&gt;"Y"),IF(N172&lt;VLOOKUP(O172,Runners!A$3:CT$201,S$1,FALSE),IF(Y$2="zero",0,Y$2),0),0)</f>
        <v>0</v>
      </c>
      <c r="T172" s="6">
        <f t="shared" si="53"/>
        <v>0</v>
      </c>
      <c r="U172" s="2"/>
      <c r="V172" s="2" t="str">
        <f>IF(O172&lt;&gt;"",VLOOKUP(O172,Runners!CZ$3:DM$201,V$1,FALSE),"")</f>
        <v/>
      </c>
      <c r="W172" s="19" t="str">
        <f t="shared" si="54"/>
        <v/>
      </c>
    </row>
    <row r="173" spans="3:23" x14ac:dyDescent="0.2">
      <c r="C173" s="3">
        <f>IF(A173&lt;&gt;"",VLOOKUP(A173,Runners!A$3:AS$201,C$1,FALSE),0)</f>
        <v>0</v>
      </c>
      <c r="D173" s="6">
        <f t="shared" si="50"/>
        <v>169</v>
      </c>
      <c r="E173" s="2"/>
      <c r="F173" s="2">
        <f t="shared" si="44"/>
        <v>0</v>
      </c>
      <c r="J173" s="1">
        <f t="shared" si="51"/>
        <v>0</v>
      </c>
      <c r="M173" s="8" t="str">
        <f>IF(D173&lt;=L$4,SMALL(E$4:E$202,D173),"")</f>
        <v/>
      </c>
      <c r="N173" s="8" t="str">
        <f>IF(D173&lt;=L$4,VLOOKUP(M173,E$4:F$202,2,FALSE),"")</f>
        <v/>
      </c>
      <c r="O173" s="1" t="str">
        <f>IF(D173&lt;=L$4,VLOOKUP(M173,E$4:J$202,6,FALSE),"")</f>
        <v/>
      </c>
      <c r="P173" s="40" t="str">
        <f>IF(D173&lt;=L$4,VLOOKUP(O173,A$4:B$202,2,FALSE),"")</f>
        <v/>
      </c>
      <c r="Q173" s="40" t="str">
        <f t="shared" si="52"/>
        <v/>
      </c>
      <c r="R173" s="6">
        <f t="shared" si="47"/>
        <v>0</v>
      </c>
      <c r="S173" s="6">
        <f>IF(AND(D173&lt;=L$4,P173&lt;&gt;"Y"),IF(N173&lt;VLOOKUP(O173,Runners!A$3:CT$201,S$1,FALSE),IF(Y$2="zero",0,Y$2),0),0)</f>
        <v>0</v>
      </c>
      <c r="T173" s="6">
        <f t="shared" si="53"/>
        <v>0</v>
      </c>
      <c r="U173" s="2"/>
      <c r="V173" s="2" t="str">
        <f>IF(O173&lt;&gt;"",VLOOKUP(O173,Runners!CZ$3:DM$201,V$1,FALSE),"")</f>
        <v/>
      </c>
      <c r="W173" s="19" t="str">
        <f t="shared" si="54"/>
        <v/>
      </c>
    </row>
    <row r="174" spans="3:23" x14ac:dyDescent="0.2">
      <c r="C174" s="3">
        <f>IF(A174&lt;&gt;"",VLOOKUP(A174,Runners!A$3:AS$201,C$1,FALSE),0)</f>
        <v>0</v>
      </c>
      <c r="D174" s="6">
        <f t="shared" si="50"/>
        <v>170</v>
      </c>
      <c r="E174" s="2"/>
      <c r="F174" s="2">
        <f t="shared" si="44"/>
        <v>0</v>
      </c>
      <c r="J174" s="1">
        <f t="shared" si="51"/>
        <v>0</v>
      </c>
      <c r="M174" s="8" t="str">
        <f>IF(D174&lt;=L$4,SMALL(E$4:E$202,D174),"")</f>
        <v/>
      </c>
      <c r="N174" s="8" t="str">
        <f>IF(D174&lt;=L$4,VLOOKUP(M174,E$4:F$202,2,FALSE),"")</f>
        <v/>
      </c>
      <c r="O174" s="1" t="str">
        <f>IF(D174&lt;=L$4,VLOOKUP(M174,E$4:J$202,6,FALSE),"")</f>
        <v/>
      </c>
      <c r="P174" s="40" t="str">
        <f>IF(D174&lt;=L$4,VLOOKUP(O174,A$4:B$202,2,FALSE),"")</f>
        <v/>
      </c>
      <c r="Q174" s="40" t="str">
        <f t="shared" si="52"/>
        <v/>
      </c>
      <c r="R174" s="6">
        <f t="shared" si="47"/>
        <v>0</v>
      </c>
      <c r="S174" s="6">
        <f>IF(AND(D174&lt;=L$4,P174&lt;&gt;"Y"),IF(N174&lt;VLOOKUP(O174,Runners!A$3:CT$201,S$1,FALSE),IF(Y$2="zero",0,Y$2),0),0)</f>
        <v>0</v>
      </c>
      <c r="T174" s="6">
        <f t="shared" si="53"/>
        <v>0</v>
      </c>
      <c r="U174" s="2"/>
      <c r="V174" s="2" t="str">
        <f>IF(O174&lt;&gt;"",VLOOKUP(O174,Runners!CZ$3:DM$201,V$1,FALSE),"")</f>
        <v/>
      </c>
      <c r="W174" s="19" t="str">
        <f t="shared" si="54"/>
        <v/>
      </c>
    </row>
    <row r="175" spans="3:23" x14ac:dyDescent="0.2">
      <c r="C175" s="3">
        <f>IF(A175&lt;&gt;"",VLOOKUP(A175,Runners!A$3:AS$201,C$1,FALSE),0)</f>
        <v>0</v>
      </c>
      <c r="D175" s="6">
        <f t="shared" si="50"/>
        <v>171</v>
      </c>
      <c r="E175" s="2"/>
      <c r="F175" s="2"/>
      <c r="J175" s="1">
        <f t="shared" si="51"/>
        <v>0</v>
      </c>
      <c r="M175" s="8" t="str">
        <f>IF(D175&lt;=L$4,SMALL(E$4:E$202,D175),"")</f>
        <v/>
      </c>
      <c r="N175" s="8" t="str">
        <f>IF(D175&lt;=L$4,VLOOKUP(M175,E$4:F$202,2,FALSE),"")</f>
        <v/>
      </c>
      <c r="O175" s="1" t="str">
        <f>IF(D175&lt;=L$4,VLOOKUP(M175,E$4:J$202,6,FALSE),"")</f>
        <v/>
      </c>
      <c r="P175" s="40" t="str">
        <f>IF(D175&lt;=L$4,VLOOKUP(O175,A$4:B$202,2,FALSE),"")</f>
        <v/>
      </c>
      <c r="Q175" s="40" t="str">
        <f t="shared" si="52"/>
        <v/>
      </c>
      <c r="R175" s="6">
        <f t="shared" si="47"/>
        <v>0</v>
      </c>
      <c r="S175" s="6">
        <f>IF(AND(D175&lt;=L$4,P175&lt;&gt;"Y"),IF(N175&lt;VLOOKUP(O175,Runners!A$3:CT$201,S$1,FALSE),IF(Y$2="zero",0,Y$2),0),0)</f>
        <v>0</v>
      </c>
      <c r="T175" s="6">
        <f t="shared" si="53"/>
        <v>0</v>
      </c>
      <c r="U175" s="2"/>
      <c r="V175" s="2" t="str">
        <f>IF(O175&lt;&gt;"",VLOOKUP(O175,Runners!CZ$3:DM$201,V$1,FALSE),"")</f>
        <v/>
      </c>
      <c r="W175" s="19" t="str">
        <f t="shared" si="54"/>
        <v/>
      </c>
    </row>
    <row r="176" spans="3:23" x14ac:dyDescent="0.2">
      <c r="C176" s="3">
        <f>IF(A176&lt;&gt;"",VLOOKUP(A176,Runners!A$3:AS$201,C$1,FALSE),0)</f>
        <v>0</v>
      </c>
      <c r="D176" s="6">
        <f t="shared" si="50"/>
        <v>172</v>
      </c>
      <c r="E176" s="2"/>
      <c r="F176" s="2"/>
      <c r="J176" s="1">
        <f t="shared" si="51"/>
        <v>0</v>
      </c>
      <c r="M176" s="8" t="str">
        <f>IF(D176&lt;=L$4,SMALL(E$4:E$202,D176),"")</f>
        <v/>
      </c>
      <c r="N176" s="8" t="str">
        <f>IF(D176&lt;=L$4,VLOOKUP(M176,E$4:F$202,2,FALSE),"")</f>
        <v/>
      </c>
      <c r="O176" s="1" t="str">
        <f>IF(D176&lt;=L$4,VLOOKUP(M176,E$4:J$202,6,FALSE),"")</f>
        <v/>
      </c>
      <c r="P176" s="40" t="str">
        <f>IF(D176&lt;=L$4,VLOOKUP(O176,A$4:B$202,2,FALSE),"")</f>
        <v/>
      </c>
      <c r="Q176" s="40" t="str">
        <f t="shared" si="52"/>
        <v/>
      </c>
      <c r="R176" s="6">
        <f t="shared" si="47"/>
        <v>0</v>
      </c>
      <c r="S176" s="6">
        <f>IF(AND(D176&lt;=L$4,P176&lt;&gt;"Y"),IF(N176&lt;VLOOKUP(O176,Runners!A$3:CT$201,S$1,FALSE),IF(Y$2="zero",0,Y$2),0),0)</f>
        <v>0</v>
      </c>
      <c r="T176" s="6">
        <f t="shared" si="53"/>
        <v>0</v>
      </c>
      <c r="U176" s="2"/>
      <c r="V176" s="2" t="str">
        <f>IF(O176&lt;&gt;"",VLOOKUP(O176,Runners!CZ$3:DM$201,V$1,FALSE),"")</f>
        <v/>
      </c>
      <c r="W176" s="19" t="str">
        <f t="shared" si="54"/>
        <v/>
      </c>
    </row>
    <row r="177" spans="3:23" x14ac:dyDescent="0.2">
      <c r="C177" s="3">
        <f>IF(A177&lt;&gt;"",VLOOKUP(A177,Runners!A$3:AS$201,C$1,FALSE),0)</f>
        <v>0</v>
      </c>
      <c r="D177" s="6">
        <f t="shared" si="50"/>
        <v>173</v>
      </c>
      <c r="E177" s="2"/>
      <c r="F177" s="2"/>
      <c r="J177" s="1">
        <f t="shared" si="51"/>
        <v>0</v>
      </c>
      <c r="M177" s="8" t="str">
        <f>IF(D177&lt;=L$4,SMALL(E$4:E$202,D177),"")</f>
        <v/>
      </c>
      <c r="N177" s="8" t="str">
        <f>IF(D177&lt;=L$4,VLOOKUP(M177,E$4:F$202,2,FALSE),"")</f>
        <v/>
      </c>
      <c r="O177" s="1" t="str">
        <f>IF(D177&lt;=L$4,VLOOKUP(M177,E$4:J$202,6,FALSE),"")</f>
        <v/>
      </c>
      <c r="P177" s="40" t="str">
        <f>IF(D177&lt;=L$4,VLOOKUP(O177,A$4:B$202,2,FALSE),"")</f>
        <v/>
      </c>
      <c r="Q177" s="40" t="str">
        <f t="shared" si="52"/>
        <v/>
      </c>
      <c r="R177" s="6">
        <f t="shared" si="47"/>
        <v>0</v>
      </c>
      <c r="S177" s="6">
        <f>IF(AND(D177&lt;=L$4,P177&lt;&gt;"Y"),IF(N177&lt;VLOOKUP(O177,Runners!A$3:CT$201,S$1,FALSE),IF(Y$2="zero",0,Y$2),0),0)</f>
        <v>0</v>
      </c>
      <c r="T177" s="6">
        <f t="shared" si="53"/>
        <v>0</v>
      </c>
      <c r="U177" s="2"/>
      <c r="V177" s="2" t="str">
        <f>IF(O177&lt;&gt;"",VLOOKUP(O177,Runners!CZ$3:DM$201,V$1,FALSE),"")</f>
        <v/>
      </c>
      <c r="W177" s="19" t="str">
        <f t="shared" si="54"/>
        <v/>
      </c>
    </row>
    <row r="178" spans="3:23" x14ac:dyDescent="0.2">
      <c r="C178" s="3">
        <f>IF(A178&lt;&gt;"",VLOOKUP(A178,Runners!A$3:AS$201,C$1,FALSE),0)</f>
        <v>0</v>
      </c>
      <c r="D178" s="6">
        <f t="shared" si="50"/>
        <v>174</v>
      </c>
      <c r="E178" s="2"/>
      <c r="F178" s="2"/>
      <c r="J178" s="1">
        <f t="shared" si="51"/>
        <v>0</v>
      </c>
      <c r="M178" s="8" t="str">
        <f>IF(D178&lt;=L$4,SMALL(E$4:E$202,D178),"")</f>
        <v/>
      </c>
      <c r="N178" s="8" t="str">
        <f>IF(D178&lt;=L$4,VLOOKUP(M178,E$4:F$202,2,FALSE),"")</f>
        <v/>
      </c>
      <c r="O178" s="1" t="str">
        <f>IF(D178&lt;=L$4,VLOOKUP(M178,E$4:J$202,6,FALSE),"")</f>
        <v/>
      </c>
      <c r="P178" s="40" t="str">
        <f>IF(D178&lt;=L$4,VLOOKUP(O178,A$4:B$202,2,FALSE),"")</f>
        <v/>
      </c>
      <c r="Q178" s="40" t="str">
        <f t="shared" si="52"/>
        <v/>
      </c>
      <c r="R178" s="6">
        <f t="shared" si="47"/>
        <v>0</v>
      </c>
      <c r="S178" s="6">
        <f>IF(AND(D178&lt;=L$4,P178&lt;&gt;"Y"),IF(N178&lt;VLOOKUP(O178,Runners!A$3:CT$201,S$1,FALSE),IF(Y$2="zero",0,Y$2),0),0)</f>
        <v>0</v>
      </c>
      <c r="T178" s="6">
        <f t="shared" si="53"/>
        <v>0</v>
      </c>
      <c r="U178" s="2"/>
      <c r="V178" s="2" t="str">
        <f>IF(O178&lt;&gt;"",VLOOKUP(O178,Runners!CZ$3:DM$201,V$1,FALSE),"")</f>
        <v/>
      </c>
      <c r="W178" s="19" t="str">
        <f t="shared" si="54"/>
        <v/>
      </c>
    </row>
    <row r="179" spans="3:23" x14ac:dyDescent="0.2">
      <c r="C179" s="3">
        <f>IF(A179&lt;&gt;"",VLOOKUP(A179,Runners!A$3:AS$201,C$1,FALSE),0)</f>
        <v>0</v>
      </c>
      <c r="D179" s="6">
        <f t="shared" ref="D179:D201" si="55">D178+1</f>
        <v>175</v>
      </c>
      <c r="E179" s="2"/>
      <c r="F179" s="2"/>
      <c r="J179" s="1">
        <f t="shared" ref="J179:J198" si="56">A179</f>
        <v>0</v>
      </c>
      <c r="M179" s="8" t="str">
        <f>IF(D179&lt;=L$4,SMALL(E$4:E$202,D179),"")</f>
        <v/>
      </c>
      <c r="N179" s="8" t="str">
        <f>IF(D179&lt;=L$4,VLOOKUP(M179,E$4:F$202,2,FALSE),"")</f>
        <v/>
      </c>
      <c r="O179" s="1" t="str">
        <f>IF(D179&lt;=L$4,VLOOKUP(M179,E$4:J$202,6,FALSE),"")</f>
        <v/>
      </c>
      <c r="P179" s="40" t="str">
        <f>IF(D179&lt;=L$4,VLOOKUP(O179,A$4:B$202,2,FALSE),"")</f>
        <v/>
      </c>
      <c r="Q179" s="40" t="str">
        <f t="shared" ref="Q179:Q197" si="57">IF(D179&lt;=L$4,IF(P179="Y",Q178,Q178-1),"")</f>
        <v/>
      </c>
      <c r="R179" s="6">
        <f t="shared" si="47"/>
        <v>0</v>
      </c>
      <c r="S179" s="6">
        <f>IF(AND(D179&lt;=L$4,P179&lt;&gt;"Y"),IF(N179&lt;VLOOKUP(O179,Runners!A$3:CT$201,S$1,FALSE),IF(Y$2="zero",0,Y$2),0),0)</f>
        <v>0</v>
      </c>
      <c r="T179" s="6">
        <f t="shared" ref="T179:T197" si="58">IF(AND(D179&lt;=L$4,P179&lt;&gt;"Y"),S179+R179,0)</f>
        <v>0</v>
      </c>
      <c r="U179" s="2"/>
      <c r="V179" s="2" t="str">
        <f>IF(O179&lt;&gt;"",VLOOKUP(O179,Runners!CZ$3:DM$201,V$1,FALSE),"")</f>
        <v/>
      </c>
      <c r="W179" s="19" t="str">
        <f t="shared" ref="W179:W197" si="59">IF(O179&lt;&gt;"",(V179-N179)/V179,"")</f>
        <v/>
      </c>
    </row>
    <row r="180" spans="3:23" x14ac:dyDescent="0.2">
      <c r="C180" s="3">
        <f>IF(A180&lt;&gt;"",VLOOKUP(A180,Runners!A$3:AS$201,C$1,FALSE),0)</f>
        <v>0</v>
      </c>
      <c r="D180" s="6">
        <f t="shared" si="55"/>
        <v>176</v>
      </c>
      <c r="E180" s="2"/>
      <c r="F180" s="2"/>
      <c r="J180" s="1">
        <f t="shared" si="56"/>
        <v>0</v>
      </c>
      <c r="M180" s="8" t="str">
        <f>IF(D180&lt;=L$4,SMALL(E$4:E$202,D180),"")</f>
        <v/>
      </c>
      <c r="N180" s="8" t="str">
        <f>IF(D180&lt;=L$4,VLOOKUP(M180,E$4:F$202,2,FALSE),"")</f>
        <v/>
      </c>
      <c r="O180" s="1" t="str">
        <f>IF(D180&lt;=L$4,VLOOKUP(M180,E$4:J$202,6,FALSE),"")</f>
        <v/>
      </c>
      <c r="P180" s="40" t="str">
        <f>IF(D180&lt;=L$4,VLOOKUP(O180,A$4:B$202,2,FALSE),"")</f>
        <v/>
      </c>
      <c r="Q180" s="40" t="str">
        <f t="shared" si="57"/>
        <v/>
      </c>
      <c r="R180" s="6">
        <f t="shared" si="47"/>
        <v>0</v>
      </c>
      <c r="S180" s="6">
        <f>IF(AND(D180&lt;=L$4,P180&lt;&gt;"Y"),IF(N180&lt;VLOOKUP(O180,Runners!A$3:CT$201,S$1,FALSE),IF(Y$2="zero",0,Y$2),0),0)</f>
        <v>0</v>
      </c>
      <c r="T180" s="6">
        <f t="shared" si="58"/>
        <v>0</v>
      </c>
      <c r="U180" s="2"/>
      <c r="V180" s="2" t="str">
        <f>IF(O180&lt;&gt;"",VLOOKUP(O180,Runners!CZ$3:DM$201,V$1,FALSE),"")</f>
        <v/>
      </c>
      <c r="W180" s="19" t="str">
        <f t="shared" si="59"/>
        <v/>
      </c>
    </row>
    <row r="181" spans="3:23" x14ac:dyDescent="0.2">
      <c r="C181" s="3">
        <f>IF(A181&lt;&gt;"",VLOOKUP(A181,Runners!A$3:AS$201,C$1,FALSE),0)</f>
        <v>0</v>
      </c>
      <c r="D181" s="6">
        <f t="shared" si="55"/>
        <v>177</v>
      </c>
      <c r="E181" s="2"/>
      <c r="F181" s="2"/>
      <c r="J181" s="1">
        <f t="shared" si="56"/>
        <v>0</v>
      </c>
      <c r="M181" s="8" t="str">
        <f>IF(D181&lt;=L$4,SMALL(E$4:E$202,D181),"")</f>
        <v/>
      </c>
      <c r="N181" s="8" t="str">
        <f>IF(D181&lt;=L$4,VLOOKUP(M181,E$4:F$202,2,FALSE),"")</f>
        <v/>
      </c>
      <c r="O181" s="1" t="str">
        <f>IF(D181&lt;=L$4,VLOOKUP(M181,E$4:J$202,6,FALSE),"")</f>
        <v/>
      </c>
      <c r="P181" s="40" t="str">
        <f>IF(D181&lt;=L$4,VLOOKUP(O181,A$4:B$202,2,FALSE),"")</f>
        <v/>
      </c>
      <c r="Q181" s="40" t="str">
        <f t="shared" si="57"/>
        <v/>
      </c>
      <c r="R181" s="6">
        <f t="shared" si="47"/>
        <v>0</v>
      </c>
      <c r="S181" s="6">
        <f>IF(AND(D181&lt;=L$4,P181&lt;&gt;"Y"),IF(N181&lt;VLOOKUP(O181,Runners!A$3:CT$201,S$1,FALSE),IF(Y$2="zero",0,Y$2),0),0)</f>
        <v>0</v>
      </c>
      <c r="T181" s="6">
        <f t="shared" si="58"/>
        <v>0</v>
      </c>
      <c r="U181" s="2"/>
      <c r="V181" s="2" t="str">
        <f>IF(O181&lt;&gt;"",VLOOKUP(O181,Runners!CZ$3:DM$201,V$1,FALSE),"")</f>
        <v/>
      </c>
      <c r="W181" s="19" t="str">
        <f t="shared" si="59"/>
        <v/>
      </c>
    </row>
    <row r="182" spans="3:23" x14ac:dyDescent="0.2">
      <c r="C182" s="3">
        <f>IF(A182&lt;&gt;"",VLOOKUP(A182,Runners!A$3:AS$201,C$1,FALSE),0)</f>
        <v>0</v>
      </c>
      <c r="D182" s="6">
        <f t="shared" si="55"/>
        <v>178</v>
      </c>
      <c r="E182" s="2"/>
      <c r="F182" s="2"/>
      <c r="J182" s="1">
        <f t="shared" si="56"/>
        <v>0</v>
      </c>
      <c r="M182" s="8" t="str">
        <f>IF(D182&lt;=L$4,SMALL(E$4:E$202,D182),"")</f>
        <v/>
      </c>
      <c r="N182" s="8" t="str">
        <f>IF(D182&lt;=L$4,VLOOKUP(M182,E$4:F$202,2,FALSE),"")</f>
        <v/>
      </c>
      <c r="O182" s="1" t="str">
        <f>IF(D182&lt;=L$4,VLOOKUP(M182,E$4:J$202,6,FALSE),"")</f>
        <v/>
      </c>
      <c r="P182" s="40" t="str">
        <f>IF(D182&lt;=L$4,VLOOKUP(O182,A$4:B$202,2,FALSE),"")</f>
        <v/>
      </c>
      <c r="Q182" s="40" t="str">
        <f t="shared" si="57"/>
        <v/>
      </c>
      <c r="R182" s="6">
        <f t="shared" si="47"/>
        <v>0</v>
      </c>
      <c r="S182" s="6">
        <f>IF(AND(D182&lt;=L$4,P182&lt;&gt;"Y"),IF(N182&lt;VLOOKUP(O182,Runners!A$3:CT$201,S$1,FALSE),IF(Y$2="zero",0,Y$2),0),0)</f>
        <v>0</v>
      </c>
      <c r="T182" s="6">
        <f t="shared" si="58"/>
        <v>0</v>
      </c>
      <c r="U182" s="2"/>
      <c r="V182" s="2" t="str">
        <f>IF(O182&lt;&gt;"",VLOOKUP(O182,Runners!CZ$3:DM$201,V$1,FALSE),"")</f>
        <v/>
      </c>
      <c r="W182" s="19" t="str">
        <f t="shared" si="59"/>
        <v/>
      </c>
    </row>
    <row r="183" spans="3:23" x14ac:dyDescent="0.2">
      <c r="C183" s="3">
        <f>IF(A183&lt;&gt;"",VLOOKUP(A183,Runners!A$3:AS$201,C$1,FALSE),0)</f>
        <v>0</v>
      </c>
      <c r="D183" s="6">
        <f t="shared" si="55"/>
        <v>179</v>
      </c>
      <c r="E183" s="2"/>
      <c r="F183" s="2"/>
      <c r="J183" s="1">
        <f t="shared" si="56"/>
        <v>0</v>
      </c>
      <c r="M183" s="8" t="str">
        <f>IF(D183&lt;=L$4,SMALL(E$4:E$202,D183),"")</f>
        <v/>
      </c>
      <c r="N183" s="8" t="str">
        <f>IF(D183&lt;=L$4,VLOOKUP(M183,E$4:F$202,2,FALSE),"")</f>
        <v/>
      </c>
      <c r="O183" s="1" t="str">
        <f>IF(D183&lt;=L$4,VLOOKUP(M183,E$4:J$202,6,FALSE),"")</f>
        <v/>
      </c>
      <c r="P183" s="40" t="str">
        <f>IF(D183&lt;=L$4,VLOOKUP(O183,A$4:B$202,2,FALSE),"")</f>
        <v/>
      </c>
      <c r="Q183" s="40" t="str">
        <f t="shared" si="57"/>
        <v/>
      </c>
      <c r="R183" s="6">
        <f t="shared" si="47"/>
        <v>0</v>
      </c>
      <c r="S183" s="6">
        <f>IF(AND(D183&lt;=L$4,P183&lt;&gt;"Y"),IF(N183&lt;VLOOKUP(O183,Runners!A$3:CT$201,S$1,FALSE),IF(Y$2="zero",0,Y$2),0),0)</f>
        <v>0</v>
      </c>
      <c r="T183" s="6">
        <f t="shared" si="58"/>
        <v>0</v>
      </c>
      <c r="U183" s="2"/>
      <c r="V183" s="2" t="str">
        <f>IF(O183&lt;&gt;"",VLOOKUP(O183,Runners!CZ$3:DM$201,V$1,FALSE),"")</f>
        <v/>
      </c>
      <c r="W183" s="19" t="str">
        <f t="shared" si="59"/>
        <v/>
      </c>
    </row>
    <row r="184" spans="3:23" x14ac:dyDescent="0.2">
      <c r="C184" s="3">
        <f>IF(A184&lt;&gt;"",VLOOKUP(A184,Runners!A$3:AS$201,C$1,FALSE),0)</f>
        <v>0</v>
      </c>
      <c r="D184" s="6">
        <f t="shared" si="55"/>
        <v>180</v>
      </c>
      <c r="E184" s="2"/>
      <c r="F184" s="2"/>
      <c r="J184" s="1">
        <f t="shared" si="56"/>
        <v>0</v>
      </c>
      <c r="M184" s="8" t="str">
        <f>IF(D184&lt;=L$4,SMALL(E$4:E$202,D184),"")</f>
        <v/>
      </c>
      <c r="N184" s="8" t="str">
        <f>IF(D184&lt;=L$4,VLOOKUP(M184,E$4:F$202,2,FALSE),"")</f>
        <v/>
      </c>
      <c r="O184" s="1" t="str">
        <f>IF(D184&lt;=L$4,VLOOKUP(M184,E$4:J$202,6,FALSE),"")</f>
        <v/>
      </c>
      <c r="P184" s="40" t="str">
        <f>IF(D184&lt;=L$4,VLOOKUP(O184,A$4:B$202,2,FALSE),"")</f>
        <v/>
      </c>
      <c r="Q184" s="40" t="str">
        <f t="shared" si="57"/>
        <v/>
      </c>
      <c r="R184" s="6">
        <f t="shared" si="47"/>
        <v>0</v>
      </c>
      <c r="S184" s="6">
        <f>IF(AND(D184&lt;=L$4,P184&lt;&gt;"Y"),IF(N184&lt;VLOOKUP(O184,Runners!A$3:CT$201,S$1,FALSE),IF(Y$2="zero",0,Y$2),0),0)</f>
        <v>0</v>
      </c>
      <c r="T184" s="6">
        <f t="shared" si="58"/>
        <v>0</v>
      </c>
      <c r="U184" s="2"/>
      <c r="V184" s="2" t="str">
        <f>IF(O184&lt;&gt;"",VLOOKUP(O184,Runners!CZ$3:DM$201,V$1,FALSE),"")</f>
        <v/>
      </c>
      <c r="W184" s="19" t="str">
        <f t="shared" si="59"/>
        <v/>
      </c>
    </row>
    <row r="185" spans="3:23" x14ac:dyDescent="0.2">
      <c r="C185" s="3">
        <f>IF(A185&lt;&gt;"",VLOOKUP(A185,Runners!A$3:AS$201,C$1,FALSE),0)</f>
        <v>0</v>
      </c>
      <c r="D185" s="6">
        <f t="shared" si="55"/>
        <v>181</v>
      </c>
      <c r="E185" s="2"/>
      <c r="F185" s="2"/>
      <c r="J185" s="1">
        <f t="shared" si="56"/>
        <v>0</v>
      </c>
      <c r="M185" s="8" t="str">
        <f>IF(D185&lt;=L$4,SMALL(E$4:E$202,D185),"")</f>
        <v/>
      </c>
      <c r="N185" s="8" t="str">
        <f>IF(D185&lt;=L$4,VLOOKUP(M185,E$4:F$202,2,FALSE),"")</f>
        <v/>
      </c>
      <c r="O185" s="1" t="str">
        <f>IF(D185&lt;=L$4,VLOOKUP(M185,E$4:J$202,6,FALSE),"")</f>
        <v/>
      </c>
      <c r="P185" s="40" t="str">
        <f>IF(D185&lt;=L$4,VLOOKUP(O185,A$4:B$202,2,FALSE),"")</f>
        <v/>
      </c>
      <c r="Q185" s="40" t="str">
        <f t="shared" si="57"/>
        <v/>
      </c>
      <c r="R185" s="6">
        <f t="shared" si="47"/>
        <v>0</v>
      </c>
      <c r="S185" s="6">
        <f>IF(AND(D185&lt;=L$4,P185&lt;&gt;"Y"),IF(N185&lt;VLOOKUP(O185,Runners!A$3:CT$201,S$1,FALSE),IF(Y$2="zero",0,Y$2),0),0)</f>
        <v>0</v>
      </c>
      <c r="T185" s="6">
        <f t="shared" si="58"/>
        <v>0</v>
      </c>
      <c r="U185" s="2"/>
      <c r="V185" s="2" t="str">
        <f>IF(O185&lt;&gt;"",VLOOKUP(O185,Runners!CZ$3:DM$201,V$1,FALSE),"")</f>
        <v/>
      </c>
      <c r="W185" s="19" t="str">
        <f t="shared" si="59"/>
        <v/>
      </c>
    </row>
    <row r="186" spans="3:23" x14ac:dyDescent="0.2">
      <c r="C186" s="3">
        <f>IF(A186&lt;&gt;"",VLOOKUP(A186,Runners!A$3:AS$201,C$1,FALSE),0)</f>
        <v>0</v>
      </c>
      <c r="D186" s="6">
        <f t="shared" si="55"/>
        <v>182</v>
      </c>
      <c r="E186" s="2"/>
      <c r="F186" s="2"/>
      <c r="J186" s="1">
        <f t="shared" si="56"/>
        <v>0</v>
      </c>
      <c r="M186" s="8" t="str">
        <f>IF(D186&lt;=L$4,SMALL(E$4:E$202,D186),"")</f>
        <v/>
      </c>
      <c r="N186" s="8" t="str">
        <f>IF(D186&lt;=L$4,VLOOKUP(M186,E$4:F$202,2,FALSE),"")</f>
        <v/>
      </c>
      <c r="O186" s="1" t="str">
        <f>IF(D186&lt;=L$4,VLOOKUP(M186,E$4:J$202,6,FALSE),"")</f>
        <v/>
      </c>
      <c r="P186" s="40" t="str">
        <f>IF(D186&lt;=L$4,VLOOKUP(O186,A$4:B$202,2,FALSE),"")</f>
        <v/>
      </c>
      <c r="Q186" s="40" t="str">
        <f t="shared" si="57"/>
        <v/>
      </c>
      <c r="R186" s="6">
        <f t="shared" si="47"/>
        <v>0</v>
      </c>
      <c r="S186" s="6">
        <f>IF(AND(D186&lt;=L$4,P186&lt;&gt;"Y"),IF(N186&lt;VLOOKUP(O186,Runners!A$3:CT$201,S$1,FALSE),IF(Y$2="zero",0,Y$2),0),0)</f>
        <v>0</v>
      </c>
      <c r="T186" s="6">
        <f t="shared" si="58"/>
        <v>0</v>
      </c>
      <c r="U186" s="2"/>
      <c r="V186" s="2" t="str">
        <f>IF(O186&lt;&gt;"",VLOOKUP(O186,Runners!CZ$3:DM$201,V$1,FALSE),"")</f>
        <v/>
      </c>
      <c r="W186" s="19" t="str">
        <f t="shared" si="59"/>
        <v/>
      </c>
    </row>
    <row r="187" spans="3:23" x14ac:dyDescent="0.2">
      <c r="C187" s="3">
        <f>IF(A187&lt;&gt;"",VLOOKUP(A187,Runners!A$3:AS$201,C$1,FALSE),0)</f>
        <v>0</v>
      </c>
      <c r="D187" s="6">
        <f t="shared" si="55"/>
        <v>183</v>
      </c>
      <c r="E187" s="2"/>
      <c r="F187" s="2"/>
      <c r="J187" s="1">
        <f t="shared" si="56"/>
        <v>0</v>
      </c>
      <c r="M187" s="8" t="str">
        <f>IF(D187&lt;=L$4,SMALL(E$4:E$202,D187),"")</f>
        <v/>
      </c>
      <c r="N187" s="8" t="str">
        <f>IF(D187&lt;=L$4,VLOOKUP(M187,E$4:F$202,2,FALSE),"")</f>
        <v/>
      </c>
      <c r="O187" s="1" t="str">
        <f>IF(D187&lt;=L$4,VLOOKUP(M187,E$4:J$202,6,FALSE),"")</f>
        <v/>
      </c>
      <c r="P187" s="40" t="str">
        <f>IF(D187&lt;=L$4,VLOOKUP(O187,A$4:B$202,2,FALSE),"")</f>
        <v/>
      </c>
      <c r="Q187" s="40" t="str">
        <f t="shared" si="57"/>
        <v/>
      </c>
      <c r="R187" s="6">
        <f t="shared" si="47"/>
        <v>0</v>
      </c>
      <c r="S187" s="6">
        <f>IF(AND(D187&lt;=L$4,P187&lt;&gt;"Y"),IF(N187&lt;VLOOKUP(O187,Runners!A$3:CT$201,S$1,FALSE),IF(Y$2="zero",0,Y$2),0),0)</f>
        <v>0</v>
      </c>
      <c r="T187" s="6">
        <f t="shared" si="58"/>
        <v>0</v>
      </c>
      <c r="U187" s="2"/>
      <c r="V187" s="2" t="str">
        <f>IF(O187&lt;&gt;"",VLOOKUP(O187,Runners!CZ$3:DM$201,V$1,FALSE),"")</f>
        <v/>
      </c>
      <c r="W187" s="19" t="str">
        <f t="shared" si="59"/>
        <v/>
      </c>
    </row>
    <row r="188" spans="3:23" x14ac:dyDescent="0.2">
      <c r="C188" s="3">
        <f>IF(A188&lt;&gt;"",VLOOKUP(A188,Runners!A$3:AS$201,C$1,FALSE),0)</f>
        <v>0</v>
      </c>
      <c r="D188" s="6">
        <f t="shared" si="55"/>
        <v>184</v>
      </c>
      <c r="E188" s="2"/>
      <c r="F188" s="2"/>
      <c r="J188" s="1">
        <f t="shared" si="56"/>
        <v>0</v>
      </c>
      <c r="M188" s="8" t="str">
        <f>IF(D188&lt;=L$4,SMALL(E$4:E$202,D188),"")</f>
        <v/>
      </c>
      <c r="N188" s="8" t="str">
        <f>IF(D188&lt;=L$4,VLOOKUP(M188,E$4:F$202,2,FALSE),"")</f>
        <v/>
      </c>
      <c r="O188" s="1" t="str">
        <f>IF(D188&lt;=L$4,VLOOKUP(M188,E$4:J$202,6,FALSE),"")</f>
        <v/>
      </c>
      <c r="P188" s="40" t="str">
        <f>IF(D188&lt;=L$4,VLOOKUP(O188,A$4:B$202,2,FALSE),"")</f>
        <v/>
      </c>
      <c r="Q188" s="40" t="str">
        <f t="shared" si="57"/>
        <v/>
      </c>
      <c r="R188" s="6">
        <f t="shared" si="47"/>
        <v>0</v>
      </c>
      <c r="S188" s="6">
        <f>IF(AND(D188&lt;=L$4,P188&lt;&gt;"Y"),IF(N188&lt;VLOOKUP(O188,Runners!A$3:CT$201,S$1,FALSE),IF(Y$2="zero",0,Y$2),0),0)</f>
        <v>0</v>
      </c>
      <c r="T188" s="6">
        <f t="shared" si="58"/>
        <v>0</v>
      </c>
      <c r="U188" s="2"/>
      <c r="V188" s="2" t="str">
        <f>IF(O188&lt;&gt;"",VLOOKUP(O188,Runners!CZ$3:DM$201,V$1,FALSE),"")</f>
        <v/>
      </c>
      <c r="W188" s="19" t="str">
        <f t="shared" si="59"/>
        <v/>
      </c>
    </row>
    <row r="189" spans="3:23" x14ac:dyDescent="0.2">
      <c r="C189" s="3">
        <f>IF(A189&lt;&gt;"",VLOOKUP(A189,Runners!A$3:AS$201,C$1,FALSE),0)</f>
        <v>0</v>
      </c>
      <c r="D189" s="6">
        <f t="shared" si="55"/>
        <v>185</v>
      </c>
      <c r="E189" s="2"/>
      <c r="F189" s="2"/>
      <c r="J189" s="1">
        <f t="shared" si="56"/>
        <v>0</v>
      </c>
      <c r="M189" s="8" t="str">
        <f>IF(D189&lt;=L$4,SMALL(E$4:E$202,D189),"")</f>
        <v/>
      </c>
      <c r="N189" s="8" t="str">
        <f>IF(D189&lt;=L$4,VLOOKUP(M189,E$4:F$202,2,FALSE),"")</f>
        <v/>
      </c>
      <c r="O189" s="1" t="str">
        <f>IF(D189&lt;=L$4,VLOOKUP(M189,E$4:J$202,6,FALSE),"")</f>
        <v/>
      </c>
      <c r="P189" s="40" t="str">
        <f>IF(D189&lt;=L$4,VLOOKUP(O189,A$4:B$202,2,FALSE),"")</f>
        <v/>
      </c>
      <c r="Q189" s="40" t="str">
        <f t="shared" si="57"/>
        <v/>
      </c>
      <c r="R189" s="6">
        <f t="shared" si="47"/>
        <v>0</v>
      </c>
      <c r="S189" s="6">
        <f>IF(AND(D189&lt;=L$4,P189&lt;&gt;"Y"),IF(N189&lt;VLOOKUP(O189,Runners!A$3:CT$201,S$1,FALSE),IF(Y$2="zero",0,Y$2),0),0)</f>
        <v>0</v>
      </c>
      <c r="T189" s="6">
        <f t="shared" si="58"/>
        <v>0</v>
      </c>
      <c r="U189" s="2"/>
      <c r="V189" s="2" t="str">
        <f>IF(O189&lt;&gt;"",VLOOKUP(O189,Runners!CZ$3:DM$201,V$1,FALSE),"")</f>
        <v/>
      </c>
      <c r="W189" s="19" t="str">
        <f t="shared" si="59"/>
        <v/>
      </c>
    </row>
    <row r="190" spans="3:23" x14ac:dyDescent="0.2">
      <c r="C190" s="3">
        <f>IF(A190&lt;&gt;"",VLOOKUP(A190,Runners!A$3:AS$201,C$1,FALSE),0)</f>
        <v>0</v>
      </c>
      <c r="D190" s="6">
        <f t="shared" si="55"/>
        <v>186</v>
      </c>
      <c r="E190" s="2"/>
      <c r="F190" s="2"/>
      <c r="J190" s="1">
        <f t="shared" si="56"/>
        <v>0</v>
      </c>
      <c r="M190" s="8" t="str">
        <f>IF(D190&lt;=L$4,SMALL(E$4:E$202,D190),"")</f>
        <v/>
      </c>
      <c r="N190" s="8" t="str">
        <f>IF(D190&lt;=L$4,VLOOKUP(M190,E$4:F$202,2,FALSE),"")</f>
        <v/>
      </c>
      <c r="O190" s="1" t="str">
        <f>IF(D190&lt;=L$4,VLOOKUP(M190,E$4:J$202,6,FALSE),"")</f>
        <v/>
      </c>
      <c r="P190" s="40" t="str">
        <f>IF(D190&lt;=L$4,VLOOKUP(O190,A$4:B$202,2,FALSE),"")</f>
        <v/>
      </c>
      <c r="Q190" s="40" t="str">
        <f t="shared" si="57"/>
        <v/>
      </c>
      <c r="R190" s="6">
        <f t="shared" si="47"/>
        <v>0</v>
      </c>
      <c r="S190" s="6">
        <f>IF(AND(D190&lt;=L$4,P190&lt;&gt;"Y"),IF(N190&lt;VLOOKUP(O190,Runners!A$3:CT$201,S$1,FALSE),IF(Y$2="zero",0,Y$2),0),0)</f>
        <v>0</v>
      </c>
      <c r="T190" s="6">
        <f t="shared" si="58"/>
        <v>0</v>
      </c>
      <c r="U190" s="2"/>
      <c r="V190" s="2" t="str">
        <f>IF(O190&lt;&gt;"",VLOOKUP(O190,Runners!CZ$3:DM$201,V$1,FALSE),"")</f>
        <v/>
      </c>
      <c r="W190" s="19" t="str">
        <f t="shared" si="59"/>
        <v/>
      </c>
    </row>
    <row r="191" spans="3:23" x14ac:dyDescent="0.2">
      <c r="C191" s="3">
        <f>IF(A191&lt;&gt;"",VLOOKUP(A191,Runners!A$3:AS$201,C$1,FALSE),0)</f>
        <v>0</v>
      </c>
      <c r="D191" s="6">
        <f t="shared" si="55"/>
        <v>187</v>
      </c>
      <c r="E191" s="2"/>
      <c r="F191" s="2"/>
      <c r="J191" s="1">
        <f t="shared" si="56"/>
        <v>0</v>
      </c>
      <c r="M191" s="8" t="str">
        <f>IF(D191&lt;=L$4,SMALL(E$4:E$202,D191),"")</f>
        <v/>
      </c>
      <c r="N191" s="8" t="str">
        <f>IF(D191&lt;=L$4,VLOOKUP(M191,E$4:F$202,2,FALSE),"")</f>
        <v/>
      </c>
      <c r="O191" s="1" t="str">
        <f>IF(D191&lt;=L$4,VLOOKUP(M191,E$4:J$202,6,FALSE),"")</f>
        <v/>
      </c>
      <c r="P191" s="40" t="str">
        <f>IF(D191&lt;=L$4,VLOOKUP(O191,A$4:B$202,2,FALSE),"")</f>
        <v/>
      </c>
      <c r="Q191" s="40" t="str">
        <f t="shared" si="57"/>
        <v/>
      </c>
      <c r="R191" s="6">
        <f t="shared" si="47"/>
        <v>0</v>
      </c>
      <c r="S191" s="6">
        <f>IF(AND(D191&lt;=L$4,P191&lt;&gt;"Y"),IF(N191&lt;VLOOKUP(O191,Runners!A$3:CT$201,S$1,FALSE),IF(Y$2="zero",0,Y$2),0),0)</f>
        <v>0</v>
      </c>
      <c r="T191" s="6">
        <f t="shared" si="58"/>
        <v>0</v>
      </c>
      <c r="U191" s="2"/>
      <c r="V191" s="2" t="str">
        <f>IF(O191&lt;&gt;"",VLOOKUP(O191,Runners!CZ$3:DM$201,V$1,FALSE),"")</f>
        <v/>
      </c>
      <c r="W191" s="19" t="str">
        <f t="shared" si="59"/>
        <v/>
      </c>
    </row>
    <row r="192" spans="3:23" x14ac:dyDescent="0.2">
      <c r="C192" s="3">
        <f>IF(A192&lt;&gt;"",VLOOKUP(A192,Runners!A$3:AS$201,C$1,FALSE),0)</f>
        <v>0</v>
      </c>
      <c r="D192" s="6">
        <f t="shared" si="55"/>
        <v>188</v>
      </c>
      <c r="E192" s="2"/>
      <c r="F192" s="2"/>
      <c r="J192" s="1">
        <f t="shared" si="56"/>
        <v>0</v>
      </c>
      <c r="M192" s="8" t="str">
        <f>IF(D192&lt;=L$4,SMALL(E$4:E$202,D192),"")</f>
        <v/>
      </c>
      <c r="N192" s="8" t="str">
        <f>IF(D192&lt;=L$4,VLOOKUP(M192,E$4:F$202,2,FALSE),"")</f>
        <v/>
      </c>
      <c r="O192" s="1" t="str">
        <f>IF(D192&lt;=L$4,VLOOKUP(M192,E$4:J$202,6,FALSE),"")</f>
        <v/>
      </c>
      <c r="P192" s="40" t="str">
        <f>IF(D192&lt;=L$4,VLOOKUP(O192,A$4:B$202,2,FALSE),"")</f>
        <v/>
      </c>
      <c r="Q192" s="40" t="str">
        <f t="shared" si="57"/>
        <v/>
      </c>
      <c r="R192" s="6">
        <f t="shared" si="47"/>
        <v>0</v>
      </c>
      <c r="S192" s="6">
        <f>IF(AND(D192&lt;=L$4,P192&lt;&gt;"Y"),IF(N192&lt;VLOOKUP(O192,Runners!A$3:CT$201,S$1,FALSE),IF(Y$2="zero",0,Y$2),0),0)</f>
        <v>0</v>
      </c>
      <c r="T192" s="6">
        <f t="shared" si="58"/>
        <v>0</v>
      </c>
      <c r="U192" s="2"/>
      <c r="V192" s="2" t="str">
        <f>IF(O192&lt;&gt;"",VLOOKUP(O192,Runners!CZ$3:DM$201,V$1,FALSE),"")</f>
        <v/>
      </c>
      <c r="W192" s="19" t="str">
        <f t="shared" si="59"/>
        <v/>
      </c>
    </row>
    <row r="193" spans="3:23" x14ac:dyDescent="0.2">
      <c r="C193" s="3">
        <f>IF(A193&lt;&gt;"",VLOOKUP(A193,Runners!A$3:AS$201,C$1,FALSE),0)</f>
        <v>0</v>
      </c>
      <c r="D193" s="6">
        <f t="shared" si="55"/>
        <v>189</v>
      </c>
      <c r="E193" s="2"/>
      <c r="F193" s="2"/>
      <c r="J193" s="1">
        <f t="shared" si="56"/>
        <v>0</v>
      </c>
      <c r="M193" s="8" t="str">
        <f>IF(D193&lt;=L$4,SMALL(E$4:E$202,D193),"")</f>
        <v/>
      </c>
      <c r="N193" s="8" t="str">
        <f>IF(D193&lt;=L$4,VLOOKUP(M193,E$4:F$202,2,FALSE),"")</f>
        <v/>
      </c>
      <c r="O193" s="1" t="str">
        <f>IF(D193&lt;=L$4,VLOOKUP(M193,E$4:J$202,6,FALSE),"")</f>
        <v/>
      </c>
      <c r="P193" s="40" t="str">
        <f>IF(D193&lt;=L$4,VLOOKUP(O193,A$4:B$202,2,FALSE),"")</f>
        <v/>
      </c>
      <c r="Q193" s="40" t="str">
        <f t="shared" si="57"/>
        <v/>
      </c>
      <c r="R193" s="6">
        <f t="shared" si="47"/>
        <v>0</v>
      </c>
      <c r="S193" s="6">
        <f>IF(AND(D193&lt;=L$4,P193&lt;&gt;"Y"),IF(N193&lt;VLOOKUP(O193,Runners!A$3:CT$201,S$1,FALSE),IF(Y$2="zero",0,Y$2),0),0)</f>
        <v>0</v>
      </c>
      <c r="T193" s="6">
        <f t="shared" si="58"/>
        <v>0</v>
      </c>
      <c r="U193" s="2"/>
      <c r="V193" s="2" t="str">
        <f>IF(O193&lt;&gt;"",VLOOKUP(O193,Runners!CZ$3:DM$201,V$1,FALSE),"")</f>
        <v/>
      </c>
      <c r="W193" s="19" t="str">
        <f t="shared" si="59"/>
        <v/>
      </c>
    </row>
    <row r="194" spans="3:23" x14ac:dyDescent="0.2">
      <c r="C194" s="3">
        <f>IF(A194&lt;&gt;"",VLOOKUP(A194,Runners!A$3:AS$201,C$1,FALSE),0)</f>
        <v>0</v>
      </c>
      <c r="D194" s="6">
        <f t="shared" si="55"/>
        <v>190</v>
      </c>
      <c r="E194" s="2"/>
      <c r="F194" s="2"/>
      <c r="J194" s="1">
        <f t="shared" si="56"/>
        <v>0</v>
      </c>
      <c r="M194" s="8" t="str">
        <f>IF(D194&lt;=L$4,SMALL(E$4:E$202,D194),"")</f>
        <v/>
      </c>
      <c r="N194" s="8" t="str">
        <f>IF(D194&lt;=L$4,VLOOKUP(M194,E$4:F$202,2,FALSE),"")</f>
        <v/>
      </c>
      <c r="O194" s="1" t="str">
        <f>IF(D194&lt;=L$4,VLOOKUP(M194,E$4:J$202,6,FALSE),"")</f>
        <v/>
      </c>
      <c r="P194" s="40" t="str">
        <f>IF(D194&lt;=L$4,VLOOKUP(O194,A$4:B$202,2,FALSE),"")</f>
        <v/>
      </c>
      <c r="Q194" s="40" t="str">
        <f t="shared" si="57"/>
        <v/>
      </c>
      <c r="R194" s="6">
        <f t="shared" si="47"/>
        <v>0</v>
      </c>
      <c r="S194" s="6">
        <f>IF(AND(D194&lt;=L$4,P194&lt;&gt;"Y"),IF(N194&lt;VLOOKUP(O194,Runners!A$3:CT$201,S$1,FALSE),IF(Y$2="zero",0,Y$2),0),0)</f>
        <v>0</v>
      </c>
      <c r="T194" s="6">
        <f t="shared" si="58"/>
        <v>0</v>
      </c>
      <c r="U194" s="2"/>
      <c r="V194" s="2" t="str">
        <f>IF(O194&lt;&gt;"",VLOOKUP(O194,Runners!CZ$3:DM$201,V$1,FALSE),"")</f>
        <v/>
      </c>
      <c r="W194" s="19" t="str">
        <f t="shared" si="59"/>
        <v/>
      </c>
    </row>
    <row r="195" spans="3:23" x14ac:dyDescent="0.2">
      <c r="C195" s="3">
        <f>IF(A195&lt;&gt;"",VLOOKUP(A195,Runners!A$3:AS$201,C$1,FALSE),0)</f>
        <v>0</v>
      </c>
      <c r="D195" s="6">
        <f t="shared" si="55"/>
        <v>191</v>
      </c>
      <c r="E195" s="2"/>
      <c r="F195" s="2"/>
      <c r="J195" s="1">
        <f t="shared" si="56"/>
        <v>0</v>
      </c>
      <c r="M195" s="8" t="str">
        <f>IF(D195&lt;=L$4,SMALL(E$4:E$202,D195),"")</f>
        <v/>
      </c>
      <c r="N195" s="8" t="str">
        <f>IF(D195&lt;=L$4,VLOOKUP(M195,E$4:F$202,2,FALSE),"")</f>
        <v/>
      </c>
      <c r="O195" s="1" t="str">
        <f>IF(D195&lt;=L$4,VLOOKUP(M195,E$4:J$202,6,FALSE),"")</f>
        <v/>
      </c>
      <c r="P195" s="40" t="str">
        <f>IF(D195&lt;=L$4,VLOOKUP(O195,A$4:B$202,2,FALSE),"")</f>
        <v/>
      </c>
      <c r="Q195" s="40" t="str">
        <f t="shared" si="57"/>
        <v/>
      </c>
      <c r="R195" s="6">
        <f t="shared" si="47"/>
        <v>0</v>
      </c>
      <c r="S195" s="6">
        <f>IF(AND(D195&lt;=L$4,P195&lt;&gt;"Y"),IF(N195&lt;VLOOKUP(O195,Runners!A$3:CT$201,S$1,FALSE),IF(Y$2="zero",0,Y$2),0),0)</f>
        <v>0</v>
      </c>
      <c r="T195" s="6">
        <f t="shared" si="58"/>
        <v>0</v>
      </c>
      <c r="U195" s="2"/>
      <c r="V195" s="2" t="str">
        <f>IF(O195&lt;&gt;"",VLOOKUP(O195,Runners!CZ$3:DM$201,V$1,FALSE),"")</f>
        <v/>
      </c>
      <c r="W195" s="19" t="str">
        <f t="shared" si="59"/>
        <v/>
      </c>
    </row>
    <row r="196" spans="3:23" x14ac:dyDescent="0.2">
      <c r="C196" s="3">
        <f>IF(A196&lt;&gt;"",VLOOKUP(A196,Runners!A$3:AS$201,C$1,FALSE),0)</f>
        <v>0</v>
      </c>
      <c r="D196" s="6">
        <f t="shared" si="55"/>
        <v>192</v>
      </c>
      <c r="E196" s="2"/>
      <c r="F196" s="2"/>
      <c r="J196" s="1">
        <f t="shared" si="56"/>
        <v>0</v>
      </c>
      <c r="M196" s="8" t="str">
        <f>IF(D196&lt;=L$4,SMALL(E$4:E$202,D196),"")</f>
        <v/>
      </c>
      <c r="N196" s="8" t="str">
        <f>IF(D196&lt;=L$4,VLOOKUP(M196,E$4:F$202,2,FALSE),"")</f>
        <v/>
      </c>
      <c r="O196" s="1" t="str">
        <f>IF(D196&lt;=L$4,VLOOKUP(M196,E$4:J$202,6,FALSE),"")</f>
        <v/>
      </c>
      <c r="P196" s="40" t="str">
        <f>IF(D196&lt;=L$4,VLOOKUP(O196,A$4:B$202,2,FALSE),"")</f>
        <v/>
      </c>
      <c r="Q196" s="40" t="str">
        <f t="shared" si="57"/>
        <v/>
      </c>
      <c r="R196" s="6">
        <f t="shared" si="47"/>
        <v>0</v>
      </c>
      <c r="S196" s="6">
        <f>IF(AND(D196&lt;=L$4,P196&lt;&gt;"Y"),IF(N196&lt;VLOOKUP(O196,Runners!A$3:CT$201,S$1,FALSE),IF(Y$2="zero",0,Y$2),0),0)</f>
        <v>0</v>
      </c>
      <c r="T196" s="6">
        <f t="shared" si="58"/>
        <v>0</v>
      </c>
      <c r="U196" s="2"/>
      <c r="V196" s="2" t="str">
        <f>IF(O196&lt;&gt;"",VLOOKUP(O196,Runners!CZ$3:DM$201,V$1,FALSE),"")</f>
        <v/>
      </c>
      <c r="W196" s="19" t="str">
        <f t="shared" si="59"/>
        <v/>
      </c>
    </row>
    <row r="197" spans="3:23" x14ac:dyDescent="0.2">
      <c r="C197" s="3">
        <f>IF(A197&lt;&gt;"",VLOOKUP(A197,Runners!A$3:AS$201,C$1,FALSE),0)</f>
        <v>0</v>
      </c>
      <c r="D197" s="6">
        <f t="shared" si="55"/>
        <v>193</v>
      </c>
      <c r="E197" s="2"/>
      <c r="F197" s="2"/>
      <c r="J197" s="1">
        <f t="shared" si="56"/>
        <v>0</v>
      </c>
      <c r="M197" s="8" t="str">
        <f>IF(D197&lt;=L$4,SMALL(E$4:E$202,D197),"")</f>
        <v/>
      </c>
      <c r="N197" s="8" t="str">
        <f>IF(D197&lt;=L$4,VLOOKUP(M197,E$4:F$202,2,FALSE),"")</f>
        <v/>
      </c>
      <c r="O197" s="1" t="str">
        <f>IF(D197&lt;=L$4,VLOOKUP(M197,E$4:J$202,6,FALSE),"")</f>
        <v/>
      </c>
      <c r="P197" s="40" t="str">
        <f>IF(D197&lt;=L$4,VLOOKUP(O197,A$4:B$202,2,FALSE),"")</f>
        <v/>
      </c>
      <c r="Q197" s="40" t="str">
        <f t="shared" si="57"/>
        <v/>
      </c>
      <c r="R197" s="6">
        <f t="shared" si="47"/>
        <v>0</v>
      </c>
      <c r="S197" s="6">
        <f>IF(AND(D197&lt;=L$4,P197&lt;&gt;"Y"),IF(N197&lt;VLOOKUP(O197,Runners!A$3:CT$201,S$1,FALSE),IF(Y$2="zero",0,Y$2),0),0)</f>
        <v>0</v>
      </c>
      <c r="T197" s="6">
        <f t="shared" si="58"/>
        <v>0</v>
      </c>
      <c r="U197" s="2"/>
      <c r="V197" s="2" t="str">
        <f>IF(O197&lt;&gt;"",VLOOKUP(O197,Runners!CZ$3:DM$201,V$1,FALSE),"")</f>
        <v/>
      </c>
      <c r="W197" s="19" t="str">
        <f t="shared" si="59"/>
        <v/>
      </c>
    </row>
    <row r="198" spans="3:23" x14ac:dyDescent="0.2">
      <c r="C198" s="3">
        <f>IF(A198&lt;&gt;"",VLOOKUP(A198,Runners!A$3:AS$201,C$1,FALSE),0)</f>
        <v>0</v>
      </c>
      <c r="D198" s="6">
        <f t="shared" si="55"/>
        <v>194</v>
      </c>
      <c r="E198" s="2"/>
      <c r="F198" s="2"/>
      <c r="J198" s="1">
        <f t="shared" si="56"/>
        <v>0</v>
      </c>
      <c r="M198" s="8" t="str">
        <f>IF(D198&lt;=L$4,SMALL(E$4:E$202,D198),"")</f>
        <v/>
      </c>
      <c r="N198" s="8" t="str">
        <f>IF(D198&lt;=L$4,VLOOKUP(M198,E$4:F$202,2,FALSE),"")</f>
        <v/>
      </c>
      <c r="O198" s="1" t="str">
        <f>IF(D198&lt;=L$4,VLOOKUP(M198,E$4:J$202,6,FALSE),"")</f>
        <v/>
      </c>
      <c r="P198" s="40" t="str">
        <f>IF(D198&lt;=L$4,VLOOKUP(O198,A$4:B$202,2,FALSE),"")</f>
        <v/>
      </c>
      <c r="Q198" s="40" t="str">
        <f t="shared" ref="Q198:Q201" si="60">IF(D198&lt;=L$4,IF(P198="Y",Q197,Q197-1),"")</f>
        <v/>
      </c>
      <c r="R198" s="6">
        <f t="shared" ref="R198:R201" si="61">IF(Q198=Q197,0,IF(Q198&gt;0,Q198,1))</f>
        <v>0</v>
      </c>
      <c r="S198" s="6">
        <f>IF(AND(D198&lt;=L$4,P198&lt;&gt;"Y"),IF(N198&lt;VLOOKUP(O198,Runners!A$3:CT$201,S$1,FALSE),IF(Y$2="zero",0,Y$2),0),0)</f>
        <v>0</v>
      </c>
      <c r="T198" s="6">
        <f t="shared" ref="T198:T201" si="62">IF(AND(D198&lt;=L$4,P198&lt;&gt;"Y"),S198+R198,0)</f>
        <v>0</v>
      </c>
      <c r="U198" s="2"/>
      <c r="V198" s="2" t="str">
        <f>IF(O198&lt;&gt;"",VLOOKUP(O198,Runners!CZ$3:DM$201,V$1,FALSE),"")</f>
        <v/>
      </c>
      <c r="W198" s="19" t="str">
        <f t="shared" ref="W198:W201" si="63">IF(O198&lt;&gt;"",(V198-N198)/V198,"")</f>
        <v/>
      </c>
    </row>
    <row r="199" spans="3:23" x14ac:dyDescent="0.2">
      <c r="C199" s="3">
        <f>IF(A199&lt;&gt;"",VLOOKUP(A199,Runners!A$3:AS$201,C$1,FALSE),0)</f>
        <v>0</v>
      </c>
      <c r="D199" s="6">
        <f t="shared" si="55"/>
        <v>195</v>
      </c>
      <c r="E199" s="2"/>
      <c r="F199" s="2"/>
      <c r="J199" s="1">
        <f t="shared" ref="J199:J201" si="64">A199</f>
        <v>0</v>
      </c>
      <c r="M199" s="8" t="str">
        <f>IF(D199&lt;=L$4,SMALL(E$4:E$202,D199),"")</f>
        <v/>
      </c>
      <c r="N199" s="8" t="str">
        <f>IF(D199&lt;=L$4,VLOOKUP(M199,E$4:F$202,2,FALSE),"")</f>
        <v/>
      </c>
      <c r="O199" s="1" t="str">
        <f>IF(D199&lt;=L$4,VLOOKUP(M199,E$4:J$202,6,FALSE),"")</f>
        <v/>
      </c>
      <c r="P199" s="40" t="str">
        <f>IF(D199&lt;=L$4,VLOOKUP(O199,A$4:B$202,2,FALSE),"")</f>
        <v/>
      </c>
      <c r="Q199" s="40" t="str">
        <f t="shared" si="60"/>
        <v/>
      </c>
      <c r="R199" s="6">
        <f t="shared" si="61"/>
        <v>0</v>
      </c>
      <c r="S199" s="6">
        <f>IF(AND(D199&lt;=L$4,P199&lt;&gt;"Y"),IF(N199&lt;VLOOKUP(O199,Runners!A$3:CT$201,S$1,FALSE),IF(Y$2="zero",0,Y$2),0),0)</f>
        <v>0</v>
      </c>
      <c r="T199" s="6">
        <f t="shared" si="62"/>
        <v>0</v>
      </c>
      <c r="U199" s="2"/>
      <c r="V199" s="2" t="str">
        <f>IF(O199&lt;&gt;"",VLOOKUP(O199,Runners!CZ$3:DM$201,V$1,FALSE),"")</f>
        <v/>
      </c>
      <c r="W199" s="19" t="str">
        <f t="shared" si="63"/>
        <v/>
      </c>
    </row>
    <row r="200" spans="3:23" x14ac:dyDescent="0.2">
      <c r="C200" s="3">
        <f>IF(A200&lt;&gt;"",VLOOKUP(A200,Runners!A$3:AS$201,C$1,FALSE),0)</f>
        <v>0</v>
      </c>
      <c r="D200" s="6">
        <f t="shared" si="55"/>
        <v>196</v>
      </c>
      <c r="E200" s="2"/>
      <c r="F200" s="2"/>
      <c r="J200" s="1">
        <f t="shared" si="64"/>
        <v>0</v>
      </c>
      <c r="M200" s="8" t="str">
        <f>IF(D200&lt;=L$4,SMALL(E$4:E$202,D200),"")</f>
        <v/>
      </c>
      <c r="N200" s="8" t="str">
        <f>IF(D200&lt;=L$4,VLOOKUP(M200,E$4:F$202,2,FALSE),"")</f>
        <v/>
      </c>
      <c r="O200" s="1" t="str">
        <f>IF(D200&lt;=L$4,VLOOKUP(M200,E$4:J$202,6,FALSE),"")</f>
        <v/>
      </c>
      <c r="P200" s="40" t="str">
        <f>IF(D200&lt;=L$4,VLOOKUP(O200,A$4:B$202,2,FALSE),"")</f>
        <v/>
      </c>
      <c r="Q200" s="40" t="str">
        <f t="shared" si="60"/>
        <v/>
      </c>
      <c r="R200" s="6">
        <f t="shared" si="61"/>
        <v>0</v>
      </c>
      <c r="S200" s="6">
        <f>IF(AND(D200&lt;=L$4,P200&lt;&gt;"Y"),IF(N200&lt;VLOOKUP(O200,Runners!A$3:CT$201,S$1,FALSE),IF(Y$2="zero",0,Y$2),0),0)</f>
        <v>0</v>
      </c>
      <c r="T200" s="6">
        <f t="shared" si="62"/>
        <v>0</v>
      </c>
      <c r="U200" s="2"/>
      <c r="V200" s="2" t="str">
        <f>IF(O200&lt;&gt;"",VLOOKUP(O200,Runners!CZ$3:DM$201,V$1,FALSE),"")</f>
        <v/>
      </c>
      <c r="W200" s="19" t="str">
        <f t="shared" si="63"/>
        <v/>
      </c>
    </row>
    <row r="201" spans="3:23" x14ac:dyDescent="0.2">
      <c r="C201" s="3">
        <f>IF(A201&lt;&gt;"",VLOOKUP(A201,Runners!A$3:AS$201,C$1,FALSE),0)</f>
        <v>0</v>
      </c>
      <c r="D201" s="6">
        <f t="shared" si="55"/>
        <v>197</v>
      </c>
      <c r="E201" s="2"/>
      <c r="F201" s="2"/>
      <c r="J201" s="1">
        <f t="shared" si="64"/>
        <v>0</v>
      </c>
      <c r="M201" s="8" t="str">
        <f>IF(D201&lt;=L$4,SMALL(E$4:E$202,D201),"")</f>
        <v/>
      </c>
      <c r="N201" s="8" t="str">
        <f>IF(D201&lt;=L$4,VLOOKUP(M201,E$4:F$202,2,FALSE),"")</f>
        <v/>
      </c>
      <c r="O201" s="1" t="str">
        <f>IF(D201&lt;=L$4,VLOOKUP(M201,E$4:J$202,6,FALSE),"")</f>
        <v/>
      </c>
      <c r="P201" s="40" t="str">
        <f>IF(D201&lt;=L$4,VLOOKUP(O201,A$4:B$202,2,FALSE),"")</f>
        <v/>
      </c>
      <c r="Q201" s="40" t="str">
        <f t="shared" si="60"/>
        <v/>
      </c>
      <c r="R201" s="6">
        <f t="shared" si="61"/>
        <v>0</v>
      </c>
      <c r="S201" s="6">
        <f>IF(AND(D201&lt;=L$4,P201&lt;&gt;"Y"),IF(N201&lt;VLOOKUP(O201,Runners!A$3:CT$201,S$1,FALSE),IF(Y$2="zero",0,Y$2),0),0)</f>
        <v>0</v>
      </c>
      <c r="T201" s="6">
        <f t="shared" si="62"/>
        <v>0</v>
      </c>
      <c r="U201" s="2"/>
      <c r="V201" s="2" t="str">
        <f>IF(O201&lt;&gt;"",VLOOKUP(O201,Runners!CZ$3:DM$201,V$1,FALSE),"")</f>
        <v/>
      </c>
      <c r="W201" s="19" t="str">
        <f t="shared" si="63"/>
        <v/>
      </c>
    </row>
    <row r="202" spans="3:23" x14ac:dyDescent="0.2">
      <c r="S202" s="6" t="e">
        <f>IF(D202&lt;=L$4,IF(N202&lt;VLOOKUP(O202,Runners!A$3:CT$201,S$1,FALSE),2,0),0)</f>
        <v>#N/A</v>
      </c>
    </row>
  </sheetData>
  <sortState xmlns:xlrd2="http://schemas.microsoft.com/office/spreadsheetml/2017/richdata2" ref="A4:CE126">
    <sortCondition ref="A126"/>
  </sortState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CE202"/>
  <sheetViews>
    <sheetView showZeros="0" workbookViewId="0">
      <pane xSplit="4" ySplit="2" topLeftCell="E21" activePane="bottomRight" state="frozen"/>
      <selection pane="topRight" activeCell="E1" sqref="E1"/>
      <selection pane="bottomLeft" activeCell="A3" sqref="A3"/>
      <selection pane="bottomRight" activeCell="C55" sqref="C55:F55"/>
    </sheetView>
  </sheetViews>
  <sheetFormatPr defaultColWidth="8.85546875" defaultRowHeight="12" x14ac:dyDescent="0.2"/>
  <cols>
    <col min="1" max="1" width="16.28515625" style="1" customWidth="1"/>
    <col min="2" max="2" width="5.5703125" style="1" customWidth="1"/>
    <col min="3" max="3" width="7.28515625" style="1" customWidth="1"/>
    <col min="4" max="4" width="3.85546875" style="6" hidden="1" customWidth="1"/>
    <col min="5" max="5" width="7.7109375" style="1" customWidth="1"/>
    <col min="6" max="6" width="8.7109375" style="1" customWidth="1"/>
    <col min="7" max="7" width="8.7109375" style="6" customWidth="1"/>
    <col min="8" max="8" width="8.7109375" style="6" hidden="1" customWidth="1"/>
    <col min="9" max="9" width="8.140625" style="1" hidden="1" customWidth="1"/>
    <col min="10" max="10" width="5.7109375" style="1" hidden="1" customWidth="1"/>
    <col min="11" max="11" width="8.7109375" style="8" hidden="1" customWidth="1"/>
    <col min="12" max="12" width="11.140625" style="1" customWidth="1"/>
    <col min="13" max="13" width="8.85546875" style="1" customWidth="1"/>
    <col min="14" max="14" width="8.85546875" style="8" customWidth="1"/>
    <col min="15" max="15" width="16.7109375" style="1" customWidth="1"/>
    <col min="16" max="16" width="5.5703125" style="6" customWidth="1"/>
    <col min="17" max="17" width="5.5703125" style="6" hidden="1" customWidth="1"/>
    <col min="18" max="19" width="5.5703125" style="6" customWidth="1"/>
    <col min="20" max="21" width="5.5703125" style="1" customWidth="1"/>
    <col min="22" max="22" width="8.85546875" style="1" hidden="1" customWidth="1"/>
    <col min="23" max="23" width="6.140625" style="1" customWidth="1"/>
    <col min="24" max="24" width="10.42578125" style="1" customWidth="1"/>
    <col min="25" max="16384" width="8.85546875" style="1"/>
  </cols>
  <sheetData>
    <row r="1" spans="1:83" s="7" customFormat="1" ht="25.9" hidden="1" customHeight="1" x14ac:dyDescent="0.25">
      <c r="C1" s="7">
        <v>38</v>
      </c>
      <c r="D1" s="5"/>
      <c r="E1" s="4"/>
      <c r="F1" s="4"/>
      <c r="G1" s="5"/>
      <c r="H1" s="5"/>
      <c r="K1" s="10"/>
      <c r="N1" s="10"/>
      <c r="P1" s="5"/>
      <c r="Q1" s="5">
        <v>90</v>
      </c>
      <c r="R1" s="5"/>
      <c r="S1" s="5">
        <v>90</v>
      </c>
      <c r="T1" s="7">
        <v>3</v>
      </c>
      <c r="V1" s="7">
        <v>6</v>
      </c>
    </row>
    <row r="2" spans="1:83" s="7" customFormat="1" ht="12" customHeight="1" x14ac:dyDescent="0.25">
      <c r="A2" s="7" t="s">
        <v>22</v>
      </c>
      <c r="B2" s="7" t="s">
        <v>65</v>
      </c>
      <c r="C2" s="7" t="s">
        <v>59</v>
      </c>
      <c r="D2" s="5">
        <v>0</v>
      </c>
      <c r="E2" s="4"/>
      <c r="F2" s="4"/>
      <c r="G2" s="5"/>
      <c r="H2" s="5"/>
      <c r="K2" s="10"/>
      <c r="L2" s="14" t="s">
        <v>138</v>
      </c>
      <c r="M2" s="14" t="s">
        <v>139</v>
      </c>
      <c r="N2" s="24" t="s">
        <v>140</v>
      </c>
      <c r="P2" s="39" t="s">
        <v>65</v>
      </c>
      <c r="Q2" s="39"/>
      <c r="R2" s="5" t="s">
        <v>34</v>
      </c>
      <c r="S2" s="5" t="s">
        <v>119</v>
      </c>
      <c r="T2" s="5" t="s">
        <v>124</v>
      </c>
      <c r="X2" s="12" t="s">
        <v>206</v>
      </c>
      <c r="Y2" s="51">
        <v>2</v>
      </c>
    </row>
    <row r="3" spans="1:83" s="7" customFormat="1" ht="16.149999999999999" hidden="1" customHeight="1" x14ac:dyDescent="0.25">
      <c r="D3" s="5">
        <v>0</v>
      </c>
      <c r="E3" s="4"/>
      <c r="F3" s="4"/>
      <c r="G3" s="5"/>
      <c r="H3" s="5"/>
      <c r="K3" s="10"/>
      <c r="L3" s="14"/>
      <c r="M3" s="14"/>
      <c r="N3" s="24"/>
      <c r="P3" s="39"/>
      <c r="Q3" s="39">
        <v>41</v>
      </c>
      <c r="R3" s="5">
        <v>41</v>
      </c>
      <c r="S3" s="5"/>
      <c r="T3" s="5"/>
    </row>
    <row r="4" spans="1:83" ht="12" customHeight="1" x14ac:dyDescent="0.2">
      <c r="A4" s="1" t="s">
        <v>199</v>
      </c>
      <c r="C4" s="3">
        <f>IF(A4&lt;&gt;"",VLOOKUP(A4,Runners!A$3:AS$201,C$1,FALSE),0)</f>
        <v>1.3020833333333334E-2</v>
      </c>
      <c r="D4" s="6">
        <f t="shared" ref="D4:D5" si="0">D3+1</f>
        <v>1</v>
      </c>
      <c r="E4" s="2"/>
      <c r="F4" s="2">
        <f t="shared" ref="F4:F5" si="1">IF(E4&gt;0,E4-C4,0)</f>
        <v>0</v>
      </c>
      <c r="J4" s="1" t="str">
        <f t="shared" ref="J4:J5" si="2">A4</f>
        <v>Aaron Kirkby</v>
      </c>
      <c r="L4" s="7">
        <f>COUNT(E4:E202)</f>
        <v>19</v>
      </c>
      <c r="M4" s="8">
        <f>IF(D4&lt;=L$4,SMALL(E$4:E$202,D4),"")</f>
        <v>3.3217592592592597E-2</v>
      </c>
      <c r="N4" s="8">
        <f>IF(D4&lt;=L$4,VLOOKUP(M4,E$4:F$202,2,FALSE),"")</f>
        <v>2.2974537037037043E-2</v>
      </c>
      <c r="O4" s="1" t="str">
        <f>IF(D4&lt;=L$4,VLOOKUP(M4,E$4:J$202,6,FALSE),"")</f>
        <v>Wayne Byrne</v>
      </c>
      <c r="P4" s="40">
        <f>IF(D4&lt;=L$4,VLOOKUP(O4,A$4:B$202,2,FALSE),"")</f>
        <v>0</v>
      </c>
      <c r="Q4" s="40">
        <f t="shared" ref="Q4:Q5" si="3">IF(D4&lt;=L$4,IF(P4="Y",Q3,Q3-1),"")</f>
        <v>40</v>
      </c>
      <c r="R4" s="6">
        <f t="shared" ref="R4:R5" si="4">IF(Q4=Q3,0,IF(Q4&gt;0,Q4,1))</f>
        <v>40</v>
      </c>
      <c r="S4" s="6">
        <f>IF(AND(D4&lt;=L$4,P4&lt;&gt;"Y"),IF(N4&lt;VLOOKUP(O4,Runners!A$3:CT$201,S$1,FALSE),IF(Y$2="zero",0,Y$2),0),0)</f>
        <v>2</v>
      </c>
      <c r="T4" s="6">
        <f t="shared" ref="T4:T5" si="5">IF(AND(D4&lt;=L$4,P4&lt;&gt;"Y"),S4+R4,0)</f>
        <v>42</v>
      </c>
      <c r="U4" s="2"/>
      <c r="V4" s="2">
        <f>IF(O4&lt;&gt;"",VLOOKUP(O4,Runners!CZ$3:DM$201,V$1,FALSE),"")</f>
        <v>2.5924963695298481E-2</v>
      </c>
      <c r="W4" s="19">
        <f t="shared" ref="W4:W5" si="6">IF(O4&lt;&gt;"",(V4-N4)/V4,"")</f>
        <v>0.11380639498432549</v>
      </c>
    </row>
    <row r="5" spans="1:83" x14ac:dyDescent="0.2">
      <c r="A5" s="1" t="s">
        <v>5</v>
      </c>
      <c r="C5" s="3">
        <f>IF(A5&lt;&gt;"",VLOOKUP(A5,Runners!A$3:AS$201,C$1,FALSE),0)</f>
        <v>1.3888888888888888E-2</v>
      </c>
      <c r="D5" s="6">
        <f t="shared" si="0"/>
        <v>2</v>
      </c>
      <c r="E5" s="2"/>
      <c r="F5" s="2">
        <f t="shared" si="1"/>
        <v>0</v>
      </c>
      <c r="J5" s="1" t="str">
        <f t="shared" si="2"/>
        <v>Alan Elstone</v>
      </c>
      <c r="L5" s="7"/>
      <c r="M5" s="8">
        <f>IF(D5&lt;=L$4,SMALL(E$4:E$202,D5),"")</f>
        <v>3.4907407407407408E-2</v>
      </c>
      <c r="N5" s="8">
        <f>IF(D5&lt;=L$4,VLOOKUP(M5,E$4:F$202,2,FALSE),"")</f>
        <v>2.5358796296296296E-2</v>
      </c>
      <c r="O5" s="1" t="str">
        <f>IF(D5&lt;=L$4,VLOOKUP(M5,E$4:J$202,6,FALSE),"")</f>
        <v>Kirsten Burnett</v>
      </c>
      <c r="P5" s="40">
        <f>IF(D5&lt;=L$4,VLOOKUP(O5,A$4:B$202,2,FALSE),"")</f>
        <v>0</v>
      </c>
      <c r="Q5" s="40">
        <f t="shared" si="3"/>
        <v>39</v>
      </c>
      <c r="R5" s="6">
        <f t="shared" si="4"/>
        <v>39</v>
      </c>
      <c r="S5" s="6">
        <f>IF(AND(D5&lt;=L$4,P5&lt;&gt;"Y"),IF(N5&lt;VLOOKUP(O5,Runners!A$3:CT$201,S$1,FALSE),IF(Y$2="zero",0,Y$2),0),0)</f>
        <v>2</v>
      </c>
      <c r="T5" s="6">
        <f t="shared" si="5"/>
        <v>41</v>
      </c>
      <c r="U5" s="2"/>
      <c r="V5" s="2">
        <f>IF(O5&lt;&gt;"",VLOOKUP(O5,Runners!CZ$3:DM$201,V$1,FALSE),"")</f>
        <v>2.6620370370370371E-2</v>
      </c>
      <c r="W5" s="19">
        <f t="shared" si="6"/>
        <v>4.739130434782611E-2</v>
      </c>
      <c r="X5" s="2" t="s">
        <v>135</v>
      </c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</row>
    <row r="6" spans="1:83" x14ac:dyDescent="0.2">
      <c r="A6" s="1" t="s">
        <v>214</v>
      </c>
      <c r="B6" s="3"/>
      <c r="C6" s="3">
        <f>IF(A6&lt;&gt;"",VLOOKUP(A6,Runners!A$3:AS$201,C$1,FALSE),0)</f>
        <v>1.8576388888888889E-2</v>
      </c>
      <c r="D6" s="6">
        <f t="shared" ref="D6:D37" si="7">D5+1</f>
        <v>3</v>
      </c>
      <c r="E6" s="2"/>
      <c r="F6" s="2">
        <f t="shared" ref="F6:F37" si="8">IF(E6&gt;0,E6-C6,0)</f>
        <v>0</v>
      </c>
      <c r="J6" s="1" t="str">
        <f t="shared" ref="J6:J37" si="9">A6</f>
        <v>Alex Fraser</v>
      </c>
      <c r="M6" s="8">
        <f>IF(D6&lt;=L$4,SMALL(E$4:E$202,D6),"")</f>
        <v>3.5300925925925923E-2</v>
      </c>
      <c r="N6" s="8">
        <f>IF(D6&lt;=L$4,VLOOKUP(M6,E$4:F$202,2,FALSE),"")</f>
        <v>3.1481481481481478E-2</v>
      </c>
      <c r="O6" s="1" t="str">
        <f>IF(D6&lt;=L$4,VLOOKUP(M6,E$4:J$202,6,FALSE),"")</f>
        <v>Pam Binns</v>
      </c>
      <c r="P6" s="40">
        <f>IF(D6&lt;=L$4,VLOOKUP(O6,A$4:B$202,2,FALSE),"")</f>
        <v>0</v>
      </c>
      <c r="Q6" s="40">
        <f t="shared" ref="Q6:Q37" si="10">IF(D6&lt;=L$4,IF(P6="Y",Q5,Q5-1),"")</f>
        <v>38</v>
      </c>
      <c r="R6" s="6">
        <f t="shared" ref="R6:R37" si="11">IF(Q6=Q5,0,IF(Q6&gt;0,Q6,1))</f>
        <v>38</v>
      </c>
      <c r="S6" s="6">
        <f>IF(AND(D6&lt;=L$4,P6&lt;&gt;"Y"),IF(N6&lt;VLOOKUP(O6,Runners!A$3:CT$201,S$1,FALSE),IF(Y$2="zero",0,Y$2),0),0)</f>
        <v>2</v>
      </c>
      <c r="T6" s="6">
        <f t="shared" ref="T6:T37" si="12">IF(AND(D6&lt;=L$4,P6&lt;&gt;"Y"),S6+R6,0)</f>
        <v>40</v>
      </c>
      <c r="U6" s="2"/>
      <c r="V6" s="2">
        <f>IF(O6&lt;&gt;"",VLOOKUP(O6,Runners!CZ$3:DM$201,V$1,FALSE),"")</f>
        <v>3.246527777777778E-2</v>
      </c>
      <c r="W6" s="19">
        <f t="shared" ref="W6:W37" si="13">IF(O6&lt;&gt;"",(V6-N6)/V6,"")</f>
        <v>3.0303030303030477E-2</v>
      </c>
    </row>
    <row r="7" spans="1:83" x14ac:dyDescent="0.2">
      <c r="A7" s="1" t="s">
        <v>1</v>
      </c>
      <c r="C7" s="3">
        <f>IF(A7&lt;&gt;"",VLOOKUP(A7,Runners!A$3:AS$201,C$1,FALSE),0)</f>
        <v>1.8229166666666668E-2</v>
      </c>
      <c r="D7" s="6">
        <f t="shared" si="7"/>
        <v>4</v>
      </c>
      <c r="E7" s="2"/>
      <c r="F7" s="2">
        <f t="shared" si="8"/>
        <v>0</v>
      </c>
      <c r="J7" s="1" t="str">
        <f t="shared" si="9"/>
        <v>Alex Tate</v>
      </c>
      <c r="M7" s="8">
        <f>IF(D7&lt;=L$4,SMALL(E$4:E$202,D7),"")</f>
        <v>3.5810185185185188E-2</v>
      </c>
      <c r="N7" s="8">
        <f>IF(D7&lt;=L$4,VLOOKUP(M7,E$4:F$202,2,FALSE),"")</f>
        <v>2.087962962962963E-2</v>
      </c>
      <c r="O7" s="1" t="str">
        <f>IF(D7&lt;=L$4,VLOOKUP(M7,E$4:J$202,6,FALSE),"")</f>
        <v>Daryl Bentley</v>
      </c>
      <c r="P7" s="40">
        <f>IF(D7&lt;=L$4,VLOOKUP(O7,A$4:B$202,2,FALSE),"")</f>
        <v>0</v>
      </c>
      <c r="Q7" s="40">
        <f t="shared" si="10"/>
        <v>37</v>
      </c>
      <c r="R7" s="6">
        <f t="shared" si="11"/>
        <v>37</v>
      </c>
      <c r="S7" s="6">
        <f>IF(AND(D7&lt;=L$4,P7&lt;&gt;"Y"),IF(N7&lt;VLOOKUP(O7,Runners!A$3:CT$201,S$1,FALSE),IF(Y$2="zero",0,Y$2),0),0)</f>
        <v>2</v>
      </c>
      <c r="T7" s="6">
        <f t="shared" si="12"/>
        <v>39</v>
      </c>
      <c r="U7" s="2"/>
      <c r="V7" s="2">
        <f>IF(O7&lt;&gt;"",VLOOKUP(O7,Runners!CZ$3:DM$201,V$1,FALSE),"")</f>
        <v>2.1284722222222222E-2</v>
      </c>
      <c r="W7" s="19">
        <f t="shared" si="13"/>
        <v>1.9032082653616084E-2</v>
      </c>
    </row>
    <row r="8" spans="1:83" x14ac:dyDescent="0.2">
      <c r="A8" s="1" t="s">
        <v>228</v>
      </c>
      <c r="C8" s="3">
        <f>IF(A8&lt;&gt;"",VLOOKUP(A8,Runners!A$3:AS$201,C$1,FALSE),0)</f>
        <v>1.0243055555555556E-2</v>
      </c>
      <c r="D8" s="6">
        <f t="shared" si="7"/>
        <v>5</v>
      </c>
      <c r="E8" s="2"/>
      <c r="F8" s="2">
        <f t="shared" si="8"/>
        <v>0</v>
      </c>
      <c r="J8" s="1" t="str">
        <f t="shared" si="9"/>
        <v>Alex Wiggins</v>
      </c>
      <c r="M8" s="8">
        <f>IF(D8&lt;=L$4,SMALL(E$4:E$202,D8),"")</f>
        <v>3.5856481481481482E-2</v>
      </c>
      <c r="N8" s="8">
        <f>IF(D8&lt;=L$4,VLOOKUP(M8,E$4:F$202,2,FALSE),"")</f>
        <v>3.2731481481481479E-2</v>
      </c>
      <c r="O8" s="1" t="str">
        <f>IF(D8&lt;=L$4,VLOOKUP(M8,E$4:J$202,6,FALSE),"")</f>
        <v>Liz Boon</v>
      </c>
      <c r="P8" s="40" t="str">
        <f>IF(D8&lt;=L$4,VLOOKUP(O8,A$4:B$202,2,FALSE),"")</f>
        <v>Y</v>
      </c>
      <c r="Q8" s="40">
        <f t="shared" si="10"/>
        <v>37</v>
      </c>
      <c r="R8" s="6">
        <f t="shared" si="11"/>
        <v>0</v>
      </c>
      <c r="S8" s="6">
        <f>IF(AND(D8&lt;=L$4,P8&lt;&gt;"Y"),IF(N8&lt;VLOOKUP(O8,Runners!A$3:CT$201,S$1,FALSE),IF(Y$2="zero",0,Y$2),0),0)</f>
        <v>0</v>
      </c>
      <c r="T8" s="6">
        <f t="shared" si="12"/>
        <v>0</v>
      </c>
      <c r="U8" s="2"/>
      <c r="V8" s="2">
        <f>IF(O8&lt;&gt;"",VLOOKUP(O8,Runners!CZ$3:DM$201,V$1,FALSE),"")</f>
        <v>3.3113249083540332E-2</v>
      </c>
      <c r="W8" s="19">
        <f t="shared" si="13"/>
        <v>1.1529149588906341E-2</v>
      </c>
    </row>
    <row r="9" spans="1:83" x14ac:dyDescent="0.2">
      <c r="A9" s="1" t="s">
        <v>216</v>
      </c>
      <c r="C9" s="3">
        <f>IF(A9&lt;&gt;"",VLOOKUP(A9,Runners!A$3:AS$201,C$1,FALSE),0)</f>
        <v>1.9791666666666666E-2</v>
      </c>
      <c r="D9" s="6">
        <f t="shared" si="7"/>
        <v>6</v>
      </c>
      <c r="E9" s="2"/>
      <c r="F9" s="2">
        <f t="shared" si="8"/>
        <v>0</v>
      </c>
      <c r="J9" s="1" t="str">
        <f t="shared" si="9"/>
        <v>Alistair Leivers</v>
      </c>
      <c r="M9" s="8">
        <f>IF(D9&lt;=L$4,SMALL(E$4:E$202,D9),"")</f>
        <v>3.5857638888888883E-2</v>
      </c>
      <c r="N9" s="8">
        <f>IF(D9&lt;=L$4,VLOOKUP(M9,E$4:F$202,2,FALSE),"")</f>
        <v>3.2732638888888881E-2</v>
      </c>
      <c r="O9" s="1" t="str">
        <f>IF(D9&lt;=L$4,VLOOKUP(M9,E$4:J$202,6,FALSE),"")</f>
        <v>Sylvia Gittins</v>
      </c>
      <c r="P9" s="40">
        <f>IF(D9&lt;=L$4,VLOOKUP(O9,A$4:B$202,2,FALSE),"")</f>
        <v>0</v>
      </c>
      <c r="Q9" s="40">
        <f t="shared" si="10"/>
        <v>36</v>
      </c>
      <c r="R9" s="6">
        <f t="shared" si="11"/>
        <v>36</v>
      </c>
      <c r="S9" s="6">
        <f>IF(AND(D9&lt;=L$4,P9&lt;&gt;"Y"),IF(N9&lt;VLOOKUP(O9,Runners!A$3:CT$201,S$1,FALSE),IF(Y$2="zero",0,Y$2),0),0)</f>
        <v>0</v>
      </c>
      <c r="T9" s="6">
        <f t="shared" si="12"/>
        <v>36</v>
      </c>
      <c r="U9" s="2"/>
      <c r="V9" s="2">
        <f>IF(O9&lt;&gt;"",VLOOKUP(O9,Runners!CZ$3:DM$201,V$1,FALSE),"")</f>
        <v>3.3112419484702081E-2</v>
      </c>
      <c r="W9" s="19">
        <f t="shared" si="13"/>
        <v>1.1469430555766515E-2</v>
      </c>
    </row>
    <row r="10" spans="1:83" x14ac:dyDescent="0.2">
      <c r="A10" s="1" t="s">
        <v>48</v>
      </c>
      <c r="B10" s="3"/>
      <c r="C10" s="3">
        <f>IF(A10&lt;&gt;"",VLOOKUP(A10,Runners!A$3:AS$201,C$1,FALSE),0)</f>
        <v>1.8402777777777778E-2</v>
      </c>
      <c r="D10" s="6">
        <f t="shared" si="7"/>
        <v>7</v>
      </c>
      <c r="E10" s="2"/>
      <c r="F10" s="2">
        <f t="shared" si="8"/>
        <v>0</v>
      </c>
      <c r="J10" s="1" t="str">
        <f t="shared" si="9"/>
        <v>Andy Draper</v>
      </c>
      <c r="M10" s="8">
        <f>IF(D10&lt;=L$4,SMALL(E$4:E$202,D10),"")</f>
        <v>3.6030092592592593E-2</v>
      </c>
      <c r="N10" s="8">
        <f>IF(D10&lt;=L$4,VLOOKUP(M10,E$4:F$202,2,FALSE),"")</f>
        <v>2.3009259259259257E-2</v>
      </c>
      <c r="O10" s="1" t="str">
        <f>IF(D10&lt;=L$4,VLOOKUP(M10,E$4:J$202,6,FALSE),"")</f>
        <v>Steve Wise</v>
      </c>
      <c r="P10" s="40">
        <f>IF(D10&lt;=L$4,VLOOKUP(O10,A$4:B$202,2,FALSE),"")</f>
        <v>0</v>
      </c>
      <c r="Q10" s="40">
        <f t="shared" si="10"/>
        <v>35</v>
      </c>
      <c r="R10" s="6">
        <f t="shared" si="11"/>
        <v>35</v>
      </c>
      <c r="S10" s="6">
        <f>IF(AND(D10&lt;=L$4,P10&lt;&gt;"Y"),IF(N10&lt;VLOOKUP(O10,Runners!A$3:CT$201,S$1,FALSE),IF(Y$2="zero",0,Y$2),0),0)</f>
        <v>2</v>
      </c>
      <c r="T10" s="6">
        <f t="shared" si="12"/>
        <v>37</v>
      </c>
      <c r="U10" s="2"/>
      <c r="V10" s="2">
        <f>IF(O10&lt;&gt;"",VLOOKUP(O10,Runners!CZ$3:DM$201,V$1,FALSE),"")</f>
        <v>2.3125E-2</v>
      </c>
      <c r="W10" s="19">
        <f t="shared" si="13"/>
        <v>5.0050050050050874E-3</v>
      </c>
    </row>
    <row r="11" spans="1:83" x14ac:dyDescent="0.2">
      <c r="A11" s="1" t="s">
        <v>27</v>
      </c>
      <c r="C11" s="3">
        <f>IF(A11&lt;&gt;"",VLOOKUP(A11,Runners!A$3:AS$201,C$1,FALSE),0)</f>
        <v>1.7881944444444443E-2</v>
      </c>
      <c r="D11" s="6">
        <f t="shared" si="7"/>
        <v>8</v>
      </c>
      <c r="E11" s="2"/>
      <c r="F11" s="2">
        <f t="shared" si="8"/>
        <v>0</v>
      </c>
      <c r="J11" s="1" t="str">
        <f t="shared" si="9"/>
        <v>Andy Unsworth</v>
      </c>
      <c r="M11" s="8">
        <f>IF(D11&lt;=L$4,SMALL(E$4:E$202,D11),"")</f>
        <v>3.6203703703703703E-2</v>
      </c>
      <c r="N11" s="8">
        <f>IF(D11&lt;=L$4,VLOOKUP(M11,E$4:F$202,2,FALSE),"")</f>
        <v>2.613425925925926E-2</v>
      </c>
      <c r="O11" s="1" t="str">
        <f>IF(D11&lt;=L$4,VLOOKUP(M11,E$4:J$202,6,FALSE),"")</f>
        <v>Barry Broughton</v>
      </c>
      <c r="P11" s="40">
        <f>IF(D11&lt;=L$4,VLOOKUP(O11,A$4:B$202,2,FALSE),"")</f>
        <v>0</v>
      </c>
      <c r="Q11" s="40">
        <f t="shared" si="10"/>
        <v>34</v>
      </c>
      <c r="R11" s="6">
        <f t="shared" si="11"/>
        <v>34</v>
      </c>
      <c r="S11" s="6">
        <f>IF(AND(D11&lt;=L$4,P11&lt;&gt;"Y"),IF(N11&lt;VLOOKUP(O11,Runners!A$3:CT$201,S$1,FALSE),IF(Y$2="zero",0,Y$2),0),0)</f>
        <v>2</v>
      </c>
      <c r="T11" s="6">
        <f t="shared" si="12"/>
        <v>36</v>
      </c>
      <c r="U11" s="2"/>
      <c r="V11" s="2">
        <f>IF(O11&lt;&gt;"",VLOOKUP(O11,Runners!CZ$3:DM$201,V$1,FALSE),"")</f>
        <v>2.6168981481481481E-2</v>
      </c>
      <c r="W11" s="19">
        <f t="shared" si="13"/>
        <v>1.3268465280848606E-3</v>
      </c>
    </row>
    <row r="12" spans="1:83" x14ac:dyDescent="0.2">
      <c r="A12" s="1" t="s">
        <v>190</v>
      </c>
      <c r="C12" s="3">
        <f>IF(A12&lt;&gt;"",VLOOKUP(A12,Runners!A$3:AS$201,C$1,FALSE),0)</f>
        <v>7.9861111111111105E-3</v>
      </c>
      <c r="D12" s="6">
        <f t="shared" si="7"/>
        <v>9</v>
      </c>
      <c r="E12" s="2"/>
      <c r="F12" s="2">
        <f t="shared" si="8"/>
        <v>0</v>
      </c>
      <c r="J12" s="1" t="str">
        <f t="shared" si="9"/>
        <v>Angela Bremner</v>
      </c>
      <c r="M12" s="8">
        <f>IF(D12&lt;=L$4,SMALL(E$4:E$202,D12),"")</f>
        <v>3.6458333333333336E-2</v>
      </c>
      <c r="N12" s="8">
        <f>IF(D12&lt;=L$4,VLOOKUP(M12,E$4:F$202,2,FALSE),"")</f>
        <v>2.447916666666667E-2</v>
      </c>
      <c r="O12" s="1" t="str">
        <f>IF(D12&lt;=L$4,VLOOKUP(M12,E$4:J$202,6,FALSE),"")</f>
        <v>Debbie Cooper</v>
      </c>
      <c r="P12" s="40">
        <f>IF(D12&lt;=L$4,VLOOKUP(O12,A$4:B$202,2,FALSE),"")</f>
        <v>0</v>
      </c>
      <c r="Q12" s="40">
        <f t="shared" si="10"/>
        <v>33</v>
      </c>
      <c r="R12" s="6">
        <f t="shared" si="11"/>
        <v>33</v>
      </c>
      <c r="S12" s="6">
        <f>IF(AND(D12&lt;=L$4,P12&lt;&gt;"Y"),IF(N12&lt;VLOOKUP(O12,Runners!A$3:CT$201,S$1,FALSE),IF(Y$2="zero",0,Y$2),0),0)</f>
        <v>0</v>
      </c>
      <c r="T12" s="6">
        <f t="shared" si="12"/>
        <v>33</v>
      </c>
      <c r="U12" s="2"/>
      <c r="V12" s="2">
        <f>IF(O12&lt;&gt;"",VLOOKUP(O12,Runners!CZ$3:DM$201,V$1,FALSE),"")</f>
        <v>2.4247685185185185E-2</v>
      </c>
      <c r="W12" s="19">
        <f t="shared" si="13"/>
        <v>-9.5465393794750969E-3</v>
      </c>
    </row>
    <row r="13" spans="1:83" x14ac:dyDescent="0.2">
      <c r="A13" s="1" t="s">
        <v>21</v>
      </c>
      <c r="C13" s="3">
        <f>IF(A13&lt;&gt;"",VLOOKUP(A13,Runners!A$3:AS$201,C$1,FALSE),0)</f>
        <v>1.4236111111111111E-2</v>
      </c>
      <c r="D13" s="6">
        <f t="shared" si="7"/>
        <v>10</v>
      </c>
      <c r="E13" s="2"/>
      <c r="F13" s="2">
        <f t="shared" si="8"/>
        <v>0</v>
      </c>
      <c r="J13" s="1" t="str">
        <f t="shared" si="9"/>
        <v>Barbara Holmes</v>
      </c>
      <c r="M13" s="8">
        <f>IF(D13&lt;=L$4,SMALL(E$4:E$202,D13),"")</f>
        <v>3.6608796296296299E-2</v>
      </c>
      <c r="N13" s="8">
        <f>IF(D13&lt;=L$4,VLOOKUP(M13,E$4:F$202,2,FALSE),"")</f>
        <v>1.5949074074074077E-2</v>
      </c>
      <c r="O13" s="1" t="str">
        <f>IF(D13&lt;=L$4,VLOOKUP(M13,E$4:J$202,6,FALSE),"")</f>
        <v>Mike Toft</v>
      </c>
      <c r="P13" s="40">
        <f>IF(D13&lt;=L$4,VLOOKUP(O13,A$4:B$202,2,FALSE),"")</f>
        <v>0</v>
      </c>
      <c r="Q13" s="40">
        <f t="shared" si="10"/>
        <v>32</v>
      </c>
      <c r="R13" s="6">
        <f t="shared" si="11"/>
        <v>32</v>
      </c>
      <c r="S13" s="6">
        <f>IF(AND(D13&lt;=L$4,P13&lt;&gt;"Y"),IF(N13&lt;VLOOKUP(O13,Runners!A$3:CT$201,S$1,FALSE),IF(Y$2="zero",0,Y$2),0),0)</f>
        <v>0</v>
      </c>
      <c r="T13" s="6">
        <f t="shared" si="12"/>
        <v>32</v>
      </c>
      <c r="U13" s="2"/>
      <c r="V13" s="2">
        <f>IF(O13&lt;&gt;"",VLOOKUP(O13,Runners!CZ$3:DM$201,V$1,FALSE),"")</f>
        <v>1.5636574074074074E-2</v>
      </c>
      <c r="W13" s="19">
        <f t="shared" si="13"/>
        <v>-1.9985196150999501E-2</v>
      </c>
    </row>
    <row r="14" spans="1:83" x14ac:dyDescent="0.2">
      <c r="A14" s="1" t="s">
        <v>208</v>
      </c>
      <c r="C14" s="3">
        <f>IF(A14&lt;&gt;"",VLOOKUP(A14,Runners!A$3:AS$201,C$1,FALSE),0)</f>
        <v>1.0069444444444445E-2</v>
      </c>
      <c r="D14" s="6">
        <f t="shared" si="7"/>
        <v>11</v>
      </c>
      <c r="E14" s="2">
        <v>3.6203703703703703E-2</v>
      </c>
      <c r="F14" s="2">
        <f t="shared" si="8"/>
        <v>2.613425925925926E-2</v>
      </c>
      <c r="J14" s="1" t="str">
        <f t="shared" si="9"/>
        <v>Barry Broughton</v>
      </c>
      <c r="M14" s="8">
        <f>IF(D14&lt;=L$4,SMALL(E$4:E$202,D14),"")</f>
        <v>3.681712962962963E-2</v>
      </c>
      <c r="N14" s="8">
        <f>IF(D14&lt;=L$4,VLOOKUP(M14,E$4:F$202,2,FALSE),"")</f>
        <v>2.1886574074074072E-2</v>
      </c>
      <c r="O14" s="1" t="str">
        <f>IF(D14&lt;=L$4,VLOOKUP(M14,E$4:J$202,6,FALSE),"")</f>
        <v>Dan Gregson</v>
      </c>
      <c r="P14" s="40">
        <f>IF(D14&lt;=L$4,VLOOKUP(O14,A$4:B$202,2,FALSE),"")</f>
        <v>0</v>
      </c>
      <c r="Q14" s="40">
        <f t="shared" si="10"/>
        <v>31</v>
      </c>
      <c r="R14" s="6">
        <f t="shared" si="11"/>
        <v>31</v>
      </c>
      <c r="S14" s="6">
        <f>IF(AND(D14&lt;=L$4,P14&lt;&gt;"Y"),IF(N14&lt;VLOOKUP(O14,Runners!A$3:CT$201,S$1,FALSE),IF(Y$2="zero",0,Y$2),0),0)</f>
        <v>0</v>
      </c>
      <c r="T14" s="6">
        <f t="shared" si="12"/>
        <v>31</v>
      </c>
      <c r="U14" s="2"/>
      <c r="V14" s="2">
        <f>IF(O14&lt;&gt;"",VLOOKUP(O14,Runners!CZ$3:DM$201,V$1,FALSE),"")</f>
        <v>2.1365740740740737E-2</v>
      </c>
      <c r="W14" s="19">
        <f t="shared" si="13"/>
        <v>-2.437703141928502E-2</v>
      </c>
    </row>
    <row r="15" spans="1:83" x14ac:dyDescent="0.2">
      <c r="A15" s="1" t="s">
        <v>32</v>
      </c>
      <c r="C15" s="3">
        <f>IF(A15&lt;&gt;"",VLOOKUP(A15,Runners!A$3:AS$201,C$1,FALSE),0)</f>
        <v>9.8958333333333329E-3</v>
      </c>
      <c r="D15" s="6">
        <f t="shared" si="7"/>
        <v>12</v>
      </c>
      <c r="E15" s="2"/>
      <c r="F15" s="2">
        <f t="shared" si="8"/>
        <v>0</v>
      </c>
      <c r="J15" s="1" t="str">
        <f t="shared" si="9"/>
        <v>Bec Willetts</v>
      </c>
      <c r="M15" s="8">
        <f>IF(D15&lt;=L$4,SMALL(E$4:E$202,D15),"")</f>
        <v>3.6898148148148145E-2</v>
      </c>
      <c r="N15" s="8">
        <f>IF(D15&lt;=L$4,VLOOKUP(M15,E$4:F$202,2,FALSE),"")</f>
        <v>1.7106481481481479E-2</v>
      </c>
      <c r="O15" s="1" t="str">
        <f>IF(D15&lt;=L$4,VLOOKUP(M15,E$4:J$202,6,FALSE),"")</f>
        <v>Joe Greenwood</v>
      </c>
      <c r="P15" s="40">
        <f>IF(D15&lt;=L$4,VLOOKUP(O15,A$4:B$202,2,FALSE),"")</f>
        <v>0</v>
      </c>
      <c r="Q15" s="40">
        <f t="shared" si="10"/>
        <v>30</v>
      </c>
      <c r="R15" s="6">
        <f t="shared" si="11"/>
        <v>30</v>
      </c>
      <c r="S15" s="6">
        <f>IF(AND(D15&lt;=L$4,P15&lt;&gt;"Y"),IF(N15&lt;VLOOKUP(O15,Runners!A$3:CT$201,S$1,FALSE),IF(Y$2="zero",0,Y$2),0),0)</f>
        <v>0</v>
      </c>
      <c r="T15" s="6">
        <f t="shared" si="12"/>
        <v>30</v>
      </c>
      <c r="U15" s="2"/>
      <c r="V15" s="2">
        <f>IF(O15&lt;&gt;"",VLOOKUP(O15,Runners!CZ$3:DM$201,V$1,FALSE),"")</f>
        <v>1.6516203703703703E-2</v>
      </c>
      <c r="W15" s="19">
        <f t="shared" si="13"/>
        <v>-3.5739313244568943E-2</v>
      </c>
    </row>
    <row r="16" spans="1:83" x14ac:dyDescent="0.2">
      <c r="A16" s="1" t="s">
        <v>156</v>
      </c>
      <c r="C16" s="3">
        <f>IF(A16&lt;&gt;"",VLOOKUP(A16,Runners!A$3:AS$201,C$1,FALSE),0)</f>
        <v>1.3020833333333334E-2</v>
      </c>
      <c r="D16" s="6">
        <f t="shared" si="7"/>
        <v>13</v>
      </c>
      <c r="E16" s="2"/>
      <c r="F16" s="2">
        <f t="shared" si="8"/>
        <v>0</v>
      </c>
      <c r="J16" s="1" t="str">
        <f t="shared" si="9"/>
        <v>Ben McCabe</v>
      </c>
      <c r="M16" s="8">
        <f>IF(D16&lt;=L$4,SMALL(E$4:E$202,D16),"")</f>
        <v>3.72337962962963E-2</v>
      </c>
      <c r="N16" s="8">
        <f>IF(D16&lt;=L$4,VLOOKUP(M16,E$4:F$202,2,FALSE),"")</f>
        <v>2.6817129629629635E-2</v>
      </c>
      <c r="O16" s="1" t="str">
        <f>IF(D16&lt;=L$4,VLOOKUP(M16,E$4:J$202,6,FALSE),"")</f>
        <v>Liz Canavan</v>
      </c>
      <c r="P16" s="40">
        <f>IF(D16&lt;=L$4,VLOOKUP(O16,A$4:B$202,2,FALSE),"")</f>
        <v>0</v>
      </c>
      <c r="Q16" s="40">
        <f t="shared" si="10"/>
        <v>29</v>
      </c>
      <c r="R16" s="6">
        <f t="shared" si="11"/>
        <v>29</v>
      </c>
      <c r="S16" s="6">
        <f>IF(AND(D16&lt;=L$4,P16&lt;&gt;"Y"),IF(N16&lt;VLOOKUP(O16,Runners!A$3:CT$201,S$1,FALSE),IF(Y$2="zero",0,Y$2),0),0)</f>
        <v>0</v>
      </c>
      <c r="T16" s="6">
        <f t="shared" si="12"/>
        <v>29</v>
      </c>
      <c r="U16" s="2"/>
      <c r="V16" s="2">
        <f>IF(O16&lt;&gt;"",VLOOKUP(O16,Runners!CZ$3:DM$201,V$1,FALSE),"")</f>
        <v>2.5830314009661823E-2</v>
      </c>
      <c r="W16" s="19">
        <f t="shared" si="13"/>
        <v>-3.8203779466199815E-2</v>
      </c>
    </row>
    <row r="17" spans="1:23" x14ac:dyDescent="0.2">
      <c r="A17" s="1" t="s">
        <v>20</v>
      </c>
      <c r="C17" s="3">
        <f>IF(A17&lt;&gt;"",VLOOKUP(A17,Runners!A$3:AS$201,C$1,FALSE),0)</f>
        <v>7.2916666666666668E-3</v>
      </c>
      <c r="D17" s="6">
        <f t="shared" si="7"/>
        <v>14</v>
      </c>
      <c r="E17" s="2"/>
      <c r="F17" s="2">
        <f t="shared" si="8"/>
        <v>0</v>
      </c>
      <c r="J17" s="1" t="str">
        <f t="shared" si="9"/>
        <v>Bob Clough</v>
      </c>
      <c r="M17" s="8">
        <f>IF(D17&lt;=L$4,SMALL(E$4:E$202,D17),"")</f>
        <v>3.7280092592592594E-2</v>
      </c>
      <c r="N17" s="8">
        <f>IF(D17&lt;=L$4,VLOOKUP(M17,E$4:F$202,2,FALSE),"")</f>
        <v>2.6342592592592595E-2</v>
      </c>
      <c r="O17" s="1" t="str">
        <f>IF(D17&lt;=L$4,VLOOKUP(M17,E$4:J$202,6,FALSE),"")</f>
        <v>Linda Chadderton</v>
      </c>
      <c r="P17" s="40">
        <f>IF(D17&lt;=L$4,VLOOKUP(O17,A$4:B$202,2,FALSE),"")</f>
        <v>0</v>
      </c>
      <c r="Q17" s="40">
        <f t="shared" si="10"/>
        <v>28</v>
      </c>
      <c r="R17" s="6">
        <f t="shared" si="11"/>
        <v>28</v>
      </c>
      <c r="S17" s="6">
        <f>IF(AND(D17&lt;=L$4,P17&lt;&gt;"Y"),IF(N17&lt;VLOOKUP(O17,Runners!A$3:CT$201,S$1,FALSE),IF(Y$2="zero",0,Y$2),0),0)</f>
        <v>2</v>
      </c>
      <c r="T17" s="6">
        <f t="shared" si="12"/>
        <v>30</v>
      </c>
      <c r="U17" s="2"/>
      <c r="V17" s="2">
        <f>IF(O17&lt;&gt;"",VLOOKUP(O17,Runners!CZ$3:DM$201,V$1,FALSE),"")</f>
        <v>2.5334138486312396E-2</v>
      </c>
      <c r="W17" s="19">
        <f t="shared" si="13"/>
        <v>-3.9806133799459943E-2</v>
      </c>
    </row>
    <row r="18" spans="1:23" x14ac:dyDescent="0.2">
      <c r="A18" s="1" t="s">
        <v>193</v>
      </c>
      <c r="C18" s="3">
        <f>IF(A18&lt;&gt;"",VLOOKUP(A18,Runners!A$3:AS$201,C$1,FALSE),0)</f>
        <v>9.5486111111111119E-3</v>
      </c>
      <c r="D18" s="6">
        <f t="shared" si="7"/>
        <v>15</v>
      </c>
      <c r="E18" s="2"/>
      <c r="F18" s="2">
        <f t="shared" si="8"/>
        <v>0</v>
      </c>
      <c r="J18" s="1" t="str">
        <f t="shared" si="9"/>
        <v>Carolyn Melvyn</v>
      </c>
      <c r="M18" s="8">
        <f>IF(D18&lt;=L$4,SMALL(E$4:E$202,D18),"")</f>
        <v>3.7638888888888895E-2</v>
      </c>
      <c r="N18" s="8">
        <f>IF(D18&lt;=L$4,VLOOKUP(M18,E$4:F$202,2,FALSE),"")</f>
        <v>2.0798611111111118E-2</v>
      </c>
      <c r="O18" s="1" t="str">
        <f>IF(D18&lt;=L$4,VLOOKUP(M18,E$4:J$202,6,FALSE),"")</f>
        <v>Dom Kirby</v>
      </c>
      <c r="P18" s="40">
        <f>IF(D18&lt;=L$4,VLOOKUP(O18,A$4:B$202,2,FALSE),"")</f>
        <v>0</v>
      </c>
      <c r="Q18" s="40">
        <f t="shared" si="10"/>
        <v>27</v>
      </c>
      <c r="R18" s="6">
        <f t="shared" si="11"/>
        <v>27</v>
      </c>
      <c r="S18" s="6">
        <f>IF(AND(D18&lt;=L$4,P18&lt;&gt;"Y"),IF(N18&lt;VLOOKUP(O18,Runners!A$3:CT$201,S$1,FALSE),IF(Y$2="zero",0,Y$2),0),0)</f>
        <v>0</v>
      </c>
      <c r="T18" s="6">
        <f t="shared" si="12"/>
        <v>27</v>
      </c>
      <c r="U18" s="2"/>
      <c r="V18" s="2">
        <f>IF(O18&lt;&gt;"",VLOOKUP(O18,Runners!CZ$3:DM$201,V$1,FALSE),"")</f>
        <v>1.9396084943639289E-2</v>
      </c>
      <c r="W18" s="19">
        <f t="shared" si="13"/>
        <v>-7.2309755888740349E-2</v>
      </c>
    </row>
    <row r="19" spans="1:23" x14ac:dyDescent="0.2">
      <c r="A19" s="1" t="s">
        <v>134</v>
      </c>
      <c r="C19" s="3">
        <f>IF(A19&lt;&gt;"",VLOOKUP(A19,Runners!A$3:AS$201,C$1,FALSE),0)</f>
        <v>1.6840277777777777E-2</v>
      </c>
      <c r="D19" s="6">
        <f t="shared" si="7"/>
        <v>16</v>
      </c>
      <c r="E19" s="2"/>
      <c r="F19" s="2">
        <f t="shared" si="8"/>
        <v>0</v>
      </c>
      <c r="J19" s="1" t="str">
        <f t="shared" si="9"/>
        <v>Catherine Carrdus</v>
      </c>
      <c r="M19" s="8">
        <f>IF(D19&lt;=L$4,SMALL(E$4:E$202,D19),"")</f>
        <v>3.8113425925925926E-2</v>
      </c>
      <c r="N19" s="8">
        <f>IF(D19&lt;=L$4,VLOOKUP(M19,E$4:F$202,2,FALSE),"")</f>
        <v>2.7523148148148147E-2</v>
      </c>
      <c r="O19" s="1" t="str">
        <f>IF(D19&lt;=L$4,VLOOKUP(M19,E$4:J$202,6,FALSE),"")</f>
        <v>Peter Thomson</v>
      </c>
      <c r="P19" s="40">
        <f>IF(D19&lt;=L$4,VLOOKUP(O19,A$4:B$202,2,FALSE),"")</f>
        <v>0</v>
      </c>
      <c r="Q19" s="40">
        <f t="shared" si="10"/>
        <v>26</v>
      </c>
      <c r="R19" s="6">
        <f t="shared" si="11"/>
        <v>26</v>
      </c>
      <c r="S19" s="6">
        <f>IF(AND(D19&lt;=L$4,P19&lt;&gt;"Y"),IF(N19&lt;VLOOKUP(O19,Runners!A$3:CT$201,S$1,FALSE),IF(Y$2="zero",0,Y$2),0),0)</f>
        <v>0</v>
      </c>
      <c r="T19" s="6">
        <f t="shared" si="12"/>
        <v>26</v>
      </c>
      <c r="U19" s="2"/>
      <c r="V19" s="2">
        <f>IF(O19&lt;&gt;"",VLOOKUP(O19,Runners!CZ$3:DM$201,V$1,FALSE),"")</f>
        <v>2.568287037037037E-2</v>
      </c>
      <c r="W19" s="19">
        <f t="shared" si="13"/>
        <v>-7.1653898152320858E-2</v>
      </c>
    </row>
    <row r="20" spans="1:23" x14ac:dyDescent="0.2">
      <c r="A20" s="1" t="s">
        <v>184</v>
      </c>
      <c r="C20" s="3">
        <f>IF(A20&lt;&gt;"",VLOOKUP(A20,Runners!A$3:AS$201,C$1,FALSE),0)</f>
        <v>7.1180555555555554E-3</v>
      </c>
      <c r="D20" s="6">
        <f t="shared" si="7"/>
        <v>17</v>
      </c>
      <c r="E20" s="2"/>
      <c r="F20" s="2">
        <f t="shared" si="8"/>
        <v>0</v>
      </c>
      <c r="J20" s="1" t="str">
        <f t="shared" si="9"/>
        <v>Catherine MacLachlan</v>
      </c>
      <c r="M20" s="8">
        <f>IF(D20&lt;=L$4,SMALL(E$4:E$202,D20),"")</f>
        <v>3.8217592592592588E-2</v>
      </c>
      <c r="N20" s="8">
        <f>IF(D20&lt;=L$4,VLOOKUP(M20,E$4:F$202,2,FALSE),"")</f>
        <v>2.2071759259259253E-2</v>
      </c>
      <c r="O20" s="1" t="str">
        <f>IF(D20&lt;=L$4,VLOOKUP(M20,E$4:J$202,6,FALSE),"")</f>
        <v>Chris Cottam</v>
      </c>
      <c r="P20" s="40">
        <f>IF(D20&lt;=L$4,VLOOKUP(O20,A$4:B$202,2,FALSE),"")</f>
        <v>0</v>
      </c>
      <c r="Q20" s="40">
        <f t="shared" si="10"/>
        <v>25</v>
      </c>
      <c r="R20" s="6">
        <f t="shared" si="11"/>
        <v>25</v>
      </c>
      <c r="S20" s="6">
        <f>IF(AND(D20&lt;=L$4,P20&lt;&gt;"Y"),IF(N20&lt;VLOOKUP(O20,Runners!A$3:CT$201,S$1,FALSE),IF(Y$2="zero",0,Y$2),0),0)</f>
        <v>2</v>
      </c>
      <c r="T20" s="6">
        <f t="shared" si="12"/>
        <v>27</v>
      </c>
      <c r="U20" s="2"/>
      <c r="V20" s="2">
        <f>IF(O20&lt;&gt;"",VLOOKUP(O20,Runners!CZ$3:DM$201,V$1,FALSE),"")</f>
        <v>2.0022141706924314E-2</v>
      </c>
      <c r="W20" s="19">
        <f t="shared" si="13"/>
        <v>-0.10236754800442319</v>
      </c>
    </row>
    <row r="21" spans="1:23" x14ac:dyDescent="0.2">
      <c r="A21" s="1" t="s">
        <v>146</v>
      </c>
      <c r="C21" s="3">
        <f>IF(A21&lt;&gt;"",VLOOKUP(A21,Runners!A$3:AS$201,C$1,FALSE),0)</f>
        <v>1.579861111111111E-2</v>
      </c>
      <c r="D21" s="6">
        <f t="shared" si="7"/>
        <v>18</v>
      </c>
      <c r="E21" s="2"/>
      <c r="F21" s="2">
        <f t="shared" si="8"/>
        <v>0</v>
      </c>
      <c r="J21" s="1" t="str">
        <f t="shared" si="9"/>
        <v>Chris Bowker</v>
      </c>
      <c r="M21" s="8">
        <f>IF(D21&lt;=L$4,SMALL(E$4:E$202,D21),"")</f>
        <v>3.8680555555555558E-2</v>
      </c>
      <c r="N21" s="8">
        <f>IF(D21&lt;=L$4,VLOOKUP(M21,E$4:F$202,2,FALSE),"")</f>
        <v>2.7916666666666669E-2</v>
      </c>
      <c r="O21" s="1" t="str">
        <f>IF(D21&lt;=L$4,VLOOKUP(M21,E$4:J$202,6,FALSE),"")</f>
        <v>Emma Johnston</v>
      </c>
      <c r="P21" s="40">
        <f>IF(D21&lt;=L$4,VLOOKUP(O21,A$4:B$202,2,FALSE),"")</f>
        <v>0</v>
      </c>
      <c r="Q21" s="40">
        <f t="shared" si="10"/>
        <v>24</v>
      </c>
      <c r="R21" s="6">
        <f t="shared" si="11"/>
        <v>24</v>
      </c>
      <c r="S21" s="6">
        <f>IF(AND(D21&lt;=L$4,P21&lt;&gt;"Y"),IF(N21&lt;VLOOKUP(O21,Runners!A$3:CT$201,S$1,FALSE),IF(Y$2="zero",0,Y$2),0),0)</f>
        <v>2</v>
      </c>
      <c r="T21" s="6">
        <f t="shared" si="12"/>
        <v>26</v>
      </c>
      <c r="U21" s="2"/>
      <c r="V21" s="2">
        <f>IF(O21&lt;&gt;"",VLOOKUP(O21,Runners!CZ$3:DM$201,V$1,FALSE),"")</f>
        <v>2.5392512077294677E-2</v>
      </c>
      <c r="W21" s="19">
        <f t="shared" si="13"/>
        <v>-9.9405469678954139E-2</v>
      </c>
    </row>
    <row r="22" spans="1:23" x14ac:dyDescent="0.2">
      <c r="A22" s="1" t="s">
        <v>207</v>
      </c>
      <c r="C22" s="3">
        <f>IF(A22&lt;&gt;"",VLOOKUP(A22,Runners!A$3:AS$201,C$1,FALSE),0)</f>
        <v>1.6145833333333335E-2</v>
      </c>
      <c r="D22" s="6">
        <f t="shared" si="7"/>
        <v>19</v>
      </c>
      <c r="E22" s="2">
        <v>3.8217592592592588E-2</v>
      </c>
      <c r="F22" s="2">
        <f t="shared" si="8"/>
        <v>2.2071759259259253E-2</v>
      </c>
      <c r="J22" s="1" t="str">
        <f t="shared" si="9"/>
        <v>Chris Cottam</v>
      </c>
      <c r="M22" s="8">
        <f>IF(D22&lt;=L$4,SMALL(E$4:E$202,D22),"")</f>
        <v>3.9733796296296302E-2</v>
      </c>
      <c r="N22" s="8">
        <f>IF(D22&lt;=L$4,VLOOKUP(M22,E$4:F$202,2,FALSE),"")</f>
        <v>2.3761574074074081E-2</v>
      </c>
      <c r="O22" s="1" t="str">
        <f>IF(D22&lt;=L$4,VLOOKUP(M22,E$4:J$202,6,FALSE),"")</f>
        <v>Oliver Thomson</v>
      </c>
      <c r="P22" s="40">
        <f>IF(D22&lt;=L$4,VLOOKUP(O22,A$4:B$202,2,FALSE),"")</f>
        <v>0</v>
      </c>
      <c r="Q22" s="40">
        <f t="shared" si="10"/>
        <v>23</v>
      </c>
      <c r="R22" s="6">
        <f t="shared" si="11"/>
        <v>23</v>
      </c>
      <c r="S22" s="6">
        <f>IF(AND(D22&lt;=L$4,P22&lt;&gt;"Y"),IF(N22&lt;VLOOKUP(O22,Runners!A$3:CT$201,S$1,FALSE),IF(Y$2="zero",0,Y$2),0),0)</f>
        <v>0</v>
      </c>
      <c r="T22" s="6">
        <f t="shared" si="12"/>
        <v>23</v>
      </c>
      <c r="U22" s="2"/>
      <c r="V22" s="2">
        <f>IF(O22&lt;&gt;"",VLOOKUP(O22,Runners!CZ$3:DM$201,V$1,FALSE),"")</f>
        <v>2.0196759259259262E-2</v>
      </c>
      <c r="W22" s="19">
        <f t="shared" si="13"/>
        <v>-0.17650429799426953</v>
      </c>
    </row>
    <row r="23" spans="1:23" x14ac:dyDescent="0.2">
      <c r="A23" s="1" t="s">
        <v>194</v>
      </c>
      <c r="B23" s="3"/>
      <c r="C23" s="3">
        <f>IF(A23&lt;&gt;"",VLOOKUP(A23,Runners!A$3:AS$201,C$1,FALSE),0)</f>
        <v>9.5486111111111119E-3</v>
      </c>
      <c r="D23" s="6">
        <f t="shared" si="7"/>
        <v>20</v>
      </c>
      <c r="E23" s="2"/>
      <c r="F23" s="2">
        <f t="shared" si="8"/>
        <v>0</v>
      </c>
      <c r="J23" s="1" t="str">
        <f t="shared" si="9"/>
        <v>Christine Rouse</v>
      </c>
      <c r="M23" s="8" t="str">
        <f>IF(D23&lt;=L$4,SMALL(E$4:E$202,D23),"")</f>
        <v/>
      </c>
      <c r="N23" s="8" t="str">
        <f>IF(D23&lt;=L$4,VLOOKUP(M23,E$4:F$202,2,FALSE),"")</f>
        <v/>
      </c>
      <c r="O23" s="1" t="str">
        <f>IF(D23&lt;=L$4,VLOOKUP(M23,E$4:J$202,6,FALSE),"")</f>
        <v/>
      </c>
      <c r="P23" s="40" t="str">
        <f>IF(D23&lt;=L$4,VLOOKUP(O23,A$4:B$202,2,FALSE),"")</f>
        <v/>
      </c>
      <c r="Q23" s="40" t="str">
        <f t="shared" si="10"/>
        <v/>
      </c>
      <c r="R23" s="6" t="str">
        <f t="shared" si="11"/>
        <v/>
      </c>
      <c r="S23" s="6">
        <f>IF(AND(D23&lt;=L$4,P23&lt;&gt;"Y"),IF(N23&lt;VLOOKUP(O23,Runners!A$3:CT$201,S$1,FALSE),IF(Y$2="zero",0,Y$2),0),0)</f>
        <v>0</v>
      </c>
      <c r="T23" s="6">
        <f t="shared" si="12"/>
        <v>0</v>
      </c>
      <c r="U23" s="2"/>
      <c r="V23" s="2" t="str">
        <f>IF(O23&lt;&gt;"",VLOOKUP(O23,Runners!CZ$3:DM$201,V$1,FALSE),"")</f>
        <v/>
      </c>
      <c r="W23" s="19" t="str">
        <f t="shared" si="13"/>
        <v/>
      </c>
    </row>
    <row r="24" spans="1:23" x14ac:dyDescent="0.2">
      <c r="A24" s="1" t="s">
        <v>170</v>
      </c>
      <c r="C24" s="3">
        <f>IF(A24&lt;&gt;"",VLOOKUP(A24,Runners!A$3:AS$201,C$1,FALSE),0)</f>
        <v>1.2500000000000001E-2</v>
      </c>
      <c r="D24" s="6">
        <f t="shared" si="7"/>
        <v>21</v>
      </c>
      <c r="E24" s="2"/>
      <c r="F24" s="2">
        <f t="shared" si="8"/>
        <v>0</v>
      </c>
      <c r="J24" s="1" t="str">
        <f t="shared" si="9"/>
        <v>Claire Markham</v>
      </c>
      <c r="M24" s="8" t="str">
        <f>IF(D24&lt;=L$4,SMALL(E$4:E$202,D24),"")</f>
        <v/>
      </c>
      <c r="N24" s="8" t="str">
        <f>IF(D24&lt;=L$4,VLOOKUP(M24,E$4:F$202,2,FALSE),"")</f>
        <v/>
      </c>
      <c r="O24" s="1" t="str">
        <f>IF(D24&lt;=L$4,VLOOKUP(M24,E$4:J$202,6,FALSE),"")</f>
        <v/>
      </c>
      <c r="P24" s="40" t="str">
        <f>IF(D24&lt;=L$4,VLOOKUP(O24,A$4:B$202,2,FALSE),"")</f>
        <v/>
      </c>
      <c r="Q24" s="40" t="str">
        <f t="shared" si="10"/>
        <v/>
      </c>
      <c r="R24" s="6">
        <f t="shared" si="11"/>
        <v>0</v>
      </c>
      <c r="S24" s="6">
        <f>IF(AND(D24&lt;=L$4,P24&lt;&gt;"Y"),IF(N24&lt;VLOOKUP(O24,Runners!A$3:CT$201,S$1,FALSE),IF(Y$2="zero",0,Y$2),0),0)</f>
        <v>0</v>
      </c>
      <c r="T24" s="6">
        <f t="shared" si="12"/>
        <v>0</v>
      </c>
      <c r="U24" s="2"/>
      <c r="V24" s="2" t="str">
        <f>IF(O24&lt;&gt;"",VLOOKUP(O24,Runners!CZ$3:DM$201,V$1,FALSE),"")</f>
        <v/>
      </c>
      <c r="W24" s="19" t="str">
        <f t="shared" si="13"/>
        <v/>
      </c>
    </row>
    <row r="25" spans="1:23" x14ac:dyDescent="0.2">
      <c r="A25" s="1" t="s">
        <v>213</v>
      </c>
      <c r="C25" s="3">
        <f>IF(A25&lt;&gt;"",VLOOKUP(A25,Runners!A$3:AS$201,C$1,FALSE),0)</f>
        <v>1.4583333333333334E-2</v>
      </c>
      <c r="D25" s="6">
        <f t="shared" si="7"/>
        <v>22</v>
      </c>
      <c r="E25" s="2"/>
      <c r="F25" s="2">
        <f t="shared" si="8"/>
        <v>0</v>
      </c>
      <c r="J25" s="1" t="str">
        <f t="shared" si="9"/>
        <v>Clare Taylor</v>
      </c>
      <c r="M25" s="8" t="str">
        <f>IF(D25&lt;=L$4,SMALL(E$4:E$202,D25),"")</f>
        <v/>
      </c>
      <c r="N25" s="8" t="str">
        <f>IF(D25&lt;=L$4,VLOOKUP(M25,E$4:F$202,2,FALSE),"")</f>
        <v/>
      </c>
      <c r="O25" s="1" t="str">
        <f>IF(D25&lt;=L$4,VLOOKUP(M25,E$4:J$202,6,FALSE),"")</f>
        <v/>
      </c>
      <c r="P25" s="40" t="str">
        <f>IF(D25&lt;=L$4,VLOOKUP(O25,A$4:B$202,2,FALSE),"")</f>
        <v/>
      </c>
      <c r="Q25" s="40" t="str">
        <f t="shared" si="10"/>
        <v/>
      </c>
      <c r="R25" s="6">
        <f t="shared" si="11"/>
        <v>0</v>
      </c>
      <c r="S25" s="6">
        <f>IF(AND(D25&lt;=L$4,P25&lt;&gt;"Y"),IF(N25&lt;VLOOKUP(O25,Runners!A$3:CT$201,S$1,FALSE),IF(Y$2="zero",0,Y$2),0),0)</f>
        <v>0</v>
      </c>
      <c r="T25" s="6">
        <f t="shared" si="12"/>
        <v>0</v>
      </c>
      <c r="U25" s="2"/>
      <c r="V25" s="2" t="str">
        <f>IF(O25&lt;&gt;"",VLOOKUP(O25,Runners!CZ$3:DM$201,V$1,FALSE),"")</f>
        <v/>
      </c>
      <c r="W25" s="19" t="str">
        <f t="shared" si="13"/>
        <v/>
      </c>
    </row>
    <row r="26" spans="1:23" x14ac:dyDescent="0.2">
      <c r="A26" s="1" t="s">
        <v>173</v>
      </c>
      <c r="C26" s="3">
        <f>IF(A26&lt;&gt;"",VLOOKUP(A26,Runners!A$3:AS$201,C$1,FALSE),0)</f>
        <v>1.4930555555555556E-2</v>
      </c>
      <c r="D26" s="6">
        <f t="shared" si="7"/>
        <v>23</v>
      </c>
      <c r="E26" s="2">
        <v>3.681712962962963E-2</v>
      </c>
      <c r="F26" s="2">
        <f t="shared" si="8"/>
        <v>2.1886574074074072E-2</v>
      </c>
      <c r="J26" s="1" t="str">
        <f t="shared" si="9"/>
        <v>Dan Gregson</v>
      </c>
      <c r="M26" s="8" t="str">
        <f>IF(D26&lt;=L$4,SMALL(E$4:E$202,D26),"")</f>
        <v/>
      </c>
      <c r="N26" s="8" t="str">
        <f>IF(D26&lt;=L$4,VLOOKUP(M26,E$4:F$202,2,FALSE),"")</f>
        <v/>
      </c>
      <c r="O26" s="1" t="str">
        <f>IF(D26&lt;=L$4,VLOOKUP(M26,E$4:J$202,6,FALSE),"")</f>
        <v/>
      </c>
      <c r="P26" s="40" t="str">
        <f>IF(D26&lt;=L$4,VLOOKUP(O26,A$4:B$202,2,FALSE),"")</f>
        <v/>
      </c>
      <c r="Q26" s="40" t="str">
        <f t="shared" si="10"/>
        <v/>
      </c>
      <c r="R26" s="6">
        <f t="shared" si="11"/>
        <v>0</v>
      </c>
      <c r="S26" s="6">
        <f>IF(AND(D26&lt;=L$4,P26&lt;&gt;"Y"),IF(N26&lt;VLOOKUP(O26,Runners!A$3:CT$201,S$1,FALSE),IF(Y$2="zero",0,Y$2),0),0)</f>
        <v>0</v>
      </c>
      <c r="T26" s="6">
        <f t="shared" si="12"/>
        <v>0</v>
      </c>
      <c r="U26" s="2"/>
      <c r="V26" s="2" t="str">
        <f>IF(O26&lt;&gt;"",VLOOKUP(O26,Runners!CZ$3:DM$201,V$1,FALSE),"")</f>
        <v/>
      </c>
      <c r="W26" s="19" t="str">
        <f t="shared" si="13"/>
        <v/>
      </c>
    </row>
    <row r="27" spans="1:23" x14ac:dyDescent="0.2">
      <c r="A27" s="1" t="s">
        <v>144</v>
      </c>
      <c r="B27" s="3"/>
      <c r="C27" s="3">
        <f>IF(A27&lt;&gt;"",VLOOKUP(A27,Runners!A$3:AS$201,C$1,FALSE),0)</f>
        <v>1.4409722222222223E-2</v>
      </c>
      <c r="D27" s="6">
        <f t="shared" si="7"/>
        <v>24</v>
      </c>
      <c r="E27" s="2"/>
      <c r="F27" s="2">
        <f t="shared" si="8"/>
        <v>0</v>
      </c>
      <c r="J27" s="1" t="str">
        <f t="shared" si="9"/>
        <v>Darran Ames</v>
      </c>
      <c r="M27" s="8" t="str">
        <f>IF(D27&lt;=L$4,SMALL(E$4:E$202,D27),"")</f>
        <v/>
      </c>
      <c r="N27" s="8" t="str">
        <f>IF(D27&lt;=L$4,VLOOKUP(M27,E$4:F$202,2,FALSE),"")</f>
        <v/>
      </c>
      <c r="O27" s="1" t="str">
        <f>IF(D27&lt;=L$4,VLOOKUP(M27,E$4:J$202,6,FALSE),"")</f>
        <v/>
      </c>
      <c r="P27" s="40" t="str">
        <f>IF(D27&lt;=L$4,VLOOKUP(O27,A$4:B$202,2,FALSE),"")</f>
        <v/>
      </c>
      <c r="Q27" s="40" t="str">
        <f t="shared" si="10"/>
        <v/>
      </c>
      <c r="R27" s="6">
        <f t="shared" si="11"/>
        <v>0</v>
      </c>
      <c r="S27" s="6">
        <f>IF(AND(D27&lt;=L$4,P27&lt;&gt;"Y"),IF(N27&lt;VLOOKUP(O27,Runners!A$3:CT$201,S$1,FALSE),IF(Y$2="zero",0,Y$2),0),0)</f>
        <v>0</v>
      </c>
      <c r="T27" s="6">
        <f t="shared" si="12"/>
        <v>0</v>
      </c>
      <c r="U27" s="2"/>
      <c r="V27" s="2" t="str">
        <f>IF(O27&lt;&gt;"",VLOOKUP(O27,Runners!CZ$3:DM$201,V$1,FALSE),"")</f>
        <v/>
      </c>
      <c r="W27" s="19" t="str">
        <f t="shared" si="13"/>
        <v/>
      </c>
    </row>
    <row r="28" spans="1:23" x14ac:dyDescent="0.2">
      <c r="A28" s="1" t="s">
        <v>172</v>
      </c>
      <c r="C28" s="3">
        <f>IF(A28&lt;&gt;"",VLOOKUP(A28,Runners!A$3:AS$201,C$1,FALSE),0)</f>
        <v>1.4930555555555556E-2</v>
      </c>
      <c r="D28" s="6">
        <f t="shared" si="7"/>
        <v>25</v>
      </c>
      <c r="E28" s="2">
        <v>3.5810185185185188E-2</v>
      </c>
      <c r="F28" s="2">
        <f t="shared" si="8"/>
        <v>2.087962962962963E-2</v>
      </c>
      <c r="J28" s="1" t="str">
        <f t="shared" si="9"/>
        <v>Daryl Bentley</v>
      </c>
      <c r="M28" s="8" t="str">
        <f>IF(D28&lt;=L$4,SMALL(E$4:E$202,D28),"")</f>
        <v/>
      </c>
      <c r="N28" s="8" t="str">
        <f>IF(D28&lt;=L$4,VLOOKUP(M28,E$4:F$202,2,FALSE),"")</f>
        <v/>
      </c>
      <c r="O28" s="1" t="str">
        <f>IF(D28&lt;=L$4,VLOOKUP(M28,E$4:J$202,6,FALSE),"")</f>
        <v/>
      </c>
      <c r="P28" s="40" t="str">
        <f>IF(D28&lt;=L$4,VLOOKUP(O28,A$4:B$202,2,FALSE),"")</f>
        <v/>
      </c>
      <c r="Q28" s="40" t="str">
        <f t="shared" si="10"/>
        <v/>
      </c>
      <c r="R28" s="6">
        <f t="shared" si="11"/>
        <v>0</v>
      </c>
      <c r="S28" s="6">
        <f>IF(AND(D28&lt;=L$4,P28&lt;&gt;"Y"),IF(N28&lt;VLOOKUP(O28,Runners!A$3:CT$201,S$1,FALSE),IF(Y$2="zero",0,Y$2),0),0)</f>
        <v>0</v>
      </c>
      <c r="T28" s="6">
        <f t="shared" si="12"/>
        <v>0</v>
      </c>
      <c r="U28" s="2"/>
      <c r="V28" s="2" t="str">
        <f>IF(O28&lt;&gt;"",VLOOKUP(O28,Runners!CZ$3:DM$201,V$1,FALSE),"")</f>
        <v/>
      </c>
      <c r="W28" s="19" t="str">
        <f t="shared" si="13"/>
        <v/>
      </c>
    </row>
    <row r="29" spans="1:23" x14ac:dyDescent="0.2">
      <c r="A29" s="1" t="s">
        <v>182</v>
      </c>
      <c r="C29" s="3">
        <f>IF(A29&lt;&gt;"",VLOOKUP(A29,Runners!A$3:AS$201,C$1,FALSE),0)</f>
        <v>1.5625E-2</v>
      </c>
      <c r="D29" s="6">
        <f t="shared" si="7"/>
        <v>26</v>
      </c>
      <c r="E29" s="2"/>
      <c r="F29" s="2">
        <f t="shared" si="8"/>
        <v>0</v>
      </c>
      <c r="J29" s="1" t="str">
        <f t="shared" si="9"/>
        <v>David Butler</v>
      </c>
      <c r="M29" s="8" t="str">
        <f>IF(D29&lt;=L$4,SMALL(E$4:E$202,D29),"")</f>
        <v/>
      </c>
      <c r="N29" s="8" t="str">
        <f>IF(D29&lt;=L$4,VLOOKUP(M29,E$4:F$202,2,FALSE),"")</f>
        <v/>
      </c>
      <c r="O29" s="1" t="str">
        <f>IF(D29&lt;=L$4,VLOOKUP(M29,E$4:J$202,6,FALSE),"")</f>
        <v/>
      </c>
      <c r="P29" s="40" t="str">
        <f>IF(D29&lt;=L$4,VLOOKUP(O29,A$4:B$202,2,FALSE),"")</f>
        <v/>
      </c>
      <c r="Q29" s="40" t="str">
        <f t="shared" si="10"/>
        <v/>
      </c>
      <c r="R29" s="6">
        <f t="shared" si="11"/>
        <v>0</v>
      </c>
      <c r="S29" s="6">
        <f>IF(AND(D29&lt;=L$4,P29&lt;&gt;"Y"),IF(N29&lt;VLOOKUP(O29,Runners!A$3:CT$201,S$1,FALSE),IF(Y$2="zero",0,Y$2),0),0)</f>
        <v>0</v>
      </c>
      <c r="T29" s="6">
        <f t="shared" si="12"/>
        <v>0</v>
      </c>
      <c r="U29" s="2"/>
      <c r="V29" s="2" t="str">
        <f>IF(O29&lt;&gt;"",VLOOKUP(O29,Runners!CZ$3:DM$201,V$1,FALSE),"")</f>
        <v/>
      </c>
      <c r="W29" s="19" t="str">
        <f t="shared" si="13"/>
        <v/>
      </c>
    </row>
    <row r="30" spans="1:23" x14ac:dyDescent="0.2">
      <c r="A30" s="1" t="s">
        <v>10</v>
      </c>
      <c r="C30" s="3">
        <f>IF(A30&lt;&gt;"",VLOOKUP(A30,Runners!A$3:AS$201,C$1,FALSE),0)</f>
        <v>1.1979166666666667E-2</v>
      </c>
      <c r="D30" s="6">
        <f t="shared" si="7"/>
        <v>27</v>
      </c>
      <c r="E30" s="2">
        <v>3.6458333333333336E-2</v>
      </c>
      <c r="F30" s="2">
        <f t="shared" si="8"/>
        <v>2.447916666666667E-2</v>
      </c>
      <c r="J30" s="1" t="str">
        <f t="shared" si="9"/>
        <v>Debbie Cooper</v>
      </c>
      <c r="M30" s="8" t="str">
        <f>IF(D30&lt;=L$4,SMALL(E$4:E$202,D30),"")</f>
        <v/>
      </c>
      <c r="N30" s="8" t="str">
        <f>IF(D30&lt;=L$4,VLOOKUP(M30,E$4:F$202,2,FALSE),"")</f>
        <v/>
      </c>
      <c r="O30" s="1" t="str">
        <f>IF(D30&lt;=L$4,VLOOKUP(M30,E$4:J$202,6,FALSE),"")</f>
        <v/>
      </c>
      <c r="P30" s="40" t="str">
        <f>IF(D30&lt;=L$4,VLOOKUP(O30,A$4:B$202,2,FALSE),"")</f>
        <v/>
      </c>
      <c r="Q30" s="40" t="str">
        <f t="shared" si="10"/>
        <v/>
      </c>
      <c r="R30" s="6">
        <f t="shared" si="11"/>
        <v>0</v>
      </c>
      <c r="S30" s="6">
        <f>IF(AND(D30&lt;=L$4,P30&lt;&gt;"Y"),IF(N30&lt;VLOOKUP(O30,Runners!A$3:CT$201,S$1,FALSE),IF(Y$2="zero",0,Y$2),0),0)</f>
        <v>0</v>
      </c>
      <c r="T30" s="6">
        <f t="shared" si="12"/>
        <v>0</v>
      </c>
      <c r="U30" s="2"/>
      <c r="V30" s="2" t="str">
        <f>IF(O30&lt;&gt;"",VLOOKUP(O30,Runners!CZ$3:DM$201,V$1,FALSE),"")</f>
        <v/>
      </c>
      <c r="W30" s="19" t="str">
        <f t="shared" si="13"/>
        <v/>
      </c>
    </row>
    <row r="31" spans="1:23" x14ac:dyDescent="0.2">
      <c r="A31" s="1" t="s">
        <v>179</v>
      </c>
      <c r="C31" s="3">
        <f>IF(A31&lt;&gt;"",VLOOKUP(A31,Runners!A$3:AS$201,C$1,FALSE),0)</f>
        <v>5.9027777777777776E-3</v>
      </c>
      <c r="D31" s="6">
        <f t="shared" si="7"/>
        <v>28</v>
      </c>
      <c r="E31" s="2"/>
      <c r="F31" s="2">
        <f t="shared" si="8"/>
        <v>0</v>
      </c>
      <c r="J31" s="1" t="str">
        <f t="shared" si="9"/>
        <v>Debbie Francis</v>
      </c>
      <c r="M31" s="8" t="str">
        <f>IF(D31&lt;=L$4,SMALL(E$4:E$202,D31),"")</f>
        <v/>
      </c>
      <c r="N31" s="8" t="str">
        <f>IF(D31&lt;=L$4,VLOOKUP(M31,E$4:F$202,2,FALSE),"")</f>
        <v/>
      </c>
      <c r="O31" s="1" t="str">
        <f>IF(D31&lt;=L$4,VLOOKUP(M31,E$4:J$202,6,FALSE),"")</f>
        <v/>
      </c>
      <c r="P31" s="40" t="str">
        <f>IF(D31&lt;=L$4,VLOOKUP(O31,A$4:B$202,2,FALSE),"")</f>
        <v/>
      </c>
      <c r="Q31" s="40" t="str">
        <f t="shared" si="10"/>
        <v/>
      </c>
      <c r="R31" s="6">
        <f t="shared" si="11"/>
        <v>0</v>
      </c>
      <c r="S31" s="6">
        <f>IF(AND(D31&lt;=L$4,P31&lt;&gt;"Y"),IF(N31&lt;VLOOKUP(O31,Runners!A$3:CT$201,S$1,FALSE),IF(Y$2="zero",0,Y$2),0),0)</f>
        <v>0</v>
      </c>
      <c r="T31" s="6">
        <f t="shared" si="12"/>
        <v>0</v>
      </c>
      <c r="U31" s="2"/>
      <c r="V31" s="2" t="str">
        <f>IF(O31&lt;&gt;"",VLOOKUP(O31,Runners!CZ$3:DM$201,V$1,FALSE),"")</f>
        <v/>
      </c>
      <c r="W31" s="19" t="str">
        <f t="shared" si="13"/>
        <v/>
      </c>
    </row>
    <row r="32" spans="1:23" x14ac:dyDescent="0.2">
      <c r="A32" s="1" t="s">
        <v>166</v>
      </c>
      <c r="C32" s="3">
        <f>IF(A32&lt;&gt;"",VLOOKUP(A32,Runners!A$3:AS$201,C$1,FALSE),0)</f>
        <v>1.4930555555555556E-2</v>
      </c>
      <c r="D32" s="6">
        <f t="shared" si="7"/>
        <v>29</v>
      </c>
      <c r="E32" s="2"/>
      <c r="F32" s="2">
        <f t="shared" si="8"/>
        <v>0</v>
      </c>
      <c r="J32" s="1" t="str">
        <f t="shared" si="9"/>
        <v>Dez Appleton</v>
      </c>
      <c r="M32" s="8" t="str">
        <f>IF(D32&lt;=L$4,SMALL(E$4:E$202,D32),"")</f>
        <v/>
      </c>
      <c r="N32" s="8" t="str">
        <f>IF(D32&lt;=L$4,VLOOKUP(M32,E$4:F$202,2,FALSE),"")</f>
        <v/>
      </c>
      <c r="O32" s="1" t="str">
        <f>IF(D32&lt;=L$4,VLOOKUP(M32,E$4:J$202,6,FALSE),"")</f>
        <v/>
      </c>
      <c r="P32" s="40" t="str">
        <f>IF(D32&lt;=L$4,VLOOKUP(O32,A$4:B$202,2,FALSE),"")</f>
        <v/>
      </c>
      <c r="Q32" s="40" t="str">
        <f t="shared" si="10"/>
        <v/>
      </c>
      <c r="R32" s="6">
        <f t="shared" si="11"/>
        <v>0</v>
      </c>
      <c r="S32" s="6">
        <f>IF(AND(D32&lt;=L$4,P32&lt;&gt;"Y"),IF(N32&lt;VLOOKUP(O32,Runners!A$3:CT$201,S$1,FALSE),IF(Y$2="zero",0,Y$2),0),0)</f>
        <v>0</v>
      </c>
      <c r="T32" s="6">
        <f t="shared" si="12"/>
        <v>0</v>
      </c>
      <c r="U32" s="2"/>
      <c r="V32" s="2" t="str">
        <f>IF(O32&lt;&gt;"",VLOOKUP(O32,Runners!CZ$3:DM$201,V$1,FALSE),"")</f>
        <v/>
      </c>
      <c r="W32" s="19" t="str">
        <f t="shared" si="13"/>
        <v/>
      </c>
    </row>
    <row r="33" spans="1:23" x14ac:dyDescent="0.2">
      <c r="A33" s="1" t="s">
        <v>229</v>
      </c>
      <c r="B33" s="3"/>
      <c r="C33" s="3">
        <f>IF(A33&lt;&gt;"",VLOOKUP(A33,Runners!A$3:AS$201,C$1,FALSE),0)</f>
        <v>1.6840277777777777E-2</v>
      </c>
      <c r="D33" s="6">
        <f t="shared" si="7"/>
        <v>30</v>
      </c>
      <c r="E33" s="2">
        <v>3.7638888888888895E-2</v>
      </c>
      <c r="F33" s="2">
        <f t="shared" si="8"/>
        <v>2.0798611111111118E-2</v>
      </c>
      <c r="J33" s="1" t="str">
        <f t="shared" si="9"/>
        <v>Dom Kirby</v>
      </c>
      <c r="M33" s="8" t="str">
        <f>IF(D33&lt;=L$4,SMALL(E$4:E$202,D33),"")</f>
        <v/>
      </c>
      <c r="N33" s="8" t="str">
        <f>IF(D33&lt;=L$4,VLOOKUP(M33,E$4:F$202,2,FALSE),"")</f>
        <v/>
      </c>
      <c r="O33" s="1" t="str">
        <f>IF(D33&lt;=L$4,VLOOKUP(M33,E$4:J$202,6,FALSE),"")</f>
        <v/>
      </c>
      <c r="P33" s="40" t="str">
        <f>IF(D33&lt;=L$4,VLOOKUP(O33,A$4:B$202,2,FALSE),"")</f>
        <v/>
      </c>
      <c r="Q33" s="40" t="str">
        <f t="shared" si="10"/>
        <v/>
      </c>
      <c r="R33" s="6">
        <f t="shared" si="11"/>
        <v>0</v>
      </c>
      <c r="S33" s="6">
        <f>IF(AND(D33&lt;=L$4,P33&lt;&gt;"Y"),IF(N33&lt;VLOOKUP(O33,Runners!A$3:CT$201,S$1,FALSE),IF(Y$2="zero",0,Y$2),0),0)</f>
        <v>0</v>
      </c>
      <c r="T33" s="6">
        <f t="shared" si="12"/>
        <v>0</v>
      </c>
      <c r="U33" s="2"/>
      <c r="V33" s="2" t="str">
        <f>IF(O33&lt;&gt;"",VLOOKUP(O33,Runners!CZ$3:DM$201,V$1,FALSE),"")</f>
        <v/>
      </c>
      <c r="W33" s="19" t="str">
        <f t="shared" si="13"/>
        <v/>
      </c>
    </row>
    <row r="34" spans="1:23" x14ac:dyDescent="0.2">
      <c r="A34" s="1" t="s">
        <v>171</v>
      </c>
      <c r="C34" s="3">
        <f>IF(A34&lt;&gt;"",VLOOKUP(A34,Runners!A$3:AS$201,C$1,FALSE),0)</f>
        <v>1.7187500000000001E-2</v>
      </c>
      <c r="D34" s="6">
        <f t="shared" si="7"/>
        <v>31</v>
      </c>
      <c r="E34" s="2"/>
      <c r="F34" s="2">
        <f t="shared" si="8"/>
        <v>0</v>
      </c>
      <c r="J34" s="1" t="str">
        <f t="shared" si="9"/>
        <v>Dominic Garrett</v>
      </c>
      <c r="M34" s="8" t="str">
        <f>IF(D34&lt;=L$4,SMALL(E$4:E$202,D34),"")</f>
        <v/>
      </c>
      <c r="N34" s="8" t="str">
        <f>IF(D34&lt;=L$4,VLOOKUP(M34,E$4:F$202,2,FALSE),"")</f>
        <v/>
      </c>
      <c r="O34" s="1" t="str">
        <f>IF(D34&lt;=L$4,VLOOKUP(M34,E$4:J$202,6,FALSE),"")</f>
        <v/>
      </c>
      <c r="P34" s="40" t="str">
        <f>IF(D34&lt;=L$4,VLOOKUP(O34,A$4:B$202,2,FALSE),"")</f>
        <v/>
      </c>
      <c r="Q34" s="40" t="str">
        <f t="shared" si="10"/>
        <v/>
      </c>
      <c r="R34" s="6">
        <f t="shared" si="11"/>
        <v>0</v>
      </c>
      <c r="S34" s="6">
        <f>IF(AND(D34&lt;=L$4,P34&lt;&gt;"Y"),IF(N34&lt;VLOOKUP(O34,Runners!A$3:CT$201,S$1,FALSE),IF(Y$2="zero",0,Y$2),0),0)</f>
        <v>0</v>
      </c>
      <c r="T34" s="6">
        <f t="shared" si="12"/>
        <v>0</v>
      </c>
      <c r="U34" s="2"/>
      <c r="V34" s="2" t="str">
        <f>IF(O34&lt;&gt;"",VLOOKUP(O34,Runners!CZ$3:DM$201,V$1,FALSE),"")</f>
        <v/>
      </c>
      <c r="W34" s="19" t="str">
        <f t="shared" si="13"/>
        <v/>
      </c>
    </row>
    <row r="35" spans="1:23" x14ac:dyDescent="0.2">
      <c r="A35" s="1" t="s">
        <v>189</v>
      </c>
      <c r="C35" s="3">
        <f>IF(A35&lt;&gt;"",VLOOKUP(A35,Runners!A$3:AS$201,C$1,FALSE),0)</f>
        <v>1.0763888888888889E-2</v>
      </c>
      <c r="D35" s="6">
        <f t="shared" si="7"/>
        <v>32</v>
      </c>
      <c r="E35" s="2">
        <v>3.8680555555555558E-2</v>
      </c>
      <c r="F35" s="2">
        <f t="shared" si="8"/>
        <v>2.7916666666666669E-2</v>
      </c>
      <c r="J35" s="1" t="str">
        <f t="shared" si="9"/>
        <v>Emma Johnston</v>
      </c>
      <c r="M35" s="8" t="str">
        <f>IF(D35&lt;=L$4,SMALL(E$4:E$202,D35),"")</f>
        <v/>
      </c>
      <c r="N35" s="8" t="str">
        <f>IF(D35&lt;=L$4,VLOOKUP(M35,E$4:F$202,2,FALSE),"")</f>
        <v/>
      </c>
      <c r="O35" s="1" t="str">
        <f>IF(D35&lt;=L$4,VLOOKUP(M35,E$4:J$202,6,FALSE),"")</f>
        <v/>
      </c>
      <c r="P35" s="40" t="str">
        <f>IF(D35&lt;=L$4,VLOOKUP(O35,A$4:B$202,2,FALSE),"")</f>
        <v/>
      </c>
      <c r="Q35" s="40" t="str">
        <f t="shared" si="10"/>
        <v/>
      </c>
      <c r="R35" s="6">
        <f t="shared" si="11"/>
        <v>0</v>
      </c>
      <c r="S35" s="6">
        <f>IF(AND(D35&lt;=L$4,P35&lt;&gt;"Y"),IF(N35&lt;VLOOKUP(O35,Runners!A$3:CT$201,S$1,FALSE),IF(Y$2="zero",0,Y$2),0),0)</f>
        <v>0</v>
      </c>
      <c r="T35" s="6">
        <f t="shared" si="12"/>
        <v>0</v>
      </c>
      <c r="U35" s="2"/>
      <c r="V35" s="2" t="str">
        <f>IF(O35&lt;&gt;"",VLOOKUP(O35,Runners!CZ$3:DM$201,V$1,FALSE),"")</f>
        <v/>
      </c>
      <c r="W35" s="19" t="str">
        <f t="shared" si="13"/>
        <v/>
      </c>
    </row>
    <row r="36" spans="1:23" x14ac:dyDescent="0.2">
      <c r="A36" s="1" t="s">
        <v>226</v>
      </c>
      <c r="B36" s="3"/>
      <c r="C36" s="3">
        <f>IF(A36&lt;&gt;"",VLOOKUP(A36,Runners!A$3:AS$201,C$1,FALSE),0)</f>
        <v>1.7361111111111112E-2</v>
      </c>
      <c r="D36" s="6">
        <f t="shared" si="7"/>
        <v>33</v>
      </c>
      <c r="E36" s="2"/>
      <c r="F36" s="2">
        <f t="shared" si="8"/>
        <v>0</v>
      </c>
      <c r="J36" s="1" t="str">
        <f t="shared" si="9"/>
        <v>Ethan McAvoy</v>
      </c>
      <c r="M36" s="8" t="str">
        <f>IF(D36&lt;=L$4,SMALL(E$4:E$202,D36),"")</f>
        <v/>
      </c>
      <c r="N36" s="8" t="str">
        <f>IF(D36&lt;=L$4,VLOOKUP(M36,E$4:F$202,2,FALSE),"")</f>
        <v/>
      </c>
      <c r="O36" s="1" t="str">
        <f>IF(D36&lt;=L$4,VLOOKUP(M36,E$4:J$202,6,FALSE),"")</f>
        <v/>
      </c>
      <c r="P36" s="40" t="str">
        <f>IF(D36&lt;=L$4,VLOOKUP(O36,A$4:B$202,2,FALSE),"")</f>
        <v/>
      </c>
      <c r="Q36" s="40" t="str">
        <f t="shared" si="10"/>
        <v/>
      </c>
      <c r="R36" s="6">
        <f t="shared" si="11"/>
        <v>0</v>
      </c>
      <c r="S36" s="6">
        <f>IF(AND(D36&lt;=L$4,P36&lt;&gt;"Y"),IF(N36&lt;VLOOKUP(O36,Runners!A$3:CT$201,S$1,FALSE),IF(Y$2="zero",0,Y$2),0),0)</f>
        <v>0</v>
      </c>
      <c r="T36" s="6">
        <f t="shared" si="12"/>
        <v>0</v>
      </c>
      <c r="U36" s="2"/>
      <c r="V36" s="2" t="str">
        <f>IF(O36&lt;&gt;"",VLOOKUP(O36,Runners!CZ$3:DM$201,V$1,FALSE),"")</f>
        <v/>
      </c>
      <c r="W36" s="19" t="str">
        <f t="shared" si="13"/>
        <v/>
      </c>
    </row>
    <row r="37" spans="1:23" x14ac:dyDescent="0.2">
      <c r="A37" s="1" t="s">
        <v>200</v>
      </c>
      <c r="C37" s="3">
        <f>IF(A37&lt;&gt;"",VLOOKUP(A37,Runners!A$3:AS$201,C$1,FALSE),0)</f>
        <v>1.545138888888889E-2</v>
      </c>
      <c r="D37" s="6">
        <f t="shared" si="7"/>
        <v>34</v>
      </c>
      <c r="E37" s="2"/>
      <c r="F37" s="2">
        <f t="shared" si="8"/>
        <v>0</v>
      </c>
      <c r="J37" s="1" t="str">
        <f t="shared" si="9"/>
        <v>George Thomson</v>
      </c>
      <c r="M37" s="8" t="str">
        <f>IF(D37&lt;=L$4,SMALL(E$4:E$202,D37),"")</f>
        <v/>
      </c>
      <c r="N37" s="8" t="str">
        <f>IF(D37&lt;=L$4,VLOOKUP(M37,E$4:F$202,2,FALSE),"")</f>
        <v/>
      </c>
      <c r="O37" s="1" t="str">
        <f>IF(D37&lt;=L$4,VLOOKUP(M37,E$4:J$202,6,FALSE),"")</f>
        <v/>
      </c>
      <c r="P37" s="40" t="str">
        <f>IF(D37&lt;=L$4,VLOOKUP(O37,A$4:B$202,2,FALSE),"")</f>
        <v/>
      </c>
      <c r="Q37" s="40" t="str">
        <f t="shared" si="10"/>
        <v/>
      </c>
      <c r="R37" s="6">
        <f t="shared" si="11"/>
        <v>0</v>
      </c>
      <c r="S37" s="6">
        <f>IF(AND(D37&lt;=L$4,P37&lt;&gt;"Y"),IF(N37&lt;VLOOKUP(O37,Runners!A$3:CT$201,S$1,FALSE),IF(Y$2="zero",0,Y$2),0),0)</f>
        <v>0</v>
      </c>
      <c r="T37" s="6">
        <f t="shared" si="12"/>
        <v>0</v>
      </c>
      <c r="U37" s="2"/>
      <c r="V37" s="2" t="str">
        <f>IF(O37&lt;&gt;"",VLOOKUP(O37,Runners!CZ$3:DM$201,V$1,FALSE),"")</f>
        <v/>
      </c>
      <c r="W37" s="19" t="str">
        <f t="shared" si="13"/>
        <v/>
      </c>
    </row>
    <row r="38" spans="1:23" x14ac:dyDescent="0.2">
      <c r="A38" s="1" t="s">
        <v>205</v>
      </c>
      <c r="C38" s="3">
        <f>IF(A38&lt;&gt;"",VLOOKUP(A38,Runners!A$3:AS$201,C$1,FALSE),0)</f>
        <v>1.1111111111111112E-2</v>
      </c>
      <c r="D38" s="6">
        <f t="shared" ref="D38:D70" si="14">D37+1</f>
        <v>35</v>
      </c>
      <c r="E38" s="2"/>
      <c r="F38" s="2">
        <f t="shared" ref="F38:F70" si="15">IF(E38&gt;0,E38-C38,0)</f>
        <v>0</v>
      </c>
      <c r="J38" s="1" t="str">
        <f t="shared" ref="J38:J70" si="16">A38</f>
        <v>Georgina Read</v>
      </c>
      <c r="M38" s="8" t="str">
        <f>IF(D38&lt;=L$4,SMALL(E$4:E$202,D38),"")</f>
        <v/>
      </c>
      <c r="N38" s="8" t="str">
        <f>IF(D38&lt;=L$4,VLOOKUP(M38,E$4:F$202,2,FALSE),"")</f>
        <v/>
      </c>
      <c r="O38" s="1" t="str">
        <f>IF(D38&lt;=L$4,VLOOKUP(M38,E$4:J$202,6,FALSE),"")</f>
        <v/>
      </c>
      <c r="P38" s="40" t="str">
        <f>IF(D38&lt;=L$4,VLOOKUP(O38,A$4:B$202,2,FALSE),"")</f>
        <v/>
      </c>
      <c r="Q38" s="40" t="str">
        <f t="shared" ref="Q38:Q70" si="17">IF(D38&lt;=L$4,IF(P38="Y",Q37,Q37-1),"")</f>
        <v/>
      </c>
      <c r="R38" s="6">
        <f t="shared" ref="R38:R70" si="18">IF(Q38=Q37,0,IF(Q38&gt;0,Q38,1))</f>
        <v>0</v>
      </c>
      <c r="S38" s="6">
        <f>IF(AND(D38&lt;=L$4,P38&lt;&gt;"Y"),IF(N38&lt;VLOOKUP(O38,Runners!A$3:CT$201,S$1,FALSE),IF(Y$2="zero",0,Y$2),0),0)</f>
        <v>0</v>
      </c>
      <c r="T38" s="6">
        <f t="shared" ref="T38:T70" si="19">IF(AND(D38&lt;=L$4,P38&lt;&gt;"Y"),S38+R38,0)</f>
        <v>0</v>
      </c>
      <c r="U38" s="2"/>
      <c r="V38" s="2" t="str">
        <f>IF(O38&lt;&gt;"",VLOOKUP(O38,Runners!CZ$3:DM$201,V$1,FALSE),"")</f>
        <v/>
      </c>
      <c r="W38" s="19" t="str">
        <f t="shared" ref="W38:W70" si="20">IF(O38&lt;&gt;"",(V38-N38)/V38,"")</f>
        <v/>
      </c>
    </row>
    <row r="39" spans="1:23" x14ac:dyDescent="0.2">
      <c r="A39" s="1" t="s">
        <v>54</v>
      </c>
      <c r="C39" s="3">
        <f>IF(A39&lt;&gt;"",VLOOKUP(A39,Runners!A$3:AS$201,C$1,FALSE),0)</f>
        <v>1.6840277777777777E-2</v>
      </c>
      <c r="D39" s="6">
        <f t="shared" si="14"/>
        <v>36</v>
      </c>
      <c r="E39" s="2"/>
      <c r="F39" s="2">
        <f t="shared" si="15"/>
        <v>0</v>
      </c>
      <c r="J39" s="1" t="str">
        <f t="shared" si="16"/>
        <v>Gill Draper</v>
      </c>
      <c r="M39" s="8" t="str">
        <f>IF(D39&lt;=L$4,SMALL(E$4:E$202,D39),"")</f>
        <v/>
      </c>
      <c r="N39" s="8" t="str">
        <f>IF(D39&lt;=L$4,VLOOKUP(M39,E$4:F$202,2,FALSE),"")</f>
        <v/>
      </c>
      <c r="O39" s="1" t="str">
        <f>IF(D39&lt;=L$4,VLOOKUP(M39,E$4:J$202,6,FALSE),"")</f>
        <v/>
      </c>
      <c r="P39" s="40" t="str">
        <f>IF(D39&lt;=L$4,VLOOKUP(O39,A$4:B$202,2,FALSE),"")</f>
        <v/>
      </c>
      <c r="Q39" s="40" t="str">
        <f t="shared" si="17"/>
        <v/>
      </c>
      <c r="R39" s="6">
        <f t="shared" si="18"/>
        <v>0</v>
      </c>
      <c r="S39" s="6">
        <f>IF(AND(D39&lt;=L$4,P39&lt;&gt;"Y"),IF(N39&lt;VLOOKUP(O39,Runners!A$3:CT$201,S$1,FALSE),IF(Y$2="zero",0,Y$2),0),0)</f>
        <v>0</v>
      </c>
      <c r="T39" s="6">
        <f t="shared" si="19"/>
        <v>0</v>
      </c>
      <c r="U39" s="2"/>
      <c r="V39" s="2" t="str">
        <f>IF(O39&lt;&gt;"",VLOOKUP(O39,Runners!CZ$3:DM$201,V$1,FALSE),"")</f>
        <v/>
      </c>
      <c r="W39" s="19" t="str">
        <f t="shared" si="20"/>
        <v/>
      </c>
    </row>
    <row r="40" spans="1:23" x14ac:dyDescent="0.2">
      <c r="A40" s="1" t="s">
        <v>3</v>
      </c>
      <c r="C40" s="3">
        <f>IF(A40&lt;&gt;"",VLOOKUP(A40,Runners!A$3:AS$201,C$1,FALSE),0)</f>
        <v>1.1805555555555555E-2</v>
      </c>
      <c r="D40" s="6">
        <f t="shared" si="14"/>
        <v>37</v>
      </c>
      <c r="E40" s="2"/>
      <c r="F40" s="2">
        <f t="shared" si="15"/>
        <v>0</v>
      </c>
      <c r="J40" s="1" t="str">
        <f t="shared" si="16"/>
        <v>Graham Webster</v>
      </c>
      <c r="M40" s="8" t="str">
        <f>IF(D40&lt;=L$4,SMALL(E$4:E$202,D40),"")</f>
        <v/>
      </c>
      <c r="N40" s="8" t="str">
        <f>IF(D40&lt;=L$4,VLOOKUP(M40,E$4:F$202,2,FALSE),"")</f>
        <v/>
      </c>
      <c r="O40" s="1" t="str">
        <f>IF(D40&lt;=L$4,VLOOKUP(M40,E$4:J$202,6,FALSE),"")</f>
        <v/>
      </c>
      <c r="P40" s="40" t="str">
        <f>IF(D40&lt;=L$4,VLOOKUP(O40,A$4:B$202,2,FALSE),"")</f>
        <v/>
      </c>
      <c r="Q40" s="40" t="str">
        <f t="shared" si="17"/>
        <v/>
      </c>
      <c r="R40" s="6">
        <f t="shared" si="18"/>
        <v>0</v>
      </c>
      <c r="S40" s="6">
        <f>IF(AND(D40&lt;=L$4,P40&lt;&gt;"Y"),IF(N40&lt;VLOOKUP(O40,Runners!A$3:CT$201,S$1,FALSE),IF(Y$2="zero",0,Y$2),0),0)</f>
        <v>0</v>
      </c>
      <c r="T40" s="6">
        <f t="shared" si="19"/>
        <v>0</v>
      </c>
      <c r="U40" s="2"/>
      <c r="V40" s="2" t="str">
        <f>IF(O40&lt;&gt;"",VLOOKUP(O40,Runners!CZ$3:DM$201,V$1,FALSE),"")</f>
        <v/>
      </c>
      <c r="W40" s="19" t="str">
        <f t="shared" si="20"/>
        <v/>
      </c>
    </row>
    <row r="41" spans="1:23" x14ac:dyDescent="0.2">
      <c r="A41" s="1" t="s">
        <v>175</v>
      </c>
      <c r="C41" s="3">
        <f>IF(A41&lt;&gt;"",VLOOKUP(A41,Runners!A$3:AS$201,C$1,FALSE),0)</f>
        <v>6.2500000000000003E-3</v>
      </c>
      <c r="D41" s="6">
        <f t="shared" si="14"/>
        <v>38</v>
      </c>
      <c r="E41" s="2"/>
      <c r="F41" s="2">
        <f t="shared" si="15"/>
        <v>0</v>
      </c>
      <c r="J41" s="1" t="str">
        <f t="shared" si="16"/>
        <v>Graham Young</v>
      </c>
      <c r="M41" s="8" t="str">
        <f>IF(D41&lt;=L$4,SMALL(E$4:E$202,D41),"")</f>
        <v/>
      </c>
      <c r="N41" s="8" t="str">
        <f>IF(D41&lt;=L$4,VLOOKUP(M41,E$4:F$202,2,FALSE),"")</f>
        <v/>
      </c>
      <c r="O41" s="1" t="str">
        <f>IF(D41&lt;=L$4,VLOOKUP(M41,E$4:J$202,6,FALSE),"")</f>
        <v/>
      </c>
      <c r="P41" s="40" t="str">
        <f>IF(D41&lt;=L$4,VLOOKUP(O41,A$4:B$202,2,FALSE),"")</f>
        <v/>
      </c>
      <c r="Q41" s="40" t="str">
        <f t="shared" si="17"/>
        <v/>
      </c>
      <c r="R41" s="6">
        <f t="shared" si="18"/>
        <v>0</v>
      </c>
      <c r="S41" s="6">
        <f>IF(AND(D41&lt;=L$4,P41&lt;&gt;"Y"),IF(N41&lt;VLOOKUP(O41,Runners!A$3:CT$201,S$1,FALSE),IF(Y$2="zero",0,Y$2),0),0)</f>
        <v>0</v>
      </c>
      <c r="T41" s="6">
        <f t="shared" si="19"/>
        <v>0</v>
      </c>
      <c r="U41" s="2"/>
      <c r="V41" s="2" t="str">
        <f>IF(O41&lt;&gt;"",VLOOKUP(O41,Runners!CZ$3:DM$201,V$1,FALSE),"")</f>
        <v/>
      </c>
      <c r="W41" s="19" t="str">
        <f t="shared" si="20"/>
        <v/>
      </c>
    </row>
    <row r="42" spans="1:23" x14ac:dyDescent="0.2">
      <c r="A42" s="1" t="s">
        <v>7</v>
      </c>
      <c r="C42" s="3">
        <f>IF(A42&lt;&gt;"",VLOOKUP(A42,Runners!A$3:AS$201,C$1,FALSE),0)</f>
        <v>1.1111111111111112E-2</v>
      </c>
      <c r="D42" s="6">
        <f t="shared" si="14"/>
        <v>39</v>
      </c>
      <c r="E42" s="2"/>
      <c r="F42" s="2">
        <f t="shared" si="15"/>
        <v>0</v>
      </c>
      <c r="J42" s="1" t="str">
        <f t="shared" si="16"/>
        <v>Greg Oulton</v>
      </c>
      <c r="M42" s="8" t="str">
        <f>IF(D42&lt;=L$4,SMALL(E$4:E$202,D42),"")</f>
        <v/>
      </c>
      <c r="N42" s="8" t="str">
        <f>IF(D42&lt;=L$4,VLOOKUP(M42,E$4:F$202,2,FALSE),"")</f>
        <v/>
      </c>
      <c r="O42" s="1" t="str">
        <f>IF(D42&lt;=L$4,VLOOKUP(M42,E$4:J$202,6,FALSE),"")</f>
        <v/>
      </c>
      <c r="P42" s="40" t="str">
        <f>IF(D42&lt;=L$4,VLOOKUP(O42,A$4:B$202,2,FALSE),"")</f>
        <v/>
      </c>
      <c r="Q42" s="40" t="str">
        <f t="shared" si="17"/>
        <v/>
      </c>
      <c r="R42" s="6">
        <f t="shared" si="18"/>
        <v>0</v>
      </c>
      <c r="S42" s="6">
        <f>IF(AND(D42&lt;=L$4,P42&lt;&gt;"Y"),IF(N42&lt;VLOOKUP(O42,Runners!A$3:CT$201,S$1,FALSE),IF(Y$2="zero",0,Y$2),0),0)</f>
        <v>0</v>
      </c>
      <c r="T42" s="6">
        <f t="shared" si="19"/>
        <v>0</v>
      </c>
      <c r="U42" s="2"/>
      <c r="V42" s="2" t="str">
        <f>IF(O42&lt;&gt;"",VLOOKUP(O42,Runners!CZ$3:DM$201,V$1,FALSE),"")</f>
        <v/>
      </c>
      <c r="W42" s="19" t="str">
        <f t="shared" si="20"/>
        <v/>
      </c>
    </row>
    <row r="43" spans="1:23" x14ac:dyDescent="0.2">
      <c r="A43" s="1" t="s">
        <v>177</v>
      </c>
      <c r="B43" s="3"/>
      <c r="C43" s="3">
        <f>IF(A43&lt;&gt;"",VLOOKUP(A43,Runners!A$3:AS$201,C$1,FALSE),0)</f>
        <v>1.9791666666666666E-2</v>
      </c>
      <c r="D43" s="6">
        <f t="shared" si="14"/>
        <v>40</v>
      </c>
      <c r="E43" s="2"/>
      <c r="F43" s="2">
        <f t="shared" si="15"/>
        <v>0</v>
      </c>
      <c r="J43" s="1" t="str">
        <f t="shared" si="16"/>
        <v>Guest 35:00</v>
      </c>
      <c r="M43" s="8" t="str">
        <f>IF(D43&lt;=L$4,SMALL(E$4:E$202,D43),"")</f>
        <v/>
      </c>
      <c r="N43" s="8" t="str">
        <f>IF(D43&lt;=L$4,VLOOKUP(M43,E$4:F$202,2,FALSE),"")</f>
        <v/>
      </c>
      <c r="O43" s="1" t="str">
        <f>IF(D43&lt;=L$4,VLOOKUP(M43,E$4:J$202,6,FALSE),"")</f>
        <v/>
      </c>
      <c r="P43" s="40" t="str">
        <f>IF(D43&lt;=L$4,VLOOKUP(O43,A$4:B$202,2,FALSE),"")</f>
        <v/>
      </c>
      <c r="Q43" s="40" t="str">
        <f t="shared" si="17"/>
        <v/>
      </c>
      <c r="R43" s="6">
        <f t="shared" si="18"/>
        <v>0</v>
      </c>
      <c r="S43" s="6">
        <f>IF(AND(D43&lt;=L$4,P43&lt;&gt;"Y"),IF(N43&lt;VLOOKUP(O43,Runners!A$3:CT$201,S$1,FALSE),IF(Y$2="zero",0,Y$2),0),0)</f>
        <v>0</v>
      </c>
      <c r="T43" s="6">
        <f t="shared" si="19"/>
        <v>0</v>
      </c>
      <c r="U43" s="2"/>
      <c r="V43" s="2" t="str">
        <f>IF(O43&lt;&gt;"",VLOOKUP(O43,Runners!CZ$3:DM$201,V$1,FALSE),"")</f>
        <v/>
      </c>
      <c r="W43" s="19" t="str">
        <f t="shared" si="20"/>
        <v/>
      </c>
    </row>
    <row r="44" spans="1:23" x14ac:dyDescent="0.2">
      <c r="A44" s="1" t="s">
        <v>176</v>
      </c>
      <c r="B44" s="3"/>
      <c r="C44" s="3">
        <f>IF(A44&lt;&gt;"",VLOOKUP(A44,Runners!A$3:AS$201,C$1,FALSE),0)</f>
        <v>1.8576388888888889E-2</v>
      </c>
      <c r="D44" s="6">
        <f t="shared" si="14"/>
        <v>41</v>
      </c>
      <c r="E44" s="2"/>
      <c r="F44" s="2">
        <f t="shared" si="15"/>
        <v>0</v>
      </c>
      <c r="J44" s="1" t="str">
        <f t="shared" si="16"/>
        <v>Guest 37:30</v>
      </c>
      <c r="M44" s="8" t="str">
        <f>IF(D44&lt;=L$4,SMALL(E$4:E$202,D44),"")</f>
        <v/>
      </c>
      <c r="N44" s="8" t="str">
        <f>IF(D44&lt;=L$4,VLOOKUP(M44,E$4:F$202,2,FALSE),"")</f>
        <v/>
      </c>
      <c r="O44" s="1" t="str">
        <f>IF(D44&lt;=L$4,VLOOKUP(M44,E$4:J$202,6,FALSE),"")</f>
        <v/>
      </c>
      <c r="P44" s="40" t="str">
        <f>IF(D44&lt;=L$4,VLOOKUP(O44,A$4:B$202,2,FALSE),"")</f>
        <v/>
      </c>
      <c r="Q44" s="40" t="str">
        <f t="shared" si="17"/>
        <v/>
      </c>
      <c r="R44" s="6">
        <f t="shared" si="18"/>
        <v>0</v>
      </c>
      <c r="S44" s="6">
        <f>IF(AND(D44&lt;=L$4,P44&lt;&gt;"Y"),IF(N44&lt;VLOOKUP(O44,Runners!A$3:CT$201,S$1,FALSE),IF(Y$2="zero",0,Y$2),0),0)</f>
        <v>0</v>
      </c>
      <c r="T44" s="6">
        <f t="shared" si="19"/>
        <v>0</v>
      </c>
      <c r="U44" s="2"/>
      <c r="V44" s="2" t="str">
        <f>IF(O44&lt;&gt;"",VLOOKUP(O44,Runners!CZ$3:DM$201,V$1,FALSE),"")</f>
        <v/>
      </c>
      <c r="W44" s="19" t="str">
        <f t="shared" si="20"/>
        <v/>
      </c>
    </row>
    <row r="45" spans="1:23" x14ac:dyDescent="0.2">
      <c r="A45" s="1" t="s">
        <v>158</v>
      </c>
      <c r="C45" s="3">
        <f>IF(A45&lt;&gt;"",VLOOKUP(A45,Runners!A$3:AS$201,C$1,FALSE),0)</f>
        <v>1.7361111111111112E-2</v>
      </c>
      <c r="D45" s="6">
        <f t="shared" si="14"/>
        <v>42</v>
      </c>
      <c r="E45" s="2"/>
      <c r="F45" s="2">
        <f t="shared" si="15"/>
        <v>0</v>
      </c>
      <c r="J45" s="1" t="str">
        <f t="shared" si="16"/>
        <v>Guest 40</v>
      </c>
      <c r="M45" s="8" t="str">
        <f>IF(D45&lt;=L$4,SMALL(E$4:E$202,D45),"")</f>
        <v/>
      </c>
      <c r="N45" s="8" t="str">
        <f>IF(D45&lt;=L$4,VLOOKUP(M45,E$4:F$202,2,FALSE),"")</f>
        <v/>
      </c>
      <c r="O45" s="1" t="str">
        <f>IF(D45&lt;=L$4,VLOOKUP(M45,E$4:J$202,6,FALSE),"")</f>
        <v/>
      </c>
      <c r="P45" s="40" t="str">
        <f>IF(D45&lt;=L$4,VLOOKUP(O45,A$4:B$202,2,FALSE),"")</f>
        <v/>
      </c>
      <c r="Q45" s="40" t="str">
        <f t="shared" si="17"/>
        <v/>
      </c>
      <c r="R45" s="6">
        <f t="shared" si="18"/>
        <v>0</v>
      </c>
      <c r="S45" s="6">
        <f>IF(AND(D45&lt;=L$4,P45&lt;&gt;"Y"),IF(N45&lt;VLOOKUP(O45,Runners!A$3:CT$201,S$1,FALSE),IF(Y$2="zero",0,Y$2),0),0)</f>
        <v>0</v>
      </c>
      <c r="T45" s="6">
        <f t="shared" si="19"/>
        <v>0</v>
      </c>
      <c r="U45" s="2"/>
      <c r="V45" s="2" t="str">
        <f>IF(O45&lt;&gt;"",VLOOKUP(O45,Runners!CZ$3:DM$201,V$1,FALSE),"")</f>
        <v/>
      </c>
      <c r="W45" s="19" t="str">
        <f t="shared" si="20"/>
        <v/>
      </c>
    </row>
    <row r="46" spans="1:23" x14ac:dyDescent="0.2">
      <c r="A46" s="1" t="s">
        <v>159</v>
      </c>
      <c r="C46" s="3">
        <f>IF(A46&lt;&gt;"",VLOOKUP(A46,Runners!A$3:AS$201,C$1,FALSE),0)</f>
        <v>1.6145833333333335E-2</v>
      </c>
      <c r="D46" s="6">
        <f t="shared" si="14"/>
        <v>43</v>
      </c>
      <c r="E46" s="2"/>
      <c r="F46" s="2">
        <f t="shared" si="15"/>
        <v>0</v>
      </c>
      <c r="J46" s="1" t="str">
        <f t="shared" si="16"/>
        <v>Guest 42:30</v>
      </c>
      <c r="M46" s="8" t="str">
        <f>IF(D46&lt;=L$4,SMALL(E$4:E$202,D46),"")</f>
        <v/>
      </c>
      <c r="N46" s="8" t="str">
        <f>IF(D46&lt;=L$4,VLOOKUP(M46,E$4:F$202,2,FALSE),"")</f>
        <v/>
      </c>
      <c r="O46" s="1" t="str">
        <f>IF(D46&lt;=L$4,VLOOKUP(M46,E$4:J$202,6,FALSE),"")</f>
        <v/>
      </c>
      <c r="P46" s="40" t="str">
        <f>IF(D46&lt;=L$4,VLOOKUP(O46,A$4:B$202,2,FALSE),"")</f>
        <v/>
      </c>
      <c r="Q46" s="40" t="str">
        <f t="shared" si="17"/>
        <v/>
      </c>
      <c r="R46" s="6">
        <f t="shared" si="18"/>
        <v>0</v>
      </c>
      <c r="S46" s="6">
        <f>IF(AND(D46&lt;=L$4,P46&lt;&gt;"Y"),IF(N46&lt;VLOOKUP(O46,Runners!A$3:CT$201,S$1,FALSE),IF(Y$2="zero",0,Y$2),0),0)</f>
        <v>0</v>
      </c>
      <c r="T46" s="6">
        <f t="shared" si="19"/>
        <v>0</v>
      </c>
      <c r="U46" s="2"/>
      <c r="V46" s="2" t="str">
        <f>IF(O46&lt;&gt;"",VLOOKUP(O46,Runners!CZ$3:DM$201,V$1,FALSE),"")</f>
        <v/>
      </c>
      <c r="W46" s="19" t="str">
        <f t="shared" si="20"/>
        <v/>
      </c>
    </row>
    <row r="47" spans="1:23" x14ac:dyDescent="0.2">
      <c r="A47" s="1" t="s">
        <v>160</v>
      </c>
      <c r="C47" s="3">
        <f>IF(A47&lt;&gt;"",VLOOKUP(A47,Runners!A$3:AS$201,C$1,FALSE),0)</f>
        <v>1.4930555555555556E-2</v>
      </c>
      <c r="D47" s="6">
        <f t="shared" si="14"/>
        <v>44</v>
      </c>
      <c r="E47" s="2"/>
      <c r="F47" s="2">
        <f t="shared" si="15"/>
        <v>0</v>
      </c>
      <c r="J47" s="1" t="str">
        <f t="shared" si="16"/>
        <v>Guest 45</v>
      </c>
      <c r="M47" s="8" t="str">
        <f>IF(D47&lt;=L$4,SMALL(E$4:E$202,D47),"")</f>
        <v/>
      </c>
      <c r="N47" s="8" t="str">
        <f>IF(D47&lt;=L$4,VLOOKUP(M47,E$4:F$202,2,FALSE),"")</f>
        <v/>
      </c>
      <c r="O47" s="1" t="str">
        <f>IF(D47&lt;=L$4,VLOOKUP(M47,E$4:J$202,6,FALSE),"")</f>
        <v/>
      </c>
      <c r="P47" s="40" t="str">
        <f>IF(D47&lt;=L$4,VLOOKUP(O47,A$4:B$202,2,FALSE),"")</f>
        <v/>
      </c>
      <c r="Q47" s="40" t="str">
        <f t="shared" si="17"/>
        <v/>
      </c>
      <c r="R47" s="6">
        <f t="shared" si="18"/>
        <v>0</v>
      </c>
      <c r="S47" s="6">
        <f>IF(AND(D47&lt;=L$4,P47&lt;&gt;"Y"),IF(N47&lt;VLOOKUP(O47,Runners!A$3:CT$201,S$1,FALSE),IF(Y$2="zero",0,Y$2),0),0)</f>
        <v>0</v>
      </c>
      <c r="T47" s="6">
        <f t="shared" si="19"/>
        <v>0</v>
      </c>
      <c r="U47" s="2"/>
      <c r="V47" s="2" t="str">
        <f>IF(O47&lt;&gt;"",VLOOKUP(O47,Runners!CZ$3:DM$201,V$1,FALSE),"")</f>
        <v/>
      </c>
      <c r="W47" s="19" t="str">
        <f t="shared" si="20"/>
        <v/>
      </c>
    </row>
    <row r="48" spans="1:23" x14ac:dyDescent="0.2">
      <c r="A48" s="1" t="s">
        <v>161</v>
      </c>
      <c r="C48" s="3">
        <f>IF(A48&lt;&gt;"",VLOOKUP(A48,Runners!A$3:AS$201,C$1,FALSE),0)</f>
        <v>1.3888888888888888E-2</v>
      </c>
      <c r="D48" s="6">
        <f t="shared" si="14"/>
        <v>45</v>
      </c>
      <c r="E48" s="2"/>
      <c r="F48" s="2">
        <f t="shared" si="15"/>
        <v>0</v>
      </c>
      <c r="J48" s="1" t="str">
        <f t="shared" si="16"/>
        <v>Guest 47:30</v>
      </c>
      <c r="M48" s="8" t="str">
        <f>IF(D48&lt;=L$4,SMALL(E$4:E$202,D48),"")</f>
        <v/>
      </c>
      <c r="N48" s="8" t="str">
        <f>IF(D48&lt;=L$4,VLOOKUP(M48,E$4:F$202,2,FALSE),"")</f>
        <v/>
      </c>
      <c r="O48" s="1" t="str">
        <f>IF(D48&lt;=L$4,VLOOKUP(M48,E$4:J$202,6,FALSE),"")</f>
        <v/>
      </c>
      <c r="P48" s="40" t="str">
        <f>IF(D48&lt;=L$4,VLOOKUP(O48,A$4:B$202,2,FALSE),"")</f>
        <v/>
      </c>
      <c r="Q48" s="40" t="str">
        <f t="shared" si="17"/>
        <v/>
      </c>
      <c r="R48" s="6">
        <f t="shared" si="18"/>
        <v>0</v>
      </c>
      <c r="S48" s="6">
        <f>IF(AND(D48&lt;=L$4,P48&lt;&gt;"Y"),IF(N48&lt;VLOOKUP(O48,Runners!A$3:CT$201,S$1,FALSE),IF(Y$2="zero",0,Y$2),0),0)</f>
        <v>0</v>
      </c>
      <c r="T48" s="6">
        <f t="shared" si="19"/>
        <v>0</v>
      </c>
      <c r="U48" s="2"/>
      <c r="V48" s="2" t="str">
        <f>IF(O48&lt;&gt;"",VLOOKUP(O48,Runners!CZ$3:DM$201,V$1,FALSE),"")</f>
        <v/>
      </c>
      <c r="W48" s="19" t="str">
        <f t="shared" si="20"/>
        <v/>
      </c>
    </row>
    <row r="49" spans="1:23" x14ac:dyDescent="0.2">
      <c r="A49" s="1" t="s">
        <v>162</v>
      </c>
      <c r="C49" s="3">
        <f>IF(A49&lt;&gt;"",VLOOKUP(A49,Runners!A$3:AS$201,C$1,FALSE),0)</f>
        <v>1.2673611111111111E-2</v>
      </c>
      <c r="D49" s="6">
        <f t="shared" si="14"/>
        <v>46</v>
      </c>
      <c r="E49" s="2"/>
      <c r="F49" s="2">
        <f t="shared" si="15"/>
        <v>0</v>
      </c>
      <c r="J49" s="1" t="str">
        <f t="shared" si="16"/>
        <v>Guest 50</v>
      </c>
      <c r="M49" s="8" t="str">
        <f>IF(D49&lt;=L$4,SMALL(E$4:E$202,D49),"")</f>
        <v/>
      </c>
      <c r="N49" s="8" t="str">
        <f>IF(D49&lt;=L$4,VLOOKUP(M49,E$4:F$202,2,FALSE),"")</f>
        <v/>
      </c>
      <c r="O49" s="1" t="str">
        <f>IF(D49&lt;=L$4,VLOOKUP(M49,E$4:J$202,6,FALSE),"")</f>
        <v/>
      </c>
      <c r="P49" s="40" t="str">
        <f>IF(D49&lt;=L$4,VLOOKUP(O49,A$4:B$202,2,FALSE),"")</f>
        <v/>
      </c>
      <c r="Q49" s="40" t="str">
        <f t="shared" si="17"/>
        <v/>
      </c>
      <c r="R49" s="6">
        <f t="shared" si="18"/>
        <v>0</v>
      </c>
      <c r="S49" s="6">
        <f>IF(AND(D49&lt;=L$4,P49&lt;&gt;"Y"),IF(N49&lt;VLOOKUP(O49,Runners!A$3:CT$201,S$1,FALSE),IF(Y$2="zero",0,Y$2),0),0)</f>
        <v>0</v>
      </c>
      <c r="T49" s="6">
        <f t="shared" si="19"/>
        <v>0</v>
      </c>
      <c r="U49" s="2"/>
      <c r="V49" s="2" t="str">
        <f>IF(O49&lt;&gt;"",VLOOKUP(O49,Runners!CZ$3:DM$201,V$1,FALSE),"")</f>
        <v/>
      </c>
      <c r="W49" s="19" t="str">
        <f t="shared" si="20"/>
        <v/>
      </c>
    </row>
    <row r="50" spans="1:23" x14ac:dyDescent="0.2">
      <c r="A50" s="1" t="s">
        <v>163</v>
      </c>
      <c r="C50" s="3">
        <f>IF(A50&lt;&gt;"",VLOOKUP(A50,Runners!A$3:AS$201,C$1,FALSE),0)</f>
        <v>1.0243055555555556E-2</v>
      </c>
      <c r="D50" s="6">
        <f t="shared" si="14"/>
        <v>47</v>
      </c>
      <c r="E50" s="2"/>
      <c r="F50" s="2">
        <f t="shared" si="15"/>
        <v>0</v>
      </c>
      <c r="J50" s="1" t="str">
        <f t="shared" si="16"/>
        <v>Guest 55</v>
      </c>
      <c r="M50" s="8" t="str">
        <f>IF(D50&lt;=L$4,SMALL(E$4:E$202,D50),"")</f>
        <v/>
      </c>
      <c r="N50" s="8" t="str">
        <f>IF(D50&lt;=L$4,VLOOKUP(M50,E$4:F$202,2,FALSE),"")</f>
        <v/>
      </c>
      <c r="O50" s="1" t="str">
        <f>IF(D50&lt;=L$4,VLOOKUP(M50,E$4:J$202,6,FALSE),"")</f>
        <v/>
      </c>
      <c r="P50" s="40" t="str">
        <f>IF(D50&lt;=L$4,VLOOKUP(O50,A$4:B$202,2,FALSE),"")</f>
        <v/>
      </c>
      <c r="Q50" s="40" t="str">
        <f t="shared" si="17"/>
        <v/>
      </c>
      <c r="R50" s="6">
        <f t="shared" si="18"/>
        <v>0</v>
      </c>
      <c r="S50" s="6">
        <f>IF(AND(D50&lt;=L$4,P50&lt;&gt;"Y"),IF(N50&lt;VLOOKUP(O50,Runners!A$3:CT$201,S$1,FALSE),IF(Y$2="zero",0,Y$2),0),0)</f>
        <v>0</v>
      </c>
      <c r="T50" s="6">
        <f t="shared" si="19"/>
        <v>0</v>
      </c>
      <c r="U50" s="2"/>
      <c r="V50" s="2" t="str">
        <f>IF(O50&lt;&gt;"",VLOOKUP(O50,Runners!CZ$3:DM$201,V$1,FALSE),"")</f>
        <v/>
      </c>
      <c r="W50" s="19" t="str">
        <f t="shared" si="20"/>
        <v/>
      </c>
    </row>
    <row r="51" spans="1:23" x14ac:dyDescent="0.2">
      <c r="A51" s="1" t="s">
        <v>164</v>
      </c>
      <c r="C51" s="3">
        <f>IF(A51&lt;&gt;"",VLOOKUP(A51,Runners!A$3:AS$201,C$1,FALSE),0)</f>
        <v>7.9861111111111105E-3</v>
      </c>
      <c r="D51" s="6">
        <f t="shared" si="14"/>
        <v>48</v>
      </c>
      <c r="E51" s="2"/>
      <c r="F51" s="2">
        <f t="shared" si="15"/>
        <v>0</v>
      </c>
      <c r="J51" s="1" t="str">
        <f t="shared" si="16"/>
        <v>Guest 60</v>
      </c>
      <c r="M51" s="8" t="str">
        <f>IF(D51&lt;=L$4,SMALL(E$4:E$202,D51),"")</f>
        <v/>
      </c>
      <c r="N51" s="8" t="str">
        <f>IF(D51&lt;=L$4,VLOOKUP(M51,E$4:F$202,2,FALSE),"")</f>
        <v/>
      </c>
      <c r="O51" s="1" t="str">
        <f>IF(D51&lt;=L$4,VLOOKUP(M51,E$4:J$202,6,FALSE),"")</f>
        <v/>
      </c>
      <c r="P51" s="40" t="str">
        <f>IF(D51&lt;=L$4,VLOOKUP(O51,A$4:B$202,2,FALSE),"")</f>
        <v/>
      </c>
      <c r="Q51" s="40" t="str">
        <f t="shared" si="17"/>
        <v/>
      </c>
      <c r="R51" s="6">
        <f t="shared" si="18"/>
        <v>0</v>
      </c>
      <c r="S51" s="6">
        <f>IF(AND(D51&lt;=L$4,P51&lt;&gt;"Y"),IF(N51&lt;VLOOKUP(O51,Runners!A$3:CT$201,S$1,FALSE),IF(Y$2="zero",0,Y$2),0),0)</f>
        <v>0</v>
      </c>
      <c r="T51" s="6">
        <f t="shared" si="19"/>
        <v>0</v>
      </c>
      <c r="U51" s="2"/>
      <c r="V51" s="2" t="str">
        <f>IF(O51&lt;&gt;"",VLOOKUP(O51,Runners!CZ$3:DM$201,V$1,FALSE),"")</f>
        <v/>
      </c>
      <c r="W51" s="19" t="str">
        <f t="shared" si="20"/>
        <v/>
      </c>
    </row>
    <row r="52" spans="1:23" x14ac:dyDescent="0.2">
      <c r="A52" s="1" t="s">
        <v>149</v>
      </c>
      <c r="C52" s="3">
        <f>IF(A52&lt;&gt;"",VLOOKUP(A52,Runners!A$3:AS$201,C$1,FALSE),0)</f>
        <v>1.5104166666666667E-2</v>
      </c>
      <c r="D52" s="6">
        <f t="shared" si="14"/>
        <v>49</v>
      </c>
      <c r="E52" s="2"/>
      <c r="F52" s="2">
        <f t="shared" si="15"/>
        <v>0</v>
      </c>
      <c r="J52" s="1" t="str">
        <f t="shared" si="16"/>
        <v>Ian Tate</v>
      </c>
      <c r="M52" s="8" t="str">
        <f>IF(D52&lt;=L$4,SMALL(E$4:E$202,D52),"")</f>
        <v/>
      </c>
      <c r="N52" s="8" t="str">
        <f>IF(D52&lt;=L$4,VLOOKUP(M52,E$4:F$202,2,FALSE),"")</f>
        <v/>
      </c>
      <c r="O52" s="1" t="str">
        <f>IF(D52&lt;=L$4,VLOOKUP(M52,E$4:J$202,6,FALSE),"")</f>
        <v/>
      </c>
      <c r="P52" s="40" t="str">
        <f>IF(D52&lt;=L$4,VLOOKUP(O52,A$4:B$202,2,FALSE),"")</f>
        <v/>
      </c>
      <c r="Q52" s="40" t="str">
        <f t="shared" si="17"/>
        <v/>
      </c>
      <c r="R52" s="6">
        <f t="shared" si="18"/>
        <v>0</v>
      </c>
      <c r="S52" s="6">
        <f>IF(AND(D52&lt;=L$4,P52&lt;&gt;"Y"),IF(N52&lt;VLOOKUP(O52,Runners!A$3:CT$201,S$1,FALSE),IF(Y$2="zero",0,Y$2),0),0)</f>
        <v>0</v>
      </c>
      <c r="T52" s="6">
        <f t="shared" si="19"/>
        <v>0</v>
      </c>
      <c r="U52" s="2"/>
      <c r="V52" s="2" t="str">
        <f>IF(O52&lt;&gt;"",VLOOKUP(O52,Runners!CZ$3:DM$201,V$1,FALSE),"")</f>
        <v/>
      </c>
      <c r="W52" s="19" t="str">
        <f t="shared" si="20"/>
        <v/>
      </c>
    </row>
    <row r="53" spans="1:23" x14ac:dyDescent="0.2">
      <c r="A53" s="1" t="s">
        <v>203</v>
      </c>
      <c r="C53" s="3">
        <f>IF(A53&lt;&gt;"",VLOOKUP(A53,Runners!A$3:AS$201,C$1,FALSE),0)</f>
        <v>7.1180555555555554E-3</v>
      </c>
      <c r="D53" s="6">
        <f t="shared" si="14"/>
        <v>50</v>
      </c>
      <c r="E53" s="2"/>
      <c r="F53" s="2">
        <f t="shared" si="15"/>
        <v>0</v>
      </c>
      <c r="J53" s="1" t="str">
        <f t="shared" si="16"/>
        <v>Jackie Carruthers</v>
      </c>
      <c r="M53" s="8" t="str">
        <f>IF(D53&lt;=L$4,SMALL(E$4:E$202,D53),"")</f>
        <v/>
      </c>
      <c r="N53" s="8" t="str">
        <f>IF(D53&lt;=L$4,VLOOKUP(M53,E$4:F$202,2,FALSE),"")</f>
        <v/>
      </c>
      <c r="O53" s="1" t="str">
        <f>IF(D53&lt;=L$4,VLOOKUP(M53,E$4:J$202,6,FALSE),"")</f>
        <v/>
      </c>
      <c r="P53" s="40" t="str">
        <f>IF(D53&lt;=L$4,VLOOKUP(O53,A$4:B$202,2,FALSE),"")</f>
        <v/>
      </c>
      <c r="Q53" s="40" t="str">
        <f t="shared" si="17"/>
        <v/>
      </c>
      <c r="R53" s="6">
        <f t="shared" si="18"/>
        <v>0</v>
      </c>
      <c r="S53" s="6">
        <f>IF(AND(D53&lt;=L$4,P53&lt;&gt;"Y"),IF(N53&lt;VLOOKUP(O53,Runners!A$3:CT$201,S$1,FALSE),IF(Y$2="zero",0,Y$2),0),0)</f>
        <v>0</v>
      </c>
      <c r="T53" s="6">
        <f t="shared" si="19"/>
        <v>0</v>
      </c>
      <c r="U53" s="2"/>
      <c r="V53" s="2" t="str">
        <f>IF(O53&lt;&gt;"",VLOOKUP(O53,Runners!CZ$3:DM$201,V$1,FALSE),"")</f>
        <v/>
      </c>
      <c r="W53" s="19" t="str">
        <f t="shared" si="20"/>
        <v/>
      </c>
    </row>
    <row r="54" spans="1:23" x14ac:dyDescent="0.2">
      <c r="A54" s="1" t="s">
        <v>8</v>
      </c>
      <c r="C54" s="3">
        <f>IF(A54&lt;&gt;"",VLOOKUP(A54,Runners!A$3:AS$201,C$1,FALSE),0)</f>
        <v>7.9861111111111105E-3</v>
      </c>
      <c r="D54" s="6">
        <f t="shared" si="14"/>
        <v>51</v>
      </c>
      <c r="E54" s="2"/>
      <c r="F54" s="2">
        <f t="shared" si="15"/>
        <v>0</v>
      </c>
      <c r="J54" s="1" t="str">
        <f t="shared" si="16"/>
        <v>Jacqui Murray</v>
      </c>
      <c r="M54" s="8" t="str">
        <f>IF(D54&lt;=L$4,SMALL(E$4:E$202,D54),"")</f>
        <v/>
      </c>
      <c r="N54" s="8" t="str">
        <f>IF(D54&lt;=L$4,VLOOKUP(M54,E$4:F$202,2,FALSE),"")</f>
        <v/>
      </c>
      <c r="O54" s="1" t="str">
        <f>IF(D54&lt;=L$4,VLOOKUP(M54,E$4:J$202,6,FALSE),"")</f>
        <v/>
      </c>
      <c r="P54" s="40" t="str">
        <f>IF(D54&lt;=L$4,VLOOKUP(O54,A$4:B$202,2,FALSE),"")</f>
        <v/>
      </c>
      <c r="Q54" s="40" t="str">
        <f t="shared" si="17"/>
        <v/>
      </c>
      <c r="R54" s="6">
        <f t="shared" si="18"/>
        <v>0</v>
      </c>
      <c r="S54" s="6">
        <f>IF(AND(D54&lt;=L$4,P54&lt;&gt;"Y"),IF(N54&lt;VLOOKUP(O54,Runners!A$3:CT$201,S$1,FALSE),IF(Y$2="zero",0,Y$2),0),0)</f>
        <v>0</v>
      </c>
      <c r="T54" s="6">
        <f t="shared" si="19"/>
        <v>0</v>
      </c>
      <c r="U54" s="2"/>
      <c r="V54" s="2" t="str">
        <f>IF(O54&lt;&gt;"",VLOOKUP(O54,Runners!CZ$3:DM$201,V$1,FALSE),"")</f>
        <v/>
      </c>
      <c r="W54" s="19" t="str">
        <f t="shared" si="20"/>
        <v/>
      </c>
    </row>
    <row r="55" spans="1:23" x14ac:dyDescent="0.2">
      <c r="A55" s="1" t="s">
        <v>230</v>
      </c>
      <c r="C55" s="3">
        <f>IF(A55&lt;&gt;"",VLOOKUP(A55,Runners!A$3:AS$201,C$1,FALSE),0)</f>
        <v>1.545138888888889E-2</v>
      </c>
      <c r="D55" s="6">
        <f t="shared" si="14"/>
        <v>52</v>
      </c>
      <c r="E55" s="2"/>
      <c r="F55" s="2">
        <f t="shared" ref="F55" si="21">IF(E55&gt;0,E55-C55,0)</f>
        <v>0</v>
      </c>
      <c r="J55" s="1" t="str">
        <f t="shared" si="16"/>
        <v>James Whittle</v>
      </c>
      <c r="M55" s="8"/>
      <c r="P55" s="40"/>
      <c r="Q55" s="40"/>
      <c r="T55" s="6"/>
      <c r="U55" s="2"/>
      <c r="V55" s="2"/>
      <c r="W55" s="19"/>
    </row>
    <row r="56" spans="1:23" x14ac:dyDescent="0.2">
      <c r="A56" s="1" t="s">
        <v>153</v>
      </c>
      <c r="C56" s="3">
        <f>IF(A56&lt;&gt;"",VLOOKUP(A56,Runners!A$3:AS$201,C$1,FALSE),0)</f>
        <v>1.1631944444444445E-2</v>
      </c>
      <c r="D56" s="6">
        <f>D54+1</f>
        <v>52</v>
      </c>
      <c r="E56" s="2"/>
      <c r="F56" s="2">
        <f t="shared" si="15"/>
        <v>0</v>
      </c>
      <c r="J56" s="1" t="str">
        <f t="shared" si="16"/>
        <v>Jason Sheridan</v>
      </c>
      <c r="M56" s="8" t="str">
        <f>IF(D56&lt;=L$4,SMALL(E$4:E$202,D56),"")</f>
        <v/>
      </c>
      <c r="N56" s="8" t="str">
        <f>IF(D56&lt;=L$4,VLOOKUP(M56,E$4:F$202,2,FALSE),"")</f>
        <v/>
      </c>
      <c r="O56" s="1" t="str">
        <f>IF(D56&lt;=L$4,VLOOKUP(M56,E$4:J$202,6,FALSE),"")</f>
        <v/>
      </c>
      <c r="P56" s="40" t="str">
        <f>IF(D56&lt;=L$4,VLOOKUP(O56,A$4:B$202,2,FALSE),"")</f>
        <v/>
      </c>
      <c r="Q56" s="40" t="str">
        <f>IF(D56&lt;=L$4,IF(P56="Y",Q54,Q54-1),"")</f>
        <v/>
      </c>
      <c r="R56" s="6">
        <f>IF(Q56=Q54,0,IF(Q56&gt;0,Q56,1))</f>
        <v>0</v>
      </c>
      <c r="S56" s="6">
        <f>IF(AND(D56&lt;=L$4,P56&lt;&gt;"Y"),IF(N56&lt;VLOOKUP(O56,Runners!A$3:CT$201,S$1,FALSE),IF(Y$2="zero",0,Y$2),0),0)</f>
        <v>0</v>
      </c>
      <c r="T56" s="6">
        <f t="shared" si="19"/>
        <v>0</v>
      </c>
      <c r="U56" s="2"/>
      <c r="V56" s="2" t="str">
        <f>IF(O56&lt;&gt;"",VLOOKUP(O56,Runners!CZ$3:DM$201,V$1,FALSE),"")</f>
        <v/>
      </c>
      <c r="W56" s="19" t="str">
        <f t="shared" si="20"/>
        <v/>
      </c>
    </row>
    <row r="57" spans="1:23" x14ac:dyDescent="0.2">
      <c r="A57" s="1" t="s">
        <v>180</v>
      </c>
      <c r="B57" s="3"/>
      <c r="C57" s="3">
        <f>IF(A57&lt;&gt;"",VLOOKUP(A57,Runners!A$3:AS$201,C$1,FALSE),0)</f>
        <v>7.4652777777777781E-3</v>
      </c>
      <c r="D57" s="6">
        <f t="shared" si="14"/>
        <v>53</v>
      </c>
      <c r="E57" s="2"/>
      <c r="F57" s="2">
        <f t="shared" si="15"/>
        <v>0</v>
      </c>
      <c r="J57" s="1" t="str">
        <f t="shared" si="16"/>
        <v>Jen Trohear</v>
      </c>
      <c r="M57" s="8" t="str">
        <f>IF(D57&lt;=L$4,SMALL(E$4:E$202,D57),"")</f>
        <v/>
      </c>
      <c r="N57" s="8" t="str">
        <f>IF(D57&lt;=L$4,VLOOKUP(M57,E$4:F$202,2,FALSE),"")</f>
        <v/>
      </c>
      <c r="O57" s="1" t="str">
        <f>IF(D57&lt;=L$4,VLOOKUP(M57,E$4:J$202,6,FALSE),"")</f>
        <v/>
      </c>
      <c r="P57" s="40" t="str">
        <f>IF(D57&lt;=L$4,VLOOKUP(O57,A$4:B$202,2,FALSE),"")</f>
        <v/>
      </c>
      <c r="Q57" s="40" t="str">
        <f t="shared" si="17"/>
        <v/>
      </c>
      <c r="R57" s="6">
        <f t="shared" si="18"/>
        <v>0</v>
      </c>
      <c r="S57" s="6">
        <f>IF(AND(D57&lt;=L$4,P57&lt;&gt;"Y"),IF(N57&lt;VLOOKUP(O57,Runners!A$3:CT$201,S$1,FALSE),IF(Y$2="zero",0,Y$2),0),0)</f>
        <v>0</v>
      </c>
      <c r="T57" s="6">
        <f t="shared" si="19"/>
        <v>0</v>
      </c>
      <c r="U57" s="2"/>
      <c r="V57" s="2" t="str">
        <f>IF(O57&lt;&gt;"",VLOOKUP(O57,Runners!CZ$3:DM$201,V$1,FALSE),"")</f>
        <v/>
      </c>
      <c r="W57" s="19" t="str">
        <f t="shared" si="20"/>
        <v/>
      </c>
    </row>
    <row r="58" spans="1:23" x14ac:dyDescent="0.2">
      <c r="A58" s="1" t="s">
        <v>212</v>
      </c>
      <c r="C58" s="3">
        <f>IF(A58&lt;&gt;"",VLOOKUP(A58,Runners!A$3:AS$201,C$1,FALSE),0)</f>
        <v>1.4930555555555556E-2</v>
      </c>
      <c r="D58" s="6">
        <f t="shared" si="14"/>
        <v>54</v>
      </c>
      <c r="E58" s="2"/>
      <c r="F58" s="2">
        <f t="shared" si="15"/>
        <v>0</v>
      </c>
      <c r="J58" s="1" t="str">
        <f t="shared" si="16"/>
        <v>Jennifer Hill</v>
      </c>
      <c r="M58" s="8" t="str">
        <f>IF(D58&lt;=L$4,SMALL(E$4:E$202,D58),"")</f>
        <v/>
      </c>
      <c r="N58" s="8" t="str">
        <f>IF(D58&lt;=L$4,VLOOKUP(M58,E$4:F$202,2,FALSE),"")</f>
        <v/>
      </c>
      <c r="O58" s="1" t="str">
        <f>IF(D58&lt;=L$4,VLOOKUP(M58,E$4:J$202,6,FALSE),"")</f>
        <v/>
      </c>
      <c r="P58" s="40" t="str">
        <f>IF(D58&lt;=L$4,VLOOKUP(O58,A$4:B$202,2,FALSE),"")</f>
        <v/>
      </c>
      <c r="Q58" s="40" t="str">
        <f t="shared" si="17"/>
        <v/>
      </c>
      <c r="R58" s="6">
        <f t="shared" si="18"/>
        <v>0</v>
      </c>
      <c r="S58" s="6">
        <f>IF(AND(D58&lt;=L$4,P58&lt;&gt;"Y"),IF(N58&lt;VLOOKUP(O58,Runners!A$3:CT$201,S$1,FALSE),IF(Y$2="zero",0,Y$2),0),0)</f>
        <v>0</v>
      </c>
      <c r="T58" s="6">
        <f t="shared" si="19"/>
        <v>0</v>
      </c>
      <c r="U58" s="2"/>
      <c r="V58" s="2" t="str">
        <f>IF(O58&lt;&gt;"",VLOOKUP(O58,Runners!CZ$3:DM$201,V$1,FALSE),"")</f>
        <v/>
      </c>
      <c r="W58" s="19" t="str">
        <f t="shared" si="20"/>
        <v/>
      </c>
    </row>
    <row r="59" spans="1:23" x14ac:dyDescent="0.2">
      <c r="A59" s="1" t="s">
        <v>6</v>
      </c>
      <c r="C59" s="3">
        <f>IF(A59&lt;&gt;"",VLOOKUP(A59,Runners!A$3:AS$201,C$1,FALSE),0)</f>
        <v>1.9097222222222222E-3</v>
      </c>
      <c r="D59" s="6">
        <f t="shared" si="14"/>
        <v>55</v>
      </c>
      <c r="E59" s="2"/>
      <c r="F59" s="2">
        <f t="shared" si="15"/>
        <v>0</v>
      </c>
      <c r="J59" s="1" t="str">
        <f t="shared" si="16"/>
        <v>Jeremy McCandless</v>
      </c>
      <c r="M59" s="8" t="str">
        <f>IF(D59&lt;=L$4,SMALL(E$4:E$202,D59),"")</f>
        <v/>
      </c>
      <c r="N59" s="8" t="str">
        <f>IF(D59&lt;=L$4,VLOOKUP(M59,E$4:F$202,2,FALSE),"")</f>
        <v/>
      </c>
      <c r="O59" s="1" t="str">
        <f>IF(D59&lt;=L$4,VLOOKUP(M59,E$4:J$202,6,FALSE),"")</f>
        <v/>
      </c>
      <c r="P59" s="40" t="str">
        <f>IF(D59&lt;=L$4,VLOOKUP(O59,A$4:B$202,2,FALSE),"")</f>
        <v/>
      </c>
      <c r="Q59" s="40" t="str">
        <f t="shared" si="17"/>
        <v/>
      </c>
      <c r="R59" s="6">
        <f t="shared" si="18"/>
        <v>0</v>
      </c>
      <c r="S59" s="6">
        <f>IF(AND(D59&lt;=L$4,P59&lt;&gt;"Y"),IF(N59&lt;VLOOKUP(O59,Runners!A$3:CT$201,S$1,FALSE),IF(Y$2="zero",0,Y$2),0),0)</f>
        <v>0</v>
      </c>
      <c r="T59" s="6">
        <f t="shared" si="19"/>
        <v>0</v>
      </c>
      <c r="U59" s="2"/>
      <c r="V59" s="2" t="str">
        <f>IF(O59&lt;&gt;"",VLOOKUP(O59,Runners!CZ$3:DM$201,V$1,FALSE),"")</f>
        <v/>
      </c>
      <c r="W59" s="19" t="str">
        <f t="shared" si="20"/>
        <v/>
      </c>
    </row>
    <row r="60" spans="1:23" x14ac:dyDescent="0.2">
      <c r="A60" s="1" t="s">
        <v>19</v>
      </c>
      <c r="C60" s="3">
        <f>IF(A60&lt;&gt;"",VLOOKUP(A60,Runners!A$3:AS$201,C$1,FALSE),0)</f>
        <v>1.9791666666666666E-2</v>
      </c>
      <c r="D60" s="6">
        <f t="shared" si="14"/>
        <v>56</v>
      </c>
      <c r="E60" s="2">
        <v>3.6898148148148145E-2</v>
      </c>
      <c r="F60" s="2">
        <f t="shared" si="15"/>
        <v>1.7106481481481479E-2</v>
      </c>
      <c r="J60" s="1" t="str">
        <f t="shared" si="16"/>
        <v>Joe Greenwood</v>
      </c>
      <c r="M60" s="8" t="str">
        <f>IF(D60&lt;=L$4,SMALL(E$4:E$202,D60),"")</f>
        <v/>
      </c>
      <c r="N60" s="8" t="str">
        <f>IF(D60&lt;=L$4,VLOOKUP(M60,E$4:F$202,2,FALSE),"")</f>
        <v/>
      </c>
      <c r="O60" s="1" t="str">
        <f>IF(D60&lt;=L$4,VLOOKUP(M60,E$4:J$202,6,FALSE),"")</f>
        <v/>
      </c>
      <c r="P60" s="40" t="str">
        <f>IF(D60&lt;=L$4,VLOOKUP(O60,A$4:B$202,2,FALSE),"")</f>
        <v/>
      </c>
      <c r="Q60" s="40" t="str">
        <f t="shared" si="17"/>
        <v/>
      </c>
      <c r="R60" s="6">
        <f t="shared" si="18"/>
        <v>0</v>
      </c>
      <c r="S60" s="6">
        <f>IF(AND(D60&lt;=L$4,P60&lt;&gt;"Y"),IF(N60&lt;VLOOKUP(O60,Runners!A$3:CT$201,S$1,FALSE),IF(Y$2="zero",0,Y$2),0),0)</f>
        <v>0</v>
      </c>
      <c r="T60" s="6">
        <f t="shared" si="19"/>
        <v>0</v>
      </c>
      <c r="U60" s="2"/>
      <c r="V60" s="2" t="str">
        <f>IF(O60&lt;&gt;"",VLOOKUP(O60,Runners!CZ$3:DM$201,V$1,FALSE),"")</f>
        <v/>
      </c>
      <c r="W60" s="19" t="str">
        <f t="shared" si="20"/>
        <v/>
      </c>
    </row>
    <row r="61" spans="1:23" x14ac:dyDescent="0.2">
      <c r="A61" s="1" t="s">
        <v>133</v>
      </c>
      <c r="B61" s="3"/>
      <c r="C61" s="3">
        <f>IF(A61&lt;&gt;"",VLOOKUP(A61,Runners!A$3:AS$201,C$1,FALSE),0)</f>
        <v>1.4236111111111111E-2</v>
      </c>
      <c r="D61" s="6">
        <f t="shared" si="14"/>
        <v>57</v>
      </c>
      <c r="E61" s="2"/>
      <c r="F61" s="2">
        <f t="shared" si="15"/>
        <v>0</v>
      </c>
      <c r="J61" s="1" t="str">
        <f t="shared" si="16"/>
        <v>John Bertenshaw</v>
      </c>
      <c r="M61" s="8" t="str">
        <f>IF(D61&lt;=L$4,SMALL(E$4:E$202,D61),"")</f>
        <v/>
      </c>
      <c r="N61" s="8" t="str">
        <f>IF(D61&lt;=L$4,VLOOKUP(M61,E$4:F$202,2,FALSE),"")</f>
        <v/>
      </c>
      <c r="O61" s="1" t="str">
        <f>IF(D61&lt;=L$4,VLOOKUP(M61,E$4:J$202,6,FALSE),"")</f>
        <v/>
      </c>
      <c r="P61" s="40" t="str">
        <f>IF(D61&lt;=L$4,VLOOKUP(O61,A$4:B$202,2,FALSE),"")</f>
        <v/>
      </c>
      <c r="Q61" s="40" t="str">
        <f t="shared" si="17"/>
        <v/>
      </c>
      <c r="R61" s="6">
        <f t="shared" si="18"/>
        <v>0</v>
      </c>
      <c r="S61" s="6">
        <f>IF(AND(D61&lt;=L$4,P61&lt;&gt;"Y"),IF(N61&lt;VLOOKUP(O61,Runners!A$3:CT$201,S$1,FALSE),IF(Y$2="zero",0,Y$2),0),0)</f>
        <v>0</v>
      </c>
      <c r="T61" s="6">
        <f t="shared" si="19"/>
        <v>0</v>
      </c>
      <c r="U61" s="2"/>
      <c r="V61" s="2" t="str">
        <f>IF(O61&lt;&gt;"",VLOOKUP(O61,Runners!CZ$3:DM$201,V$1,FALSE),"")</f>
        <v/>
      </c>
      <c r="W61" s="19" t="str">
        <f t="shared" si="20"/>
        <v/>
      </c>
    </row>
    <row r="62" spans="1:23" x14ac:dyDescent="0.2">
      <c r="A62" s="1" t="s">
        <v>152</v>
      </c>
      <c r="B62" s="3"/>
      <c r="C62" s="3">
        <f>IF(A62&lt;&gt;"",VLOOKUP(A62,Runners!A$3:AS$201,C$1,FALSE),0)</f>
        <v>1.7708333333333333E-2</v>
      </c>
      <c r="D62" s="6">
        <f t="shared" si="14"/>
        <v>58</v>
      </c>
      <c r="E62" s="2"/>
      <c r="F62" s="2">
        <f t="shared" si="15"/>
        <v>0</v>
      </c>
      <c r="J62" s="1" t="str">
        <f t="shared" si="16"/>
        <v>Jonathan Tuck</v>
      </c>
      <c r="M62" s="8" t="str">
        <f>IF(D62&lt;=L$4,SMALL(E$4:E$202,D62),"")</f>
        <v/>
      </c>
      <c r="N62" s="8" t="str">
        <f>IF(D62&lt;=L$4,VLOOKUP(M62,E$4:F$202,2,FALSE),"")</f>
        <v/>
      </c>
      <c r="O62" s="1" t="str">
        <f>IF(D62&lt;=L$4,VLOOKUP(M62,E$4:J$202,6,FALSE),"")</f>
        <v/>
      </c>
      <c r="P62" s="40" t="str">
        <f>IF(D62&lt;=L$4,VLOOKUP(O62,A$4:B$202,2,FALSE),"")</f>
        <v/>
      </c>
      <c r="Q62" s="40" t="str">
        <f t="shared" si="17"/>
        <v/>
      </c>
      <c r="R62" s="6">
        <f t="shared" si="18"/>
        <v>0</v>
      </c>
      <c r="S62" s="6">
        <f>IF(AND(D62&lt;=L$4,P62&lt;&gt;"Y"),IF(N62&lt;VLOOKUP(O62,Runners!A$3:CT$201,S$1,FALSE),IF(Y$2="zero",0,Y$2),0),0)</f>
        <v>0</v>
      </c>
      <c r="T62" s="6">
        <f t="shared" si="19"/>
        <v>0</v>
      </c>
      <c r="U62" s="2"/>
      <c r="V62" s="2" t="str">
        <f>IF(O62&lt;&gt;"",VLOOKUP(O62,Runners!CZ$3:DM$201,V$1,FALSE),"")</f>
        <v/>
      </c>
      <c r="W62" s="19" t="str">
        <f t="shared" si="20"/>
        <v/>
      </c>
    </row>
    <row r="63" spans="1:23" x14ac:dyDescent="0.2">
      <c r="A63" s="1" t="s">
        <v>17</v>
      </c>
      <c r="C63" s="3">
        <f>IF(A63&lt;&gt;"",VLOOKUP(A63,Runners!A$3:AS$201,C$1,FALSE),0)</f>
        <v>9.3749999999999997E-3</v>
      </c>
      <c r="D63" s="6">
        <f t="shared" si="14"/>
        <v>59</v>
      </c>
      <c r="E63" s="2"/>
      <c r="F63" s="2">
        <f t="shared" si="15"/>
        <v>0</v>
      </c>
      <c r="J63" s="1" t="str">
        <f t="shared" si="16"/>
        <v>Julia Rolfe</v>
      </c>
      <c r="M63" s="8" t="str">
        <f>IF(D63&lt;=L$4,SMALL(E$4:E$202,D63),"")</f>
        <v/>
      </c>
      <c r="N63" s="8" t="str">
        <f>IF(D63&lt;=L$4,VLOOKUP(M63,E$4:F$202,2,FALSE),"")</f>
        <v/>
      </c>
      <c r="O63" s="1" t="str">
        <f>IF(D63&lt;=L$4,VLOOKUP(M63,E$4:J$202,6,FALSE),"")</f>
        <v/>
      </c>
      <c r="P63" s="40" t="str">
        <f>IF(D63&lt;=L$4,VLOOKUP(O63,A$4:B$202,2,FALSE),"")</f>
        <v/>
      </c>
      <c r="Q63" s="40" t="str">
        <f t="shared" si="17"/>
        <v/>
      </c>
      <c r="R63" s="6">
        <f t="shared" si="18"/>
        <v>0</v>
      </c>
      <c r="S63" s="6">
        <f>IF(AND(D63&lt;=L$4,P63&lt;&gt;"Y"),IF(N63&lt;VLOOKUP(O63,Runners!A$3:CT$201,S$1,FALSE),IF(Y$2="zero",0,Y$2),0),0)</f>
        <v>0</v>
      </c>
      <c r="T63" s="6">
        <f t="shared" si="19"/>
        <v>0</v>
      </c>
      <c r="U63" s="2"/>
      <c r="V63" s="2" t="str">
        <f>IF(O63&lt;&gt;"",VLOOKUP(O63,Runners!CZ$3:DM$201,V$1,FALSE),"")</f>
        <v/>
      </c>
      <c r="W63" s="19" t="str">
        <f t="shared" si="20"/>
        <v/>
      </c>
    </row>
    <row r="64" spans="1:23" x14ac:dyDescent="0.2">
      <c r="A64" s="1" t="s">
        <v>202</v>
      </c>
      <c r="C64" s="3">
        <f>IF(A64&lt;&gt;"",VLOOKUP(A64,Runners!A$3:AS$201,C$1,FALSE),0)</f>
        <v>3.2986111111111111E-3</v>
      </c>
      <c r="D64" s="6">
        <f t="shared" si="14"/>
        <v>60</v>
      </c>
      <c r="E64" s="2"/>
      <c r="F64" s="2">
        <f t="shared" si="15"/>
        <v>0</v>
      </c>
      <c r="J64" s="1" t="str">
        <f t="shared" si="16"/>
        <v>Julie Brayne</v>
      </c>
      <c r="M64" s="8" t="str">
        <f>IF(D64&lt;=L$4,SMALL(E$4:E$202,D64),"")</f>
        <v/>
      </c>
      <c r="N64" s="8" t="str">
        <f>IF(D64&lt;=L$4,VLOOKUP(M64,E$4:F$202,2,FALSE),"")</f>
        <v/>
      </c>
      <c r="O64" s="1" t="str">
        <f>IF(D64&lt;=L$4,VLOOKUP(M64,E$4:J$202,6,FALSE),"")</f>
        <v/>
      </c>
      <c r="P64" s="40" t="str">
        <f>IF(D64&lt;=L$4,VLOOKUP(O64,A$4:B$202,2,FALSE),"")</f>
        <v/>
      </c>
      <c r="Q64" s="40" t="str">
        <f t="shared" si="17"/>
        <v/>
      </c>
      <c r="R64" s="6">
        <f t="shared" si="18"/>
        <v>0</v>
      </c>
      <c r="S64" s="6">
        <f>IF(AND(D64&lt;=L$4,P64&lt;&gt;"Y"),IF(N64&lt;VLOOKUP(O64,Runners!A$3:CT$201,S$1,FALSE),IF(Y$2="zero",0,Y$2),0),0)</f>
        <v>0</v>
      </c>
      <c r="T64" s="6">
        <f t="shared" si="19"/>
        <v>0</v>
      </c>
      <c r="U64" s="2"/>
      <c r="V64" s="2" t="str">
        <f>IF(O64&lt;&gt;"",VLOOKUP(O64,Runners!CZ$3:DM$201,V$1,FALSE),"")</f>
        <v/>
      </c>
      <c r="W64" s="19" t="str">
        <f t="shared" si="20"/>
        <v/>
      </c>
    </row>
    <row r="65" spans="1:23" x14ac:dyDescent="0.2">
      <c r="A65" s="1" t="s">
        <v>150</v>
      </c>
      <c r="B65" s="3"/>
      <c r="C65" s="3">
        <f>IF(A65&lt;&gt;"",VLOOKUP(A65,Runners!A$3:AS$201,C$1,FALSE),0)</f>
        <v>3.6458333333333334E-3</v>
      </c>
      <c r="D65" s="6">
        <f t="shared" si="14"/>
        <v>61</v>
      </c>
      <c r="E65" s="2"/>
      <c r="F65" s="2">
        <f t="shared" si="15"/>
        <v>0</v>
      </c>
      <c r="J65" s="1" t="str">
        <f t="shared" si="16"/>
        <v>Julie Wiseman</v>
      </c>
      <c r="M65" s="8" t="str">
        <f>IF(D65&lt;=L$4,SMALL(E$4:E$202,D65),"")</f>
        <v/>
      </c>
      <c r="N65" s="8" t="str">
        <f>IF(D65&lt;=L$4,VLOOKUP(M65,E$4:F$202,2,FALSE),"")</f>
        <v/>
      </c>
      <c r="O65" s="1" t="str">
        <f>IF(D65&lt;=L$4,VLOOKUP(M65,E$4:J$202,6,FALSE),"")</f>
        <v/>
      </c>
      <c r="P65" s="40" t="str">
        <f>IF(D65&lt;=L$4,VLOOKUP(O65,A$4:B$202,2,FALSE),"")</f>
        <v/>
      </c>
      <c r="Q65" s="40" t="str">
        <f t="shared" si="17"/>
        <v/>
      </c>
      <c r="R65" s="6">
        <f t="shared" si="18"/>
        <v>0</v>
      </c>
      <c r="S65" s="6">
        <f>IF(AND(D65&lt;=L$4,P65&lt;&gt;"Y"),IF(N65&lt;VLOOKUP(O65,Runners!A$3:CT$201,S$1,FALSE),IF(Y$2="zero",0,Y$2),0),0)</f>
        <v>0</v>
      </c>
      <c r="T65" s="6">
        <f t="shared" si="19"/>
        <v>0</v>
      </c>
      <c r="U65" s="2"/>
      <c r="V65" s="2" t="str">
        <f>IF(O65&lt;&gt;"",VLOOKUP(O65,Runners!CZ$3:DM$201,V$1,FALSE),"")</f>
        <v/>
      </c>
      <c r="W65" s="19" t="str">
        <f t="shared" si="20"/>
        <v/>
      </c>
    </row>
    <row r="66" spans="1:23" x14ac:dyDescent="0.2">
      <c r="A66" s="1" t="s">
        <v>218</v>
      </c>
      <c r="C66" s="3">
        <f>IF(A66&lt;&gt;"",VLOOKUP(A66,Runners!A$3:AS$201,C$1,FALSE),0)</f>
        <v>1.40625E-2</v>
      </c>
      <c r="D66" s="6">
        <f t="shared" si="14"/>
        <v>62</v>
      </c>
      <c r="E66" s="2"/>
      <c r="F66" s="2">
        <f t="shared" si="15"/>
        <v>0</v>
      </c>
      <c r="J66" s="1" t="str">
        <f t="shared" si="16"/>
        <v>Kate Edwards</v>
      </c>
      <c r="M66" s="8" t="str">
        <f>IF(D66&lt;=L$4,SMALL(E$4:E$202,D66),"")</f>
        <v/>
      </c>
      <c r="N66" s="8" t="str">
        <f>IF(D66&lt;=L$4,VLOOKUP(M66,E$4:F$202,2,FALSE),"")</f>
        <v/>
      </c>
      <c r="O66" s="1" t="str">
        <f>IF(D66&lt;=L$4,VLOOKUP(M66,E$4:J$202,6,FALSE),"")</f>
        <v/>
      </c>
      <c r="P66" s="40" t="str">
        <f>IF(D66&lt;=L$4,VLOOKUP(O66,A$4:B$202,2,FALSE),"")</f>
        <v/>
      </c>
      <c r="Q66" s="40" t="str">
        <f t="shared" si="17"/>
        <v/>
      </c>
      <c r="R66" s="6">
        <f t="shared" si="18"/>
        <v>0</v>
      </c>
      <c r="S66" s="6">
        <f>IF(AND(D66&lt;=L$4,P66&lt;&gt;"Y"),IF(N66&lt;VLOOKUP(O66,Runners!A$3:CT$201,S$1,FALSE),IF(Y$2="zero",0,Y$2),0),0)</f>
        <v>0</v>
      </c>
      <c r="T66" s="6">
        <f t="shared" si="19"/>
        <v>0</v>
      </c>
      <c r="U66" s="2"/>
      <c r="V66" s="2" t="str">
        <f>IF(O66&lt;&gt;"",VLOOKUP(O66,Runners!CZ$3:DM$201,V$1,FALSE),"")</f>
        <v/>
      </c>
      <c r="W66" s="19" t="str">
        <f t="shared" si="20"/>
        <v/>
      </c>
    </row>
    <row r="67" spans="1:23" x14ac:dyDescent="0.2">
      <c r="A67" s="1" t="s">
        <v>16</v>
      </c>
      <c r="C67" s="3">
        <f>IF(A67&lt;&gt;"",VLOOKUP(A67,Runners!A$3:AS$201,C$1,FALSE),0)</f>
        <v>1.2673611111111111E-2</v>
      </c>
      <c r="D67" s="6">
        <f t="shared" si="14"/>
        <v>63</v>
      </c>
      <c r="E67" s="2"/>
      <c r="F67" s="2">
        <f t="shared" si="15"/>
        <v>0</v>
      </c>
      <c r="J67" s="1" t="str">
        <f t="shared" si="16"/>
        <v>Kathy Gaunt</v>
      </c>
      <c r="M67" s="8" t="str">
        <f>IF(D67&lt;=L$4,SMALL(E$4:E$202,D67),"")</f>
        <v/>
      </c>
      <c r="N67" s="8" t="str">
        <f>IF(D67&lt;=L$4,VLOOKUP(M67,E$4:F$202,2,FALSE),"")</f>
        <v/>
      </c>
      <c r="O67" s="1" t="str">
        <f>IF(D67&lt;=L$4,VLOOKUP(M67,E$4:J$202,6,FALSE),"")</f>
        <v/>
      </c>
      <c r="P67" s="40" t="str">
        <f>IF(D67&lt;=L$4,VLOOKUP(O67,A$4:B$202,2,FALSE),"")</f>
        <v/>
      </c>
      <c r="Q67" s="40" t="str">
        <f t="shared" si="17"/>
        <v/>
      </c>
      <c r="R67" s="6">
        <f t="shared" si="18"/>
        <v>0</v>
      </c>
      <c r="S67" s="6">
        <f>IF(AND(D67&lt;=L$4,P67&lt;&gt;"Y"),IF(N67&lt;VLOOKUP(O67,Runners!A$3:CT$201,S$1,FALSE),IF(Y$2="zero",0,Y$2),0),0)</f>
        <v>0</v>
      </c>
      <c r="T67" s="6">
        <f t="shared" si="19"/>
        <v>0</v>
      </c>
      <c r="U67" s="2"/>
      <c r="V67" s="2" t="str">
        <f>IF(O67&lt;&gt;"",VLOOKUP(O67,Runners!CZ$3:DM$201,V$1,FALSE),"")</f>
        <v/>
      </c>
      <c r="W67" s="19" t="str">
        <f t="shared" si="20"/>
        <v/>
      </c>
    </row>
    <row r="68" spans="1:23" x14ac:dyDescent="0.2">
      <c r="A68" s="1" t="s">
        <v>181</v>
      </c>
      <c r="C68" s="3">
        <f>IF(A68&lt;&gt;"",VLOOKUP(A68,Runners!A$3:AS$201,C$1,FALSE),0)</f>
        <v>1.1631944444444445E-2</v>
      </c>
      <c r="D68" s="6">
        <f t="shared" si="14"/>
        <v>64</v>
      </c>
      <c r="E68" s="2"/>
      <c r="F68" s="2">
        <f t="shared" si="15"/>
        <v>0</v>
      </c>
      <c r="J68" s="1" t="str">
        <f t="shared" si="16"/>
        <v>Katy McIntyre</v>
      </c>
      <c r="M68" s="8" t="str">
        <f>IF(D68&lt;=L$4,SMALL(E$4:E$202,D68),"")</f>
        <v/>
      </c>
      <c r="N68" s="8" t="str">
        <f>IF(D68&lt;=L$4,VLOOKUP(M68,E$4:F$202,2,FALSE),"")</f>
        <v/>
      </c>
      <c r="O68" s="1" t="str">
        <f>IF(D68&lt;=L$4,VLOOKUP(M68,E$4:J$202,6,FALSE),"")</f>
        <v/>
      </c>
      <c r="P68" s="40" t="str">
        <f>IF(D68&lt;=L$4,VLOOKUP(O68,A$4:B$202,2,FALSE),"")</f>
        <v/>
      </c>
      <c r="Q68" s="40" t="str">
        <f t="shared" si="17"/>
        <v/>
      </c>
      <c r="R68" s="6">
        <f t="shared" si="18"/>
        <v>0</v>
      </c>
      <c r="S68" s="6">
        <f>IF(AND(D68&lt;=L$4,P68&lt;&gt;"Y"),IF(N68&lt;VLOOKUP(O68,Runners!A$3:CT$201,S$1,FALSE),IF(Y$2="zero",0,Y$2),0),0)</f>
        <v>0</v>
      </c>
      <c r="T68" s="6">
        <f t="shared" si="19"/>
        <v>0</v>
      </c>
      <c r="U68" s="2"/>
      <c r="V68" s="2" t="str">
        <f>IF(O68&lt;&gt;"",VLOOKUP(O68,Runners!CZ$3:DM$201,V$1,FALSE),"")</f>
        <v/>
      </c>
      <c r="W68" s="19" t="str">
        <f t="shared" si="20"/>
        <v/>
      </c>
    </row>
    <row r="69" spans="1:23" x14ac:dyDescent="0.2">
      <c r="A69" s="1" t="s">
        <v>151</v>
      </c>
      <c r="C69" s="3">
        <f>IF(A69&lt;&gt;"",VLOOKUP(A69,Runners!A$3:AS$201,C$1,FALSE),0)</f>
        <v>1.2326388888888888E-2</v>
      </c>
      <c r="D69" s="6">
        <f t="shared" si="14"/>
        <v>65</v>
      </c>
      <c r="E69" s="2"/>
      <c r="F69" s="2">
        <f t="shared" si="15"/>
        <v>0</v>
      </c>
      <c r="J69" s="1" t="str">
        <f t="shared" si="16"/>
        <v>Kevin Murray</v>
      </c>
      <c r="M69" s="8" t="str">
        <f>IF(D69&lt;=L$4,SMALL(E$4:E$202,D69),"")</f>
        <v/>
      </c>
      <c r="N69" s="8" t="str">
        <f>IF(D69&lt;=L$4,VLOOKUP(M69,E$4:F$202,2,FALSE),"")</f>
        <v/>
      </c>
      <c r="O69" s="1" t="str">
        <f>IF(D69&lt;=L$4,VLOOKUP(M69,E$4:J$202,6,FALSE),"")</f>
        <v/>
      </c>
      <c r="P69" s="40" t="str">
        <f>IF(D69&lt;=L$4,VLOOKUP(O69,A$4:B$202,2,FALSE),"")</f>
        <v/>
      </c>
      <c r="Q69" s="40" t="str">
        <f t="shared" si="17"/>
        <v/>
      </c>
      <c r="R69" s="6">
        <f t="shared" si="18"/>
        <v>0</v>
      </c>
      <c r="S69" s="6">
        <f>IF(AND(D69&lt;=L$4,P69&lt;&gt;"Y"),IF(N69&lt;VLOOKUP(O69,Runners!A$3:CT$201,S$1,FALSE),IF(Y$2="zero",0,Y$2),0),0)</f>
        <v>0</v>
      </c>
      <c r="T69" s="6">
        <f t="shared" si="19"/>
        <v>0</v>
      </c>
      <c r="U69" s="2"/>
      <c r="V69" s="2" t="str">
        <f>IF(O69&lt;&gt;"",VLOOKUP(O69,Runners!CZ$3:DM$201,V$1,FALSE),"")</f>
        <v/>
      </c>
      <c r="W69" s="19" t="str">
        <f t="shared" si="20"/>
        <v/>
      </c>
    </row>
    <row r="70" spans="1:23" x14ac:dyDescent="0.2">
      <c r="A70" s="1" t="s">
        <v>13</v>
      </c>
      <c r="B70" s="3"/>
      <c r="C70" s="3">
        <f>IF(A70&lt;&gt;"",VLOOKUP(A70,Runners!A$3:AS$201,C$1,FALSE),0)</f>
        <v>9.5486111111111119E-3</v>
      </c>
      <c r="D70" s="6">
        <f t="shared" si="14"/>
        <v>66</v>
      </c>
      <c r="E70" s="2">
        <v>3.4907407407407408E-2</v>
      </c>
      <c r="F70" s="2">
        <f t="shared" si="15"/>
        <v>2.5358796296296296E-2</v>
      </c>
      <c r="J70" s="1" t="str">
        <f t="shared" si="16"/>
        <v>Kirsten Burnett</v>
      </c>
      <c r="M70" s="8" t="str">
        <f>IF(D70&lt;=L$4,SMALL(E$4:E$202,D70),"")</f>
        <v/>
      </c>
      <c r="N70" s="8" t="str">
        <f>IF(D70&lt;=L$4,VLOOKUP(M70,E$4:F$202,2,FALSE),"")</f>
        <v/>
      </c>
      <c r="O70" s="1" t="str">
        <f>IF(D70&lt;=L$4,VLOOKUP(M70,E$4:J$202,6,FALSE),"")</f>
        <v/>
      </c>
      <c r="P70" s="40" t="str">
        <f>IF(D70&lt;=L$4,VLOOKUP(O70,A$4:B$202,2,FALSE),"")</f>
        <v/>
      </c>
      <c r="Q70" s="40" t="str">
        <f t="shared" si="17"/>
        <v/>
      </c>
      <c r="R70" s="6">
        <f t="shared" si="18"/>
        <v>0</v>
      </c>
      <c r="S70" s="6">
        <f>IF(AND(D70&lt;=L$4,P70&lt;&gt;"Y"),IF(N70&lt;VLOOKUP(O70,Runners!A$3:CT$201,S$1,FALSE),IF(Y$2="zero",0,Y$2),0),0)</f>
        <v>0</v>
      </c>
      <c r="T70" s="6">
        <f t="shared" si="19"/>
        <v>0</v>
      </c>
      <c r="U70" s="2"/>
      <c r="V70" s="2" t="str">
        <f>IF(O70&lt;&gt;"",VLOOKUP(O70,Runners!CZ$3:DM$201,V$1,FALSE),"")</f>
        <v/>
      </c>
      <c r="W70" s="19" t="str">
        <f t="shared" si="20"/>
        <v/>
      </c>
    </row>
    <row r="71" spans="1:23" x14ac:dyDescent="0.2">
      <c r="A71" s="1" t="s">
        <v>197</v>
      </c>
      <c r="C71" s="3">
        <f>IF(A71&lt;&gt;"",VLOOKUP(A71,Runners!A$3:AS$201,C$1,FALSE),0)</f>
        <v>1.4756944444444444E-2</v>
      </c>
      <c r="D71" s="6">
        <f t="shared" ref="D71:D102" si="22">D70+1</f>
        <v>67</v>
      </c>
      <c r="E71" s="2"/>
      <c r="F71" s="2">
        <f t="shared" ref="F71:F102" si="23">IF(E71&gt;0,E71-C71,0)</f>
        <v>0</v>
      </c>
      <c r="J71" s="1" t="str">
        <f t="shared" ref="J71:J102" si="24">A71</f>
        <v>Laura Bremner</v>
      </c>
      <c r="M71" s="8" t="str">
        <f>IF(D71&lt;=L$4,SMALL(E$4:E$202,D71),"")</f>
        <v/>
      </c>
      <c r="N71" s="8" t="str">
        <f>IF(D71&lt;=L$4,VLOOKUP(M71,E$4:F$202,2,FALSE),"")</f>
        <v/>
      </c>
      <c r="O71" s="1" t="str">
        <f>IF(D71&lt;=L$4,VLOOKUP(M71,E$4:J$202,6,FALSE),"")</f>
        <v/>
      </c>
      <c r="P71" s="40" t="str">
        <f>IF(D71&lt;=L$4,VLOOKUP(O71,A$4:B$202,2,FALSE),"")</f>
        <v/>
      </c>
      <c r="Q71" s="40" t="str">
        <f t="shared" ref="Q71:Q102" si="25">IF(D71&lt;=L$4,IF(P71="Y",Q70,Q70-1),"")</f>
        <v/>
      </c>
      <c r="R71" s="6">
        <f t="shared" ref="R71:R102" si="26">IF(Q71=Q70,0,IF(Q71&gt;0,Q71,1))</f>
        <v>0</v>
      </c>
      <c r="S71" s="6">
        <f>IF(AND(D71&lt;=L$4,P71&lt;&gt;"Y"),IF(N71&lt;VLOOKUP(O71,Runners!A$3:CT$201,S$1,FALSE),IF(Y$2="zero",0,Y$2),0),0)</f>
        <v>0</v>
      </c>
      <c r="T71" s="6">
        <f t="shared" ref="T71:T102" si="27">IF(AND(D71&lt;=L$4,P71&lt;&gt;"Y"),S71+R71,0)</f>
        <v>0</v>
      </c>
      <c r="U71" s="2"/>
      <c r="V71" s="2" t="str">
        <f>IF(O71&lt;&gt;"",VLOOKUP(O71,Runners!CZ$3:DM$201,V$1,FALSE),"")</f>
        <v/>
      </c>
      <c r="W71" s="19" t="str">
        <f t="shared" ref="W71:W102" si="28">IF(O71&lt;&gt;"",(V71-N71)/V71,"")</f>
        <v/>
      </c>
    </row>
    <row r="72" spans="1:23" x14ac:dyDescent="0.2">
      <c r="A72" s="1" t="s">
        <v>11</v>
      </c>
      <c r="B72" s="3"/>
      <c r="C72" s="3">
        <f>IF(A72&lt;&gt;"",VLOOKUP(A72,Runners!A$3:AS$201,C$1,FALSE),0)</f>
        <v>9.7222222222222224E-3</v>
      </c>
      <c r="D72" s="6">
        <f t="shared" si="22"/>
        <v>68</v>
      </c>
      <c r="E72" s="2"/>
      <c r="F72" s="2">
        <f t="shared" si="23"/>
        <v>0</v>
      </c>
      <c r="J72" s="1" t="str">
        <f t="shared" si="24"/>
        <v>Laura Byrne</v>
      </c>
      <c r="M72" s="8" t="str">
        <f>IF(D72&lt;=L$4,SMALL(E$4:E$202,D72),"")</f>
        <v/>
      </c>
      <c r="N72" s="8" t="str">
        <f>IF(D72&lt;=L$4,VLOOKUP(M72,E$4:F$202,2,FALSE),"")</f>
        <v/>
      </c>
      <c r="O72" s="1" t="str">
        <f>IF(D72&lt;=L$4,VLOOKUP(M72,E$4:J$202,6,FALSE),"")</f>
        <v/>
      </c>
      <c r="P72" s="40" t="str">
        <f>IF(D72&lt;=L$4,VLOOKUP(O72,A$4:B$202,2,FALSE),"")</f>
        <v/>
      </c>
      <c r="Q72" s="40" t="str">
        <f t="shared" si="25"/>
        <v/>
      </c>
      <c r="R72" s="6">
        <f t="shared" si="26"/>
        <v>0</v>
      </c>
      <c r="S72" s="6">
        <f>IF(AND(D72&lt;=L$4,P72&lt;&gt;"Y"),IF(N72&lt;VLOOKUP(O72,Runners!A$3:CT$201,S$1,FALSE),IF(Y$2="zero",0,Y$2),0),0)</f>
        <v>0</v>
      </c>
      <c r="T72" s="6">
        <f t="shared" si="27"/>
        <v>0</v>
      </c>
      <c r="U72" s="2"/>
      <c r="V72" s="2" t="str">
        <f>IF(O72&lt;&gt;"",VLOOKUP(O72,Runners!CZ$3:DM$201,V$1,FALSE),"")</f>
        <v/>
      </c>
      <c r="W72" s="19" t="str">
        <f t="shared" si="28"/>
        <v/>
      </c>
    </row>
    <row r="73" spans="1:23" x14ac:dyDescent="0.2">
      <c r="A73" s="1" t="s">
        <v>222</v>
      </c>
      <c r="B73" s="1" t="s">
        <v>219</v>
      </c>
      <c r="C73" s="3">
        <f>IF(A73&lt;&gt;"",VLOOKUP(A73,Runners!A$3:AS$201,C$1,FALSE),0)</f>
        <v>9.7222222222222224E-3</v>
      </c>
      <c r="D73" s="6">
        <f t="shared" si="22"/>
        <v>69</v>
      </c>
      <c r="E73" s="2"/>
      <c r="F73" s="2">
        <f t="shared" si="23"/>
        <v>0</v>
      </c>
      <c r="J73" s="1" t="str">
        <f t="shared" si="24"/>
        <v>Lee Ramsden</v>
      </c>
      <c r="M73" s="8" t="str">
        <f>IF(D73&lt;=L$4,SMALL(E$4:E$202,D73),"")</f>
        <v/>
      </c>
      <c r="N73" s="8" t="str">
        <f>IF(D73&lt;=L$4,VLOOKUP(M73,E$4:F$202,2,FALSE),"")</f>
        <v/>
      </c>
      <c r="O73" s="1" t="str">
        <f>IF(D73&lt;=L$4,VLOOKUP(M73,E$4:J$202,6,FALSE),"")</f>
        <v/>
      </c>
      <c r="P73" s="40" t="str">
        <f>IF(D73&lt;=L$4,VLOOKUP(O73,A$4:B$202,2,FALSE),"")</f>
        <v/>
      </c>
      <c r="Q73" s="40" t="str">
        <f t="shared" si="25"/>
        <v/>
      </c>
      <c r="R73" s="6">
        <f t="shared" si="26"/>
        <v>0</v>
      </c>
      <c r="S73" s="6">
        <f>IF(AND(D73&lt;=L$4,P73&lt;&gt;"Y"),IF(N73&lt;VLOOKUP(O73,Runners!A$3:CT$201,S$1,FALSE),IF(Y$2="zero",0,Y$2),0),0)</f>
        <v>0</v>
      </c>
      <c r="T73" s="6">
        <f t="shared" si="27"/>
        <v>0</v>
      </c>
      <c r="U73" s="2"/>
      <c r="V73" s="2" t="str">
        <f>IF(O73&lt;&gt;"",VLOOKUP(O73,Runners!CZ$3:DM$201,V$1,FALSE),"")</f>
        <v/>
      </c>
      <c r="W73" s="19" t="str">
        <f t="shared" si="28"/>
        <v/>
      </c>
    </row>
    <row r="74" spans="1:23" x14ac:dyDescent="0.2">
      <c r="A74" s="1" t="s">
        <v>169</v>
      </c>
      <c r="C74" s="3">
        <f>IF(A74&lt;&gt;"",VLOOKUP(A74,Runners!A$3:AS$201,C$1,FALSE),0)</f>
        <v>1.6319444444444445E-2</v>
      </c>
      <c r="D74" s="6">
        <f t="shared" si="22"/>
        <v>70</v>
      </c>
      <c r="E74" s="2"/>
      <c r="F74" s="2">
        <f t="shared" si="23"/>
        <v>0</v>
      </c>
      <c r="J74" s="1" t="str">
        <f t="shared" si="24"/>
        <v>Lee Vaudrey</v>
      </c>
      <c r="M74" s="8" t="str">
        <f>IF(D74&lt;=L$4,SMALL(E$4:E$202,D74),"")</f>
        <v/>
      </c>
      <c r="N74" s="8" t="str">
        <f>IF(D74&lt;=L$4,VLOOKUP(M74,E$4:F$202,2,FALSE),"")</f>
        <v/>
      </c>
      <c r="O74" s="1" t="str">
        <f>IF(D74&lt;=L$4,VLOOKUP(M74,E$4:J$202,6,FALSE),"")</f>
        <v/>
      </c>
      <c r="P74" s="40" t="str">
        <f>IF(D74&lt;=L$4,VLOOKUP(O74,A$4:B$202,2,FALSE),"")</f>
        <v/>
      </c>
      <c r="Q74" s="40" t="str">
        <f t="shared" si="25"/>
        <v/>
      </c>
      <c r="R74" s="6">
        <f t="shared" si="26"/>
        <v>0</v>
      </c>
      <c r="S74" s="6">
        <f>IF(AND(D74&lt;=L$4,P74&lt;&gt;"Y"),IF(N74&lt;VLOOKUP(O74,Runners!A$3:CT$201,S$1,FALSE),IF(Y$2="zero",0,Y$2),0),0)</f>
        <v>0</v>
      </c>
      <c r="T74" s="6">
        <f t="shared" si="27"/>
        <v>0</v>
      </c>
      <c r="U74" s="2"/>
      <c r="V74" s="2" t="str">
        <f>IF(O74&lt;&gt;"",VLOOKUP(O74,Runners!CZ$3:DM$201,V$1,FALSE),"")</f>
        <v/>
      </c>
      <c r="W74" s="19" t="str">
        <f t="shared" si="28"/>
        <v/>
      </c>
    </row>
    <row r="75" spans="1:23" x14ac:dyDescent="0.2">
      <c r="A75" s="1" t="s">
        <v>167</v>
      </c>
      <c r="C75" s="3">
        <f>IF(A75&lt;&gt;"",VLOOKUP(A75,Runners!A$3:AS$201,C$1,FALSE),0)</f>
        <v>1.545138888888889E-2</v>
      </c>
      <c r="D75" s="6">
        <f t="shared" si="22"/>
        <v>71</v>
      </c>
      <c r="E75" s="2"/>
      <c r="F75" s="2">
        <f t="shared" si="23"/>
        <v>0</v>
      </c>
      <c r="J75" s="1" t="str">
        <f t="shared" si="24"/>
        <v>Lewis McAfee</v>
      </c>
      <c r="M75" s="8" t="str">
        <f>IF(D75&lt;=L$4,SMALL(E$4:E$202,D75),"")</f>
        <v/>
      </c>
      <c r="N75" s="8" t="str">
        <f>IF(D75&lt;=L$4,VLOOKUP(M75,E$4:F$202,2,FALSE),"")</f>
        <v/>
      </c>
      <c r="O75" s="1" t="str">
        <f>IF(D75&lt;=L$4,VLOOKUP(M75,E$4:J$202,6,FALSE),"")</f>
        <v/>
      </c>
      <c r="P75" s="40" t="str">
        <f>IF(D75&lt;=L$4,VLOOKUP(O75,A$4:B$202,2,FALSE),"")</f>
        <v/>
      </c>
      <c r="Q75" s="40" t="str">
        <f t="shared" si="25"/>
        <v/>
      </c>
      <c r="R75" s="6">
        <f t="shared" si="26"/>
        <v>0</v>
      </c>
      <c r="S75" s="6">
        <f>IF(AND(D75&lt;=L$4,P75&lt;&gt;"Y"),IF(N75&lt;VLOOKUP(O75,Runners!A$3:CT$201,S$1,FALSE),IF(Y$2="zero",0,Y$2),0),0)</f>
        <v>0</v>
      </c>
      <c r="T75" s="6">
        <f t="shared" si="27"/>
        <v>0</v>
      </c>
      <c r="U75" s="2"/>
      <c r="V75" s="2" t="str">
        <f>IF(O75&lt;&gt;"",VLOOKUP(O75,Runners!CZ$3:DM$201,V$1,FALSE),"")</f>
        <v/>
      </c>
      <c r="W75" s="19" t="str">
        <f t="shared" si="28"/>
        <v/>
      </c>
    </row>
    <row r="76" spans="1:23" x14ac:dyDescent="0.2">
      <c r="A76" s="1" t="s">
        <v>195</v>
      </c>
      <c r="C76" s="3">
        <f>IF(A76&lt;&gt;"",VLOOKUP(A76,Runners!A$3:AS$201,C$1,FALSE),0)</f>
        <v>1.0937499999999999E-2</v>
      </c>
      <c r="D76" s="6">
        <f t="shared" si="22"/>
        <v>72</v>
      </c>
      <c r="E76" s="2">
        <v>3.7280092592592594E-2</v>
      </c>
      <c r="F76" s="2">
        <f t="shared" si="23"/>
        <v>2.6342592592592595E-2</v>
      </c>
      <c r="J76" s="1" t="str">
        <f t="shared" si="24"/>
        <v>Linda Chadderton</v>
      </c>
      <c r="M76" s="8" t="str">
        <f>IF(D76&lt;=L$4,SMALL(E$4:E$202,D76),"")</f>
        <v/>
      </c>
      <c r="N76" s="8" t="str">
        <f>IF(D76&lt;=L$4,VLOOKUP(M76,E$4:F$202,2,FALSE),"")</f>
        <v/>
      </c>
      <c r="O76" s="1" t="str">
        <f>IF(D76&lt;=L$4,VLOOKUP(M76,E$4:J$202,6,FALSE),"")</f>
        <v/>
      </c>
      <c r="P76" s="40" t="str">
        <f>IF(D76&lt;=L$4,VLOOKUP(O76,A$4:B$202,2,FALSE),"")</f>
        <v/>
      </c>
      <c r="Q76" s="40" t="str">
        <f t="shared" si="25"/>
        <v/>
      </c>
      <c r="R76" s="6">
        <f t="shared" si="26"/>
        <v>0</v>
      </c>
      <c r="S76" s="6">
        <f>IF(AND(D76&lt;=L$4,P76&lt;&gt;"Y"),IF(N76&lt;VLOOKUP(O76,Runners!A$3:CT$201,S$1,FALSE),IF(Y$2="zero",0,Y$2),0),0)</f>
        <v>0</v>
      </c>
      <c r="T76" s="6">
        <f t="shared" si="27"/>
        <v>0</v>
      </c>
      <c r="U76" s="2"/>
      <c r="V76" s="2" t="str">
        <f>IF(O76&lt;&gt;"",VLOOKUP(O76,Runners!CZ$3:DM$201,V$1,FALSE),"")</f>
        <v/>
      </c>
      <c r="W76" s="19" t="str">
        <f t="shared" si="28"/>
        <v/>
      </c>
    </row>
    <row r="77" spans="1:23" x14ac:dyDescent="0.2">
      <c r="A77" s="1" t="s">
        <v>165</v>
      </c>
      <c r="C77" s="3">
        <f>IF(A77&lt;&gt;"",VLOOKUP(A77,Runners!A$3:AS$201,C$1,FALSE),0)</f>
        <v>1.7534722222222222E-2</v>
      </c>
      <c r="D77" s="6">
        <f t="shared" si="22"/>
        <v>73</v>
      </c>
      <c r="E77" s="2"/>
      <c r="F77" s="2">
        <f t="shared" si="23"/>
        <v>0</v>
      </c>
      <c r="J77" s="1" t="str">
        <f t="shared" si="24"/>
        <v>Liz Abbott</v>
      </c>
      <c r="M77" s="8" t="str">
        <f>IF(D77&lt;=L$4,SMALL(E$4:E$202,D77),"")</f>
        <v/>
      </c>
      <c r="N77" s="8" t="str">
        <f>IF(D77&lt;=L$4,VLOOKUP(M77,E$4:F$202,2,FALSE),"")</f>
        <v/>
      </c>
      <c r="O77" s="1" t="str">
        <f>IF(D77&lt;=L$4,VLOOKUP(M77,E$4:J$202,6,FALSE),"")</f>
        <v/>
      </c>
      <c r="P77" s="40" t="str">
        <f>IF(D77&lt;=L$4,VLOOKUP(O77,A$4:B$202,2,FALSE),"")</f>
        <v/>
      </c>
      <c r="Q77" s="40" t="str">
        <f t="shared" si="25"/>
        <v/>
      </c>
      <c r="R77" s="6">
        <f t="shared" si="26"/>
        <v>0</v>
      </c>
      <c r="S77" s="6">
        <f>IF(AND(D77&lt;=L$4,P77&lt;&gt;"Y"),IF(N77&lt;VLOOKUP(O77,Runners!A$3:CT$201,S$1,FALSE),IF(Y$2="zero",0,Y$2),0),0)</f>
        <v>0</v>
      </c>
      <c r="T77" s="6">
        <f t="shared" si="27"/>
        <v>0</v>
      </c>
      <c r="U77" s="2"/>
      <c r="V77" s="2" t="str">
        <f>IF(O77&lt;&gt;"",VLOOKUP(O77,Runners!CZ$3:DM$201,V$1,FALSE),"")</f>
        <v/>
      </c>
      <c r="W77" s="19" t="str">
        <f t="shared" si="28"/>
        <v/>
      </c>
    </row>
    <row r="78" spans="1:23" x14ac:dyDescent="0.2">
      <c r="A78" s="1" t="s">
        <v>221</v>
      </c>
      <c r="B78" s="1" t="s">
        <v>219</v>
      </c>
      <c r="C78" s="3">
        <f>IF(A78&lt;&gt;"",VLOOKUP(A78,Runners!A$3:AS$201,C$1,FALSE),0)</f>
        <v>3.1250000000000002E-3</v>
      </c>
      <c r="D78" s="6">
        <f t="shared" si="22"/>
        <v>74</v>
      </c>
      <c r="E78" s="2">
        <v>3.5856481481481482E-2</v>
      </c>
      <c r="F78" s="2">
        <f t="shared" si="23"/>
        <v>3.2731481481481479E-2</v>
      </c>
      <c r="J78" s="1" t="str">
        <f t="shared" si="24"/>
        <v>Liz Boon</v>
      </c>
      <c r="M78" s="8" t="str">
        <f>IF(D78&lt;=L$4,SMALL(E$4:E$202,D78),"")</f>
        <v/>
      </c>
      <c r="N78" s="8" t="str">
        <f>IF(D78&lt;=L$4,VLOOKUP(M78,E$4:F$202,2,FALSE),"")</f>
        <v/>
      </c>
      <c r="O78" s="1" t="str">
        <f>IF(D78&lt;=L$4,VLOOKUP(M78,E$4:J$202,6,FALSE),"")</f>
        <v/>
      </c>
      <c r="P78" s="40" t="str">
        <f>IF(D78&lt;=L$4,VLOOKUP(O78,A$4:B$202,2,FALSE),"")</f>
        <v/>
      </c>
      <c r="Q78" s="40" t="str">
        <f t="shared" si="25"/>
        <v/>
      </c>
      <c r="R78" s="6">
        <f t="shared" si="26"/>
        <v>0</v>
      </c>
      <c r="S78" s="6">
        <f>IF(AND(D78&lt;=L$4,P78&lt;&gt;"Y"),IF(N78&lt;VLOOKUP(O78,Runners!A$3:CT$201,S$1,FALSE),IF(Y$2="zero",0,Y$2),0),0)</f>
        <v>0</v>
      </c>
      <c r="T78" s="6">
        <f t="shared" si="27"/>
        <v>0</v>
      </c>
      <c r="U78" s="2"/>
      <c r="V78" s="2" t="str">
        <f>IF(O78&lt;&gt;"",VLOOKUP(O78,Runners!CZ$3:DM$201,V$1,FALSE),"")</f>
        <v/>
      </c>
      <c r="W78" s="19" t="str">
        <f t="shared" si="28"/>
        <v/>
      </c>
    </row>
    <row r="79" spans="1:23" x14ac:dyDescent="0.2">
      <c r="A79" s="1" t="s">
        <v>157</v>
      </c>
      <c r="B79" s="3"/>
      <c r="C79" s="3">
        <f>IF(A79&lt;&gt;"",VLOOKUP(A79,Runners!A$3:AS$201,C$1,FALSE),0)</f>
        <v>1.0416666666666666E-2</v>
      </c>
      <c r="D79" s="6">
        <f t="shared" si="22"/>
        <v>75</v>
      </c>
      <c r="E79" s="2">
        <v>3.72337962962963E-2</v>
      </c>
      <c r="F79" s="2">
        <f t="shared" si="23"/>
        <v>2.6817129629629635E-2</v>
      </c>
      <c r="J79" s="1" t="str">
        <f t="shared" si="24"/>
        <v>Liz Canavan</v>
      </c>
      <c r="M79" s="8" t="str">
        <f>IF(D79&lt;=L$4,SMALL(E$4:E$202,D79),"")</f>
        <v/>
      </c>
      <c r="N79" s="8" t="str">
        <f>IF(D79&lt;=L$4,VLOOKUP(M79,E$4:F$202,2,FALSE),"")</f>
        <v/>
      </c>
      <c r="O79" s="1" t="str">
        <f>IF(D79&lt;=L$4,VLOOKUP(M79,E$4:J$202,6,FALSE),"")</f>
        <v/>
      </c>
      <c r="P79" s="40" t="str">
        <f>IF(D79&lt;=L$4,VLOOKUP(O79,A$4:B$202,2,FALSE),"")</f>
        <v/>
      </c>
      <c r="Q79" s="40" t="str">
        <f t="shared" si="25"/>
        <v/>
      </c>
      <c r="R79" s="6">
        <f t="shared" si="26"/>
        <v>0</v>
      </c>
      <c r="S79" s="6">
        <f>IF(AND(D79&lt;=L$4,P79&lt;&gt;"Y"),IF(N79&lt;VLOOKUP(O79,Runners!A$3:CT$201,S$1,FALSE),IF(Y$2="zero",0,Y$2),0),0)</f>
        <v>0</v>
      </c>
      <c r="T79" s="6">
        <f t="shared" si="27"/>
        <v>0</v>
      </c>
      <c r="U79" s="2"/>
      <c r="V79" s="2" t="str">
        <f>IF(O79&lt;&gt;"",VLOOKUP(O79,Runners!CZ$3:DM$201,V$1,FALSE),"")</f>
        <v/>
      </c>
      <c r="W79" s="19" t="str">
        <f t="shared" si="28"/>
        <v/>
      </c>
    </row>
    <row r="80" spans="1:23" x14ac:dyDescent="0.2">
      <c r="A80" s="1" t="s">
        <v>183</v>
      </c>
      <c r="C80" s="3">
        <f>IF(A80&lt;&gt;"",VLOOKUP(A80,Runners!A$3:AS$201,C$1,FALSE),0)</f>
        <v>1.4930555555555556E-2</v>
      </c>
      <c r="D80" s="6">
        <f t="shared" si="22"/>
        <v>76</v>
      </c>
      <c r="E80" s="2"/>
      <c r="F80" s="2">
        <f t="shared" si="23"/>
        <v>0</v>
      </c>
      <c r="J80" s="1" t="str">
        <f t="shared" si="24"/>
        <v>Louise Cox</v>
      </c>
      <c r="M80" s="8" t="str">
        <f>IF(D80&lt;=L$4,SMALL(E$4:E$202,D80),"")</f>
        <v/>
      </c>
      <c r="N80" s="8" t="str">
        <f>IF(D80&lt;=L$4,VLOOKUP(M80,E$4:F$202,2,FALSE),"")</f>
        <v/>
      </c>
      <c r="O80" s="1" t="str">
        <f>IF(D80&lt;=L$4,VLOOKUP(M80,E$4:J$202,6,FALSE),"")</f>
        <v/>
      </c>
      <c r="P80" s="40" t="str">
        <f>IF(D80&lt;=L$4,VLOOKUP(O80,A$4:B$202,2,FALSE),"")</f>
        <v/>
      </c>
      <c r="Q80" s="40" t="str">
        <f t="shared" si="25"/>
        <v/>
      </c>
      <c r="R80" s="6">
        <f t="shared" si="26"/>
        <v>0</v>
      </c>
      <c r="S80" s="6">
        <f>IF(AND(D80&lt;=L$4,P80&lt;&gt;"Y"),IF(N80&lt;VLOOKUP(O80,Runners!A$3:CT$201,S$1,FALSE),IF(Y$2="zero",0,Y$2),0),0)</f>
        <v>0</v>
      </c>
      <c r="T80" s="6">
        <f t="shared" si="27"/>
        <v>0</v>
      </c>
      <c r="U80" s="2"/>
      <c r="V80" s="2" t="str">
        <f>IF(O80&lt;&gt;"",VLOOKUP(O80,Runners!CZ$3:DM$201,V$1,FALSE),"")</f>
        <v/>
      </c>
      <c r="W80" s="19" t="str">
        <f t="shared" si="28"/>
        <v/>
      </c>
    </row>
    <row r="81" spans="1:23" x14ac:dyDescent="0.2">
      <c r="A81" s="41" t="s">
        <v>185</v>
      </c>
      <c r="C81" s="3">
        <f>IF(A81&lt;&gt;"",VLOOKUP(A81,Runners!A$3:AS$201,C$1,FALSE),0)</f>
        <v>1.3020833333333334E-2</v>
      </c>
      <c r="D81" s="6">
        <f t="shared" si="22"/>
        <v>77</v>
      </c>
      <c r="E81" s="2"/>
      <c r="F81" s="2">
        <f t="shared" si="23"/>
        <v>0</v>
      </c>
      <c r="J81" s="1" t="str">
        <f t="shared" si="24"/>
        <v>Maddy Markham</v>
      </c>
      <c r="M81" s="8" t="str">
        <f>IF(D81&lt;=L$4,SMALL(E$4:E$202,D81),"")</f>
        <v/>
      </c>
      <c r="N81" s="8" t="str">
        <f>IF(D81&lt;=L$4,VLOOKUP(M81,E$4:F$202,2,FALSE),"")</f>
        <v/>
      </c>
      <c r="O81" s="1" t="str">
        <f>IF(D81&lt;=L$4,VLOOKUP(M81,E$4:J$202,6,FALSE),"")</f>
        <v/>
      </c>
      <c r="P81" s="40" t="str">
        <f>IF(D81&lt;=L$4,VLOOKUP(O81,A$4:B$202,2,FALSE),"")</f>
        <v/>
      </c>
      <c r="Q81" s="40" t="str">
        <f t="shared" si="25"/>
        <v/>
      </c>
      <c r="R81" s="6">
        <f t="shared" si="26"/>
        <v>0</v>
      </c>
      <c r="S81" s="6">
        <f>IF(AND(D81&lt;=L$4,P81&lt;&gt;"Y"),IF(N81&lt;VLOOKUP(O81,Runners!A$3:CT$201,S$1,FALSE),IF(Y$2="zero",0,Y$2),0),0)</f>
        <v>0</v>
      </c>
      <c r="T81" s="6">
        <f t="shared" si="27"/>
        <v>0</v>
      </c>
      <c r="U81" s="2"/>
      <c r="V81" s="2" t="str">
        <f>IF(O81&lt;&gt;"",VLOOKUP(O81,Runners!CZ$3:DM$201,V$1,FALSE),"")</f>
        <v/>
      </c>
      <c r="W81" s="19" t="str">
        <f t="shared" si="28"/>
        <v/>
      </c>
    </row>
    <row r="82" spans="1:23" x14ac:dyDescent="0.2">
      <c r="A82" s="1" t="s">
        <v>145</v>
      </c>
      <c r="C82" s="3">
        <f>IF(A82&lt;&gt;"",VLOOKUP(A82,Runners!A$3:AS$201,C$1,FALSE),0)</f>
        <v>1.5972222222222221E-2</v>
      </c>
      <c r="D82" s="6">
        <f t="shared" si="22"/>
        <v>78</v>
      </c>
      <c r="E82" s="2"/>
      <c r="F82" s="2">
        <f t="shared" si="23"/>
        <v>0</v>
      </c>
      <c r="J82" s="1" t="str">
        <f t="shared" si="24"/>
        <v>Mark Hughes</v>
      </c>
      <c r="M82" s="8" t="str">
        <f>IF(D82&lt;=L$4,SMALL(E$4:E$202,D82),"")</f>
        <v/>
      </c>
      <c r="N82" s="8" t="str">
        <f>IF(D82&lt;=L$4,VLOOKUP(M82,E$4:F$202,2,FALSE),"")</f>
        <v/>
      </c>
      <c r="O82" s="1" t="str">
        <f>IF(D82&lt;=L$4,VLOOKUP(M82,E$4:J$202,6,FALSE),"")</f>
        <v/>
      </c>
      <c r="P82" s="40" t="str">
        <f>IF(D82&lt;=L$4,VLOOKUP(O82,A$4:B$202,2,FALSE),"")</f>
        <v/>
      </c>
      <c r="Q82" s="40" t="str">
        <f t="shared" si="25"/>
        <v/>
      </c>
      <c r="R82" s="6">
        <f t="shared" si="26"/>
        <v>0</v>
      </c>
      <c r="S82" s="6">
        <f>IF(AND(D82&lt;=L$4,P82&lt;&gt;"Y"),IF(N82&lt;VLOOKUP(O82,Runners!A$3:CT$201,S$1,FALSE),IF(Y$2="zero",0,Y$2),0),0)</f>
        <v>0</v>
      </c>
      <c r="T82" s="6">
        <f t="shared" si="27"/>
        <v>0</v>
      </c>
      <c r="U82" s="2"/>
      <c r="V82" s="2" t="str">
        <f>IF(O82&lt;&gt;"",VLOOKUP(O82,Runners!CZ$3:DM$201,V$1,FALSE),"")</f>
        <v/>
      </c>
      <c r="W82" s="19" t="str">
        <f t="shared" si="28"/>
        <v/>
      </c>
    </row>
    <row r="83" spans="1:23" x14ac:dyDescent="0.2">
      <c r="A83" s="1" t="s">
        <v>210</v>
      </c>
      <c r="C83" s="3">
        <f>IF(A83&lt;&gt;"",VLOOKUP(A83,Runners!A$3:AS$201,C$1,FALSE),0)</f>
        <v>1.40625E-2</v>
      </c>
      <c r="D83" s="6">
        <f t="shared" si="22"/>
        <v>79</v>
      </c>
      <c r="E83" s="2"/>
      <c r="F83" s="2">
        <f t="shared" si="23"/>
        <v>0</v>
      </c>
      <c r="J83" s="1" t="str">
        <f t="shared" si="24"/>
        <v>Mark Johnston</v>
      </c>
      <c r="M83" s="8" t="str">
        <f>IF(D83&lt;=L$4,SMALL(E$4:E$202,D83),"")</f>
        <v/>
      </c>
      <c r="N83" s="8" t="str">
        <f>IF(D83&lt;=L$4,VLOOKUP(M83,E$4:F$202,2,FALSE),"")</f>
        <v/>
      </c>
      <c r="O83" s="1" t="str">
        <f>IF(D83&lt;=L$4,VLOOKUP(M83,E$4:J$202,6,FALSE),"")</f>
        <v/>
      </c>
      <c r="P83" s="40" t="str">
        <f>IF(D83&lt;=L$4,VLOOKUP(O83,A$4:B$202,2,FALSE),"")</f>
        <v/>
      </c>
      <c r="Q83" s="40" t="str">
        <f t="shared" si="25"/>
        <v/>
      </c>
      <c r="R83" s="6">
        <f t="shared" si="26"/>
        <v>0</v>
      </c>
      <c r="S83" s="6">
        <f>IF(AND(D83&lt;=L$4,P83&lt;&gt;"Y"),IF(N83&lt;VLOOKUP(O83,Runners!A$3:CT$201,S$1,FALSE),IF(Y$2="zero",0,Y$2),0),0)</f>
        <v>0</v>
      </c>
      <c r="T83" s="6">
        <f t="shared" si="27"/>
        <v>0</v>
      </c>
      <c r="U83" s="2"/>
      <c r="V83" s="2" t="str">
        <f>IF(O83&lt;&gt;"",VLOOKUP(O83,Runners!CZ$3:DM$201,V$1,FALSE),"")</f>
        <v/>
      </c>
      <c r="W83" s="19" t="str">
        <f t="shared" si="28"/>
        <v/>
      </c>
    </row>
    <row r="84" spans="1:23" x14ac:dyDescent="0.2">
      <c r="A84" s="1" t="s">
        <v>26</v>
      </c>
      <c r="C84" s="3">
        <f>IF(A84&lt;&gt;"",VLOOKUP(A84,Runners!A$3:AS$201,C$1,FALSE),0)</f>
        <v>1.6145833333333335E-2</v>
      </c>
      <c r="D84" s="6">
        <f t="shared" si="22"/>
        <v>80</v>
      </c>
      <c r="E84" s="2"/>
      <c r="F84" s="2">
        <f t="shared" si="23"/>
        <v>0</v>
      </c>
      <c r="J84" s="1" t="str">
        <f t="shared" si="24"/>
        <v>Mark Selby</v>
      </c>
      <c r="M84" s="8" t="str">
        <f>IF(D84&lt;=L$4,SMALL(E$4:E$202,D84),"")</f>
        <v/>
      </c>
      <c r="N84" s="8" t="str">
        <f>IF(D84&lt;=L$4,VLOOKUP(M84,E$4:F$202,2,FALSE),"")</f>
        <v/>
      </c>
      <c r="O84" s="1" t="str">
        <f>IF(D84&lt;=L$4,VLOOKUP(M84,E$4:J$202,6,FALSE),"")</f>
        <v/>
      </c>
      <c r="P84" s="40" t="str">
        <f>IF(D84&lt;=L$4,VLOOKUP(O84,A$4:B$202,2,FALSE),"")</f>
        <v/>
      </c>
      <c r="Q84" s="40" t="str">
        <f t="shared" si="25"/>
        <v/>
      </c>
      <c r="R84" s="6">
        <f t="shared" si="26"/>
        <v>0</v>
      </c>
      <c r="S84" s="6">
        <f>IF(AND(D84&lt;=L$4,P84&lt;&gt;"Y"),IF(N84&lt;VLOOKUP(O84,Runners!A$3:CT$201,S$1,FALSE),IF(Y$2="zero",0,Y$2),0),0)</f>
        <v>0</v>
      </c>
      <c r="T84" s="6">
        <f t="shared" si="27"/>
        <v>0</v>
      </c>
      <c r="U84" s="2"/>
      <c r="V84" s="2" t="str">
        <f>IF(O84&lt;&gt;"",VLOOKUP(O84,Runners!CZ$3:DM$201,V$1,FALSE),"")</f>
        <v/>
      </c>
      <c r="W84" s="19" t="str">
        <f t="shared" si="28"/>
        <v/>
      </c>
    </row>
    <row r="85" spans="1:23" x14ac:dyDescent="0.2">
      <c r="A85" s="1" t="s">
        <v>224</v>
      </c>
      <c r="B85" s="3"/>
      <c r="C85" s="3">
        <f>IF(A85&lt;&gt;"",VLOOKUP(A85,Runners!A$3:AS$201,C$1,FALSE),0)</f>
        <v>1.40625E-2</v>
      </c>
      <c r="D85" s="6">
        <f t="shared" si="22"/>
        <v>81</v>
      </c>
      <c r="E85" s="2"/>
      <c r="F85" s="2">
        <f t="shared" si="23"/>
        <v>0</v>
      </c>
      <c r="J85" s="1" t="str">
        <f t="shared" si="24"/>
        <v>Matt Ames</v>
      </c>
      <c r="M85" s="8" t="str">
        <f>IF(D85&lt;=L$4,SMALL(E$4:E$202,D85),"")</f>
        <v/>
      </c>
      <c r="N85" s="8" t="str">
        <f>IF(D85&lt;=L$4,VLOOKUP(M85,E$4:F$202,2,FALSE),"")</f>
        <v/>
      </c>
      <c r="O85" s="1" t="str">
        <f>IF(D85&lt;=L$4,VLOOKUP(M85,E$4:J$202,6,FALSE),"")</f>
        <v/>
      </c>
      <c r="P85" s="40" t="str">
        <f>IF(D85&lt;=L$4,VLOOKUP(O85,A$4:B$202,2,FALSE),"")</f>
        <v/>
      </c>
      <c r="Q85" s="40" t="str">
        <f t="shared" si="25"/>
        <v/>
      </c>
      <c r="R85" s="6">
        <f t="shared" si="26"/>
        <v>0</v>
      </c>
      <c r="S85" s="6">
        <f>IF(AND(D85&lt;=L$4,P85&lt;&gt;"Y"),IF(N85&lt;VLOOKUP(O85,Runners!A$3:CT$201,S$1,FALSE),IF(Y$2="zero",0,Y$2),0),0)</f>
        <v>0</v>
      </c>
      <c r="T85" s="6">
        <f t="shared" si="27"/>
        <v>0</v>
      </c>
      <c r="U85" s="2"/>
      <c r="V85" s="2" t="str">
        <f>IF(O85&lt;&gt;"",VLOOKUP(O85,Runners!CZ$3:DM$201,V$1,FALSE),"")</f>
        <v/>
      </c>
      <c r="W85" s="19" t="str">
        <f t="shared" si="28"/>
        <v/>
      </c>
    </row>
    <row r="86" spans="1:23" x14ac:dyDescent="0.2">
      <c r="A86" s="1" t="s">
        <v>196</v>
      </c>
      <c r="C86" s="3">
        <f>IF(A86&lt;&gt;"",VLOOKUP(A86,Runners!A$3:AS$201,C$1,FALSE),0)</f>
        <v>1.8229166666666668E-2</v>
      </c>
      <c r="D86" s="6">
        <f t="shared" si="22"/>
        <v>82</v>
      </c>
      <c r="E86" s="2"/>
      <c r="F86" s="2">
        <f t="shared" si="23"/>
        <v>0</v>
      </c>
      <c r="J86" s="1" t="str">
        <f t="shared" si="24"/>
        <v>Matthew Holton</v>
      </c>
      <c r="M86" s="8" t="str">
        <f>IF(D86&lt;=L$4,SMALL(E$4:E$202,D86),"")</f>
        <v/>
      </c>
      <c r="N86" s="8" t="str">
        <f>IF(D86&lt;=L$4,VLOOKUP(M86,E$4:F$202,2,FALSE),"")</f>
        <v/>
      </c>
      <c r="O86" s="1" t="str">
        <f>IF(D86&lt;=L$4,VLOOKUP(M86,E$4:J$202,6,FALSE),"")</f>
        <v/>
      </c>
      <c r="P86" s="40" t="str">
        <f>IF(D86&lt;=L$4,VLOOKUP(O86,A$4:B$202,2,FALSE),"")</f>
        <v/>
      </c>
      <c r="Q86" s="40" t="str">
        <f t="shared" si="25"/>
        <v/>
      </c>
      <c r="R86" s="6">
        <f t="shared" si="26"/>
        <v>0</v>
      </c>
      <c r="S86" s="6">
        <f>IF(AND(D86&lt;=L$4,P86&lt;&gt;"Y"),IF(N86&lt;VLOOKUP(O86,Runners!A$3:CT$201,S$1,FALSE),IF(Y$2="zero",0,Y$2),0),0)</f>
        <v>0</v>
      </c>
      <c r="T86" s="6">
        <f t="shared" si="27"/>
        <v>0</v>
      </c>
      <c r="U86" s="2"/>
      <c r="V86" s="2" t="str">
        <f>IF(O86&lt;&gt;"",VLOOKUP(O86,Runners!CZ$3:DM$201,V$1,FALSE),"")</f>
        <v/>
      </c>
      <c r="W86" s="19" t="str">
        <f t="shared" si="28"/>
        <v/>
      </c>
    </row>
    <row r="87" spans="1:23" x14ac:dyDescent="0.2">
      <c r="A87" s="1" t="s">
        <v>204</v>
      </c>
      <c r="B87" s="3"/>
      <c r="C87" s="3">
        <f>IF(A87&lt;&gt;"",VLOOKUP(A87,Runners!A$3:AS$201,C$1,FALSE),0)</f>
        <v>1.7187500000000001E-2</v>
      </c>
      <c r="D87" s="6">
        <f t="shared" si="22"/>
        <v>83</v>
      </c>
      <c r="E87" s="2"/>
      <c r="F87" s="2">
        <f t="shared" si="23"/>
        <v>0</v>
      </c>
      <c r="J87" s="1" t="str">
        <f t="shared" si="24"/>
        <v>Mel Koth</v>
      </c>
      <c r="M87" s="8" t="str">
        <f>IF(D87&lt;=L$4,SMALL(E$4:E$202,D87),"")</f>
        <v/>
      </c>
      <c r="N87" s="8" t="str">
        <f>IF(D87&lt;=L$4,VLOOKUP(M87,E$4:F$202,2,FALSE),"")</f>
        <v/>
      </c>
      <c r="O87" s="1" t="str">
        <f>IF(D87&lt;=L$4,VLOOKUP(M87,E$4:J$202,6,FALSE),"")</f>
        <v/>
      </c>
      <c r="P87" s="40" t="str">
        <f>IF(D87&lt;=L$4,VLOOKUP(O87,A$4:B$202,2,FALSE),"")</f>
        <v/>
      </c>
      <c r="Q87" s="40" t="str">
        <f t="shared" si="25"/>
        <v/>
      </c>
      <c r="R87" s="6">
        <f t="shared" si="26"/>
        <v>0</v>
      </c>
      <c r="S87" s="6">
        <f>IF(AND(D87&lt;=L$4,P87&lt;&gt;"Y"),IF(N87&lt;VLOOKUP(O87,Runners!A$3:CT$201,S$1,FALSE),IF(Y$2="zero",0,Y$2),0),0)</f>
        <v>0</v>
      </c>
      <c r="T87" s="6">
        <f t="shared" si="27"/>
        <v>0</v>
      </c>
      <c r="U87" s="2"/>
      <c r="V87" s="2" t="str">
        <f>IF(O87&lt;&gt;"",VLOOKUP(O87,Runners!CZ$3:DM$201,V$1,FALSE),"")</f>
        <v/>
      </c>
      <c r="W87" s="19" t="str">
        <f t="shared" si="28"/>
        <v/>
      </c>
    </row>
    <row r="88" spans="1:23" x14ac:dyDescent="0.2">
      <c r="A88" s="1" t="s">
        <v>187</v>
      </c>
      <c r="B88" s="3"/>
      <c r="C88" s="3">
        <f>IF(A88&lt;&gt;"",VLOOKUP(A88,Runners!A$3:AS$201,C$1,FALSE),0)</f>
        <v>1.6493055555555556E-2</v>
      </c>
      <c r="D88" s="6">
        <f t="shared" si="22"/>
        <v>84</v>
      </c>
      <c r="E88" s="2"/>
      <c r="F88" s="2">
        <f t="shared" si="23"/>
        <v>0</v>
      </c>
      <c r="J88" s="1" t="str">
        <f t="shared" si="24"/>
        <v>Michael Hall</v>
      </c>
      <c r="M88" s="8" t="str">
        <f>IF(D88&lt;=L$4,SMALL(E$4:E$202,D88),"")</f>
        <v/>
      </c>
      <c r="N88" s="8" t="str">
        <f>IF(D88&lt;=L$4,VLOOKUP(M88,E$4:F$202,2,FALSE),"")</f>
        <v/>
      </c>
      <c r="O88" s="1" t="str">
        <f>IF(D88&lt;=L$4,VLOOKUP(M88,E$4:J$202,6,FALSE),"")</f>
        <v/>
      </c>
      <c r="P88" s="40" t="str">
        <f>IF(D88&lt;=L$4,VLOOKUP(O88,A$4:B$202,2,FALSE),"")</f>
        <v/>
      </c>
      <c r="Q88" s="40" t="str">
        <f t="shared" si="25"/>
        <v/>
      </c>
      <c r="R88" s="6">
        <f t="shared" si="26"/>
        <v>0</v>
      </c>
      <c r="S88" s="6">
        <f>IF(AND(D88&lt;=L$4,P88&lt;&gt;"Y"),IF(N88&lt;VLOOKUP(O88,Runners!A$3:CT$201,S$1,FALSE),IF(Y$2="zero",0,Y$2),0),0)</f>
        <v>0</v>
      </c>
      <c r="T88" s="6">
        <f t="shared" si="27"/>
        <v>0</v>
      </c>
      <c r="U88" s="2"/>
      <c r="V88" s="2" t="str">
        <f>IF(O88&lt;&gt;"",VLOOKUP(O88,Runners!CZ$3:DM$201,V$1,FALSE),"")</f>
        <v/>
      </c>
      <c r="W88" s="19" t="str">
        <f t="shared" si="28"/>
        <v/>
      </c>
    </row>
    <row r="89" spans="1:23" x14ac:dyDescent="0.2">
      <c r="A89" s="1" t="s">
        <v>227</v>
      </c>
      <c r="B89" s="3"/>
      <c r="C89" s="3">
        <f>IF(A89&lt;&gt;"",VLOOKUP(A89,Runners!A$3:AS$201,C$1,FALSE),0)</f>
        <v>1.7534722222222222E-2</v>
      </c>
      <c r="D89" s="6">
        <f t="shared" si="22"/>
        <v>85</v>
      </c>
      <c r="E89" s="2"/>
      <c r="F89" s="2">
        <f t="shared" si="23"/>
        <v>0</v>
      </c>
      <c r="J89" s="1" t="str">
        <f t="shared" si="24"/>
        <v>Michelle Chadwick</v>
      </c>
      <c r="M89" s="8" t="str">
        <f>IF(D89&lt;=L$4,SMALL(E$4:E$202,D89),"")</f>
        <v/>
      </c>
      <c r="N89" s="8" t="str">
        <f>IF(D89&lt;=L$4,VLOOKUP(M89,E$4:F$202,2,FALSE),"")</f>
        <v/>
      </c>
      <c r="O89" s="1" t="str">
        <f>IF(D89&lt;=L$4,VLOOKUP(M89,E$4:J$202,6,FALSE),"")</f>
        <v/>
      </c>
      <c r="P89" s="40" t="str">
        <f>IF(D89&lt;=L$4,VLOOKUP(O89,A$4:B$202,2,FALSE),"")</f>
        <v/>
      </c>
      <c r="Q89" s="40" t="str">
        <f t="shared" si="25"/>
        <v/>
      </c>
      <c r="R89" s="6">
        <f t="shared" si="26"/>
        <v>0</v>
      </c>
      <c r="S89" s="6">
        <f>IF(AND(D89&lt;=L$4,P89&lt;&gt;"Y"),IF(N89&lt;VLOOKUP(O89,Runners!A$3:CT$201,S$1,FALSE),IF(Y$2="zero",0,Y$2),0),0)</f>
        <v>0</v>
      </c>
      <c r="T89" s="6">
        <f t="shared" si="27"/>
        <v>0</v>
      </c>
      <c r="U89" s="2"/>
      <c r="V89" s="2" t="str">
        <f>IF(O89&lt;&gt;"",VLOOKUP(O89,Runners!CZ$3:DM$201,V$1,FALSE),"")</f>
        <v/>
      </c>
      <c r="W89" s="19" t="str">
        <f t="shared" si="28"/>
        <v/>
      </c>
    </row>
    <row r="90" spans="1:23" x14ac:dyDescent="0.2">
      <c r="A90" s="1" t="s">
        <v>15</v>
      </c>
      <c r="B90" s="3"/>
      <c r="C90" s="3">
        <f>IF(A90&lt;&gt;"",VLOOKUP(A90,Runners!A$3:AS$201,C$1,FALSE),0)</f>
        <v>2.7777777777777779E-3</v>
      </c>
      <c r="D90" s="6">
        <f t="shared" si="22"/>
        <v>86</v>
      </c>
      <c r="E90" s="2"/>
      <c r="F90" s="2">
        <f t="shared" si="23"/>
        <v>0</v>
      </c>
      <c r="J90" s="1" t="str">
        <f t="shared" si="24"/>
        <v>Michelle Sheridan</v>
      </c>
      <c r="M90" s="8" t="str">
        <f>IF(D90&lt;=L$4,SMALL(E$4:E$202,D90),"")</f>
        <v/>
      </c>
      <c r="N90" s="8" t="str">
        <f>IF(D90&lt;=L$4,VLOOKUP(M90,E$4:F$202,2,FALSE),"")</f>
        <v/>
      </c>
      <c r="O90" s="1" t="str">
        <f>IF(D90&lt;=L$4,VLOOKUP(M90,E$4:J$202,6,FALSE),"")</f>
        <v/>
      </c>
      <c r="P90" s="40" t="str">
        <f>IF(D90&lt;=L$4,VLOOKUP(O90,A$4:B$202,2,FALSE),"")</f>
        <v/>
      </c>
      <c r="Q90" s="40" t="str">
        <f t="shared" si="25"/>
        <v/>
      </c>
      <c r="R90" s="6">
        <f t="shared" si="26"/>
        <v>0</v>
      </c>
      <c r="S90" s="6">
        <f>IF(AND(D90&lt;=L$4,P90&lt;&gt;"Y"),IF(N90&lt;VLOOKUP(O90,Runners!A$3:CT$201,S$1,FALSE),IF(Y$2="zero",0,Y$2),0),0)</f>
        <v>0</v>
      </c>
      <c r="T90" s="6">
        <f t="shared" si="27"/>
        <v>0</v>
      </c>
      <c r="U90" s="2"/>
      <c r="V90" s="2" t="str">
        <f>IF(O90&lt;&gt;"",VLOOKUP(O90,Runners!CZ$3:DM$201,V$1,FALSE),"")</f>
        <v/>
      </c>
      <c r="W90" s="19" t="str">
        <f t="shared" si="28"/>
        <v/>
      </c>
    </row>
    <row r="91" spans="1:23" x14ac:dyDescent="0.2">
      <c r="A91" s="41" t="s">
        <v>186</v>
      </c>
      <c r="C91" s="3">
        <f>IF(A91&lt;&gt;"",VLOOKUP(A91,Runners!A$3:AS$201,C$1,FALSE),0)</f>
        <v>1.1631944444444445E-2</v>
      </c>
      <c r="D91" s="6">
        <f t="shared" si="22"/>
        <v>87</v>
      </c>
      <c r="E91" s="2"/>
      <c r="F91" s="2">
        <f t="shared" si="23"/>
        <v>0</v>
      </c>
      <c r="J91" s="1" t="str">
        <f t="shared" si="24"/>
        <v>Mick Widdup</v>
      </c>
      <c r="M91" s="8" t="str">
        <f>IF(D91&lt;=L$4,SMALL(E$4:E$202,D91),"")</f>
        <v/>
      </c>
      <c r="N91" s="8" t="str">
        <f>IF(D91&lt;=L$4,VLOOKUP(M91,E$4:F$202,2,FALSE),"")</f>
        <v/>
      </c>
      <c r="O91" s="1" t="str">
        <f>IF(D91&lt;=L$4,VLOOKUP(M91,E$4:J$202,6,FALSE),"")</f>
        <v/>
      </c>
      <c r="P91" s="40" t="str">
        <f>IF(D91&lt;=L$4,VLOOKUP(O91,A$4:B$202,2,FALSE),"")</f>
        <v/>
      </c>
      <c r="Q91" s="40" t="str">
        <f t="shared" si="25"/>
        <v/>
      </c>
      <c r="R91" s="6">
        <f t="shared" si="26"/>
        <v>0</v>
      </c>
      <c r="S91" s="6">
        <f>IF(AND(D91&lt;=L$4,P91&lt;&gt;"Y"),IF(N91&lt;VLOOKUP(O91,Runners!A$3:CT$201,S$1,FALSE),IF(Y$2="zero",0,Y$2),0),0)</f>
        <v>0</v>
      </c>
      <c r="T91" s="6">
        <f t="shared" si="27"/>
        <v>0</v>
      </c>
      <c r="U91" s="2"/>
      <c r="V91" s="2" t="str">
        <f>IF(O91&lt;&gt;"",VLOOKUP(O91,Runners!CZ$3:DM$201,V$1,FALSE),"")</f>
        <v/>
      </c>
      <c r="W91" s="19" t="str">
        <f t="shared" si="28"/>
        <v/>
      </c>
    </row>
    <row r="92" spans="1:23" x14ac:dyDescent="0.2">
      <c r="A92" s="1" t="s">
        <v>53</v>
      </c>
      <c r="C92" s="3">
        <f>IF(A92&lt;&gt;"",VLOOKUP(A92,Runners!A$3:AS$201,C$1,FALSE),0)</f>
        <v>2.0659722222222222E-2</v>
      </c>
      <c r="D92" s="6">
        <f t="shared" si="22"/>
        <v>88</v>
      </c>
      <c r="E92" s="2">
        <v>3.6608796296296299E-2</v>
      </c>
      <c r="F92" s="2">
        <f t="shared" si="23"/>
        <v>1.5949074074074077E-2</v>
      </c>
      <c r="J92" s="1" t="str">
        <f t="shared" si="24"/>
        <v>Mike Toft</v>
      </c>
      <c r="M92" s="8" t="str">
        <f>IF(D92&lt;=L$4,SMALL(E$4:E$202,D92),"")</f>
        <v/>
      </c>
      <c r="N92" s="8" t="str">
        <f>IF(D92&lt;=L$4,VLOOKUP(M92,E$4:F$202,2,FALSE),"")</f>
        <v/>
      </c>
      <c r="O92" s="1" t="str">
        <f>IF(D92&lt;=L$4,VLOOKUP(M92,E$4:J$202,6,FALSE),"")</f>
        <v/>
      </c>
      <c r="P92" s="40" t="str">
        <f>IF(D92&lt;=L$4,VLOOKUP(O92,A$4:B$202,2,FALSE),"")</f>
        <v/>
      </c>
      <c r="Q92" s="40" t="str">
        <f t="shared" si="25"/>
        <v/>
      </c>
      <c r="R92" s="6">
        <f t="shared" si="26"/>
        <v>0</v>
      </c>
      <c r="S92" s="6">
        <f>IF(AND(D92&lt;=L$4,P92&lt;&gt;"Y"),IF(N92&lt;VLOOKUP(O92,Runners!A$3:CT$201,S$1,FALSE),IF(Y$2="zero",0,Y$2),0),0)</f>
        <v>0</v>
      </c>
      <c r="T92" s="6">
        <f t="shared" si="27"/>
        <v>0</v>
      </c>
      <c r="U92" s="2"/>
      <c r="V92" s="2" t="str">
        <f>IF(O92&lt;&gt;"",VLOOKUP(O92,Runners!CZ$3:DM$201,V$1,FALSE),"")</f>
        <v/>
      </c>
      <c r="W92" s="19" t="str">
        <f t="shared" si="28"/>
        <v/>
      </c>
    </row>
    <row r="93" spans="1:23" x14ac:dyDescent="0.2">
      <c r="A93" s="1" t="s">
        <v>225</v>
      </c>
      <c r="C93" s="3">
        <f>IF(A93&lt;&gt;"",VLOOKUP(A93,Runners!A$3:AS$201,C$1,FALSE),0)</f>
        <v>9.2013888888888892E-3</v>
      </c>
      <c r="D93" s="6">
        <f t="shared" si="22"/>
        <v>89</v>
      </c>
      <c r="E93" s="2"/>
      <c r="F93" s="2">
        <f t="shared" si="23"/>
        <v>0</v>
      </c>
      <c r="J93" s="1" t="str">
        <f t="shared" si="24"/>
        <v>Morgan Pritchard</v>
      </c>
      <c r="M93" s="8" t="str">
        <f>IF(D93&lt;=L$4,SMALL(E$4:E$202,D93),"")</f>
        <v/>
      </c>
      <c r="N93" s="8" t="str">
        <f>IF(D93&lt;=L$4,VLOOKUP(M93,E$4:F$202,2,FALSE),"")</f>
        <v/>
      </c>
      <c r="O93" s="1" t="str">
        <f>IF(D93&lt;=L$4,VLOOKUP(M93,E$4:J$202,6,FALSE),"")</f>
        <v/>
      </c>
      <c r="P93" s="40" t="str">
        <f>IF(D93&lt;=L$4,VLOOKUP(O93,A$4:B$202,2,FALSE),"")</f>
        <v/>
      </c>
      <c r="Q93" s="40" t="str">
        <f t="shared" si="25"/>
        <v/>
      </c>
      <c r="R93" s="6">
        <f t="shared" si="26"/>
        <v>0</v>
      </c>
      <c r="S93" s="6">
        <f>IF(AND(D93&lt;=L$4,P93&lt;&gt;"Y"),IF(N93&lt;VLOOKUP(O93,Runners!A$3:CT$201,S$1,FALSE),IF(Y$2="zero",0,Y$2),0),0)</f>
        <v>0</v>
      </c>
      <c r="T93" s="6">
        <f t="shared" si="27"/>
        <v>0</v>
      </c>
      <c r="U93" s="2"/>
      <c r="V93" s="2" t="str">
        <f>IF(O93&lt;&gt;"",VLOOKUP(O93,Runners!CZ$3:DM$201,V$1,FALSE),"")</f>
        <v/>
      </c>
      <c r="W93" s="19" t="str">
        <f t="shared" si="28"/>
        <v/>
      </c>
    </row>
    <row r="94" spans="1:23" x14ac:dyDescent="0.2">
      <c r="A94" s="1" t="s">
        <v>66</v>
      </c>
      <c r="C94" s="3">
        <f>IF(A94&lt;&gt;"",VLOOKUP(A94,Runners!A$3:AS$201,C$1,FALSE),0)</f>
        <v>6.2500000000000003E-3</v>
      </c>
      <c r="D94" s="6">
        <f t="shared" si="22"/>
        <v>90</v>
      </c>
      <c r="E94" s="2"/>
      <c r="F94" s="2">
        <f t="shared" si="23"/>
        <v>0</v>
      </c>
      <c r="J94" s="1" t="str">
        <f t="shared" si="24"/>
        <v>Natalie Toft</v>
      </c>
      <c r="M94" s="8" t="str">
        <f>IF(D94&lt;=L$4,SMALL(E$4:E$202,D94),"")</f>
        <v/>
      </c>
      <c r="N94" s="8" t="str">
        <f>IF(D94&lt;=L$4,VLOOKUP(M94,E$4:F$202,2,FALSE),"")</f>
        <v/>
      </c>
      <c r="O94" s="1" t="str">
        <f>IF(D94&lt;=L$4,VLOOKUP(M94,E$4:J$202,6,FALSE),"")</f>
        <v/>
      </c>
      <c r="P94" s="40" t="str">
        <f>IF(D94&lt;=L$4,VLOOKUP(O94,A$4:B$202,2,FALSE),"")</f>
        <v/>
      </c>
      <c r="Q94" s="40" t="str">
        <f t="shared" si="25"/>
        <v/>
      </c>
      <c r="R94" s="6">
        <f t="shared" si="26"/>
        <v>0</v>
      </c>
      <c r="S94" s="6">
        <f>IF(AND(D94&lt;=L$4,P94&lt;&gt;"Y"),IF(N94&lt;VLOOKUP(O94,Runners!A$3:CT$201,S$1,FALSE),IF(Y$2="zero",0,Y$2),0),0)</f>
        <v>0</v>
      </c>
      <c r="T94" s="6">
        <f t="shared" si="27"/>
        <v>0</v>
      </c>
      <c r="U94" s="2"/>
      <c r="V94" s="2" t="str">
        <f>IF(O94&lt;&gt;"",VLOOKUP(O94,Runners!CZ$3:DM$201,V$1,FALSE),"")</f>
        <v/>
      </c>
      <c r="W94" s="19" t="str">
        <f t="shared" si="28"/>
        <v/>
      </c>
    </row>
    <row r="95" spans="1:23" x14ac:dyDescent="0.2">
      <c r="A95" s="1" t="s">
        <v>155</v>
      </c>
      <c r="C95" s="3">
        <f>IF(A95&lt;&gt;"",VLOOKUP(A95,Runners!A$3:AS$201,C$1,FALSE),0)</f>
        <v>1.6145833333333335E-2</v>
      </c>
      <c r="D95" s="6">
        <f t="shared" si="22"/>
        <v>91</v>
      </c>
      <c r="E95" s="2"/>
      <c r="F95" s="2">
        <f t="shared" si="23"/>
        <v>0</v>
      </c>
      <c r="J95" s="1" t="str">
        <f t="shared" si="24"/>
        <v>Neil Bayton-Roberts</v>
      </c>
      <c r="M95" s="8" t="str">
        <f>IF(D95&lt;=L$4,SMALL(E$4:E$202,D95),"")</f>
        <v/>
      </c>
      <c r="N95" s="8" t="str">
        <f>IF(D95&lt;=L$4,VLOOKUP(M95,E$4:F$202,2,FALSE),"")</f>
        <v/>
      </c>
      <c r="O95" s="1" t="str">
        <f>IF(D95&lt;=L$4,VLOOKUP(M95,E$4:J$202,6,FALSE),"")</f>
        <v/>
      </c>
      <c r="P95" s="40" t="str">
        <f>IF(D95&lt;=L$4,VLOOKUP(O95,A$4:B$202,2,FALSE),"")</f>
        <v/>
      </c>
      <c r="Q95" s="40" t="str">
        <f t="shared" si="25"/>
        <v/>
      </c>
      <c r="R95" s="6">
        <f t="shared" si="26"/>
        <v>0</v>
      </c>
      <c r="S95" s="6">
        <f>IF(AND(D95&lt;=L$4,P95&lt;&gt;"Y"),IF(N95&lt;VLOOKUP(O95,Runners!A$3:CT$201,S$1,FALSE),IF(Y$2="zero",0,Y$2),0),0)</f>
        <v>0</v>
      </c>
      <c r="T95" s="6">
        <f t="shared" si="27"/>
        <v>0</v>
      </c>
      <c r="U95" s="2"/>
      <c r="V95" s="2" t="str">
        <f>IF(O95&lt;&gt;"",VLOOKUP(O95,Runners!CZ$3:DM$201,V$1,FALSE),"")</f>
        <v/>
      </c>
      <c r="W95" s="19" t="str">
        <f t="shared" si="28"/>
        <v/>
      </c>
    </row>
    <row r="96" spans="1:23" x14ac:dyDescent="0.2">
      <c r="A96" s="1" t="s">
        <v>9</v>
      </c>
      <c r="C96" s="3">
        <f>IF(A96&lt;&gt;"",VLOOKUP(A96,Runners!A$3:AS$201,C$1,FALSE),0)</f>
        <v>1.545138888888889E-2</v>
      </c>
      <c r="D96" s="6">
        <f t="shared" si="22"/>
        <v>92</v>
      </c>
      <c r="E96" s="2"/>
      <c r="F96" s="2">
        <f t="shared" si="23"/>
        <v>0</v>
      </c>
      <c r="J96" s="1" t="str">
        <f t="shared" si="24"/>
        <v>Neil Tate</v>
      </c>
      <c r="M96" s="8" t="str">
        <f>IF(D96&lt;=L$4,SMALL(E$4:E$202,D96),"")</f>
        <v/>
      </c>
      <c r="N96" s="8" t="str">
        <f>IF(D96&lt;=L$4,VLOOKUP(M96,E$4:F$202,2,FALSE),"")</f>
        <v/>
      </c>
      <c r="O96" s="1" t="str">
        <f>IF(D96&lt;=L$4,VLOOKUP(M96,E$4:J$202,6,FALSE),"")</f>
        <v/>
      </c>
      <c r="P96" s="40" t="str">
        <f>IF(D96&lt;=L$4,VLOOKUP(O96,A$4:B$202,2,FALSE),"")</f>
        <v/>
      </c>
      <c r="Q96" s="40" t="str">
        <f t="shared" si="25"/>
        <v/>
      </c>
      <c r="R96" s="6">
        <f t="shared" si="26"/>
        <v>0</v>
      </c>
      <c r="S96" s="6">
        <f>IF(AND(D96&lt;=L$4,P96&lt;&gt;"Y"),IF(N96&lt;VLOOKUP(O96,Runners!A$3:CT$201,S$1,FALSE),IF(Y$2="zero",0,Y$2),0),0)</f>
        <v>0</v>
      </c>
      <c r="T96" s="6">
        <f t="shared" si="27"/>
        <v>0</v>
      </c>
      <c r="U96" s="2"/>
      <c r="V96" s="2" t="str">
        <f>IF(O96&lt;&gt;"",VLOOKUP(O96,Runners!CZ$3:DM$201,V$1,FALSE),"")</f>
        <v/>
      </c>
      <c r="W96" s="19" t="str">
        <f t="shared" si="28"/>
        <v/>
      </c>
    </row>
    <row r="97" spans="1:23" x14ac:dyDescent="0.2">
      <c r="A97" s="1" t="s">
        <v>33</v>
      </c>
      <c r="C97" s="3">
        <f>IF(A97&lt;&gt;"",VLOOKUP(A97,Runners!A$3:AS$201,C$1,FALSE),0)</f>
        <v>1.3020833333333334E-2</v>
      </c>
      <c r="D97" s="6">
        <f t="shared" si="22"/>
        <v>93</v>
      </c>
      <c r="E97" s="2"/>
      <c r="F97" s="2">
        <f t="shared" si="23"/>
        <v>0</v>
      </c>
      <c r="J97" s="1" t="str">
        <f t="shared" si="24"/>
        <v>Nigel Simpkin</v>
      </c>
      <c r="M97" s="8" t="str">
        <f>IF(D97&lt;=L$4,SMALL(E$4:E$202,D97),"")</f>
        <v/>
      </c>
      <c r="N97" s="8" t="str">
        <f>IF(D97&lt;=L$4,VLOOKUP(M97,E$4:F$202,2,FALSE),"")</f>
        <v/>
      </c>
      <c r="O97" s="1" t="str">
        <f>IF(D97&lt;=L$4,VLOOKUP(M97,E$4:J$202,6,FALSE),"")</f>
        <v/>
      </c>
      <c r="P97" s="40" t="str">
        <f>IF(D97&lt;=L$4,VLOOKUP(O97,A$4:B$202,2,FALSE),"")</f>
        <v/>
      </c>
      <c r="Q97" s="40" t="str">
        <f t="shared" si="25"/>
        <v/>
      </c>
      <c r="R97" s="6">
        <f t="shared" si="26"/>
        <v>0</v>
      </c>
      <c r="S97" s="6">
        <f>IF(AND(D97&lt;=L$4,P97&lt;&gt;"Y"),IF(N97&lt;VLOOKUP(O97,Runners!A$3:CT$201,S$1,FALSE),IF(Y$2="zero",0,Y$2),0),0)</f>
        <v>0</v>
      </c>
      <c r="T97" s="6">
        <f t="shared" si="27"/>
        <v>0</v>
      </c>
      <c r="U97" s="2"/>
      <c r="V97" s="2" t="str">
        <f>IF(O97&lt;&gt;"",VLOOKUP(O97,Runners!CZ$3:DM$201,V$1,FALSE),"")</f>
        <v/>
      </c>
      <c r="W97" s="19" t="str">
        <f t="shared" si="28"/>
        <v/>
      </c>
    </row>
    <row r="98" spans="1:23" x14ac:dyDescent="0.2">
      <c r="A98" s="1" t="s">
        <v>192</v>
      </c>
      <c r="C98" s="3">
        <f>IF(A98&lt;&gt;"",VLOOKUP(A98,Runners!A$3:AS$201,C$1,FALSE),0)</f>
        <v>1.5972222222222221E-2</v>
      </c>
      <c r="D98" s="6">
        <f t="shared" si="22"/>
        <v>94</v>
      </c>
      <c r="E98" s="2">
        <v>3.9733796296296302E-2</v>
      </c>
      <c r="F98" s="2">
        <f t="shared" si="23"/>
        <v>2.3761574074074081E-2</v>
      </c>
      <c r="J98" s="1" t="str">
        <f t="shared" si="24"/>
        <v>Oliver Thomson</v>
      </c>
      <c r="M98" s="8" t="str">
        <f>IF(D98&lt;=L$4,SMALL(E$4:E$202,D98),"")</f>
        <v/>
      </c>
      <c r="N98" s="8" t="str">
        <f>IF(D98&lt;=L$4,VLOOKUP(M98,E$4:F$202,2,FALSE),"")</f>
        <v/>
      </c>
      <c r="O98" s="1" t="str">
        <f>IF(D98&lt;=L$4,VLOOKUP(M98,E$4:J$202,6,FALSE),"")</f>
        <v/>
      </c>
      <c r="P98" s="40" t="str">
        <f>IF(D98&lt;=L$4,VLOOKUP(O98,A$4:B$202,2,FALSE),"")</f>
        <v/>
      </c>
      <c r="Q98" s="40" t="str">
        <f t="shared" si="25"/>
        <v/>
      </c>
      <c r="R98" s="6">
        <f t="shared" si="26"/>
        <v>0</v>
      </c>
      <c r="S98" s="6">
        <f>IF(AND(D98&lt;=L$4,P98&lt;&gt;"Y"),IF(N98&lt;VLOOKUP(O98,Runners!A$3:CT$201,S$1,FALSE),IF(Y$2="zero",0,Y$2),0),0)</f>
        <v>0</v>
      </c>
      <c r="T98" s="6">
        <f t="shared" si="27"/>
        <v>0</v>
      </c>
      <c r="U98" s="2"/>
      <c r="V98" s="2" t="str">
        <f>IF(O98&lt;&gt;"",VLOOKUP(O98,Runners!CZ$3:DM$201,V$1,FALSE),"")</f>
        <v/>
      </c>
      <c r="W98" s="19" t="str">
        <f t="shared" si="28"/>
        <v/>
      </c>
    </row>
    <row r="99" spans="1:23" x14ac:dyDescent="0.2">
      <c r="A99" s="1" t="s">
        <v>14</v>
      </c>
      <c r="C99" s="3">
        <f>IF(A99&lt;&gt;"",VLOOKUP(A99,Runners!A$3:AS$201,C$1,FALSE),0)</f>
        <v>3.8194444444444443E-3</v>
      </c>
      <c r="D99" s="6">
        <f t="shared" si="22"/>
        <v>95</v>
      </c>
      <c r="E99" s="2">
        <v>3.5300925925925923E-2</v>
      </c>
      <c r="F99" s="2">
        <f t="shared" si="23"/>
        <v>3.1481481481481478E-2</v>
      </c>
      <c r="J99" s="1" t="str">
        <f t="shared" si="24"/>
        <v>Pam Binns</v>
      </c>
      <c r="M99" s="8" t="str">
        <f>IF(D99&lt;=L$4,SMALL(E$4:E$202,D99),"")</f>
        <v/>
      </c>
      <c r="N99" s="8" t="str">
        <f>IF(D99&lt;=L$4,VLOOKUP(M99,E$4:F$202,2,FALSE),"")</f>
        <v/>
      </c>
      <c r="O99" s="1" t="str">
        <f>IF(D99&lt;=L$4,VLOOKUP(M99,E$4:J$202,6,FALSE),"")</f>
        <v/>
      </c>
      <c r="P99" s="40" t="str">
        <f>IF(D99&lt;=L$4,VLOOKUP(O99,A$4:B$202,2,FALSE),"")</f>
        <v/>
      </c>
      <c r="Q99" s="40" t="str">
        <f t="shared" si="25"/>
        <v/>
      </c>
      <c r="R99" s="6">
        <f t="shared" si="26"/>
        <v>0</v>
      </c>
      <c r="S99" s="6">
        <f>IF(AND(D99&lt;=L$4,P99&lt;&gt;"Y"),IF(N99&lt;VLOOKUP(O99,Runners!A$3:CT$201,S$1,FALSE),IF(Y$2="zero",0,Y$2),0),0)</f>
        <v>0</v>
      </c>
      <c r="T99" s="6">
        <f t="shared" si="27"/>
        <v>0</v>
      </c>
      <c r="U99" s="2"/>
      <c r="V99" s="2" t="str">
        <f>IF(O99&lt;&gt;"",VLOOKUP(O99,Runners!CZ$3:DM$201,V$1,FALSE),"")</f>
        <v/>
      </c>
      <c r="W99" s="19" t="str">
        <f t="shared" si="28"/>
        <v/>
      </c>
    </row>
    <row r="100" spans="1:23" x14ac:dyDescent="0.2">
      <c r="A100" s="1" t="s">
        <v>29</v>
      </c>
      <c r="C100" s="3">
        <f>IF(A100&lt;&gt;"",VLOOKUP(A100,Runners!A$3:AS$201,C$1,FALSE),0)</f>
        <v>1.1805555555555555E-2</v>
      </c>
      <c r="D100" s="6">
        <f t="shared" si="22"/>
        <v>96</v>
      </c>
      <c r="E100" s="2"/>
      <c r="F100" s="2">
        <f t="shared" si="23"/>
        <v>0</v>
      </c>
      <c r="J100" s="1" t="str">
        <f t="shared" si="24"/>
        <v>Pam Hardman</v>
      </c>
      <c r="M100" s="8" t="str">
        <f>IF(D100&lt;=L$4,SMALL(E$4:E$202,D100),"")</f>
        <v/>
      </c>
      <c r="N100" s="8" t="str">
        <f>IF(D100&lt;=L$4,VLOOKUP(M100,E$4:F$202,2,FALSE),"")</f>
        <v/>
      </c>
      <c r="O100" s="1" t="str">
        <f>IF(D100&lt;=L$4,VLOOKUP(M100,E$4:J$202,6,FALSE),"")</f>
        <v/>
      </c>
      <c r="P100" s="40" t="str">
        <f>IF(D100&lt;=L$4,VLOOKUP(O100,A$4:B$202,2,FALSE),"")</f>
        <v/>
      </c>
      <c r="Q100" s="40" t="str">
        <f t="shared" si="25"/>
        <v/>
      </c>
      <c r="R100" s="6">
        <f t="shared" si="26"/>
        <v>0</v>
      </c>
      <c r="S100" s="6">
        <f>IF(AND(D100&lt;=L$4,P100&lt;&gt;"Y"),IF(N100&lt;VLOOKUP(O100,Runners!A$3:CT$201,S$1,FALSE),IF(Y$2="zero",0,Y$2),0),0)</f>
        <v>0</v>
      </c>
      <c r="T100" s="6">
        <f t="shared" si="27"/>
        <v>0</v>
      </c>
      <c r="U100" s="2"/>
      <c r="V100" s="2" t="str">
        <f>IF(O100&lt;&gt;"",VLOOKUP(O100,Runners!CZ$3:DM$201,V$1,FALSE),"")</f>
        <v/>
      </c>
      <c r="W100" s="19" t="str">
        <f t="shared" si="28"/>
        <v/>
      </c>
    </row>
    <row r="101" spans="1:23" x14ac:dyDescent="0.2">
      <c r="A101" s="1" t="s">
        <v>50</v>
      </c>
      <c r="C101" s="3">
        <f>IF(A101&lt;&gt;"",VLOOKUP(A101,Runners!A$3:AS$201,C$1,FALSE),0)</f>
        <v>1.7361111111111112E-2</v>
      </c>
      <c r="D101" s="6">
        <f t="shared" si="22"/>
        <v>97</v>
      </c>
      <c r="E101" s="2"/>
      <c r="F101" s="2">
        <f t="shared" si="23"/>
        <v>0</v>
      </c>
      <c r="J101" s="1" t="str">
        <f t="shared" si="24"/>
        <v>Paul Veevers</v>
      </c>
      <c r="M101" s="8" t="str">
        <f>IF(D101&lt;=L$4,SMALL(E$4:E$202,D101),"")</f>
        <v/>
      </c>
      <c r="N101" s="8" t="str">
        <f>IF(D101&lt;=L$4,VLOOKUP(M101,E$4:F$202,2,FALSE),"")</f>
        <v/>
      </c>
      <c r="O101" s="1" t="str">
        <f>IF(D101&lt;=L$4,VLOOKUP(M101,E$4:J$202,6,FALSE),"")</f>
        <v/>
      </c>
      <c r="P101" s="40" t="str">
        <f>IF(D101&lt;=L$4,VLOOKUP(O101,A$4:B$202,2,FALSE),"")</f>
        <v/>
      </c>
      <c r="Q101" s="40" t="str">
        <f t="shared" si="25"/>
        <v/>
      </c>
      <c r="R101" s="6">
        <f t="shared" si="26"/>
        <v>0</v>
      </c>
      <c r="S101" s="6">
        <f>IF(AND(D101&lt;=L$4,P101&lt;&gt;"Y"),IF(N101&lt;VLOOKUP(O101,Runners!A$3:CT$201,S$1,FALSE),IF(Y$2="zero",0,Y$2),0),0)</f>
        <v>0</v>
      </c>
      <c r="T101" s="6">
        <f t="shared" si="27"/>
        <v>0</v>
      </c>
      <c r="U101" s="2"/>
      <c r="V101" s="2" t="str">
        <f>IF(O101&lt;&gt;"",VLOOKUP(O101,Runners!CZ$3:DM$201,V$1,FALSE),"")</f>
        <v/>
      </c>
      <c r="W101" s="19" t="str">
        <f t="shared" si="28"/>
        <v/>
      </c>
    </row>
    <row r="102" spans="1:23" x14ac:dyDescent="0.2">
      <c r="A102" s="41" t="s">
        <v>23</v>
      </c>
      <c r="C102" s="3">
        <f>IF(A102&lt;&gt;"",VLOOKUP(A102,Runners!A$3:AS$201,C$1,FALSE),0)</f>
        <v>6.9444444444444441E-3</v>
      </c>
      <c r="D102" s="6">
        <f t="shared" si="22"/>
        <v>98</v>
      </c>
      <c r="E102" s="2"/>
      <c r="F102" s="2">
        <f t="shared" si="23"/>
        <v>0</v>
      </c>
      <c r="J102" s="1" t="str">
        <f t="shared" si="24"/>
        <v>Paula McCandless</v>
      </c>
      <c r="M102" s="8" t="str">
        <f>IF(D102&lt;=L$4,SMALL(E$4:E$202,D102),"")</f>
        <v/>
      </c>
      <c r="N102" s="8" t="str">
        <f>IF(D102&lt;=L$4,VLOOKUP(M102,E$4:F$202,2,FALSE),"")</f>
        <v/>
      </c>
      <c r="O102" s="1" t="str">
        <f>IF(D102&lt;=L$4,VLOOKUP(M102,E$4:J$202,6,FALSE),"")</f>
        <v/>
      </c>
      <c r="P102" s="40" t="str">
        <f>IF(D102&lt;=L$4,VLOOKUP(O102,A$4:B$202,2,FALSE),"")</f>
        <v/>
      </c>
      <c r="Q102" s="40" t="str">
        <f t="shared" si="25"/>
        <v/>
      </c>
      <c r="R102" s="6">
        <f t="shared" si="26"/>
        <v>0</v>
      </c>
      <c r="S102" s="6">
        <f>IF(AND(D102&lt;=L$4,P102&lt;&gt;"Y"),IF(N102&lt;VLOOKUP(O102,Runners!A$3:CT$201,S$1,FALSE),IF(Y$2="zero",0,Y$2),0),0)</f>
        <v>0</v>
      </c>
      <c r="T102" s="6">
        <f t="shared" si="27"/>
        <v>0</v>
      </c>
      <c r="U102" s="2"/>
      <c r="V102" s="2" t="str">
        <f>IF(O102&lt;&gt;"",VLOOKUP(O102,Runners!CZ$3:DM$201,V$1,FALSE),"")</f>
        <v/>
      </c>
      <c r="W102" s="19" t="str">
        <f t="shared" si="28"/>
        <v/>
      </c>
    </row>
    <row r="103" spans="1:23" x14ac:dyDescent="0.2">
      <c r="A103" s="1" t="s">
        <v>2</v>
      </c>
      <c r="B103" s="3"/>
      <c r="C103" s="3">
        <f>IF(A103&lt;&gt;"",VLOOKUP(A103,Runners!A$3:AS$201,C$1,FALSE),0)</f>
        <v>1.0937499999999999E-2</v>
      </c>
      <c r="D103" s="6">
        <f t="shared" ref="D103:D126" si="29">D102+1</f>
        <v>99</v>
      </c>
      <c r="E103" s="2"/>
      <c r="F103" s="2">
        <f t="shared" ref="F103:F126" si="30">IF(E103&gt;0,E103-C103,0)</f>
        <v>0</v>
      </c>
      <c r="J103" s="1" t="str">
        <f t="shared" ref="J103:J126" si="31">A103</f>
        <v>Peter Reid</v>
      </c>
      <c r="M103" s="8" t="str">
        <f>IF(D103&lt;=L$4,SMALL(E$4:E$202,D103),"")</f>
        <v/>
      </c>
      <c r="N103" s="8" t="str">
        <f>IF(D103&lt;=L$4,VLOOKUP(M103,E$4:F$202,2,FALSE),"")</f>
        <v/>
      </c>
      <c r="O103" s="1" t="str">
        <f>IF(D103&lt;=L$4,VLOOKUP(M103,E$4:J$202,6,FALSE),"")</f>
        <v/>
      </c>
      <c r="P103" s="40" t="str">
        <f>IF(D103&lt;=L$4,VLOOKUP(O103,A$4:B$202,2,FALSE),"")</f>
        <v/>
      </c>
      <c r="Q103" s="40" t="str">
        <f t="shared" ref="Q103:Q126" si="32">IF(D103&lt;=L$4,IF(P103="Y",Q102,Q102-1),"")</f>
        <v/>
      </c>
      <c r="R103" s="6">
        <f t="shared" ref="R103:R126" si="33">IF(Q103=Q102,0,IF(Q103&gt;0,Q103,1))</f>
        <v>0</v>
      </c>
      <c r="S103" s="6">
        <f>IF(AND(D103&lt;=L$4,P103&lt;&gt;"Y"),IF(N103&lt;VLOOKUP(O103,Runners!A$3:CT$201,S$1,FALSE),IF(Y$2="zero",0,Y$2),0),0)</f>
        <v>0</v>
      </c>
      <c r="T103" s="6">
        <f t="shared" ref="T103:T126" si="34">IF(AND(D103&lt;=L$4,P103&lt;&gt;"Y"),S103+R103,0)</f>
        <v>0</v>
      </c>
      <c r="U103" s="2"/>
      <c r="V103" s="2" t="str">
        <f>IF(O103&lt;&gt;"",VLOOKUP(O103,Runners!CZ$3:DM$201,V$1,FALSE),"")</f>
        <v/>
      </c>
      <c r="W103" s="19" t="str">
        <f t="shared" ref="W103:W126" si="35">IF(O103&lt;&gt;"",(V103-N103)/V103,"")</f>
        <v/>
      </c>
    </row>
    <row r="104" spans="1:23" x14ac:dyDescent="0.2">
      <c r="A104" s="1" t="s">
        <v>178</v>
      </c>
      <c r="C104" s="3">
        <f>IF(A104&lt;&gt;"",VLOOKUP(A104,Runners!A$3:AS$201,C$1,FALSE),0)</f>
        <v>1.0590277777777778E-2</v>
      </c>
      <c r="D104" s="6">
        <f t="shared" si="29"/>
        <v>100</v>
      </c>
      <c r="E104" s="2">
        <v>3.8113425925925926E-2</v>
      </c>
      <c r="F104" s="2">
        <f t="shared" si="30"/>
        <v>2.7523148148148147E-2</v>
      </c>
      <c r="J104" s="1" t="str">
        <f t="shared" si="31"/>
        <v>Peter Thomson</v>
      </c>
      <c r="M104" s="8" t="str">
        <f>IF(D104&lt;=L$4,SMALL(E$4:E$202,D104),"")</f>
        <v/>
      </c>
      <c r="N104" s="8" t="str">
        <f>IF(D104&lt;=L$4,VLOOKUP(M104,E$4:F$202,2,FALSE),"")</f>
        <v/>
      </c>
      <c r="O104" s="1" t="str">
        <f>IF(D104&lt;=L$4,VLOOKUP(M104,E$4:J$202,6,FALSE),"")</f>
        <v/>
      </c>
      <c r="P104" s="40" t="str">
        <f>IF(D104&lt;=L$4,VLOOKUP(O104,A$4:B$202,2,FALSE),"")</f>
        <v/>
      </c>
      <c r="Q104" s="40" t="str">
        <f t="shared" si="32"/>
        <v/>
      </c>
      <c r="R104" s="6">
        <f t="shared" si="33"/>
        <v>0</v>
      </c>
      <c r="S104" s="6">
        <f>IF(AND(D104&lt;=L$4,P104&lt;&gt;"Y"),IF(N104&lt;VLOOKUP(O104,Runners!A$3:CT$201,S$1,FALSE),IF(Y$2="zero",0,Y$2),0),0)</f>
        <v>0</v>
      </c>
      <c r="T104" s="6">
        <f t="shared" si="34"/>
        <v>0</v>
      </c>
      <c r="U104" s="2"/>
      <c r="V104" s="2" t="str">
        <f>IF(O104&lt;&gt;"",VLOOKUP(O104,Runners!CZ$3:DM$201,V$1,FALSE),"")</f>
        <v/>
      </c>
      <c r="W104" s="19" t="str">
        <f t="shared" si="35"/>
        <v/>
      </c>
    </row>
    <row r="105" spans="1:23" x14ac:dyDescent="0.2">
      <c r="A105" s="1" t="s">
        <v>215</v>
      </c>
      <c r="C105" s="3">
        <f>IF(A105&lt;&gt;"",VLOOKUP(A105,Runners!A$3:AS$201,C$1,FALSE),0)</f>
        <v>8.6805555555555559E-3</v>
      </c>
      <c r="D105" s="6">
        <f t="shared" si="29"/>
        <v>101</v>
      </c>
      <c r="E105" s="2"/>
      <c r="F105" s="2">
        <f t="shared" si="30"/>
        <v>0</v>
      </c>
      <c r="J105" s="1" t="str">
        <f t="shared" si="31"/>
        <v>Philip Gower</v>
      </c>
      <c r="M105" s="8" t="str">
        <f>IF(D105&lt;=L$4,SMALL(E$4:E$202,D105),"")</f>
        <v/>
      </c>
      <c r="N105" s="8" t="str">
        <f>IF(D105&lt;=L$4,VLOOKUP(M105,E$4:F$202,2,FALSE),"")</f>
        <v/>
      </c>
      <c r="O105" s="1" t="str">
        <f>IF(D105&lt;=L$4,VLOOKUP(M105,E$4:J$202,6,FALSE),"")</f>
        <v/>
      </c>
      <c r="P105" s="40" t="str">
        <f>IF(D105&lt;=L$4,VLOOKUP(O105,A$4:B$202,2,FALSE),"")</f>
        <v/>
      </c>
      <c r="Q105" s="40" t="str">
        <f t="shared" si="32"/>
        <v/>
      </c>
      <c r="R105" s="6">
        <f t="shared" si="33"/>
        <v>0</v>
      </c>
      <c r="S105" s="6">
        <f>IF(AND(D105&lt;=L$4,P105&lt;&gt;"Y"),IF(N105&lt;VLOOKUP(O105,Runners!A$3:CT$201,S$1,FALSE),IF(Y$2="zero",0,Y$2),0),0)</f>
        <v>0</v>
      </c>
      <c r="T105" s="6">
        <f t="shared" si="34"/>
        <v>0</v>
      </c>
      <c r="U105" s="2"/>
      <c r="V105" s="2" t="str">
        <f>IF(O105&lt;&gt;"",VLOOKUP(O105,Runners!CZ$3:DM$201,V$1,FALSE),"")</f>
        <v/>
      </c>
      <c r="W105" s="19" t="str">
        <f t="shared" si="35"/>
        <v/>
      </c>
    </row>
    <row r="106" spans="1:23" x14ac:dyDescent="0.2">
      <c r="A106" s="1" t="s">
        <v>217</v>
      </c>
      <c r="C106" s="3">
        <f>IF(A106&lt;&gt;"",VLOOKUP(A106,Runners!A$3:AS$201,C$1,FALSE),0)</f>
        <v>1.2673611111111111E-2</v>
      </c>
      <c r="D106" s="6">
        <f t="shared" si="29"/>
        <v>102</v>
      </c>
      <c r="E106" s="2"/>
      <c r="F106" s="2">
        <f t="shared" si="30"/>
        <v>0</v>
      </c>
      <c r="J106" s="1" t="str">
        <f t="shared" si="31"/>
        <v>Richard Needham</v>
      </c>
      <c r="M106" s="8" t="str">
        <f>IF(D106&lt;=L$4,SMALL(E$4:E$202,D106),"")</f>
        <v/>
      </c>
      <c r="N106" s="8" t="str">
        <f>IF(D106&lt;=L$4,VLOOKUP(M106,E$4:F$202,2,FALSE),"")</f>
        <v/>
      </c>
      <c r="O106" s="1" t="str">
        <f>IF(D106&lt;=L$4,VLOOKUP(M106,E$4:J$202,6,FALSE),"")</f>
        <v/>
      </c>
      <c r="P106" s="40" t="str">
        <f>IF(D106&lt;=L$4,VLOOKUP(O106,A$4:B$202,2,FALSE),"")</f>
        <v/>
      </c>
      <c r="Q106" s="40" t="str">
        <f t="shared" si="32"/>
        <v/>
      </c>
      <c r="R106" s="6">
        <f t="shared" si="33"/>
        <v>0</v>
      </c>
      <c r="S106" s="6">
        <f>IF(AND(D106&lt;=L$4,P106&lt;&gt;"Y"),IF(N106&lt;VLOOKUP(O106,Runners!A$3:CT$201,S$1,FALSE),IF(Y$2="zero",0,Y$2),0),0)</f>
        <v>0</v>
      </c>
      <c r="T106" s="6">
        <f t="shared" si="34"/>
        <v>0</v>
      </c>
      <c r="U106" s="2"/>
      <c r="V106" s="2" t="str">
        <f>IF(O106&lt;&gt;"",VLOOKUP(O106,Runners!CZ$3:DM$201,V$1,FALSE),"")</f>
        <v/>
      </c>
      <c r="W106" s="19" t="str">
        <f t="shared" si="35"/>
        <v/>
      </c>
    </row>
    <row r="107" spans="1:23" x14ac:dyDescent="0.2">
      <c r="A107" s="1" t="s">
        <v>25</v>
      </c>
      <c r="C107" s="3">
        <f>IF(A107&lt;&gt;"",VLOOKUP(A107,Runners!A$3:AS$201,C$1,FALSE),0)</f>
        <v>1.3888888888888888E-2</v>
      </c>
      <c r="D107" s="6">
        <f t="shared" si="29"/>
        <v>103</v>
      </c>
      <c r="E107" s="2"/>
      <c r="F107" s="2">
        <f t="shared" si="30"/>
        <v>0</v>
      </c>
      <c r="J107" s="1" t="str">
        <f t="shared" si="31"/>
        <v>Richard Storey</v>
      </c>
      <c r="M107" s="8" t="str">
        <f>IF(D107&lt;=L$4,SMALL(E$4:E$202,D107),"")</f>
        <v/>
      </c>
      <c r="N107" s="8" t="str">
        <f>IF(D107&lt;=L$4,VLOOKUP(M107,E$4:F$202,2,FALSE),"")</f>
        <v/>
      </c>
      <c r="O107" s="1" t="str">
        <f>IF(D107&lt;=L$4,VLOOKUP(M107,E$4:J$202,6,FALSE),"")</f>
        <v/>
      </c>
      <c r="P107" s="40" t="str">
        <f>IF(D107&lt;=L$4,VLOOKUP(O107,A$4:B$202,2,FALSE),"")</f>
        <v/>
      </c>
      <c r="Q107" s="40" t="str">
        <f t="shared" si="32"/>
        <v/>
      </c>
      <c r="R107" s="6">
        <f t="shared" si="33"/>
        <v>0</v>
      </c>
      <c r="S107" s="6">
        <f>IF(AND(D107&lt;=L$4,P107&lt;&gt;"Y"),IF(N107&lt;VLOOKUP(O107,Runners!A$3:CT$201,S$1,FALSE),IF(Y$2="zero",0,Y$2),0),0)</f>
        <v>0</v>
      </c>
      <c r="T107" s="6">
        <f t="shared" si="34"/>
        <v>0</v>
      </c>
      <c r="U107" s="2"/>
      <c r="V107" s="2" t="str">
        <f>IF(O107&lt;&gt;"",VLOOKUP(O107,Runners!CZ$3:DM$201,V$1,FALSE),"")</f>
        <v/>
      </c>
      <c r="W107" s="19" t="str">
        <f t="shared" si="35"/>
        <v/>
      </c>
    </row>
    <row r="108" spans="1:23" x14ac:dyDescent="0.2">
      <c r="A108" s="1" t="s">
        <v>52</v>
      </c>
      <c r="C108" s="3">
        <f>IF(A108&lt;&gt;"",VLOOKUP(A108,Runners!A$3:AS$201,C$1,FALSE),0)</f>
        <v>1.1458333333333333E-2</v>
      </c>
      <c r="D108" s="6">
        <f t="shared" si="29"/>
        <v>104</v>
      </c>
      <c r="E108" s="2"/>
      <c r="F108" s="2">
        <f t="shared" si="30"/>
        <v>0</v>
      </c>
      <c r="J108" s="1" t="str">
        <f t="shared" si="31"/>
        <v>Robert Parker</v>
      </c>
      <c r="M108" s="8" t="str">
        <f>IF(D108&lt;=L$4,SMALL(E$4:E$202,D108),"")</f>
        <v/>
      </c>
      <c r="N108" s="8" t="str">
        <f>IF(D108&lt;=L$4,VLOOKUP(M108,E$4:F$202,2,FALSE),"")</f>
        <v/>
      </c>
      <c r="O108" s="1" t="str">
        <f>IF(D108&lt;=L$4,VLOOKUP(M108,E$4:J$202,6,FALSE),"")</f>
        <v/>
      </c>
      <c r="P108" s="40" t="str">
        <f>IF(D108&lt;=L$4,VLOOKUP(O108,A$4:B$202,2,FALSE),"")</f>
        <v/>
      </c>
      <c r="Q108" s="40" t="str">
        <f t="shared" si="32"/>
        <v/>
      </c>
      <c r="R108" s="6">
        <f t="shared" si="33"/>
        <v>0</v>
      </c>
      <c r="S108" s="6">
        <f>IF(AND(D108&lt;=L$4,P108&lt;&gt;"Y"),IF(N108&lt;VLOOKUP(O108,Runners!A$3:CT$201,S$1,FALSE),IF(Y$2="zero",0,Y$2),0),0)</f>
        <v>0</v>
      </c>
      <c r="T108" s="6">
        <f t="shared" si="34"/>
        <v>0</v>
      </c>
      <c r="U108" s="2"/>
      <c r="V108" s="2" t="str">
        <f>IF(O108&lt;&gt;"",VLOOKUP(O108,Runners!CZ$3:DM$201,V$1,FALSE),"")</f>
        <v/>
      </c>
      <c r="W108" s="19" t="str">
        <f t="shared" si="35"/>
        <v/>
      </c>
    </row>
    <row r="109" spans="1:23" x14ac:dyDescent="0.2">
      <c r="A109" s="1" t="s">
        <v>18</v>
      </c>
      <c r="C109" s="3">
        <f>IF(A109&lt;&gt;"",VLOOKUP(A109,Runners!A$3:AS$201,C$1,FALSE),0)</f>
        <v>2.0312500000000001E-2</v>
      </c>
      <c r="D109" s="6">
        <f t="shared" si="29"/>
        <v>105</v>
      </c>
      <c r="E109" s="2"/>
      <c r="F109" s="2">
        <f t="shared" si="30"/>
        <v>0</v>
      </c>
      <c r="J109" s="1" t="str">
        <f t="shared" si="31"/>
        <v>Ross McKelvie</v>
      </c>
      <c r="M109" s="8" t="str">
        <f>IF(D109&lt;=L$4,SMALL(E$4:E$202,D109),"")</f>
        <v/>
      </c>
      <c r="N109" s="8" t="str">
        <f>IF(D109&lt;=L$4,VLOOKUP(M109,E$4:F$202,2,FALSE),"")</f>
        <v/>
      </c>
      <c r="O109" s="1" t="str">
        <f>IF(D109&lt;=L$4,VLOOKUP(M109,E$4:J$202,6,FALSE),"")</f>
        <v/>
      </c>
      <c r="P109" s="40" t="str">
        <f>IF(D109&lt;=L$4,VLOOKUP(O109,A$4:B$202,2,FALSE),"")</f>
        <v/>
      </c>
      <c r="Q109" s="40" t="str">
        <f t="shared" si="32"/>
        <v/>
      </c>
      <c r="R109" s="6">
        <f t="shared" si="33"/>
        <v>0</v>
      </c>
      <c r="S109" s="6">
        <f>IF(AND(D109&lt;=L$4,P109&lt;&gt;"Y"),IF(N109&lt;VLOOKUP(O109,Runners!A$3:CT$201,S$1,FALSE),IF(Y$2="zero",0,Y$2),0),0)</f>
        <v>0</v>
      </c>
      <c r="T109" s="6">
        <f t="shared" si="34"/>
        <v>0</v>
      </c>
      <c r="U109" s="2"/>
      <c r="V109" s="2" t="str">
        <f>IF(O109&lt;&gt;"",VLOOKUP(O109,Runners!CZ$3:DM$201,V$1,FALSE),"")</f>
        <v/>
      </c>
      <c r="W109" s="19" t="str">
        <f t="shared" si="35"/>
        <v/>
      </c>
    </row>
    <row r="110" spans="1:23" x14ac:dyDescent="0.2">
      <c r="A110" s="1" t="s">
        <v>28</v>
      </c>
      <c r="C110" s="3">
        <f>IF(A110&lt;&gt;"",VLOOKUP(A110,Runners!A$3:AS$201,C$1,FALSE),0)</f>
        <v>1.1284722222222222E-2</v>
      </c>
      <c r="D110" s="6">
        <f t="shared" si="29"/>
        <v>106</v>
      </c>
      <c r="E110" s="2"/>
      <c r="F110" s="2">
        <f t="shared" si="30"/>
        <v>0</v>
      </c>
      <c r="J110" s="1" t="str">
        <f t="shared" si="31"/>
        <v>Roy Stevens</v>
      </c>
      <c r="M110" s="8" t="str">
        <f>IF(D110&lt;=L$4,SMALL(E$4:E$202,D110),"")</f>
        <v/>
      </c>
      <c r="N110" s="8" t="str">
        <f>IF(D110&lt;=L$4,VLOOKUP(M110,E$4:F$202,2,FALSE),"")</f>
        <v/>
      </c>
      <c r="O110" s="1" t="str">
        <f>IF(D110&lt;=L$4,VLOOKUP(M110,E$4:J$202,6,FALSE),"")</f>
        <v/>
      </c>
      <c r="P110" s="40" t="str">
        <f>IF(D110&lt;=L$4,VLOOKUP(O110,A$4:B$202,2,FALSE),"")</f>
        <v/>
      </c>
      <c r="Q110" s="40" t="str">
        <f t="shared" si="32"/>
        <v/>
      </c>
      <c r="R110" s="6">
        <f t="shared" si="33"/>
        <v>0</v>
      </c>
      <c r="S110" s="6">
        <f>IF(AND(D110&lt;=L$4,P110&lt;&gt;"Y"),IF(N110&lt;VLOOKUP(O110,Runners!A$3:CT$201,S$1,FALSE),IF(Y$2="zero",0,Y$2),0),0)</f>
        <v>0</v>
      </c>
      <c r="T110" s="6">
        <f t="shared" si="34"/>
        <v>0</v>
      </c>
      <c r="U110" s="2"/>
      <c r="V110" s="2" t="str">
        <f>IF(O110&lt;&gt;"",VLOOKUP(O110,Runners!CZ$3:DM$201,V$1,FALSE),"")</f>
        <v/>
      </c>
      <c r="W110" s="19" t="str">
        <f t="shared" si="35"/>
        <v/>
      </c>
    </row>
    <row r="111" spans="1:23" x14ac:dyDescent="0.2">
      <c r="A111" s="1" t="s">
        <v>51</v>
      </c>
      <c r="C111" s="3">
        <f>IF(A111&lt;&gt;"",VLOOKUP(A111,Runners!A$3:AS$201,C$1,FALSE),0)</f>
        <v>8.3333333333333332E-3</v>
      </c>
      <c r="D111" s="6">
        <f t="shared" si="29"/>
        <v>107</v>
      </c>
      <c r="E111" s="2"/>
      <c r="F111" s="2">
        <f t="shared" si="30"/>
        <v>0</v>
      </c>
      <c r="J111" s="1" t="str">
        <f t="shared" si="31"/>
        <v>Ruth Bye</v>
      </c>
      <c r="M111" s="8" t="str">
        <f>IF(D111&lt;=L$4,SMALL(E$4:E$202,D111),"")</f>
        <v/>
      </c>
      <c r="N111" s="8" t="str">
        <f>IF(D111&lt;=L$4,VLOOKUP(M111,E$4:F$202,2,FALSE),"")</f>
        <v/>
      </c>
      <c r="O111" s="1" t="str">
        <f>IF(D111&lt;=L$4,VLOOKUP(M111,E$4:J$202,6,FALSE),"")</f>
        <v/>
      </c>
      <c r="P111" s="40" t="str">
        <f>IF(D111&lt;=L$4,VLOOKUP(O111,A$4:B$202,2,FALSE),"")</f>
        <v/>
      </c>
      <c r="Q111" s="40" t="str">
        <f t="shared" si="32"/>
        <v/>
      </c>
      <c r="R111" s="6">
        <f t="shared" si="33"/>
        <v>0</v>
      </c>
      <c r="S111" s="6">
        <f>IF(AND(D111&lt;=L$4,P111&lt;&gt;"Y"),IF(N111&lt;VLOOKUP(O111,Runners!A$3:CT$201,S$1,FALSE),IF(Y$2="zero",0,Y$2),0),0)</f>
        <v>0</v>
      </c>
      <c r="T111" s="6">
        <f t="shared" si="34"/>
        <v>0</v>
      </c>
      <c r="U111" s="2"/>
      <c r="V111" s="2" t="str">
        <f>IF(O111&lt;&gt;"",VLOOKUP(O111,Runners!CZ$3:DM$201,V$1,FALSE),"")</f>
        <v/>
      </c>
      <c r="W111" s="19" t="str">
        <f t="shared" si="35"/>
        <v/>
      </c>
    </row>
    <row r="112" spans="1:23" x14ac:dyDescent="0.2">
      <c r="A112" s="1" t="s">
        <v>49</v>
      </c>
      <c r="B112" s="3"/>
      <c r="C112" s="3">
        <f>IF(A112&lt;&gt;"",VLOOKUP(A112,Runners!A$3:AS$201,C$1,FALSE),0)</f>
        <v>1.1284722222222222E-2</v>
      </c>
      <c r="D112" s="6">
        <f t="shared" si="29"/>
        <v>108</v>
      </c>
      <c r="E112" s="2"/>
      <c r="F112" s="2">
        <f t="shared" si="30"/>
        <v>0</v>
      </c>
      <c r="J112" s="1" t="str">
        <f t="shared" si="31"/>
        <v>Ruth Wheatley</v>
      </c>
      <c r="M112" s="8" t="str">
        <f>IF(D112&lt;=L$4,SMALL(E$4:E$202,D112),"")</f>
        <v/>
      </c>
      <c r="N112" s="8" t="str">
        <f>IF(D112&lt;=L$4,VLOOKUP(M112,E$4:F$202,2,FALSE),"")</f>
        <v/>
      </c>
      <c r="O112" s="1" t="str">
        <f>IF(D112&lt;=L$4,VLOOKUP(M112,E$4:J$202,6,FALSE),"")</f>
        <v/>
      </c>
      <c r="P112" s="40" t="str">
        <f>IF(D112&lt;=L$4,VLOOKUP(O112,A$4:B$202,2,FALSE),"")</f>
        <v/>
      </c>
      <c r="Q112" s="40" t="str">
        <f t="shared" si="32"/>
        <v/>
      </c>
      <c r="R112" s="6">
        <f t="shared" si="33"/>
        <v>0</v>
      </c>
      <c r="S112" s="6">
        <f>IF(AND(D112&lt;=L$4,P112&lt;&gt;"Y"),IF(N112&lt;VLOOKUP(O112,Runners!A$3:CT$201,S$1,FALSE),IF(Y$2="zero",0,Y$2),0),0)</f>
        <v>0</v>
      </c>
      <c r="T112" s="6">
        <f t="shared" si="34"/>
        <v>0</v>
      </c>
      <c r="U112" s="2"/>
      <c r="V112" s="2" t="str">
        <f>IF(O112&lt;&gt;"",VLOOKUP(O112,Runners!CZ$3:DM$201,V$1,FALSE),"")</f>
        <v/>
      </c>
      <c r="W112" s="19" t="str">
        <f t="shared" si="35"/>
        <v/>
      </c>
    </row>
    <row r="113" spans="1:23" x14ac:dyDescent="0.2">
      <c r="A113" s="1" t="s">
        <v>201</v>
      </c>
      <c r="C113" s="3">
        <f>IF(A113&lt;&gt;"",VLOOKUP(A113,Runners!A$3:AS$201,C$1,FALSE),0)</f>
        <v>6.076388888888889E-3</v>
      </c>
      <c r="D113" s="6">
        <f t="shared" si="29"/>
        <v>109</v>
      </c>
      <c r="E113" s="2"/>
      <c r="F113" s="2">
        <f t="shared" si="30"/>
        <v>0</v>
      </c>
      <c r="J113" s="1" t="str">
        <f t="shared" si="31"/>
        <v>Sarah Cook</v>
      </c>
      <c r="M113" s="8" t="str">
        <f>IF(D113&lt;=L$4,SMALL(E$4:E$202,D113),"")</f>
        <v/>
      </c>
      <c r="N113" s="8" t="str">
        <f>IF(D113&lt;=L$4,VLOOKUP(M113,E$4:F$202,2,FALSE),"")</f>
        <v/>
      </c>
      <c r="O113" s="1" t="str">
        <f>IF(D113&lt;=L$4,VLOOKUP(M113,E$4:J$202,6,FALSE),"")</f>
        <v/>
      </c>
      <c r="P113" s="40" t="str">
        <f>IF(D113&lt;=L$4,VLOOKUP(O113,A$4:B$202,2,FALSE),"")</f>
        <v/>
      </c>
      <c r="Q113" s="40" t="str">
        <f t="shared" si="32"/>
        <v/>
      </c>
      <c r="R113" s="6">
        <f t="shared" si="33"/>
        <v>0</v>
      </c>
      <c r="S113" s="6">
        <f>IF(AND(D113&lt;=L$4,P113&lt;&gt;"Y"),IF(N113&lt;VLOOKUP(O113,Runners!A$3:CT$201,S$1,FALSE),IF(Y$2="zero",0,Y$2),0),0)</f>
        <v>0</v>
      </c>
      <c r="T113" s="6">
        <f t="shared" si="34"/>
        <v>0</v>
      </c>
      <c r="U113" s="2"/>
      <c r="V113" s="2" t="str">
        <f>IF(O113&lt;&gt;"",VLOOKUP(O113,Runners!CZ$3:DM$201,V$1,FALSE),"")</f>
        <v/>
      </c>
      <c r="W113" s="19" t="str">
        <f t="shared" si="35"/>
        <v/>
      </c>
    </row>
    <row r="114" spans="1:23" x14ac:dyDescent="0.2">
      <c r="A114" s="1" t="s">
        <v>188</v>
      </c>
      <c r="C114" s="3">
        <f>IF(A114&lt;&gt;"",VLOOKUP(A114,Runners!A$3:AS$201,C$1,FALSE),0)</f>
        <v>9.2013888888888892E-3</v>
      </c>
      <c r="D114" s="6">
        <f t="shared" si="29"/>
        <v>110</v>
      </c>
      <c r="E114" s="2"/>
      <c r="F114" s="2">
        <f t="shared" si="30"/>
        <v>0</v>
      </c>
      <c r="J114" s="1" t="str">
        <f t="shared" si="31"/>
        <v>Simon Smith</v>
      </c>
      <c r="M114" s="8" t="str">
        <f>IF(D114&lt;=L$4,SMALL(E$4:E$202,D114),"")</f>
        <v/>
      </c>
      <c r="N114" s="8" t="str">
        <f>IF(D114&lt;=L$4,VLOOKUP(M114,E$4:F$202,2,FALSE),"")</f>
        <v/>
      </c>
      <c r="O114" s="1" t="str">
        <f>IF(D114&lt;=L$4,VLOOKUP(M114,E$4:J$202,6,FALSE),"")</f>
        <v/>
      </c>
      <c r="P114" s="40" t="str">
        <f>IF(D114&lt;=L$4,VLOOKUP(O114,A$4:B$202,2,FALSE),"")</f>
        <v/>
      </c>
      <c r="Q114" s="40" t="str">
        <f t="shared" si="32"/>
        <v/>
      </c>
      <c r="R114" s="6">
        <f t="shared" si="33"/>
        <v>0</v>
      </c>
      <c r="S114" s="6">
        <f>IF(AND(D114&lt;=L$4,P114&lt;&gt;"Y"),IF(N114&lt;VLOOKUP(O114,Runners!A$3:CT$201,S$1,FALSE),IF(Y$2="zero",0,Y$2),0),0)</f>
        <v>0</v>
      </c>
      <c r="T114" s="6">
        <f t="shared" si="34"/>
        <v>0</v>
      </c>
      <c r="U114" s="2"/>
      <c r="V114" s="2" t="str">
        <f>IF(O114&lt;&gt;"",VLOOKUP(O114,Runners!CZ$3:DM$201,V$1,FALSE),"")</f>
        <v/>
      </c>
      <c r="W114" s="19" t="str">
        <f t="shared" si="35"/>
        <v/>
      </c>
    </row>
    <row r="115" spans="1:23" x14ac:dyDescent="0.2">
      <c r="A115" s="1" t="s">
        <v>191</v>
      </c>
      <c r="C115" s="3">
        <f>IF(A115&lt;&gt;"",VLOOKUP(A115,Runners!A$3:AS$201,C$1,FALSE),0)</f>
        <v>1.4930555555555556E-2</v>
      </c>
      <c r="D115" s="6">
        <f t="shared" si="29"/>
        <v>111</v>
      </c>
      <c r="E115" s="2"/>
      <c r="F115" s="2">
        <f t="shared" si="30"/>
        <v>0</v>
      </c>
      <c r="J115" s="1" t="str">
        <f t="shared" si="31"/>
        <v>Sophie Bohannon</v>
      </c>
      <c r="M115" s="8" t="str">
        <f>IF(D115&lt;=L$4,SMALL(E$4:E$202,D115),"")</f>
        <v/>
      </c>
      <c r="N115" s="8" t="str">
        <f>IF(D115&lt;=L$4,VLOOKUP(M115,E$4:F$202,2,FALSE),"")</f>
        <v/>
      </c>
      <c r="O115" s="1" t="str">
        <f>IF(D115&lt;=L$4,VLOOKUP(M115,E$4:J$202,6,FALSE),"")</f>
        <v/>
      </c>
      <c r="P115" s="40" t="str">
        <f>IF(D115&lt;=L$4,VLOOKUP(O115,A$4:B$202,2,FALSE),"")</f>
        <v/>
      </c>
      <c r="Q115" s="40" t="str">
        <f t="shared" si="32"/>
        <v/>
      </c>
      <c r="R115" s="6">
        <f t="shared" si="33"/>
        <v>0</v>
      </c>
      <c r="S115" s="6">
        <f>IF(AND(D115&lt;=L$4,P115&lt;&gt;"Y"),IF(N115&lt;VLOOKUP(O115,Runners!A$3:CT$201,S$1,FALSE),IF(Y$2="zero",0,Y$2),0),0)</f>
        <v>0</v>
      </c>
      <c r="T115" s="6">
        <f t="shared" si="34"/>
        <v>0</v>
      </c>
      <c r="U115" s="2"/>
      <c r="V115" s="2" t="str">
        <f>IF(O115&lt;&gt;"",VLOOKUP(O115,Runners!CZ$3:DM$201,V$1,FALSE),"")</f>
        <v/>
      </c>
      <c r="W115" s="19" t="str">
        <f t="shared" si="35"/>
        <v/>
      </c>
    </row>
    <row r="116" spans="1:23" x14ac:dyDescent="0.2">
      <c r="A116" s="1" t="s">
        <v>12</v>
      </c>
      <c r="C116" s="3">
        <f>IF(A116&lt;&gt;"",VLOOKUP(A116,Runners!A$3:AS$201,C$1,FALSE),0)</f>
        <v>6.4236111111111108E-3</v>
      </c>
      <c r="D116" s="6">
        <f t="shared" si="29"/>
        <v>112</v>
      </c>
      <c r="E116" s="2"/>
      <c r="F116" s="2">
        <f t="shared" si="30"/>
        <v>0</v>
      </c>
      <c r="J116" s="1" t="str">
        <f t="shared" si="31"/>
        <v>Steve Tate</v>
      </c>
      <c r="M116" s="8" t="str">
        <f>IF(D116&lt;=L$4,SMALL(E$4:E$202,D116),"")</f>
        <v/>
      </c>
      <c r="N116" s="8" t="str">
        <f>IF(D116&lt;=L$4,VLOOKUP(M116,E$4:F$202,2,FALSE),"")</f>
        <v/>
      </c>
      <c r="O116" s="1" t="str">
        <f>IF(D116&lt;=L$4,VLOOKUP(M116,E$4:J$202,6,FALSE),"")</f>
        <v/>
      </c>
      <c r="P116" s="40" t="str">
        <f>IF(D116&lt;=L$4,VLOOKUP(O116,A$4:B$202,2,FALSE),"")</f>
        <v/>
      </c>
      <c r="Q116" s="40" t="str">
        <f t="shared" si="32"/>
        <v/>
      </c>
      <c r="R116" s="6">
        <f t="shared" si="33"/>
        <v>0</v>
      </c>
      <c r="S116" s="6">
        <f>IF(AND(D116&lt;=L$4,P116&lt;&gt;"Y"),IF(N116&lt;VLOOKUP(O116,Runners!A$3:CT$201,S$1,FALSE),IF(Y$2="zero",0,Y$2),0),0)</f>
        <v>0</v>
      </c>
      <c r="T116" s="6">
        <f t="shared" si="34"/>
        <v>0</v>
      </c>
      <c r="U116" s="2"/>
      <c r="V116" s="2" t="str">
        <f>IF(O116&lt;&gt;"",VLOOKUP(O116,Runners!CZ$3:DM$201,V$1,FALSE),"")</f>
        <v/>
      </c>
      <c r="W116" s="19" t="str">
        <f t="shared" si="35"/>
        <v/>
      </c>
    </row>
    <row r="117" spans="1:23" x14ac:dyDescent="0.2">
      <c r="A117" s="1" t="s">
        <v>198</v>
      </c>
      <c r="C117" s="3">
        <f>IF(A117&lt;&gt;"",VLOOKUP(A117,Runners!A$3:AS$201,C$1,FALSE),0)</f>
        <v>1.3020833333333334E-2</v>
      </c>
      <c r="D117" s="6">
        <f t="shared" si="29"/>
        <v>113</v>
      </c>
      <c r="E117" s="2">
        <v>3.6030092592592593E-2</v>
      </c>
      <c r="F117" s="2">
        <f t="shared" si="30"/>
        <v>2.3009259259259257E-2</v>
      </c>
      <c r="J117" s="1" t="str">
        <f t="shared" si="31"/>
        <v>Steve Wise</v>
      </c>
      <c r="M117" s="8" t="str">
        <f>IF(D117&lt;=L$4,SMALL(E$4:E$202,D117),"")</f>
        <v/>
      </c>
      <c r="N117" s="8" t="str">
        <f>IF(D117&lt;=L$4,VLOOKUP(M117,E$4:F$202,2,FALSE),"")</f>
        <v/>
      </c>
      <c r="O117" s="1" t="str">
        <f>IF(D117&lt;=L$4,VLOOKUP(M117,E$4:J$202,6,FALSE),"")</f>
        <v/>
      </c>
      <c r="P117" s="40" t="str">
        <f>IF(D117&lt;=L$4,VLOOKUP(O117,A$4:B$202,2,FALSE),"")</f>
        <v/>
      </c>
      <c r="Q117" s="40" t="str">
        <f t="shared" si="32"/>
        <v/>
      </c>
      <c r="R117" s="6">
        <f t="shared" si="33"/>
        <v>0</v>
      </c>
      <c r="S117" s="6">
        <f>IF(AND(D117&lt;=L$4,P117&lt;&gt;"Y"),IF(N117&lt;VLOOKUP(O117,Runners!A$3:CT$201,S$1,FALSE),IF(Y$2="zero",0,Y$2),0),0)</f>
        <v>0</v>
      </c>
      <c r="T117" s="6">
        <f t="shared" si="34"/>
        <v>0</v>
      </c>
      <c r="U117" s="2"/>
      <c r="V117" s="2" t="str">
        <f>IF(O117&lt;&gt;"",VLOOKUP(O117,Runners!CZ$3:DM$201,V$1,FALSE),"")</f>
        <v/>
      </c>
      <c r="W117" s="19" t="str">
        <f t="shared" si="35"/>
        <v/>
      </c>
    </row>
    <row r="118" spans="1:23" x14ac:dyDescent="0.2">
      <c r="A118" s="1" t="s">
        <v>4</v>
      </c>
      <c r="C118" s="3">
        <f>IF(A118&lt;&gt;"",VLOOKUP(A118,Runners!A$3:AS$201,C$1,FALSE),0)</f>
        <v>1.1805555555555555E-2</v>
      </c>
      <c r="D118" s="6">
        <f t="shared" si="29"/>
        <v>114</v>
      </c>
      <c r="E118" s="2"/>
      <c r="F118" s="2">
        <f t="shared" si="30"/>
        <v>0</v>
      </c>
      <c r="J118" s="1" t="str">
        <f t="shared" si="31"/>
        <v>Sue Hawitt</v>
      </c>
      <c r="M118" s="8" t="str">
        <f>IF(D118&lt;=L$4,SMALL(E$4:E$202,D118),"")</f>
        <v/>
      </c>
      <c r="N118" s="8" t="str">
        <f>IF(D118&lt;=L$4,VLOOKUP(M118,E$4:F$202,2,FALSE),"")</f>
        <v/>
      </c>
      <c r="O118" s="1" t="str">
        <f>IF(D118&lt;=L$4,VLOOKUP(M118,E$4:J$202,6,FALSE),"")</f>
        <v/>
      </c>
      <c r="P118" s="40" t="str">
        <f>IF(D118&lt;=L$4,VLOOKUP(O118,A$4:B$202,2,FALSE),"")</f>
        <v/>
      </c>
      <c r="Q118" s="40" t="str">
        <f t="shared" si="32"/>
        <v/>
      </c>
      <c r="R118" s="6">
        <f t="shared" si="33"/>
        <v>0</v>
      </c>
      <c r="S118" s="6">
        <f>IF(AND(D118&lt;=L$4,P118&lt;&gt;"Y"),IF(N118&lt;VLOOKUP(O118,Runners!A$3:CT$201,S$1,FALSE),IF(Y$2="zero",0,Y$2),0),0)</f>
        <v>0</v>
      </c>
      <c r="T118" s="6">
        <f t="shared" si="34"/>
        <v>0</v>
      </c>
      <c r="U118" s="2"/>
      <c r="V118" s="2" t="str">
        <f>IF(O118&lt;&gt;"",VLOOKUP(O118,Runners!CZ$3:DM$201,V$1,FALSE),"")</f>
        <v/>
      </c>
      <c r="W118" s="19" t="str">
        <f t="shared" si="35"/>
        <v/>
      </c>
    </row>
    <row r="119" spans="1:23" x14ac:dyDescent="0.2">
      <c r="A119" s="1" t="s">
        <v>174</v>
      </c>
      <c r="C119" s="3">
        <f>IF(A119&lt;&gt;"",VLOOKUP(A119,Runners!A$3:AS$201,C$1,FALSE),0)</f>
        <v>5.0347222222222225E-3</v>
      </c>
      <c r="D119" s="6">
        <f t="shared" si="29"/>
        <v>115</v>
      </c>
      <c r="E119" s="2"/>
      <c r="F119" s="2">
        <f t="shared" si="30"/>
        <v>0</v>
      </c>
      <c r="J119" s="1" t="str">
        <f t="shared" si="31"/>
        <v>Sue Henry</v>
      </c>
      <c r="M119" s="8" t="str">
        <f>IF(D119&lt;=L$4,SMALL(E$4:E$202,D119),"")</f>
        <v/>
      </c>
      <c r="N119" s="8" t="str">
        <f>IF(D119&lt;=L$4,VLOOKUP(M119,E$4:F$202,2,FALSE),"")</f>
        <v/>
      </c>
      <c r="O119" s="1" t="str">
        <f>IF(D119&lt;=L$4,VLOOKUP(M119,E$4:J$202,6,FALSE),"")</f>
        <v/>
      </c>
      <c r="P119" s="40" t="str">
        <f>IF(D119&lt;=L$4,VLOOKUP(O119,A$4:B$202,2,FALSE),"")</f>
        <v/>
      </c>
      <c r="Q119" s="40" t="str">
        <f t="shared" si="32"/>
        <v/>
      </c>
      <c r="R119" s="6">
        <f t="shared" si="33"/>
        <v>0</v>
      </c>
      <c r="S119" s="6">
        <f>IF(AND(D119&lt;=L$4,P119&lt;&gt;"Y"),IF(N119&lt;VLOOKUP(O119,Runners!A$3:CT$201,S$1,FALSE),IF(Y$2="zero",0,Y$2),0),0)</f>
        <v>0</v>
      </c>
      <c r="T119" s="6">
        <f t="shared" si="34"/>
        <v>0</v>
      </c>
      <c r="U119" s="2"/>
      <c r="V119" s="2" t="str">
        <f>IF(O119&lt;&gt;"",VLOOKUP(O119,Runners!CZ$3:DM$201,V$1,FALSE),"")</f>
        <v/>
      </c>
      <c r="W119" s="19" t="str">
        <f t="shared" si="35"/>
        <v/>
      </c>
    </row>
    <row r="120" spans="1:23" x14ac:dyDescent="0.2">
      <c r="A120" s="1" t="s">
        <v>24</v>
      </c>
      <c r="C120" s="3">
        <f>IF(A120&lt;&gt;"",VLOOKUP(A120,Runners!A$3:AS$201,C$1,FALSE),0)</f>
        <v>3.1250000000000002E-3</v>
      </c>
      <c r="D120" s="6">
        <f t="shared" si="29"/>
        <v>116</v>
      </c>
      <c r="E120" s="2">
        <v>3.5857638888888883E-2</v>
      </c>
      <c r="F120" s="2">
        <f t="shared" si="30"/>
        <v>3.2732638888888881E-2</v>
      </c>
      <c r="J120" s="1" t="str">
        <f t="shared" si="31"/>
        <v>Sylvia Gittins</v>
      </c>
      <c r="M120" s="8" t="str">
        <f>IF(D120&lt;=L$4,SMALL(E$4:E$202,D120),"")</f>
        <v/>
      </c>
      <c r="N120" s="8" t="str">
        <f>IF(D120&lt;=L$4,VLOOKUP(M120,E$4:F$202,2,FALSE),"")</f>
        <v/>
      </c>
      <c r="O120" s="1" t="str">
        <f>IF(D120&lt;=L$4,VLOOKUP(M120,E$4:J$202,6,FALSE),"")</f>
        <v/>
      </c>
      <c r="P120" s="40" t="str">
        <f>IF(D120&lt;=L$4,VLOOKUP(O120,A$4:B$202,2,FALSE),"")</f>
        <v/>
      </c>
      <c r="Q120" s="40" t="str">
        <f t="shared" si="32"/>
        <v/>
      </c>
      <c r="R120" s="6">
        <f t="shared" si="33"/>
        <v>0</v>
      </c>
      <c r="S120" s="6">
        <f>IF(AND(D120&lt;=L$4,P120&lt;&gt;"Y"),IF(N120&lt;VLOOKUP(O120,Runners!A$3:CT$201,S$1,FALSE),IF(Y$2="zero",0,Y$2),0),0)</f>
        <v>0</v>
      </c>
      <c r="T120" s="6">
        <f t="shared" si="34"/>
        <v>0</v>
      </c>
      <c r="U120" s="2"/>
      <c r="V120" s="2" t="str">
        <f>IF(O120&lt;&gt;"",VLOOKUP(O120,Runners!CZ$3:DM$201,V$1,FALSE),"")</f>
        <v/>
      </c>
      <c r="W120" s="19" t="str">
        <f t="shared" si="35"/>
        <v/>
      </c>
    </row>
    <row r="121" spans="1:23" x14ac:dyDescent="0.2">
      <c r="A121" s="1" t="s">
        <v>211</v>
      </c>
      <c r="B121" s="3"/>
      <c r="C121" s="3">
        <f>IF(A121&lt;&gt;"",VLOOKUP(A121,Runners!A$3:AS$201,C$1,FALSE),0)</f>
        <v>1.1631944444444445E-2</v>
      </c>
      <c r="D121" s="6">
        <f t="shared" si="29"/>
        <v>117</v>
      </c>
      <c r="E121" s="2"/>
      <c r="F121" s="2">
        <f t="shared" si="30"/>
        <v>0</v>
      </c>
      <c r="J121" s="1" t="str">
        <f t="shared" si="31"/>
        <v>Terri Eccles</v>
      </c>
      <c r="M121" s="8" t="str">
        <f>IF(D121&lt;=L$4,SMALL(E$4:E$202,D121),"")</f>
        <v/>
      </c>
      <c r="N121" s="8" t="str">
        <f>IF(D121&lt;=L$4,VLOOKUP(M121,E$4:F$202,2,FALSE),"")</f>
        <v/>
      </c>
      <c r="O121" s="1" t="str">
        <f>IF(D121&lt;=L$4,VLOOKUP(M121,E$4:J$202,6,FALSE),"")</f>
        <v/>
      </c>
      <c r="P121" s="40" t="str">
        <f>IF(D121&lt;=L$4,VLOOKUP(O121,A$4:B$202,2,FALSE),"")</f>
        <v/>
      </c>
      <c r="Q121" s="40" t="str">
        <f t="shared" si="32"/>
        <v/>
      </c>
      <c r="R121" s="6">
        <f t="shared" si="33"/>
        <v>0</v>
      </c>
      <c r="S121" s="6">
        <f>IF(AND(D121&lt;=L$4,P121&lt;&gt;"Y"),IF(N121&lt;VLOOKUP(O121,Runners!A$3:CT$201,S$1,FALSE),IF(Y$2="zero",0,Y$2),0),0)</f>
        <v>0</v>
      </c>
      <c r="T121" s="6">
        <f t="shared" si="34"/>
        <v>0</v>
      </c>
      <c r="U121" s="2"/>
      <c r="V121" s="2" t="str">
        <f>IF(O121&lt;&gt;"",VLOOKUP(O121,Runners!CZ$3:DM$201,V$1,FALSE),"")</f>
        <v/>
      </c>
      <c r="W121" s="19" t="str">
        <f t="shared" si="35"/>
        <v/>
      </c>
    </row>
    <row r="122" spans="1:23" x14ac:dyDescent="0.2">
      <c r="A122" s="1" t="s">
        <v>220</v>
      </c>
      <c r="B122" s="3"/>
      <c r="C122" s="3">
        <f>IF(A122&lt;&gt;"",VLOOKUP(A122,Runners!A$3:AS$201,C$1,FALSE),0)</f>
        <v>1.40625E-2</v>
      </c>
      <c r="D122" s="6">
        <f t="shared" si="29"/>
        <v>118</v>
      </c>
      <c r="E122" s="2"/>
      <c r="F122" s="2">
        <f t="shared" si="30"/>
        <v>0</v>
      </c>
      <c r="J122" s="1" t="str">
        <f t="shared" si="31"/>
        <v>Tim Jefferson</v>
      </c>
      <c r="M122" s="8" t="str">
        <f>IF(D122&lt;=L$4,SMALL(E$4:E$202,D122),"")</f>
        <v/>
      </c>
      <c r="N122" s="8" t="str">
        <f>IF(D122&lt;=L$4,VLOOKUP(M122,E$4:F$202,2,FALSE),"")</f>
        <v/>
      </c>
      <c r="O122" s="1" t="str">
        <f>IF(D122&lt;=L$4,VLOOKUP(M122,E$4:J$202,6,FALSE),"")</f>
        <v/>
      </c>
      <c r="P122" s="40" t="str">
        <f>IF(D122&lt;=L$4,VLOOKUP(O122,A$4:B$202,2,FALSE),"")</f>
        <v/>
      </c>
      <c r="Q122" s="40" t="str">
        <f t="shared" si="32"/>
        <v/>
      </c>
      <c r="R122" s="6">
        <f t="shared" si="33"/>
        <v>0</v>
      </c>
      <c r="S122" s="6">
        <f>IF(AND(D122&lt;=L$4,P122&lt;&gt;"Y"),IF(N122&lt;VLOOKUP(O122,Runners!A$3:CT$201,S$1,FALSE),IF(Y$2="zero",0,Y$2),0),0)</f>
        <v>0</v>
      </c>
      <c r="T122" s="6">
        <f t="shared" si="34"/>
        <v>0</v>
      </c>
      <c r="U122" s="2"/>
      <c r="V122" s="2" t="str">
        <f>IF(O122&lt;&gt;"",VLOOKUP(O122,Runners!CZ$3:DM$201,V$1,FALSE),"")</f>
        <v/>
      </c>
      <c r="W122" s="19" t="str">
        <f t="shared" si="35"/>
        <v/>
      </c>
    </row>
    <row r="123" spans="1:23" x14ac:dyDescent="0.2">
      <c r="A123" s="1" t="s">
        <v>0</v>
      </c>
      <c r="C123" s="3">
        <f>IF(A123&lt;&gt;"",VLOOKUP(A123,Runners!A$3:AS$201,C$1,FALSE),0)</f>
        <v>1.8576388888888889E-2</v>
      </c>
      <c r="D123" s="6">
        <f t="shared" si="29"/>
        <v>119</v>
      </c>
      <c r="E123" s="2"/>
      <c r="F123" s="2">
        <f t="shared" si="30"/>
        <v>0</v>
      </c>
      <c r="J123" s="1" t="str">
        <f t="shared" si="31"/>
        <v>Tom Howarth</v>
      </c>
      <c r="M123" s="8" t="str">
        <f>IF(D123&lt;=L$4,SMALL(E$4:E$202,D123),"")</f>
        <v/>
      </c>
      <c r="N123" s="8" t="str">
        <f>IF(D123&lt;=L$4,VLOOKUP(M123,E$4:F$202,2,FALSE),"")</f>
        <v/>
      </c>
      <c r="O123" s="1" t="str">
        <f>IF(D123&lt;=L$4,VLOOKUP(M123,E$4:J$202,6,FALSE),"")</f>
        <v/>
      </c>
      <c r="P123" s="40" t="str">
        <f>IF(D123&lt;=L$4,VLOOKUP(O123,A$4:B$202,2,FALSE),"")</f>
        <v/>
      </c>
      <c r="Q123" s="40" t="str">
        <f t="shared" si="32"/>
        <v/>
      </c>
      <c r="R123" s="6">
        <f t="shared" si="33"/>
        <v>0</v>
      </c>
      <c r="S123" s="6">
        <f>IF(AND(D123&lt;=L$4,P123&lt;&gt;"Y"),IF(N123&lt;VLOOKUP(O123,Runners!A$3:CT$201,S$1,FALSE),IF(Y$2="zero",0,Y$2),0),0)</f>
        <v>0</v>
      </c>
      <c r="T123" s="6">
        <f t="shared" si="34"/>
        <v>0</v>
      </c>
      <c r="U123" s="2"/>
      <c r="V123" s="2" t="str">
        <f>IF(O123&lt;&gt;"",VLOOKUP(O123,Runners!CZ$3:DM$201,V$1,FALSE),"")</f>
        <v/>
      </c>
      <c r="W123" s="19" t="str">
        <f t="shared" si="35"/>
        <v/>
      </c>
    </row>
    <row r="124" spans="1:23" x14ac:dyDescent="0.2">
      <c r="A124" s="1" t="s">
        <v>168</v>
      </c>
      <c r="C124" s="3">
        <f>IF(A124&lt;&gt;"",VLOOKUP(A124,Runners!A$3:AS$201,C$1,FALSE),0)</f>
        <v>7.9861111111111105E-3</v>
      </c>
      <c r="D124" s="6">
        <f t="shared" si="29"/>
        <v>120</v>
      </c>
      <c r="E124" s="2"/>
      <c r="F124" s="2">
        <f t="shared" si="30"/>
        <v>0</v>
      </c>
      <c r="J124" s="1" t="str">
        <f t="shared" si="31"/>
        <v>Trevor Roberts</v>
      </c>
      <c r="M124" s="8" t="str">
        <f>IF(D124&lt;=L$4,SMALL(E$4:E$202,D124),"")</f>
        <v/>
      </c>
      <c r="N124" s="8" t="str">
        <f>IF(D124&lt;=L$4,VLOOKUP(M124,E$4:F$202,2,FALSE),"")</f>
        <v/>
      </c>
      <c r="O124" s="1" t="str">
        <f>IF(D124&lt;=L$4,VLOOKUP(M124,E$4:J$202,6,FALSE),"")</f>
        <v/>
      </c>
      <c r="P124" s="40" t="str">
        <f>IF(D124&lt;=L$4,VLOOKUP(O124,A$4:B$202,2,FALSE),"")</f>
        <v/>
      </c>
      <c r="Q124" s="40" t="str">
        <f t="shared" si="32"/>
        <v/>
      </c>
      <c r="R124" s="6">
        <f t="shared" si="33"/>
        <v>0</v>
      </c>
      <c r="S124" s="6">
        <f>IF(AND(D124&lt;=L$4,P124&lt;&gt;"Y"),IF(N124&lt;VLOOKUP(O124,Runners!A$3:CT$201,S$1,FALSE),IF(Y$2="zero",0,Y$2),0),0)</f>
        <v>0</v>
      </c>
      <c r="T124" s="6">
        <f t="shared" si="34"/>
        <v>0</v>
      </c>
      <c r="U124" s="2"/>
      <c r="V124" s="2" t="str">
        <f>IF(O124&lt;&gt;"",VLOOKUP(O124,Runners!CZ$3:DM$201,V$1,FALSE),"")</f>
        <v/>
      </c>
      <c r="W124" s="19" t="str">
        <f t="shared" si="35"/>
        <v/>
      </c>
    </row>
    <row r="125" spans="1:23" x14ac:dyDescent="0.2">
      <c r="A125" s="1" t="s">
        <v>209</v>
      </c>
      <c r="B125" s="3"/>
      <c r="C125" s="3">
        <f>IF(A125&lt;&gt;"",VLOOKUP(A125,Runners!A$3:AS$201,C$1,FALSE),0)</f>
        <v>1.0416666666666666E-2</v>
      </c>
      <c r="D125" s="6">
        <f t="shared" si="29"/>
        <v>121</v>
      </c>
      <c r="E125" s="2"/>
      <c r="F125" s="2">
        <f t="shared" si="30"/>
        <v>0</v>
      </c>
      <c r="J125" s="1" t="str">
        <f t="shared" si="31"/>
        <v>Vicky Richardson</v>
      </c>
      <c r="M125" s="8" t="str">
        <f>IF(D125&lt;=L$4,SMALL(E$4:E$202,D125),"")</f>
        <v/>
      </c>
      <c r="N125" s="8" t="str">
        <f>IF(D125&lt;=L$4,VLOOKUP(M125,E$4:F$202,2,FALSE),"")</f>
        <v/>
      </c>
      <c r="O125" s="1" t="str">
        <f>IF(D125&lt;=L$4,VLOOKUP(M125,E$4:J$202,6,FALSE),"")</f>
        <v/>
      </c>
      <c r="P125" s="40" t="str">
        <f>IF(D125&lt;=L$4,VLOOKUP(O125,A$4:B$202,2,FALSE),"")</f>
        <v/>
      </c>
      <c r="Q125" s="40" t="str">
        <f t="shared" si="32"/>
        <v/>
      </c>
      <c r="R125" s="6">
        <f t="shared" si="33"/>
        <v>0</v>
      </c>
      <c r="S125" s="6">
        <f>IF(AND(D125&lt;=L$4,P125&lt;&gt;"Y"),IF(N125&lt;VLOOKUP(O125,Runners!A$3:CT$201,S$1,FALSE),IF(Y$2="zero",0,Y$2),0),0)</f>
        <v>0</v>
      </c>
      <c r="T125" s="6">
        <f t="shared" si="34"/>
        <v>0</v>
      </c>
      <c r="U125" s="2"/>
      <c r="V125" s="2" t="str">
        <f>IF(O125&lt;&gt;"",VLOOKUP(O125,Runners!CZ$3:DM$201,V$1,FALSE),"")</f>
        <v/>
      </c>
      <c r="W125" s="19" t="str">
        <f t="shared" si="35"/>
        <v/>
      </c>
    </row>
    <row r="126" spans="1:23" x14ac:dyDescent="0.2">
      <c r="A126" s="1" t="s">
        <v>223</v>
      </c>
      <c r="C126" s="3">
        <f>IF(A126&lt;&gt;"",VLOOKUP(A126,Runners!A$3:AS$201,C$1,FALSE),0)</f>
        <v>1.0243055555555556E-2</v>
      </c>
      <c r="D126" s="6">
        <f t="shared" si="29"/>
        <v>122</v>
      </c>
      <c r="E126" s="2">
        <v>3.3217592592592597E-2</v>
      </c>
      <c r="F126" s="2">
        <f t="shared" si="30"/>
        <v>2.2974537037037043E-2</v>
      </c>
      <c r="J126" s="1" t="str">
        <f t="shared" si="31"/>
        <v>Wayne Byrne</v>
      </c>
      <c r="M126" s="8" t="str">
        <f>IF(D126&lt;=L$4,SMALL(E$4:E$202,D126),"")</f>
        <v/>
      </c>
      <c r="N126" s="8" t="str">
        <f>IF(D126&lt;=L$4,VLOOKUP(M126,E$4:F$202,2,FALSE),"")</f>
        <v/>
      </c>
      <c r="O126" s="1" t="str">
        <f>IF(D126&lt;=L$4,VLOOKUP(M126,E$4:J$202,6,FALSE),"")</f>
        <v/>
      </c>
      <c r="P126" s="40" t="str">
        <f>IF(D126&lt;=L$4,VLOOKUP(O126,A$4:B$202,2,FALSE),"")</f>
        <v/>
      </c>
      <c r="Q126" s="40" t="str">
        <f t="shared" si="32"/>
        <v/>
      </c>
      <c r="R126" s="6">
        <f t="shared" si="33"/>
        <v>0</v>
      </c>
      <c r="S126" s="6">
        <f>IF(AND(D126&lt;=L$4,P126&lt;&gt;"Y"),IF(N126&lt;VLOOKUP(O126,Runners!A$3:CT$201,S$1,FALSE),IF(Y$2="zero",0,Y$2),0),0)</f>
        <v>0</v>
      </c>
      <c r="T126" s="6">
        <f t="shared" si="34"/>
        <v>0</v>
      </c>
      <c r="U126" s="2"/>
      <c r="V126" s="2" t="str">
        <f>IF(O126&lt;&gt;"",VLOOKUP(O126,Runners!CZ$3:DM$201,V$1,FALSE),"")</f>
        <v/>
      </c>
      <c r="W126" s="19" t="str">
        <f t="shared" si="35"/>
        <v/>
      </c>
    </row>
    <row r="127" spans="1:23" x14ac:dyDescent="0.2">
      <c r="B127" s="3"/>
      <c r="C127" s="3">
        <f>IF(A127&lt;&gt;"",VLOOKUP(A127,Runners!A$3:AS$201,C$1,FALSE),0)</f>
        <v>0</v>
      </c>
      <c r="D127" s="6">
        <f t="shared" ref="D127:D132" si="36">D126+1</f>
        <v>123</v>
      </c>
      <c r="E127" s="2"/>
      <c r="F127" s="2">
        <f t="shared" ref="F127:F132" si="37">IF(E127&gt;0,E127-C127,0)</f>
        <v>0</v>
      </c>
      <c r="J127" s="1">
        <f t="shared" ref="J127:J132" si="38">A127</f>
        <v>0</v>
      </c>
      <c r="M127" s="8" t="str">
        <f>IF(D127&lt;=L$4,SMALL(E$4:E$202,D127),"")</f>
        <v/>
      </c>
      <c r="N127" s="8" t="str">
        <f>IF(D127&lt;=L$4,VLOOKUP(M127,E$4:F$202,2,FALSE),"")</f>
        <v/>
      </c>
      <c r="O127" s="1" t="str">
        <f>IF(D127&lt;=L$4,VLOOKUP(M127,E$4:J$202,6,FALSE),"")</f>
        <v/>
      </c>
      <c r="P127" s="40" t="str">
        <f>IF(D127&lt;=L$4,VLOOKUP(O127,A$4:B$202,2,FALSE),"")</f>
        <v/>
      </c>
      <c r="Q127" s="40" t="str">
        <f t="shared" ref="Q127:Q132" si="39">IF(D127&lt;=L$4,IF(P127="Y",Q126,Q126-1),"")</f>
        <v/>
      </c>
      <c r="R127" s="6">
        <f t="shared" ref="R127:R132" si="40">IF(Q127=Q126,0,IF(Q127&gt;0,Q127,1))</f>
        <v>0</v>
      </c>
      <c r="S127" s="6">
        <f>IF(AND(D127&lt;=L$4,P127&lt;&gt;"Y"),IF(N127&lt;VLOOKUP(O127,Runners!A$3:CT$201,S$1,FALSE),IF(Y$2="zero",0,Y$2),0),0)</f>
        <v>0</v>
      </c>
      <c r="T127" s="6">
        <f t="shared" ref="T127:T132" si="41">IF(AND(D127&lt;=L$4,P127&lt;&gt;"Y"),S127+R127,0)</f>
        <v>0</v>
      </c>
      <c r="U127" s="2"/>
      <c r="V127" s="2" t="str">
        <f>IF(O127&lt;&gt;"",VLOOKUP(O127,Runners!CZ$3:DM$201,V$1,FALSE),"")</f>
        <v/>
      </c>
      <c r="W127" s="19" t="str">
        <f t="shared" ref="W127:W132" si="42">IF(O127&lt;&gt;"",(V127-N127)/V127,"")</f>
        <v/>
      </c>
    </row>
    <row r="128" spans="1:23" x14ac:dyDescent="0.2">
      <c r="C128" s="3">
        <f>IF(A128&lt;&gt;"",VLOOKUP(A128,Runners!A$3:AS$201,C$1,FALSE),0)</f>
        <v>0</v>
      </c>
      <c r="D128" s="6">
        <f t="shared" si="36"/>
        <v>124</v>
      </c>
      <c r="E128" s="2"/>
      <c r="F128" s="2">
        <f t="shared" si="37"/>
        <v>0</v>
      </c>
      <c r="J128" s="1">
        <f t="shared" si="38"/>
        <v>0</v>
      </c>
      <c r="M128" s="8" t="str">
        <f>IF(D128&lt;=L$4,SMALL(E$4:E$202,D128),"")</f>
        <v/>
      </c>
      <c r="N128" s="8" t="str">
        <f>IF(D128&lt;=L$4,VLOOKUP(M128,E$4:F$202,2,FALSE),"")</f>
        <v/>
      </c>
      <c r="O128" s="1" t="str">
        <f>IF(D128&lt;=L$4,VLOOKUP(M128,E$4:J$202,6,FALSE),"")</f>
        <v/>
      </c>
      <c r="P128" s="40" t="str">
        <f>IF(D128&lt;=L$4,VLOOKUP(O128,A$4:B$202,2,FALSE),"")</f>
        <v/>
      </c>
      <c r="Q128" s="40" t="str">
        <f t="shared" si="39"/>
        <v/>
      </c>
      <c r="R128" s="6">
        <f t="shared" si="40"/>
        <v>0</v>
      </c>
      <c r="S128" s="6">
        <f>IF(AND(D128&lt;=L$4,P128&lt;&gt;"Y"),IF(N128&lt;VLOOKUP(O128,Runners!A$3:CT$201,S$1,FALSE),IF(Y$2="zero",0,Y$2),0),0)</f>
        <v>0</v>
      </c>
      <c r="T128" s="6">
        <f t="shared" si="41"/>
        <v>0</v>
      </c>
      <c r="U128" s="2"/>
      <c r="V128" s="2" t="str">
        <f>IF(O128&lt;&gt;"",VLOOKUP(O128,Runners!CZ$3:DM$201,V$1,FALSE),"")</f>
        <v/>
      </c>
      <c r="W128" s="19" t="str">
        <f t="shared" si="42"/>
        <v/>
      </c>
    </row>
    <row r="129" spans="1:23" x14ac:dyDescent="0.2">
      <c r="C129" s="3">
        <f>IF(A129&lt;&gt;"",VLOOKUP(A129,Runners!A$3:AS$201,C$1,FALSE),0)</f>
        <v>0</v>
      </c>
      <c r="D129" s="6">
        <f t="shared" si="36"/>
        <v>125</v>
      </c>
      <c r="E129" s="2"/>
      <c r="F129" s="2">
        <f t="shared" si="37"/>
        <v>0</v>
      </c>
      <c r="J129" s="1">
        <f t="shared" si="38"/>
        <v>0</v>
      </c>
      <c r="M129" s="8" t="str">
        <f>IF(D129&lt;=L$4,SMALL(E$4:E$202,D129),"")</f>
        <v/>
      </c>
      <c r="N129" s="8" t="str">
        <f>IF(D129&lt;=L$4,VLOOKUP(M129,E$4:F$202,2,FALSE),"")</f>
        <v/>
      </c>
      <c r="O129" s="1" t="str">
        <f>IF(D129&lt;=L$4,VLOOKUP(M129,E$4:J$202,6,FALSE),"")</f>
        <v/>
      </c>
      <c r="P129" s="40" t="str">
        <f>IF(D129&lt;=L$4,VLOOKUP(O129,A$4:B$202,2,FALSE),"")</f>
        <v/>
      </c>
      <c r="Q129" s="40" t="str">
        <f t="shared" si="39"/>
        <v/>
      </c>
      <c r="R129" s="6">
        <f t="shared" si="40"/>
        <v>0</v>
      </c>
      <c r="S129" s="6">
        <f>IF(AND(D129&lt;=L$4,P129&lt;&gt;"Y"),IF(N129&lt;VLOOKUP(O129,Runners!A$3:CT$201,S$1,FALSE),IF(Y$2="zero",0,Y$2),0),0)</f>
        <v>0</v>
      </c>
      <c r="T129" s="6">
        <f t="shared" si="41"/>
        <v>0</v>
      </c>
      <c r="U129" s="2"/>
      <c r="V129" s="2" t="str">
        <f>IF(O129&lt;&gt;"",VLOOKUP(O129,Runners!CZ$3:DM$201,V$1,FALSE),"")</f>
        <v/>
      </c>
      <c r="W129" s="19" t="str">
        <f t="shared" si="42"/>
        <v/>
      </c>
    </row>
    <row r="130" spans="1:23" x14ac:dyDescent="0.2">
      <c r="C130" s="3">
        <f>IF(A130&lt;&gt;"",VLOOKUP(A130,Runners!A$3:AS$201,C$1,FALSE),0)</f>
        <v>0</v>
      </c>
      <c r="D130" s="6">
        <f t="shared" si="36"/>
        <v>126</v>
      </c>
      <c r="E130" s="2"/>
      <c r="F130" s="2">
        <f t="shared" si="37"/>
        <v>0</v>
      </c>
      <c r="J130" s="1">
        <f t="shared" si="38"/>
        <v>0</v>
      </c>
      <c r="M130" s="8" t="str">
        <f>IF(D130&lt;=L$4,SMALL(E$4:E$202,D130),"")</f>
        <v/>
      </c>
      <c r="N130" s="8" t="str">
        <f>IF(D130&lt;=L$4,VLOOKUP(M130,E$4:F$202,2,FALSE),"")</f>
        <v/>
      </c>
      <c r="O130" s="1" t="str">
        <f>IF(D130&lt;=L$4,VLOOKUP(M130,E$4:J$202,6,FALSE),"")</f>
        <v/>
      </c>
      <c r="P130" s="40" t="str">
        <f>IF(D130&lt;=L$4,VLOOKUP(O130,A$4:B$202,2,FALSE),"")</f>
        <v/>
      </c>
      <c r="Q130" s="40" t="str">
        <f t="shared" si="39"/>
        <v/>
      </c>
      <c r="R130" s="6">
        <f t="shared" si="40"/>
        <v>0</v>
      </c>
      <c r="S130" s="6">
        <f>IF(AND(D130&lt;=L$4,P130&lt;&gt;"Y"),IF(N130&lt;VLOOKUP(O130,Runners!A$3:CT$201,S$1,FALSE),IF(Y$2="zero",0,Y$2),0),0)</f>
        <v>0</v>
      </c>
      <c r="T130" s="6">
        <f t="shared" si="41"/>
        <v>0</v>
      </c>
      <c r="U130" s="2"/>
      <c r="V130" s="2" t="str">
        <f>IF(O130&lt;&gt;"",VLOOKUP(O130,Runners!CZ$3:DM$201,V$1,FALSE),"")</f>
        <v/>
      </c>
      <c r="W130" s="19" t="str">
        <f t="shared" si="42"/>
        <v/>
      </c>
    </row>
    <row r="131" spans="1:23" x14ac:dyDescent="0.2">
      <c r="C131" s="3">
        <f>IF(A131&lt;&gt;"",VLOOKUP(A131,Runners!A$3:AS$201,C$1,FALSE),0)</f>
        <v>0</v>
      </c>
      <c r="D131" s="6">
        <f t="shared" si="36"/>
        <v>127</v>
      </c>
      <c r="E131" s="2"/>
      <c r="F131" s="2">
        <f t="shared" si="37"/>
        <v>0</v>
      </c>
      <c r="J131" s="1">
        <f t="shared" si="38"/>
        <v>0</v>
      </c>
      <c r="M131" s="8" t="str">
        <f>IF(D131&lt;=L$4,SMALL(E$4:E$202,D131),"")</f>
        <v/>
      </c>
      <c r="N131" s="8" t="str">
        <f>IF(D131&lt;=L$4,VLOOKUP(M131,E$4:F$202,2,FALSE),"")</f>
        <v/>
      </c>
      <c r="O131" s="1" t="str">
        <f>IF(D131&lt;=L$4,VLOOKUP(M131,E$4:J$202,6,FALSE),"")</f>
        <v/>
      </c>
      <c r="P131" s="40" t="str">
        <f>IF(D131&lt;=L$4,VLOOKUP(O131,A$4:B$202,2,FALSE),"")</f>
        <v/>
      </c>
      <c r="Q131" s="40" t="str">
        <f t="shared" si="39"/>
        <v/>
      </c>
      <c r="R131" s="6">
        <f t="shared" si="40"/>
        <v>0</v>
      </c>
      <c r="S131" s="6">
        <f>IF(AND(D131&lt;=L$4,P131&lt;&gt;"Y"),IF(N131&lt;VLOOKUP(O131,Runners!A$3:CT$201,S$1,FALSE),IF(Y$2="zero",0,Y$2),0),0)</f>
        <v>0</v>
      </c>
      <c r="T131" s="6">
        <f t="shared" si="41"/>
        <v>0</v>
      </c>
      <c r="U131" s="2"/>
      <c r="V131" s="2" t="str">
        <f>IF(O131&lt;&gt;"",VLOOKUP(O131,Runners!CZ$3:DM$201,V$1,FALSE),"")</f>
        <v/>
      </c>
      <c r="W131" s="19" t="str">
        <f t="shared" si="42"/>
        <v/>
      </c>
    </row>
    <row r="132" spans="1:23" x14ac:dyDescent="0.2">
      <c r="C132" s="3">
        <f>IF(A132&lt;&gt;"",VLOOKUP(A132,Runners!A$3:AS$201,C$1,FALSE),0)</f>
        <v>0</v>
      </c>
      <c r="D132" s="6">
        <f t="shared" si="36"/>
        <v>128</v>
      </c>
      <c r="E132" s="2"/>
      <c r="F132" s="2">
        <f t="shared" si="37"/>
        <v>0</v>
      </c>
      <c r="J132" s="1">
        <f t="shared" si="38"/>
        <v>0</v>
      </c>
      <c r="M132" s="8" t="str">
        <f>IF(D132&lt;=L$4,SMALL(E$4:E$202,D132),"")</f>
        <v/>
      </c>
      <c r="N132" s="8" t="str">
        <f>IF(D132&lt;=L$4,VLOOKUP(M132,E$4:F$202,2,FALSE),"")</f>
        <v/>
      </c>
      <c r="O132" s="1" t="str">
        <f>IF(D132&lt;=L$4,VLOOKUP(M132,E$4:J$202,6,FALSE),"")</f>
        <v/>
      </c>
      <c r="P132" s="40" t="str">
        <f>IF(D132&lt;=L$4,VLOOKUP(O132,A$4:B$202,2,FALSE),"")</f>
        <v/>
      </c>
      <c r="Q132" s="40" t="str">
        <f t="shared" si="39"/>
        <v/>
      </c>
      <c r="R132" s="6">
        <f t="shared" si="40"/>
        <v>0</v>
      </c>
      <c r="S132" s="6">
        <f>IF(AND(D132&lt;=L$4,P132&lt;&gt;"Y"),IF(N132&lt;VLOOKUP(O132,Runners!A$3:CT$201,S$1,FALSE),IF(Y$2="zero",0,Y$2),0),0)</f>
        <v>0</v>
      </c>
      <c r="T132" s="6">
        <f t="shared" si="41"/>
        <v>0</v>
      </c>
      <c r="U132" s="2"/>
      <c r="V132" s="2" t="str">
        <f>IF(O132&lt;&gt;"",VLOOKUP(O132,Runners!CZ$3:DM$201,V$1,FALSE),"")</f>
        <v/>
      </c>
      <c r="W132" s="19" t="str">
        <f t="shared" si="42"/>
        <v/>
      </c>
    </row>
    <row r="133" spans="1:23" x14ac:dyDescent="0.2">
      <c r="C133" s="3">
        <f>IF(A133&lt;&gt;"",VLOOKUP(A133,Runners!A$3:AS$201,C$1,FALSE),0)</f>
        <v>0</v>
      </c>
      <c r="D133" s="6">
        <f t="shared" ref="D133:D136" si="43">D132+1</f>
        <v>129</v>
      </c>
      <c r="E133" s="2"/>
      <c r="F133" s="2">
        <f t="shared" ref="F133:F136" si="44">IF(E133&gt;0,E133-C133,0)</f>
        <v>0</v>
      </c>
      <c r="J133" s="1">
        <f t="shared" ref="J133:J136" si="45">A133</f>
        <v>0</v>
      </c>
      <c r="M133" s="8" t="str">
        <f>IF(D133&lt;=L$4,SMALL(E$4:E$202,D133),"")</f>
        <v/>
      </c>
      <c r="N133" s="8" t="str">
        <f>IF(D133&lt;=L$4,VLOOKUP(M133,E$4:F$202,2,FALSE),"")</f>
        <v/>
      </c>
      <c r="O133" s="1" t="str">
        <f>IF(D133&lt;=L$4,VLOOKUP(M133,E$4:J$202,6,FALSE),"")</f>
        <v/>
      </c>
      <c r="P133" s="40" t="str">
        <f>IF(D133&lt;=L$4,VLOOKUP(O133,A$4:B$202,2,FALSE),"")</f>
        <v/>
      </c>
      <c r="Q133" s="40" t="str">
        <f t="shared" ref="Q133:Q136" si="46">IF(D133&lt;=L$4,IF(P133="Y",Q132,Q132-1),"")</f>
        <v/>
      </c>
      <c r="R133" s="6">
        <f t="shared" ref="R133:R136" si="47">IF(Q133=Q132,0,IF(Q133&gt;0,Q133,1))</f>
        <v>0</v>
      </c>
      <c r="S133" s="6">
        <f>IF(AND(D133&lt;=L$4,P133&lt;&gt;"Y"),IF(N133&lt;VLOOKUP(O133,Runners!A$3:CT$201,S$1,FALSE),IF(Y$2="zero",0,Y$2),0),0)</f>
        <v>0</v>
      </c>
      <c r="T133" s="6">
        <f t="shared" ref="T133:T136" si="48">IF(AND(D133&lt;=L$4,P133&lt;&gt;"Y"),S133+R133,0)</f>
        <v>0</v>
      </c>
      <c r="U133" s="2"/>
      <c r="V133" s="2" t="str">
        <f>IF(O133&lt;&gt;"",VLOOKUP(O133,Runners!CZ$3:DM$201,V$1,FALSE),"")</f>
        <v/>
      </c>
      <c r="W133" s="19" t="str">
        <f t="shared" ref="W133:W136" si="49">IF(O133&lt;&gt;"",(V133-N133)/V133,"")</f>
        <v/>
      </c>
    </row>
    <row r="134" spans="1:23" x14ac:dyDescent="0.2">
      <c r="A134" s="41"/>
      <c r="C134" s="3">
        <f>IF(A134&lt;&gt;"",VLOOKUP(A134,Runners!A$3:AS$201,C$1,FALSE),0)</f>
        <v>0</v>
      </c>
      <c r="D134" s="6">
        <f t="shared" si="43"/>
        <v>130</v>
      </c>
      <c r="E134" s="2"/>
      <c r="F134" s="2">
        <f t="shared" si="44"/>
        <v>0</v>
      </c>
      <c r="J134" s="1">
        <f t="shared" si="45"/>
        <v>0</v>
      </c>
      <c r="M134" s="8" t="str">
        <f>IF(D134&lt;=L$4,SMALL(E$4:E$202,D134),"")</f>
        <v/>
      </c>
      <c r="N134" s="8" t="str">
        <f>IF(D134&lt;=L$4,VLOOKUP(M134,E$4:F$202,2,FALSE),"")</f>
        <v/>
      </c>
      <c r="O134" s="1" t="str">
        <f>IF(D134&lt;=L$4,VLOOKUP(M134,E$4:J$202,6,FALSE),"")</f>
        <v/>
      </c>
      <c r="P134" s="40" t="str">
        <f>IF(D134&lt;=L$4,VLOOKUP(O134,A$4:B$202,2,FALSE),"")</f>
        <v/>
      </c>
      <c r="Q134" s="40" t="str">
        <f t="shared" si="46"/>
        <v/>
      </c>
      <c r="R134" s="6">
        <f t="shared" si="47"/>
        <v>0</v>
      </c>
      <c r="S134" s="6">
        <f>IF(AND(D134&lt;=L$4,P134&lt;&gt;"Y"),IF(N134&lt;VLOOKUP(O134,Runners!A$3:CT$201,S$1,FALSE),IF(Y$2="zero",0,Y$2),0),0)</f>
        <v>0</v>
      </c>
      <c r="T134" s="6">
        <f t="shared" si="48"/>
        <v>0</v>
      </c>
      <c r="U134" s="2"/>
      <c r="V134" s="2" t="str">
        <f>IF(O134&lt;&gt;"",VLOOKUP(O134,Runners!CZ$3:DM$201,V$1,FALSE),"")</f>
        <v/>
      </c>
      <c r="W134" s="19" t="str">
        <f t="shared" si="49"/>
        <v/>
      </c>
    </row>
    <row r="135" spans="1:23" x14ac:dyDescent="0.2">
      <c r="C135" s="3">
        <f>IF(A135&lt;&gt;"",VLOOKUP(A135,Runners!A$3:AS$201,C$1,FALSE),0)</f>
        <v>0</v>
      </c>
      <c r="D135" s="6">
        <f t="shared" si="43"/>
        <v>131</v>
      </c>
      <c r="E135" s="2"/>
      <c r="F135" s="2">
        <f t="shared" si="44"/>
        <v>0</v>
      </c>
      <c r="J135" s="1">
        <f t="shared" si="45"/>
        <v>0</v>
      </c>
      <c r="M135" s="8" t="str">
        <f>IF(D135&lt;=L$4,SMALL(E$4:E$202,D135),"")</f>
        <v/>
      </c>
      <c r="N135" s="8" t="str">
        <f>IF(D135&lt;=L$4,VLOOKUP(M135,E$4:F$202,2,FALSE),"")</f>
        <v/>
      </c>
      <c r="O135" s="1" t="str">
        <f>IF(D135&lt;=L$4,VLOOKUP(M135,E$4:J$202,6,FALSE),"")</f>
        <v/>
      </c>
      <c r="P135" s="40" t="str">
        <f>IF(D135&lt;=L$4,VLOOKUP(O135,A$4:B$202,2,FALSE),"")</f>
        <v/>
      </c>
      <c r="Q135" s="40" t="str">
        <f t="shared" si="46"/>
        <v/>
      </c>
      <c r="R135" s="6">
        <f t="shared" si="47"/>
        <v>0</v>
      </c>
      <c r="S135" s="6">
        <f>IF(AND(D135&lt;=L$4,P135&lt;&gt;"Y"),IF(N135&lt;VLOOKUP(O135,Runners!A$3:CT$201,S$1,FALSE),IF(Y$2="zero",0,Y$2),0),0)</f>
        <v>0</v>
      </c>
      <c r="T135" s="6">
        <f t="shared" si="48"/>
        <v>0</v>
      </c>
      <c r="U135" s="2"/>
      <c r="V135" s="2" t="str">
        <f>IF(O135&lt;&gt;"",VLOOKUP(O135,Runners!CZ$3:DM$201,V$1,FALSE),"")</f>
        <v/>
      </c>
      <c r="W135" s="19" t="str">
        <f t="shared" si="49"/>
        <v/>
      </c>
    </row>
    <row r="136" spans="1:23" x14ac:dyDescent="0.2">
      <c r="C136" s="3">
        <f>IF(A136&lt;&gt;"",VLOOKUP(A136,Runners!A$3:AS$201,C$1,FALSE),0)</f>
        <v>0</v>
      </c>
      <c r="D136" s="6">
        <f t="shared" si="43"/>
        <v>132</v>
      </c>
      <c r="E136" s="2"/>
      <c r="F136" s="2">
        <f t="shared" si="44"/>
        <v>0</v>
      </c>
      <c r="J136" s="1">
        <f t="shared" si="45"/>
        <v>0</v>
      </c>
      <c r="M136" s="8" t="str">
        <f>IF(D136&lt;=L$4,SMALL(E$4:E$202,D136),"")</f>
        <v/>
      </c>
      <c r="N136" s="8" t="str">
        <f>IF(D136&lt;=L$4,VLOOKUP(M136,E$4:F$202,2,FALSE),"")</f>
        <v/>
      </c>
      <c r="O136" s="1" t="str">
        <f>IF(D136&lt;=L$4,VLOOKUP(M136,E$4:J$202,6,FALSE),"")</f>
        <v/>
      </c>
      <c r="P136" s="40" t="str">
        <f>IF(D136&lt;=L$4,VLOOKUP(O136,A$4:B$202,2,FALSE),"")</f>
        <v/>
      </c>
      <c r="Q136" s="40" t="str">
        <f t="shared" si="46"/>
        <v/>
      </c>
      <c r="R136" s="6">
        <f t="shared" si="47"/>
        <v>0</v>
      </c>
      <c r="S136" s="6">
        <f>IF(AND(D136&lt;=L$4,P136&lt;&gt;"Y"),IF(N136&lt;VLOOKUP(O136,Runners!A$3:CT$201,S$1,FALSE),IF(Y$2="zero",0,Y$2),0),0)</f>
        <v>0</v>
      </c>
      <c r="T136" s="6">
        <f t="shared" si="48"/>
        <v>0</v>
      </c>
      <c r="U136" s="2"/>
      <c r="V136" s="2" t="str">
        <f>IF(O136&lt;&gt;"",VLOOKUP(O136,Runners!CZ$3:DM$201,V$1,FALSE),"")</f>
        <v/>
      </c>
      <c r="W136" s="19" t="str">
        <f t="shared" si="49"/>
        <v/>
      </c>
    </row>
    <row r="137" spans="1:23" x14ac:dyDescent="0.2">
      <c r="C137" s="3">
        <f>IF(A137&lt;&gt;"",VLOOKUP(A137,Runners!A$3:AS$201,C$1,FALSE),0)</f>
        <v>0</v>
      </c>
      <c r="D137" s="6">
        <f>D136+1</f>
        <v>133</v>
      </c>
      <c r="E137" s="2"/>
      <c r="F137" s="2">
        <f>IF(E137&gt;0,E137-C137,0)</f>
        <v>0</v>
      </c>
      <c r="J137" s="1">
        <f>A137</f>
        <v>0</v>
      </c>
      <c r="M137" s="8" t="str">
        <f>IF(D137&lt;=L$4,SMALL(E$4:E$202,D137),"")</f>
        <v/>
      </c>
      <c r="N137" s="8" t="str">
        <f>IF(D137&lt;=L$4,VLOOKUP(M137,E$4:F$202,2,FALSE),"")</f>
        <v/>
      </c>
      <c r="O137" s="1" t="str">
        <f>IF(D137&lt;=L$4,VLOOKUP(M137,E$4:J$202,6,FALSE),"")</f>
        <v/>
      </c>
      <c r="P137" s="40" t="str">
        <f>IF(D137&lt;=L$4,VLOOKUP(O137,A$4:B$202,2,FALSE),"")</f>
        <v/>
      </c>
      <c r="Q137" s="40" t="str">
        <f>IF(D137&lt;=L$4,IF(P137="Y",Q136,Q136-1),"")</f>
        <v/>
      </c>
      <c r="R137" s="6">
        <f>IF(Q137=Q136,0,IF(Q137&gt;0,Q137,1))</f>
        <v>0</v>
      </c>
      <c r="S137" s="6">
        <f>IF(AND(D137&lt;=L$4,P137&lt;&gt;"Y"),IF(N137&lt;VLOOKUP(O137,Runners!A$3:CT$201,S$1,FALSE),IF(Y$2="zero",0,Y$2),0),0)</f>
        <v>0</v>
      </c>
      <c r="T137" s="6">
        <f>IF(AND(D137&lt;=L$4,P137&lt;&gt;"Y"),S137+R137,0)</f>
        <v>0</v>
      </c>
      <c r="U137" s="2"/>
      <c r="V137" s="2" t="str">
        <f>IF(O137&lt;&gt;"",VLOOKUP(O137,Runners!CZ$3:DM$201,V$1,FALSE),"")</f>
        <v/>
      </c>
      <c r="W137" s="19" t="str">
        <f>IF(O137&lt;&gt;"",(V137-N137)/V137,"")</f>
        <v/>
      </c>
    </row>
    <row r="138" spans="1:23" x14ac:dyDescent="0.2">
      <c r="B138" s="3"/>
      <c r="C138" s="3">
        <f>IF(A138&lt;&gt;"",VLOOKUP(A138,Runners!A$3:AS$201,C$1,FALSE),0)</f>
        <v>0</v>
      </c>
      <c r="D138" s="6">
        <f>D137+1</f>
        <v>134</v>
      </c>
      <c r="E138" s="2"/>
      <c r="F138" s="2">
        <f>IF(E138&gt;0,E138-C138,0)</f>
        <v>0</v>
      </c>
      <c r="J138" s="1">
        <f>A138</f>
        <v>0</v>
      </c>
      <c r="M138" s="8" t="str">
        <f>IF(D138&lt;=L$4,SMALL(E$4:E$202,D138),"")</f>
        <v/>
      </c>
      <c r="N138" s="8" t="str">
        <f>IF(D138&lt;=L$4,VLOOKUP(M138,E$4:F$202,2,FALSE),"")</f>
        <v/>
      </c>
      <c r="O138" s="1" t="str">
        <f>IF(D138&lt;=L$4,VLOOKUP(M138,E$4:J$202,6,FALSE),"")</f>
        <v/>
      </c>
      <c r="P138" s="40" t="str">
        <f>IF(D138&lt;=L$4,VLOOKUP(O138,A$4:B$202,2,FALSE),"")</f>
        <v/>
      </c>
      <c r="Q138" s="40" t="str">
        <f>IF(D138&lt;=L$4,IF(P138="Y",Q137,Q137-1),"")</f>
        <v/>
      </c>
      <c r="R138" s="6">
        <f>IF(Q138=Q137,0,IF(Q138&gt;0,Q138,1))</f>
        <v>0</v>
      </c>
      <c r="S138" s="6">
        <f>IF(AND(D138&lt;=L$4,P138&lt;&gt;"Y"),IF(N138&lt;VLOOKUP(O138,Runners!A$3:CT$201,S$1,FALSE),IF(Y$2="zero",0,Y$2),0),0)</f>
        <v>0</v>
      </c>
      <c r="T138" s="6">
        <f>IF(AND(D138&lt;=L$4,P138&lt;&gt;"Y"),S138+R138,0)</f>
        <v>0</v>
      </c>
      <c r="U138" s="2"/>
      <c r="V138" s="2" t="str">
        <f>IF(O138&lt;&gt;"",VLOOKUP(O138,Runners!CZ$3:DM$201,V$1,FALSE),"")</f>
        <v/>
      </c>
      <c r="W138" s="19" t="str">
        <f>IF(O138&lt;&gt;"",(V138-N138)/V138,"")</f>
        <v/>
      </c>
    </row>
    <row r="139" spans="1:23" x14ac:dyDescent="0.2">
      <c r="C139" s="3">
        <f>IF(A139&lt;&gt;"",VLOOKUP(A139,Runners!A$3:AS$201,C$1,FALSE),0)</f>
        <v>0</v>
      </c>
      <c r="D139" s="6">
        <f>D138+1</f>
        <v>135</v>
      </c>
      <c r="E139" s="2"/>
      <c r="F139" s="2">
        <f>IF(E139&gt;0,E139-C139,0)</f>
        <v>0</v>
      </c>
      <c r="J139" s="1">
        <f>A139</f>
        <v>0</v>
      </c>
      <c r="M139" s="8" t="str">
        <f>IF(D139&lt;=L$4,SMALL(E$4:E$202,D139),"")</f>
        <v/>
      </c>
      <c r="N139" s="8" t="str">
        <f>IF(D139&lt;=L$4,VLOOKUP(M139,E$4:F$202,2,FALSE),"")</f>
        <v/>
      </c>
      <c r="O139" s="1" t="str">
        <f>IF(D139&lt;=L$4,VLOOKUP(M139,E$4:J$202,6,FALSE),"")</f>
        <v/>
      </c>
      <c r="P139" s="40" t="str">
        <f>IF(D139&lt;=L$4,VLOOKUP(O139,A$4:B$202,2,FALSE),"")</f>
        <v/>
      </c>
      <c r="Q139" s="40" t="str">
        <f>IF(D139&lt;=L$4,IF(P139="Y",Q138,Q138-1),"")</f>
        <v/>
      </c>
      <c r="R139" s="6">
        <f>IF(Q139=Q138,0,IF(Q139&gt;0,Q139,1))</f>
        <v>0</v>
      </c>
      <c r="S139" s="6">
        <f>IF(AND(D139&lt;=L$4,P139&lt;&gt;"Y"),IF(N139&lt;VLOOKUP(O139,Runners!A$3:CT$201,S$1,FALSE),IF(Y$2="zero",0,Y$2),0),0)</f>
        <v>0</v>
      </c>
      <c r="T139" s="6">
        <f>IF(AND(D139&lt;=L$4,P139&lt;&gt;"Y"),S139+R139,0)</f>
        <v>0</v>
      </c>
      <c r="U139" s="2"/>
      <c r="V139" s="2" t="str">
        <f>IF(O139&lt;&gt;"",VLOOKUP(O139,Runners!CZ$3:DM$201,V$1,FALSE),"")</f>
        <v/>
      </c>
      <c r="W139" s="19" t="str">
        <f>IF(O139&lt;&gt;"",(V139-N139)/V139,"")</f>
        <v/>
      </c>
    </row>
    <row r="140" spans="1:23" x14ac:dyDescent="0.2">
      <c r="C140" s="3">
        <f>IF(A140&lt;&gt;"",VLOOKUP(A140,Runners!A$3:AS$201,C$1,FALSE),0)</f>
        <v>0</v>
      </c>
      <c r="D140" s="6">
        <f>D139+1</f>
        <v>136</v>
      </c>
      <c r="E140" s="2"/>
      <c r="F140" s="2">
        <f>IF(E140&gt;0,E140-C140,0)</f>
        <v>0</v>
      </c>
      <c r="J140" s="1">
        <f>A140</f>
        <v>0</v>
      </c>
      <c r="M140" s="8" t="str">
        <f>IF(D140&lt;=L$4,SMALL(E$4:E$202,D140),"")</f>
        <v/>
      </c>
      <c r="N140" s="8" t="str">
        <f>IF(D140&lt;=L$4,VLOOKUP(M140,E$4:F$202,2,FALSE),"")</f>
        <v/>
      </c>
      <c r="O140" s="1" t="str">
        <f>IF(D140&lt;=L$4,VLOOKUP(M140,E$4:J$202,6,FALSE),"")</f>
        <v/>
      </c>
      <c r="P140" s="40" t="str">
        <f>IF(D140&lt;=L$4,VLOOKUP(O140,A$4:B$202,2,FALSE),"")</f>
        <v/>
      </c>
      <c r="Q140" s="40" t="str">
        <f>IF(D140&lt;=L$4,IF(P140="Y",Q139,Q139-1),"")</f>
        <v/>
      </c>
      <c r="R140" s="6">
        <f>IF(Q140=Q139,0,IF(Q140&gt;0,Q140,1))</f>
        <v>0</v>
      </c>
      <c r="S140" s="6">
        <f>IF(AND(D140&lt;=L$4,P140&lt;&gt;"Y"),IF(N140&lt;VLOOKUP(O140,Runners!A$3:CT$201,S$1,FALSE),IF(Y$2="zero",0,Y$2),0),0)</f>
        <v>0</v>
      </c>
      <c r="T140" s="6">
        <f>IF(AND(D140&lt;=L$4,P140&lt;&gt;"Y"),S140+R140,0)</f>
        <v>0</v>
      </c>
      <c r="U140" s="2"/>
      <c r="V140" s="2" t="str">
        <f>IF(O140&lt;&gt;"",VLOOKUP(O140,Runners!CZ$3:DM$201,V$1,FALSE),"")</f>
        <v/>
      </c>
      <c r="W140" s="19" t="str">
        <f>IF(O140&lt;&gt;"",(V140-N140)/V140,"")</f>
        <v/>
      </c>
    </row>
    <row r="141" spans="1:23" x14ac:dyDescent="0.2">
      <c r="C141" s="3">
        <f>IF(A141&lt;&gt;"",VLOOKUP(A141,Runners!A$3:AS$201,C$1,FALSE),0)</f>
        <v>0</v>
      </c>
      <c r="D141" s="6">
        <f>D140+1</f>
        <v>137</v>
      </c>
      <c r="E141" s="2"/>
      <c r="F141" s="2">
        <f>IF(E141&gt;0,E141-C141,0)</f>
        <v>0</v>
      </c>
      <c r="J141" s="1">
        <f>A141</f>
        <v>0</v>
      </c>
      <c r="M141" s="8" t="str">
        <f>IF(D141&lt;=L$4,SMALL(E$4:E$202,D141),"")</f>
        <v/>
      </c>
      <c r="N141" s="8" t="str">
        <f>IF(D141&lt;=L$4,VLOOKUP(M141,E$4:F$202,2,FALSE),"")</f>
        <v/>
      </c>
      <c r="O141" s="1" t="str">
        <f>IF(D141&lt;=L$4,VLOOKUP(M141,E$4:J$202,6,FALSE),"")</f>
        <v/>
      </c>
      <c r="P141" s="40" t="str">
        <f>IF(D141&lt;=L$4,VLOOKUP(O141,A$4:B$202,2,FALSE),"")</f>
        <v/>
      </c>
      <c r="Q141" s="40" t="str">
        <f>IF(D141&lt;=L$4,IF(P141="Y",Q140,Q140-1),"")</f>
        <v/>
      </c>
      <c r="R141" s="6">
        <f>IF(Q141=Q140,0,IF(Q141&gt;0,Q141,1))</f>
        <v>0</v>
      </c>
      <c r="S141" s="6">
        <f>IF(AND(D141&lt;=L$4,P141&lt;&gt;"Y"),IF(N141&lt;VLOOKUP(O141,Runners!A$3:CT$201,S$1,FALSE),IF(Y$2="zero",0,Y$2),0),0)</f>
        <v>0</v>
      </c>
      <c r="T141" s="6">
        <f>IF(AND(D141&lt;=L$4,P141&lt;&gt;"Y"),S141+R141,0)</f>
        <v>0</v>
      </c>
      <c r="U141" s="2"/>
      <c r="V141" s="2" t="str">
        <f>IF(O141&lt;&gt;"",VLOOKUP(O141,Runners!CZ$3:DM$201,V$1,FALSE),"")</f>
        <v/>
      </c>
      <c r="W141" s="19" t="str">
        <f>IF(O141&lt;&gt;"",(V141-N141)/V141,"")</f>
        <v/>
      </c>
    </row>
    <row r="142" spans="1:23" x14ac:dyDescent="0.2">
      <c r="C142" s="3">
        <f>IF(A142&lt;&gt;"",VLOOKUP(A142,Runners!A$3:AS$201,C$1,FALSE),0)</f>
        <v>0</v>
      </c>
      <c r="D142" s="6">
        <f t="shared" ref="D142" si="50">D141+1</f>
        <v>138</v>
      </c>
      <c r="E142" s="2"/>
      <c r="F142" s="2">
        <f t="shared" ref="F142:F174" si="51">IF(E142&gt;0,E142-C142,0)</f>
        <v>0</v>
      </c>
      <c r="J142" s="1">
        <f t="shared" ref="J142:J198" si="52">A142</f>
        <v>0</v>
      </c>
      <c r="M142" s="8" t="str">
        <f>IF(D142&lt;=L$4,SMALL(E$4:E$202,D142),"")</f>
        <v/>
      </c>
      <c r="N142" s="8" t="str">
        <f>IF(D142&lt;=L$4,VLOOKUP(M142,E$4:F$202,2,FALSE),"")</f>
        <v/>
      </c>
      <c r="O142" s="1" t="str">
        <f>IF(D142&lt;=L$4,VLOOKUP(M142,E$4:J$202,6,FALSE),"")</f>
        <v/>
      </c>
      <c r="P142" s="40" t="str">
        <f>IF(D142&lt;=L$4,VLOOKUP(O142,A$4:B$202,2,FALSE),"")</f>
        <v/>
      </c>
      <c r="Q142" s="40" t="str">
        <f t="shared" ref="Q142:Q197" si="53">IF(D142&lt;=L$4,IF(P142="Y",Q141,Q141-1),"")</f>
        <v/>
      </c>
      <c r="R142" s="6">
        <f t="shared" ref="R142:R197" si="54">IF(Q142=Q141,0,IF(Q142&gt;0,Q142,1))</f>
        <v>0</v>
      </c>
      <c r="S142" s="6">
        <f>IF(AND(D142&lt;=L$4,P142&lt;&gt;"Y"),IF(N142&lt;VLOOKUP(O142,Runners!A$3:CT$201,S$1,FALSE),IF(Y$2="zero",0,Y$2),0),0)</f>
        <v>0</v>
      </c>
      <c r="T142" s="6">
        <f t="shared" ref="T142:T197" si="55">IF(AND(D142&lt;=L$4,P142&lt;&gt;"Y"),S142+R142,0)</f>
        <v>0</v>
      </c>
      <c r="U142" s="2"/>
      <c r="V142" s="2" t="str">
        <f>IF(O142&lt;&gt;"",VLOOKUP(O142,Runners!CZ$3:DM$201,V$1,FALSE),"")</f>
        <v/>
      </c>
      <c r="W142" s="19" t="str">
        <f t="shared" ref="W142:W197" si="56">IF(O142&lt;&gt;"",(V142-N142)/V142,"")</f>
        <v/>
      </c>
    </row>
    <row r="143" spans="1:23" x14ac:dyDescent="0.2">
      <c r="B143" s="3"/>
      <c r="C143" s="3">
        <f>IF(A143&lt;&gt;"",VLOOKUP(A143,Runners!A$3:AS$201,C$1,FALSE),0)</f>
        <v>0</v>
      </c>
      <c r="D143" s="6">
        <f t="shared" ref="D143:D201" si="57">D142+1</f>
        <v>139</v>
      </c>
      <c r="E143" s="2"/>
      <c r="F143" s="2">
        <f t="shared" si="51"/>
        <v>0</v>
      </c>
      <c r="J143" s="1">
        <f t="shared" si="52"/>
        <v>0</v>
      </c>
      <c r="M143" s="8" t="str">
        <f>IF(D143&lt;=L$4,SMALL(E$4:E$202,D143),"")</f>
        <v/>
      </c>
      <c r="N143" s="8" t="str">
        <f>IF(D143&lt;=L$4,VLOOKUP(M143,E$4:F$202,2,FALSE),"")</f>
        <v/>
      </c>
      <c r="O143" s="1" t="str">
        <f>IF(D143&lt;=L$4,VLOOKUP(M143,E$4:J$202,6,FALSE),"")</f>
        <v/>
      </c>
      <c r="P143" s="40" t="str">
        <f>IF(D143&lt;=L$4,VLOOKUP(O143,A$4:B$202,2,FALSE),"")</f>
        <v/>
      </c>
      <c r="Q143" s="40" t="str">
        <f t="shared" si="53"/>
        <v/>
      </c>
      <c r="R143" s="6">
        <f t="shared" si="54"/>
        <v>0</v>
      </c>
      <c r="S143" s="6">
        <f>IF(AND(D143&lt;=L$4,P143&lt;&gt;"Y"),IF(N143&lt;VLOOKUP(O143,Runners!A$3:CT$201,S$1,FALSE),IF(Y$2="zero",0,Y$2),0),0)</f>
        <v>0</v>
      </c>
      <c r="T143" s="6">
        <f t="shared" si="55"/>
        <v>0</v>
      </c>
      <c r="U143" s="2"/>
      <c r="V143" s="2" t="str">
        <f>IF(O143&lt;&gt;"",VLOOKUP(O143,Runners!CZ$3:DM$201,V$1,FALSE),"")</f>
        <v/>
      </c>
      <c r="W143" s="19" t="str">
        <f t="shared" si="56"/>
        <v/>
      </c>
    </row>
    <row r="144" spans="1:23" x14ac:dyDescent="0.2">
      <c r="C144" s="3">
        <f>IF(A144&lt;&gt;"",VLOOKUP(A144,Runners!A$3:AS$201,C$1,FALSE),0)</f>
        <v>0</v>
      </c>
      <c r="D144" s="6">
        <f t="shared" si="57"/>
        <v>140</v>
      </c>
      <c r="E144" s="2"/>
      <c r="F144" s="2">
        <f t="shared" si="51"/>
        <v>0</v>
      </c>
      <c r="J144" s="1">
        <f t="shared" si="52"/>
        <v>0</v>
      </c>
      <c r="M144" s="8" t="str">
        <f>IF(D144&lt;=L$4,SMALL(E$4:E$202,D144),"")</f>
        <v/>
      </c>
      <c r="N144" s="8" t="str">
        <f>IF(D144&lt;=L$4,VLOOKUP(M144,E$4:F$202,2,FALSE),"")</f>
        <v/>
      </c>
      <c r="O144" s="1" t="str">
        <f>IF(D144&lt;=L$4,VLOOKUP(M144,E$4:J$202,6,FALSE),"")</f>
        <v/>
      </c>
      <c r="P144" s="40" t="str">
        <f>IF(D144&lt;=L$4,VLOOKUP(O144,A$4:B$202,2,FALSE),"")</f>
        <v/>
      </c>
      <c r="Q144" s="40" t="str">
        <f t="shared" si="53"/>
        <v/>
      </c>
      <c r="R144" s="6">
        <f t="shared" si="54"/>
        <v>0</v>
      </c>
      <c r="S144" s="6">
        <f>IF(AND(D144&lt;=L$4,P144&lt;&gt;"Y"),IF(N144&lt;VLOOKUP(O144,Runners!A$3:CT$201,S$1,FALSE),IF(Y$2="zero",0,Y$2),0),0)</f>
        <v>0</v>
      </c>
      <c r="T144" s="6">
        <f t="shared" si="55"/>
        <v>0</v>
      </c>
      <c r="U144" s="2"/>
      <c r="V144" s="2" t="str">
        <f>IF(O144&lt;&gt;"",VLOOKUP(O144,Runners!CZ$3:DM$201,V$1,FALSE),"")</f>
        <v/>
      </c>
      <c r="W144" s="19" t="str">
        <f t="shared" si="56"/>
        <v/>
      </c>
    </row>
    <row r="145" spans="3:23" x14ac:dyDescent="0.2">
      <c r="C145" s="3">
        <f>IF(A145&lt;&gt;"",VLOOKUP(A145,Runners!A$3:AS$201,C$1,FALSE),0)</f>
        <v>0</v>
      </c>
      <c r="D145" s="6">
        <f t="shared" si="57"/>
        <v>141</v>
      </c>
      <c r="E145" s="2"/>
      <c r="F145" s="2">
        <f t="shared" si="51"/>
        <v>0</v>
      </c>
      <c r="J145" s="1">
        <f t="shared" si="52"/>
        <v>0</v>
      </c>
      <c r="M145" s="8" t="str">
        <f>IF(D145&lt;=L$4,SMALL(E$4:E$202,D145),"")</f>
        <v/>
      </c>
      <c r="N145" s="8" t="str">
        <f>IF(D145&lt;=L$4,VLOOKUP(M145,E$4:F$202,2,FALSE),"")</f>
        <v/>
      </c>
      <c r="O145" s="1" t="str">
        <f>IF(D145&lt;=L$4,VLOOKUP(M145,E$4:J$202,6,FALSE),"")</f>
        <v/>
      </c>
      <c r="P145" s="40" t="str">
        <f>IF(D145&lt;=L$4,VLOOKUP(O145,A$4:B$202,2,FALSE),"")</f>
        <v/>
      </c>
      <c r="Q145" s="40" t="str">
        <f t="shared" si="53"/>
        <v/>
      </c>
      <c r="R145" s="6">
        <f t="shared" si="54"/>
        <v>0</v>
      </c>
      <c r="S145" s="6">
        <f>IF(AND(D145&lt;=L$4,P145&lt;&gt;"Y"),IF(N145&lt;VLOOKUP(O145,Runners!A$3:CT$201,S$1,FALSE),IF(Y$2="zero",0,Y$2),0),0)</f>
        <v>0</v>
      </c>
      <c r="T145" s="6">
        <f t="shared" si="55"/>
        <v>0</v>
      </c>
      <c r="U145" s="2"/>
      <c r="V145" s="2" t="str">
        <f>IF(O145&lt;&gt;"",VLOOKUP(O145,Runners!CZ$3:DM$201,V$1,FALSE),"")</f>
        <v/>
      </c>
      <c r="W145" s="19" t="str">
        <f t="shared" si="56"/>
        <v/>
      </c>
    </row>
    <row r="146" spans="3:23" x14ac:dyDescent="0.2">
      <c r="C146" s="3">
        <f>IF(A146&lt;&gt;"",VLOOKUP(A146,Runners!A$3:AS$201,C$1,FALSE),0)</f>
        <v>0</v>
      </c>
      <c r="D146" s="6">
        <f t="shared" si="57"/>
        <v>142</v>
      </c>
      <c r="E146" s="2"/>
      <c r="F146" s="2">
        <f t="shared" si="51"/>
        <v>0</v>
      </c>
      <c r="J146" s="1">
        <f t="shared" si="52"/>
        <v>0</v>
      </c>
      <c r="M146" s="8" t="str">
        <f>IF(D146&lt;=L$4,SMALL(E$4:E$202,D146),"")</f>
        <v/>
      </c>
      <c r="N146" s="8" t="str">
        <f>IF(D146&lt;=L$4,VLOOKUP(M146,E$4:F$202,2,FALSE),"")</f>
        <v/>
      </c>
      <c r="O146" s="1" t="str">
        <f>IF(D146&lt;=L$4,VLOOKUP(M146,E$4:J$202,6,FALSE),"")</f>
        <v/>
      </c>
      <c r="P146" s="40" t="str">
        <f>IF(D146&lt;=L$4,VLOOKUP(O146,A$4:B$202,2,FALSE),"")</f>
        <v/>
      </c>
      <c r="Q146" s="40" t="str">
        <f t="shared" si="53"/>
        <v/>
      </c>
      <c r="R146" s="6">
        <f t="shared" si="54"/>
        <v>0</v>
      </c>
      <c r="S146" s="6">
        <f>IF(AND(D146&lt;=L$4,P146&lt;&gt;"Y"),IF(N146&lt;VLOOKUP(O146,Runners!A$3:CT$201,S$1,FALSE),IF(Y$2="zero",0,Y$2),0),0)</f>
        <v>0</v>
      </c>
      <c r="T146" s="6">
        <f t="shared" si="55"/>
        <v>0</v>
      </c>
      <c r="U146" s="2"/>
      <c r="V146" s="2" t="str">
        <f>IF(O146&lt;&gt;"",VLOOKUP(O146,Runners!CZ$3:DM$201,V$1,FALSE),"")</f>
        <v/>
      </c>
      <c r="W146" s="19" t="str">
        <f t="shared" si="56"/>
        <v/>
      </c>
    </row>
    <row r="147" spans="3:23" x14ac:dyDescent="0.2">
      <c r="C147" s="3">
        <f>IF(A147&lt;&gt;"",VLOOKUP(A147,Runners!A$3:AS$201,C$1,FALSE),0)</f>
        <v>0</v>
      </c>
      <c r="D147" s="6">
        <f t="shared" si="57"/>
        <v>143</v>
      </c>
      <c r="E147" s="2"/>
      <c r="F147" s="2">
        <f t="shared" si="51"/>
        <v>0</v>
      </c>
      <c r="J147" s="1">
        <f t="shared" si="52"/>
        <v>0</v>
      </c>
      <c r="M147" s="8" t="str">
        <f>IF(D147&lt;=L$4,SMALL(E$4:E$202,D147),"")</f>
        <v/>
      </c>
      <c r="N147" s="8" t="str">
        <f>IF(D147&lt;=L$4,VLOOKUP(M147,E$4:F$202,2,FALSE),"")</f>
        <v/>
      </c>
      <c r="O147" s="1" t="str">
        <f>IF(D147&lt;=L$4,VLOOKUP(M147,E$4:J$202,6,FALSE),"")</f>
        <v/>
      </c>
      <c r="P147" s="40" t="str">
        <f>IF(D147&lt;=L$4,VLOOKUP(O147,A$4:B$202,2,FALSE),"")</f>
        <v/>
      </c>
      <c r="Q147" s="40" t="str">
        <f t="shared" si="53"/>
        <v/>
      </c>
      <c r="R147" s="6">
        <f t="shared" si="54"/>
        <v>0</v>
      </c>
      <c r="S147" s="6">
        <f>IF(AND(D147&lt;=L$4,P147&lt;&gt;"Y"),IF(N147&lt;VLOOKUP(O147,Runners!A$3:CT$201,S$1,FALSE),IF(Y$2="zero",0,Y$2),0),0)</f>
        <v>0</v>
      </c>
      <c r="T147" s="6">
        <f t="shared" si="55"/>
        <v>0</v>
      </c>
      <c r="U147" s="2"/>
      <c r="V147" s="2" t="str">
        <f>IF(O147&lt;&gt;"",VLOOKUP(O147,Runners!CZ$3:DM$201,V$1,FALSE),"")</f>
        <v/>
      </c>
      <c r="W147" s="19" t="str">
        <f t="shared" si="56"/>
        <v/>
      </c>
    </row>
    <row r="148" spans="3:23" x14ac:dyDescent="0.2">
      <c r="C148" s="3">
        <f>IF(A148&lt;&gt;"",VLOOKUP(A148,Runners!A$3:AS$201,C$1,FALSE),0)</f>
        <v>0</v>
      </c>
      <c r="D148" s="6">
        <f t="shared" si="57"/>
        <v>144</v>
      </c>
      <c r="E148" s="2"/>
      <c r="F148" s="2">
        <f t="shared" si="51"/>
        <v>0</v>
      </c>
      <c r="J148" s="1">
        <f t="shared" si="52"/>
        <v>0</v>
      </c>
      <c r="M148" s="8" t="str">
        <f>IF(D148&lt;=L$4,SMALL(E$4:E$202,D148),"")</f>
        <v/>
      </c>
      <c r="N148" s="8" t="str">
        <f>IF(D148&lt;=L$4,VLOOKUP(M148,E$4:F$202,2,FALSE),"")</f>
        <v/>
      </c>
      <c r="O148" s="1" t="str">
        <f>IF(D148&lt;=L$4,VLOOKUP(M148,E$4:J$202,6,FALSE),"")</f>
        <v/>
      </c>
      <c r="P148" s="40" t="str">
        <f>IF(D148&lt;=L$4,VLOOKUP(O148,A$4:B$202,2,FALSE),"")</f>
        <v/>
      </c>
      <c r="Q148" s="40" t="str">
        <f t="shared" si="53"/>
        <v/>
      </c>
      <c r="R148" s="6">
        <f t="shared" si="54"/>
        <v>0</v>
      </c>
      <c r="S148" s="6">
        <f>IF(AND(D148&lt;=L$4,P148&lt;&gt;"Y"),IF(N148&lt;VLOOKUP(O148,Runners!A$3:CT$201,S$1,FALSE),IF(Y$2="zero",0,Y$2),0),0)</f>
        <v>0</v>
      </c>
      <c r="T148" s="6">
        <f t="shared" si="55"/>
        <v>0</v>
      </c>
      <c r="U148" s="2"/>
      <c r="V148" s="2" t="str">
        <f>IF(O148&lt;&gt;"",VLOOKUP(O148,Runners!CZ$3:DM$201,V$1,FALSE),"")</f>
        <v/>
      </c>
      <c r="W148" s="19" t="str">
        <f t="shared" si="56"/>
        <v/>
      </c>
    </row>
    <row r="149" spans="3:23" x14ac:dyDescent="0.2">
      <c r="C149" s="3">
        <f>IF(A149&lt;&gt;"",VLOOKUP(A149,Runners!A$3:AS$201,C$1,FALSE),0)</f>
        <v>0</v>
      </c>
      <c r="D149" s="6">
        <f t="shared" si="57"/>
        <v>145</v>
      </c>
      <c r="E149" s="2"/>
      <c r="F149" s="2">
        <f t="shared" si="51"/>
        <v>0</v>
      </c>
      <c r="J149" s="1">
        <f t="shared" si="52"/>
        <v>0</v>
      </c>
      <c r="M149" s="8" t="str">
        <f>IF(D149&lt;=L$4,SMALL(E$4:E$202,D149),"")</f>
        <v/>
      </c>
      <c r="N149" s="8" t="str">
        <f>IF(D149&lt;=L$4,VLOOKUP(M149,E$4:F$202,2,FALSE),"")</f>
        <v/>
      </c>
      <c r="O149" s="1" t="str">
        <f>IF(D149&lt;=L$4,VLOOKUP(M149,E$4:J$202,6,FALSE),"")</f>
        <v/>
      </c>
      <c r="P149" s="40" t="str">
        <f>IF(D149&lt;=L$4,VLOOKUP(O149,A$4:B$202,2,FALSE),"")</f>
        <v/>
      </c>
      <c r="Q149" s="40" t="str">
        <f t="shared" si="53"/>
        <v/>
      </c>
      <c r="R149" s="6">
        <f t="shared" si="54"/>
        <v>0</v>
      </c>
      <c r="S149" s="6">
        <f>IF(AND(D149&lt;=L$4,P149&lt;&gt;"Y"),IF(N149&lt;VLOOKUP(O149,Runners!A$3:CT$201,S$1,FALSE),IF(Y$2="zero",0,Y$2),0),0)</f>
        <v>0</v>
      </c>
      <c r="T149" s="6">
        <f t="shared" si="55"/>
        <v>0</v>
      </c>
      <c r="U149" s="2"/>
      <c r="V149" s="2" t="str">
        <f>IF(O149&lt;&gt;"",VLOOKUP(O149,Runners!CZ$3:DM$201,V$1,FALSE),"")</f>
        <v/>
      </c>
      <c r="W149" s="19" t="str">
        <f t="shared" si="56"/>
        <v/>
      </c>
    </row>
    <row r="150" spans="3:23" x14ac:dyDescent="0.2">
      <c r="C150" s="3">
        <f>IF(A150&lt;&gt;"",VLOOKUP(A150,Runners!A$3:AS$201,C$1,FALSE),0)</f>
        <v>0</v>
      </c>
      <c r="D150" s="6">
        <f t="shared" si="57"/>
        <v>146</v>
      </c>
      <c r="E150" s="2"/>
      <c r="F150" s="2">
        <f t="shared" si="51"/>
        <v>0</v>
      </c>
      <c r="J150" s="1">
        <f t="shared" si="52"/>
        <v>0</v>
      </c>
      <c r="M150" s="8" t="str">
        <f>IF(D150&lt;=L$4,SMALL(E$4:E$202,D150),"")</f>
        <v/>
      </c>
      <c r="N150" s="8" t="str">
        <f>IF(D150&lt;=L$4,VLOOKUP(M150,E$4:F$202,2,FALSE),"")</f>
        <v/>
      </c>
      <c r="O150" s="1" t="str">
        <f>IF(D150&lt;=L$4,VLOOKUP(M150,E$4:J$202,6,FALSE),"")</f>
        <v/>
      </c>
      <c r="P150" s="40" t="str">
        <f>IF(D150&lt;=L$4,VLOOKUP(O150,A$4:B$202,2,FALSE),"")</f>
        <v/>
      </c>
      <c r="Q150" s="40" t="str">
        <f t="shared" si="53"/>
        <v/>
      </c>
      <c r="R150" s="6">
        <f t="shared" si="54"/>
        <v>0</v>
      </c>
      <c r="S150" s="6">
        <f>IF(AND(D150&lt;=L$4,P150&lt;&gt;"Y"),IF(N150&lt;VLOOKUP(O150,Runners!A$3:CT$201,S$1,FALSE),IF(Y$2="zero",0,Y$2),0),0)</f>
        <v>0</v>
      </c>
      <c r="T150" s="6">
        <f t="shared" si="55"/>
        <v>0</v>
      </c>
      <c r="U150" s="2"/>
      <c r="V150" s="2" t="str">
        <f>IF(O150&lt;&gt;"",VLOOKUP(O150,Runners!CZ$3:DM$201,V$1,FALSE),"")</f>
        <v/>
      </c>
      <c r="W150" s="19" t="str">
        <f t="shared" si="56"/>
        <v/>
      </c>
    </row>
    <row r="151" spans="3:23" x14ac:dyDescent="0.2">
      <c r="C151" s="3">
        <f>IF(A151&lt;&gt;"",VLOOKUP(A151,Runners!A$3:AS$201,C$1,FALSE),0)</f>
        <v>0</v>
      </c>
      <c r="D151" s="6">
        <f t="shared" si="57"/>
        <v>147</v>
      </c>
      <c r="E151" s="2"/>
      <c r="F151" s="2">
        <f t="shared" si="51"/>
        <v>0</v>
      </c>
      <c r="J151" s="1">
        <f t="shared" si="52"/>
        <v>0</v>
      </c>
      <c r="M151" s="8" t="str">
        <f>IF(D151&lt;=L$4,SMALL(E$4:E$202,D151),"")</f>
        <v/>
      </c>
      <c r="N151" s="8" t="str">
        <f>IF(D151&lt;=L$4,VLOOKUP(M151,E$4:F$202,2,FALSE),"")</f>
        <v/>
      </c>
      <c r="O151" s="1" t="str">
        <f>IF(D151&lt;=L$4,VLOOKUP(M151,E$4:J$202,6,FALSE),"")</f>
        <v/>
      </c>
      <c r="P151" s="40" t="str">
        <f>IF(D151&lt;=L$4,VLOOKUP(O151,A$4:B$202,2,FALSE),"")</f>
        <v/>
      </c>
      <c r="Q151" s="40" t="str">
        <f t="shared" si="53"/>
        <v/>
      </c>
      <c r="R151" s="6">
        <f t="shared" si="54"/>
        <v>0</v>
      </c>
      <c r="S151" s="6">
        <f>IF(AND(D151&lt;=L$4,P151&lt;&gt;"Y"),IF(N151&lt;VLOOKUP(O151,Runners!A$3:CT$201,S$1,FALSE),IF(Y$2="zero",0,Y$2),0),0)</f>
        <v>0</v>
      </c>
      <c r="T151" s="6">
        <f t="shared" si="55"/>
        <v>0</v>
      </c>
      <c r="U151" s="2"/>
      <c r="V151" s="2" t="str">
        <f>IF(O151&lt;&gt;"",VLOOKUP(O151,Runners!CZ$3:DM$201,V$1,FALSE),"")</f>
        <v/>
      </c>
      <c r="W151" s="19" t="str">
        <f t="shared" si="56"/>
        <v/>
      </c>
    </row>
    <row r="152" spans="3:23" x14ac:dyDescent="0.2">
      <c r="C152" s="3">
        <f>IF(A152&lt;&gt;"",VLOOKUP(A152,Runners!A$3:AS$201,C$1,FALSE),0)</f>
        <v>0</v>
      </c>
      <c r="D152" s="6">
        <f t="shared" si="57"/>
        <v>148</v>
      </c>
      <c r="E152" s="2"/>
      <c r="F152" s="2">
        <f t="shared" si="51"/>
        <v>0</v>
      </c>
      <c r="J152" s="1">
        <f t="shared" si="52"/>
        <v>0</v>
      </c>
      <c r="M152" s="8" t="str">
        <f>IF(D152&lt;=L$4,SMALL(E$4:E$202,D152),"")</f>
        <v/>
      </c>
      <c r="N152" s="8" t="str">
        <f>IF(D152&lt;=L$4,VLOOKUP(M152,E$4:F$202,2,FALSE),"")</f>
        <v/>
      </c>
      <c r="O152" s="1" t="str">
        <f>IF(D152&lt;=L$4,VLOOKUP(M152,E$4:J$202,6,FALSE),"")</f>
        <v/>
      </c>
      <c r="P152" s="40" t="str">
        <f>IF(D152&lt;=L$4,VLOOKUP(O152,A$4:B$202,2,FALSE),"")</f>
        <v/>
      </c>
      <c r="Q152" s="40" t="str">
        <f t="shared" si="53"/>
        <v/>
      </c>
      <c r="R152" s="6">
        <f t="shared" si="54"/>
        <v>0</v>
      </c>
      <c r="S152" s="6">
        <f>IF(AND(D152&lt;=L$4,P152&lt;&gt;"Y"),IF(N152&lt;VLOOKUP(O152,Runners!A$3:CT$201,S$1,FALSE),IF(Y$2="zero",0,Y$2),0),0)</f>
        <v>0</v>
      </c>
      <c r="T152" s="6">
        <f t="shared" si="55"/>
        <v>0</v>
      </c>
      <c r="U152" s="2"/>
      <c r="V152" s="2" t="str">
        <f>IF(O152&lt;&gt;"",VLOOKUP(O152,Runners!CZ$3:DM$201,V$1,FALSE),"")</f>
        <v/>
      </c>
      <c r="W152" s="19" t="str">
        <f t="shared" si="56"/>
        <v/>
      </c>
    </row>
    <row r="153" spans="3:23" x14ac:dyDescent="0.2">
      <c r="C153" s="3">
        <f>IF(A153&lt;&gt;"",VLOOKUP(A153,Runners!A$3:AS$201,C$1,FALSE),0)</f>
        <v>0</v>
      </c>
      <c r="D153" s="6">
        <f t="shared" si="57"/>
        <v>149</v>
      </c>
      <c r="E153" s="2"/>
      <c r="F153" s="2">
        <f t="shared" si="51"/>
        <v>0</v>
      </c>
      <c r="J153" s="1">
        <f t="shared" si="52"/>
        <v>0</v>
      </c>
      <c r="M153" s="8" t="str">
        <f>IF(D153&lt;=L$4,SMALL(E$4:E$202,D153),"")</f>
        <v/>
      </c>
      <c r="N153" s="8" t="str">
        <f>IF(D153&lt;=L$4,VLOOKUP(M153,E$4:F$202,2,FALSE),"")</f>
        <v/>
      </c>
      <c r="O153" s="1" t="str">
        <f>IF(D153&lt;=L$4,VLOOKUP(M153,E$4:J$202,6,FALSE),"")</f>
        <v/>
      </c>
      <c r="P153" s="40" t="str">
        <f>IF(D153&lt;=L$4,VLOOKUP(O153,A$4:B$202,2,FALSE),"")</f>
        <v/>
      </c>
      <c r="Q153" s="40" t="str">
        <f t="shared" si="53"/>
        <v/>
      </c>
      <c r="R153" s="6">
        <f t="shared" si="54"/>
        <v>0</v>
      </c>
      <c r="S153" s="6">
        <f>IF(AND(D153&lt;=L$4,P153&lt;&gt;"Y"),IF(N153&lt;VLOOKUP(O153,Runners!A$3:CT$201,S$1,FALSE),IF(Y$2="zero",0,Y$2),0),0)</f>
        <v>0</v>
      </c>
      <c r="T153" s="6">
        <f t="shared" si="55"/>
        <v>0</v>
      </c>
      <c r="U153" s="2"/>
      <c r="V153" s="2" t="str">
        <f>IF(O153&lt;&gt;"",VLOOKUP(O153,Runners!CZ$3:DM$201,V$1,FALSE),"")</f>
        <v/>
      </c>
      <c r="W153" s="19" t="str">
        <f t="shared" si="56"/>
        <v/>
      </c>
    </row>
    <row r="154" spans="3:23" x14ac:dyDescent="0.2">
      <c r="C154" s="3">
        <f>IF(A154&lt;&gt;"",VLOOKUP(A154,Runners!A$3:AS$201,C$1,FALSE),0)</f>
        <v>0</v>
      </c>
      <c r="D154" s="6">
        <f t="shared" si="57"/>
        <v>150</v>
      </c>
      <c r="E154" s="2"/>
      <c r="F154" s="2">
        <f t="shared" si="51"/>
        <v>0</v>
      </c>
      <c r="J154" s="1">
        <f t="shared" si="52"/>
        <v>0</v>
      </c>
      <c r="M154" s="8" t="str">
        <f>IF(D154&lt;=L$4,SMALL(E$4:E$202,D154),"")</f>
        <v/>
      </c>
      <c r="N154" s="8" t="str">
        <f>IF(D154&lt;=L$4,VLOOKUP(M154,E$4:F$202,2,FALSE),"")</f>
        <v/>
      </c>
      <c r="O154" s="1" t="str">
        <f>IF(D154&lt;=L$4,VLOOKUP(M154,E$4:J$202,6,FALSE),"")</f>
        <v/>
      </c>
      <c r="P154" s="40" t="str">
        <f>IF(D154&lt;=L$4,VLOOKUP(O154,A$4:B$202,2,FALSE),"")</f>
        <v/>
      </c>
      <c r="Q154" s="40" t="str">
        <f t="shared" si="53"/>
        <v/>
      </c>
      <c r="R154" s="6">
        <f t="shared" si="54"/>
        <v>0</v>
      </c>
      <c r="S154" s="6">
        <f>IF(AND(D154&lt;=L$4,P154&lt;&gt;"Y"),IF(N154&lt;VLOOKUP(O154,Runners!A$3:CT$201,S$1,FALSE),IF(Y$2="zero",0,Y$2),0),0)</f>
        <v>0</v>
      </c>
      <c r="T154" s="6">
        <f t="shared" si="55"/>
        <v>0</v>
      </c>
      <c r="U154" s="2"/>
      <c r="V154" s="2" t="str">
        <f>IF(O154&lt;&gt;"",VLOOKUP(O154,Runners!CZ$3:DM$201,V$1,FALSE),"")</f>
        <v/>
      </c>
      <c r="W154" s="19" t="str">
        <f t="shared" si="56"/>
        <v/>
      </c>
    </row>
    <row r="155" spans="3:23" x14ac:dyDescent="0.2">
      <c r="C155" s="3">
        <f>IF(A155&lt;&gt;"",VLOOKUP(A155,Runners!A$3:AS$201,C$1,FALSE),0)</f>
        <v>0</v>
      </c>
      <c r="D155" s="6">
        <f t="shared" si="57"/>
        <v>151</v>
      </c>
      <c r="E155" s="2"/>
      <c r="F155" s="2">
        <f t="shared" si="51"/>
        <v>0</v>
      </c>
      <c r="J155" s="1">
        <f t="shared" si="52"/>
        <v>0</v>
      </c>
      <c r="M155" s="8" t="str">
        <f>IF(D155&lt;=L$4,SMALL(E$4:E$202,D155),"")</f>
        <v/>
      </c>
      <c r="N155" s="8" t="str">
        <f>IF(D155&lt;=L$4,VLOOKUP(M155,E$4:F$202,2,FALSE),"")</f>
        <v/>
      </c>
      <c r="O155" s="1" t="str">
        <f>IF(D155&lt;=L$4,VLOOKUP(M155,E$4:J$202,6,FALSE),"")</f>
        <v/>
      </c>
      <c r="P155" s="40" t="str">
        <f>IF(D155&lt;=L$4,VLOOKUP(O155,A$4:B$202,2,FALSE),"")</f>
        <v/>
      </c>
      <c r="Q155" s="40" t="str">
        <f t="shared" si="53"/>
        <v/>
      </c>
      <c r="R155" s="6">
        <f t="shared" si="54"/>
        <v>0</v>
      </c>
      <c r="S155" s="6">
        <f>IF(AND(D155&lt;=L$4,P155&lt;&gt;"Y"),IF(N155&lt;VLOOKUP(O155,Runners!A$3:CT$201,S$1,FALSE),IF(Y$2="zero",0,Y$2),0),0)</f>
        <v>0</v>
      </c>
      <c r="T155" s="6">
        <f t="shared" si="55"/>
        <v>0</v>
      </c>
      <c r="U155" s="2"/>
      <c r="V155" s="2" t="str">
        <f>IF(O155&lt;&gt;"",VLOOKUP(O155,Runners!CZ$3:DM$201,V$1,FALSE),"")</f>
        <v/>
      </c>
      <c r="W155" s="19" t="str">
        <f t="shared" si="56"/>
        <v/>
      </c>
    </row>
    <row r="156" spans="3:23" x14ac:dyDescent="0.2">
      <c r="C156" s="3">
        <f>IF(A156&lt;&gt;"",VLOOKUP(A156,Runners!A$3:AS$201,C$1,FALSE),0)</f>
        <v>0</v>
      </c>
      <c r="D156" s="6">
        <f t="shared" si="57"/>
        <v>152</v>
      </c>
      <c r="E156" s="2"/>
      <c r="F156" s="2">
        <f t="shared" si="51"/>
        <v>0</v>
      </c>
      <c r="J156" s="1">
        <f t="shared" si="52"/>
        <v>0</v>
      </c>
      <c r="M156" s="8" t="str">
        <f>IF(D156&lt;=L$4,SMALL(E$4:E$202,D156),"")</f>
        <v/>
      </c>
      <c r="N156" s="8" t="str">
        <f>IF(D156&lt;=L$4,VLOOKUP(M156,E$4:F$202,2,FALSE),"")</f>
        <v/>
      </c>
      <c r="O156" s="1" t="str">
        <f>IF(D156&lt;=L$4,VLOOKUP(M156,E$4:J$202,6,FALSE),"")</f>
        <v/>
      </c>
      <c r="P156" s="40" t="str">
        <f>IF(D156&lt;=L$4,VLOOKUP(O156,A$4:B$202,2,FALSE),"")</f>
        <v/>
      </c>
      <c r="Q156" s="40" t="str">
        <f t="shared" si="53"/>
        <v/>
      </c>
      <c r="R156" s="6">
        <f t="shared" si="54"/>
        <v>0</v>
      </c>
      <c r="S156" s="6">
        <f>IF(AND(D156&lt;=L$4,P156&lt;&gt;"Y"),IF(N156&lt;VLOOKUP(O156,Runners!A$3:CT$201,S$1,FALSE),IF(Y$2="zero",0,Y$2),0),0)</f>
        <v>0</v>
      </c>
      <c r="T156" s="6">
        <f t="shared" si="55"/>
        <v>0</v>
      </c>
      <c r="U156" s="2"/>
      <c r="V156" s="2" t="str">
        <f>IF(O156&lt;&gt;"",VLOOKUP(O156,Runners!CZ$3:DM$201,V$1,FALSE),"")</f>
        <v/>
      </c>
      <c r="W156" s="19" t="str">
        <f t="shared" si="56"/>
        <v/>
      </c>
    </row>
    <row r="157" spans="3:23" x14ac:dyDescent="0.2">
      <c r="C157" s="3">
        <f>IF(A157&lt;&gt;"",VLOOKUP(A157,Runners!A$3:AS$201,C$1,FALSE),0)</f>
        <v>0</v>
      </c>
      <c r="D157" s="6">
        <f t="shared" si="57"/>
        <v>153</v>
      </c>
      <c r="E157" s="2"/>
      <c r="F157" s="2">
        <f t="shared" si="51"/>
        <v>0</v>
      </c>
      <c r="J157" s="1">
        <f t="shared" si="52"/>
        <v>0</v>
      </c>
      <c r="M157" s="8" t="str">
        <f>IF(D157&lt;=L$4,SMALL(E$4:E$202,D157),"")</f>
        <v/>
      </c>
      <c r="N157" s="8" t="str">
        <f>IF(D157&lt;=L$4,VLOOKUP(M157,E$4:F$202,2,FALSE),"")</f>
        <v/>
      </c>
      <c r="O157" s="1" t="str">
        <f>IF(D157&lt;=L$4,VLOOKUP(M157,E$4:J$202,6,FALSE),"")</f>
        <v/>
      </c>
      <c r="P157" s="40" t="str">
        <f>IF(D157&lt;=L$4,VLOOKUP(O157,A$4:B$202,2,FALSE),"")</f>
        <v/>
      </c>
      <c r="Q157" s="40" t="str">
        <f t="shared" si="53"/>
        <v/>
      </c>
      <c r="R157" s="6">
        <f t="shared" si="54"/>
        <v>0</v>
      </c>
      <c r="S157" s="6">
        <f>IF(AND(D157&lt;=L$4,P157&lt;&gt;"Y"),IF(N157&lt;VLOOKUP(O157,Runners!A$3:CT$201,S$1,FALSE),IF(Y$2="zero",0,Y$2),0),0)</f>
        <v>0</v>
      </c>
      <c r="T157" s="6">
        <f t="shared" si="55"/>
        <v>0</v>
      </c>
      <c r="U157" s="2"/>
      <c r="V157" s="2" t="str">
        <f>IF(O157&lt;&gt;"",VLOOKUP(O157,Runners!CZ$3:DM$201,V$1,FALSE),"")</f>
        <v/>
      </c>
      <c r="W157" s="19" t="str">
        <f t="shared" si="56"/>
        <v/>
      </c>
    </row>
    <row r="158" spans="3:23" x14ac:dyDescent="0.2">
      <c r="C158" s="3">
        <f>IF(A158&lt;&gt;"",VLOOKUP(A158,Runners!A$3:AS$201,C$1,FALSE),0)</f>
        <v>0</v>
      </c>
      <c r="D158" s="6">
        <f t="shared" si="57"/>
        <v>154</v>
      </c>
      <c r="E158" s="2"/>
      <c r="F158" s="2">
        <f t="shared" si="51"/>
        <v>0</v>
      </c>
      <c r="J158" s="1">
        <f t="shared" si="52"/>
        <v>0</v>
      </c>
      <c r="M158" s="8" t="str">
        <f>IF(D158&lt;=L$4,SMALL(E$4:E$202,D158),"")</f>
        <v/>
      </c>
      <c r="N158" s="8" t="str">
        <f>IF(D158&lt;=L$4,VLOOKUP(M158,E$4:F$202,2,FALSE),"")</f>
        <v/>
      </c>
      <c r="O158" s="1" t="str">
        <f>IF(D158&lt;=L$4,VLOOKUP(M158,E$4:J$202,6,FALSE),"")</f>
        <v/>
      </c>
      <c r="P158" s="40" t="str">
        <f>IF(D158&lt;=L$4,VLOOKUP(O158,A$4:B$202,2,FALSE),"")</f>
        <v/>
      </c>
      <c r="Q158" s="40" t="str">
        <f t="shared" si="53"/>
        <v/>
      </c>
      <c r="R158" s="6">
        <f t="shared" si="54"/>
        <v>0</v>
      </c>
      <c r="S158" s="6">
        <f>IF(AND(D158&lt;=L$4,P158&lt;&gt;"Y"),IF(N158&lt;VLOOKUP(O158,Runners!A$3:CT$201,S$1,FALSE),IF(Y$2="zero",0,Y$2),0),0)</f>
        <v>0</v>
      </c>
      <c r="T158" s="6">
        <f t="shared" si="55"/>
        <v>0</v>
      </c>
      <c r="U158" s="2"/>
      <c r="V158" s="2" t="str">
        <f>IF(O158&lt;&gt;"",VLOOKUP(O158,Runners!CZ$3:DM$201,V$1,FALSE),"")</f>
        <v/>
      </c>
      <c r="W158" s="19" t="str">
        <f t="shared" si="56"/>
        <v/>
      </c>
    </row>
    <row r="159" spans="3:23" x14ac:dyDescent="0.2">
      <c r="C159" s="3">
        <f>IF(A159&lt;&gt;"",VLOOKUP(A159,Runners!A$3:AS$201,C$1,FALSE),0)</f>
        <v>0</v>
      </c>
      <c r="D159" s="6">
        <f t="shared" si="57"/>
        <v>155</v>
      </c>
      <c r="E159" s="2"/>
      <c r="F159" s="2">
        <f t="shared" si="51"/>
        <v>0</v>
      </c>
      <c r="J159" s="1">
        <f t="shared" si="52"/>
        <v>0</v>
      </c>
      <c r="M159" s="8" t="str">
        <f>IF(D159&lt;=L$4,SMALL(E$4:E$202,D159),"")</f>
        <v/>
      </c>
      <c r="N159" s="8" t="str">
        <f>IF(D159&lt;=L$4,VLOOKUP(M159,E$4:F$202,2,FALSE),"")</f>
        <v/>
      </c>
      <c r="O159" s="1" t="str">
        <f>IF(D159&lt;=L$4,VLOOKUP(M159,E$4:J$202,6,FALSE),"")</f>
        <v/>
      </c>
      <c r="P159" s="40" t="str">
        <f>IF(D159&lt;=L$4,VLOOKUP(O159,A$4:B$202,2,FALSE),"")</f>
        <v/>
      </c>
      <c r="Q159" s="40" t="str">
        <f t="shared" si="53"/>
        <v/>
      </c>
      <c r="R159" s="6">
        <f t="shared" si="54"/>
        <v>0</v>
      </c>
      <c r="S159" s="6">
        <f>IF(AND(D159&lt;=L$4,P159&lt;&gt;"Y"),IF(N159&lt;VLOOKUP(O159,Runners!A$3:CT$201,S$1,FALSE),IF(Y$2="zero",0,Y$2),0),0)</f>
        <v>0</v>
      </c>
      <c r="T159" s="6">
        <f t="shared" si="55"/>
        <v>0</v>
      </c>
      <c r="U159" s="2"/>
      <c r="V159" s="2" t="str">
        <f>IF(O159&lt;&gt;"",VLOOKUP(O159,Runners!CZ$3:DM$201,V$1,FALSE),"")</f>
        <v/>
      </c>
      <c r="W159" s="19" t="str">
        <f t="shared" si="56"/>
        <v/>
      </c>
    </row>
    <row r="160" spans="3:23" x14ac:dyDescent="0.2">
      <c r="C160" s="3">
        <f>IF(A160&lt;&gt;"",VLOOKUP(A160,Runners!A$3:AS$201,C$1,FALSE),0)</f>
        <v>0</v>
      </c>
      <c r="D160" s="6">
        <f t="shared" si="57"/>
        <v>156</v>
      </c>
      <c r="E160" s="2"/>
      <c r="F160" s="2">
        <f t="shared" si="51"/>
        <v>0</v>
      </c>
      <c r="J160" s="1">
        <f t="shared" si="52"/>
        <v>0</v>
      </c>
      <c r="M160" s="8" t="str">
        <f>IF(D160&lt;=L$4,SMALL(E$4:E$202,D160),"")</f>
        <v/>
      </c>
      <c r="N160" s="8" t="str">
        <f>IF(D160&lt;=L$4,VLOOKUP(M160,E$4:F$202,2,FALSE),"")</f>
        <v/>
      </c>
      <c r="O160" s="1" t="str">
        <f>IF(D160&lt;=L$4,VLOOKUP(M160,E$4:J$202,6,FALSE),"")</f>
        <v/>
      </c>
      <c r="P160" s="40" t="str">
        <f>IF(D160&lt;=L$4,VLOOKUP(O160,A$4:B$202,2,FALSE),"")</f>
        <v/>
      </c>
      <c r="Q160" s="40" t="str">
        <f t="shared" si="53"/>
        <v/>
      </c>
      <c r="R160" s="6">
        <f t="shared" si="54"/>
        <v>0</v>
      </c>
      <c r="S160" s="6">
        <f>IF(AND(D160&lt;=L$4,P160&lt;&gt;"Y"),IF(N160&lt;VLOOKUP(O160,Runners!A$3:CT$201,S$1,FALSE),IF(Y$2="zero",0,Y$2),0),0)</f>
        <v>0</v>
      </c>
      <c r="T160" s="6">
        <f t="shared" si="55"/>
        <v>0</v>
      </c>
      <c r="U160" s="2"/>
      <c r="V160" s="2" t="str">
        <f>IF(O160&lt;&gt;"",VLOOKUP(O160,Runners!CZ$3:DM$201,V$1,FALSE),"")</f>
        <v/>
      </c>
      <c r="W160" s="19" t="str">
        <f t="shared" si="56"/>
        <v/>
      </c>
    </row>
    <row r="161" spans="3:23" x14ac:dyDescent="0.2">
      <c r="C161" s="3">
        <f>IF(A161&lt;&gt;"",VLOOKUP(A161,Runners!A$3:AS$201,C$1,FALSE),0)</f>
        <v>0</v>
      </c>
      <c r="D161" s="6">
        <f t="shared" si="57"/>
        <v>157</v>
      </c>
      <c r="E161" s="2"/>
      <c r="F161" s="2">
        <f t="shared" si="51"/>
        <v>0</v>
      </c>
      <c r="J161" s="1">
        <f t="shared" si="52"/>
        <v>0</v>
      </c>
      <c r="M161" s="8" t="str">
        <f>IF(D161&lt;=L$4,SMALL(E$4:E$202,D161),"")</f>
        <v/>
      </c>
      <c r="N161" s="8" t="str">
        <f>IF(D161&lt;=L$4,VLOOKUP(M161,E$4:F$202,2,FALSE),"")</f>
        <v/>
      </c>
      <c r="O161" s="1" t="str">
        <f>IF(D161&lt;=L$4,VLOOKUP(M161,E$4:J$202,6,FALSE),"")</f>
        <v/>
      </c>
      <c r="P161" s="40" t="str">
        <f>IF(D161&lt;=L$4,VLOOKUP(O161,A$4:B$202,2,FALSE),"")</f>
        <v/>
      </c>
      <c r="Q161" s="40" t="str">
        <f t="shared" si="53"/>
        <v/>
      </c>
      <c r="R161" s="6">
        <f t="shared" si="54"/>
        <v>0</v>
      </c>
      <c r="S161" s="6">
        <f>IF(AND(D161&lt;=L$4,P161&lt;&gt;"Y"),IF(N161&lt;VLOOKUP(O161,Runners!A$3:CT$201,S$1,FALSE),IF(Y$2="zero",0,Y$2),0),0)</f>
        <v>0</v>
      </c>
      <c r="T161" s="6">
        <f t="shared" si="55"/>
        <v>0</v>
      </c>
      <c r="U161" s="2"/>
      <c r="V161" s="2" t="str">
        <f>IF(O161&lt;&gt;"",VLOOKUP(O161,Runners!CZ$3:DM$201,V$1,FALSE),"")</f>
        <v/>
      </c>
      <c r="W161" s="19" t="str">
        <f t="shared" si="56"/>
        <v/>
      </c>
    </row>
    <row r="162" spans="3:23" x14ac:dyDescent="0.2">
      <c r="C162" s="3">
        <f>IF(A162&lt;&gt;"",VLOOKUP(A162,Runners!A$3:AS$201,C$1,FALSE),0)</f>
        <v>0</v>
      </c>
      <c r="D162" s="6">
        <f t="shared" si="57"/>
        <v>158</v>
      </c>
      <c r="E162" s="2"/>
      <c r="F162" s="2">
        <f t="shared" si="51"/>
        <v>0</v>
      </c>
      <c r="J162" s="1">
        <f t="shared" si="52"/>
        <v>0</v>
      </c>
      <c r="M162" s="8" t="str">
        <f>IF(D162&lt;=L$4,SMALL(E$4:E$202,D162),"")</f>
        <v/>
      </c>
      <c r="N162" s="8" t="str">
        <f>IF(D162&lt;=L$4,VLOOKUP(M162,E$4:F$202,2,FALSE),"")</f>
        <v/>
      </c>
      <c r="O162" s="1" t="str">
        <f>IF(D162&lt;=L$4,VLOOKUP(M162,E$4:J$202,6,FALSE),"")</f>
        <v/>
      </c>
      <c r="P162" s="40" t="str">
        <f>IF(D162&lt;=L$4,VLOOKUP(O162,A$4:B$202,2,FALSE),"")</f>
        <v/>
      </c>
      <c r="Q162" s="40" t="str">
        <f t="shared" si="53"/>
        <v/>
      </c>
      <c r="R162" s="6">
        <f t="shared" si="54"/>
        <v>0</v>
      </c>
      <c r="S162" s="6">
        <f>IF(AND(D162&lt;=L$4,P162&lt;&gt;"Y"),IF(N162&lt;VLOOKUP(O162,Runners!A$3:CT$201,S$1,FALSE),IF(Y$2="zero",0,Y$2),0),0)</f>
        <v>0</v>
      </c>
      <c r="T162" s="6">
        <f t="shared" si="55"/>
        <v>0</v>
      </c>
      <c r="U162" s="2"/>
      <c r="V162" s="2" t="str">
        <f>IF(O162&lt;&gt;"",VLOOKUP(O162,Runners!CZ$3:DM$201,V$1,FALSE),"")</f>
        <v/>
      </c>
      <c r="W162" s="19" t="str">
        <f t="shared" si="56"/>
        <v/>
      </c>
    </row>
    <row r="163" spans="3:23" x14ac:dyDescent="0.2">
      <c r="C163" s="3">
        <f>IF(A163&lt;&gt;"",VLOOKUP(A163,Runners!A$3:AS$201,C$1,FALSE),0)</f>
        <v>0</v>
      </c>
      <c r="D163" s="6">
        <f t="shared" si="57"/>
        <v>159</v>
      </c>
      <c r="E163" s="2"/>
      <c r="F163" s="2">
        <f t="shared" si="51"/>
        <v>0</v>
      </c>
      <c r="J163" s="1">
        <f t="shared" si="52"/>
        <v>0</v>
      </c>
      <c r="M163" s="8" t="str">
        <f>IF(D163&lt;=L$4,SMALL(E$4:E$202,D163),"")</f>
        <v/>
      </c>
      <c r="N163" s="8" t="str">
        <f>IF(D163&lt;=L$4,VLOOKUP(M163,E$4:F$202,2,FALSE),"")</f>
        <v/>
      </c>
      <c r="O163" s="1" t="str">
        <f>IF(D163&lt;=L$4,VLOOKUP(M163,E$4:J$202,6,FALSE),"")</f>
        <v/>
      </c>
      <c r="P163" s="40" t="str">
        <f>IF(D163&lt;=L$4,VLOOKUP(O163,A$4:B$202,2,FALSE),"")</f>
        <v/>
      </c>
      <c r="Q163" s="40" t="str">
        <f t="shared" si="53"/>
        <v/>
      </c>
      <c r="R163" s="6">
        <f t="shared" si="54"/>
        <v>0</v>
      </c>
      <c r="S163" s="6">
        <f>IF(AND(D163&lt;=L$4,P163&lt;&gt;"Y"),IF(N163&lt;VLOOKUP(O163,Runners!A$3:CT$201,S$1,FALSE),IF(Y$2="zero",0,Y$2),0),0)</f>
        <v>0</v>
      </c>
      <c r="T163" s="6">
        <f t="shared" si="55"/>
        <v>0</v>
      </c>
      <c r="U163" s="2"/>
      <c r="V163" s="2" t="str">
        <f>IF(O163&lt;&gt;"",VLOOKUP(O163,Runners!CZ$3:DM$201,V$1,FALSE),"")</f>
        <v/>
      </c>
      <c r="W163" s="19" t="str">
        <f t="shared" si="56"/>
        <v/>
      </c>
    </row>
    <row r="164" spans="3:23" x14ac:dyDescent="0.2">
      <c r="C164" s="3">
        <f>IF(A164&lt;&gt;"",VLOOKUP(A164,Runners!A$3:AS$201,C$1,FALSE),0)</f>
        <v>0</v>
      </c>
      <c r="D164" s="6">
        <f t="shared" si="57"/>
        <v>160</v>
      </c>
      <c r="E164" s="2"/>
      <c r="F164" s="2">
        <f t="shared" si="51"/>
        <v>0</v>
      </c>
      <c r="J164" s="1">
        <f t="shared" si="52"/>
        <v>0</v>
      </c>
      <c r="M164" s="8" t="str">
        <f>IF(D164&lt;=L$4,SMALL(E$4:E$202,D164),"")</f>
        <v/>
      </c>
      <c r="N164" s="8" t="str">
        <f>IF(D164&lt;=L$4,VLOOKUP(M164,E$4:F$202,2,FALSE),"")</f>
        <v/>
      </c>
      <c r="O164" s="1" t="str">
        <f>IF(D164&lt;=L$4,VLOOKUP(M164,E$4:J$202,6,FALSE),"")</f>
        <v/>
      </c>
      <c r="P164" s="40" t="str">
        <f>IF(D164&lt;=L$4,VLOOKUP(O164,A$4:B$202,2,FALSE),"")</f>
        <v/>
      </c>
      <c r="Q164" s="40" t="str">
        <f t="shared" si="53"/>
        <v/>
      </c>
      <c r="R164" s="6">
        <f t="shared" si="54"/>
        <v>0</v>
      </c>
      <c r="S164" s="6">
        <f>IF(AND(D164&lt;=L$4,P164&lt;&gt;"Y"),IF(N164&lt;VLOOKUP(O164,Runners!A$3:CT$201,S$1,FALSE),IF(Y$2="zero",0,Y$2),0),0)</f>
        <v>0</v>
      </c>
      <c r="T164" s="6">
        <f t="shared" si="55"/>
        <v>0</v>
      </c>
      <c r="U164" s="2"/>
      <c r="V164" s="2" t="str">
        <f>IF(O164&lt;&gt;"",VLOOKUP(O164,Runners!CZ$3:DM$201,V$1,FALSE),"")</f>
        <v/>
      </c>
      <c r="W164" s="19" t="str">
        <f t="shared" si="56"/>
        <v/>
      </c>
    </row>
    <row r="165" spans="3:23" x14ac:dyDescent="0.2">
      <c r="C165" s="3">
        <f>IF(A165&lt;&gt;"",VLOOKUP(A165,Runners!A$3:AS$201,C$1,FALSE),0)</f>
        <v>0</v>
      </c>
      <c r="D165" s="6">
        <f t="shared" si="57"/>
        <v>161</v>
      </c>
      <c r="E165" s="2"/>
      <c r="F165" s="2">
        <f t="shared" si="51"/>
        <v>0</v>
      </c>
      <c r="J165" s="1">
        <f t="shared" si="52"/>
        <v>0</v>
      </c>
      <c r="M165" s="8" t="str">
        <f>IF(D165&lt;=L$4,SMALL(E$4:E$202,D165),"")</f>
        <v/>
      </c>
      <c r="N165" s="8" t="str">
        <f>IF(D165&lt;=L$4,VLOOKUP(M165,E$4:F$202,2,FALSE),"")</f>
        <v/>
      </c>
      <c r="O165" s="1" t="str">
        <f>IF(D165&lt;=L$4,VLOOKUP(M165,E$4:J$202,6,FALSE),"")</f>
        <v/>
      </c>
      <c r="P165" s="40" t="str">
        <f>IF(D165&lt;=L$4,VLOOKUP(O165,A$4:B$202,2,FALSE),"")</f>
        <v/>
      </c>
      <c r="Q165" s="40" t="str">
        <f t="shared" si="53"/>
        <v/>
      </c>
      <c r="R165" s="6">
        <f t="shared" si="54"/>
        <v>0</v>
      </c>
      <c r="S165" s="6">
        <f>IF(AND(D165&lt;=L$4,P165&lt;&gt;"Y"),IF(N165&lt;VLOOKUP(O165,Runners!A$3:CT$201,S$1,FALSE),IF(Y$2="zero",0,Y$2),0),0)</f>
        <v>0</v>
      </c>
      <c r="T165" s="6">
        <f t="shared" si="55"/>
        <v>0</v>
      </c>
      <c r="U165" s="2"/>
      <c r="V165" s="2" t="str">
        <f>IF(O165&lt;&gt;"",VLOOKUP(O165,Runners!CZ$3:DM$201,V$1,FALSE),"")</f>
        <v/>
      </c>
      <c r="W165" s="19" t="str">
        <f t="shared" si="56"/>
        <v/>
      </c>
    </row>
    <row r="166" spans="3:23" x14ac:dyDescent="0.2">
      <c r="C166" s="3">
        <f>IF(A166&lt;&gt;"",VLOOKUP(A166,Runners!A$3:AS$201,C$1,FALSE),0)</f>
        <v>0</v>
      </c>
      <c r="D166" s="6">
        <f t="shared" si="57"/>
        <v>162</v>
      </c>
      <c r="E166" s="2"/>
      <c r="F166" s="2">
        <f t="shared" si="51"/>
        <v>0</v>
      </c>
      <c r="J166" s="1">
        <f t="shared" si="52"/>
        <v>0</v>
      </c>
      <c r="M166" s="8" t="str">
        <f>IF(D166&lt;=L$4,SMALL(E$4:E$202,D166),"")</f>
        <v/>
      </c>
      <c r="N166" s="8" t="str">
        <f>IF(D166&lt;=L$4,VLOOKUP(M166,E$4:F$202,2,FALSE),"")</f>
        <v/>
      </c>
      <c r="O166" s="1" t="str">
        <f>IF(D166&lt;=L$4,VLOOKUP(M166,E$4:J$202,6,FALSE),"")</f>
        <v/>
      </c>
      <c r="P166" s="40" t="str">
        <f>IF(D166&lt;=L$4,VLOOKUP(O166,A$4:B$202,2,FALSE),"")</f>
        <v/>
      </c>
      <c r="Q166" s="40" t="str">
        <f t="shared" si="53"/>
        <v/>
      </c>
      <c r="R166" s="6">
        <f t="shared" si="54"/>
        <v>0</v>
      </c>
      <c r="S166" s="6">
        <f>IF(AND(D166&lt;=L$4,P166&lt;&gt;"Y"),IF(N166&lt;VLOOKUP(O166,Runners!A$3:CT$201,S$1,FALSE),IF(Y$2="zero",0,Y$2),0),0)</f>
        <v>0</v>
      </c>
      <c r="T166" s="6">
        <f t="shared" si="55"/>
        <v>0</v>
      </c>
      <c r="U166" s="2"/>
      <c r="V166" s="2" t="str">
        <f>IF(O166&lt;&gt;"",VLOOKUP(O166,Runners!CZ$3:DM$201,V$1,FALSE),"")</f>
        <v/>
      </c>
      <c r="W166" s="19" t="str">
        <f t="shared" si="56"/>
        <v/>
      </c>
    </row>
    <row r="167" spans="3:23" x14ac:dyDescent="0.2">
      <c r="C167" s="3">
        <f>IF(A167&lt;&gt;"",VLOOKUP(A167,Runners!A$3:AS$201,C$1,FALSE),0)</f>
        <v>0</v>
      </c>
      <c r="D167" s="6">
        <f t="shared" si="57"/>
        <v>163</v>
      </c>
      <c r="E167" s="2"/>
      <c r="F167" s="2">
        <f t="shared" si="51"/>
        <v>0</v>
      </c>
      <c r="J167" s="1">
        <f t="shared" si="52"/>
        <v>0</v>
      </c>
      <c r="M167" s="8" t="str">
        <f>IF(D167&lt;=L$4,SMALL(E$4:E$202,D167),"")</f>
        <v/>
      </c>
      <c r="N167" s="8" t="str">
        <f>IF(D167&lt;=L$4,VLOOKUP(M167,E$4:F$202,2,FALSE),"")</f>
        <v/>
      </c>
      <c r="O167" s="1" t="str">
        <f>IF(D167&lt;=L$4,VLOOKUP(M167,E$4:J$202,6,FALSE),"")</f>
        <v/>
      </c>
      <c r="P167" s="40" t="str">
        <f>IF(D167&lt;=L$4,VLOOKUP(O167,A$4:B$202,2,FALSE),"")</f>
        <v/>
      </c>
      <c r="Q167" s="40" t="str">
        <f t="shared" si="53"/>
        <v/>
      </c>
      <c r="R167" s="6">
        <f t="shared" si="54"/>
        <v>0</v>
      </c>
      <c r="S167" s="6">
        <f>IF(AND(D167&lt;=L$4,P167&lt;&gt;"Y"),IF(N167&lt;VLOOKUP(O167,Runners!A$3:CT$201,S$1,FALSE),IF(Y$2="zero",0,Y$2),0),0)</f>
        <v>0</v>
      </c>
      <c r="T167" s="6">
        <f t="shared" si="55"/>
        <v>0</v>
      </c>
      <c r="U167" s="2"/>
      <c r="V167" s="2" t="str">
        <f>IF(O167&lt;&gt;"",VLOOKUP(O167,Runners!CZ$3:DM$201,V$1,FALSE),"")</f>
        <v/>
      </c>
      <c r="W167" s="19" t="str">
        <f t="shared" si="56"/>
        <v/>
      </c>
    </row>
    <row r="168" spans="3:23" x14ac:dyDescent="0.2">
      <c r="C168" s="3">
        <f>IF(A168&lt;&gt;"",VLOOKUP(A168,Runners!A$3:AS$201,C$1,FALSE),0)</f>
        <v>0</v>
      </c>
      <c r="D168" s="6">
        <f t="shared" si="57"/>
        <v>164</v>
      </c>
      <c r="E168" s="2"/>
      <c r="F168" s="2">
        <f t="shared" si="51"/>
        <v>0</v>
      </c>
      <c r="J168" s="1">
        <f t="shared" si="52"/>
        <v>0</v>
      </c>
      <c r="M168" s="8" t="str">
        <f>IF(D168&lt;=L$4,SMALL(E$4:E$202,D168),"")</f>
        <v/>
      </c>
      <c r="N168" s="8" t="str">
        <f>IF(D168&lt;=L$4,VLOOKUP(M168,E$4:F$202,2,FALSE),"")</f>
        <v/>
      </c>
      <c r="O168" s="1" t="str">
        <f>IF(D168&lt;=L$4,VLOOKUP(M168,E$4:J$202,6,FALSE),"")</f>
        <v/>
      </c>
      <c r="P168" s="40" t="str">
        <f>IF(D168&lt;=L$4,VLOOKUP(O168,A$4:B$202,2,FALSE),"")</f>
        <v/>
      </c>
      <c r="Q168" s="40" t="str">
        <f t="shared" si="53"/>
        <v/>
      </c>
      <c r="R168" s="6">
        <f t="shared" si="54"/>
        <v>0</v>
      </c>
      <c r="S168" s="6">
        <f>IF(AND(D168&lt;=L$4,P168&lt;&gt;"Y"),IF(N168&lt;VLOOKUP(O168,Runners!A$3:CT$201,S$1,FALSE),IF(Y$2="zero",0,Y$2),0),0)</f>
        <v>0</v>
      </c>
      <c r="T168" s="6">
        <f t="shared" si="55"/>
        <v>0</v>
      </c>
      <c r="U168" s="2"/>
      <c r="V168" s="2" t="str">
        <f>IF(O168&lt;&gt;"",VLOOKUP(O168,Runners!CZ$3:DM$201,V$1,FALSE),"")</f>
        <v/>
      </c>
      <c r="W168" s="19" t="str">
        <f t="shared" si="56"/>
        <v/>
      </c>
    </row>
    <row r="169" spans="3:23" x14ac:dyDescent="0.2">
      <c r="C169" s="3">
        <f>IF(A169&lt;&gt;"",VLOOKUP(A169,Runners!A$3:AS$201,C$1,FALSE),0)</f>
        <v>0</v>
      </c>
      <c r="D169" s="6">
        <f t="shared" si="57"/>
        <v>165</v>
      </c>
      <c r="E169" s="2"/>
      <c r="F169" s="2">
        <f t="shared" si="51"/>
        <v>0</v>
      </c>
      <c r="J169" s="1">
        <f t="shared" si="52"/>
        <v>0</v>
      </c>
      <c r="M169" s="8" t="str">
        <f>IF(D169&lt;=L$4,SMALL(E$4:E$202,D169),"")</f>
        <v/>
      </c>
      <c r="N169" s="8" t="str">
        <f>IF(D169&lt;=L$4,VLOOKUP(M169,E$4:F$202,2,FALSE),"")</f>
        <v/>
      </c>
      <c r="O169" s="1" t="str">
        <f>IF(D169&lt;=L$4,VLOOKUP(M169,E$4:J$202,6,FALSE),"")</f>
        <v/>
      </c>
      <c r="P169" s="40" t="str">
        <f>IF(D169&lt;=L$4,VLOOKUP(O169,A$4:B$202,2,FALSE),"")</f>
        <v/>
      </c>
      <c r="Q169" s="40" t="str">
        <f t="shared" si="53"/>
        <v/>
      </c>
      <c r="R169" s="6">
        <f t="shared" si="54"/>
        <v>0</v>
      </c>
      <c r="S169" s="6">
        <f>IF(AND(D169&lt;=L$4,P169&lt;&gt;"Y"),IF(N169&lt;VLOOKUP(O169,Runners!A$3:CT$201,S$1,FALSE),IF(Y$2="zero",0,Y$2),0),0)</f>
        <v>0</v>
      </c>
      <c r="T169" s="6">
        <f t="shared" si="55"/>
        <v>0</v>
      </c>
      <c r="U169" s="2"/>
      <c r="V169" s="2" t="str">
        <f>IF(O169&lt;&gt;"",VLOOKUP(O169,Runners!CZ$3:DM$201,V$1,FALSE),"")</f>
        <v/>
      </c>
      <c r="W169" s="19" t="str">
        <f t="shared" si="56"/>
        <v/>
      </c>
    </row>
    <row r="170" spans="3:23" x14ac:dyDescent="0.2">
      <c r="C170" s="3">
        <f>IF(A170&lt;&gt;"",VLOOKUP(A170,Runners!A$3:AS$201,C$1,FALSE),0)</f>
        <v>0</v>
      </c>
      <c r="D170" s="6">
        <f t="shared" si="57"/>
        <v>166</v>
      </c>
      <c r="E170" s="2"/>
      <c r="F170" s="2">
        <f t="shared" si="51"/>
        <v>0</v>
      </c>
      <c r="J170" s="1">
        <f t="shared" si="52"/>
        <v>0</v>
      </c>
      <c r="M170" s="8" t="str">
        <f>IF(D170&lt;=L$4,SMALL(E$4:E$202,D170),"")</f>
        <v/>
      </c>
      <c r="N170" s="8" t="str">
        <f>IF(D170&lt;=L$4,VLOOKUP(M170,E$4:F$202,2,FALSE),"")</f>
        <v/>
      </c>
      <c r="O170" s="1" t="str">
        <f>IF(D170&lt;=L$4,VLOOKUP(M170,E$4:J$202,6,FALSE),"")</f>
        <v/>
      </c>
      <c r="P170" s="40" t="str">
        <f>IF(D170&lt;=L$4,VLOOKUP(O170,A$4:B$202,2,FALSE),"")</f>
        <v/>
      </c>
      <c r="Q170" s="40" t="str">
        <f t="shared" si="53"/>
        <v/>
      </c>
      <c r="R170" s="6">
        <f t="shared" si="54"/>
        <v>0</v>
      </c>
      <c r="S170" s="6">
        <f>IF(AND(D170&lt;=L$4,P170&lt;&gt;"Y"),IF(N170&lt;VLOOKUP(O170,Runners!A$3:CT$201,S$1,FALSE),IF(Y$2="zero",0,Y$2),0),0)</f>
        <v>0</v>
      </c>
      <c r="T170" s="6">
        <f t="shared" si="55"/>
        <v>0</v>
      </c>
      <c r="U170" s="2"/>
      <c r="V170" s="2" t="str">
        <f>IF(O170&lt;&gt;"",VLOOKUP(O170,Runners!CZ$3:DM$201,V$1,FALSE),"")</f>
        <v/>
      </c>
      <c r="W170" s="19" t="str">
        <f t="shared" si="56"/>
        <v/>
      </c>
    </row>
    <row r="171" spans="3:23" x14ac:dyDescent="0.2">
      <c r="C171" s="3">
        <f>IF(A171&lt;&gt;"",VLOOKUP(A171,Runners!A$3:AS$201,C$1,FALSE),0)</f>
        <v>0</v>
      </c>
      <c r="D171" s="6">
        <f t="shared" si="57"/>
        <v>167</v>
      </c>
      <c r="E171" s="2"/>
      <c r="F171" s="2">
        <f t="shared" si="51"/>
        <v>0</v>
      </c>
      <c r="J171" s="1">
        <f t="shared" si="52"/>
        <v>0</v>
      </c>
      <c r="M171" s="8" t="str">
        <f>IF(D171&lt;=L$4,SMALL(E$4:E$202,D171),"")</f>
        <v/>
      </c>
      <c r="N171" s="8" t="str">
        <f>IF(D171&lt;=L$4,VLOOKUP(M171,E$4:F$202,2,FALSE),"")</f>
        <v/>
      </c>
      <c r="O171" s="1" t="str">
        <f>IF(D171&lt;=L$4,VLOOKUP(M171,E$4:J$202,6,FALSE),"")</f>
        <v/>
      </c>
      <c r="P171" s="40" t="str">
        <f>IF(D171&lt;=L$4,VLOOKUP(O171,A$4:B$202,2,FALSE),"")</f>
        <v/>
      </c>
      <c r="Q171" s="40" t="str">
        <f t="shared" si="53"/>
        <v/>
      </c>
      <c r="R171" s="6">
        <f t="shared" si="54"/>
        <v>0</v>
      </c>
      <c r="S171" s="6">
        <f>IF(AND(D171&lt;=L$4,P171&lt;&gt;"Y"),IF(N171&lt;VLOOKUP(O171,Runners!A$3:CT$201,S$1,FALSE),IF(Y$2="zero",0,Y$2),0),0)</f>
        <v>0</v>
      </c>
      <c r="T171" s="6">
        <f t="shared" si="55"/>
        <v>0</v>
      </c>
      <c r="U171" s="2"/>
      <c r="V171" s="2" t="str">
        <f>IF(O171&lt;&gt;"",VLOOKUP(O171,Runners!CZ$3:DM$201,V$1,FALSE),"")</f>
        <v/>
      </c>
      <c r="W171" s="19" t="str">
        <f t="shared" si="56"/>
        <v/>
      </c>
    </row>
    <row r="172" spans="3:23" x14ac:dyDescent="0.2">
      <c r="C172" s="3">
        <f>IF(A172&lt;&gt;"",VLOOKUP(A172,Runners!A$3:AS$201,C$1,FALSE),0)</f>
        <v>0</v>
      </c>
      <c r="D172" s="6">
        <f t="shared" si="57"/>
        <v>168</v>
      </c>
      <c r="E172" s="2"/>
      <c r="F172" s="2">
        <f t="shared" si="51"/>
        <v>0</v>
      </c>
      <c r="J172" s="1">
        <f t="shared" si="52"/>
        <v>0</v>
      </c>
      <c r="M172" s="8" t="str">
        <f>IF(D172&lt;=L$4,SMALL(E$4:E$202,D172),"")</f>
        <v/>
      </c>
      <c r="N172" s="8" t="str">
        <f>IF(D172&lt;=L$4,VLOOKUP(M172,E$4:F$202,2,FALSE),"")</f>
        <v/>
      </c>
      <c r="O172" s="1" t="str">
        <f>IF(D172&lt;=L$4,VLOOKUP(M172,E$4:J$202,6,FALSE),"")</f>
        <v/>
      </c>
      <c r="P172" s="40" t="str">
        <f>IF(D172&lt;=L$4,VLOOKUP(O172,A$4:B$202,2,FALSE),"")</f>
        <v/>
      </c>
      <c r="Q172" s="40" t="str">
        <f t="shared" si="53"/>
        <v/>
      </c>
      <c r="R172" s="6">
        <f t="shared" si="54"/>
        <v>0</v>
      </c>
      <c r="S172" s="6">
        <f>IF(AND(D172&lt;=L$4,P172&lt;&gt;"Y"),IF(N172&lt;VLOOKUP(O172,Runners!A$3:CT$201,S$1,FALSE),IF(Y$2="zero",0,Y$2),0),0)</f>
        <v>0</v>
      </c>
      <c r="T172" s="6">
        <f t="shared" si="55"/>
        <v>0</v>
      </c>
      <c r="U172" s="2"/>
      <c r="V172" s="2" t="str">
        <f>IF(O172&lt;&gt;"",VLOOKUP(O172,Runners!CZ$3:DM$201,V$1,FALSE),"")</f>
        <v/>
      </c>
      <c r="W172" s="19" t="str">
        <f t="shared" si="56"/>
        <v/>
      </c>
    </row>
    <row r="173" spans="3:23" x14ac:dyDescent="0.2">
      <c r="C173" s="3">
        <f>IF(A173&lt;&gt;"",VLOOKUP(A173,Runners!A$3:AS$201,C$1,FALSE),0)</f>
        <v>0</v>
      </c>
      <c r="D173" s="6">
        <f t="shared" si="57"/>
        <v>169</v>
      </c>
      <c r="E173" s="2"/>
      <c r="F173" s="2">
        <f t="shared" si="51"/>
        <v>0</v>
      </c>
      <c r="J173" s="1">
        <f t="shared" si="52"/>
        <v>0</v>
      </c>
      <c r="M173" s="8" t="str">
        <f>IF(D173&lt;=L$4,SMALL(E$4:E$202,D173),"")</f>
        <v/>
      </c>
      <c r="N173" s="8" t="str">
        <f>IF(D173&lt;=L$4,VLOOKUP(M173,E$4:F$202,2,FALSE),"")</f>
        <v/>
      </c>
      <c r="O173" s="1" t="str">
        <f>IF(D173&lt;=L$4,VLOOKUP(M173,E$4:J$202,6,FALSE),"")</f>
        <v/>
      </c>
      <c r="P173" s="40" t="str">
        <f>IF(D173&lt;=L$4,VLOOKUP(O173,A$4:B$202,2,FALSE),"")</f>
        <v/>
      </c>
      <c r="Q173" s="40" t="str">
        <f t="shared" si="53"/>
        <v/>
      </c>
      <c r="R173" s="6">
        <f t="shared" si="54"/>
        <v>0</v>
      </c>
      <c r="S173" s="6">
        <f>IF(AND(D173&lt;=L$4,P173&lt;&gt;"Y"),IF(N173&lt;VLOOKUP(O173,Runners!A$3:CT$201,S$1,FALSE),IF(Y$2="zero",0,Y$2),0),0)</f>
        <v>0</v>
      </c>
      <c r="T173" s="6">
        <f t="shared" si="55"/>
        <v>0</v>
      </c>
      <c r="U173" s="2"/>
      <c r="V173" s="2" t="str">
        <f>IF(O173&lt;&gt;"",VLOOKUP(O173,Runners!CZ$3:DM$201,V$1,FALSE),"")</f>
        <v/>
      </c>
      <c r="W173" s="19" t="str">
        <f t="shared" si="56"/>
        <v/>
      </c>
    </row>
    <row r="174" spans="3:23" x14ac:dyDescent="0.2">
      <c r="C174" s="3">
        <f>IF(A174&lt;&gt;"",VLOOKUP(A174,Runners!A$3:AS$201,C$1,FALSE),0)</f>
        <v>0</v>
      </c>
      <c r="D174" s="6">
        <f t="shared" si="57"/>
        <v>170</v>
      </c>
      <c r="E174" s="2"/>
      <c r="F174" s="2">
        <f t="shared" si="51"/>
        <v>0</v>
      </c>
      <c r="J174" s="1">
        <f t="shared" si="52"/>
        <v>0</v>
      </c>
      <c r="M174" s="8" t="str">
        <f>IF(D174&lt;=L$4,SMALL(E$4:E$202,D174),"")</f>
        <v/>
      </c>
      <c r="N174" s="8" t="str">
        <f>IF(D174&lt;=L$4,VLOOKUP(M174,E$4:F$202,2,FALSE),"")</f>
        <v/>
      </c>
      <c r="O174" s="1" t="str">
        <f>IF(D174&lt;=L$4,VLOOKUP(M174,E$4:J$202,6,FALSE),"")</f>
        <v/>
      </c>
      <c r="P174" s="40" t="str">
        <f>IF(D174&lt;=L$4,VLOOKUP(O174,A$4:B$202,2,FALSE),"")</f>
        <v/>
      </c>
      <c r="Q174" s="40" t="str">
        <f t="shared" si="53"/>
        <v/>
      </c>
      <c r="R174" s="6">
        <f t="shared" si="54"/>
        <v>0</v>
      </c>
      <c r="S174" s="6">
        <f>IF(AND(D174&lt;=L$4,P174&lt;&gt;"Y"),IF(N174&lt;VLOOKUP(O174,Runners!A$3:CT$201,S$1,FALSE),IF(Y$2="zero",0,Y$2),0),0)</f>
        <v>0</v>
      </c>
      <c r="T174" s="6">
        <f t="shared" si="55"/>
        <v>0</v>
      </c>
      <c r="U174" s="2"/>
      <c r="V174" s="2" t="str">
        <f>IF(O174&lt;&gt;"",VLOOKUP(O174,Runners!CZ$3:DM$201,V$1,FALSE),"")</f>
        <v/>
      </c>
      <c r="W174" s="19" t="str">
        <f t="shared" si="56"/>
        <v/>
      </c>
    </row>
    <row r="175" spans="3:23" x14ac:dyDescent="0.2">
      <c r="C175" s="3">
        <f>IF(A175&lt;&gt;"",VLOOKUP(A175,Runners!A$3:AS$201,C$1,FALSE),0)</f>
        <v>0</v>
      </c>
      <c r="D175" s="6">
        <f t="shared" si="57"/>
        <v>171</v>
      </c>
      <c r="E175" s="2"/>
      <c r="F175" s="2"/>
      <c r="J175" s="1">
        <f t="shared" si="52"/>
        <v>0</v>
      </c>
      <c r="M175" s="8" t="str">
        <f>IF(D175&lt;=L$4,SMALL(E$4:E$202,D175),"")</f>
        <v/>
      </c>
      <c r="N175" s="8" t="str">
        <f>IF(D175&lt;=L$4,VLOOKUP(M175,E$4:F$202,2,FALSE),"")</f>
        <v/>
      </c>
      <c r="O175" s="1" t="str">
        <f>IF(D175&lt;=L$4,VLOOKUP(M175,E$4:J$202,6,FALSE),"")</f>
        <v/>
      </c>
      <c r="P175" s="40" t="str">
        <f>IF(D175&lt;=L$4,VLOOKUP(O175,A$4:B$202,2,FALSE),"")</f>
        <v/>
      </c>
      <c r="Q175" s="40" t="str">
        <f t="shared" si="53"/>
        <v/>
      </c>
      <c r="R175" s="6">
        <f t="shared" si="54"/>
        <v>0</v>
      </c>
      <c r="S175" s="6">
        <f>IF(AND(D175&lt;=L$4,P175&lt;&gt;"Y"),IF(N175&lt;VLOOKUP(O175,Runners!A$3:CT$201,S$1,FALSE),IF(Y$2="zero",0,Y$2),0),0)</f>
        <v>0</v>
      </c>
      <c r="T175" s="6">
        <f t="shared" si="55"/>
        <v>0</v>
      </c>
      <c r="U175" s="2"/>
      <c r="V175" s="2" t="str">
        <f>IF(O175&lt;&gt;"",VLOOKUP(O175,Runners!CZ$3:DM$201,V$1,FALSE),"")</f>
        <v/>
      </c>
      <c r="W175" s="19" t="str">
        <f t="shared" si="56"/>
        <v/>
      </c>
    </row>
    <row r="176" spans="3:23" x14ac:dyDescent="0.2">
      <c r="C176" s="3">
        <f>IF(A176&lt;&gt;"",VLOOKUP(A176,Runners!A$3:AS$201,C$1,FALSE),0)</f>
        <v>0</v>
      </c>
      <c r="D176" s="6">
        <f t="shared" si="57"/>
        <v>172</v>
      </c>
      <c r="E176" s="2"/>
      <c r="F176" s="2"/>
      <c r="J176" s="1">
        <f t="shared" si="52"/>
        <v>0</v>
      </c>
      <c r="M176" s="8" t="str">
        <f>IF(D176&lt;=L$4,SMALL(E$4:E$202,D176),"")</f>
        <v/>
      </c>
      <c r="N176" s="8" t="str">
        <f>IF(D176&lt;=L$4,VLOOKUP(M176,E$4:F$202,2,FALSE),"")</f>
        <v/>
      </c>
      <c r="O176" s="1" t="str">
        <f>IF(D176&lt;=L$4,VLOOKUP(M176,E$4:J$202,6,FALSE),"")</f>
        <v/>
      </c>
      <c r="P176" s="40" t="str">
        <f>IF(D176&lt;=L$4,VLOOKUP(O176,A$4:B$202,2,FALSE),"")</f>
        <v/>
      </c>
      <c r="Q176" s="40" t="str">
        <f t="shared" si="53"/>
        <v/>
      </c>
      <c r="R176" s="6">
        <f t="shared" si="54"/>
        <v>0</v>
      </c>
      <c r="S176" s="6">
        <f>IF(AND(D176&lt;=L$4,P176&lt;&gt;"Y"),IF(N176&lt;VLOOKUP(O176,Runners!A$3:CT$201,S$1,FALSE),IF(Y$2="zero",0,Y$2),0),0)</f>
        <v>0</v>
      </c>
      <c r="T176" s="6">
        <f t="shared" si="55"/>
        <v>0</v>
      </c>
      <c r="U176" s="2"/>
      <c r="V176" s="2" t="str">
        <f>IF(O176&lt;&gt;"",VLOOKUP(O176,Runners!CZ$3:DM$201,V$1,FALSE),"")</f>
        <v/>
      </c>
      <c r="W176" s="19" t="str">
        <f t="shared" si="56"/>
        <v/>
      </c>
    </row>
    <row r="177" spans="3:23" x14ac:dyDescent="0.2">
      <c r="C177" s="3">
        <f>IF(A177&lt;&gt;"",VLOOKUP(A177,Runners!A$3:AS$201,C$1,FALSE),0)</f>
        <v>0</v>
      </c>
      <c r="D177" s="6">
        <f t="shared" si="57"/>
        <v>173</v>
      </c>
      <c r="E177" s="2"/>
      <c r="F177" s="2"/>
      <c r="J177" s="1">
        <f t="shared" si="52"/>
        <v>0</v>
      </c>
      <c r="M177" s="8" t="str">
        <f>IF(D177&lt;=L$4,SMALL(E$4:E$202,D177),"")</f>
        <v/>
      </c>
      <c r="N177" s="8" t="str">
        <f>IF(D177&lt;=L$4,VLOOKUP(M177,E$4:F$202,2,FALSE),"")</f>
        <v/>
      </c>
      <c r="O177" s="1" t="str">
        <f>IF(D177&lt;=L$4,VLOOKUP(M177,E$4:J$202,6,FALSE),"")</f>
        <v/>
      </c>
      <c r="P177" s="40" t="str">
        <f>IF(D177&lt;=L$4,VLOOKUP(O177,A$4:B$202,2,FALSE),"")</f>
        <v/>
      </c>
      <c r="Q177" s="40" t="str">
        <f t="shared" si="53"/>
        <v/>
      </c>
      <c r="R177" s="6">
        <f t="shared" si="54"/>
        <v>0</v>
      </c>
      <c r="S177" s="6">
        <f>IF(AND(D177&lt;=L$4,P177&lt;&gt;"Y"),IF(N177&lt;VLOOKUP(O177,Runners!A$3:CT$201,S$1,FALSE),IF(Y$2="zero",0,Y$2),0),0)</f>
        <v>0</v>
      </c>
      <c r="T177" s="6">
        <f t="shared" si="55"/>
        <v>0</v>
      </c>
      <c r="U177" s="2"/>
      <c r="V177" s="2" t="str">
        <f>IF(O177&lt;&gt;"",VLOOKUP(O177,Runners!CZ$3:DM$201,V$1,FALSE),"")</f>
        <v/>
      </c>
      <c r="W177" s="19" t="str">
        <f t="shared" si="56"/>
        <v/>
      </c>
    </row>
    <row r="178" spans="3:23" x14ac:dyDescent="0.2">
      <c r="C178" s="3">
        <f>IF(A178&lt;&gt;"",VLOOKUP(A178,Runners!A$3:AS$201,C$1,FALSE),0)</f>
        <v>0</v>
      </c>
      <c r="D178" s="6">
        <f t="shared" si="57"/>
        <v>174</v>
      </c>
      <c r="E178" s="2"/>
      <c r="F178" s="2"/>
      <c r="J178" s="1">
        <f t="shared" si="52"/>
        <v>0</v>
      </c>
      <c r="M178" s="8" t="str">
        <f>IF(D178&lt;=L$4,SMALL(E$4:E$202,D178),"")</f>
        <v/>
      </c>
      <c r="N178" s="8" t="str">
        <f>IF(D178&lt;=L$4,VLOOKUP(M178,E$4:F$202,2,FALSE),"")</f>
        <v/>
      </c>
      <c r="O178" s="1" t="str">
        <f>IF(D178&lt;=L$4,VLOOKUP(M178,E$4:J$202,6,FALSE),"")</f>
        <v/>
      </c>
      <c r="P178" s="40" t="str">
        <f>IF(D178&lt;=L$4,VLOOKUP(O178,A$4:B$202,2,FALSE),"")</f>
        <v/>
      </c>
      <c r="Q178" s="40" t="str">
        <f t="shared" si="53"/>
        <v/>
      </c>
      <c r="R178" s="6">
        <f t="shared" si="54"/>
        <v>0</v>
      </c>
      <c r="S178" s="6">
        <f>IF(AND(D178&lt;=L$4,P178&lt;&gt;"Y"),IF(N178&lt;VLOOKUP(O178,Runners!A$3:CT$201,S$1,FALSE),IF(Y$2="zero",0,Y$2),0),0)</f>
        <v>0</v>
      </c>
      <c r="T178" s="6">
        <f t="shared" si="55"/>
        <v>0</v>
      </c>
      <c r="U178" s="2"/>
      <c r="V178" s="2" t="str">
        <f>IF(O178&lt;&gt;"",VLOOKUP(O178,Runners!CZ$3:DM$201,V$1,FALSE),"")</f>
        <v/>
      </c>
      <c r="W178" s="19" t="str">
        <f t="shared" si="56"/>
        <v/>
      </c>
    </row>
    <row r="179" spans="3:23" x14ac:dyDescent="0.2">
      <c r="C179" s="3">
        <f>IF(A179&lt;&gt;"",VLOOKUP(A179,Runners!A$3:AS$201,C$1,FALSE),0)</f>
        <v>0</v>
      </c>
      <c r="D179" s="6">
        <f t="shared" si="57"/>
        <v>175</v>
      </c>
      <c r="E179" s="2"/>
      <c r="F179" s="2"/>
      <c r="J179" s="1">
        <f t="shared" si="52"/>
        <v>0</v>
      </c>
      <c r="M179" s="8" t="str">
        <f>IF(D179&lt;=L$4,SMALL(E$4:E$202,D179),"")</f>
        <v/>
      </c>
      <c r="N179" s="8" t="str">
        <f>IF(D179&lt;=L$4,VLOOKUP(M179,E$4:F$202,2,FALSE),"")</f>
        <v/>
      </c>
      <c r="O179" s="1" t="str">
        <f>IF(D179&lt;=L$4,VLOOKUP(M179,E$4:J$202,6,FALSE),"")</f>
        <v/>
      </c>
      <c r="P179" s="40" t="str">
        <f>IF(D179&lt;=L$4,VLOOKUP(O179,A$4:B$202,2,FALSE),"")</f>
        <v/>
      </c>
      <c r="Q179" s="40" t="str">
        <f t="shared" si="53"/>
        <v/>
      </c>
      <c r="R179" s="6">
        <f t="shared" si="54"/>
        <v>0</v>
      </c>
      <c r="S179" s="6">
        <f>IF(AND(D179&lt;=L$4,P179&lt;&gt;"Y"),IF(N179&lt;VLOOKUP(O179,Runners!A$3:CT$201,S$1,FALSE),IF(Y$2="zero",0,Y$2),0),0)</f>
        <v>0</v>
      </c>
      <c r="T179" s="6">
        <f t="shared" si="55"/>
        <v>0</v>
      </c>
      <c r="U179" s="2"/>
      <c r="V179" s="2" t="str">
        <f>IF(O179&lt;&gt;"",VLOOKUP(O179,Runners!CZ$3:DM$201,V$1,FALSE),"")</f>
        <v/>
      </c>
      <c r="W179" s="19" t="str">
        <f t="shared" si="56"/>
        <v/>
      </c>
    </row>
    <row r="180" spans="3:23" x14ac:dyDescent="0.2">
      <c r="C180" s="3">
        <f>IF(A180&lt;&gt;"",VLOOKUP(A180,Runners!A$3:AS$201,C$1,FALSE),0)</f>
        <v>0</v>
      </c>
      <c r="D180" s="6">
        <f t="shared" si="57"/>
        <v>176</v>
      </c>
      <c r="E180" s="2"/>
      <c r="F180" s="2"/>
      <c r="J180" s="1">
        <f t="shared" si="52"/>
        <v>0</v>
      </c>
      <c r="M180" s="8" t="str">
        <f>IF(D180&lt;=L$4,SMALL(E$4:E$202,D180),"")</f>
        <v/>
      </c>
      <c r="N180" s="8" t="str">
        <f>IF(D180&lt;=L$4,VLOOKUP(M180,E$4:F$202,2,FALSE),"")</f>
        <v/>
      </c>
      <c r="O180" s="1" t="str">
        <f>IF(D180&lt;=L$4,VLOOKUP(M180,E$4:J$202,6,FALSE),"")</f>
        <v/>
      </c>
      <c r="P180" s="40" t="str">
        <f>IF(D180&lt;=L$4,VLOOKUP(O180,A$4:B$202,2,FALSE),"")</f>
        <v/>
      </c>
      <c r="Q180" s="40" t="str">
        <f t="shared" si="53"/>
        <v/>
      </c>
      <c r="R180" s="6">
        <f t="shared" si="54"/>
        <v>0</v>
      </c>
      <c r="S180" s="6">
        <f>IF(AND(D180&lt;=L$4,P180&lt;&gt;"Y"),IF(N180&lt;VLOOKUP(O180,Runners!A$3:CT$201,S$1,FALSE),IF(Y$2="zero",0,Y$2),0),0)</f>
        <v>0</v>
      </c>
      <c r="T180" s="6">
        <f t="shared" si="55"/>
        <v>0</v>
      </c>
      <c r="U180" s="2"/>
      <c r="V180" s="2" t="str">
        <f>IF(O180&lt;&gt;"",VLOOKUP(O180,Runners!CZ$3:DM$201,V$1,FALSE),"")</f>
        <v/>
      </c>
      <c r="W180" s="19" t="str">
        <f t="shared" si="56"/>
        <v/>
      </c>
    </row>
    <row r="181" spans="3:23" x14ac:dyDescent="0.2">
      <c r="C181" s="3">
        <f>IF(A181&lt;&gt;"",VLOOKUP(A181,Runners!A$3:AS$201,C$1,FALSE),0)</f>
        <v>0</v>
      </c>
      <c r="D181" s="6">
        <f t="shared" si="57"/>
        <v>177</v>
      </c>
      <c r="E181" s="2"/>
      <c r="F181" s="2"/>
      <c r="J181" s="1">
        <f t="shared" si="52"/>
        <v>0</v>
      </c>
      <c r="M181" s="8" t="str">
        <f>IF(D181&lt;=L$4,SMALL(E$4:E$202,D181),"")</f>
        <v/>
      </c>
      <c r="N181" s="8" t="str">
        <f>IF(D181&lt;=L$4,VLOOKUP(M181,E$4:F$202,2,FALSE),"")</f>
        <v/>
      </c>
      <c r="O181" s="1" t="str">
        <f>IF(D181&lt;=L$4,VLOOKUP(M181,E$4:J$202,6,FALSE),"")</f>
        <v/>
      </c>
      <c r="P181" s="40" t="str">
        <f>IF(D181&lt;=L$4,VLOOKUP(O181,A$4:B$202,2,FALSE),"")</f>
        <v/>
      </c>
      <c r="Q181" s="40" t="str">
        <f t="shared" si="53"/>
        <v/>
      </c>
      <c r="R181" s="6">
        <f t="shared" si="54"/>
        <v>0</v>
      </c>
      <c r="S181" s="6">
        <f>IF(AND(D181&lt;=L$4,P181&lt;&gt;"Y"),IF(N181&lt;VLOOKUP(O181,Runners!A$3:CT$201,S$1,FALSE),IF(Y$2="zero",0,Y$2),0),0)</f>
        <v>0</v>
      </c>
      <c r="T181" s="6">
        <f t="shared" si="55"/>
        <v>0</v>
      </c>
      <c r="U181" s="2"/>
      <c r="V181" s="2" t="str">
        <f>IF(O181&lt;&gt;"",VLOOKUP(O181,Runners!CZ$3:DM$201,V$1,FALSE),"")</f>
        <v/>
      </c>
      <c r="W181" s="19" t="str">
        <f t="shared" si="56"/>
        <v/>
      </c>
    </row>
    <row r="182" spans="3:23" x14ac:dyDescent="0.2">
      <c r="C182" s="3">
        <f>IF(A182&lt;&gt;"",VLOOKUP(A182,Runners!A$3:AS$201,C$1,FALSE),0)</f>
        <v>0</v>
      </c>
      <c r="D182" s="6">
        <f t="shared" si="57"/>
        <v>178</v>
      </c>
      <c r="E182" s="2"/>
      <c r="F182" s="2"/>
      <c r="J182" s="1">
        <f t="shared" si="52"/>
        <v>0</v>
      </c>
      <c r="M182" s="8" t="str">
        <f>IF(D182&lt;=L$4,SMALL(E$4:E$202,D182),"")</f>
        <v/>
      </c>
      <c r="N182" s="8" t="str">
        <f>IF(D182&lt;=L$4,VLOOKUP(M182,E$4:F$202,2,FALSE),"")</f>
        <v/>
      </c>
      <c r="O182" s="1" t="str">
        <f>IF(D182&lt;=L$4,VLOOKUP(M182,E$4:J$202,6,FALSE),"")</f>
        <v/>
      </c>
      <c r="P182" s="40" t="str">
        <f>IF(D182&lt;=L$4,VLOOKUP(O182,A$4:B$202,2,FALSE),"")</f>
        <v/>
      </c>
      <c r="Q182" s="40" t="str">
        <f t="shared" si="53"/>
        <v/>
      </c>
      <c r="R182" s="6">
        <f t="shared" si="54"/>
        <v>0</v>
      </c>
      <c r="S182" s="6">
        <f>IF(AND(D182&lt;=L$4,P182&lt;&gt;"Y"),IF(N182&lt;VLOOKUP(O182,Runners!A$3:CT$201,S$1,FALSE),IF(Y$2="zero",0,Y$2),0),0)</f>
        <v>0</v>
      </c>
      <c r="T182" s="6">
        <f t="shared" si="55"/>
        <v>0</v>
      </c>
      <c r="U182" s="2"/>
      <c r="V182" s="2" t="str">
        <f>IF(O182&lt;&gt;"",VLOOKUP(O182,Runners!CZ$3:DM$201,V$1,FALSE),"")</f>
        <v/>
      </c>
      <c r="W182" s="19" t="str">
        <f t="shared" si="56"/>
        <v/>
      </c>
    </row>
    <row r="183" spans="3:23" x14ac:dyDescent="0.2">
      <c r="C183" s="3">
        <f>IF(A183&lt;&gt;"",VLOOKUP(A183,Runners!A$3:AS$201,C$1,FALSE),0)</f>
        <v>0</v>
      </c>
      <c r="D183" s="6">
        <f t="shared" si="57"/>
        <v>179</v>
      </c>
      <c r="E183" s="2"/>
      <c r="F183" s="2"/>
      <c r="J183" s="1">
        <f t="shared" si="52"/>
        <v>0</v>
      </c>
      <c r="M183" s="8" t="str">
        <f>IF(D183&lt;=L$4,SMALL(E$4:E$202,D183),"")</f>
        <v/>
      </c>
      <c r="N183" s="8" t="str">
        <f>IF(D183&lt;=L$4,VLOOKUP(M183,E$4:F$202,2,FALSE),"")</f>
        <v/>
      </c>
      <c r="O183" s="1" t="str">
        <f>IF(D183&lt;=L$4,VLOOKUP(M183,E$4:J$202,6,FALSE),"")</f>
        <v/>
      </c>
      <c r="P183" s="40" t="str">
        <f>IF(D183&lt;=L$4,VLOOKUP(O183,A$4:B$202,2,FALSE),"")</f>
        <v/>
      </c>
      <c r="Q183" s="40" t="str">
        <f t="shared" si="53"/>
        <v/>
      </c>
      <c r="R183" s="6">
        <f t="shared" si="54"/>
        <v>0</v>
      </c>
      <c r="S183" s="6">
        <f>IF(AND(D183&lt;=L$4,P183&lt;&gt;"Y"),IF(N183&lt;VLOOKUP(O183,Runners!A$3:CT$201,S$1,FALSE),IF(Y$2="zero",0,Y$2),0),0)</f>
        <v>0</v>
      </c>
      <c r="T183" s="6">
        <f t="shared" si="55"/>
        <v>0</v>
      </c>
      <c r="U183" s="2"/>
      <c r="V183" s="2" t="str">
        <f>IF(O183&lt;&gt;"",VLOOKUP(O183,Runners!CZ$3:DM$201,V$1,FALSE),"")</f>
        <v/>
      </c>
      <c r="W183" s="19" t="str">
        <f t="shared" si="56"/>
        <v/>
      </c>
    </row>
    <row r="184" spans="3:23" x14ac:dyDescent="0.2">
      <c r="C184" s="3">
        <f>IF(A184&lt;&gt;"",VLOOKUP(A184,Runners!A$3:AS$201,C$1,FALSE),0)</f>
        <v>0</v>
      </c>
      <c r="D184" s="6">
        <f t="shared" si="57"/>
        <v>180</v>
      </c>
      <c r="E184" s="2"/>
      <c r="F184" s="2"/>
      <c r="J184" s="1">
        <f t="shared" si="52"/>
        <v>0</v>
      </c>
      <c r="M184" s="8" t="str">
        <f>IF(D184&lt;=L$4,SMALL(E$4:E$202,D184),"")</f>
        <v/>
      </c>
      <c r="N184" s="8" t="str">
        <f>IF(D184&lt;=L$4,VLOOKUP(M184,E$4:F$202,2,FALSE),"")</f>
        <v/>
      </c>
      <c r="O184" s="1" t="str">
        <f>IF(D184&lt;=L$4,VLOOKUP(M184,E$4:J$202,6,FALSE),"")</f>
        <v/>
      </c>
      <c r="P184" s="40" t="str">
        <f>IF(D184&lt;=L$4,VLOOKUP(O184,A$4:B$202,2,FALSE),"")</f>
        <v/>
      </c>
      <c r="Q184" s="40" t="str">
        <f t="shared" si="53"/>
        <v/>
      </c>
      <c r="R184" s="6">
        <f t="shared" si="54"/>
        <v>0</v>
      </c>
      <c r="S184" s="6">
        <f>IF(AND(D184&lt;=L$4,P184&lt;&gt;"Y"),IF(N184&lt;VLOOKUP(O184,Runners!A$3:CT$201,S$1,FALSE),IF(Y$2="zero",0,Y$2),0),0)</f>
        <v>0</v>
      </c>
      <c r="T184" s="6">
        <f t="shared" si="55"/>
        <v>0</v>
      </c>
      <c r="U184" s="2"/>
      <c r="V184" s="2" t="str">
        <f>IF(O184&lt;&gt;"",VLOOKUP(O184,Runners!CZ$3:DM$201,V$1,FALSE),"")</f>
        <v/>
      </c>
      <c r="W184" s="19" t="str">
        <f t="shared" si="56"/>
        <v/>
      </c>
    </row>
    <row r="185" spans="3:23" x14ac:dyDescent="0.2">
      <c r="C185" s="3">
        <f>IF(A185&lt;&gt;"",VLOOKUP(A185,Runners!A$3:AS$201,C$1,FALSE),0)</f>
        <v>0</v>
      </c>
      <c r="D185" s="6">
        <f t="shared" si="57"/>
        <v>181</v>
      </c>
      <c r="E185" s="2"/>
      <c r="F185" s="2"/>
      <c r="J185" s="1">
        <f t="shared" si="52"/>
        <v>0</v>
      </c>
      <c r="M185" s="8" t="str">
        <f>IF(D185&lt;=L$4,SMALL(E$4:E$202,D185),"")</f>
        <v/>
      </c>
      <c r="N185" s="8" t="str">
        <f>IF(D185&lt;=L$4,VLOOKUP(M185,E$4:F$202,2,FALSE),"")</f>
        <v/>
      </c>
      <c r="O185" s="1" t="str">
        <f>IF(D185&lt;=L$4,VLOOKUP(M185,E$4:J$202,6,FALSE),"")</f>
        <v/>
      </c>
      <c r="P185" s="40" t="str">
        <f>IF(D185&lt;=L$4,VLOOKUP(O185,A$4:B$202,2,FALSE),"")</f>
        <v/>
      </c>
      <c r="Q185" s="40" t="str">
        <f t="shared" si="53"/>
        <v/>
      </c>
      <c r="R185" s="6">
        <f t="shared" si="54"/>
        <v>0</v>
      </c>
      <c r="S185" s="6">
        <f>IF(AND(D185&lt;=L$4,P185&lt;&gt;"Y"),IF(N185&lt;VLOOKUP(O185,Runners!A$3:CT$201,S$1,FALSE),IF(Y$2="zero",0,Y$2),0),0)</f>
        <v>0</v>
      </c>
      <c r="T185" s="6">
        <f t="shared" si="55"/>
        <v>0</v>
      </c>
      <c r="U185" s="2"/>
      <c r="V185" s="2" t="str">
        <f>IF(O185&lt;&gt;"",VLOOKUP(O185,Runners!CZ$3:DM$201,V$1,FALSE),"")</f>
        <v/>
      </c>
      <c r="W185" s="19" t="str">
        <f t="shared" si="56"/>
        <v/>
      </c>
    </row>
    <row r="186" spans="3:23" x14ac:dyDescent="0.2">
      <c r="C186" s="3">
        <f>IF(A186&lt;&gt;"",VLOOKUP(A186,Runners!A$3:AS$201,C$1,FALSE),0)</f>
        <v>0</v>
      </c>
      <c r="D186" s="6">
        <f t="shared" si="57"/>
        <v>182</v>
      </c>
      <c r="E186" s="2"/>
      <c r="F186" s="2"/>
      <c r="J186" s="1">
        <f t="shared" si="52"/>
        <v>0</v>
      </c>
      <c r="M186" s="8" t="str">
        <f>IF(D186&lt;=L$4,SMALL(E$4:E$202,D186),"")</f>
        <v/>
      </c>
      <c r="N186" s="8" t="str">
        <f>IF(D186&lt;=L$4,VLOOKUP(M186,E$4:F$202,2,FALSE),"")</f>
        <v/>
      </c>
      <c r="O186" s="1" t="str">
        <f>IF(D186&lt;=L$4,VLOOKUP(M186,E$4:J$202,6,FALSE),"")</f>
        <v/>
      </c>
      <c r="P186" s="40" t="str">
        <f>IF(D186&lt;=L$4,VLOOKUP(O186,A$4:B$202,2,FALSE),"")</f>
        <v/>
      </c>
      <c r="Q186" s="40" t="str">
        <f t="shared" si="53"/>
        <v/>
      </c>
      <c r="R186" s="6">
        <f t="shared" si="54"/>
        <v>0</v>
      </c>
      <c r="S186" s="6">
        <f>IF(AND(D186&lt;=L$4,P186&lt;&gt;"Y"),IF(N186&lt;VLOOKUP(O186,Runners!A$3:CT$201,S$1,FALSE),IF(Y$2="zero",0,Y$2),0),0)</f>
        <v>0</v>
      </c>
      <c r="T186" s="6">
        <f t="shared" si="55"/>
        <v>0</v>
      </c>
      <c r="U186" s="2"/>
      <c r="V186" s="2" t="str">
        <f>IF(O186&lt;&gt;"",VLOOKUP(O186,Runners!CZ$3:DM$201,V$1,FALSE),"")</f>
        <v/>
      </c>
      <c r="W186" s="19" t="str">
        <f t="shared" si="56"/>
        <v/>
      </c>
    </row>
    <row r="187" spans="3:23" x14ac:dyDescent="0.2">
      <c r="C187" s="3">
        <f>IF(A187&lt;&gt;"",VLOOKUP(A187,Runners!A$3:AS$201,C$1,FALSE),0)</f>
        <v>0</v>
      </c>
      <c r="D187" s="6">
        <f t="shared" si="57"/>
        <v>183</v>
      </c>
      <c r="E187" s="2"/>
      <c r="F187" s="2"/>
      <c r="J187" s="1">
        <f t="shared" si="52"/>
        <v>0</v>
      </c>
      <c r="M187" s="8" t="str">
        <f>IF(D187&lt;=L$4,SMALL(E$4:E$202,D187),"")</f>
        <v/>
      </c>
      <c r="N187" s="8" t="str">
        <f>IF(D187&lt;=L$4,VLOOKUP(M187,E$4:F$202,2,FALSE),"")</f>
        <v/>
      </c>
      <c r="O187" s="1" t="str">
        <f>IF(D187&lt;=L$4,VLOOKUP(M187,E$4:J$202,6,FALSE),"")</f>
        <v/>
      </c>
      <c r="P187" s="40" t="str">
        <f>IF(D187&lt;=L$4,VLOOKUP(O187,A$4:B$202,2,FALSE),"")</f>
        <v/>
      </c>
      <c r="Q187" s="40" t="str">
        <f t="shared" si="53"/>
        <v/>
      </c>
      <c r="R187" s="6">
        <f t="shared" si="54"/>
        <v>0</v>
      </c>
      <c r="S187" s="6">
        <f>IF(AND(D187&lt;=L$4,P187&lt;&gt;"Y"),IF(N187&lt;VLOOKUP(O187,Runners!A$3:CT$201,S$1,FALSE),IF(Y$2="zero",0,Y$2),0),0)</f>
        <v>0</v>
      </c>
      <c r="T187" s="6">
        <f t="shared" si="55"/>
        <v>0</v>
      </c>
      <c r="U187" s="2"/>
      <c r="V187" s="2" t="str">
        <f>IF(O187&lt;&gt;"",VLOOKUP(O187,Runners!CZ$3:DM$201,V$1,FALSE),"")</f>
        <v/>
      </c>
      <c r="W187" s="19" t="str">
        <f t="shared" si="56"/>
        <v/>
      </c>
    </row>
    <row r="188" spans="3:23" x14ac:dyDescent="0.2">
      <c r="C188" s="3">
        <f>IF(A188&lt;&gt;"",VLOOKUP(A188,Runners!A$3:AS$201,C$1,FALSE),0)</f>
        <v>0</v>
      </c>
      <c r="D188" s="6">
        <f t="shared" si="57"/>
        <v>184</v>
      </c>
      <c r="E188" s="2"/>
      <c r="F188" s="2"/>
      <c r="J188" s="1">
        <f t="shared" si="52"/>
        <v>0</v>
      </c>
      <c r="M188" s="8" t="str">
        <f>IF(D188&lt;=L$4,SMALL(E$4:E$202,D188),"")</f>
        <v/>
      </c>
      <c r="N188" s="8" t="str">
        <f>IF(D188&lt;=L$4,VLOOKUP(M188,E$4:F$202,2,FALSE),"")</f>
        <v/>
      </c>
      <c r="O188" s="1" t="str">
        <f>IF(D188&lt;=L$4,VLOOKUP(M188,E$4:J$202,6,FALSE),"")</f>
        <v/>
      </c>
      <c r="P188" s="40" t="str">
        <f>IF(D188&lt;=L$4,VLOOKUP(O188,A$4:B$202,2,FALSE),"")</f>
        <v/>
      </c>
      <c r="Q188" s="40" t="str">
        <f t="shared" si="53"/>
        <v/>
      </c>
      <c r="R188" s="6">
        <f t="shared" si="54"/>
        <v>0</v>
      </c>
      <c r="S188" s="6">
        <f>IF(AND(D188&lt;=L$4,P188&lt;&gt;"Y"),IF(N188&lt;VLOOKUP(O188,Runners!A$3:CT$201,S$1,FALSE),IF(Y$2="zero",0,Y$2),0),0)</f>
        <v>0</v>
      </c>
      <c r="T188" s="6">
        <f t="shared" si="55"/>
        <v>0</v>
      </c>
      <c r="U188" s="2"/>
      <c r="V188" s="2" t="str">
        <f>IF(O188&lt;&gt;"",VLOOKUP(O188,Runners!CZ$3:DM$201,V$1,FALSE),"")</f>
        <v/>
      </c>
      <c r="W188" s="19" t="str">
        <f t="shared" si="56"/>
        <v/>
      </c>
    </row>
    <row r="189" spans="3:23" x14ac:dyDescent="0.2">
      <c r="C189" s="3">
        <f>IF(A189&lt;&gt;"",VLOOKUP(A189,Runners!A$3:AS$201,C$1,FALSE),0)</f>
        <v>0</v>
      </c>
      <c r="D189" s="6">
        <f t="shared" si="57"/>
        <v>185</v>
      </c>
      <c r="E189" s="2"/>
      <c r="F189" s="2"/>
      <c r="J189" s="1">
        <f t="shared" si="52"/>
        <v>0</v>
      </c>
      <c r="M189" s="8" t="str">
        <f>IF(D189&lt;=L$4,SMALL(E$4:E$202,D189),"")</f>
        <v/>
      </c>
      <c r="N189" s="8" t="str">
        <f>IF(D189&lt;=L$4,VLOOKUP(M189,E$4:F$202,2,FALSE),"")</f>
        <v/>
      </c>
      <c r="O189" s="1" t="str">
        <f>IF(D189&lt;=L$4,VLOOKUP(M189,E$4:J$202,6,FALSE),"")</f>
        <v/>
      </c>
      <c r="P189" s="40" t="str">
        <f>IF(D189&lt;=L$4,VLOOKUP(O189,A$4:B$202,2,FALSE),"")</f>
        <v/>
      </c>
      <c r="Q189" s="40" t="str">
        <f t="shared" si="53"/>
        <v/>
      </c>
      <c r="R189" s="6">
        <f t="shared" si="54"/>
        <v>0</v>
      </c>
      <c r="S189" s="6">
        <f>IF(AND(D189&lt;=L$4,P189&lt;&gt;"Y"),IF(N189&lt;VLOOKUP(O189,Runners!A$3:CT$201,S$1,FALSE),IF(Y$2="zero",0,Y$2),0),0)</f>
        <v>0</v>
      </c>
      <c r="T189" s="6">
        <f t="shared" si="55"/>
        <v>0</v>
      </c>
      <c r="U189" s="2"/>
      <c r="V189" s="2" t="str">
        <f>IF(O189&lt;&gt;"",VLOOKUP(O189,Runners!CZ$3:DM$201,V$1,FALSE),"")</f>
        <v/>
      </c>
      <c r="W189" s="19" t="str">
        <f t="shared" si="56"/>
        <v/>
      </c>
    </row>
    <row r="190" spans="3:23" x14ac:dyDescent="0.2">
      <c r="C190" s="3">
        <f>IF(A190&lt;&gt;"",VLOOKUP(A190,Runners!A$3:AS$201,C$1,FALSE),0)</f>
        <v>0</v>
      </c>
      <c r="D190" s="6">
        <f t="shared" si="57"/>
        <v>186</v>
      </c>
      <c r="E190" s="2"/>
      <c r="F190" s="2"/>
      <c r="J190" s="1">
        <f t="shared" si="52"/>
        <v>0</v>
      </c>
      <c r="M190" s="8" t="str">
        <f>IF(D190&lt;=L$4,SMALL(E$4:E$202,D190),"")</f>
        <v/>
      </c>
      <c r="N190" s="8" t="str">
        <f>IF(D190&lt;=L$4,VLOOKUP(M190,E$4:F$202,2,FALSE),"")</f>
        <v/>
      </c>
      <c r="O190" s="1" t="str">
        <f>IF(D190&lt;=L$4,VLOOKUP(M190,E$4:J$202,6,FALSE),"")</f>
        <v/>
      </c>
      <c r="P190" s="40" t="str">
        <f>IF(D190&lt;=L$4,VLOOKUP(O190,A$4:B$202,2,FALSE),"")</f>
        <v/>
      </c>
      <c r="Q190" s="40" t="str">
        <f t="shared" si="53"/>
        <v/>
      </c>
      <c r="R190" s="6">
        <f t="shared" si="54"/>
        <v>0</v>
      </c>
      <c r="S190" s="6">
        <f>IF(AND(D190&lt;=L$4,P190&lt;&gt;"Y"),IF(N190&lt;VLOOKUP(O190,Runners!A$3:CT$201,S$1,FALSE),IF(Y$2="zero",0,Y$2),0),0)</f>
        <v>0</v>
      </c>
      <c r="T190" s="6">
        <f t="shared" si="55"/>
        <v>0</v>
      </c>
      <c r="U190" s="2"/>
      <c r="V190" s="2" t="str">
        <f>IF(O190&lt;&gt;"",VLOOKUP(O190,Runners!CZ$3:DM$201,V$1,FALSE),"")</f>
        <v/>
      </c>
      <c r="W190" s="19" t="str">
        <f t="shared" si="56"/>
        <v/>
      </c>
    </row>
    <row r="191" spans="3:23" x14ac:dyDescent="0.2">
      <c r="C191" s="3">
        <f>IF(A191&lt;&gt;"",VLOOKUP(A191,Runners!A$3:AS$201,C$1,FALSE),0)</f>
        <v>0</v>
      </c>
      <c r="D191" s="6">
        <f t="shared" si="57"/>
        <v>187</v>
      </c>
      <c r="E191" s="2"/>
      <c r="F191" s="2"/>
      <c r="J191" s="1">
        <f t="shared" si="52"/>
        <v>0</v>
      </c>
      <c r="M191" s="8" t="str">
        <f>IF(D191&lt;=L$4,SMALL(E$4:E$202,D191),"")</f>
        <v/>
      </c>
      <c r="N191" s="8" t="str">
        <f>IF(D191&lt;=L$4,VLOOKUP(M191,E$4:F$202,2,FALSE),"")</f>
        <v/>
      </c>
      <c r="O191" s="1" t="str">
        <f>IF(D191&lt;=L$4,VLOOKUP(M191,E$4:J$202,6,FALSE),"")</f>
        <v/>
      </c>
      <c r="P191" s="40" t="str">
        <f>IF(D191&lt;=L$4,VLOOKUP(O191,A$4:B$202,2,FALSE),"")</f>
        <v/>
      </c>
      <c r="Q191" s="40" t="str">
        <f t="shared" si="53"/>
        <v/>
      </c>
      <c r="R191" s="6">
        <f t="shared" si="54"/>
        <v>0</v>
      </c>
      <c r="S191" s="6">
        <f>IF(AND(D191&lt;=L$4,P191&lt;&gt;"Y"),IF(N191&lt;VLOOKUP(O191,Runners!A$3:CT$201,S$1,FALSE),IF(Y$2="zero",0,Y$2),0),0)</f>
        <v>0</v>
      </c>
      <c r="T191" s="6">
        <f t="shared" si="55"/>
        <v>0</v>
      </c>
      <c r="U191" s="2"/>
      <c r="V191" s="2" t="str">
        <f>IF(O191&lt;&gt;"",VLOOKUP(O191,Runners!CZ$3:DM$201,V$1,FALSE),"")</f>
        <v/>
      </c>
      <c r="W191" s="19" t="str">
        <f t="shared" si="56"/>
        <v/>
      </c>
    </row>
    <row r="192" spans="3:23" x14ac:dyDescent="0.2">
      <c r="C192" s="3">
        <f>IF(A192&lt;&gt;"",VLOOKUP(A192,Runners!A$3:AS$201,C$1,FALSE),0)</f>
        <v>0</v>
      </c>
      <c r="D192" s="6">
        <f t="shared" si="57"/>
        <v>188</v>
      </c>
      <c r="E192" s="2"/>
      <c r="F192" s="2"/>
      <c r="J192" s="1">
        <f t="shared" si="52"/>
        <v>0</v>
      </c>
      <c r="M192" s="8" t="str">
        <f>IF(D192&lt;=L$4,SMALL(E$4:E$202,D192),"")</f>
        <v/>
      </c>
      <c r="N192" s="8" t="str">
        <f>IF(D192&lt;=L$4,VLOOKUP(M192,E$4:F$202,2,FALSE),"")</f>
        <v/>
      </c>
      <c r="O192" s="1" t="str">
        <f>IF(D192&lt;=L$4,VLOOKUP(M192,E$4:J$202,6,FALSE),"")</f>
        <v/>
      </c>
      <c r="P192" s="40" t="str">
        <f>IF(D192&lt;=L$4,VLOOKUP(O192,A$4:B$202,2,FALSE),"")</f>
        <v/>
      </c>
      <c r="Q192" s="40" t="str">
        <f t="shared" si="53"/>
        <v/>
      </c>
      <c r="R192" s="6">
        <f t="shared" si="54"/>
        <v>0</v>
      </c>
      <c r="S192" s="6">
        <f>IF(AND(D192&lt;=L$4,P192&lt;&gt;"Y"),IF(N192&lt;VLOOKUP(O192,Runners!A$3:CT$201,S$1,FALSE),IF(Y$2="zero",0,Y$2),0),0)</f>
        <v>0</v>
      </c>
      <c r="T192" s="6">
        <f t="shared" si="55"/>
        <v>0</v>
      </c>
      <c r="U192" s="2"/>
      <c r="V192" s="2" t="str">
        <f>IF(O192&lt;&gt;"",VLOOKUP(O192,Runners!CZ$3:DM$201,V$1,FALSE),"")</f>
        <v/>
      </c>
      <c r="W192" s="19" t="str">
        <f t="shared" si="56"/>
        <v/>
      </c>
    </row>
    <row r="193" spans="3:23" x14ac:dyDescent="0.2">
      <c r="C193" s="3">
        <f>IF(A193&lt;&gt;"",VLOOKUP(A193,Runners!A$3:AS$201,C$1,FALSE),0)</f>
        <v>0</v>
      </c>
      <c r="D193" s="6">
        <f t="shared" si="57"/>
        <v>189</v>
      </c>
      <c r="E193" s="2"/>
      <c r="F193" s="2"/>
      <c r="J193" s="1">
        <f t="shared" si="52"/>
        <v>0</v>
      </c>
      <c r="M193" s="8" t="str">
        <f>IF(D193&lt;=L$4,SMALL(E$4:E$202,D193),"")</f>
        <v/>
      </c>
      <c r="N193" s="8" t="str">
        <f>IF(D193&lt;=L$4,VLOOKUP(M193,E$4:F$202,2,FALSE),"")</f>
        <v/>
      </c>
      <c r="O193" s="1" t="str">
        <f>IF(D193&lt;=L$4,VLOOKUP(M193,E$4:J$202,6,FALSE),"")</f>
        <v/>
      </c>
      <c r="P193" s="40" t="str">
        <f>IF(D193&lt;=L$4,VLOOKUP(O193,A$4:B$202,2,FALSE),"")</f>
        <v/>
      </c>
      <c r="Q193" s="40" t="str">
        <f t="shared" si="53"/>
        <v/>
      </c>
      <c r="R193" s="6">
        <f t="shared" si="54"/>
        <v>0</v>
      </c>
      <c r="S193" s="6">
        <f>IF(AND(D193&lt;=L$4,P193&lt;&gt;"Y"),IF(N193&lt;VLOOKUP(O193,Runners!A$3:CT$201,S$1,FALSE),IF(Y$2="zero",0,Y$2),0),0)</f>
        <v>0</v>
      </c>
      <c r="T193" s="6">
        <f t="shared" si="55"/>
        <v>0</v>
      </c>
      <c r="U193" s="2"/>
      <c r="V193" s="2" t="str">
        <f>IF(O193&lt;&gt;"",VLOOKUP(O193,Runners!CZ$3:DM$201,V$1,FALSE),"")</f>
        <v/>
      </c>
      <c r="W193" s="19" t="str">
        <f t="shared" si="56"/>
        <v/>
      </c>
    </row>
    <row r="194" spans="3:23" x14ac:dyDescent="0.2">
      <c r="C194" s="3">
        <f>IF(A194&lt;&gt;"",VLOOKUP(A194,Runners!A$3:AS$201,C$1,FALSE),0)</f>
        <v>0</v>
      </c>
      <c r="D194" s="6">
        <f t="shared" si="57"/>
        <v>190</v>
      </c>
      <c r="E194" s="2"/>
      <c r="F194" s="2"/>
      <c r="J194" s="1">
        <f t="shared" si="52"/>
        <v>0</v>
      </c>
      <c r="M194" s="8" t="str">
        <f>IF(D194&lt;=L$4,SMALL(E$4:E$202,D194),"")</f>
        <v/>
      </c>
      <c r="N194" s="8" t="str">
        <f>IF(D194&lt;=L$4,VLOOKUP(M194,E$4:F$202,2,FALSE),"")</f>
        <v/>
      </c>
      <c r="O194" s="1" t="str">
        <f>IF(D194&lt;=L$4,VLOOKUP(M194,E$4:J$202,6,FALSE),"")</f>
        <v/>
      </c>
      <c r="P194" s="40" t="str">
        <f>IF(D194&lt;=L$4,VLOOKUP(O194,A$4:B$202,2,FALSE),"")</f>
        <v/>
      </c>
      <c r="Q194" s="40" t="str">
        <f t="shared" si="53"/>
        <v/>
      </c>
      <c r="R194" s="6">
        <f t="shared" si="54"/>
        <v>0</v>
      </c>
      <c r="S194" s="6">
        <f>IF(AND(D194&lt;=L$4,P194&lt;&gt;"Y"),IF(N194&lt;VLOOKUP(O194,Runners!A$3:CT$201,S$1,FALSE),IF(Y$2="zero",0,Y$2),0),0)</f>
        <v>0</v>
      </c>
      <c r="T194" s="6">
        <f t="shared" si="55"/>
        <v>0</v>
      </c>
      <c r="U194" s="2"/>
      <c r="V194" s="2" t="str">
        <f>IF(O194&lt;&gt;"",VLOOKUP(O194,Runners!CZ$3:DM$201,V$1,FALSE),"")</f>
        <v/>
      </c>
      <c r="W194" s="19" t="str">
        <f t="shared" si="56"/>
        <v/>
      </c>
    </row>
    <row r="195" spans="3:23" x14ac:dyDescent="0.2">
      <c r="C195" s="3">
        <f>IF(A195&lt;&gt;"",VLOOKUP(A195,Runners!A$3:AS$201,C$1,FALSE),0)</f>
        <v>0</v>
      </c>
      <c r="D195" s="6">
        <f t="shared" si="57"/>
        <v>191</v>
      </c>
      <c r="E195" s="2"/>
      <c r="F195" s="2"/>
      <c r="J195" s="1">
        <f t="shared" si="52"/>
        <v>0</v>
      </c>
      <c r="M195" s="8" t="str">
        <f>IF(D195&lt;=L$4,SMALL(E$4:E$202,D195),"")</f>
        <v/>
      </c>
      <c r="N195" s="8" t="str">
        <f>IF(D195&lt;=L$4,VLOOKUP(M195,E$4:F$202,2,FALSE),"")</f>
        <v/>
      </c>
      <c r="O195" s="1" t="str">
        <f>IF(D195&lt;=L$4,VLOOKUP(M195,E$4:J$202,6,FALSE),"")</f>
        <v/>
      </c>
      <c r="P195" s="40" t="str">
        <f>IF(D195&lt;=L$4,VLOOKUP(O195,A$4:B$202,2,FALSE),"")</f>
        <v/>
      </c>
      <c r="Q195" s="40" t="str">
        <f t="shared" si="53"/>
        <v/>
      </c>
      <c r="R195" s="6">
        <f t="shared" si="54"/>
        <v>0</v>
      </c>
      <c r="S195" s="6">
        <f>IF(AND(D195&lt;=L$4,P195&lt;&gt;"Y"),IF(N195&lt;VLOOKUP(O195,Runners!A$3:CT$201,S$1,FALSE),IF(Y$2="zero",0,Y$2),0),0)</f>
        <v>0</v>
      </c>
      <c r="T195" s="6">
        <f t="shared" si="55"/>
        <v>0</v>
      </c>
      <c r="U195" s="2"/>
      <c r="V195" s="2" t="str">
        <f>IF(O195&lt;&gt;"",VLOOKUP(O195,Runners!CZ$3:DM$201,V$1,FALSE),"")</f>
        <v/>
      </c>
      <c r="W195" s="19" t="str">
        <f t="shared" si="56"/>
        <v/>
      </c>
    </row>
    <row r="196" spans="3:23" x14ac:dyDescent="0.2">
      <c r="C196" s="3">
        <f>IF(A196&lt;&gt;"",VLOOKUP(A196,Runners!A$3:AS$201,C$1,FALSE),0)</f>
        <v>0</v>
      </c>
      <c r="D196" s="6">
        <f t="shared" si="57"/>
        <v>192</v>
      </c>
      <c r="E196" s="2"/>
      <c r="F196" s="2"/>
      <c r="J196" s="1">
        <f t="shared" si="52"/>
        <v>0</v>
      </c>
      <c r="M196" s="8" t="str">
        <f>IF(D196&lt;=L$4,SMALL(E$4:E$202,D196),"")</f>
        <v/>
      </c>
      <c r="N196" s="8" t="str">
        <f>IF(D196&lt;=L$4,VLOOKUP(M196,E$4:F$202,2,FALSE),"")</f>
        <v/>
      </c>
      <c r="O196" s="1" t="str">
        <f>IF(D196&lt;=L$4,VLOOKUP(M196,E$4:J$202,6,FALSE),"")</f>
        <v/>
      </c>
      <c r="P196" s="40" t="str">
        <f>IF(D196&lt;=L$4,VLOOKUP(O196,A$4:B$202,2,FALSE),"")</f>
        <v/>
      </c>
      <c r="Q196" s="40" t="str">
        <f t="shared" si="53"/>
        <v/>
      </c>
      <c r="R196" s="6">
        <f t="shared" si="54"/>
        <v>0</v>
      </c>
      <c r="S196" s="6">
        <f>IF(AND(D196&lt;=L$4,P196&lt;&gt;"Y"),IF(N196&lt;VLOOKUP(O196,Runners!A$3:CT$201,S$1,FALSE),IF(Y$2="zero",0,Y$2),0),0)</f>
        <v>0</v>
      </c>
      <c r="T196" s="6">
        <f t="shared" si="55"/>
        <v>0</v>
      </c>
      <c r="U196" s="2"/>
      <c r="V196" s="2" t="str">
        <f>IF(O196&lt;&gt;"",VLOOKUP(O196,Runners!CZ$3:DM$201,V$1,FALSE),"")</f>
        <v/>
      </c>
      <c r="W196" s="19" t="str">
        <f t="shared" si="56"/>
        <v/>
      </c>
    </row>
    <row r="197" spans="3:23" x14ac:dyDescent="0.2">
      <c r="C197" s="3">
        <f>IF(A197&lt;&gt;"",VLOOKUP(A197,Runners!A$3:AS$201,C$1,FALSE),0)</f>
        <v>0</v>
      </c>
      <c r="D197" s="6">
        <f t="shared" si="57"/>
        <v>193</v>
      </c>
      <c r="E197" s="2"/>
      <c r="F197" s="2"/>
      <c r="J197" s="1">
        <f t="shared" si="52"/>
        <v>0</v>
      </c>
      <c r="M197" s="8" t="str">
        <f>IF(D197&lt;=L$4,SMALL(E$4:E$202,D197),"")</f>
        <v/>
      </c>
      <c r="N197" s="8" t="str">
        <f>IF(D197&lt;=L$4,VLOOKUP(M197,E$4:F$202,2,FALSE),"")</f>
        <v/>
      </c>
      <c r="O197" s="1" t="str">
        <f>IF(D197&lt;=L$4,VLOOKUP(M197,E$4:J$202,6,FALSE),"")</f>
        <v/>
      </c>
      <c r="P197" s="40" t="str">
        <f>IF(D197&lt;=L$4,VLOOKUP(O197,A$4:B$202,2,FALSE),"")</f>
        <v/>
      </c>
      <c r="Q197" s="40" t="str">
        <f t="shared" si="53"/>
        <v/>
      </c>
      <c r="R197" s="6">
        <f t="shared" si="54"/>
        <v>0</v>
      </c>
      <c r="S197" s="6">
        <f>IF(AND(D197&lt;=L$4,P197&lt;&gt;"Y"),IF(N197&lt;VLOOKUP(O197,Runners!A$3:CT$201,S$1,FALSE),IF(Y$2="zero",0,Y$2),0),0)</f>
        <v>0</v>
      </c>
      <c r="T197" s="6">
        <f t="shared" si="55"/>
        <v>0</v>
      </c>
      <c r="U197" s="2"/>
      <c r="V197" s="2" t="str">
        <f>IF(O197&lt;&gt;"",VLOOKUP(O197,Runners!CZ$3:DM$201,V$1,FALSE),"")</f>
        <v/>
      </c>
      <c r="W197" s="19" t="str">
        <f t="shared" si="56"/>
        <v/>
      </c>
    </row>
    <row r="198" spans="3:23" x14ac:dyDescent="0.2">
      <c r="C198" s="3">
        <f>IF(A198&lt;&gt;"",VLOOKUP(A198,Runners!A$3:AS$201,C$1,FALSE),0)</f>
        <v>0</v>
      </c>
      <c r="D198" s="6">
        <f t="shared" si="57"/>
        <v>194</v>
      </c>
      <c r="E198" s="2"/>
      <c r="F198" s="2"/>
      <c r="J198" s="1">
        <f t="shared" si="52"/>
        <v>0</v>
      </c>
      <c r="M198" s="8" t="str">
        <f>IF(D198&lt;=L$4,SMALL(E$4:E$202,D198),"")</f>
        <v/>
      </c>
      <c r="N198" s="8" t="str">
        <f>IF(D198&lt;=L$4,VLOOKUP(M198,E$4:F$202,2,FALSE),"")</f>
        <v/>
      </c>
      <c r="O198" s="1" t="str">
        <f>IF(D198&lt;=L$4,VLOOKUP(M198,E$4:J$202,6,FALSE),"")</f>
        <v/>
      </c>
      <c r="P198" s="40" t="str">
        <f>IF(D198&lt;=L$4,VLOOKUP(O198,A$4:B$202,2,FALSE),"")</f>
        <v/>
      </c>
      <c r="Q198" s="40" t="str">
        <f t="shared" ref="Q198:Q201" si="58">IF(D198&lt;=L$4,IF(P198="Y",Q197,Q197-1),"")</f>
        <v/>
      </c>
      <c r="R198" s="6">
        <f t="shared" ref="R198:R201" si="59">IF(Q198=Q197,0,IF(Q198&gt;0,Q198,1))</f>
        <v>0</v>
      </c>
      <c r="S198" s="6">
        <f>IF(AND(D198&lt;=L$4,P198&lt;&gt;"Y"),IF(N198&lt;VLOOKUP(O198,Runners!A$3:CT$201,S$1,FALSE),IF(Y$2="zero",0,Y$2),0),0)</f>
        <v>0</v>
      </c>
      <c r="T198" s="6">
        <f t="shared" ref="T198:T201" si="60">IF(AND(D198&lt;=L$4,P198&lt;&gt;"Y"),S198+R198,0)</f>
        <v>0</v>
      </c>
      <c r="U198" s="2"/>
      <c r="V198" s="2" t="str">
        <f>IF(O198&lt;&gt;"",VLOOKUP(O198,Runners!CZ$3:DM$201,V$1,FALSE),"")</f>
        <v/>
      </c>
      <c r="W198" s="19" t="str">
        <f t="shared" ref="W198:W201" si="61">IF(O198&lt;&gt;"",(V198-N198)/V198,"")</f>
        <v/>
      </c>
    </row>
    <row r="199" spans="3:23" x14ac:dyDescent="0.2">
      <c r="C199" s="3">
        <f>IF(A199&lt;&gt;"",VLOOKUP(A199,Runners!A$3:AS$201,C$1,FALSE),0)</f>
        <v>0</v>
      </c>
      <c r="D199" s="6">
        <f t="shared" si="57"/>
        <v>195</v>
      </c>
      <c r="E199" s="2"/>
      <c r="F199" s="2"/>
      <c r="J199" s="1">
        <f t="shared" ref="J199:J201" si="62">A199</f>
        <v>0</v>
      </c>
      <c r="M199" s="8" t="str">
        <f>IF(D199&lt;=L$4,SMALL(E$4:E$202,D199),"")</f>
        <v/>
      </c>
      <c r="N199" s="8" t="str">
        <f>IF(D199&lt;=L$4,VLOOKUP(M199,E$4:F$202,2,FALSE),"")</f>
        <v/>
      </c>
      <c r="O199" s="1" t="str">
        <f>IF(D199&lt;=L$4,VLOOKUP(M199,E$4:J$202,6,FALSE),"")</f>
        <v/>
      </c>
      <c r="P199" s="40" t="str">
        <f>IF(D199&lt;=L$4,VLOOKUP(O199,A$4:B$202,2,FALSE),"")</f>
        <v/>
      </c>
      <c r="Q199" s="40" t="str">
        <f t="shared" si="58"/>
        <v/>
      </c>
      <c r="R199" s="6">
        <f t="shared" si="59"/>
        <v>0</v>
      </c>
      <c r="S199" s="6">
        <f>IF(AND(D199&lt;=L$4,P199&lt;&gt;"Y"),IF(N199&lt;VLOOKUP(O199,Runners!A$3:CT$201,S$1,FALSE),IF(Y$2="zero",0,Y$2),0),0)</f>
        <v>0</v>
      </c>
      <c r="T199" s="6">
        <f t="shared" si="60"/>
        <v>0</v>
      </c>
      <c r="U199" s="2"/>
      <c r="V199" s="2" t="str">
        <f>IF(O199&lt;&gt;"",VLOOKUP(O199,Runners!CZ$3:DM$201,V$1,FALSE),"")</f>
        <v/>
      </c>
      <c r="W199" s="19" t="str">
        <f t="shared" si="61"/>
        <v/>
      </c>
    </row>
    <row r="200" spans="3:23" x14ac:dyDescent="0.2">
      <c r="C200" s="3">
        <f>IF(A200&lt;&gt;"",VLOOKUP(A200,Runners!A$3:AS$201,C$1,FALSE),0)</f>
        <v>0</v>
      </c>
      <c r="D200" s="6">
        <f t="shared" si="57"/>
        <v>196</v>
      </c>
      <c r="E200" s="2"/>
      <c r="F200" s="2"/>
      <c r="J200" s="1">
        <f t="shared" si="62"/>
        <v>0</v>
      </c>
      <c r="M200" s="8" t="str">
        <f>IF(D200&lt;=L$4,SMALL(E$4:E$202,D200),"")</f>
        <v/>
      </c>
      <c r="N200" s="8" t="str">
        <f>IF(D200&lt;=L$4,VLOOKUP(M200,E$4:F$202,2,FALSE),"")</f>
        <v/>
      </c>
      <c r="O200" s="1" t="str">
        <f>IF(D200&lt;=L$4,VLOOKUP(M200,E$4:J$202,6,FALSE),"")</f>
        <v/>
      </c>
      <c r="P200" s="40" t="str">
        <f>IF(D200&lt;=L$4,VLOOKUP(O200,A$4:B$202,2,FALSE),"")</f>
        <v/>
      </c>
      <c r="Q200" s="40" t="str">
        <f t="shared" si="58"/>
        <v/>
      </c>
      <c r="R200" s="6">
        <f t="shared" si="59"/>
        <v>0</v>
      </c>
      <c r="S200" s="6">
        <f>IF(AND(D200&lt;=L$4,P200&lt;&gt;"Y"),IF(N200&lt;VLOOKUP(O200,Runners!A$3:CT$201,S$1,FALSE),IF(Y$2="zero",0,Y$2),0),0)</f>
        <v>0</v>
      </c>
      <c r="T200" s="6">
        <f t="shared" si="60"/>
        <v>0</v>
      </c>
      <c r="U200" s="2"/>
      <c r="V200" s="2" t="str">
        <f>IF(O200&lt;&gt;"",VLOOKUP(O200,Runners!CZ$3:DM$201,V$1,FALSE),"")</f>
        <v/>
      </c>
      <c r="W200" s="19" t="str">
        <f t="shared" si="61"/>
        <v/>
      </c>
    </row>
    <row r="201" spans="3:23" x14ac:dyDescent="0.2">
      <c r="C201" s="3">
        <f>IF(A201&lt;&gt;"",VLOOKUP(A201,Runners!A$3:AS$201,C$1,FALSE),0)</f>
        <v>0</v>
      </c>
      <c r="D201" s="6">
        <f t="shared" si="57"/>
        <v>197</v>
      </c>
      <c r="E201" s="2"/>
      <c r="F201" s="2"/>
      <c r="J201" s="1">
        <f t="shared" si="62"/>
        <v>0</v>
      </c>
      <c r="M201" s="8" t="str">
        <f>IF(D201&lt;=L$4,SMALL(E$4:E$202,D201),"")</f>
        <v/>
      </c>
      <c r="N201" s="8" t="str">
        <f>IF(D201&lt;=L$4,VLOOKUP(M201,E$4:F$202,2,FALSE),"")</f>
        <v/>
      </c>
      <c r="O201" s="1" t="str">
        <f>IF(D201&lt;=L$4,VLOOKUP(M201,E$4:J$202,6,FALSE),"")</f>
        <v/>
      </c>
      <c r="P201" s="40" t="str">
        <f>IF(D201&lt;=L$4,VLOOKUP(O201,A$4:B$202,2,FALSE),"")</f>
        <v/>
      </c>
      <c r="Q201" s="40" t="str">
        <f t="shared" si="58"/>
        <v/>
      </c>
      <c r="R201" s="6">
        <f t="shared" si="59"/>
        <v>0</v>
      </c>
      <c r="S201" s="6">
        <f>IF(AND(D201&lt;=L$4,P201&lt;&gt;"Y"),IF(N201&lt;VLOOKUP(O201,Runners!A$3:CT$201,S$1,FALSE),IF(Y$2="zero",0,Y$2),0),0)</f>
        <v>0</v>
      </c>
      <c r="T201" s="6">
        <f t="shared" si="60"/>
        <v>0</v>
      </c>
      <c r="U201" s="2"/>
      <c r="V201" s="2" t="str">
        <f>IF(O201&lt;&gt;"",VLOOKUP(O201,Runners!CZ$3:DM$201,V$1,FALSE),"")</f>
        <v/>
      </c>
      <c r="W201" s="19" t="str">
        <f t="shared" si="61"/>
        <v/>
      </c>
    </row>
    <row r="202" spans="3:23" x14ac:dyDescent="0.2">
      <c r="S202" s="6" t="e">
        <f>IF(D202&lt;=L$4,IF(N202&lt;VLOOKUP(O202,Runners!A$3:CT$201,S$1,FALSE),2,0),0)</f>
        <v>#N/A</v>
      </c>
    </row>
  </sheetData>
  <sortState xmlns:xlrd2="http://schemas.microsoft.com/office/spreadsheetml/2017/richdata2" ref="A6:CE126">
    <sortCondition ref="A126"/>
  </sortState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CE202"/>
  <sheetViews>
    <sheetView showZeros="0" workbookViewId="0">
      <pane xSplit="4" ySplit="2" topLeftCell="E21" activePane="bottomRight" state="frozen"/>
      <selection pane="topRight" activeCell="E1" sqref="E1"/>
      <selection pane="bottomLeft" activeCell="A3" sqref="A3"/>
      <selection pane="bottomRight" activeCell="C55" sqref="C55:F55"/>
    </sheetView>
  </sheetViews>
  <sheetFormatPr defaultColWidth="8.85546875" defaultRowHeight="12" x14ac:dyDescent="0.2"/>
  <cols>
    <col min="1" max="1" width="16.28515625" style="1" customWidth="1"/>
    <col min="2" max="2" width="5.5703125" style="1" customWidth="1"/>
    <col min="3" max="3" width="7.28515625" style="1" customWidth="1"/>
    <col min="4" max="4" width="0.140625" style="6" hidden="1" customWidth="1"/>
    <col min="5" max="5" width="7.7109375" style="1" customWidth="1"/>
    <col min="6" max="6" width="8.7109375" style="1" customWidth="1"/>
    <col min="7" max="7" width="8.7109375" style="6" customWidth="1"/>
    <col min="8" max="8" width="8.7109375" style="6" hidden="1" customWidth="1"/>
    <col min="9" max="9" width="8.140625" style="1" hidden="1" customWidth="1"/>
    <col min="10" max="10" width="5.7109375" style="1" hidden="1" customWidth="1"/>
    <col min="11" max="11" width="8.7109375" style="8" hidden="1" customWidth="1"/>
    <col min="12" max="12" width="11.140625" style="1" customWidth="1"/>
    <col min="13" max="13" width="8.85546875" style="1" customWidth="1"/>
    <col min="14" max="14" width="8.85546875" style="8" customWidth="1"/>
    <col min="15" max="15" width="16.7109375" style="1" customWidth="1"/>
    <col min="16" max="16" width="5.5703125" style="6" customWidth="1"/>
    <col min="17" max="17" width="5.5703125" style="6" hidden="1" customWidth="1"/>
    <col min="18" max="19" width="5.5703125" style="6" customWidth="1"/>
    <col min="20" max="20" width="5.5703125" style="1" customWidth="1"/>
    <col min="21" max="21" width="5.42578125" style="1" customWidth="1"/>
    <col min="22" max="22" width="8.85546875" style="1" hidden="1" customWidth="1"/>
    <col min="23" max="23" width="6.140625" style="1" customWidth="1"/>
    <col min="24" max="24" width="10.42578125" style="1" customWidth="1"/>
    <col min="25" max="16384" width="8.85546875" style="1"/>
  </cols>
  <sheetData>
    <row r="1" spans="1:83" s="7" customFormat="1" ht="25.9" hidden="1" customHeight="1" x14ac:dyDescent="0.25">
      <c r="C1" s="7">
        <v>39</v>
      </c>
      <c r="D1" s="5"/>
      <c r="E1" s="4"/>
      <c r="F1" s="4"/>
      <c r="G1" s="5"/>
      <c r="H1" s="5"/>
      <c r="K1" s="10"/>
      <c r="N1" s="10"/>
      <c r="P1" s="5"/>
      <c r="Q1" s="5">
        <v>91</v>
      </c>
      <c r="R1" s="5"/>
      <c r="S1" s="5">
        <v>91</v>
      </c>
      <c r="T1" s="7">
        <v>3</v>
      </c>
      <c r="V1" s="7">
        <v>7</v>
      </c>
    </row>
    <row r="2" spans="1:83" s="7" customFormat="1" ht="12" customHeight="1" x14ac:dyDescent="0.25">
      <c r="A2" s="7" t="s">
        <v>22</v>
      </c>
      <c r="B2" s="7" t="s">
        <v>65</v>
      </c>
      <c r="C2" s="7" t="s">
        <v>59</v>
      </c>
      <c r="D2" s="5">
        <v>0</v>
      </c>
      <c r="E2" s="4"/>
      <c r="F2" s="4"/>
      <c r="G2" s="5"/>
      <c r="H2" s="5"/>
      <c r="K2" s="10"/>
      <c r="L2" s="14" t="s">
        <v>138</v>
      </c>
      <c r="M2" s="14" t="s">
        <v>139</v>
      </c>
      <c r="N2" s="24" t="s">
        <v>140</v>
      </c>
      <c r="P2" s="39" t="s">
        <v>65</v>
      </c>
      <c r="Q2" s="39"/>
      <c r="R2" s="5" t="s">
        <v>34</v>
      </c>
      <c r="S2" s="5" t="s">
        <v>119</v>
      </c>
      <c r="T2" s="5" t="s">
        <v>124</v>
      </c>
      <c r="X2" s="12" t="s">
        <v>206</v>
      </c>
      <c r="Y2" s="51">
        <v>2</v>
      </c>
    </row>
    <row r="3" spans="1:83" s="7" customFormat="1" ht="16.149999999999999" hidden="1" customHeight="1" x14ac:dyDescent="0.25">
      <c r="D3" s="5">
        <v>0</v>
      </c>
      <c r="E3" s="4"/>
      <c r="F3" s="4"/>
      <c r="G3" s="5"/>
      <c r="H3" s="5"/>
      <c r="K3" s="10"/>
      <c r="L3" s="14"/>
      <c r="M3" s="14"/>
      <c r="N3" s="24"/>
      <c r="P3" s="39"/>
      <c r="Q3" s="39">
        <v>41</v>
      </c>
      <c r="R3" s="5">
        <v>41</v>
      </c>
      <c r="S3" s="5"/>
      <c r="T3" s="5"/>
    </row>
    <row r="4" spans="1:83" ht="12" customHeight="1" x14ac:dyDescent="0.2">
      <c r="A4" s="1" t="s">
        <v>199</v>
      </c>
      <c r="C4" s="3">
        <f>IF(A4&lt;&gt;"",VLOOKUP(A4,Runners!A$3:AS$201,C$1,FALSE),0)</f>
        <v>1.3020833333333334E-2</v>
      </c>
      <c r="D4" s="6">
        <f t="shared" ref="D4:D35" si="0">D3+1</f>
        <v>1</v>
      </c>
      <c r="E4" s="2"/>
      <c r="F4" s="2">
        <f t="shared" ref="F4:F35" si="1">IF(E4&gt;0,E4-C4,0)</f>
        <v>0</v>
      </c>
      <c r="J4" s="1" t="str">
        <f t="shared" ref="J4:J35" si="2">A4</f>
        <v>Aaron Kirkby</v>
      </c>
      <c r="L4" s="7">
        <f>COUNT(E4:E202)</f>
        <v>16</v>
      </c>
      <c r="M4" s="8">
        <f>IF(D4&lt;=L$4,SMALL(E$4:E$202,D4),"")</f>
        <v>3.2129629629629626E-2</v>
      </c>
      <c r="N4" s="8">
        <f>IF(D4&lt;=L$4,VLOOKUP(M4,E$4:F$202,2,FALSE),"")</f>
        <v>2.2407407407407404E-2</v>
      </c>
      <c r="O4" s="1" t="str">
        <f>IF(D4&lt;=L$4,VLOOKUP(M4,E$4:J$202,6,FALSE),"")</f>
        <v>Lee Ramsden</v>
      </c>
      <c r="P4" s="40" t="str">
        <f>IF(D4&lt;=L$4,VLOOKUP(O4,A$4:B$202,2,FALSE),"")</f>
        <v>Y</v>
      </c>
      <c r="Q4" s="40">
        <f t="shared" ref="Q4:Q35" si="3">IF(D4&lt;=L$4,IF(P4="Y",Q3,Q3-1),"")</f>
        <v>41</v>
      </c>
      <c r="R4" s="6">
        <f t="shared" ref="R4:R35" si="4">IF(Q4=Q3,0,IF(Q4&gt;0,Q4,1))</f>
        <v>0</v>
      </c>
      <c r="S4" s="6">
        <f>IF(AND(D4&lt;=L$4,P4&lt;&gt;"Y"),IF(N4&lt;VLOOKUP(O4,Runners!A$3:CT$201,S$1,FALSE),IF(Y$2="zero",0,Y$2),0),0)</f>
        <v>0</v>
      </c>
      <c r="T4" s="6">
        <f t="shared" ref="T4:T35" si="5">IF(AND(D4&lt;=L$4,P4&lt;&gt;"Y"),S4+R4,0)</f>
        <v>0</v>
      </c>
      <c r="U4" s="2"/>
      <c r="V4" s="2">
        <f>IF(O4&lt;&gt;"",VLOOKUP(O4,Runners!CZ$3:DM$201,V$1,FALSE),"")</f>
        <v>2.6514167415646182E-2</v>
      </c>
      <c r="W4" s="19">
        <f t="shared" ref="W4:W35" si="6">IF(O4&lt;&gt;"",(V4-N4)/V4,"")</f>
        <v>0.15488926896551738</v>
      </c>
    </row>
    <row r="5" spans="1:83" x14ac:dyDescent="0.2">
      <c r="A5" s="1" t="s">
        <v>5</v>
      </c>
      <c r="C5" s="3">
        <f>IF(A5&lt;&gt;"",VLOOKUP(A5,Runners!A$3:AS$201,C$1,FALSE),0)</f>
        <v>1.3888888888888888E-2</v>
      </c>
      <c r="D5" s="6">
        <f t="shared" si="0"/>
        <v>2</v>
      </c>
      <c r="E5" s="2"/>
      <c r="F5" s="2">
        <f t="shared" si="1"/>
        <v>0</v>
      </c>
      <c r="J5" s="1" t="str">
        <f t="shared" si="2"/>
        <v>Alan Elstone</v>
      </c>
      <c r="L5" s="7"/>
      <c r="M5" s="8">
        <f>IF(D5&lt;=L$4,SMALL(E$4:E$202,D5),"")</f>
        <v>3.3287037037037039E-2</v>
      </c>
      <c r="N5" s="8">
        <f>IF(D5&lt;=L$4,VLOOKUP(M5,E$4:F$202,2,FALSE),"")</f>
        <v>2.9814814814814815E-2</v>
      </c>
      <c r="O5" s="1" t="str">
        <f>IF(D5&lt;=L$4,VLOOKUP(M5,E$4:J$202,6,FALSE),"")</f>
        <v>Sylvia Gittins</v>
      </c>
      <c r="P5" s="40">
        <f>IF(D5&lt;=L$4,VLOOKUP(O5,A$4:B$202,2,FALSE),"")</f>
        <v>0</v>
      </c>
      <c r="Q5" s="40">
        <f t="shared" si="3"/>
        <v>40</v>
      </c>
      <c r="R5" s="6">
        <f t="shared" si="4"/>
        <v>40</v>
      </c>
      <c r="S5" s="6">
        <f>IF(AND(D5&lt;=L$4,P5&lt;&gt;"Y"),IF(N5&lt;VLOOKUP(O5,Runners!A$3:CT$201,S$1,FALSE),IF(Y$2="zero",0,Y$2),0),0)</f>
        <v>2</v>
      </c>
      <c r="T5" s="6">
        <f t="shared" si="5"/>
        <v>42</v>
      </c>
      <c r="U5" s="2"/>
      <c r="V5" s="2">
        <f>IF(O5&lt;&gt;"",VLOOKUP(O5,Runners!CZ$3:DM$201,V$1,FALSE),"")</f>
        <v>3.2732638888888881E-2</v>
      </c>
      <c r="W5" s="19">
        <f t="shared" si="6"/>
        <v>8.9141119479508979E-2</v>
      </c>
      <c r="X5" s="2" t="s">
        <v>135</v>
      </c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</row>
    <row r="6" spans="1:83" x14ac:dyDescent="0.2">
      <c r="A6" s="1" t="s">
        <v>214</v>
      </c>
      <c r="B6" s="3"/>
      <c r="C6" s="3">
        <f>IF(A6&lt;&gt;"",VLOOKUP(A6,Runners!A$3:AS$201,C$1,FALSE),0)</f>
        <v>1.8576388888888889E-2</v>
      </c>
      <c r="D6" s="6">
        <f t="shared" si="0"/>
        <v>3</v>
      </c>
      <c r="E6" s="2"/>
      <c r="F6" s="2">
        <f t="shared" si="1"/>
        <v>0</v>
      </c>
      <c r="J6" s="1" t="str">
        <f t="shared" si="2"/>
        <v>Alex Fraser</v>
      </c>
      <c r="M6" s="8">
        <f>IF(D6&lt;=L$4,SMALL(E$4:E$202,D6),"")</f>
        <v>3.5405092592592592E-2</v>
      </c>
      <c r="N6" s="8">
        <f>IF(D6&lt;=L$4,VLOOKUP(M6,E$4:F$202,2,FALSE),"")</f>
        <v>1.9953703703703703E-2</v>
      </c>
      <c r="O6" s="1" t="str">
        <f>IF(D6&lt;=L$4,VLOOKUP(M6,E$4:J$202,6,FALSE),"")</f>
        <v>Neil Tate</v>
      </c>
      <c r="P6" s="40">
        <f>IF(D6&lt;=L$4,VLOOKUP(O6,A$4:B$202,2,FALSE),"")</f>
        <v>0</v>
      </c>
      <c r="Q6" s="40">
        <f t="shared" si="3"/>
        <v>39</v>
      </c>
      <c r="R6" s="6">
        <f t="shared" si="4"/>
        <v>39</v>
      </c>
      <c r="S6" s="6">
        <f>IF(AND(D6&lt;=L$4,P6&lt;&gt;"Y"),IF(N6&lt;VLOOKUP(O6,Runners!A$3:CT$201,S$1,FALSE),IF(Y$2="zero",0,Y$2),0),0)</f>
        <v>2</v>
      </c>
      <c r="T6" s="6">
        <f t="shared" si="5"/>
        <v>41</v>
      </c>
      <c r="U6" s="2"/>
      <c r="V6" s="2">
        <f>IF(O6&lt;&gt;"",VLOOKUP(O6,Runners!CZ$3:DM$201,V$1,FALSE),"")</f>
        <v>2.0763888888888884E-2</v>
      </c>
      <c r="W6" s="19">
        <f t="shared" si="6"/>
        <v>3.901895206243014E-2</v>
      </c>
    </row>
    <row r="7" spans="1:83" x14ac:dyDescent="0.2">
      <c r="A7" s="1" t="s">
        <v>1</v>
      </c>
      <c r="C7" s="3">
        <f>IF(A7&lt;&gt;"",VLOOKUP(A7,Runners!A$3:AS$201,C$1,FALSE),0)</f>
        <v>1.8229166666666668E-2</v>
      </c>
      <c r="D7" s="6">
        <f t="shared" si="0"/>
        <v>4</v>
      </c>
      <c r="E7" s="2"/>
      <c r="F7" s="2">
        <f t="shared" si="1"/>
        <v>0</v>
      </c>
      <c r="J7" s="1" t="str">
        <f t="shared" si="2"/>
        <v>Alex Tate</v>
      </c>
      <c r="M7" s="8">
        <f>IF(D7&lt;=L$4,SMALL(E$4:E$202,D7),"")</f>
        <v>3.5914351851851857E-2</v>
      </c>
      <c r="N7" s="8">
        <f>IF(D7&lt;=L$4,VLOOKUP(M7,E$4:F$202,2,FALSE),"")</f>
        <v>3.1226851851851856E-2</v>
      </c>
      <c r="O7" s="1" t="str">
        <f>IF(D7&lt;=L$4,VLOOKUP(M7,E$4:J$202,6,FALSE),"")</f>
        <v>Pam Binns</v>
      </c>
      <c r="P7" s="40">
        <f>IF(D7&lt;=L$4,VLOOKUP(O7,A$4:B$202,2,FALSE),"")</f>
        <v>0</v>
      </c>
      <c r="Q7" s="40">
        <f t="shared" si="3"/>
        <v>38</v>
      </c>
      <c r="R7" s="6">
        <f t="shared" si="4"/>
        <v>38</v>
      </c>
      <c r="S7" s="6">
        <f>IF(AND(D7&lt;=L$4,P7&lt;&gt;"Y"),IF(N7&lt;VLOOKUP(O7,Runners!A$3:CT$201,S$1,FALSE),IF(Y$2="zero",0,Y$2),0),0)</f>
        <v>2</v>
      </c>
      <c r="T7" s="6">
        <f t="shared" si="5"/>
        <v>40</v>
      </c>
      <c r="U7" s="2"/>
      <c r="V7" s="2">
        <f>IF(O7&lt;&gt;"",VLOOKUP(O7,Runners!CZ$3:DM$201,V$1,FALSE),"")</f>
        <v>3.1481481481481478E-2</v>
      </c>
      <c r="W7" s="19">
        <f t="shared" si="6"/>
        <v>8.0882352941174067E-3</v>
      </c>
    </row>
    <row r="8" spans="1:83" x14ac:dyDescent="0.2">
      <c r="A8" s="1" t="s">
        <v>228</v>
      </c>
      <c r="C8" s="3">
        <f>IF(A8&lt;&gt;"",VLOOKUP(A8,Runners!A$3:AS$201,C$1,FALSE),0)</f>
        <v>1.0243055555555556E-2</v>
      </c>
      <c r="D8" s="6">
        <f t="shared" si="0"/>
        <v>5</v>
      </c>
      <c r="E8" s="2"/>
      <c r="F8" s="2">
        <f t="shared" si="1"/>
        <v>0</v>
      </c>
      <c r="J8" s="1" t="str">
        <f t="shared" si="2"/>
        <v>Alex Wiggins</v>
      </c>
      <c r="M8" s="8">
        <f>IF(D8&lt;=L$4,SMALL(E$4:E$202,D8),"")</f>
        <v>3.6006944444444446E-2</v>
      </c>
      <c r="N8" s="8">
        <f>IF(D8&lt;=L$4,VLOOKUP(M8,E$4:F$202,2,FALSE),"")</f>
        <v>2.2812499999999999E-2</v>
      </c>
      <c r="O8" s="1" t="str">
        <f>IF(D8&lt;=L$4,VLOOKUP(M8,E$4:J$202,6,FALSE),"")</f>
        <v>Wayne Byrne</v>
      </c>
      <c r="P8" s="40">
        <f>IF(D8&lt;=L$4,VLOOKUP(O8,A$4:B$202,2,FALSE),"")</f>
        <v>0</v>
      </c>
      <c r="Q8" s="40">
        <f t="shared" si="3"/>
        <v>37</v>
      </c>
      <c r="R8" s="6">
        <f t="shared" si="4"/>
        <v>37</v>
      </c>
      <c r="S8" s="6">
        <f>IF(AND(D8&lt;=L$4,P8&lt;&gt;"Y"),IF(N8&lt;VLOOKUP(O8,Runners!A$3:CT$201,S$1,FALSE),IF(Y$2="zero",0,Y$2),0),0)</f>
        <v>2</v>
      </c>
      <c r="T8" s="6">
        <f t="shared" si="5"/>
        <v>39</v>
      </c>
      <c r="U8" s="2"/>
      <c r="V8" s="2">
        <f>IF(O8&lt;&gt;"",VLOOKUP(O8,Runners!CZ$3:DM$201,V$1,FALSE),"")</f>
        <v>2.2974537037037043E-2</v>
      </c>
      <c r="W8" s="19">
        <f t="shared" si="6"/>
        <v>7.0528967254411016E-3</v>
      </c>
    </row>
    <row r="9" spans="1:83" x14ac:dyDescent="0.2">
      <c r="A9" s="1" t="s">
        <v>216</v>
      </c>
      <c r="C9" s="3">
        <f>IF(A9&lt;&gt;"",VLOOKUP(A9,Runners!A$3:AS$201,C$1,FALSE),0)</f>
        <v>1.9791666666666666E-2</v>
      </c>
      <c r="D9" s="6">
        <f t="shared" si="0"/>
        <v>6</v>
      </c>
      <c r="E9" s="2"/>
      <c r="F9" s="2">
        <f t="shared" si="1"/>
        <v>0</v>
      </c>
      <c r="J9" s="1" t="str">
        <f t="shared" si="2"/>
        <v>Alistair Leivers</v>
      </c>
      <c r="M9" s="8">
        <f>IF(D9&lt;=L$4,SMALL(E$4:E$202,D9),"")</f>
        <v>3.6157407407407409E-2</v>
      </c>
      <c r="N9" s="8">
        <f>IF(D9&lt;=L$4,VLOOKUP(M9,E$4:F$202,2,FALSE),"")</f>
        <v>2.1226851851851851E-2</v>
      </c>
      <c r="O9" s="1" t="str">
        <f>IF(D9&lt;=L$4,VLOOKUP(M9,E$4:J$202,6,FALSE),"")</f>
        <v>Louise Cox</v>
      </c>
      <c r="P9" s="40">
        <f>IF(D9&lt;=L$4,VLOOKUP(O9,A$4:B$202,2,FALSE),"")</f>
        <v>0</v>
      </c>
      <c r="Q9" s="40">
        <f t="shared" si="3"/>
        <v>36</v>
      </c>
      <c r="R9" s="6">
        <f t="shared" si="4"/>
        <v>36</v>
      </c>
      <c r="S9" s="6">
        <f>IF(AND(D9&lt;=L$4,P9&lt;&gt;"Y"),IF(N9&lt;VLOOKUP(O9,Runners!A$3:CT$201,S$1,FALSE),IF(Y$2="zero",0,Y$2),0),0)</f>
        <v>0</v>
      </c>
      <c r="T9" s="6">
        <f t="shared" si="5"/>
        <v>36</v>
      </c>
      <c r="U9" s="2"/>
      <c r="V9" s="2">
        <f>IF(O9&lt;&gt;"",VLOOKUP(O9,Runners!CZ$3:DM$201,V$1,FALSE),"")</f>
        <v>2.1379327697262474E-2</v>
      </c>
      <c r="W9" s="19">
        <f t="shared" si="6"/>
        <v>7.1319289160877795E-3</v>
      </c>
    </row>
    <row r="10" spans="1:83" x14ac:dyDescent="0.2">
      <c r="A10" s="1" t="s">
        <v>48</v>
      </c>
      <c r="B10" s="3"/>
      <c r="C10" s="3">
        <f>IF(A10&lt;&gt;"",VLOOKUP(A10,Runners!A$3:AS$201,C$1,FALSE),0)</f>
        <v>1.8402777777777778E-2</v>
      </c>
      <c r="D10" s="6">
        <f t="shared" si="0"/>
        <v>7</v>
      </c>
      <c r="E10" s="2"/>
      <c r="F10" s="2">
        <f t="shared" si="1"/>
        <v>0</v>
      </c>
      <c r="J10" s="1" t="str">
        <f t="shared" si="2"/>
        <v>Andy Draper</v>
      </c>
      <c r="M10" s="8">
        <f>IF(D10&lt;=L$4,SMALL(E$4:E$202,D10),"")</f>
        <v>3.6249999999999998E-2</v>
      </c>
      <c r="N10" s="8">
        <f>IF(D10&lt;=L$4,VLOOKUP(M10,E$4:F$202,2,FALSE),"")</f>
        <v>2.0104166666666663E-2</v>
      </c>
      <c r="O10" s="1" t="str">
        <f>IF(D10&lt;=L$4,VLOOKUP(M10,E$4:J$202,6,FALSE),"")</f>
        <v>Mark Selby</v>
      </c>
      <c r="P10" s="40">
        <f>IF(D10&lt;=L$4,VLOOKUP(O10,A$4:B$202,2,FALSE),"")</f>
        <v>0</v>
      </c>
      <c r="Q10" s="40">
        <f t="shared" si="3"/>
        <v>35</v>
      </c>
      <c r="R10" s="6">
        <f t="shared" si="4"/>
        <v>35</v>
      </c>
      <c r="S10" s="6">
        <f>IF(AND(D10&lt;=L$4,P10&lt;&gt;"Y"),IF(N10&lt;VLOOKUP(O10,Runners!A$3:CT$201,S$1,FALSE),IF(Y$2="zero",0,Y$2),0),0)</f>
        <v>0</v>
      </c>
      <c r="T10" s="6">
        <f t="shared" si="5"/>
        <v>35</v>
      </c>
      <c r="U10" s="2"/>
      <c r="V10" s="2">
        <f>IF(O10&lt;&gt;"",VLOOKUP(O10,Runners!CZ$3:DM$201,V$1,FALSE),"")</f>
        <v>2.0104166666666666E-2</v>
      </c>
      <c r="W10" s="19">
        <f t="shared" si="6"/>
        <v>1.7257352714380671E-16</v>
      </c>
    </row>
    <row r="11" spans="1:83" x14ac:dyDescent="0.2">
      <c r="A11" s="1" t="s">
        <v>27</v>
      </c>
      <c r="C11" s="3">
        <f>IF(A11&lt;&gt;"",VLOOKUP(A11,Runners!A$3:AS$201,C$1,FALSE),0)</f>
        <v>1.7881944444444443E-2</v>
      </c>
      <c r="D11" s="6">
        <f t="shared" si="0"/>
        <v>8</v>
      </c>
      <c r="E11" s="2"/>
      <c r="F11" s="2">
        <f t="shared" si="1"/>
        <v>0</v>
      </c>
      <c r="J11" s="1" t="str">
        <f t="shared" si="2"/>
        <v>Andy Unsworth</v>
      </c>
      <c r="M11" s="8">
        <f>IF(D11&lt;=L$4,SMALL(E$4:E$202,D11),"")</f>
        <v>3.6251157407407412E-2</v>
      </c>
      <c r="N11" s="8">
        <f>IF(D11&lt;=L$4,VLOOKUP(M11,E$4:F$202,2,FALSE),"")</f>
        <v>1.9410879629629636E-2</v>
      </c>
      <c r="O11" s="1" t="str">
        <f>IF(D11&lt;=L$4,VLOOKUP(M11,E$4:J$202,6,FALSE),"")</f>
        <v>Dom Kirby</v>
      </c>
      <c r="P11" s="40">
        <f>IF(D11&lt;=L$4,VLOOKUP(O11,A$4:B$202,2,FALSE),"")</f>
        <v>0</v>
      </c>
      <c r="Q11" s="40">
        <f t="shared" si="3"/>
        <v>34</v>
      </c>
      <c r="R11" s="6">
        <f t="shared" si="4"/>
        <v>34</v>
      </c>
      <c r="S11" s="6">
        <v>1</v>
      </c>
      <c r="T11" s="6">
        <f t="shared" si="5"/>
        <v>35</v>
      </c>
      <c r="U11" s="2"/>
      <c r="V11" s="2">
        <f>IF(O11&lt;&gt;"",VLOOKUP(O11,Runners!CZ$3:DM$201,V$1,FALSE),"")</f>
        <v>1.9396084943639289E-2</v>
      </c>
      <c r="W11" s="19">
        <f t="shared" si="6"/>
        <v>-7.6276661157839113E-4</v>
      </c>
    </row>
    <row r="12" spans="1:83" x14ac:dyDescent="0.2">
      <c r="A12" s="1" t="s">
        <v>190</v>
      </c>
      <c r="C12" s="3">
        <f>IF(A12&lt;&gt;"",VLOOKUP(A12,Runners!A$3:AS$201,C$1,FALSE),0)</f>
        <v>7.9861111111111105E-3</v>
      </c>
      <c r="D12" s="6">
        <f t="shared" si="0"/>
        <v>9</v>
      </c>
      <c r="E12" s="2"/>
      <c r="F12" s="2">
        <f t="shared" si="1"/>
        <v>0</v>
      </c>
      <c r="J12" s="1" t="str">
        <f t="shared" si="2"/>
        <v>Angela Bremner</v>
      </c>
      <c r="M12" s="8">
        <f>IF(D12&lt;=L$4,SMALL(E$4:E$202,D12),"")</f>
        <v>3.6597222222222225E-2</v>
      </c>
      <c r="N12" s="8">
        <f>IF(D12&lt;=L$4,VLOOKUP(M12,E$4:F$202,2,FALSE),"")</f>
        <v>2.5659722222222226E-2</v>
      </c>
      <c r="O12" s="1" t="str">
        <f>IF(D12&lt;=L$4,VLOOKUP(M12,E$4:J$202,6,FALSE),"")</f>
        <v>Kirsten Burnett</v>
      </c>
      <c r="P12" s="40">
        <f>IF(D12&lt;=L$4,VLOOKUP(O12,A$4:B$202,2,FALSE),"")</f>
        <v>0</v>
      </c>
      <c r="Q12" s="40">
        <f t="shared" si="3"/>
        <v>33</v>
      </c>
      <c r="R12" s="6">
        <f t="shared" si="4"/>
        <v>33</v>
      </c>
      <c r="S12" s="6">
        <f>IF(AND(D12&lt;=L$4,P12&lt;&gt;"Y"),IF(N12&lt;VLOOKUP(O12,Runners!A$3:CT$201,S$1,FALSE),IF(Y$2="zero",0,Y$2),0),0)</f>
        <v>0</v>
      </c>
      <c r="T12" s="6">
        <f t="shared" si="5"/>
        <v>33</v>
      </c>
      <c r="U12" s="2"/>
      <c r="V12" s="2">
        <f>IF(O12&lt;&gt;"",VLOOKUP(O12,Runners!CZ$3:DM$201,V$1,FALSE),"")</f>
        <v>2.5358796296296296E-2</v>
      </c>
      <c r="W12" s="19">
        <f t="shared" si="6"/>
        <v>-1.1866727521679766E-2</v>
      </c>
    </row>
    <row r="13" spans="1:83" x14ac:dyDescent="0.2">
      <c r="A13" s="1" t="s">
        <v>21</v>
      </c>
      <c r="C13" s="3">
        <f>IF(A13&lt;&gt;"",VLOOKUP(A13,Runners!A$3:AS$201,C$1,FALSE),0)</f>
        <v>1.4236111111111111E-2</v>
      </c>
      <c r="D13" s="6">
        <f t="shared" si="0"/>
        <v>10</v>
      </c>
      <c r="E13" s="2"/>
      <c r="F13" s="2">
        <f t="shared" si="1"/>
        <v>0</v>
      </c>
      <c r="J13" s="1" t="str">
        <f t="shared" si="2"/>
        <v>Barbara Holmes</v>
      </c>
      <c r="M13" s="8">
        <f>IF(D13&lt;=L$4,SMALL(E$4:E$202,D13),"")</f>
        <v>3.7314814814814815E-2</v>
      </c>
      <c r="N13" s="8">
        <f>IF(D13&lt;=L$4,VLOOKUP(M13,E$4:F$202,2,FALSE),"")</f>
        <v>1.7523148148148149E-2</v>
      </c>
      <c r="O13" s="1" t="str">
        <f>IF(D13&lt;=L$4,VLOOKUP(M13,E$4:J$202,6,FALSE),"")</f>
        <v>Joe Greenwood</v>
      </c>
      <c r="P13" s="40">
        <f>IF(D13&lt;=L$4,VLOOKUP(O13,A$4:B$202,2,FALSE),"")</f>
        <v>0</v>
      </c>
      <c r="Q13" s="40">
        <f t="shared" si="3"/>
        <v>32</v>
      </c>
      <c r="R13" s="6">
        <f t="shared" si="4"/>
        <v>32</v>
      </c>
      <c r="S13" s="6">
        <f>IF(AND(D13&lt;=L$4,P13&lt;&gt;"Y"),IF(N13&lt;VLOOKUP(O13,Runners!A$3:CT$201,S$1,FALSE),IF(Y$2="zero",0,Y$2),0),0)</f>
        <v>0</v>
      </c>
      <c r="T13" s="6">
        <f t="shared" si="5"/>
        <v>32</v>
      </c>
      <c r="U13" s="2"/>
      <c r="V13" s="2">
        <f>IF(O13&lt;&gt;"",VLOOKUP(O13,Runners!CZ$3:DM$201,V$1,FALSE),"")</f>
        <v>1.6516203703703703E-2</v>
      </c>
      <c r="W13" s="19">
        <f t="shared" si="6"/>
        <v>-6.096706377014724E-2</v>
      </c>
    </row>
    <row r="14" spans="1:83" x14ac:dyDescent="0.2">
      <c r="A14" s="1" t="s">
        <v>208</v>
      </c>
      <c r="C14" s="3">
        <f>IF(A14&lt;&gt;"",VLOOKUP(A14,Runners!A$3:AS$201,C$1,FALSE),0)</f>
        <v>1.0069444444444445E-2</v>
      </c>
      <c r="D14" s="6">
        <f t="shared" si="0"/>
        <v>11</v>
      </c>
      <c r="E14" s="2"/>
      <c r="F14" s="2">
        <f t="shared" si="1"/>
        <v>0</v>
      </c>
      <c r="J14" s="1" t="str">
        <f t="shared" si="2"/>
        <v>Barry Broughton</v>
      </c>
      <c r="M14" s="8">
        <f>IF(D14&lt;=L$4,SMALL(E$4:E$202,D14),"")</f>
        <v>3.7534722222222219E-2</v>
      </c>
      <c r="N14" s="8">
        <f>IF(D14&lt;=L$4,VLOOKUP(M14,E$4:F$202,2,FALSE),"")</f>
        <v>2.225694444444444E-2</v>
      </c>
      <c r="O14" s="1" t="str">
        <f>IF(D14&lt;=L$4,VLOOKUP(M14,E$4:J$202,6,FALSE),"")</f>
        <v>Daryl Bentley</v>
      </c>
      <c r="P14" s="40">
        <f>IF(D14&lt;=L$4,VLOOKUP(O14,A$4:B$202,2,FALSE),"")</f>
        <v>0</v>
      </c>
      <c r="Q14" s="40">
        <f t="shared" si="3"/>
        <v>31</v>
      </c>
      <c r="R14" s="6">
        <f t="shared" si="4"/>
        <v>31</v>
      </c>
      <c r="S14" s="6">
        <f>IF(AND(D14&lt;=L$4,P14&lt;&gt;"Y"),IF(N14&lt;VLOOKUP(O14,Runners!A$3:CT$201,S$1,FALSE),IF(Y$2="zero",0,Y$2),0),0)</f>
        <v>0</v>
      </c>
      <c r="T14" s="6">
        <f t="shared" si="5"/>
        <v>31</v>
      </c>
      <c r="U14" s="2"/>
      <c r="V14" s="2">
        <f>IF(O14&lt;&gt;"",VLOOKUP(O14,Runners!CZ$3:DM$201,V$1,FALSE),"")</f>
        <v>2.087962962962963E-2</v>
      </c>
      <c r="W14" s="19">
        <f t="shared" si="6"/>
        <v>-6.5964523281596243E-2</v>
      </c>
    </row>
    <row r="15" spans="1:83" x14ac:dyDescent="0.2">
      <c r="A15" s="1" t="s">
        <v>32</v>
      </c>
      <c r="C15" s="3">
        <f>IF(A15&lt;&gt;"",VLOOKUP(A15,Runners!A$3:AS$201,C$1,FALSE),0)</f>
        <v>9.8958333333333329E-3</v>
      </c>
      <c r="D15" s="6">
        <f t="shared" si="0"/>
        <v>12</v>
      </c>
      <c r="E15" s="2"/>
      <c r="F15" s="2">
        <f t="shared" si="1"/>
        <v>0</v>
      </c>
      <c r="J15" s="1" t="str">
        <f t="shared" si="2"/>
        <v>Bec Willetts</v>
      </c>
      <c r="M15" s="8">
        <f>IF(D15&lt;=L$4,SMALL(E$4:E$202,D15),"")</f>
        <v>3.7731481481481484E-2</v>
      </c>
      <c r="N15" s="8">
        <f>IF(D15&lt;=L$4,VLOOKUP(M15,E$4:F$202,2,FALSE),"")</f>
        <v>2.0023148148148151E-2</v>
      </c>
      <c r="O15" s="1" t="str">
        <f>IF(D15&lt;=L$4,VLOOKUP(M15,E$4:J$202,6,FALSE),"")</f>
        <v>Jonathan Tuck</v>
      </c>
      <c r="P15" s="40">
        <f>IF(D15&lt;=L$4,VLOOKUP(O15,A$4:B$202,2,FALSE),"")</f>
        <v>0</v>
      </c>
      <c r="Q15" s="40">
        <f t="shared" si="3"/>
        <v>30</v>
      </c>
      <c r="R15" s="6">
        <f t="shared" si="4"/>
        <v>30</v>
      </c>
      <c r="S15" s="6">
        <f>IF(AND(D15&lt;=L$4,P15&lt;&gt;"Y"),IF(N15&lt;VLOOKUP(O15,Runners!A$3:CT$201,S$1,FALSE),IF(Y$2="zero",0,Y$2),0),0)</f>
        <v>0</v>
      </c>
      <c r="T15" s="6">
        <f t="shared" si="5"/>
        <v>30</v>
      </c>
      <c r="U15" s="2"/>
      <c r="V15" s="2">
        <f>IF(O15&lt;&gt;"",VLOOKUP(O15,Runners!CZ$3:DM$201,V$1,FALSE),"")</f>
        <v>1.846064814814815E-2</v>
      </c>
      <c r="W15" s="19">
        <f t="shared" si="6"/>
        <v>-8.4639498432601948E-2</v>
      </c>
    </row>
    <row r="16" spans="1:83" x14ac:dyDescent="0.2">
      <c r="A16" s="1" t="s">
        <v>156</v>
      </c>
      <c r="C16" s="3">
        <f>IF(A16&lt;&gt;"",VLOOKUP(A16,Runners!A$3:AS$201,C$1,FALSE),0)</f>
        <v>1.3020833333333334E-2</v>
      </c>
      <c r="D16" s="6">
        <f t="shared" si="0"/>
        <v>13</v>
      </c>
      <c r="E16" s="2"/>
      <c r="F16" s="2">
        <f t="shared" si="1"/>
        <v>0</v>
      </c>
      <c r="J16" s="1" t="str">
        <f t="shared" si="2"/>
        <v>Ben McCabe</v>
      </c>
      <c r="M16" s="8">
        <f>IF(D16&lt;=L$4,SMALL(E$4:E$202,D16),"")</f>
        <v>3.7870370370370367E-2</v>
      </c>
      <c r="N16" s="8">
        <f>IF(D16&lt;=L$4,VLOOKUP(M16,E$4:F$202,2,FALSE),"")</f>
        <v>1.9293981481481478E-2</v>
      </c>
      <c r="O16" s="1" t="str">
        <f>IF(D16&lt;=L$4,VLOOKUP(M16,E$4:J$202,6,FALSE),"")</f>
        <v>Tom Howarth</v>
      </c>
      <c r="P16" s="40">
        <f>IF(D16&lt;=L$4,VLOOKUP(O16,A$4:B$202,2,FALSE),"")</f>
        <v>0</v>
      </c>
      <c r="Q16" s="40">
        <f t="shared" si="3"/>
        <v>29</v>
      </c>
      <c r="R16" s="6">
        <f t="shared" si="4"/>
        <v>29</v>
      </c>
      <c r="S16" s="6">
        <f>IF(AND(D16&lt;=L$4,P16&lt;&gt;"Y"),IF(N16&lt;VLOOKUP(O16,Runners!A$3:CT$201,S$1,FALSE),IF(Y$2="zero",0,Y$2),0),0)</f>
        <v>0</v>
      </c>
      <c r="T16" s="6">
        <f t="shared" si="5"/>
        <v>29</v>
      </c>
      <c r="U16" s="2"/>
      <c r="V16" s="2">
        <f>IF(O16&lt;&gt;"",VLOOKUP(O16,Runners!CZ$3:DM$201,V$1,FALSE),"")</f>
        <v>1.7638888888888888E-2</v>
      </c>
      <c r="W16" s="19">
        <f t="shared" si="6"/>
        <v>-9.3832020997375185E-2</v>
      </c>
    </row>
    <row r="17" spans="1:23" x14ac:dyDescent="0.2">
      <c r="A17" s="1" t="s">
        <v>20</v>
      </c>
      <c r="C17" s="3">
        <f>IF(A17&lt;&gt;"",VLOOKUP(A17,Runners!A$3:AS$201,C$1,FALSE),0)</f>
        <v>7.2916666666666668E-3</v>
      </c>
      <c r="D17" s="6">
        <f t="shared" si="0"/>
        <v>14</v>
      </c>
      <c r="E17" s="2"/>
      <c r="F17" s="2">
        <f t="shared" si="1"/>
        <v>0</v>
      </c>
      <c r="J17" s="1" t="str">
        <f t="shared" si="2"/>
        <v>Bob Clough</v>
      </c>
      <c r="M17" s="8">
        <f>IF(D17&lt;=L$4,SMALL(E$4:E$202,D17),"")</f>
        <v>3.8449074074074073E-2</v>
      </c>
      <c r="N17" s="8">
        <f>IF(D17&lt;=L$4,VLOOKUP(M17,E$4:F$202,2,FALSE),"")</f>
        <v>2.2997685185185184E-2</v>
      </c>
      <c r="O17" s="1" t="str">
        <f>IF(D17&lt;=L$4,VLOOKUP(M17,E$4:J$202,6,FALSE),"")</f>
        <v>Lewis McAfee</v>
      </c>
      <c r="P17" s="40">
        <f>IF(D17&lt;=L$4,VLOOKUP(O17,A$4:B$202,2,FALSE),"")</f>
        <v>0</v>
      </c>
      <c r="Q17" s="40">
        <f t="shared" si="3"/>
        <v>28</v>
      </c>
      <c r="R17" s="6">
        <f t="shared" si="4"/>
        <v>28</v>
      </c>
      <c r="S17" s="6">
        <f>IF(AND(D17&lt;=L$4,P17&lt;&gt;"Y"),IF(N17&lt;VLOOKUP(O17,Runners!A$3:CT$201,S$1,FALSE),IF(Y$2="zero",0,Y$2),0),0)</f>
        <v>2</v>
      </c>
      <c r="T17" s="6">
        <f t="shared" si="5"/>
        <v>30</v>
      </c>
      <c r="U17" s="2"/>
      <c r="V17" s="2">
        <f>IF(O17&lt;&gt;"",VLOOKUP(O17,Runners!CZ$3:DM$201,V$1,FALSE),"")</f>
        <v>2.0766404991948463E-2</v>
      </c>
      <c r="W17" s="19">
        <f t="shared" si="6"/>
        <v>-0.10744662805631648</v>
      </c>
    </row>
    <row r="18" spans="1:23" x14ac:dyDescent="0.2">
      <c r="A18" s="1" t="s">
        <v>193</v>
      </c>
      <c r="C18" s="3">
        <f>IF(A18&lt;&gt;"",VLOOKUP(A18,Runners!A$3:AS$201,C$1,FALSE),0)</f>
        <v>9.5486111111111119E-3</v>
      </c>
      <c r="D18" s="6">
        <f t="shared" si="0"/>
        <v>15</v>
      </c>
      <c r="E18" s="2"/>
      <c r="F18" s="2">
        <f t="shared" si="1"/>
        <v>0</v>
      </c>
      <c r="J18" s="1" t="str">
        <f t="shared" si="2"/>
        <v>Carolyn Melvyn</v>
      </c>
      <c r="M18" s="8">
        <f>IF(D18&lt;=L$4,SMALL(E$4:E$202,D18),"")</f>
        <v>3.8842592592592588E-2</v>
      </c>
      <c r="N18" s="8">
        <f>IF(D18&lt;=L$4,VLOOKUP(M18,E$4:F$202,2,FALSE),"")</f>
        <v>2.2696759259259253E-2</v>
      </c>
      <c r="O18" s="1" t="str">
        <f>IF(D18&lt;=L$4,VLOOKUP(M18,E$4:J$202,6,FALSE),"")</f>
        <v>Chris Cottam</v>
      </c>
      <c r="P18" s="40">
        <f>IF(D18&lt;=L$4,VLOOKUP(O18,A$4:B$202,2,FALSE),"")</f>
        <v>0</v>
      </c>
      <c r="Q18" s="40">
        <f t="shared" si="3"/>
        <v>27</v>
      </c>
      <c r="R18" s="6">
        <f t="shared" si="4"/>
        <v>27</v>
      </c>
      <c r="S18" s="6">
        <f>IF(AND(D18&lt;=L$4,P18&lt;&gt;"Y"),IF(N18&lt;VLOOKUP(O18,Runners!A$3:CT$201,S$1,FALSE),IF(Y$2="zero",0,Y$2),0),0)</f>
        <v>0</v>
      </c>
      <c r="T18" s="6">
        <f t="shared" si="5"/>
        <v>27</v>
      </c>
      <c r="U18" s="2"/>
      <c r="V18" s="2">
        <f>IF(O18&lt;&gt;"",VLOOKUP(O18,Runners!CZ$3:DM$201,V$1,FALSE),"")</f>
        <v>2.0022141706924314E-2</v>
      </c>
      <c r="W18" s="19">
        <f t="shared" si="6"/>
        <v>-0.13358298984618455</v>
      </c>
    </row>
    <row r="19" spans="1:23" x14ac:dyDescent="0.2">
      <c r="A19" s="1" t="s">
        <v>134</v>
      </c>
      <c r="C19" s="3">
        <f>IF(A19&lt;&gt;"",VLOOKUP(A19,Runners!A$3:AS$201,C$1,FALSE),0)</f>
        <v>1.6840277777777777E-2</v>
      </c>
      <c r="D19" s="6">
        <f t="shared" si="0"/>
        <v>16</v>
      </c>
      <c r="E19" s="2"/>
      <c r="F19" s="2">
        <f t="shared" si="1"/>
        <v>0</v>
      </c>
      <c r="J19" s="1" t="str">
        <f t="shared" si="2"/>
        <v>Catherine Carrdus</v>
      </c>
      <c r="M19" s="8">
        <f>IF(D19&lt;=L$4,SMALL(E$4:E$202,D19),"")</f>
        <v>4.2546296296296297E-2</v>
      </c>
      <c r="N19" s="8">
        <f>IF(D19&lt;=L$4,VLOOKUP(M19,E$4:F$202,2,FALSE),"")</f>
        <v>3.0046296296296297E-2</v>
      </c>
      <c r="O19" s="1" t="str">
        <f>IF(D19&lt;=L$4,VLOOKUP(M19,E$4:J$202,6,FALSE),"")</f>
        <v>Claire Markham</v>
      </c>
      <c r="P19" s="40">
        <f>IF(D19&lt;=L$4,VLOOKUP(O19,A$4:B$202,2,FALSE),"")</f>
        <v>0</v>
      </c>
      <c r="Q19" s="40">
        <f t="shared" si="3"/>
        <v>26</v>
      </c>
      <c r="R19" s="6">
        <f t="shared" si="4"/>
        <v>26</v>
      </c>
      <c r="S19" s="6">
        <f>IF(AND(D19&lt;=L$4,P19&lt;&gt;"Y"),IF(N19&lt;VLOOKUP(O19,Runners!A$3:CT$201,S$1,FALSE),IF(Y$2="zero",0,Y$2),0),0)</f>
        <v>0</v>
      </c>
      <c r="T19" s="6">
        <f t="shared" si="5"/>
        <v>26</v>
      </c>
      <c r="U19" s="2"/>
      <c r="V19" s="2">
        <f>IF(O19&lt;&gt;"",VLOOKUP(O19,Runners!CZ$3:DM$201,V$1,FALSE),"")</f>
        <v>2.3743458132045082E-2</v>
      </c>
      <c r="W19" s="19">
        <f t="shared" si="6"/>
        <v>-0.26545577856431379</v>
      </c>
    </row>
    <row r="20" spans="1:23" x14ac:dyDescent="0.2">
      <c r="A20" s="1" t="s">
        <v>184</v>
      </c>
      <c r="C20" s="3">
        <f>IF(A20&lt;&gt;"",VLOOKUP(A20,Runners!A$3:AS$201,C$1,FALSE),0)</f>
        <v>7.1180555555555554E-3</v>
      </c>
      <c r="D20" s="6">
        <f t="shared" si="0"/>
        <v>17</v>
      </c>
      <c r="E20" s="2"/>
      <c r="F20" s="2">
        <f t="shared" si="1"/>
        <v>0</v>
      </c>
      <c r="J20" s="1" t="str">
        <f t="shared" si="2"/>
        <v>Catherine MacLachlan</v>
      </c>
      <c r="M20" s="8" t="str">
        <f>IF(D20&lt;=L$4,SMALL(E$4:E$202,D20),"")</f>
        <v/>
      </c>
      <c r="N20" s="8" t="str">
        <f>IF(D20&lt;=L$4,VLOOKUP(M20,E$4:F$202,2,FALSE),"")</f>
        <v/>
      </c>
      <c r="O20" s="1" t="str">
        <f>IF(D20&lt;=L$4,VLOOKUP(M20,E$4:J$202,6,FALSE),"")</f>
        <v/>
      </c>
      <c r="P20" s="40" t="str">
        <f>IF(D20&lt;=L$4,VLOOKUP(O20,A$4:B$202,2,FALSE),"")</f>
        <v/>
      </c>
      <c r="Q20" s="40" t="str">
        <f t="shared" si="3"/>
        <v/>
      </c>
      <c r="R20" s="6" t="str">
        <f t="shared" si="4"/>
        <v/>
      </c>
      <c r="S20" s="6">
        <f>IF(AND(D20&lt;=L$4,P20&lt;&gt;"Y"),IF(N20&lt;VLOOKUP(O20,Runners!A$3:CT$201,S$1,FALSE),IF(Y$2="zero",0,Y$2),0),0)</f>
        <v>0</v>
      </c>
      <c r="T20" s="6">
        <f t="shared" si="5"/>
        <v>0</v>
      </c>
      <c r="U20" s="2"/>
      <c r="V20" s="2" t="str">
        <f>IF(O20&lt;&gt;"",VLOOKUP(O20,Runners!CZ$3:DM$201,V$1,FALSE),"")</f>
        <v/>
      </c>
      <c r="W20" s="19" t="str">
        <f t="shared" si="6"/>
        <v/>
      </c>
    </row>
    <row r="21" spans="1:23" x14ac:dyDescent="0.2">
      <c r="A21" s="1" t="s">
        <v>146</v>
      </c>
      <c r="C21" s="3">
        <f>IF(A21&lt;&gt;"",VLOOKUP(A21,Runners!A$3:AS$201,C$1,FALSE),0)</f>
        <v>1.579861111111111E-2</v>
      </c>
      <c r="D21" s="6">
        <f t="shared" si="0"/>
        <v>18</v>
      </c>
      <c r="E21" s="2"/>
      <c r="F21" s="2">
        <f t="shared" si="1"/>
        <v>0</v>
      </c>
      <c r="J21" s="1" t="str">
        <f t="shared" si="2"/>
        <v>Chris Bowker</v>
      </c>
      <c r="M21" s="8" t="str">
        <f>IF(D21&lt;=L$4,SMALL(E$4:E$202,D21),"")</f>
        <v/>
      </c>
      <c r="N21" s="8" t="str">
        <f>IF(D21&lt;=L$4,VLOOKUP(M21,E$4:F$202,2,FALSE),"")</f>
        <v/>
      </c>
      <c r="O21" s="1" t="str">
        <f>IF(D21&lt;=L$4,VLOOKUP(M21,E$4:J$202,6,FALSE),"")</f>
        <v/>
      </c>
      <c r="P21" s="40" t="str">
        <f>IF(D21&lt;=L$4,VLOOKUP(O21,A$4:B$202,2,FALSE),"")</f>
        <v/>
      </c>
      <c r="Q21" s="40" t="str">
        <f t="shared" si="3"/>
        <v/>
      </c>
      <c r="R21" s="6">
        <f t="shared" si="4"/>
        <v>0</v>
      </c>
      <c r="S21" s="6">
        <f>IF(AND(D21&lt;=L$4,P21&lt;&gt;"Y"),IF(N21&lt;VLOOKUP(O21,Runners!A$3:CT$201,S$1,FALSE),IF(Y$2="zero",0,Y$2),0),0)</f>
        <v>0</v>
      </c>
      <c r="T21" s="6">
        <f t="shared" si="5"/>
        <v>0</v>
      </c>
      <c r="U21" s="2"/>
      <c r="V21" s="2" t="str">
        <f>IF(O21&lt;&gt;"",VLOOKUP(O21,Runners!CZ$3:DM$201,V$1,FALSE),"")</f>
        <v/>
      </c>
      <c r="W21" s="19" t="str">
        <f t="shared" si="6"/>
        <v/>
      </c>
    </row>
    <row r="22" spans="1:23" x14ac:dyDescent="0.2">
      <c r="A22" s="1" t="s">
        <v>207</v>
      </c>
      <c r="C22" s="3">
        <f>IF(A22&lt;&gt;"",VLOOKUP(A22,Runners!A$3:AS$201,C$1,FALSE),0)</f>
        <v>1.6145833333333335E-2</v>
      </c>
      <c r="D22" s="6">
        <f t="shared" si="0"/>
        <v>19</v>
      </c>
      <c r="E22" s="2">
        <v>3.8842592592592588E-2</v>
      </c>
      <c r="F22" s="2">
        <f t="shared" si="1"/>
        <v>2.2696759259259253E-2</v>
      </c>
      <c r="J22" s="1" t="str">
        <f t="shared" si="2"/>
        <v>Chris Cottam</v>
      </c>
      <c r="M22" s="8" t="str">
        <f>IF(D22&lt;=L$4,SMALL(E$4:E$202,D22),"")</f>
        <v/>
      </c>
      <c r="N22" s="8" t="str">
        <f>IF(D22&lt;=L$4,VLOOKUP(M22,E$4:F$202,2,FALSE),"")</f>
        <v/>
      </c>
      <c r="O22" s="1" t="str">
        <f>IF(D22&lt;=L$4,VLOOKUP(M22,E$4:J$202,6,FALSE),"")</f>
        <v/>
      </c>
      <c r="P22" s="40" t="str">
        <f>IF(D22&lt;=L$4,VLOOKUP(O22,A$4:B$202,2,FALSE),"")</f>
        <v/>
      </c>
      <c r="Q22" s="40" t="str">
        <f t="shared" si="3"/>
        <v/>
      </c>
      <c r="R22" s="6">
        <f t="shared" si="4"/>
        <v>0</v>
      </c>
      <c r="S22" s="6">
        <f>IF(AND(D22&lt;=L$4,P22&lt;&gt;"Y"),IF(N22&lt;VLOOKUP(O22,Runners!A$3:CT$201,S$1,FALSE),IF(Y$2="zero",0,Y$2),0),0)</f>
        <v>0</v>
      </c>
      <c r="T22" s="6">
        <f t="shared" si="5"/>
        <v>0</v>
      </c>
      <c r="U22" s="2"/>
      <c r="V22" s="2" t="str">
        <f>IF(O22&lt;&gt;"",VLOOKUP(O22,Runners!CZ$3:DM$201,V$1,FALSE),"")</f>
        <v/>
      </c>
      <c r="W22" s="19" t="str">
        <f t="shared" si="6"/>
        <v/>
      </c>
    </row>
    <row r="23" spans="1:23" x14ac:dyDescent="0.2">
      <c r="A23" s="1" t="s">
        <v>194</v>
      </c>
      <c r="B23" s="3"/>
      <c r="C23" s="3">
        <f>IF(A23&lt;&gt;"",VLOOKUP(A23,Runners!A$3:AS$201,C$1,FALSE),0)</f>
        <v>9.5486111111111119E-3</v>
      </c>
      <c r="D23" s="6">
        <f t="shared" si="0"/>
        <v>20</v>
      </c>
      <c r="E23" s="2"/>
      <c r="F23" s="2">
        <f t="shared" si="1"/>
        <v>0</v>
      </c>
      <c r="J23" s="1" t="str">
        <f t="shared" si="2"/>
        <v>Christine Rouse</v>
      </c>
      <c r="M23" s="8" t="str">
        <f>IF(D23&lt;=L$4,SMALL(E$4:E$202,D23),"")</f>
        <v/>
      </c>
      <c r="N23" s="8" t="str">
        <f>IF(D23&lt;=L$4,VLOOKUP(M23,E$4:F$202,2,FALSE),"")</f>
        <v/>
      </c>
      <c r="O23" s="1" t="str">
        <f>IF(D23&lt;=L$4,VLOOKUP(M23,E$4:J$202,6,FALSE),"")</f>
        <v/>
      </c>
      <c r="P23" s="40" t="str">
        <f>IF(D23&lt;=L$4,VLOOKUP(O23,A$4:B$202,2,FALSE),"")</f>
        <v/>
      </c>
      <c r="Q23" s="40" t="str">
        <f t="shared" si="3"/>
        <v/>
      </c>
      <c r="R23" s="6">
        <f t="shared" si="4"/>
        <v>0</v>
      </c>
      <c r="S23" s="6">
        <f>IF(AND(D23&lt;=L$4,P23&lt;&gt;"Y"),IF(N23&lt;VLOOKUP(O23,Runners!A$3:CT$201,S$1,FALSE),IF(Y$2="zero",0,Y$2),0),0)</f>
        <v>0</v>
      </c>
      <c r="T23" s="6">
        <f t="shared" si="5"/>
        <v>0</v>
      </c>
      <c r="U23" s="2"/>
      <c r="V23" s="2" t="str">
        <f>IF(O23&lt;&gt;"",VLOOKUP(O23,Runners!CZ$3:DM$201,V$1,FALSE),"")</f>
        <v/>
      </c>
      <c r="W23" s="19" t="str">
        <f t="shared" si="6"/>
        <v/>
      </c>
    </row>
    <row r="24" spans="1:23" x14ac:dyDescent="0.2">
      <c r="A24" s="1" t="s">
        <v>170</v>
      </c>
      <c r="C24" s="3">
        <f>IF(A24&lt;&gt;"",VLOOKUP(A24,Runners!A$3:AS$201,C$1,FALSE),0)</f>
        <v>1.2500000000000001E-2</v>
      </c>
      <c r="D24" s="6">
        <f t="shared" si="0"/>
        <v>21</v>
      </c>
      <c r="E24" s="2">
        <v>4.2546296296296297E-2</v>
      </c>
      <c r="F24" s="2">
        <f t="shared" si="1"/>
        <v>3.0046296296296297E-2</v>
      </c>
      <c r="J24" s="1" t="str">
        <f t="shared" si="2"/>
        <v>Claire Markham</v>
      </c>
      <c r="M24" s="8" t="str">
        <f>IF(D24&lt;=L$4,SMALL(E$4:E$202,D24),"")</f>
        <v/>
      </c>
      <c r="N24" s="8" t="str">
        <f>IF(D24&lt;=L$4,VLOOKUP(M24,E$4:F$202,2,FALSE),"")</f>
        <v/>
      </c>
      <c r="O24" s="1" t="str">
        <f>IF(D24&lt;=L$4,VLOOKUP(M24,E$4:J$202,6,FALSE),"")</f>
        <v/>
      </c>
      <c r="P24" s="40" t="str">
        <f>IF(D24&lt;=L$4,VLOOKUP(O24,A$4:B$202,2,FALSE),"")</f>
        <v/>
      </c>
      <c r="Q24" s="40" t="str">
        <f t="shared" si="3"/>
        <v/>
      </c>
      <c r="R24" s="6">
        <f t="shared" si="4"/>
        <v>0</v>
      </c>
      <c r="S24" s="6">
        <f>IF(AND(D24&lt;=L$4,P24&lt;&gt;"Y"),IF(N24&lt;VLOOKUP(O24,Runners!A$3:CT$201,S$1,FALSE),IF(Y$2="zero",0,Y$2),0),0)</f>
        <v>0</v>
      </c>
      <c r="T24" s="6">
        <f t="shared" si="5"/>
        <v>0</v>
      </c>
      <c r="U24" s="2"/>
      <c r="V24" s="2" t="str">
        <f>IF(O24&lt;&gt;"",VLOOKUP(O24,Runners!CZ$3:DM$201,V$1,FALSE),"")</f>
        <v/>
      </c>
      <c r="W24" s="19" t="str">
        <f t="shared" si="6"/>
        <v/>
      </c>
    </row>
    <row r="25" spans="1:23" x14ac:dyDescent="0.2">
      <c r="A25" s="1" t="s">
        <v>213</v>
      </c>
      <c r="C25" s="3">
        <f>IF(A25&lt;&gt;"",VLOOKUP(A25,Runners!A$3:AS$201,C$1,FALSE),0)</f>
        <v>1.4583333333333334E-2</v>
      </c>
      <c r="D25" s="6">
        <f t="shared" si="0"/>
        <v>22</v>
      </c>
      <c r="E25" s="2"/>
      <c r="F25" s="2">
        <f t="shared" si="1"/>
        <v>0</v>
      </c>
      <c r="J25" s="1" t="str">
        <f t="shared" si="2"/>
        <v>Clare Taylor</v>
      </c>
      <c r="M25" s="8" t="str">
        <f>IF(D25&lt;=L$4,SMALL(E$4:E$202,D25),"")</f>
        <v/>
      </c>
      <c r="N25" s="8" t="str">
        <f>IF(D25&lt;=L$4,VLOOKUP(M25,E$4:F$202,2,FALSE),"")</f>
        <v/>
      </c>
      <c r="O25" s="1" t="str">
        <f>IF(D25&lt;=L$4,VLOOKUP(M25,E$4:J$202,6,FALSE),"")</f>
        <v/>
      </c>
      <c r="P25" s="40" t="str">
        <f>IF(D25&lt;=L$4,VLOOKUP(O25,A$4:B$202,2,FALSE),"")</f>
        <v/>
      </c>
      <c r="Q25" s="40" t="str">
        <f t="shared" si="3"/>
        <v/>
      </c>
      <c r="R25" s="6">
        <f t="shared" si="4"/>
        <v>0</v>
      </c>
      <c r="S25" s="6">
        <f>IF(AND(D25&lt;=L$4,P25&lt;&gt;"Y"),IF(N25&lt;VLOOKUP(O25,Runners!A$3:CT$201,S$1,FALSE),IF(Y$2="zero",0,Y$2),0),0)</f>
        <v>0</v>
      </c>
      <c r="T25" s="6">
        <f t="shared" si="5"/>
        <v>0</v>
      </c>
      <c r="U25" s="2"/>
      <c r="V25" s="2" t="str">
        <f>IF(O25&lt;&gt;"",VLOOKUP(O25,Runners!CZ$3:DM$201,V$1,FALSE),"")</f>
        <v/>
      </c>
      <c r="W25" s="19" t="str">
        <f t="shared" si="6"/>
        <v/>
      </c>
    </row>
    <row r="26" spans="1:23" x14ac:dyDescent="0.2">
      <c r="A26" s="1" t="s">
        <v>173</v>
      </c>
      <c r="C26" s="3">
        <f>IF(A26&lt;&gt;"",VLOOKUP(A26,Runners!A$3:AS$201,C$1,FALSE),0)</f>
        <v>1.4930555555555556E-2</v>
      </c>
      <c r="D26" s="6">
        <f t="shared" si="0"/>
        <v>23</v>
      </c>
      <c r="E26" s="2"/>
      <c r="F26" s="2">
        <f t="shared" si="1"/>
        <v>0</v>
      </c>
      <c r="J26" s="1" t="str">
        <f t="shared" si="2"/>
        <v>Dan Gregson</v>
      </c>
      <c r="M26" s="8" t="str">
        <f>IF(D26&lt;=L$4,SMALL(E$4:E$202,D26),"")</f>
        <v/>
      </c>
      <c r="N26" s="8" t="str">
        <f>IF(D26&lt;=L$4,VLOOKUP(M26,E$4:F$202,2,FALSE),"")</f>
        <v/>
      </c>
      <c r="O26" s="1" t="str">
        <f>IF(D26&lt;=L$4,VLOOKUP(M26,E$4:J$202,6,FALSE),"")</f>
        <v/>
      </c>
      <c r="P26" s="40" t="str">
        <f>IF(D26&lt;=L$4,VLOOKUP(O26,A$4:B$202,2,FALSE),"")</f>
        <v/>
      </c>
      <c r="Q26" s="40" t="str">
        <f t="shared" si="3"/>
        <v/>
      </c>
      <c r="R26" s="6">
        <f t="shared" si="4"/>
        <v>0</v>
      </c>
      <c r="S26" s="6">
        <f>IF(AND(D26&lt;=L$4,P26&lt;&gt;"Y"),IF(N26&lt;VLOOKUP(O26,Runners!A$3:CT$201,S$1,FALSE),IF(Y$2="zero",0,Y$2),0),0)</f>
        <v>0</v>
      </c>
      <c r="T26" s="6">
        <f t="shared" si="5"/>
        <v>0</v>
      </c>
      <c r="U26" s="2"/>
      <c r="V26" s="2" t="str">
        <f>IF(O26&lt;&gt;"",VLOOKUP(O26,Runners!CZ$3:DM$201,V$1,FALSE),"")</f>
        <v/>
      </c>
      <c r="W26" s="19" t="str">
        <f t="shared" si="6"/>
        <v/>
      </c>
    </row>
    <row r="27" spans="1:23" x14ac:dyDescent="0.2">
      <c r="A27" s="1" t="s">
        <v>144</v>
      </c>
      <c r="B27" s="3"/>
      <c r="C27" s="3">
        <f>IF(A27&lt;&gt;"",VLOOKUP(A27,Runners!A$3:AS$201,C$1,FALSE),0)</f>
        <v>1.4409722222222223E-2</v>
      </c>
      <c r="D27" s="6">
        <f t="shared" si="0"/>
        <v>24</v>
      </c>
      <c r="E27" s="2"/>
      <c r="F27" s="2">
        <f t="shared" si="1"/>
        <v>0</v>
      </c>
      <c r="J27" s="1" t="str">
        <f t="shared" si="2"/>
        <v>Darran Ames</v>
      </c>
      <c r="M27" s="8" t="str">
        <f>IF(D27&lt;=L$4,SMALL(E$4:E$202,D27),"")</f>
        <v/>
      </c>
      <c r="N27" s="8" t="str">
        <f>IF(D27&lt;=L$4,VLOOKUP(M27,E$4:F$202,2,FALSE),"")</f>
        <v/>
      </c>
      <c r="O27" s="1" t="str">
        <f>IF(D27&lt;=L$4,VLOOKUP(M27,E$4:J$202,6,FALSE),"")</f>
        <v/>
      </c>
      <c r="P27" s="40" t="str">
        <f>IF(D27&lt;=L$4,VLOOKUP(O27,A$4:B$202,2,FALSE),"")</f>
        <v/>
      </c>
      <c r="Q27" s="40" t="str">
        <f t="shared" si="3"/>
        <v/>
      </c>
      <c r="R27" s="6">
        <f t="shared" si="4"/>
        <v>0</v>
      </c>
      <c r="S27" s="6">
        <f>IF(AND(D27&lt;=L$4,P27&lt;&gt;"Y"),IF(N27&lt;VLOOKUP(O27,Runners!A$3:CT$201,S$1,FALSE),IF(Y$2="zero",0,Y$2),0),0)</f>
        <v>0</v>
      </c>
      <c r="T27" s="6">
        <f t="shared" si="5"/>
        <v>0</v>
      </c>
      <c r="U27" s="2"/>
      <c r="V27" s="2" t="str">
        <f>IF(O27&lt;&gt;"",VLOOKUP(O27,Runners!CZ$3:DM$201,V$1,FALSE),"")</f>
        <v/>
      </c>
      <c r="W27" s="19" t="str">
        <f t="shared" si="6"/>
        <v/>
      </c>
    </row>
    <row r="28" spans="1:23" x14ac:dyDescent="0.2">
      <c r="A28" s="1" t="s">
        <v>172</v>
      </c>
      <c r="C28" s="3">
        <f>IF(A28&lt;&gt;"",VLOOKUP(A28,Runners!A$3:AS$201,C$1,FALSE),0)</f>
        <v>1.5277777777777777E-2</v>
      </c>
      <c r="D28" s="6">
        <f t="shared" si="0"/>
        <v>25</v>
      </c>
      <c r="E28" s="2">
        <v>3.7534722222222219E-2</v>
      </c>
      <c r="F28" s="2">
        <f t="shared" si="1"/>
        <v>2.225694444444444E-2</v>
      </c>
      <c r="J28" s="1" t="str">
        <f t="shared" si="2"/>
        <v>Daryl Bentley</v>
      </c>
      <c r="M28" s="8" t="str">
        <f>IF(D28&lt;=L$4,SMALL(E$4:E$202,D28),"")</f>
        <v/>
      </c>
      <c r="N28" s="8" t="str">
        <f>IF(D28&lt;=L$4,VLOOKUP(M28,E$4:F$202,2,FALSE),"")</f>
        <v/>
      </c>
      <c r="O28" s="1" t="str">
        <f>IF(D28&lt;=L$4,VLOOKUP(M28,E$4:J$202,6,FALSE),"")</f>
        <v/>
      </c>
      <c r="P28" s="40" t="str">
        <f>IF(D28&lt;=L$4,VLOOKUP(O28,A$4:B$202,2,FALSE),"")</f>
        <v/>
      </c>
      <c r="Q28" s="40" t="str">
        <f t="shared" si="3"/>
        <v/>
      </c>
      <c r="R28" s="6">
        <f t="shared" si="4"/>
        <v>0</v>
      </c>
      <c r="S28" s="6">
        <f>IF(AND(D28&lt;=L$4,P28&lt;&gt;"Y"),IF(N28&lt;VLOOKUP(O28,Runners!A$3:CT$201,S$1,FALSE),IF(Y$2="zero",0,Y$2),0),0)</f>
        <v>0</v>
      </c>
      <c r="T28" s="6">
        <f t="shared" si="5"/>
        <v>0</v>
      </c>
      <c r="U28" s="2"/>
      <c r="V28" s="2" t="str">
        <f>IF(O28&lt;&gt;"",VLOOKUP(O28,Runners!CZ$3:DM$201,V$1,FALSE),"")</f>
        <v/>
      </c>
      <c r="W28" s="19" t="str">
        <f t="shared" si="6"/>
        <v/>
      </c>
    </row>
    <row r="29" spans="1:23" x14ac:dyDescent="0.2">
      <c r="A29" s="1" t="s">
        <v>182</v>
      </c>
      <c r="C29" s="3">
        <f>IF(A29&lt;&gt;"",VLOOKUP(A29,Runners!A$3:AS$201,C$1,FALSE),0)</f>
        <v>1.5625E-2</v>
      </c>
      <c r="D29" s="6">
        <f t="shared" si="0"/>
        <v>26</v>
      </c>
      <c r="E29" s="2"/>
      <c r="F29" s="2">
        <f t="shared" si="1"/>
        <v>0</v>
      </c>
      <c r="J29" s="1" t="str">
        <f t="shared" si="2"/>
        <v>David Butler</v>
      </c>
      <c r="M29" s="8" t="str">
        <f>IF(D29&lt;=L$4,SMALL(E$4:E$202,D29),"")</f>
        <v/>
      </c>
      <c r="N29" s="8" t="str">
        <f>IF(D29&lt;=L$4,VLOOKUP(M29,E$4:F$202,2,FALSE),"")</f>
        <v/>
      </c>
      <c r="O29" s="1" t="str">
        <f>IF(D29&lt;=L$4,VLOOKUP(M29,E$4:J$202,6,FALSE),"")</f>
        <v/>
      </c>
      <c r="P29" s="40" t="str">
        <f>IF(D29&lt;=L$4,VLOOKUP(O29,A$4:B$202,2,FALSE),"")</f>
        <v/>
      </c>
      <c r="Q29" s="40" t="str">
        <f t="shared" si="3"/>
        <v/>
      </c>
      <c r="R29" s="6">
        <f t="shared" si="4"/>
        <v>0</v>
      </c>
      <c r="S29" s="6">
        <f>IF(AND(D29&lt;=L$4,P29&lt;&gt;"Y"),IF(N29&lt;VLOOKUP(O29,Runners!A$3:CT$201,S$1,FALSE),IF(Y$2="zero",0,Y$2),0),0)</f>
        <v>0</v>
      </c>
      <c r="T29" s="6">
        <f t="shared" si="5"/>
        <v>0</v>
      </c>
      <c r="U29" s="2"/>
      <c r="V29" s="2" t="str">
        <f>IF(O29&lt;&gt;"",VLOOKUP(O29,Runners!CZ$3:DM$201,V$1,FALSE),"")</f>
        <v/>
      </c>
      <c r="W29" s="19" t="str">
        <f t="shared" si="6"/>
        <v/>
      </c>
    </row>
    <row r="30" spans="1:23" x14ac:dyDescent="0.2">
      <c r="A30" s="1" t="s">
        <v>10</v>
      </c>
      <c r="C30" s="3">
        <f>IF(A30&lt;&gt;"",VLOOKUP(A30,Runners!A$3:AS$201,C$1,FALSE),0)</f>
        <v>1.1979166666666667E-2</v>
      </c>
      <c r="D30" s="6">
        <f t="shared" si="0"/>
        <v>27</v>
      </c>
      <c r="E30" s="2"/>
      <c r="F30" s="2">
        <f t="shared" si="1"/>
        <v>0</v>
      </c>
      <c r="J30" s="1" t="str">
        <f t="shared" si="2"/>
        <v>Debbie Cooper</v>
      </c>
      <c r="M30" s="8" t="str">
        <f>IF(D30&lt;=L$4,SMALL(E$4:E$202,D30),"")</f>
        <v/>
      </c>
      <c r="N30" s="8" t="str">
        <f>IF(D30&lt;=L$4,VLOOKUP(M30,E$4:F$202,2,FALSE),"")</f>
        <v/>
      </c>
      <c r="O30" s="1" t="str">
        <f>IF(D30&lt;=L$4,VLOOKUP(M30,E$4:J$202,6,FALSE),"")</f>
        <v/>
      </c>
      <c r="P30" s="40" t="str">
        <f>IF(D30&lt;=L$4,VLOOKUP(O30,A$4:B$202,2,FALSE),"")</f>
        <v/>
      </c>
      <c r="Q30" s="40" t="str">
        <f t="shared" si="3"/>
        <v/>
      </c>
      <c r="R30" s="6">
        <f t="shared" si="4"/>
        <v>0</v>
      </c>
      <c r="S30" s="6">
        <f>IF(AND(D30&lt;=L$4,P30&lt;&gt;"Y"),IF(N30&lt;VLOOKUP(O30,Runners!A$3:CT$201,S$1,FALSE),IF(Y$2="zero",0,Y$2),0),0)</f>
        <v>0</v>
      </c>
      <c r="T30" s="6">
        <f t="shared" si="5"/>
        <v>0</v>
      </c>
      <c r="U30" s="2"/>
      <c r="V30" s="2" t="str">
        <f>IF(O30&lt;&gt;"",VLOOKUP(O30,Runners!CZ$3:DM$201,V$1,FALSE),"")</f>
        <v/>
      </c>
      <c r="W30" s="19" t="str">
        <f t="shared" si="6"/>
        <v/>
      </c>
    </row>
    <row r="31" spans="1:23" x14ac:dyDescent="0.2">
      <c r="A31" s="1" t="s">
        <v>179</v>
      </c>
      <c r="C31" s="3">
        <f>IF(A31&lt;&gt;"",VLOOKUP(A31,Runners!A$3:AS$201,C$1,FALSE),0)</f>
        <v>5.9027777777777776E-3</v>
      </c>
      <c r="D31" s="6">
        <f t="shared" si="0"/>
        <v>28</v>
      </c>
      <c r="E31" s="2"/>
      <c r="F31" s="2">
        <f t="shared" si="1"/>
        <v>0</v>
      </c>
      <c r="J31" s="1" t="str">
        <f t="shared" si="2"/>
        <v>Debbie Francis</v>
      </c>
      <c r="M31" s="8" t="str">
        <f>IF(D31&lt;=L$4,SMALL(E$4:E$202,D31),"")</f>
        <v/>
      </c>
      <c r="N31" s="8" t="str">
        <f>IF(D31&lt;=L$4,VLOOKUP(M31,E$4:F$202,2,FALSE),"")</f>
        <v/>
      </c>
      <c r="O31" s="1" t="str">
        <f>IF(D31&lt;=L$4,VLOOKUP(M31,E$4:J$202,6,FALSE),"")</f>
        <v/>
      </c>
      <c r="P31" s="40" t="str">
        <f>IF(D31&lt;=L$4,VLOOKUP(O31,A$4:B$202,2,FALSE),"")</f>
        <v/>
      </c>
      <c r="Q31" s="40" t="str">
        <f t="shared" si="3"/>
        <v/>
      </c>
      <c r="R31" s="6">
        <f t="shared" si="4"/>
        <v>0</v>
      </c>
      <c r="S31" s="6">
        <f>IF(AND(D31&lt;=L$4,P31&lt;&gt;"Y"),IF(N31&lt;VLOOKUP(O31,Runners!A$3:CT$201,S$1,FALSE),IF(Y$2="zero",0,Y$2),0),0)</f>
        <v>0</v>
      </c>
      <c r="T31" s="6">
        <f t="shared" si="5"/>
        <v>0</v>
      </c>
      <c r="U31" s="2"/>
      <c r="V31" s="2" t="str">
        <f>IF(O31&lt;&gt;"",VLOOKUP(O31,Runners!CZ$3:DM$201,V$1,FALSE),"")</f>
        <v/>
      </c>
      <c r="W31" s="19" t="str">
        <f t="shared" si="6"/>
        <v/>
      </c>
    </row>
    <row r="32" spans="1:23" x14ac:dyDescent="0.2">
      <c r="A32" s="1" t="s">
        <v>166</v>
      </c>
      <c r="C32" s="3">
        <f>IF(A32&lt;&gt;"",VLOOKUP(A32,Runners!A$3:AS$201,C$1,FALSE),0)</f>
        <v>1.4930555555555556E-2</v>
      </c>
      <c r="D32" s="6">
        <f t="shared" si="0"/>
        <v>29</v>
      </c>
      <c r="E32" s="2"/>
      <c r="F32" s="2">
        <f t="shared" si="1"/>
        <v>0</v>
      </c>
      <c r="J32" s="1" t="str">
        <f t="shared" si="2"/>
        <v>Dez Appleton</v>
      </c>
      <c r="M32" s="8" t="str">
        <f>IF(D32&lt;=L$4,SMALL(E$4:E$202,D32),"")</f>
        <v/>
      </c>
      <c r="N32" s="8" t="str">
        <f>IF(D32&lt;=L$4,VLOOKUP(M32,E$4:F$202,2,FALSE),"")</f>
        <v/>
      </c>
      <c r="O32" s="1" t="str">
        <f>IF(D32&lt;=L$4,VLOOKUP(M32,E$4:J$202,6,FALSE),"")</f>
        <v/>
      </c>
      <c r="P32" s="40" t="str">
        <f>IF(D32&lt;=L$4,VLOOKUP(O32,A$4:B$202,2,FALSE),"")</f>
        <v/>
      </c>
      <c r="Q32" s="40" t="str">
        <f t="shared" si="3"/>
        <v/>
      </c>
      <c r="R32" s="6">
        <f t="shared" si="4"/>
        <v>0</v>
      </c>
      <c r="S32" s="6">
        <f>IF(AND(D32&lt;=L$4,P32&lt;&gt;"Y"),IF(N32&lt;VLOOKUP(O32,Runners!A$3:CT$201,S$1,FALSE),IF(Y$2="zero",0,Y$2),0),0)</f>
        <v>0</v>
      </c>
      <c r="T32" s="6">
        <f t="shared" si="5"/>
        <v>0</v>
      </c>
      <c r="U32" s="2"/>
      <c r="V32" s="2" t="str">
        <f>IF(O32&lt;&gt;"",VLOOKUP(O32,Runners!CZ$3:DM$201,V$1,FALSE),"")</f>
        <v/>
      </c>
      <c r="W32" s="19" t="str">
        <f t="shared" si="6"/>
        <v/>
      </c>
    </row>
    <row r="33" spans="1:23" x14ac:dyDescent="0.2">
      <c r="A33" s="1" t="s">
        <v>229</v>
      </c>
      <c r="B33" s="3"/>
      <c r="C33" s="3">
        <f>IF(A33&lt;&gt;"",VLOOKUP(A33,Runners!A$3:AS$201,C$1,FALSE),0)</f>
        <v>1.6840277777777777E-2</v>
      </c>
      <c r="D33" s="6">
        <f t="shared" si="0"/>
        <v>30</v>
      </c>
      <c r="E33" s="2">
        <v>3.6251157407407412E-2</v>
      </c>
      <c r="F33" s="2">
        <f t="shared" si="1"/>
        <v>1.9410879629629636E-2</v>
      </c>
      <c r="J33" s="1" t="str">
        <f t="shared" si="2"/>
        <v>Dom Kirby</v>
      </c>
      <c r="M33" s="8" t="str">
        <f>IF(D33&lt;=L$4,SMALL(E$4:E$202,D33),"")</f>
        <v/>
      </c>
      <c r="N33" s="8" t="str">
        <f>IF(D33&lt;=L$4,VLOOKUP(M33,E$4:F$202,2,FALSE),"")</f>
        <v/>
      </c>
      <c r="O33" s="1" t="str">
        <f>IF(D33&lt;=L$4,VLOOKUP(M33,E$4:J$202,6,FALSE),"")</f>
        <v/>
      </c>
      <c r="P33" s="40" t="str">
        <f>IF(D33&lt;=L$4,VLOOKUP(O33,A$4:B$202,2,FALSE),"")</f>
        <v/>
      </c>
      <c r="Q33" s="40" t="str">
        <f t="shared" si="3"/>
        <v/>
      </c>
      <c r="R33" s="6">
        <f t="shared" si="4"/>
        <v>0</v>
      </c>
      <c r="S33" s="6">
        <f>IF(AND(D33&lt;=L$4,P33&lt;&gt;"Y"),IF(N33&lt;VLOOKUP(O33,Runners!A$3:CT$201,S$1,FALSE),IF(Y$2="zero",0,Y$2),0),0)</f>
        <v>0</v>
      </c>
      <c r="T33" s="6">
        <f t="shared" si="5"/>
        <v>0</v>
      </c>
      <c r="U33" s="2"/>
      <c r="V33" s="2" t="str">
        <f>IF(O33&lt;&gt;"",VLOOKUP(O33,Runners!CZ$3:DM$201,V$1,FALSE),"")</f>
        <v/>
      </c>
      <c r="W33" s="19" t="str">
        <f t="shared" si="6"/>
        <v/>
      </c>
    </row>
    <row r="34" spans="1:23" x14ac:dyDescent="0.2">
      <c r="A34" s="1" t="s">
        <v>171</v>
      </c>
      <c r="C34" s="3">
        <f>IF(A34&lt;&gt;"",VLOOKUP(A34,Runners!A$3:AS$201,C$1,FALSE),0)</f>
        <v>1.7187500000000001E-2</v>
      </c>
      <c r="D34" s="6">
        <f t="shared" si="0"/>
        <v>31</v>
      </c>
      <c r="E34" s="2"/>
      <c r="F34" s="2">
        <f t="shared" si="1"/>
        <v>0</v>
      </c>
      <c r="J34" s="1" t="str">
        <f t="shared" si="2"/>
        <v>Dominic Garrett</v>
      </c>
      <c r="M34" s="8" t="str">
        <f>IF(D34&lt;=L$4,SMALL(E$4:E$202,D34),"")</f>
        <v/>
      </c>
      <c r="N34" s="8" t="str">
        <f>IF(D34&lt;=L$4,VLOOKUP(M34,E$4:F$202,2,FALSE),"")</f>
        <v/>
      </c>
      <c r="O34" s="1" t="str">
        <f>IF(D34&lt;=L$4,VLOOKUP(M34,E$4:J$202,6,FALSE),"")</f>
        <v/>
      </c>
      <c r="P34" s="40" t="str">
        <f>IF(D34&lt;=L$4,VLOOKUP(O34,A$4:B$202,2,FALSE),"")</f>
        <v/>
      </c>
      <c r="Q34" s="40" t="str">
        <f t="shared" si="3"/>
        <v/>
      </c>
      <c r="R34" s="6">
        <f t="shared" si="4"/>
        <v>0</v>
      </c>
      <c r="S34" s="6">
        <f>IF(AND(D34&lt;=L$4,P34&lt;&gt;"Y"),IF(N34&lt;VLOOKUP(O34,Runners!A$3:CT$201,S$1,FALSE),IF(Y$2="zero",0,Y$2),0),0)</f>
        <v>0</v>
      </c>
      <c r="T34" s="6">
        <f t="shared" si="5"/>
        <v>0</v>
      </c>
      <c r="U34" s="2"/>
      <c r="V34" s="2" t="str">
        <f>IF(O34&lt;&gt;"",VLOOKUP(O34,Runners!CZ$3:DM$201,V$1,FALSE),"")</f>
        <v/>
      </c>
      <c r="W34" s="19" t="str">
        <f t="shared" si="6"/>
        <v/>
      </c>
    </row>
    <row r="35" spans="1:23" x14ac:dyDescent="0.2">
      <c r="A35" s="1" t="s">
        <v>189</v>
      </c>
      <c r="C35" s="3">
        <f>IF(A35&lt;&gt;"",VLOOKUP(A35,Runners!A$3:AS$201,C$1,FALSE),0)</f>
        <v>1.0763888888888889E-2</v>
      </c>
      <c r="D35" s="6">
        <f t="shared" si="0"/>
        <v>32</v>
      </c>
      <c r="E35" s="2"/>
      <c r="F35" s="2">
        <f t="shared" si="1"/>
        <v>0</v>
      </c>
      <c r="J35" s="1" t="str">
        <f t="shared" si="2"/>
        <v>Emma Johnston</v>
      </c>
      <c r="M35" s="8" t="str">
        <f>IF(D35&lt;=L$4,SMALL(E$4:E$202,D35),"")</f>
        <v/>
      </c>
      <c r="N35" s="8" t="str">
        <f>IF(D35&lt;=L$4,VLOOKUP(M35,E$4:F$202,2,FALSE),"")</f>
        <v/>
      </c>
      <c r="O35" s="1" t="str">
        <f>IF(D35&lt;=L$4,VLOOKUP(M35,E$4:J$202,6,FALSE),"")</f>
        <v/>
      </c>
      <c r="P35" s="40" t="str">
        <f>IF(D35&lt;=L$4,VLOOKUP(O35,A$4:B$202,2,FALSE),"")</f>
        <v/>
      </c>
      <c r="Q35" s="40" t="str">
        <f t="shared" si="3"/>
        <v/>
      </c>
      <c r="R35" s="6">
        <f t="shared" si="4"/>
        <v>0</v>
      </c>
      <c r="S35" s="6">
        <f>IF(AND(D35&lt;=L$4,P35&lt;&gt;"Y"),IF(N35&lt;VLOOKUP(O35,Runners!A$3:CT$201,S$1,FALSE),IF(Y$2="zero",0,Y$2),0),0)</f>
        <v>0</v>
      </c>
      <c r="T35" s="6">
        <f t="shared" si="5"/>
        <v>0</v>
      </c>
      <c r="U35" s="2"/>
      <c r="V35" s="2" t="str">
        <f>IF(O35&lt;&gt;"",VLOOKUP(O35,Runners!CZ$3:DM$201,V$1,FALSE),"")</f>
        <v/>
      </c>
      <c r="W35" s="19" t="str">
        <f t="shared" si="6"/>
        <v/>
      </c>
    </row>
    <row r="36" spans="1:23" x14ac:dyDescent="0.2">
      <c r="A36" s="1" t="s">
        <v>226</v>
      </c>
      <c r="B36" s="3"/>
      <c r="C36" s="3">
        <f>IF(A36&lt;&gt;"",VLOOKUP(A36,Runners!A$3:AS$201,C$1,FALSE),0)</f>
        <v>1.7361111111111112E-2</v>
      </c>
      <c r="D36" s="6">
        <f t="shared" ref="D36:D68" si="7">D35+1</f>
        <v>33</v>
      </c>
      <c r="E36" s="2"/>
      <c r="F36" s="2">
        <f t="shared" ref="F36:F68" si="8">IF(E36&gt;0,E36-C36,0)</f>
        <v>0</v>
      </c>
      <c r="J36" s="1" t="str">
        <f t="shared" ref="J36:J68" si="9">A36</f>
        <v>Ethan McAvoy</v>
      </c>
      <c r="M36" s="8" t="str">
        <f>IF(D36&lt;=L$4,SMALL(E$4:E$202,D36),"")</f>
        <v/>
      </c>
      <c r="N36" s="8" t="str">
        <f>IF(D36&lt;=L$4,VLOOKUP(M36,E$4:F$202,2,FALSE),"")</f>
        <v/>
      </c>
      <c r="O36" s="1" t="str">
        <f>IF(D36&lt;=L$4,VLOOKUP(M36,E$4:J$202,6,FALSE),"")</f>
        <v/>
      </c>
      <c r="P36" s="40" t="str">
        <f>IF(D36&lt;=L$4,VLOOKUP(O36,A$4:B$202,2,FALSE),"")</f>
        <v/>
      </c>
      <c r="Q36" s="40" t="str">
        <f t="shared" ref="Q36:Q68" si="10">IF(D36&lt;=L$4,IF(P36="Y",Q35,Q35-1),"")</f>
        <v/>
      </c>
      <c r="R36" s="6">
        <f t="shared" ref="R36:R68" si="11">IF(Q36=Q35,0,IF(Q36&gt;0,Q36,1))</f>
        <v>0</v>
      </c>
      <c r="S36" s="6">
        <f>IF(AND(D36&lt;=L$4,P36&lt;&gt;"Y"),IF(N36&lt;VLOOKUP(O36,Runners!A$3:CT$201,S$1,FALSE),IF(Y$2="zero",0,Y$2),0),0)</f>
        <v>0</v>
      </c>
      <c r="T36" s="6">
        <f t="shared" ref="T36:T68" si="12">IF(AND(D36&lt;=L$4,P36&lt;&gt;"Y"),S36+R36,0)</f>
        <v>0</v>
      </c>
      <c r="U36" s="2"/>
      <c r="V36" s="2" t="str">
        <f>IF(O36&lt;&gt;"",VLOOKUP(O36,Runners!CZ$3:DM$201,V$1,FALSE),"")</f>
        <v/>
      </c>
      <c r="W36" s="19" t="str">
        <f t="shared" ref="W36:W68" si="13">IF(O36&lt;&gt;"",(V36-N36)/V36,"")</f>
        <v/>
      </c>
    </row>
    <row r="37" spans="1:23" x14ac:dyDescent="0.2">
      <c r="A37" s="1" t="s">
        <v>200</v>
      </c>
      <c r="C37" s="3">
        <f>IF(A37&lt;&gt;"",VLOOKUP(A37,Runners!A$3:AS$201,C$1,FALSE),0)</f>
        <v>1.545138888888889E-2</v>
      </c>
      <c r="D37" s="6">
        <f t="shared" si="7"/>
        <v>34</v>
      </c>
      <c r="E37" s="2"/>
      <c r="F37" s="2">
        <f t="shared" si="8"/>
        <v>0</v>
      </c>
      <c r="J37" s="1" t="str">
        <f t="shared" si="9"/>
        <v>George Thomson</v>
      </c>
      <c r="M37" s="8" t="str">
        <f>IF(D37&lt;=L$4,SMALL(E$4:E$202,D37),"")</f>
        <v/>
      </c>
      <c r="N37" s="8" t="str">
        <f>IF(D37&lt;=L$4,VLOOKUP(M37,E$4:F$202,2,FALSE),"")</f>
        <v/>
      </c>
      <c r="O37" s="1" t="str">
        <f>IF(D37&lt;=L$4,VLOOKUP(M37,E$4:J$202,6,FALSE),"")</f>
        <v/>
      </c>
      <c r="P37" s="40" t="str">
        <f>IF(D37&lt;=L$4,VLOOKUP(O37,A$4:B$202,2,FALSE),"")</f>
        <v/>
      </c>
      <c r="Q37" s="40" t="str">
        <f t="shared" si="10"/>
        <v/>
      </c>
      <c r="R37" s="6">
        <f t="shared" si="11"/>
        <v>0</v>
      </c>
      <c r="S37" s="6">
        <f>IF(AND(D37&lt;=L$4,P37&lt;&gt;"Y"),IF(N37&lt;VLOOKUP(O37,Runners!A$3:CT$201,S$1,FALSE),IF(Y$2="zero",0,Y$2),0),0)</f>
        <v>0</v>
      </c>
      <c r="T37" s="6">
        <f t="shared" si="12"/>
        <v>0</v>
      </c>
      <c r="U37" s="2"/>
      <c r="V37" s="2" t="str">
        <f>IF(O37&lt;&gt;"",VLOOKUP(O37,Runners!CZ$3:DM$201,V$1,FALSE),"")</f>
        <v/>
      </c>
      <c r="W37" s="19" t="str">
        <f t="shared" si="13"/>
        <v/>
      </c>
    </row>
    <row r="38" spans="1:23" x14ac:dyDescent="0.2">
      <c r="A38" s="1" t="s">
        <v>205</v>
      </c>
      <c r="C38" s="3">
        <f>IF(A38&lt;&gt;"",VLOOKUP(A38,Runners!A$3:AS$201,C$1,FALSE),0)</f>
        <v>1.1111111111111112E-2</v>
      </c>
      <c r="D38" s="6">
        <f t="shared" si="7"/>
        <v>35</v>
      </c>
      <c r="E38" s="2"/>
      <c r="F38" s="2">
        <f t="shared" si="8"/>
        <v>0</v>
      </c>
      <c r="J38" s="1" t="str">
        <f t="shared" si="9"/>
        <v>Georgina Read</v>
      </c>
      <c r="M38" s="8" t="str">
        <f>IF(D38&lt;=L$4,SMALL(E$4:E$202,D38),"")</f>
        <v/>
      </c>
      <c r="N38" s="8" t="str">
        <f>IF(D38&lt;=L$4,VLOOKUP(M38,E$4:F$202,2,FALSE),"")</f>
        <v/>
      </c>
      <c r="O38" s="1" t="str">
        <f>IF(D38&lt;=L$4,VLOOKUP(M38,E$4:J$202,6,FALSE),"")</f>
        <v/>
      </c>
      <c r="P38" s="40" t="str">
        <f>IF(D38&lt;=L$4,VLOOKUP(O38,A$4:B$202,2,FALSE),"")</f>
        <v/>
      </c>
      <c r="Q38" s="40" t="str">
        <f t="shared" si="10"/>
        <v/>
      </c>
      <c r="R38" s="6">
        <f t="shared" si="11"/>
        <v>0</v>
      </c>
      <c r="S38" s="6">
        <f>IF(AND(D38&lt;=L$4,P38&lt;&gt;"Y"),IF(N38&lt;VLOOKUP(O38,Runners!A$3:CT$201,S$1,FALSE),IF(Y$2="zero",0,Y$2),0),0)</f>
        <v>0</v>
      </c>
      <c r="T38" s="6">
        <f t="shared" si="12"/>
        <v>0</v>
      </c>
      <c r="U38" s="2"/>
      <c r="V38" s="2" t="str">
        <f>IF(O38&lt;&gt;"",VLOOKUP(O38,Runners!CZ$3:DM$201,V$1,FALSE),"")</f>
        <v/>
      </c>
      <c r="W38" s="19" t="str">
        <f t="shared" si="13"/>
        <v/>
      </c>
    </row>
    <row r="39" spans="1:23" x14ac:dyDescent="0.2">
      <c r="A39" s="1" t="s">
        <v>54</v>
      </c>
      <c r="C39" s="3">
        <f>IF(A39&lt;&gt;"",VLOOKUP(A39,Runners!A$3:AS$201,C$1,FALSE),0)</f>
        <v>1.6840277777777777E-2</v>
      </c>
      <c r="D39" s="6">
        <f t="shared" si="7"/>
        <v>36</v>
      </c>
      <c r="E39" s="2"/>
      <c r="F39" s="2">
        <f t="shared" si="8"/>
        <v>0</v>
      </c>
      <c r="J39" s="1" t="str">
        <f t="shared" si="9"/>
        <v>Gill Draper</v>
      </c>
      <c r="M39" s="8" t="str">
        <f>IF(D39&lt;=L$4,SMALL(E$4:E$202,D39),"")</f>
        <v/>
      </c>
      <c r="N39" s="8" t="str">
        <f>IF(D39&lt;=L$4,VLOOKUP(M39,E$4:F$202,2,FALSE),"")</f>
        <v/>
      </c>
      <c r="O39" s="1" t="str">
        <f>IF(D39&lt;=L$4,VLOOKUP(M39,E$4:J$202,6,FALSE),"")</f>
        <v/>
      </c>
      <c r="P39" s="40" t="str">
        <f>IF(D39&lt;=L$4,VLOOKUP(O39,A$4:B$202,2,FALSE),"")</f>
        <v/>
      </c>
      <c r="Q39" s="40" t="str">
        <f t="shared" si="10"/>
        <v/>
      </c>
      <c r="R39" s="6">
        <f t="shared" si="11"/>
        <v>0</v>
      </c>
      <c r="S39" s="6">
        <f>IF(AND(D39&lt;=L$4,P39&lt;&gt;"Y"),IF(N39&lt;VLOOKUP(O39,Runners!A$3:CT$201,S$1,FALSE),IF(Y$2="zero",0,Y$2),0),0)</f>
        <v>0</v>
      </c>
      <c r="T39" s="6">
        <f t="shared" si="12"/>
        <v>0</v>
      </c>
      <c r="U39" s="2"/>
      <c r="V39" s="2" t="str">
        <f>IF(O39&lt;&gt;"",VLOOKUP(O39,Runners!CZ$3:DM$201,V$1,FALSE),"")</f>
        <v/>
      </c>
      <c r="W39" s="19" t="str">
        <f t="shared" si="13"/>
        <v/>
      </c>
    </row>
    <row r="40" spans="1:23" x14ac:dyDescent="0.2">
      <c r="A40" s="1" t="s">
        <v>3</v>
      </c>
      <c r="C40" s="3">
        <f>IF(A40&lt;&gt;"",VLOOKUP(A40,Runners!A$3:AS$201,C$1,FALSE),0)</f>
        <v>1.1805555555555555E-2</v>
      </c>
      <c r="D40" s="6">
        <f t="shared" si="7"/>
        <v>37</v>
      </c>
      <c r="E40" s="2"/>
      <c r="F40" s="2">
        <f t="shared" si="8"/>
        <v>0</v>
      </c>
      <c r="J40" s="1" t="str">
        <f t="shared" si="9"/>
        <v>Graham Webster</v>
      </c>
      <c r="M40" s="8" t="str">
        <f>IF(D40&lt;=L$4,SMALL(E$4:E$202,D40),"")</f>
        <v/>
      </c>
      <c r="N40" s="8" t="str">
        <f>IF(D40&lt;=L$4,VLOOKUP(M40,E$4:F$202,2,FALSE),"")</f>
        <v/>
      </c>
      <c r="O40" s="1" t="str">
        <f>IF(D40&lt;=L$4,VLOOKUP(M40,E$4:J$202,6,FALSE),"")</f>
        <v/>
      </c>
      <c r="P40" s="40" t="str">
        <f>IF(D40&lt;=L$4,VLOOKUP(O40,A$4:B$202,2,FALSE),"")</f>
        <v/>
      </c>
      <c r="Q40" s="40" t="str">
        <f t="shared" si="10"/>
        <v/>
      </c>
      <c r="R40" s="6">
        <f t="shared" si="11"/>
        <v>0</v>
      </c>
      <c r="S40" s="6">
        <f>IF(AND(D40&lt;=L$4,P40&lt;&gt;"Y"),IF(N40&lt;VLOOKUP(O40,Runners!A$3:CT$201,S$1,FALSE),IF(Y$2="zero",0,Y$2),0),0)</f>
        <v>0</v>
      </c>
      <c r="T40" s="6">
        <f t="shared" si="12"/>
        <v>0</v>
      </c>
      <c r="U40" s="2"/>
      <c r="V40" s="2" t="str">
        <f>IF(O40&lt;&gt;"",VLOOKUP(O40,Runners!CZ$3:DM$201,V$1,FALSE),"")</f>
        <v/>
      </c>
      <c r="W40" s="19" t="str">
        <f t="shared" si="13"/>
        <v/>
      </c>
    </row>
    <row r="41" spans="1:23" x14ac:dyDescent="0.2">
      <c r="A41" s="1" t="s">
        <v>175</v>
      </c>
      <c r="C41" s="3">
        <f>IF(A41&lt;&gt;"",VLOOKUP(A41,Runners!A$3:AS$201,C$1,FALSE),0)</f>
        <v>6.2500000000000003E-3</v>
      </c>
      <c r="D41" s="6">
        <f t="shared" si="7"/>
        <v>38</v>
      </c>
      <c r="E41" s="2"/>
      <c r="F41" s="2">
        <f t="shared" si="8"/>
        <v>0</v>
      </c>
      <c r="J41" s="1" t="str">
        <f t="shared" si="9"/>
        <v>Graham Young</v>
      </c>
      <c r="M41" s="8" t="str">
        <f>IF(D41&lt;=L$4,SMALL(E$4:E$202,D41),"")</f>
        <v/>
      </c>
      <c r="N41" s="8" t="str">
        <f>IF(D41&lt;=L$4,VLOOKUP(M41,E$4:F$202,2,FALSE),"")</f>
        <v/>
      </c>
      <c r="O41" s="1" t="str">
        <f>IF(D41&lt;=L$4,VLOOKUP(M41,E$4:J$202,6,FALSE),"")</f>
        <v/>
      </c>
      <c r="P41" s="40" t="str">
        <f>IF(D41&lt;=L$4,VLOOKUP(O41,A$4:B$202,2,FALSE),"")</f>
        <v/>
      </c>
      <c r="Q41" s="40" t="str">
        <f t="shared" si="10"/>
        <v/>
      </c>
      <c r="R41" s="6">
        <f t="shared" si="11"/>
        <v>0</v>
      </c>
      <c r="S41" s="6">
        <f>IF(AND(D41&lt;=L$4,P41&lt;&gt;"Y"),IF(N41&lt;VLOOKUP(O41,Runners!A$3:CT$201,S$1,FALSE),IF(Y$2="zero",0,Y$2),0),0)</f>
        <v>0</v>
      </c>
      <c r="T41" s="6">
        <f t="shared" si="12"/>
        <v>0</v>
      </c>
      <c r="U41" s="2"/>
      <c r="V41" s="2" t="str">
        <f>IF(O41&lt;&gt;"",VLOOKUP(O41,Runners!CZ$3:DM$201,V$1,FALSE),"")</f>
        <v/>
      </c>
      <c r="W41" s="19" t="str">
        <f t="shared" si="13"/>
        <v/>
      </c>
    </row>
    <row r="42" spans="1:23" x14ac:dyDescent="0.2">
      <c r="A42" s="1" t="s">
        <v>7</v>
      </c>
      <c r="C42" s="3">
        <f>IF(A42&lt;&gt;"",VLOOKUP(A42,Runners!A$3:AS$201,C$1,FALSE),0)</f>
        <v>1.1111111111111112E-2</v>
      </c>
      <c r="D42" s="6">
        <f t="shared" si="7"/>
        <v>39</v>
      </c>
      <c r="E42" s="2"/>
      <c r="F42" s="2">
        <f t="shared" si="8"/>
        <v>0</v>
      </c>
      <c r="J42" s="1" t="str">
        <f t="shared" si="9"/>
        <v>Greg Oulton</v>
      </c>
      <c r="M42" s="8" t="str">
        <f>IF(D42&lt;=L$4,SMALL(E$4:E$202,D42),"")</f>
        <v/>
      </c>
      <c r="N42" s="8" t="str">
        <f>IF(D42&lt;=L$4,VLOOKUP(M42,E$4:F$202,2,FALSE),"")</f>
        <v/>
      </c>
      <c r="O42" s="1" t="str">
        <f>IF(D42&lt;=L$4,VLOOKUP(M42,E$4:J$202,6,FALSE),"")</f>
        <v/>
      </c>
      <c r="P42" s="40" t="str">
        <f>IF(D42&lt;=L$4,VLOOKUP(O42,A$4:B$202,2,FALSE),"")</f>
        <v/>
      </c>
      <c r="Q42" s="40" t="str">
        <f t="shared" si="10"/>
        <v/>
      </c>
      <c r="R42" s="6">
        <f t="shared" si="11"/>
        <v>0</v>
      </c>
      <c r="S42" s="6">
        <f>IF(AND(D42&lt;=L$4,P42&lt;&gt;"Y"),IF(N42&lt;VLOOKUP(O42,Runners!A$3:CT$201,S$1,FALSE),IF(Y$2="zero",0,Y$2),0),0)</f>
        <v>0</v>
      </c>
      <c r="T42" s="6">
        <f t="shared" si="12"/>
        <v>0</v>
      </c>
      <c r="U42" s="2"/>
      <c r="V42" s="2" t="str">
        <f>IF(O42&lt;&gt;"",VLOOKUP(O42,Runners!CZ$3:DM$201,V$1,FALSE),"")</f>
        <v/>
      </c>
      <c r="W42" s="19" t="str">
        <f t="shared" si="13"/>
        <v/>
      </c>
    </row>
    <row r="43" spans="1:23" x14ac:dyDescent="0.2">
      <c r="A43" s="1" t="s">
        <v>177</v>
      </c>
      <c r="B43" s="3"/>
      <c r="C43" s="3">
        <f>IF(A43&lt;&gt;"",VLOOKUP(A43,Runners!A$3:AS$201,C$1,FALSE),0)</f>
        <v>1.9791666666666666E-2</v>
      </c>
      <c r="D43" s="6">
        <f t="shared" si="7"/>
        <v>40</v>
      </c>
      <c r="E43" s="2"/>
      <c r="F43" s="2">
        <f t="shared" si="8"/>
        <v>0</v>
      </c>
      <c r="J43" s="1" t="str">
        <f t="shared" si="9"/>
        <v>Guest 35:00</v>
      </c>
      <c r="M43" s="8" t="str">
        <f>IF(D43&lt;=L$4,SMALL(E$4:E$202,D43),"")</f>
        <v/>
      </c>
      <c r="N43" s="8" t="str">
        <f>IF(D43&lt;=L$4,VLOOKUP(M43,E$4:F$202,2,FALSE),"")</f>
        <v/>
      </c>
      <c r="O43" s="1" t="str">
        <f>IF(D43&lt;=L$4,VLOOKUP(M43,E$4:J$202,6,FALSE),"")</f>
        <v/>
      </c>
      <c r="P43" s="40" t="str">
        <f>IF(D43&lt;=L$4,VLOOKUP(O43,A$4:B$202,2,FALSE),"")</f>
        <v/>
      </c>
      <c r="Q43" s="40" t="str">
        <f t="shared" si="10"/>
        <v/>
      </c>
      <c r="R43" s="6">
        <f t="shared" si="11"/>
        <v>0</v>
      </c>
      <c r="S43" s="6">
        <f>IF(AND(D43&lt;=L$4,P43&lt;&gt;"Y"),IF(N43&lt;VLOOKUP(O43,Runners!A$3:CT$201,S$1,FALSE),IF(Y$2="zero",0,Y$2),0),0)</f>
        <v>0</v>
      </c>
      <c r="T43" s="6">
        <f t="shared" si="12"/>
        <v>0</v>
      </c>
      <c r="U43" s="2"/>
      <c r="V43" s="2" t="str">
        <f>IF(O43&lt;&gt;"",VLOOKUP(O43,Runners!CZ$3:DM$201,V$1,FALSE),"")</f>
        <v/>
      </c>
      <c r="W43" s="19" t="str">
        <f t="shared" si="13"/>
        <v/>
      </c>
    </row>
    <row r="44" spans="1:23" x14ac:dyDescent="0.2">
      <c r="A44" s="1" t="s">
        <v>176</v>
      </c>
      <c r="B44" s="3"/>
      <c r="C44" s="3">
        <f>IF(A44&lt;&gt;"",VLOOKUP(A44,Runners!A$3:AS$201,C$1,FALSE),0)</f>
        <v>1.8576388888888889E-2</v>
      </c>
      <c r="D44" s="6">
        <f t="shared" si="7"/>
        <v>41</v>
      </c>
      <c r="E44" s="2"/>
      <c r="F44" s="2">
        <f t="shared" si="8"/>
        <v>0</v>
      </c>
      <c r="J44" s="1" t="str">
        <f t="shared" si="9"/>
        <v>Guest 37:30</v>
      </c>
      <c r="M44" s="8" t="str">
        <f>IF(D44&lt;=L$4,SMALL(E$4:E$202,D44),"")</f>
        <v/>
      </c>
      <c r="N44" s="8" t="str">
        <f>IF(D44&lt;=L$4,VLOOKUP(M44,E$4:F$202,2,FALSE),"")</f>
        <v/>
      </c>
      <c r="O44" s="1" t="str">
        <f>IF(D44&lt;=L$4,VLOOKUP(M44,E$4:J$202,6,FALSE),"")</f>
        <v/>
      </c>
      <c r="P44" s="40" t="str">
        <f>IF(D44&lt;=L$4,VLOOKUP(O44,A$4:B$202,2,FALSE),"")</f>
        <v/>
      </c>
      <c r="Q44" s="40" t="str">
        <f t="shared" si="10"/>
        <v/>
      </c>
      <c r="R44" s="6">
        <f t="shared" si="11"/>
        <v>0</v>
      </c>
      <c r="S44" s="6">
        <f>IF(AND(D44&lt;=L$4,P44&lt;&gt;"Y"),IF(N44&lt;VLOOKUP(O44,Runners!A$3:CT$201,S$1,FALSE),IF(Y$2="zero",0,Y$2),0),0)</f>
        <v>0</v>
      </c>
      <c r="T44" s="6">
        <f t="shared" si="12"/>
        <v>0</v>
      </c>
      <c r="U44" s="2"/>
      <c r="V44" s="2" t="str">
        <f>IF(O44&lt;&gt;"",VLOOKUP(O44,Runners!CZ$3:DM$201,V$1,FALSE),"")</f>
        <v/>
      </c>
      <c r="W44" s="19" t="str">
        <f t="shared" si="13"/>
        <v/>
      </c>
    </row>
    <row r="45" spans="1:23" x14ac:dyDescent="0.2">
      <c r="A45" s="1" t="s">
        <v>158</v>
      </c>
      <c r="C45" s="3">
        <f>IF(A45&lt;&gt;"",VLOOKUP(A45,Runners!A$3:AS$201,C$1,FALSE),0)</f>
        <v>1.7361111111111112E-2</v>
      </c>
      <c r="D45" s="6">
        <f t="shared" si="7"/>
        <v>42</v>
      </c>
      <c r="E45" s="2"/>
      <c r="F45" s="2">
        <f t="shared" si="8"/>
        <v>0</v>
      </c>
      <c r="J45" s="1" t="str">
        <f t="shared" si="9"/>
        <v>Guest 40</v>
      </c>
      <c r="M45" s="8" t="str">
        <f>IF(D45&lt;=L$4,SMALL(E$4:E$202,D45),"")</f>
        <v/>
      </c>
      <c r="N45" s="8" t="str">
        <f>IF(D45&lt;=L$4,VLOOKUP(M45,E$4:F$202,2,FALSE),"")</f>
        <v/>
      </c>
      <c r="O45" s="1" t="str">
        <f>IF(D45&lt;=L$4,VLOOKUP(M45,E$4:J$202,6,FALSE),"")</f>
        <v/>
      </c>
      <c r="P45" s="40" t="str">
        <f>IF(D45&lt;=L$4,VLOOKUP(O45,A$4:B$202,2,FALSE),"")</f>
        <v/>
      </c>
      <c r="Q45" s="40" t="str">
        <f t="shared" si="10"/>
        <v/>
      </c>
      <c r="R45" s="6">
        <f t="shared" si="11"/>
        <v>0</v>
      </c>
      <c r="S45" s="6">
        <f>IF(AND(D45&lt;=L$4,P45&lt;&gt;"Y"),IF(N45&lt;VLOOKUP(O45,Runners!A$3:CT$201,S$1,FALSE),IF(Y$2="zero",0,Y$2),0),0)</f>
        <v>0</v>
      </c>
      <c r="T45" s="6">
        <f t="shared" si="12"/>
        <v>0</v>
      </c>
      <c r="U45" s="2"/>
      <c r="V45" s="2" t="str">
        <f>IF(O45&lt;&gt;"",VLOOKUP(O45,Runners!CZ$3:DM$201,V$1,FALSE),"")</f>
        <v/>
      </c>
      <c r="W45" s="19" t="str">
        <f t="shared" si="13"/>
        <v/>
      </c>
    </row>
    <row r="46" spans="1:23" x14ac:dyDescent="0.2">
      <c r="A46" s="1" t="s">
        <v>159</v>
      </c>
      <c r="C46" s="3">
        <f>IF(A46&lt;&gt;"",VLOOKUP(A46,Runners!A$3:AS$201,C$1,FALSE),0)</f>
        <v>1.6145833333333335E-2</v>
      </c>
      <c r="D46" s="6">
        <f t="shared" si="7"/>
        <v>43</v>
      </c>
      <c r="E46" s="2"/>
      <c r="F46" s="2">
        <f t="shared" si="8"/>
        <v>0</v>
      </c>
      <c r="J46" s="1" t="str">
        <f t="shared" si="9"/>
        <v>Guest 42:30</v>
      </c>
      <c r="M46" s="8" t="str">
        <f>IF(D46&lt;=L$4,SMALL(E$4:E$202,D46),"")</f>
        <v/>
      </c>
      <c r="N46" s="8" t="str">
        <f>IF(D46&lt;=L$4,VLOOKUP(M46,E$4:F$202,2,FALSE),"")</f>
        <v/>
      </c>
      <c r="O46" s="1" t="str">
        <f>IF(D46&lt;=L$4,VLOOKUP(M46,E$4:J$202,6,FALSE),"")</f>
        <v/>
      </c>
      <c r="P46" s="40" t="str">
        <f>IF(D46&lt;=L$4,VLOOKUP(O46,A$4:B$202,2,FALSE),"")</f>
        <v/>
      </c>
      <c r="Q46" s="40" t="str">
        <f t="shared" si="10"/>
        <v/>
      </c>
      <c r="R46" s="6">
        <f t="shared" si="11"/>
        <v>0</v>
      </c>
      <c r="S46" s="6">
        <f>IF(AND(D46&lt;=L$4,P46&lt;&gt;"Y"),IF(N46&lt;VLOOKUP(O46,Runners!A$3:CT$201,S$1,FALSE),IF(Y$2="zero",0,Y$2),0),0)</f>
        <v>0</v>
      </c>
      <c r="T46" s="6">
        <f t="shared" si="12"/>
        <v>0</v>
      </c>
      <c r="U46" s="2"/>
      <c r="V46" s="2" t="str">
        <f>IF(O46&lt;&gt;"",VLOOKUP(O46,Runners!CZ$3:DM$201,V$1,FALSE),"")</f>
        <v/>
      </c>
      <c r="W46" s="19" t="str">
        <f t="shared" si="13"/>
        <v/>
      </c>
    </row>
    <row r="47" spans="1:23" x14ac:dyDescent="0.2">
      <c r="A47" s="1" t="s">
        <v>160</v>
      </c>
      <c r="C47" s="3">
        <f>IF(A47&lt;&gt;"",VLOOKUP(A47,Runners!A$3:AS$201,C$1,FALSE),0)</f>
        <v>1.4930555555555556E-2</v>
      </c>
      <c r="D47" s="6">
        <f t="shared" si="7"/>
        <v>44</v>
      </c>
      <c r="E47" s="2"/>
      <c r="F47" s="2">
        <f t="shared" si="8"/>
        <v>0</v>
      </c>
      <c r="J47" s="1" t="str">
        <f t="shared" si="9"/>
        <v>Guest 45</v>
      </c>
      <c r="M47" s="8" t="str">
        <f>IF(D47&lt;=L$4,SMALL(E$4:E$202,D47),"")</f>
        <v/>
      </c>
      <c r="N47" s="8" t="str">
        <f>IF(D47&lt;=L$4,VLOOKUP(M47,E$4:F$202,2,FALSE),"")</f>
        <v/>
      </c>
      <c r="O47" s="1" t="str">
        <f>IF(D47&lt;=L$4,VLOOKUP(M47,E$4:J$202,6,FALSE),"")</f>
        <v/>
      </c>
      <c r="P47" s="40" t="str">
        <f>IF(D47&lt;=L$4,VLOOKUP(O47,A$4:B$202,2,FALSE),"")</f>
        <v/>
      </c>
      <c r="Q47" s="40" t="str">
        <f t="shared" si="10"/>
        <v/>
      </c>
      <c r="R47" s="6">
        <f t="shared" si="11"/>
        <v>0</v>
      </c>
      <c r="S47" s="6">
        <f>IF(AND(D47&lt;=L$4,P47&lt;&gt;"Y"),IF(N47&lt;VLOOKUP(O47,Runners!A$3:CT$201,S$1,FALSE),IF(Y$2="zero",0,Y$2),0),0)</f>
        <v>0</v>
      </c>
      <c r="T47" s="6">
        <f t="shared" si="12"/>
        <v>0</v>
      </c>
      <c r="U47" s="2"/>
      <c r="V47" s="2" t="str">
        <f>IF(O47&lt;&gt;"",VLOOKUP(O47,Runners!CZ$3:DM$201,V$1,FALSE),"")</f>
        <v/>
      </c>
      <c r="W47" s="19" t="str">
        <f t="shared" si="13"/>
        <v/>
      </c>
    </row>
    <row r="48" spans="1:23" x14ac:dyDescent="0.2">
      <c r="A48" s="1" t="s">
        <v>161</v>
      </c>
      <c r="C48" s="3">
        <f>IF(A48&lt;&gt;"",VLOOKUP(A48,Runners!A$3:AS$201,C$1,FALSE),0)</f>
        <v>1.3888888888888888E-2</v>
      </c>
      <c r="D48" s="6">
        <f t="shared" si="7"/>
        <v>45</v>
      </c>
      <c r="E48" s="2"/>
      <c r="F48" s="2">
        <f t="shared" si="8"/>
        <v>0</v>
      </c>
      <c r="J48" s="1" t="str">
        <f t="shared" si="9"/>
        <v>Guest 47:30</v>
      </c>
      <c r="M48" s="8" t="str">
        <f>IF(D48&lt;=L$4,SMALL(E$4:E$202,D48),"")</f>
        <v/>
      </c>
      <c r="N48" s="8" t="str">
        <f>IF(D48&lt;=L$4,VLOOKUP(M48,E$4:F$202,2,FALSE),"")</f>
        <v/>
      </c>
      <c r="O48" s="1" t="str">
        <f>IF(D48&lt;=L$4,VLOOKUP(M48,E$4:J$202,6,FALSE),"")</f>
        <v/>
      </c>
      <c r="P48" s="40" t="str">
        <f>IF(D48&lt;=L$4,VLOOKUP(O48,A$4:B$202,2,FALSE),"")</f>
        <v/>
      </c>
      <c r="Q48" s="40" t="str">
        <f t="shared" si="10"/>
        <v/>
      </c>
      <c r="R48" s="6">
        <f t="shared" si="11"/>
        <v>0</v>
      </c>
      <c r="S48" s="6">
        <f>IF(AND(D48&lt;=L$4,P48&lt;&gt;"Y"),IF(N48&lt;VLOOKUP(O48,Runners!A$3:CT$201,S$1,FALSE),IF(Y$2="zero",0,Y$2),0),0)</f>
        <v>0</v>
      </c>
      <c r="T48" s="6">
        <f t="shared" si="12"/>
        <v>0</v>
      </c>
      <c r="U48" s="2"/>
      <c r="V48" s="2" t="str">
        <f>IF(O48&lt;&gt;"",VLOOKUP(O48,Runners!CZ$3:DM$201,V$1,FALSE),"")</f>
        <v/>
      </c>
      <c r="W48" s="19" t="str">
        <f t="shared" si="13"/>
        <v/>
      </c>
    </row>
    <row r="49" spans="1:23" x14ac:dyDescent="0.2">
      <c r="A49" s="1" t="s">
        <v>162</v>
      </c>
      <c r="C49" s="3">
        <f>IF(A49&lt;&gt;"",VLOOKUP(A49,Runners!A$3:AS$201,C$1,FALSE),0)</f>
        <v>1.2673611111111111E-2</v>
      </c>
      <c r="D49" s="6">
        <f t="shared" si="7"/>
        <v>46</v>
      </c>
      <c r="E49" s="2"/>
      <c r="F49" s="2">
        <f t="shared" si="8"/>
        <v>0</v>
      </c>
      <c r="J49" s="1" t="str">
        <f t="shared" si="9"/>
        <v>Guest 50</v>
      </c>
      <c r="M49" s="8" t="str">
        <f>IF(D49&lt;=L$4,SMALL(E$4:E$202,D49),"")</f>
        <v/>
      </c>
      <c r="N49" s="8" t="str">
        <f>IF(D49&lt;=L$4,VLOOKUP(M49,E$4:F$202,2,FALSE),"")</f>
        <v/>
      </c>
      <c r="O49" s="1" t="str">
        <f>IF(D49&lt;=L$4,VLOOKUP(M49,E$4:J$202,6,FALSE),"")</f>
        <v/>
      </c>
      <c r="P49" s="40" t="str">
        <f>IF(D49&lt;=L$4,VLOOKUP(O49,A$4:B$202,2,FALSE),"")</f>
        <v/>
      </c>
      <c r="Q49" s="40" t="str">
        <f t="shared" si="10"/>
        <v/>
      </c>
      <c r="R49" s="6">
        <f t="shared" si="11"/>
        <v>0</v>
      </c>
      <c r="S49" s="6">
        <f>IF(AND(D49&lt;=L$4,P49&lt;&gt;"Y"),IF(N49&lt;VLOOKUP(O49,Runners!A$3:CT$201,S$1,FALSE),IF(Y$2="zero",0,Y$2),0),0)</f>
        <v>0</v>
      </c>
      <c r="T49" s="6">
        <f t="shared" si="12"/>
        <v>0</v>
      </c>
      <c r="U49" s="2"/>
      <c r="V49" s="2" t="str">
        <f>IF(O49&lt;&gt;"",VLOOKUP(O49,Runners!CZ$3:DM$201,V$1,FALSE),"")</f>
        <v/>
      </c>
      <c r="W49" s="19" t="str">
        <f t="shared" si="13"/>
        <v/>
      </c>
    </row>
    <row r="50" spans="1:23" x14ac:dyDescent="0.2">
      <c r="A50" s="1" t="s">
        <v>163</v>
      </c>
      <c r="C50" s="3">
        <f>IF(A50&lt;&gt;"",VLOOKUP(A50,Runners!A$3:AS$201,C$1,FALSE),0)</f>
        <v>1.0243055555555556E-2</v>
      </c>
      <c r="D50" s="6">
        <f t="shared" si="7"/>
        <v>47</v>
      </c>
      <c r="E50" s="2"/>
      <c r="F50" s="2">
        <f t="shared" si="8"/>
        <v>0</v>
      </c>
      <c r="J50" s="1" t="str">
        <f t="shared" si="9"/>
        <v>Guest 55</v>
      </c>
      <c r="M50" s="8" t="str">
        <f>IF(D50&lt;=L$4,SMALL(E$4:E$202,D50),"")</f>
        <v/>
      </c>
      <c r="N50" s="8" t="str">
        <f>IF(D50&lt;=L$4,VLOOKUP(M50,E$4:F$202,2,FALSE),"")</f>
        <v/>
      </c>
      <c r="O50" s="1" t="str">
        <f>IF(D50&lt;=L$4,VLOOKUP(M50,E$4:J$202,6,FALSE),"")</f>
        <v/>
      </c>
      <c r="P50" s="40" t="str">
        <f>IF(D50&lt;=L$4,VLOOKUP(O50,A$4:B$202,2,FALSE),"")</f>
        <v/>
      </c>
      <c r="Q50" s="40" t="str">
        <f t="shared" si="10"/>
        <v/>
      </c>
      <c r="R50" s="6">
        <f t="shared" si="11"/>
        <v>0</v>
      </c>
      <c r="S50" s="6">
        <f>IF(AND(D50&lt;=L$4,P50&lt;&gt;"Y"),IF(N50&lt;VLOOKUP(O50,Runners!A$3:CT$201,S$1,FALSE),IF(Y$2="zero",0,Y$2),0),0)</f>
        <v>0</v>
      </c>
      <c r="T50" s="6">
        <f t="shared" si="12"/>
        <v>0</v>
      </c>
      <c r="U50" s="2"/>
      <c r="V50" s="2" t="str">
        <f>IF(O50&lt;&gt;"",VLOOKUP(O50,Runners!CZ$3:DM$201,V$1,FALSE),"")</f>
        <v/>
      </c>
      <c r="W50" s="19" t="str">
        <f t="shared" si="13"/>
        <v/>
      </c>
    </row>
    <row r="51" spans="1:23" x14ac:dyDescent="0.2">
      <c r="A51" s="1" t="s">
        <v>164</v>
      </c>
      <c r="C51" s="3">
        <f>IF(A51&lt;&gt;"",VLOOKUP(A51,Runners!A$3:AS$201,C$1,FALSE),0)</f>
        <v>7.9861111111111105E-3</v>
      </c>
      <c r="D51" s="6">
        <f t="shared" si="7"/>
        <v>48</v>
      </c>
      <c r="E51" s="2"/>
      <c r="F51" s="2">
        <f t="shared" si="8"/>
        <v>0</v>
      </c>
      <c r="J51" s="1" t="str">
        <f t="shared" si="9"/>
        <v>Guest 60</v>
      </c>
      <c r="M51" s="8" t="str">
        <f>IF(D51&lt;=L$4,SMALL(E$4:E$202,D51),"")</f>
        <v/>
      </c>
      <c r="N51" s="8" t="str">
        <f>IF(D51&lt;=L$4,VLOOKUP(M51,E$4:F$202,2,FALSE),"")</f>
        <v/>
      </c>
      <c r="O51" s="1" t="str">
        <f>IF(D51&lt;=L$4,VLOOKUP(M51,E$4:J$202,6,FALSE),"")</f>
        <v/>
      </c>
      <c r="P51" s="40" t="str">
        <f>IF(D51&lt;=L$4,VLOOKUP(O51,A$4:B$202,2,FALSE),"")</f>
        <v/>
      </c>
      <c r="Q51" s="40" t="str">
        <f t="shared" si="10"/>
        <v/>
      </c>
      <c r="R51" s="6">
        <f t="shared" si="11"/>
        <v>0</v>
      </c>
      <c r="S51" s="6">
        <f>IF(AND(D51&lt;=L$4,P51&lt;&gt;"Y"),IF(N51&lt;VLOOKUP(O51,Runners!A$3:CT$201,S$1,FALSE),IF(Y$2="zero",0,Y$2),0),0)</f>
        <v>0</v>
      </c>
      <c r="T51" s="6">
        <f t="shared" si="12"/>
        <v>0</v>
      </c>
      <c r="U51" s="2"/>
      <c r="V51" s="2" t="str">
        <f>IF(O51&lt;&gt;"",VLOOKUP(O51,Runners!CZ$3:DM$201,V$1,FALSE),"")</f>
        <v/>
      </c>
      <c r="W51" s="19" t="str">
        <f t="shared" si="13"/>
        <v/>
      </c>
    </row>
    <row r="52" spans="1:23" x14ac:dyDescent="0.2">
      <c r="A52" s="1" t="s">
        <v>149</v>
      </c>
      <c r="C52" s="3">
        <f>IF(A52&lt;&gt;"",VLOOKUP(A52,Runners!A$3:AS$201,C$1,FALSE),0)</f>
        <v>1.5104166666666667E-2</v>
      </c>
      <c r="D52" s="6">
        <f t="shared" si="7"/>
        <v>49</v>
      </c>
      <c r="E52" s="2"/>
      <c r="F52" s="2">
        <f t="shared" si="8"/>
        <v>0</v>
      </c>
      <c r="J52" s="1" t="str">
        <f t="shared" si="9"/>
        <v>Ian Tate</v>
      </c>
      <c r="M52" s="8" t="str">
        <f>IF(D52&lt;=L$4,SMALL(E$4:E$202,D52),"")</f>
        <v/>
      </c>
      <c r="N52" s="8" t="str">
        <f>IF(D52&lt;=L$4,VLOOKUP(M52,E$4:F$202,2,FALSE),"")</f>
        <v/>
      </c>
      <c r="O52" s="1" t="str">
        <f>IF(D52&lt;=L$4,VLOOKUP(M52,E$4:J$202,6,FALSE),"")</f>
        <v/>
      </c>
      <c r="P52" s="40" t="str">
        <f>IF(D52&lt;=L$4,VLOOKUP(O52,A$4:B$202,2,FALSE),"")</f>
        <v/>
      </c>
      <c r="Q52" s="40" t="str">
        <f t="shared" si="10"/>
        <v/>
      </c>
      <c r="R52" s="6">
        <f t="shared" si="11"/>
        <v>0</v>
      </c>
      <c r="S52" s="6">
        <f>IF(AND(D52&lt;=L$4,P52&lt;&gt;"Y"),IF(N52&lt;VLOOKUP(O52,Runners!A$3:CT$201,S$1,FALSE),IF(Y$2="zero",0,Y$2),0),0)</f>
        <v>0</v>
      </c>
      <c r="T52" s="6">
        <f t="shared" si="12"/>
        <v>0</v>
      </c>
      <c r="U52" s="2"/>
      <c r="V52" s="2" t="str">
        <f>IF(O52&lt;&gt;"",VLOOKUP(O52,Runners!CZ$3:DM$201,V$1,FALSE),"")</f>
        <v/>
      </c>
      <c r="W52" s="19" t="str">
        <f t="shared" si="13"/>
        <v/>
      </c>
    </row>
    <row r="53" spans="1:23" x14ac:dyDescent="0.2">
      <c r="A53" s="1" t="s">
        <v>203</v>
      </c>
      <c r="C53" s="3">
        <f>IF(A53&lt;&gt;"",VLOOKUP(A53,Runners!A$3:AS$201,C$1,FALSE),0)</f>
        <v>7.1180555555555554E-3</v>
      </c>
      <c r="D53" s="6">
        <f t="shared" si="7"/>
        <v>50</v>
      </c>
      <c r="E53" s="2"/>
      <c r="F53" s="2">
        <f t="shared" si="8"/>
        <v>0</v>
      </c>
      <c r="J53" s="1" t="str">
        <f t="shared" si="9"/>
        <v>Jackie Carruthers</v>
      </c>
      <c r="M53" s="8" t="str">
        <f>IF(D53&lt;=L$4,SMALL(E$4:E$202,D53),"")</f>
        <v/>
      </c>
      <c r="N53" s="8" t="str">
        <f>IF(D53&lt;=L$4,VLOOKUP(M53,E$4:F$202,2,FALSE),"")</f>
        <v/>
      </c>
      <c r="O53" s="1" t="str">
        <f>IF(D53&lt;=L$4,VLOOKUP(M53,E$4:J$202,6,FALSE),"")</f>
        <v/>
      </c>
      <c r="P53" s="40" t="str">
        <f>IF(D53&lt;=L$4,VLOOKUP(O53,A$4:B$202,2,FALSE),"")</f>
        <v/>
      </c>
      <c r="Q53" s="40" t="str">
        <f t="shared" si="10"/>
        <v/>
      </c>
      <c r="R53" s="6">
        <f t="shared" si="11"/>
        <v>0</v>
      </c>
      <c r="S53" s="6">
        <f>IF(AND(D53&lt;=L$4,P53&lt;&gt;"Y"),IF(N53&lt;VLOOKUP(O53,Runners!A$3:CT$201,S$1,FALSE),IF(Y$2="zero",0,Y$2),0),0)</f>
        <v>0</v>
      </c>
      <c r="T53" s="6">
        <f t="shared" si="12"/>
        <v>0</v>
      </c>
      <c r="U53" s="2"/>
      <c r="V53" s="2" t="str">
        <f>IF(O53&lt;&gt;"",VLOOKUP(O53,Runners!CZ$3:DM$201,V$1,FALSE),"")</f>
        <v/>
      </c>
      <c r="W53" s="19" t="str">
        <f t="shared" si="13"/>
        <v/>
      </c>
    </row>
    <row r="54" spans="1:23" x14ac:dyDescent="0.2">
      <c r="A54" s="1" t="s">
        <v>8</v>
      </c>
      <c r="C54" s="3">
        <f>IF(A54&lt;&gt;"",VLOOKUP(A54,Runners!A$3:AS$201,C$1,FALSE),0)</f>
        <v>7.9861111111111105E-3</v>
      </c>
      <c r="D54" s="6">
        <f t="shared" si="7"/>
        <v>51</v>
      </c>
      <c r="E54" s="2"/>
      <c r="F54" s="2">
        <f t="shared" si="8"/>
        <v>0</v>
      </c>
      <c r="J54" s="1" t="str">
        <f t="shared" si="9"/>
        <v>Jacqui Murray</v>
      </c>
      <c r="M54" s="8" t="str">
        <f>IF(D54&lt;=L$4,SMALL(E$4:E$202,D54),"")</f>
        <v/>
      </c>
      <c r="N54" s="8" t="str">
        <f>IF(D54&lt;=L$4,VLOOKUP(M54,E$4:F$202,2,FALSE),"")</f>
        <v/>
      </c>
      <c r="O54" s="1" t="str">
        <f>IF(D54&lt;=L$4,VLOOKUP(M54,E$4:J$202,6,FALSE),"")</f>
        <v/>
      </c>
      <c r="P54" s="40" t="str">
        <f>IF(D54&lt;=L$4,VLOOKUP(O54,A$4:B$202,2,FALSE),"")</f>
        <v/>
      </c>
      <c r="Q54" s="40" t="str">
        <f t="shared" si="10"/>
        <v/>
      </c>
      <c r="R54" s="6">
        <f t="shared" si="11"/>
        <v>0</v>
      </c>
      <c r="S54" s="6">
        <f>IF(AND(D54&lt;=L$4,P54&lt;&gt;"Y"),IF(N54&lt;VLOOKUP(O54,Runners!A$3:CT$201,S$1,FALSE),IF(Y$2="zero",0,Y$2),0),0)</f>
        <v>0</v>
      </c>
      <c r="T54" s="6">
        <f t="shared" si="12"/>
        <v>0</v>
      </c>
      <c r="U54" s="2"/>
      <c r="V54" s="2" t="str">
        <f>IF(O54&lt;&gt;"",VLOOKUP(O54,Runners!CZ$3:DM$201,V$1,FALSE),"")</f>
        <v/>
      </c>
      <c r="W54" s="19" t="str">
        <f t="shared" si="13"/>
        <v/>
      </c>
    </row>
    <row r="55" spans="1:23" x14ac:dyDescent="0.2">
      <c r="A55" s="1" t="s">
        <v>230</v>
      </c>
      <c r="C55" s="3">
        <f>IF(A55&lt;&gt;"",VLOOKUP(A55,Runners!A$3:AS$201,C$1,FALSE),0)</f>
        <v>1.545138888888889E-2</v>
      </c>
      <c r="D55" s="6">
        <f t="shared" si="7"/>
        <v>52</v>
      </c>
      <c r="E55" s="2"/>
      <c r="F55" s="2">
        <f t="shared" ref="F55" si="14">IF(E55&gt;0,E55-C55,0)</f>
        <v>0</v>
      </c>
      <c r="J55" s="1" t="str">
        <f t="shared" si="9"/>
        <v>James Whittle</v>
      </c>
      <c r="M55" s="8"/>
      <c r="P55" s="40"/>
      <c r="Q55" s="40"/>
      <c r="T55" s="6"/>
      <c r="U55" s="2"/>
      <c r="V55" s="2"/>
      <c r="W55" s="19"/>
    </row>
    <row r="56" spans="1:23" x14ac:dyDescent="0.2">
      <c r="A56" s="1" t="s">
        <v>153</v>
      </c>
      <c r="C56" s="3">
        <f>IF(A56&lt;&gt;"",VLOOKUP(A56,Runners!A$3:AS$201,C$1,FALSE),0)</f>
        <v>1.1631944444444445E-2</v>
      </c>
      <c r="D56" s="6">
        <f>D54+1</f>
        <v>52</v>
      </c>
      <c r="E56" s="2"/>
      <c r="F56" s="2">
        <f t="shared" si="8"/>
        <v>0</v>
      </c>
      <c r="J56" s="1" t="str">
        <f t="shared" si="9"/>
        <v>Jason Sheridan</v>
      </c>
      <c r="M56" s="8" t="str">
        <f>IF(D56&lt;=L$4,SMALL(E$4:E$202,D56),"")</f>
        <v/>
      </c>
      <c r="N56" s="8" t="str">
        <f>IF(D56&lt;=L$4,VLOOKUP(M56,E$4:F$202,2,FALSE),"")</f>
        <v/>
      </c>
      <c r="O56" s="1" t="str">
        <f>IF(D56&lt;=L$4,VLOOKUP(M56,E$4:J$202,6,FALSE),"")</f>
        <v/>
      </c>
      <c r="P56" s="40" t="str">
        <f>IF(D56&lt;=L$4,VLOOKUP(O56,A$4:B$202,2,FALSE),"")</f>
        <v/>
      </c>
      <c r="Q56" s="40" t="str">
        <f>IF(D56&lt;=L$4,IF(P56="Y",Q54,Q54-1),"")</f>
        <v/>
      </c>
      <c r="R56" s="6">
        <f>IF(Q56=Q54,0,IF(Q56&gt;0,Q56,1))</f>
        <v>0</v>
      </c>
      <c r="S56" s="6">
        <f>IF(AND(D56&lt;=L$4,P56&lt;&gt;"Y"),IF(N56&lt;VLOOKUP(O56,Runners!A$3:CT$201,S$1,FALSE),IF(Y$2="zero",0,Y$2),0),0)</f>
        <v>0</v>
      </c>
      <c r="T56" s="6">
        <f t="shared" si="12"/>
        <v>0</v>
      </c>
      <c r="U56" s="2"/>
      <c r="V56" s="2" t="str">
        <f>IF(O56&lt;&gt;"",VLOOKUP(O56,Runners!CZ$3:DM$201,V$1,FALSE),"")</f>
        <v/>
      </c>
      <c r="W56" s="19" t="str">
        <f t="shared" si="13"/>
        <v/>
      </c>
    </row>
    <row r="57" spans="1:23" x14ac:dyDescent="0.2">
      <c r="A57" s="1" t="s">
        <v>180</v>
      </c>
      <c r="B57" s="3"/>
      <c r="C57" s="3">
        <f>IF(A57&lt;&gt;"",VLOOKUP(A57,Runners!A$3:AS$201,C$1,FALSE),0)</f>
        <v>7.4652777777777781E-3</v>
      </c>
      <c r="D57" s="6">
        <f t="shared" si="7"/>
        <v>53</v>
      </c>
      <c r="E57" s="2"/>
      <c r="F57" s="2">
        <f t="shared" si="8"/>
        <v>0</v>
      </c>
      <c r="J57" s="1" t="str">
        <f t="shared" si="9"/>
        <v>Jen Trohear</v>
      </c>
      <c r="M57" s="8" t="str">
        <f>IF(D57&lt;=L$4,SMALL(E$4:E$202,D57),"")</f>
        <v/>
      </c>
      <c r="N57" s="8" t="str">
        <f>IF(D57&lt;=L$4,VLOOKUP(M57,E$4:F$202,2,FALSE),"")</f>
        <v/>
      </c>
      <c r="O57" s="1" t="str">
        <f>IF(D57&lt;=L$4,VLOOKUP(M57,E$4:J$202,6,FALSE),"")</f>
        <v/>
      </c>
      <c r="P57" s="40" t="str">
        <f>IF(D57&lt;=L$4,VLOOKUP(O57,A$4:B$202,2,FALSE),"")</f>
        <v/>
      </c>
      <c r="Q57" s="40" t="str">
        <f t="shared" si="10"/>
        <v/>
      </c>
      <c r="R57" s="6">
        <f t="shared" si="11"/>
        <v>0</v>
      </c>
      <c r="S57" s="6">
        <f>IF(AND(D57&lt;=L$4,P57&lt;&gt;"Y"),IF(N57&lt;VLOOKUP(O57,Runners!A$3:CT$201,S$1,FALSE),IF(Y$2="zero",0,Y$2),0),0)</f>
        <v>0</v>
      </c>
      <c r="T57" s="6">
        <f t="shared" si="12"/>
        <v>0</v>
      </c>
      <c r="U57" s="2"/>
      <c r="V57" s="2" t="str">
        <f>IF(O57&lt;&gt;"",VLOOKUP(O57,Runners!CZ$3:DM$201,V$1,FALSE),"")</f>
        <v/>
      </c>
      <c r="W57" s="19" t="str">
        <f t="shared" si="13"/>
        <v/>
      </c>
    </row>
    <row r="58" spans="1:23" x14ac:dyDescent="0.2">
      <c r="A58" s="1" t="s">
        <v>212</v>
      </c>
      <c r="C58" s="3">
        <f>IF(A58&lt;&gt;"",VLOOKUP(A58,Runners!A$3:AS$201,C$1,FALSE),0)</f>
        <v>1.4930555555555556E-2</v>
      </c>
      <c r="D58" s="6">
        <f t="shared" si="7"/>
        <v>54</v>
      </c>
      <c r="E58" s="2"/>
      <c r="F58" s="2">
        <f t="shared" si="8"/>
        <v>0</v>
      </c>
      <c r="J58" s="1" t="str">
        <f t="shared" si="9"/>
        <v>Jennifer Hill</v>
      </c>
      <c r="M58" s="8" t="str">
        <f>IF(D58&lt;=L$4,SMALL(E$4:E$202,D58),"")</f>
        <v/>
      </c>
      <c r="N58" s="8" t="str">
        <f>IF(D58&lt;=L$4,VLOOKUP(M58,E$4:F$202,2,FALSE),"")</f>
        <v/>
      </c>
      <c r="O58" s="1" t="str">
        <f>IF(D58&lt;=L$4,VLOOKUP(M58,E$4:J$202,6,FALSE),"")</f>
        <v/>
      </c>
      <c r="P58" s="40" t="str">
        <f>IF(D58&lt;=L$4,VLOOKUP(O58,A$4:B$202,2,FALSE),"")</f>
        <v/>
      </c>
      <c r="Q58" s="40" t="str">
        <f t="shared" si="10"/>
        <v/>
      </c>
      <c r="R58" s="6">
        <f t="shared" si="11"/>
        <v>0</v>
      </c>
      <c r="S58" s="6">
        <f>IF(AND(D58&lt;=L$4,P58&lt;&gt;"Y"),IF(N58&lt;VLOOKUP(O58,Runners!A$3:CT$201,S$1,FALSE),IF(Y$2="zero",0,Y$2),0),0)</f>
        <v>0</v>
      </c>
      <c r="T58" s="6">
        <f t="shared" si="12"/>
        <v>0</v>
      </c>
      <c r="U58" s="2"/>
      <c r="V58" s="2" t="str">
        <f>IF(O58&lt;&gt;"",VLOOKUP(O58,Runners!CZ$3:DM$201,V$1,FALSE),"")</f>
        <v/>
      </c>
      <c r="W58" s="19" t="str">
        <f t="shared" si="13"/>
        <v/>
      </c>
    </row>
    <row r="59" spans="1:23" x14ac:dyDescent="0.2">
      <c r="A59" s="1" t="s">
        <v>6</v>
      </c>
      <c r="C59" s="3">
        <f>IF(A59&lt;&gt;"",VLOOKUP(A59,Runners!A$3:AS$201,C$1,FALSE),0)</f>
        <v>1.9097222222222222E-3</v>
      </c>
      <c r="D59" s="6">
        <f t="shared" si="7"/>
        <v>55</v>
      </c>
      <c r="E59" s="2"/>
      <c r="F59" s="2">
        <f t="shared" si="8"/>
        <v>0</v>
      </c>
      <c r="J59" s="1" t="str">
        <f t="shared" si="9"/>
        <v>Jeremy McCandless</v>
      </c>
      <c r="M59" s="8" t="str">
        <f>IF(D59&lt;=L$4,SMALL(E$4:E$202,D59),"")</f>
        <v/>
      </c>
      <c r="N59" s="8" t="str">
        <f>IF(D59&lt;=L$4,VLOOKUP(M59,E$4:F$202,2,FALSE),"")</f>
        <v/>
      </c>
      <c r="O59" s="1" t="str">
        <f>IF(D59&lt;=L$4,VLOOKUP(M59,E$4:J$202,6,FALSE),"")</f>
        <v/>
      </c>
      <c r="P59" s="40" t="str">
        <f>IF(D59&lt;=L$4,VLOOKUP(O59,A$4:B$202,2,FALSE),"")</f>
        <v/>
      </c>
      <c r="Q59" s="40" t="str">
        <f t="shared" si="10"/>
        <v/>
      </c>
      <c r="R59" s="6">
        <f t="shared" si="11"/>
        <v>0</v>
      </c>
      <c r="S59" s="6">
        <f>IF(AND(D59&lt;=L$4,P59&lt;&gt;"Y"),IF(N59&lt;VLOOKUP(O59,Runners!A$3:CT$201,S$1,FALSE),IF(Y$2="zero",0,Y$2),0),0)</f>
        <v>0</v>
      </c>
      <c r="T59" s="6">
        <f t="shared" si="12"/>
        <v>0</v>
      </c>
      <c r="U59" s="2"/>
      <c r="V59" s="2" t="str">
        <f>IF(O59&lt;&gt;"",VLOOKUP(O59,Runners!CZ$3:DM$201,V$1,FALSE),"")</f>
        <v/>
      </c>
      <c r="W59" s="19" t="str">
        <f t="shared" si="13"/>
        <v/>
      </c>
    </row>
    <row r="60" spans="1:23" x14ac:dyDescent="0.2">
      <c r="A60" s="1" t="s">
        <v>19</v>
      </c>
      <c r="C60" s="3">
        <f>IF(A60&lt;&gt;"",VLOOKUP(A60,Runners!A$3:AS$201,C$1,FALSE),0)</f>
        <v>1.9791666666666666E-2</v>
      </c>
      <c r="D60" s="6">
        <f t="shared" si="7"/>
        <v>56</v>
      </c>
      <c r="E60" s="2">
        <v>3.7314814814814815E-2</v>
      </c>
      <c r="F60" s="2">
        <f t="shared" si="8"/>
        <v>1.7523148148148149E-2</v>
      </c>
      <c r="J60" s="1" t="str">
        <f t="shared" si="9"/>
        <v>Joe Greenwood</v>
      </c>
      <c r="M60" s="8" t="str">
        <f>IF(D60&lt;=L$4,SMALL(E$4:E$202,D60),"")</f>
        <v/>
      </c>
      <c r="N60" s="8" t="str">
        <f>IF(D60&lt;=L$4,VLOOKUP(M60,E$4:F$202,2,FALSE),"")</f>
        <v/>
      </c>
      <c r="O60" s="1" t="str">
        <f>IF(D60&lt;=L$4,VLOOKUP(M60,E$4:J$202,6,FALSE),"")</f>
        <v/>
      </c>
      <c r="P60" s="40" t="str">
        <f>IF(D60&lt;=L$4,VLOOKUP(O60,A$4:B$202,2,FALSE),"")</f>
        <v/>
      </c>
      <c r="Q60" s="40" t="str">
        <f t="shared" si="10"/>
        <v/>
      </c>
      <c r="R60" s="6">
        <f t="shared" si="11"/>
        <v>0</v>
      </c>
      <c r="S60" s="6">
        <f>IF(AND(D60&lt;=L$4,P60&lt;&gt;"Y"),IF(N60&lt;VLOOKUP(O60,Runners!A$3:CT$201,S$1,FALSE),IF(Y$2="zero",0,Y$2),0),0)</f>
        <v>0</v>
      </c>
      <c r="T60" s="6">
        <f t="shared" si="12"/>
        <v>0</v>
      </c>
      <c r="U60" s="2"/>
      <c r="V60" s="2" t="str">
        <f>IF(O60&lt;&gt;"",VLOOKUP(O60,Runners!CZ$3:DM$201,V$1,FALSE),"")</f>
        <v/>
      </c>
      <c r="W60" s="19" t="str">
        <f t="shared" si="13"/>
        <v/>
      </c>
    </row>
    <row r="61" spans="1:23" x14ac:dyDescent="0.2">
      <c r="A61" s="1" t="s">
        <v>133</v>
      </c>
      <c r="B61" s="3"/>
      <c r="C61" s="3">
        <f>IF(A61&lt;&gt;"",VLOOKUP(A61,Runners!A$3:AS$201,C$1,FALSE),0)</f>
        <v>1.4236111111111111E-2</v>
      </c>
      <c r="D61" s="6">
        <f t="shared" si="7"/>
        <v>57</v>
      </c>
      <c r="E61" s="2"/>
      <c r="F61" s="2">
        <f t="shared" si="8"/>
        <v>0</v>
      </c>
      <c r="J61" s="1" t="str">
        <f t="shared" si="9"/>
        <v>John Bertenshaw</v>
      </c>
      <c r="M61" s="8" t="str">
        <f>IF(D61&lt;=L$4,SMALL(E$4:E$202,D61),"")</f>
        <v/>
      </c>
      <c r="N61" s="8" t="str">
        <f>IF(D61&lt;=L$4,VLOOKUP(M61,E$4:F$202,2,FALSE),"")</f>
        <v/>
      </c>
      <c r="O61" s="1" t="str">
        <f>IF(D61&lt;=L$4,VLOOKUP(M61,E$4:J$202,6,FALSE),"")</f>
        <v/>
      </c>
      <c r="P61" s="40" t="str">
        <f>IF(D61&lt;=L$4,VLOOKUP(O61,A$4:B$202,2,FALSE),"")</f>
        <v/>
      </c>
      <c r="Q61" s="40" t="str">
        <f t="shared" si="10"/>
        <v/>
      </c>
      <c r="R61" s="6">
        <f t="shared" si="11"/>
        <v>0</v>
      </c>
      <c r="S61" s="6">
        <f>IF(AND(D61&lt;=L$4,P61&lt;&gt;"Y"),IF(N61&lt;VLOOKUP(O61,Runners!A$3:CT$201,S$1,FALSE),IF(Y$2="zero",0,Y$2),0),0)</f>
        <v>0</v>
      </c>
      <c r="T61" s="6">
        <f t="shared" si="12"/>
        <v>0</v>
      </c>
      <c r="U61" s="2"/>
      <c r="V61" s="2" t="str">
        <f>IF(O61&lt;&gt;"",VLOOKUP(O61,Runners!CZ$3:DM$201,V$1,FALSE),"")</f>
        <v/>
      </c>
      <c r="W61" s="19" t="str">
        <f t="shared" si="13"/>
        <v/>
      </c>
    </row>
    <row r="62" spans="1:23" x14ac:dyDescent="0.2">
      <c r="A62" s="1" t="s">
        <v>152</v>
      </c>
      <c r="B62" s="3"/>
      <c r="C62" s="3">
        <f>IF(A62&lt;&gt;"",VLOOKUP(A62,Runners!A$3:AS$201,C$1,FALSE),0)</f>
        <v>1.7708333333333333E-2</v>
      </c>
      <c r="D62" s="6">
        <f t="shared" si="7"/>
        <v>58</v>
      </c>
      <c r="E62" s="2">
        <v>3.7731481481481484E-2</v>
      </c>
      <c r="F62" s="2">
        <f t="shared" si="8"/>
        <v>2.0023148148148151E-2</v>
      </c>
      <c r="J62" s="1" t="str">
        <f t="shared" si="9"/>
        <v>Jonathan Tuck</v>
      </c>
      <c r="M62" s="8" t="str">
        <f>IF(D62&lt;=L$4,SMALL(E$4:E$202,D62),"")</f>
        <v/>
      </c>
      <c r="N62" s="8" t="str">
        <f>IF(D62&lt;=L$4,VLOOKUP(M62,E$4:F$202,2,FALSE),"")</f>
        <v/>
      </c>
      <c r="O62" s="1" t="str">
        <f>IF(D62&lt;=L$4,VLOOKUP(M62,E$4:J$202,6,FALSE),"")</f>
        <v/>
      </c>
      <c r="P62" s="40" t="str">
        <f>IF(D62&lt;=L$4,VLOOKUP(O62,A$4:B$202,2,FALSE),"")</f>
        <v/>
      </c>
      <c r="Q62" s="40" t="str">
        <f t="shared" si="10"/>
        <v/>
      </c>
      <c r="R62" s="6">
        <f t="shared" si="11"/>
        <v>0</v>
      </c>
      <c r="S62" s="6">
        <f>IF(AND(D62&lt;=L$4,P62&lt;&gt;"Y"),IF(N62&lt;VLOOKUP(O62,Runners!A$3:CT$201,S$1,FALSE),IF(Y$2="zero",0,Y$2),0),0)</f>
        <v>0</v>
      </c>
      <c r="T62" s="6">
        <f t="shared" si="12"/>
        <v>0</v>
      </c>
      <c r="U62" s="2"/>
      <c r="V62" s="2" t="str">
        <f>IF(O62&lt;&gt;"",VLOOKUP(O62,Runners!CZ$3:DM$201,V$1,FALSE),"")</f>
        <v/>
      </c>
      <c r="W62" s="19" t="str">
        <f t="shared" si="13"/>
        <v/>
      </c>
    </row>
    <row r="63" spans="1:23" x14ac:dyDescent="0.2">
      <c r="A63" s="1" t="s">
        <v>17</v>
      </c>
      <c r="C63" s="3">
        <f>IF(A63&lt;&gt;"",VLOOKUP(A63,Runners!A$3:AS$201,C$1,FALSE),0)</f>
        <v>9.3749999999999997E-3</v>
      </c>
      <c r="D63" s="6">
        <f t="shared" si="7"/>
        <v>59</v>
      </c>
      <c r="E63" s="2"/>
      <c r="F63" s="2">
        <f t="shared" si="8"/>
        <v>0</v>
      </c>
      <c r="J63" s="1" t="str">
        <f t="shared" si="9"/>
        <v>Julia Rolfe</v>
      </c>
      <c r="M63" s="8" t="str">
        <f>IF(D63&lt;=L$4,SMALL(E$4:E$202,D63),"")</f>
        <v/>
      </c>
      <c r="N63" s="8" t="str">
        <f>IF(D63&lt;=L$4,VLOOKUP(M63,E$4:F$202,2,FALSE),"")</f>
        <v/>
      </c>
      <c r="O63" s="1" t="str">
        <f>IF(D63&lt;=L$4,VLOOKUP(M63,E$4:J$202,6,FALSE),"")</f>
        <v/>
      </c>
      <c r="P63" s="40" t="str">
        <f>IF(D63&lt;=L$4,VLOOKUP(O63,A$4:B$202,2,FALSE),"")</f>
        <v/>
      </c>
      <c r="Q63" s="40" t="str">
        <f t="shared" si="10"/>
        <v/>
      </c>
      <c r="R63" s="6">
        <f t="shared" si="11"/>
        <v>0</v>
      </c>
      <c r="S63" s="6">
        <f>IF(AND(D63&lt;=L$4,P63&lt;&gt;"Y"),IF(N63&lt;VLOOKUP(O63,Runners!A$3:CT$201,S$1,FALSE),IF(Y$2="zero",0,Y$2),0),0)</f>
        <v>0</v>
      </c>
      <c r="T63" s="6">
        <f t="shared" si="12"/>
        <v>0</v>
      </c>
      <c r="U63" s="2"/>
      <c r="V63" s="2" t="str">
        <f>IF(O63&lt;&gt;"",VLOOKUP(O63,Runners!CZ$3:DM$201,V$1,FALSE),"")</f>
        <v/>
      </c>
      <c r="W63" s="19" t="str">
        <f t="shared" si="13"/>
        <v/>
      </c>
    </row>
    <row r="64" spans="1:23" x14ac:dyDescent="0.2">
      <c r="A64" s="1" t="s">
        <v>202</v>
      </c>
      <c r="C64" s="3">
        <f>IF(A64&lt;&gt;"",VLOOKUP(A64,Runners!A$3:AS$201,C$1,FALSE),0)</f>
        <v>3.2986111111111111E-3</v>
      </c>
      <c r="D64" s="6">
        <f t="shared" si="7"/>
        <v>60</v>
      </c>
      <c r="E64" s="2"/>
      <c r="F64" s="2">
        <f t="shared" si="8"/>
        <v>0</v>
      </c>
      <c r="J64" s="1" t="str">
        <f t="shared" si="9"/>
        <v>Julie Brayne</v>
      </c>
      <c r="M64" s="8" t="str">
        <f>IF(D64&lt;=L$4,SMALL(E$4:E$202,D64),"")</f>
        <v/>
      </c>
      <c r="N64" s="8" t="str">
        <f>IF(D64&lt;=L$4,VLOOKUP(M64,E$4:F$202,2,FALSE),"")</f>
        <v/>
      </c>
      <c r="O64" s="1" t="str">
        <f>IF(D64&lt;=L$4,VLOOKUP(M64,E$4:J$202,6,FALSE),"")</f>
        <v/>
      </c>
      <c r="P64" s="40" t="str">
        <f>IF(D64&lt;=L$4,VLOOKUP(O64,A$4:B$202,2,FALSE),"")</f>
        <v/>
      </c>
      <c r="Q64" s="40" t="str">
        <f t="shared" si="10"/>
        <v/>
      </c>
      <c r="R64" s="6">
        <f t="shared" si="11"/>
        <v>0</v>
      </c>
      <c r="S64" s="6">
        <f>IF(AND(D64&lt;=L$4,P64&lt;&gt;"Y"),IF(N64&lt;VLOOKUP(O64,Runners!A$3:CT$201,S$1,FALSE),IF(Y$2="zero",0,Y$2),0),0)</f>
        <v>0</v>
      </c>
      <c r="T64" s="6">
        <f t="shared" si="12"/>
        <v>0</v>
      </c>
      <c r="U64" s="2"/>
      <c r="V64" s="2" t="str">
        <f>IF(O64&lt;&gt;"",VLOOKUP(O64,Runners!CZ$3:DM$201,V$1,FALSE),"")</f>
        <v/>
      </c>
      <c r="W64" s="19" t="str">
        <f t="shared" si="13"/>
        <v/>
      </c>
    </row>
    <row r="65" spans="1:23" x14ac:dyDescent="0.2">
      <c r="A65" s="1" t="s">
        <v>150</v>
      </c>
      <c r="B65" s="3"/>
      <c r="C65" s="3">
        <f>IF(A65&lt;&gt;"",VLOOKUP(A65,Runners!A$3:AS$201,C$1,FALSE),0)</f>
        <v>3.6458333333333334E-3</v>
      </c>
      <c r="D65" s="6">
        <f t="shared" si="7"/>
        <v>61</v>
      </c>
      <c r="E65" s="2"/>
      <c r="F65" s="2">
        <f t="shared" si="8"/>
        <v>0</v>
      </c>
      <c r="J65" s="1" t="str">
        <f t="shared" si="9"/>
        <v>Julie Wiseman</v>
      </c>
      <c r="M65" s="8" t="str">
        <f>IF(D65&lt;=L$4,SMALL(E$4:E$202,D65),"")</f>
        <v/>
      </c>
      <c r="N65" s="8" t="str">
        <f>IF(D65&lt;=L$4,VLOOKUP(M65,E$4:F$202,2,FALSE),"")</f>
        <v/>
      </c>
      <c r="O65" s="1" t="str">
        <f>IF(D65&lt;=L$4,VLOOKUP(M65,E$4:J$202,6,FALSE),"")</f>
        <v/>
      </c>
      <c r="P65" s="40" t="str">
        <f>IF(D65&lt;=L$4,VLOOKUP(O65,A$4:B$202,2,FALSE),"")</f>
        <v/>
      </c>
      <c r="Q65" s="40" t="str">
        <f t="shared" si="10"/>
        <v/>
      </c>
      <c r="R65" s="6">
        <f t="shared" si="11"/>
        <v>0</v>
      </c>
      <c r="S65" s="6">
        <f>IF(AND(D65&lt;=L$4,P65&lt;&gt;"Y"),IF(N65&lt;VLOOKUP(O65,Runners!A$3:CT$201,S$1,FALSE),IF(Y$2="zero",0,Y$2),0),0)</f>
        <v>0</v>
      </c>
      <c r="T65" s="6">
        <f t="shared" si="12"/>
        <v>0</v>
      </c>
      <c r="U65" s="2"/>
      <c r="V65" s="2" t="str">
        <f>IF(O65&lt;&gt;"",VLOOKUP(O65,Runners!CZ$3:DM$201,V$1,FALSE),"")</f>
        <v/>
      </c>
      <c r="W65" s="19" t="str">
        <f t="shared" si="13"/>
        <v/>
      </c>
    </row>
    <row r="66" spans="1:23" x14ac:dyDescent="0.2">
      <c r="A66" s="1" t="s">
        <v>218</v>
      </c>
      <c r="C66" s="3">
        <f>IF(A66&lt;&gt;"",VLOOKUP(A66,Runners!A$3:AS$201,C$1,FALSE),0)</f>
        <v>1.40625E-2</v>
      </c>
      <c r="D66" s="6">
        <f t="shared" si="7"/>
        <v>62</v>
      </c>
      <c r="E66" s="2"/>
      <c r="F66" s="2">
        <f t="shared" si="8"/>
        <v>0</v>
      </c>
      <c r="J66" s="1" t="str">
        <f t="shared" si="9"/>
        <v>Kate Edwards</v>
      </c>
      <c r="M66" s="8" t="str">
        <f>IF(D66&lt;=L$4,SMALL(E$4:E$202,D66),"")</f>
        <v/>
      </c>
      <c r="N66" s="8" t="str">
        <f>IF(D66&lt;=L$4,VLOOKUP(M66,E$4:F$202,2,FALSE),"")</f>
        <v/>
      </c>
      <c r="O66" s="1" t="str">
        <f>IF(D66&lt;=L$4,VLOOKUP(M66,E$4:J$202,6,FALSE),"")</f>
        <v/>
      </c>
      <c r="P66" s="40" t="str">
        <f>IF(D66&lt;=L$4,VLOOKUP(O66,A$4:B$202,2,FALSE),"")</f>
        <v/>
      </c>
      <c r="Q66" s="40" t="str">
        <f t="shared" si="10"/>
        <v/>
      </c>
      <c r="R66" s="6">
        <f t="shared" si="11"/>
        <v>0</v>
      </c>
      <c r="S66" s="6">
        <f>IF(AND(D66&lt;=L$4,P66&lt;&gt;"Y"),IF(N66&lt;VLOOKUP(O66,Runners!A$3:CT$201,S$1,FALSE),IF(Y$2="zero",0,Y$2),0),0)</f>
        <v>0</v>
      </c>
      <c r="T66" s="6">
        <f t="shared" si="12"/>
        <v>0</v>
      </c>
      <c r="U66" s="2"/>
      <c r="V66" s="2" t="str">
        <f>IF(O66&lt;&gt;"",VLOOKUP(O66,Runners!CZ$3:DM$201,V$1,FALSE),"")</f>
        <v/>
      </c>
      <c r="W66" s="19" t="str">
        <f t="shared" si="13"/>
        <v/>
      </c>
    </row>
    <row r="67" spans="1:23" x14ac:dyDescent="0.2">
      <c r="A67" s="1" t="s">
        <v>16</v>
      </c>
      <c r="C67" s="3">
        <f>IF(A67&lt;&gt;"",VLOOKUP(A67,Runners!A$3:AS$201,C$1,FALSE),0)</f>
        <v>1.2673611111111111E-2</v>
      </c>
      <c r="D67" s="6">
        <f t="shared" si="7"/>
        <v>63</v>
      </c>
      <c r="E67" s="2"/>
      <c r="F67" s="2">
        <f t="shared" si="8"/>
        <v>0</v>
      </c>
      <c r="J67" s="1" t="str">
        <f t="shared" si="9"/>
        <v>Kathy Gaunt</v>
      </c>
      <c r="M67" s="8" t="str">
        <f>IF(D67&lt;=L$4,SMALL(E$4:E$202,D67),"")</f>
        <v/>
      </c>
      <c r="N67" s="8" t="str">
        <f>IF(D67&lt;=L$4,VLOOKUP(M67,E$4:F$202,2,FALSE),"")</f>
        <v/>
      </c>
      <c r="O67" s="1" t="str">
        <f>IF(D67&lt;=L$4,VLOOKUP(M67,E$4:J$202,6,FALSE),"")</f>
        <v/>
      </c>
      <c r="P67" s="40" t="str">
        <f>IF(D67&lt;=L$4,VLOOKUP(O67,A$4:B$202,2,FALSE),"")</f>
        <v/>
      </c>
      <c r="Q67" s="40" t="str">
        <f t="shared" si="10"/>
        <v/>
      </c>
      <c r="R67" s="6">
        <f t="shared" si="11"/>
        <v>0</v>
      </c>
      <c r="S67" s="6">
        <f>IF(AND(D67&lt;=L$4,P67&lt;&gt;"Y"),IF(N67&lt;VLOOKUP(O67,Runners!A$3:CT$201,S$1,FALSE),IF(Y$2="zero",0,Y$2),0),0)</f>
        <v>0</v>
      </c>
      <c r="T67" s="6">
        <f t="shared" si="12"/>
        <v>0</v>
      </c>
      <c r="U67" s="2"/>
      <c r="V67" s="2" t="str">
        <f>IF(O67&lt;&gt;"",VLOOKUP(O67,Runners!CZ$3:DM$201,V$1,FALSE),"")</f>
        <v/>
      </c>
      <c r="W67" s="19" t="str">
        <f t="shared" si="13"/>
        <v/>
      </c>
    </row>
    <row r="68" spans="1:23" x14ac:dyDescent="0.2">
      <c r="A68" s="1" t="s">
        <v>181</v>
      </c>
      <c r="C68" s="3">
        <f>IF(A68&lt;&gt;"",VLOOKUP(A68,Runners!A$3:AS$201,C$1,FALSE),0)</f>
        <v>1.1631944444444445E-2</v>
      </c>
      <c r="D68" s="6">
        <f t="shared" si="7"/>
        <v>64</v>
      </c>
      <c r="E68" s="2"/>
      <c r="F68" s="2">
        <f t="shared" si="8"/>
        <v>0</v>
      </c>
      <c r="J68" s="1" t="str">
        <f t="shared" si="9"/>
        <v>Katy McIntyre</v>
      </c>
      <c r="M68" s="8" t="str">
        <f>IF(D68&lt;=L$4,SMALL(E$4:E$202,D68),"")</f>
        <v/>
      </c>
      <c r="N68" s="8" t="str">
        <f>IF(D68&lt;=L$4,VLOOKUP(M68,E$4:F$202,2,FALSE),"")</f>
        <v/>
      </c>
      <c r="O68" s="1" t="str">
        <f>IF(D68&lt;=L$4,VLOOKUP(M68,E$4:J$202,6,FALSE),"")</f>
        <v/>
      </c>
      <c r="P68" s="40" t="str">
        <f>IF(D68&lt;=L$4,VLOOKUP(O68,A$4:B$202,2,FALSE),"")</f>
        <v/>
      </c>
      <c r="Q68" s="40" t="str">
        <f t="shared" si="10"/>
        <v/>
      </c>
      <c r="R68" s="6">
        <f t="shared" si="11"/>
        <v>0</v>
      </c>
      <c r="S68" s="6">
        <f>IF(AND(D68&lt;=L$4,P68&lt;&gt;"Y"),IF(N68&lt;VLOOKUP(O68,Runners!A$3:CT$201,S$1,FALSE),IF(Y$2="zero",0,Y$2),0),0)</f>
        <v>0</v>
      </c>
      <c r="T68" s="6">
        <f t="shared" si="12"/>
        <v>0</v>
      </c>
      <c r="U68" s="2"/>
      <c r="V68" s="2" t="str">
        <f>IF(O68&lt;&gt;"",VLOOKUP(O68,Runners!CZ$3:DM$201,V$1,FALSE),"")</f>
        <v/>
      </c>
      <c r="W68" s="19" t="str">
        <f t="shared" si="13"/>
        <v/>
      </c>
    </row>
    <row r="69" spans="1:23" x14ac:dyDescent="0.2">
      <c r="A69" s="1" t="s">
        <v>151</v>
      </c>
      <c r="C69" s="3">
        <f>IF(A69&lt;&gt;"",VLOOKUP(A69,Runners!A$3:AS$201,C$1,FALSE),0)</f>
        <v>1.2326388888888888E-2</v>
      </c>
      <c r="D69" s="6">
        <f t="shared" ref="D69:D100" si="15">D68+1</f>
        <v>65</v>
      </c>
      <c r="E69" s="2"/>
      <c r="F69" s="2">
        <f t="shared" ref="F69:F100" si="16">IF(E69&gt;0,E69-C69,0)</f>
        <v>0</v>
      </c>
      <c r="J69" s="1" t="str">
        <f t="shared" ref="J69:J100" si="17">A69</f>
        <v>Kevin Murray</v>
      </c>
      <c r="M69" s="8" t="str">
        <f>IF(D69&lt;=L$4,SMALL(E$4:E$202,D69),"")</f>
        <v/>
      </c>
      <c r="N69" s="8" t="str">
        <f>IF(D69&lt;=L$4,VLOOKUP(M69,E$4:F$202,2,FALSE),"")</f>
        <v/>
      </c>
      <c r="O69" s="1" t="str">
        <f>IF(D69&lt;=L$4,VLOOKUP(M69,E$4:J$202,6,FALSE),"")</f>
        <v/>
      </c>
      <c r="P69" s="40" t="str">
        <f>IF(D69&lt;=L$4,VLOOKUP(O69,A$4:B$202,2,FALSE),"")</f>
        <v/>
      </c>
      <c r="Q69" s="40" t="str">
        <f t="shared" ref="Q69:Q100" si="18">IF(D69&lt;=L$4,IF(P69="Y",Q68,Q68-1),"")</f>
        <v/>
      </c>
      <c r="R69" s="6">
        <f t="shared" ref="R69:R100" si="19">IF(Q69=Q68,0,IF(Q69&gt;0,Q69,1))</f>
        <v>0</v>
      </c>
      <c r="S69" s="6">
        <f>IF(AND(D69&lt;=L$4,P69&lt;&gt;"Y"),IF(N69&lt;VLOOKUP(O69,Runners!A$3:CT$201,S$1,FALSE),IF(Y$2="zero",0,Y$2),0),0)</f>
        <v>0</v>
      </c>
      <c r="T69" s="6">
        <f t="shared" ref="T69:T100" si="20">IF(AND(D69&lt;=L$4,P69&lt;&gt;"Y"),S69+R69,0)</f>
        <v>0</v>
      </c>
      <c r="U69" s="2"/>
      <c r="V69" s="2" t="str">
        <f>IF(O69&lt;&gt;"",VLOOKUP(O69,Runners!CZ$3:DM$201,V$1,FALSE),"")</f>
        <v/>
      </c>
      <c r="W69" s="19" t="str">
        <f t="shared" ref="W69:W100" si="21">IF(O69&lt;&gt;"",(V69-N69)/V69,"")</f>
        <v/>
      </c>
    </row>
    <row r="70" spans="1:23" x14ac:dyDescent="0.2">
      <c r="A70" s="1" t="s">
        <v>13</v>
      </c>
      <c r="B70" s="3"/>
      <c r="C70" s="3">
        <f>IF(A70&lt;&gt;"",VLOOKUP(A70,Runners!A$3:AS$201,C$1,FALSE),0)</f>
        <v>1.0937499999999999E-2</v>
      </c>
      <c r="D70" s="6">
        <f t="shared" si="15"/>
        <v>66</v>
      </c>
      <c r="E70" s="2">
        <v>3.6597222222222225E-2</v>
      </c>
      <c r="F70" s="2">
        <f t="shared" si="16"/>
        <v>2.5659722222222226E-2</v>
      </c>
      <c r="J70" s="1" t="str">
        <f t="shared" si="17"/>
        <v>Kirsten Burnett</v>
      </c>
      <c r="M70" s="8" t="str">
        <f>IF(D70&lt;=L$4,SMALL(E$4:E$202,D70),"")</f>
        <v/>
      </c>
      <c r="N70" s="8" t="str">
        <f>IF(D70&lt;=L$4,VLOOKUP(M70,E$4:F$202,2,FALSE),"")</f>
        <v/>
      </c>
      <c r="O70" s="1" t="str">
        <f>IF(D70&lt;=L$4,VLOOKUP(M70,E$4:J$202,6,FALSE),"")</f>
        <v/>
      </c>
      <c r="P70" s="40" t="str">
        <f>IF(D70&lt;=L$4,VLOOKUP(O70,A$4:B$202,2,FALSE),"")</f>
        <v/>
      </c>
      <c r="Q70" s="40" t="str">
        <f t="shared" si="18"/>
        <v/>
      </c>
      <c r="R70" s="6">
        <f t="shared" si="19"/>
        <v>0</v>
      </c>
      <c r="S70" s="6">
        <f>IF(AND(D70&lt;=L$4,P70&lt;&gt;"Y"),IF(N70&lt;VLOOKUP(O70,Runners!A$3:CT$201,S$1,FALSE),IF(Y$2="zero",0,Y$2),0),0)</f>
        <v>0</v>
      </c>
      <c r="T70" s="6">
        <f t="shared" si="20"/>
        <v>0</v>
      </c>
      <c r="U70" s="2"/>
      <c r="V70" s="2" t="str">
        <f>IF(O70&lt;&gt;"",VLOOKUP(O70,Runners!CZ$3:DM$201,V$1,FALSE),"")</f>
        <v/>
      </c>
      <c r="W70" s="19" t="str">
        <f t="shared" si="21"/>
        <v/>
      </c>
    </row>
    <row r="71" spans="1:23" x14ac:dyDescent="0.2">
      <c r="A71" s="1" t="s">
        <v>197</v>
      </c>
      <c r="C71" s="3">
        <f>IF(A71&lt;&gt;"",VLOOKUP(A71,Runners!A$3:AS$201,C$1,FALSE),0)</f>
        <v>1.4756944444444444E-2</v>
      </c>
      <c r="D71" s="6">
        <f t="shared" si="15"/>
        <v>67</v>
      </c>
      <c r="E71" s="2"/>
      <c r="F71" s="2">
        <f t="shared" si="16"/>
        <v>0</v>
      </c>
      <c r="J71" s="1" t="str">
        <f t="shared" si="17"/>
        <v>Laura Bremner</v>
      </c>
      <c r="M71" s="8" t="str">
        <f>IF(D71&lt;=L$4,SMALL(E$4:E$202,D71),"")</f>
        <v/>
      </c>
      <c r="N71" s="8" t="str">
        <f>IF(D71&lt;=L$4,VLOOKUP(M71,E$4:F$202,2,FALSE),"")</f>
        <v/>
      </c>
      <c r="O71" s="1" t="str">
        <f>IF(D71&lt;=L$4,VLOOKUP(M71,E$4:J$202,6,FALSE),"")</f>
        <v/>
      </c>
      <c r="P71" s="40" t="str">
        <f>IF(D71&lt;=L$4,VLOOKUP(O71,A$4:B$202,2,FALSE),"")</f>
        <v/>
      </c>
      <c r="Q71" s="40" t="str">
        <f t="shared" si="18"/>
        <v/>
      </c>
      <c r="R71" s="6">
        <f t="shared" si="19"/>
        <v>0</v>
      </c>
      <c r="S71" s="6">
        <f>IF(AND(D71&lt;=L$4,P71&lt;&gt;"Y"),IF(N71&lt;VLOOKUP(O71,Runners!A$3:CT$201,S$1,FALSE),IF(Y$2="zero",0,Y$2),0),0)</f>
        <v>0</v>
      </c>
      <c r="T71" s="6">
        <f t="shared" si="20"/>
        <v>0</v>
      </c>
      <c r="U71" s="2"/>
      <c r="V71" s="2" t="str">
        <f>IF(O71&lt;&gt;"",VLOOKUP(O71,Runners!CZ$3:DM$201,V$1,FALSE),"")</f>
        <v/>
      </c>
      <c r="W71" s="19" t="str">
        <f t="shared" si="21"/>
        <v/>
      </c>
    </row>
    <row r="72" spans="1:23" x14ac:dyDescent="0.2">
      <c r="A72" s="1" t="s">
        <v>11</v>
      </c>
      <c r="B72" s="3"/>
      <c r="C72" s="3">
        <f>IF(A72&lt;&gt;"",VLOOKUP(A72,Runners!A$3:AS$201,C$1,FALSE),0)</f>
        <v>9.7222222222222224E-3</v>
      </c>
      <c r="D72" s="6">
        <f t="shared" si="15"/>
        <v>68</v>
      </c>
      <c r="E72" s="2"/>
      <c r="F72" s="2">
        <f t="shared" si="16"/>
        <v>0</v>
      </c>
      <c r="J72" s="1" t="str">
        <f t="shared" si="17"/>
        <v>Laura Byrne</v>
      </c>
      <c r="M72" s="8" t="str">
        <f>IF(D72&lt;=L$4,SMALL(E$4:E$202,D72),"")</f>
        <v/>
      </c>
      <c r="N72" s="8" t="str">
        <f>IF(D72&lt;=L$4,VLOOKUP(M72,E$4:F$202,2,FALSE),"")</f>
        <v/>
      </c>
      <c r="O72" s="1" t="str">
        <f>IF(D72&lt;=L$4,VLOOKUP(M72,E$4:J$202,6,FALSE),"")</f>
        <v/>
      </c>
      <c r="P72" s="40" t="str">
        <f>IF(D72&lt;=L$4,VLOOKUP(O72,A$4:B$202,2,FALSE),"")</f>
        <v/>
      </c>
      <c r="Q72" s="40" t="str">
        <f t="shared" si="18"/>
        <v/>
      </c>
      <c r="R72" s="6">
        <f t="shared" si="19"/>
        <v>0</v>
      </c>
      <c r="S72" s="6">
        <f>IF(AND(D72&lt;=L$4,P72&lt;&gt;"Y"),IF(N72&lt;VLOOKUP(O72,Runners!A$3:CT$201,S$1,FALSE),IF(Y$2="zero",0,Y$2),0),0)</f>
        <v>0</v>
      </c>
      <c r="T72" s="6">
        <f t="shared" si="20"/>
        <v>0</v>
      </c>
      <c r="U72" s="2"/>
      <c r="V72" s="2" t="str">
        <f>IF(O72&lt;&gt;"",VLOOKUP(O72,Runners!CZ$3:DM$201,V$1,FALSE),"")</f>
        <v/>
      </c>
      <c r="W72" s="19" t="str">
        <f t="shared" si="21"/>
        <v/>
      </c>
    </row>
    <row r="73" spans="1:23" x14ac:dyDescent="0.2">
      <c r="A73" s="1" t="s">
        <v>222</v>
      </c>
      <c r="B73" s="1" t="s">
        <v>219</v>
      </c>
      <c r="C73" s="3">
        <f>IF(A73&lt;&gt;"",VLOOKUP(A73,Runners!A$3:AS$201,C$1,FALSE),0)</f>
        <v>9.7222222222222224E-3</v>
      </c>
      <c r="D73" s="6">
        <f t="shared" si="15"/>
        <v>69</v>
      </c>
      <c r="E73" s="2">
        <v>3.2129629629629626E-2</v>
      </c>
      <c r="F73" s="2">
        <f t="shared" si="16"/>
        <v>2.2407407407407404E-2</v>
      </c>
      <c r="J73" s="1" t="str">
        <f t="shared" si="17"/>
        <v>Lee Ramsden</v>
      </c>
      <c r="M73" s="8" t="str">
        <f>IF(D73&lt;=L$4,SMALL(E$4:E$202,D73),"")</f>
        <v/>
      </c>
      <c r="N73" s="8" t="str">
        <f>IF(D73&lt;=L$4,VLOOKUP(M73,E$4:F$202,2,FALSE),"")</f>
        <v/>
      </c>
      <c r="O73" s="1" t="str">
        <f>IF(D73&lt;=L$4,VLOOKUP(M73,E$4:J$202,6,FALSE),"")</f>
        <v/>
      </c>
      <c r="P73" s="40" t="str">
        <f>IF(D73&lt;=L$4,VLOOKUP(O73,A$4:B$202,2,FALSE),"")</f>
        <v/>
      </c>
      <c r="Q73" s="40" t="str">
        <f t="shared" si="18"/>
        <v/>
      </c>
      <c r="R73" s="6">
        <f t="shared" si="19"/>
        <v>0</v>
      </c>
      <c r="S73" s="6">
        <f>IF(AND(D73&lt;=L$4,P73&lt;&gt;"Y"),IF(N73&lt;VLOOKUP(O73,Runners!A$3:CT$201,S$1,FALSE),IF(Y$2="zero",0,Y$2),0),0)</f>
        <v>0</v>
      </c>
      <c r="T73" s="6">
        <f t="shared" si="20"/>
        <v>0</v>
      </c>
      <c r="U73" s="2"/>
      <c r="V73" s="2" t="str">
        <f>IF(O73&lt;&gt;"",VLOOKUP(O73,Runners!CZ$3:DM$201,V$1,FALSE),"")</f>
        <v/>
      </c>
      <c r="W73" s="19" t="str">
        <f t="shared" si="21"/>
        <v/>
      </c>
    </row>
    <row r="74" spans="1:23" x14ac:dyDescent="0.2">
      <c r="A74" s="1" t="s">
        <v>169</v>
      </c>
      <c r="C74" s="3">
        <f>IF(A74&lt;&gt;"",VLOOKUP(A74,Runners!A$3:AS$201,C$1,FALSE),0)</f>
        <v>1.6319444444444445E-2</v>
      </c>
      <c r="D74" s="6">
        <f t="shared" si="15"/>
        <v>70</v>
      </c>
      <c r="E74" s="2"/>
      <c r="F74" s="2">
        <f t="shared" si="16"/>
        <v>0</v>
      </c>
      <c r="J74" s="1" t="str">
        <f t="shared" si="17"/>
        <v>Lee Vaudrey</v>
      </c>
      <c r="M74" s="8" t="str">
        <f>IF(D74&lt;=L$4,SMALL(E$4:E$202,D74),"")</f>
        <v/>
      </c>
      <c r="N74" s="8" t="str">
        <f>IF(D74&lt;=L$4,VLOOKUP(M74,E$4:F$202,2,FALSE),"")</f>
        <v/>
      </c>
      <c r="O74" s="1" t="str">
        <f>IF(D74&lt;=L$4,VLOOKUP(M74,E$4:J$202,6,FALSE),"")</f>
        <v/>
      </c>
      <c r="P74" s="40" t="str">
        <f>IF(D74&lt;=L$4,VLOOKUP(O74,A$4:B$202,2,FALSE),"")</f>
        <v/>
      </c>
      <c r="Q74" s="40" t="str">
        <f t="shared" si="18"/>
        <v/>
      </c>
      <c r="R74" s="6">
        <f t="shared" si="19"/>
        <v>0</v>
      </c>
      <c r="S74" s="6">
        <f>IF(AND(D74&lt;=L$4,P74&lt;&gt;"Y"),IF(N74&lt;VLOOKUP(O74,Runners!A$3:CT$201,S$1,FALSE),IF(Y$2="zero",0,Y$2),0),0)</f>
        <v>0</v>
      </c>
      <c r="T74" s="6">
        <f t="shared" si="20"/>
        <v>0</v>
      </c>
      <c r="U74" s="2"/>
      <c r="V74" s="2" t="str">
        <f>IF(O74&lt;&gt;"",VLOOKUP(O74,Runners!CZ$3:DM$201,V$1,FALSE),"")</f>
        <v/>
      </c>
      <c r="W74" s="19" t="str">
        <f t="shared" si="21"/>
        <v/>
      </c>
    </row>
    <row r="75" spans="1:23" x14ac:dyDescent="0.2">
      <c r="A75" s="1" t="s">
        <v>167</v>
      </c>
      <c r="C75" s="3">
        <f>IF(A75&lt;&gt;"",VLOOKUP(A75,Runners!A$3:AS$201,C$1,FALSE),0)</f>
        <v>1.545138888888889E-2</v>
      </c>
      <c r="D75" s="6">
        <f t="shared" si="15"/>
        <v>71</v>
      </c>
      <c r="E75" s="2">
        <v>3.8449074074074073E-2</v>
      </c>
      <c r="F75" s="2">
        <f t="shared" si="16"/>
        <v>2.2997685185185184E-2</v>
      </c>
      <c r="J75" s="1" t="str">
        <f t="shared" si="17"/>
        <v>Lewis McAfee</v>
      </c>
      <c r="M75" s="8" t="str">
        <f>IF(D75&lt;=L$4,SMALL(E$4:E$202,D75),"")</f>
        <v/>
      </c>
      <c r="N75" s="8" t="str">
        <f>IF(D75&lt;=L$4,VLOOKUP(M75,E$4:F$202,2,FALSE),"")</f>
        <v/>
      </c>
      <c r="O75" s="1" t="str">
        <f>IF(D75&lt;=L$4,VLOOKUP(M75,E$4:J$202,6,FALSE),"")</f>
        <v/>
      </c>
      <c r="P75" s="40" t="str">
        <f>IF(D75&lt;=L$4,VLOOKUP(O75,A$4:B$202,2,FALSE),"")</f>
        <v/>
      </c>
      <c r="Q75" s="40" t="str">
        <f t="shared" si="18"/>
        <v/>
      </c>
      <c r="R75" s="6">
        <f t="shared" si="19"/>
        <v>0</v>
      </c>
      <c r="S75" s="6">
        <f>IF(AND(D75&lt;=L$4,P75&lt;&gt;"Y"),IF(N75&lt;VLOOKUP(O75,Runners!A$3:CT$201,S$1,FALSE),IF(Y$2="zero",0,Y$2),0),0)</f>
        <v>0</v>
      </c>
      <c r="T75" s="6">
        <f t="shared" si="20"/>
        <v>0</v>
      </c>
      <c r="U75" s="2"/>
      <c r="V75" s="2" t="str">
        <f>IF(O75&lt;&gt;"",VLOOKUP(O75,Runners!CZ$3:DM$201,V$1,FALSE),"")</f>
        <v/>
      </c>
      <c r="W75" s="19" t="str">
        <f t="shared" si="21"/>
        <v/>
      </c>
    </row>
    <row r="76" spans="1:23" x14ac:dyDescent="0.2">
      <c r="A76" s="1" t="s">
        <v>195</v>
      </c>
      <c r="C76" s="3">
        <f>IF(A76&lt;&gt;"",VLOOKUP(A76,Runners!A$3:AS$201,C$1,FALSE),0)</f>
        <v>1.0937499999999999E-2</v>
      </c>
      <c r="D76" s="6">
        <f t="shared" si="15"/>
        <v>72</v>
      </c>
      <c r="E76" s="2"/>
      <c r="F76" s="2">
        <f t="shared" si="16"/>
        <v>0</v>
      </c>
      <c r="J76" s="1" t="str">
        <f t="shared" si="17"/>
        <v>Linda Chadderton</v>
      </c>
      <c r="M76" s="8" t="str">
        <f>IF(D76&lt;=L$4,SMALL(E$4:E$202,D76),"")</f>
        <v/>
      </c>
      <c r="N76" s="8" t="str">
        <f>IF(D76&lt;=L$4,VLOOKUP(M76,E$4:F$202,2,FALSE),"")</f>
        <v/>
      </c>
      <c r="O76" s="1" t="str">
        <f>IF(D76&lt;=L$4,VLOOKUP(M76,E$4:J$202,6,FALSE),"")</f>
        <v/>
      </c>
      <c r="P76" s="40" t="str">
        <f>IF(D76&lt;=L$4,VLOOKUP(O76,A$4:B$202,2,FALSE),"")</f>
        <v/>
      </c>
      <c r="Q76" s="40" t="str">
        <f t="shared" si="18"/>
        <v/>
      </c>
      <c r="R76" s="6">
        <f t="shared" si="19"/>
        <v>0</v>
      </c>
      <c r="S76" s="6">
        <f>IF(AND(D76&lt;=L$4,P76&lt;&gt;"Y"),IF(N76&lt;VLOOKUP(O76,Runners!A$3:CT$201,S$1,FALSE),IF(Y$2="zero",0,Y$2),0),0)</f>
        <v>0</v>
      </c>
      <c r="T76" s="6">
        <f t="shared" si="20"/>
        <v>0</v>
      </c>
      <c r="U76" s="2"/>
      <c r="V76" s="2" t="str">
        <f>IF(O76&lt;&gt;"",VLOOKUP(O76,Runners!CZ$3:DM$201,V$1,FALSE),"")</f>
        <v/>
      </c>
      <c r="W76" s="19" t="str">
        <f t="shared" si="21"/>
        <v/>
      </c>
    </row>
    <row r="77" spans="1:23" x14ac:dyDescent="0.2">
      <c r="A77" s="1" t="s">
        <v>165</v>
      </c>
      <c r="C77" s="3">
        <f>IF(A77&lt;&gt;"",VLOOKUP(A77,Runners!A$3:AS$201,C$1,FALSE),0)</f>
        <v>1.7534722222222222E-2</v>
      </c>
      <c r="D77" s="6">
        <f t="shared" si="15"/>
        <v>73</v>
      </c>
      <c r="E77" s="2"/>
      <c r="F77" s="2">
        <f t="shared" si="16"/>
        <v>0</v>
      </c>
      <c r="J77" s="1" t="str">
        <f t="shared" si="17"/>
        <v>Liz Abbott</v>
      </c>
      <c r="M77" s="8" t="str">
        <f>IF(D77&lt;=L$4,SMALL(E$4:E$202,D77),"")</f>
        <v/>
      </c>
      <c r="N77" s="8" t="str">
        <f>IF(D77&lt;=L$4,VLOOKUP(M77,E$4:F$202,2,FALSE),"")</f>
        <v/>
      </c>
      <c r="O77" s="1" t="str">
        <f>IF(D77&lt;=L$4,VLOOKUP(M77,E$4:J$202,6,FALSE),"")</f>
        <v/>
      </c>
      <c r="P77" s="40" t="str">
        <f>IF(D77&lt;=L$4,VLOOKUP(O77,A$4:B$202,2,FALSE),"")</f>
        <v/>
      </c>
      <c r="Q77" s="40" t="str">
        <f t="shared" si="18"/>
        <v/>
      </c>
      <c r="R77" s="6">
        <f t="shared" si="19"/>
        <v>0</v>
      </c>
      <c r="S77" s="6">
        <f>IF(AND(D77&lt;=L$4,P77&lt;&gt;"Y"),IF(N77&lt;VLOOKUP(O77,Runners!A$3:CT$201,S$1,FALSE),IF(Y$2="zero",0,Y$2),0),0)</f>
        <v>0</v>
      </c>
      <c r="T77" s="6">
        <f t="shared" si="20"/>
        <v>0</v>
      </c>
      <c r="U77" s="2"/>
      <c r="V77" s="2" t="str">
        <f>IF(O77&lt;&gt;"",VLOOKUP(O77,Runners!CZ$3:DM$201,V$1,FALSE),"")</f>
        <v/>
      </c>
      <c r="W77" s="19" t="str">
        <f t="shared" si="21"/>
        <v/>
      </c>
    </row>
    <row r="78" spans="1:23" x14ac:dyDescent="0.2">
      <c r="A78" s="1" t="s">
        <v>221</v>
      </c>
      <c r="B78" s="1" t="s">
        <v>219</v>
      </c>
      <c r="C78" s="3">
        <f>IF(A78&lt;&gt;"",VLOOKUP(A78,Runners!A$3:AS$201,C$1,FALSE),0)</f>
        <v>3.472222222222222E-3</v>
      </c>
      <c r="D78" s="6">
        <f t="shared" si="15"/>
        <v>74</v>
      </c>
      <c r="E78" s="2"/>
      <c r="F78" s="2">
        <f t="shared" si="16"/>
        <v>0</v>
      </c>
      <c r="J78" s="1" t="str">
        <f t="shared" si="17"/>
        <v>Liz Boon</v>
      </c>
      <c r="M78" s="8" t="str">
        <f>IF(D78&lt;=L$4,SMALL(E$4:E$202,D78),"")</f>
        <v/>
      </c>
      <c r="N78" s="8" t="str">
        <f>IF(D78&lt;=L$4,VLOOKUP(M78,E$4:F$202,2,FALSE),"")</f>
        <v/>
      </c>
      <c r="O78" s="1" t="str">
        <f>IF(D78&lt;=L$4,VLOOKUP(M78,E$4:J$202,6,FALSE),"")</f>
        <v/>
      </c>
      <c r="P78" s="40" t="str">
        <f>IF(D78&lt;=L$4,VLOOKUP(O78,A$4:B$202,2,FALSE),"")</f>
        <v/>
      </c>
      <c r="Q78" s="40" t="str">
        <f t="shared" si="18"/>
        <v/>
      </c>
      <c r="R78" s="6">
        <f t="shared" si="19"/>
        <v>0</v>
      </c>
      <c r="S78" s="6">
        <f>IF(AND(D78&lt;=L$4,P78&lt;&gt;"Y"),IF(N78&lt;VLOOKUP(O78,Runners!A$3:CT$201,S$1,FALSE),IF(Y$2="zero",0,Y$2),0),0)</f>
        <v>0</v>
      </c>
      <c r="T78" s="6">
        <f t="shared" si="20"/>
        <v>0</v>
      </c>
      <c r="U78" s="2"/>
      <c r="V78" s="2" t="str">
        <f>IF(O78&lt;&gt;"",VLOOKUP(O78,Runners!CZ$3:DM$201,V$1,FALSE),"")</f>
        <v/>
      </c>
      <c r="W78" s="19" t="str">
        <f t="shared" si="21"/>
        <v/>
      </c>
    </row>
    <row r="79" spans="1:23" x14ac:dyDescent="0.2">
      <c r="A79" s="1" t="s">
        <v>157</v>
      </c>
      <c r="B79" s="3"/>
      <c r="C79" s="3">
        <f>IF(A79&lt;&gt;"",VLOOKUP(A79,Runners!A$3:AS$201,C$1,FALSE),0)</f>
        <v>1.0416666666666666E-2</v>
      </c>
      <c r="D79" s="6">
        <f t="shared" si="15"/>
        <v>75</v>
      </c>
      <c r="E79" s="2"/>
      <c r="F79" s="2">
        <f t="shared" si="16"/>
        <v>0</v>
      </c>
      <c r="J79" s="1" t="str">
        <f t="shared" si="17"/>
        <v>Liz Canavan</v>
      </c>
      <c r="M79" s="8" t="str">
        <f>IF(D79&lt;=L$4,SMALL(E$4:E$202,D79),"")</f>
        <v/>
      </c>
      <c r="N79" s="8" t="str">
        <f>IF(D79&lt;=L$4,VLOOKUP(M79,E$4:F$202,2,FALSE),"")</f>
        <v/>
      </c>
      <c r="O79" s="1" t="str">
        <f>IF(D79&lt;=L$4,VLOOKUP(M79,E$4:J$202,6,FALSE),"")</f>
        <v/>
      </c>
      <c r="P79" s="40" t="str">
        <f>IF(D79&lt;=L$4,VLOOKUP(O79,A$4:B$202,2,FALSE),"")</f>
        <v/>
      </c>
      <c r="Q79" s="40" t="str">
        <f t="shared" si="18"/>
        <v/>
      </c>
      <c r="R79" s="6">
        <f t="shared" si="19"/>
        <v>0</v>
      </c>
      <c r="S79" s="6">
        <f>IF(AND(D79&lt;=L$4,P79&lt;&gt;"Y"),IF(N79&lt;VLOOKUP(O79,Runners!A$3:CT$201,S$1,FALSE),IF(Y$2="zero",0,Y$2),0),0)</f>
        <v>0</v>
      </c>
      <c r="T79" s="6">
        <f t="shared" si="20"/>
        <v>0</v>
      </c>
      <c r="U79" s="2"/>
      <c r="V79" s="2" t="str">
        <f>IF(O79&lt;&gt;"",VLOOKUP(O79,Runners!CZ$3:DM$201,V$1,FALSE),"")</f>
        <v/>
      </c>
      <c r="W79" s="19" t="str">
        <f t="shared" si="21"/>
        <v/>
      </c>
    </row>
    <row r="80" spans="1:23" x14ac:dyDescent="0.2">
      <c r="A80" s="1" t="s">
        <v>183</v>
      </c>
      <c r="C80" s="3">
        <f>IF(A80&lt;&gt;"",VLOOKUP(A80,Runners!A$3:AS$201,C$1,FALSE),0)</f>
        <v>1.4930555555555556E-2</v>
      </c>
      <c r="D80" s="6">
        <f t="shared" si="15"/>
        <v>76</v>
      </c>
      <c r="E80" s="2">
        <v>3.6157407407407409E-2</v>
      </c>
      <c r="F80" s="2">
        <f t="shared" si="16"/>
        <v>2.1226851851851851E-2</v>
      </c>
      <c r="J80" s="1" t="str">
        <f t="shared" si="17"/>
        <v>Louise Cox</v>
      </c>
      <c r="M80" s="8" t="str">
        <f>IF(D80&lt;=L$4,SMALL(E$4:E$202,D80),"")</f>
        <v/>
      </c>
      <c r="N80" s="8" t="str">
        <f>IF(D80&lt;=L$4,VLOOKUP(M80,E$4:F$202,2,FALSE),"")</f>
        <v/>
      </c>
      <c r="O80" s="1" t="str">
        <f>IF(D80&lt;=L$4,VLOOKUP(M80,E$4:J$202,6,FALSE),"")</f>
        <v/>
      </c>
      <c r="P80" s="40" t="str">
        <f>IF(D80&lt;=L$4,VLOOKUP(O80,A$4:B$202,2,FALSE),"")</f>
        <v/>
      </c>
      <c r="Q80" s="40" t="str">
        <f t="shared" si="18"/>
        <v/>
      </c>
      <c r="R80" s="6">
        <f t="shared" si="19"/>
        <v>0</v>
      </c>
      <c r="S80" s="6">
        <f>IF(AND(D80&lt;=L$4,P80&lt;&gt;"Y"),IF(N80&lt;VLOOKUP(O80,Runners!A$3:CT$201,S$1,FALSE),IF(Y$2="zero",0,Y$2),0),0)</f>
        <v>0</v>
      </c>
      <c r="T80" s="6">
        <f t="shared" si="20"/>
        <v>0</v>
      </c>
      <c r="U80" s="2"/>
      <c r="V80" s="2" t="str">
        <f>IF(O80&lt;&gt;"",VLOOKUP(O80,Runners!CZ$3:DM$201,V$1,FALSE),"")</f>
        <v/>
      </c>
      <c r="W80" s="19" t="str">
        <f t="shared" si="21"/>
        <v/>
      </c>
    </row>
    <row r="81" spans="1:23" x14ac:dyDescent="0.2">
      <c r="A81" s="41" t="s">
        <v>185</v>
      </c>
      <c r="C81" s="3">
        <f>IF(A81&lt;&gt;"",VLOOKUP(A81,Runners!A$3:AS$201,C$1,FALSE),0)</f>
        <v>1.3020833333333334E-2</v>
      </c>
      <c r="D81" s="6">
        <f t="shared" si="15"/>
        <v>77</v>
      </c>
      <c r="E81" s="2"/>
      <c r="F81" s="2">
        <f t="shared" si="16"/>
        <v>0</v>
      </c>
      <c r="J81" s="1" t="str">
        <f t="shared" si="17"/>
        <v>Maddy Markham</v>
      </c>
      <c r="M81" s="8" t="str">
        <f>IF(D81&lt;=L$4,SMALL(E$4:E$202,D81),"")</f>
        <v/>
      </c>
      <c r="N81" s="8" t="str">
        <f>IF(D81&lt;=L$4,VLOOKUP(M81,E$4:F$202,2,FALSE),"")</f>
        <v/>
      </c>
      <c r="O81" s="1" t="str">
        <f>IF(D81&lt;=L$4,VLOOKUP(M81,E$4:J$202,6,FALSE),"")</f>
        <v/>
      </c>
      <c r="P81" s="40" t="str">
        <f>IF(D81&lt;=L$4,VLOOKUP(O81,A$4:B$202,2,FALSE),"")</f>
        <v/>
      </c>
      <c r="Q81" s="40" t="str">
        <f t="shared" si="18"/>
        <v/>
      </c>
      <c r="R81" s="6">
        <f t="shared" si="19"/>
        <v>0</v>
      </c>
      <c r="S81" s="6">
        <f>IF(AND(D81&lt;=L$4,P81&lt;&gt;"Y"),IF(N81&lt;VLOOKUP(O81,Runners!A$3:CT$201,S$1,FALSE),IF(Y$2="zero",0,Y$2),0),0)</f>
        <v>0</v>
      </c>
      <c r="T81" s="6">
        <f t="shared" si="20"/>
        <v>0</v>
      </c>
      <c r="U81" s="2"/>
      <c r="V81" s="2" t="str">
        <f>IF(O81&lt;&gt;"",VLOOKUP(O81,Runners!CZ$3:DM$201,V$1,FALSE),"")</f>
        <v/>
      </c>
      <c r="W81" s="19" t="str">
        <f t="shared" si="21"/>
        <v/>
      </c>
    </row>
    <row r="82" spans="1:23" x14ac:dyDescent="0.2">
      <c r="A82" s="1" t="s">
        <v>145</v>
      </c>
      <c r="C82" s="3">
        <f>IF(A82&lt;&gt;"",VLOOKUP(A82,Runners!A$3:AS$201,C$1,FALSE),0)</f>
        <v>1.5972222222222221E-2</v>
      </c>
      <c r="D82" s="6">
        <f t="shared" si="15"/>
        <v>78</v>
      </c>
      <c r="E82" s="2"/>
      <c r="F82" s="2">
        <f t="shared" si="16"/>
        <v>0</v>
      </c>
      <c r="J82" s="1" t="str">
        <f t="shared" si="17"/>
        <v>Mark Hughes</v>
      </c>
      <c r="M82" s="8" t="str">
        <f>IF(D82&lt;=L$4,SMALL(E$4:E$202,D82),"")</f>
        <v/>
      </c>
      <c r="N82" s="8" t="str">
        <f>IF(D82&lt;=L$4,VLOOKUP(M82,E$4:F$202,2,FALSE),"")</f>
        <v/>
      </c>
      <c r="O82" s="1" t="str">
        <f>IF(D82&lt;=L$4,VLOOKUP(M82,E$4:J$202,6,FALSE),"")</f>
        <v/>
      </c>
      <c r="P82" s="40" t="str">
        <f>IF(D82&lt;=L$4,VLOOKUP(O82,A$4:B$202,2,FALSE),"")</f>
        <v/>
      </c>
      <c r="Q82" s="40" t="str">
        <f t="shared" si="18"/>
        <v/>
      </c>
      <c r="R82" s="6">
        <f t="shared" si="19"/>
        <v>0</v>
      </c>
      <c r="S82" s="6">
        <f>IF(AND(D82&lt;=L$4,P82&lt;&gt;"Y"),IF(N82&lt;VLOOKUP(O82,Runners!A$3:CT$201,S$1,FALSE),IF(Y$2="zero",0,Y$2),0),0)</f>
        <v>0</v>
      </c>
      <c r="T82" s="6">
        <f t="shared" si="20"/>
        <v>0</v>
      </c>
      <c r="U82" s="2"/>
      <c r="V82" s="2" t="str">
        <f>IF(O82&lt;&gt;"",VLOOKUP(O82,Runners!CZ$3:DM$201,V$1,FALSE),"")</f>
        <v/>
      </c>
      <c r="W82" s="19" t="str">
        <f t="shared" si="21"/>
        <v/>
      </c>
    </row>
    <row r="83" spans="1:23" x14ac:dyDescent="0.2">
      <c r="A83" s="1" t="s">
        <v>210</v>
      </c>
      <c r="C83" s="3">
        <f>IF(A83&lt;&gt;"",VLOOKUP(A83,Runners!A$3:AS$201,C$1,FALSE),0)</f>
        <v>1.40625E-2</v>
      </c>
      <c r="D83" s="6">
        <f t="shared" si="15"/>
        <v>79</v>
      </c>
      <c r="E83" s="2"/>
      <c r="F83" s="2">
        <f t="shared" si="16"/>
        <v>0</v>
      </c>
      <c r="J83" s="1" t="str">
        <f t="shared" si="17"/>
        <v>Mark Johnston</v>
      </c>
      <c r="M83" s="8" t="str">
        <f>IF(D83&lt;=L$4,SMALL(E$4:E$202,D83),"")</f>
        <v/>
      </c>
      <c r="N83" s="8" t="str">
        <f>IF(D83&lt;=L$4,VLOOKUP(M83,E$4:F$202,2,FALSE),"")</f>
        <v/>
      </c>
      <c r="O83" s="1" t="str">
        <f>IF(D83&lt;=L$4,VLOOKUP(M83,E$4:J$202,6,FALSE),"")</f>
        <v/>
      </c>
      <c r="P83" s="40" t="str">
        <f>IF(D83&lt;=L$4,VLOOKUP(O83,A$4:B$202,2,FALSE),"")</f>
        <v/>
      </c>
      <c r="Q83" s="40" t="str">
        <f t="shared" si="18"/>
        <v/>
      </c>
      <c r="R83" s="6">
        <f t="shared" si="19"/>
        <v>0</v>
      </c>
      <c r="S83" s="6">
        <f>IF(AND(D83&lt;=L$4,P83&lt;&gt;"Y"),IF(N83&lt;VLOOKUP(O83,Runners!A$3:CT$201,S$1,FALSE),IF(Y$2="zero",0,Y$2),0),0)</f>
        <v>0</v>
      </c>
      <c r="T83" s="6">
        <f t="shared" si="20"/>
        <v>0</v>
      </c>
      <c r="U83" s="2"/>
      <c r="V83" s="2" t="str">
        <f>IF(O83&lt;&gt;"",VLOOKUP(O83,Runners!CZ$3:DM$201,V$1,FALSE),"")</f>
        <v/>
      </c>
      <c r="W83" s="19" t="str">
        <f t="shared" si="21"/>
        <v/>
      </c>
    </row>
    <row r="84" spans="1:23" x14ac:dyDescent="0.2">
      <c r="A84" s="1" t="s">
        <v>26</v>
      </c>
      <c r="C84" s="3">
        <f>IF(A84&lt;&gt;"",VLOOKUP(A84,Runners!A$3:AS$201,C$1,FALSE),0)</f>
        <v>1.6145833333333335E-2</v>
      </c>
      <c r="D84" s="6">
        <f t="shared" si="15"/>
        <v>80</v>
      </c>
      <c r="E84" s="2">
        <v>3.6249999999999998E-2</v>
      </c>
      <c r="F84" s="2">
        <f t="shared" si="16"/>
        <v>2.0104166666666663E-2</v>
      </c>
      <c r="J84" s="1" t="str">
        <f t="shared" si="17"/>
        <v>Mark Selby</v>
      </c>
      <c r="M84" s="8" t="str">
        <f>IF(D84&lt;=L$4,SMALL(E$4:E$202,D84),"")</f>
        <v/>
      </c>
      <c r="N84" s="8" t="str">
        <f>IF(D84&lt;=L$4,VLOOKUP(M84,E$4:F$202,2,FALSE),"")</f>
        <v/>
      </c>
      <c r="O84" s="1" t="str">
        <f>IF(D84&lt;=L$4,VLOOKUP(M84,E$4:J$202,6,FALSE),"")</f>
        <v/>
      </c>
      <c r="P84" s="40" t="str">
        <f>IF(D84&lt;=L$4,VLOOKUP(O84,A$4:B$202,2,FALSE),"")</f>
        <v/>
      </c>
      <c r="Q84" s="40" t="str">
        <f t="shared" si="18"/>
        <v/>
      </c>
      <c r="R84" s="6">
        <f t="shared" si="19"/>
        <v>0</v>
      </c>
      <c r="S84" s="6">
        <f>IF(AND(D84&lt;=L$4,P84&lt;&gt;"Y"),IF(N84&lt;VLOOKUP(O84,Runners!A$3:CT$201,S$1,FALSE),IF(Y$2="zero",0,Y$2),0),0)</f>
        <v>0</v>
      </c>
      <c r="T84" s="6">
        <f t="shared" si="20"/>
        <v>0</v>
      </c>
      <c r="U84" s="2"/>
      <c r="V84" s="2" t="str">
        <f>IF(O84&lt;&gt;"",VLOOKUP(O84,Runners!CZ$3:DM$201,V$1,FALSE),"")</f>
        <v/>
      </c>
      <c r="W84" s="19" t="str">
        <f t="shared" si="21"/>
        <v/>
      </c>
    </row>
    <row r="85" spans="1:23" x14ac:dyDescent="0.2">
      <c r="A85" s="1" t="s">
        <v>224</v>
      </c>
      <c r="B85" s="3"/>
      <c r="C85" s="3">
        <f>IF(A85&lt;&gt;"",VLOOKUP(A85,Runners!A$3:AS$201,C$1,FALSE),0)</f>
        <v>1.40625E-2</v>
      </c>
      <c r="D85" s="6">
        <f t="shared" si="15"/>
        <v>81</v>
      </c>
      <c r="E85" s="2"/>
      <c r="F85" s="2">
        <f t="shared" si="16"/>
        <v>0</v>
      </c>
      <c r="J85" s="1" t="str">
        <f t="shared" si="17"/>
        <v>Matt Ames</v>
      </c>
      <c r="M85" s="8" t="str">
        <f>IF(D85&lt;=L$4,SMALL(E$4:E$202,D85),"")</f>
        <v/>
      </c>
      <c r="N85" s="8" t="str">
        <f>IF(D85&lt;=L$4,VLOOKUP(M85,E$4:F$202,2,FALSE),"")</f>
        <v/>
      </c>
      <c r="O85" s="1" t="str">
        <f>IF(D85&lt;=L$4,VLOOKUP(M85,E$4:J$202,6,FALSE),"")</f>
        <v/>
      </c>
      <c r="P85" s="40" t="str">
        <f>IF(D85&lt;=L$4,VLOOKUP(O85,A$4:B$202,2,FALSE),"")</f>
        <v/>
      </c>
      <c r="Q85" s="40" t="str">
        <f t="shared" si="18"/>
        <v/>
      </c>
      <c r="R85" s="6">
        <f t="shared" si="19"/>
        <v>0</v>
      </c>
      <c r="S85" s="6">
        <f>IF(AND(D85&lt;=L$4,P85&lt;&gt;"Y"),IF(N85&lt;VLOOKUP(O85,Runners!A$3:CT$201,S$1,FALSE),IF(Y$2="zero",0,Y$2),0),0)</f>
        <v>0</v>
      </c>
      <c r="T85" s="6">
        <f t="shared" si="20"/>
        <v>0</v>
      </c>
      <c r="U85" s="2"/>
      <c r="V85" s="2" t="str">
        <f>IF(O85&lt;&gt;"",VLOOKUP(O85,Runners!CZ$3:DM$201,V$1,FALSE),"")</f>
        <v/>
      </c>
      <c r="W85" s="19" t="str">
        <f t="shared" si="21"/>
        <v/>
      </c>
    </row>
    <row r="86" spans="1:23" x14ac:dyDescent="0.2">
      <c r="A86" s="1" t="s">
        <v>196</v>
      </c>
      <c r="C86" s="3">
        <f>IF(A86&lt;&gt;"",VLOOKUP(A86,Runners!A$3:AS$201,C$1,FALSE),0)</f>
        <v>1.8229166666666668E-2</v>
      </c>
      <c r="D86" s="6">
        <f t="shared" si="15"/>
        <v>82</v>
      </c>
      <c r="E86" s="2"/>
      <c r="F86" s="2">
        <f t="shared" si="16"/>
        <v>0</v>
      </c>
      <c r="J86" s="1" t="str">
        <f t="shared" si="17"/>
        <v>Matthew Holton</v>
      </c>
      <c r="M86" s="8" t="str">
        <f>IF(D86&lt;=L$4,SMALL(E$4:E$202,D86),"")</f>
        <v/>
      </c>
      <c r="N86" s="8" t="str">
        <f>IF(D86&lt;=L$4,VLOOKUP(M86,E$4:F$202,2,FALSE),"")</f>
        <v/>
      </c>
      <c r="O86" s="1" t="str">
        <f>IF(D86&lt;=L$4,VLOOKUP(M86,E$4:J$202,6,FALSE),"")</f>
        <v/>
      </c>
      <c r="P86" s="40" t="str">
        <f>IF(D86&lt;=L$4,VLOOKUP(O86,A$4:B$202,2,FALSE),"")</f>
        <v/>
      </c>
      <c r="Q86" s="40" t="str">
        <f t="shared" si="18"/>
        <v/>
      </c>
      <c r="R86" s="6">
        <f t="shared" si="19"/>
        <v>0</v>
      </c>
      <c r="S86" s="6">
        <f>IF(AND(D86&lt;=L$4,P86&lt;&gt;"Y"),IF(N86&lt;VLOOKUP(O86,Runners!A$3:CT$201,S$1,FALSE),IF(Y$2="zero",0,Y$2),0),0)</f>
        <v>0</v>
      </c>
      <c r="T86" s="6">
        <f t="shared" si="20"/>
        <v>0</v>
      </c>
      <c r="U86" s="2"/>
      <c r="V86" s="2" t="str">
        <f>IF(O86&lt;&gt;"",VLOOKUP(O86,Runners!CZ$3:DM$201,V$1,FALSE),"")</f>
        <v/>
      </c>
      <c r="W86" s="19" t="str">
        <f t="shared" si="21"/>
        <v/>
      </c>
    </row>
    <row r="87" spans="1:23" x14ac:dyDescent="0.2">
      <c r="A87" s="1" t="s">
        <v>204</v>
      </c>
      <c r="B87" s="3"/>
      <c r="C87" s="3">
        <f>IF(A87&lt;&gt;"",VLOOKUP(A87,Runners!A$3:AS$201,C$1,FALSE),0)</f>
        <v>1.7187500000000001E-2</v>
      </c>
      <c r="D87" s="6">
        <f t="shared" si="15"/>
        <v>83</v>
      </c>
      <c r="E87" s="2"/>
      <c r="F87" s="2">
        <f t="shared" si="16"/>
        <v>0</v>
      </c>
      <c r="J87" s="1" t="str">
        <f t="shared" si="17"/>
        <v>Mel Koth</v>
      </c>
      <c r="M87" s="8" t="str">
        <f>IF(D87&lt;=L$4,SMALL(E$4:E$202,D87),"")</f>
        <v/>
      </c>
      <c r="N87" s="8" t="str">
        <f>IF(D87&lt;=L$4,VLOOKUP(M87,E$4:F$202,2,FALSE),"")</f>
        <v/>
      </c>
      <c r="O87" s="1" t="str">
        <f>IF(D87&lt;=L$4,VLOOKUP(M87,E$4:J$202,6,FALSE),"")</f>
        <v/>
      </c>
      <c r="P87" s="40" t="str">
        <f>IF(D87&lt;=L$4,VLOOKUP(O87,A$4:B$202,2,FALSE),"")</f>
        <v/>
      </c>
      <c r="Q87" s="40" t="str">
        <f t="shared" si="18"/>
        <v/>
      </c>
      <c r="R87" s="6">
        <f t="shared" si="19"/>
        <v>0</v>
      </c>
      <c r="S87" s="6">
        <f>IF(AND(D87&lt;=L$4,P87&lt;&gt;"Y"),IF(N87&lt;VLOOKUP(O87,Runners!A$3:CT$201,S$1,FALSE),IF(Y$2="zero",0,Y$2),0),0)</f>
        <v>0</v>
      </c>
      <c r="T87" s="6">
        <f t="shared" si="20"/>
        <v>0</v>
      </c>
      <c r="U87" s="2"/>
      <c r="V87" s="2" t="str">
        <f>IF(O87&lt;&gt;"",VLOOKUP(O87,Runners!CZ$3:DM$201,V$1,FALSE),"")</f>
        <v/>
      </c>
      <c r="W87" s="19" t="str">
        <f t="shared" si="21"/>
        <v/>
      </c>
    </row>
    <row r="88" spans="1:23" x14ac:dyDescent="0.2">
      <c r="A88" s="1" t="s">
        <v>187</v>
      </c>
      <c r="B88" s="3"/>
      <c r="C88" s="3">
        <f>IF(A88&lt;&gt;"",VLOOKUP(A88,Runners!A$3:AS$201,C$1,FALSE),0)</f>
        <v>1.6493055555555556E-2</v>
      </c>
      <c r="D88" s="6">
        <f t="shared" si="15"/>
        <v>84</v>
      </c>
      <c r="E88" s="2"/>
      <c r="F88" s="2">
        <f t="shared" si="16"/>
        <v>0</v>
      </c>
      <c r="J88" s="1" t="str">
        <f t="shared" si="17"/>
        <v>Michael Hall</v>
      </c>
      <c r="M88" s="8" t="str">
        <f>IF(D88&lt;=L$4,SMALL(E$4:E$202,D88),"")</f>
        <v/>
      </c>
      <c r="N88" s="8" t="str">
        <f>IF(D88&lt;=L$4,VLOOKUP(M88,E$4:F$202,2,FALSE),"")</f>
        <v/>
      </c>
      <c r="O88" s="1" t="str">
        <f>IF(D88&lt;=L$4,VLOOKUP(M88,E$4:J$202,6,FALSE),"")</f>
        <v/>
      </c>
      <c r="P88" s="40" t="str">
        <f>IF(D88&lt;=L$4,VLOOKUP(O88,A$4:B$202,2,FALSE),"")</f>
        <v/>
      </c>
      <c r="Q88" s="40" t="str">
        <f t="shared" si="18"/>
        <v/>
      </c>
      <c r="R88" s="6">
        <f t="shared" si="19"/>
        <v>0</v>
      </c>
      <c r="S88" s="6">
        <f>IF(AND(D88&lt;=L$4,P88&lt;&gt;"Y"),IF(N88&lt;VLOOKUP(O88,Runners!A$3:CT$201,S$1,FALSE),IF(Y$2="zero",0,Y$2),0),0)</f>
        <v>0</v>
      </c>
      <c r="T88" s="6">
        <f t="shared" si="20"/>
        <v>0</v>
      </c>
      <c r="U88" s="2"/>
      <c r="V88" s="2" t="str">
        <f>IF(O88&lt;&gt;"",VLOOKUP(O88,Runners!CZ$3:DM$201,V$1,FALSE),"")</f>
        <v/>
      </c>
      <c r="W88" s="19" t="str">
        <f t="shared" si="21"/>
        <v/>
      </c>
    </row>
    <row r="89" spans="1:23" x14ac:dyDescent="0.2">
      <c r="A89" s="1" t="s">
        <v>227</v>
      </c>
      <c r="B89" s="3"/>
      <c r="C89" s="3">
        <f>IF(A89&lt;&gt;"",VLOOKUP(A89,Runners!A$3:AS$201,C$1,FALSE),0)</f>
        <v>1.7534722222222222E-2</v>
      </c>
      <c r="D89" s="6">
        <f t="shared" si="15"/>
        <v>85</v>
      </c>
      <c r="E89" s="2"/>
      <c r="F89" s="2">
        <f t="shared" si="16"/>
        <v>0</v>
      </c>
      <c r="J89" s="1" t="str">
        <f t="shared" si="17"/>
        <v>Michelle Chadwick</v>
      </c>
      <c r="M89" s="8" t="str">
        <f>IF(D89&lt;=L$4,SMALL(E$4:E$202,D89),"")</f>
        <v/>
      </c>
      <c r="N89" s="8" t="str">
        <f>IF(D89&lt;=L$4,VLOOKUP(M89,E$4:F$202,2,FALSE),"")</f>
        <v/>
      </c>
      <c r="O89" s="1" t="str">
        <f>IF(D89&lt;=L$4,VLOOKUP(M89,E$4:J$202,6,FALSE),"")</f>
        <v/>
      </c>
      <c r="P89" s="40" t="str">
        <f>IF(D89&lt;=L$4,VLOOKUP(O89,A$4:B$202,2,FALSE),"")</f>
        <v/>
      </c>
      <c r="Q89" s="40" t="str">
        <f t="shared" si="18"/>
        <v/>
      </c>
      <c r="R89" s="6">
        <f t="shared" si="19"/>
        <v>0</v>
      </c>
      <c r="S89" s="6">
        <f>IF(AND(D89&lt;=L$4,P89&lt;&gt;"Y"),IF(N89&lt;VLOOKUP(O89,Runners!A$3:CT$201,S$1,FALSE),IF(Y$2="zero",0,Y$2),0),0)</f>
        <v>0</v>
      </c>
      <c r="T89" s="6">
        <f t="shared" si="20"/>
        <v>0</v>
      </c>
      <c r="U89" s="2"/>
      <c r="V89" s="2" t="str">
        <f>IF(O89&lt;&gt;"",VLOOKUP(O89,Runners!CZ$3:DM$201,V$1,FALSE),"")</f>
        <v/>
      </c>
      <c r="W89" s="19" t="str">
        <f t="shared" si="21"/>
        <v/>
      </c>
    </row>
    <row r="90" spans="1:23" x14ac:dyDescent="0.2">
      <c r="A90" s="1" t="s">
        <v>15</v>
      </c>
      <c r="B90" s="3"/>
      <c r="C90" s="3">
        <f>IF(A90&lt;&gt;"",VLOOKUP(A90,Runners!A$3:AS$201,C$1,FALSE),0)</f>
        <v>2.7777777777777779E-3</v>
      </c>
      <c r="D90" s="6">
        <f t="shared" si="15"/>
        <v>86</v>
      </c>
      <c r="E90" s="2"/>
      <c r="F90" s="2">
        <f t="shared" si="16"/>
        <v>0</v>
      </c>
      <c r="J90" s="1" t="str">
        <f t="shared" si="17"/>
        <v>Michelle Sheridan</v>
      </c>
      <c r="M90" s="8" t="str">
        <f>IF(D90&lt;=L$4,SMALL(E$4:E$202,D90),"")</f>
        <v/>
      </c>
      <c r="N90" s="8" t="str">
        <f>IF(D90&lt;=L$4,VLOOKUP(M90,E$4:F$202,2,FALSE),"")</f>
        <v/>
      </c>
      <c r="O90" s="1" t="str">
        <f>IF(D90&lt;=L$4,VLOOKUP(M90,E$4:J$202,6,FALSE),"")</f>
        <v/>
      </c>
      <c r="P90" s="40" t="str">
        <f>IF(D90&lt;=L$4,VLOOKUP(O90,A$4:B$202,2,FALSE),"")</f>
        <v/>
      </c>
      <c r="Q90" s="40" t="str">
        <f t="shared" si="18"/>
        <v/>
      </c>
      <c r="R90" s="6">
        <f t="shared" si="19"/>
        <v>0</v>
      </c>
      <c r="S90" s="6">
        <f>IF(AND(D90&lt;=L$4,P90&lt;&gt;"Y"),IF(N90&lt;VLOOKUP(O90,Runners!A$3:CT$201,S$1,FALSE),IF(Y$2="zero",0,Y$2),0),0)</f>
        <v>0</v>
      </c>
      <c r="T90" s="6">
        <f t="shared" si="20"/>
        <v>0</v>
      </c>
      <c r="U90" s="2"/>
      <c r="V90" s="2" t="str">
        <f>IF(O90&lt;&gt;"",VLOOKUP(O90,Runners!CZ$3:DM$201,V$1,FALSE),"")</f>
        <v/>
      </c>
      <c r="W90" s="19" t="str">
        <f t="shared" si="21"/>
        <v/>
      </c>
    </row>
    <row r="91" spans="1:23" x14ac:dyDescent="0.2">
      <c r="A91" s="41" t="s">
        <v>186</v>
      </c>
      <c r="C91" s="3">
        <f>IF(A91&lt;&gt;"",VLOOKUP(A91,Runners!A$3:AS$201,C$1,FALSE),0)</f>
        <v>1.1631944444444445E-2</v>
      </c>
      <c r="D91" s="6">
        <f t="shared" si="15"/>
        <v>87</v>
      </c>
      <c r="E91" s="2"/>
      <c r="F91" s="2">
        <f t="shared" si="16"/>
        <v>0</v>
      </c>
      <c r="J91" s="1" t="str">
        <f t="shared" si="17"/>
        <v>Mick Widdup</v>
      </c>
      <c r="M91" s="8" t="str">
        <f>IF(D91&lt;=L$4,SMALL(E$4:E$202,D91),"")</f>
        <v/>
      </c>
      <c r="N91" s="8" t="str">
        <f>IF(D91&lt;=L$4,VLOOKUP(M91,E$4:F$202,2,FALSE),"")</f>
        <v/>
      </c>
      <c r="O91" s="1" t="str">
        <f>IF(D91&lt;=L$4,VLOOKUP(M91,E$4:J$202,6,FALSE),"")</f>
        <v/>
      </c>
      <c r="P91" s="40" t="str">
        <f>IF(D91&lt;=L$4,VLOOKUP(O91,A$4:B$202,2,FALSE),"")</f>
        <v/>
      </c>
      <c r="Q91" s="40" t="str">
        <f t="shared" si="18"/>
        <v/>
      </c>
      <c r="R91" s="6">
        <f t="shared" si="19"/>
        <v>0</v>
      </c>
      <c r="S91" s="6">
        <f>IF(AND(D91&lt;=L$4,P91&lt;&gt;"Y"),IF(N91&lt;VLOOKUP(O91,Runners!A$3:CT$201,S$1,FALSE),IF(Y$2="zero",0,Y$2),0),0)</f>
        <v>0</v>
      </c>
      <c r="T91" s="6">
        <f t="shared" si="20"/>
        <v>0</v>
      </c>
      <c r="U91" s="2"/>
      <c r="V91" s="2" t="str">
        <f>IF(O91&lt;&gt;"",VLOOKUP(O91,Runners!CZ$3:DM$201,V$1,FALSE),"")</f>
        <v/>
      </c>
      <c r="W91" s="19" t="str">
        <f t="shared" si="21"/>
        <v/>
      </c>
    </row>
    <row r="92" spans="1:23" x14ac:dyDescent="0.2">
      <c r="A92" s="1" t="s">
        <v>53</v>
      </c>
      <c r="C92" s="3">
        <f>IF(A92&lt;&gt;"",VLOOKUP(A92,Runners!A$3:AS$201,C$1,FALSE),0)</f>
        <v>2.0659722222222222E-2</v>
      </c>
      <c r="D92" s="6">
        <f t="shared" si="15"/>
        <v>88</v>
      </c>
      <c r="E92" s="2"/>
      <c r="F92" s="2">
        <f t="shared" si="16"/>
        <v>0</v>
      </c>
      <c r="J92" s="1" t="str">
        <f t="shared" si="17"/>
        <v>Mike Toft</v>
      </c>
      <c r="M92" s="8" t="str">
        <f>IF(D92&lt;=L$4,SMALL(E$4:E$202,D92),"")</f>
        <v/>
      </c>
      <c r="N92" s="8" t="str">
        <f>IF(D92&lt;=L$4,VLOOKUP(M92,E$4:F$202,2,FALSE),"")</f>
        <v/>
      </c>
      <c r="O92" s="1" t="str">
        <f>IF(D92&lt;=L$4,VLOOKUP(M92,E$4:J$202,6,FALSE),"")</f>
        <v/>
      </c>
      <c r="P92" s="40" t="str">
        <f>IF(D92&lt;=L$4,VLOOKUP(O92,A$4:B$202,2,FALSE),"")</f>
        <v/>
      </c>
      <c r="Q92" s="40" t="str">
        <f t="shared" si="18"/>
        <v/>
      </c>
      <c r="R92" s="6">
        <f t="shared" si="19"/>
        <v>0</v>
      </c>
      <c r="S92" s="6">
        <f>IF(AND(D92&lt;=L$4,P92&lt;&gt;"Y"),IF(N92&lt;VLOOKUP(O92,Runners!A$3:CT$201,S$1,FALSE),IF(Y$2="zero",0,Y$2),0),0)</f>
        <v>0</v>
      </c>
      <c r="T92" s="6">
        <f t="shared" si="20"/>
        <v>0</v>
      </c>
      <c r="U92" s="2"/>
      <c r="V92" s="2" t="str">
        <f>IF(O92&lt;&gt;"",VLOOKUP(O92,Runners!CZ$3:DM$201,V$1,FALSE),"")</f>
        <v/>
      </c>
      <c r="W92" s="19" t="str">
        <f t="shared" si="21"/>
        <v/>
      </c>
    </row>
    <row r="93" spans="1:23" x14ac:dyDescent="0.2">
      <c r="A93" s="1" t="s">
        <v>225</v>
      </c>
      <c r="C93" s="3">
        <f>IF(A93&lt;&gt;"",VLOOKUP(A93,Runners!A$3:AS$201,C$1,FALSE),0)</f>
        <v>9.2013888888888892E-3</v>
      </c>
      <c r="D93" s="6">
        <f t="shared" si="15"/>
        <v>89</v>
      </c>
      <c r="E93" s="2"/>
      <c r="F93" s="2">
        <f t="shared" si="16"/>
        <v>0</v>
      </c>
      <c r="J93" s="1" t="str">
        <f t="shared" si="17"/>
        <v>Morgan Pritchard</v>
      </c>
      <c r="M93" s="8" t="str">
        <f>IF(D93&lt;=L$4,SMALL(E$4:E$202,D93),"")</f>
        <v/>
      </c>
      <c r="N93" s="8" t="str">
        <f>IF(D93&lt;=L$4,VLOOKUP(M93,E$4:F$202,2,FALSE),"")</f>
        <v/>
      </c>
      <c r="O93" s="1" t="str">
        <f>IF(D93&lt;=L$4,VLOOKUP(M93,E$4:J$202,6,FALSE),"")</f>
        <v/>
      </c>
      <c r="P93" s="40" t="str">
        <f>IF(D93&lt;=L$4,VLOOKUP(O93,A$4:B$202,2,FALSE),"")</f>
        <v/>
      </c>
      <c r="Q93" s="40" t="str">
        <f t="shared" si="18"/>
        <v/>
      </c>
      <c r="R93" s="6">
        <f t="shared" si="19"/>
        <v>0</v>
      </c>
      <c r="S93" s="6">
        <f>IF(AND(D93&lt;=L$4,P93&lt;&gt;"Y"),IF(N93&lt;VLOOKUP(O93,Runners!A$3:CT$201,S$1,FALSE),IF(Y$2="zero",0,Y$2),0),0)</f>
        <v>0</v>
      </c>
      <c r="T93" s="6">
        <f t="shared" si="20"/>
        <v>0</v>
      </c>
      <c r="U93" s="2"/>
      <c r="V93" s="2" t="str">
        <f>IF(O93&lt;&gt;"",VLOOKUP(O93,Runners!CZ$3:DM$201,V$1,FALSE),"")</f>
        <v/>
      </c>
      <c r="W93" s="19" t="str">
        <f t="shared" si="21"/>
        <v/>
      </c>
    </row>
    <row r="94" spans="1:23" x14ac:dyDescent="0.2">
      <c r="A94" s="1" t="s">
        <v>66</v>
      </c>
      <c r="C94" s="3">
        <f>IF(A94&lt;&gt;"",VLOOKUP(A94,Runners!A$3:AS$201,C$1,FALSE),0)</f>
        <v>6.2500000000000003E-3</v>
      </c>
      <c r="D94" s="6">
        <f t="shared" si="15"/>
        <v>90</v>
      </c>
      <c r="E94" s="2"/>
      <c r="F94" s="2">
        <f t="shared" si="16"/>
        <v>0</v>
      </c>
      <c r="J94" s="1" t="str">
        <f t="shared" si="17"/>
        <v>Natalie Toft</v>
      </c>
      <c r="M94" s="8" t="str">
        <f>IF(D94&lt;=L$4,SMALL(E$4:E$202,D94),"")</f>
        <v/>
      </c>
      <c r="N94" s="8" t="str">
        <f>IF(D94&lt;=L$4,VLOOKUP(M94,E$4:F$202,2,FALSE),"")</f>
        <v/>
      </c>
      <c r="O94" s="1" t="str">
        <f>IF(D94&lt;=L$4,VLOOKUP(M94,E$4:J$202,6,FALSE),"")</f>
        <v/>
      </c>
      <c r="P94" s="40" t="str">
        <f>IF(D94&lt;=L$4,VLOOKUP(O94,A$4:B$202,2,FALSE),"")</f>
        <v/>
      </c>
      <c r="Q94" s="40" t="str">
        <f t="shared" si="18"/>
        <v/>
      </c>
      <c r="R94" s="6">
        <f t="shared" si="19"/>
        <v>0</v>
      </c>
      <c r="S94" s="6">
        <f>IF(AND(D94&lt;=L$4,P94&lt;&gt;"Y"),IF(N94&lt;VLOOKUP(O94,Runners!A$3:CT$201,S$1,FALSE),IF(Y$2="zero",0,Y$2),0),0)</f>
        <v>0</v>
      </c>
      <c r="T94" s="6">
        <f t="shared" si="20"/>
        <v>0</v>
      </c>
      <c r="U94" s="2"/>
      <c r="V94" s="2" t="str">
        <f>IF(O94&lt;&gt;"",VLOOKUP(O94,Runners!CZ$3:DM$201,V$1,FALSE),"")</f>
        <v/>
      </c>
      <c r="W94" s="19" t="str">
        <f t="shared" si="21"/>
        <v/>
      </c>
    </row>
    <row r="95" spans="1:23" x14ac:dyDescent="0.2">
      <c r="A95" s="1" t="s">
        <v>155</v>
      </c>
      <c r="C95" s="3">
        <f>IF(A95&lt;&gt;"",VLOOKUP(A95,Runners!A$3:AS$201,C$1,FALSE),0)</f>
        <v>1.6145833333333335E-2</v>
      </c>
      <c r="D95" s="6">
        <f t="shared" si="15"/>
        <v>91</v>
      </c>
      <c r="E95" s="2"/>
      <c r="F95" s="2">
        <f t="shared" si="16"/>
        <v>0</v>
      </c>
      <c r="J95" s="1" t="str">
        <f t="shared" si="17"/>
        <v>Neil Bayton-Roberts</v>
      </c>
      <c r="M95" s="8" t="str">
        <f>IF(D95&lt;=L$4,SMALL(E$4:E$202,D95),"")</f>
        <v/>
      </c>
      <c r="N95" s="8" t="str">
        <f>IF(D95&lt;=L$4,VLOOKUP(M95,E$4:F$202,2,FALSE),"")</f>
        <v/>
      </c>
      <c r="O95" s="1" t="str">
        <f>IF(D95&lt;=L$4,VLOOKUP(M95,E$4:J$202,6,FALSE),"")</f>
        <v/>
      </c>
      <c r="P95" s="40" t="str">
        <f>IF(D95&lt;=L$4,VLOOKUP(O95,A$4:B$202,2,FALSE),"")</f>
        <v/>
      </c>
      <c r="Q95" s="40" t="str">
        <f t="shared" si="18"/>
        <v/>
      </c>
      <c r="R95" s="6">
        <f t="shared" si="19"/>
        <v>0</v>
      </c>
      <c r="S95" s="6">
        <f>IF(AND(D95&lt;=L$4,P95&lt;&gt;"Y"),IF(N95&lt;VLOOKUP(O95,Runners!A$3:CT$201,S$1,FALSE),IF(Y$2="zero",0,Y$2),0),0)</f>
        <v>0</v>
      </c>
      <c r="T95" s="6">
        <f t="shared" si="20"/>
        <v>0</v>
      </c>
      <c r="U95" s="2"/>
      <c r="V95" s="2" t="str">
        <f>IF(O95&lt;&gt;"",VLOOKUP(O95,Runners!CZ$3:DM$201,V$1,FALSE),"")</f>
        <v/>
      </c>
      <c r="W95" s="19" t="str">
        <f t="shared" si="21"/>
        <v/>
      </c>
    </row>
    <row r="96" spans="1:23" x14ac:dyDescent="0.2">
      <c r="A96" s="1" t="s">
        <v>9</v>
      </c>
      <c r="C96" s="3">
        <f>IF(A96&lt;&gt;"",VLOOKUP(A96,Runners!A$3:AS$201,C$1,FALSE),0)</f>
        <v>1.545138888888889E-2</v>
      </c>
      <c r="D96" s="6">
        <f t="shared" si="15"/>
        <v>92</v>
      </c>
      <c r="E96" s="2">
        <v>3.5405092592592592E-2</v>
      </c>
      <c r="F96" s="2">
        <f t="shared" si="16"/>
        <v>1.9953703703703703E-2</v>
      </c>
      <c r="J96" s="1" t="str">
        <f t="shared" si="17"/>
        <v>Neil Tate</v>
      </c>
      <c r="M96" s="8" t="str">
        <f>IF(D96&lt;=L$4,SMALL(E$4:E$202,D96),"")</f>
        <v/>
      </c>
      <c r="N96" s="8" t="str">
        <f>IF(D96&lt;=L$4,VLOOKUP(M96,E$4:F$202,2,FALSE),"")</f>
        <v/>
      </c>
      <c r="O96" s="1" t="str">
        <f>IF(D96&lt;=L$4,VLOOKUP(M96,E$4:J$202,6,FALSE),"")</f>
        <v/>
      </c>
      <c r="P96" s="40" t="str">
        <f>IF(D96&lt;=L$4,VLOOKUP(O96,A$4:B$202,2,FALSE),"")</f>
        <v/>
      </c>
      <c r="Q96" s="40" t="str">
        <f t="shared" si="18"/>
        <v/>
      </c>
      <c r="R96" s="6">
        <f t="shared" si="19"/>
        <v>0</v>
      </c>
      <c r="S96" s="6">
        <f>IF(AND(D96&lt;=L$4,P96&lt;&gt;"Y"),IF(N96&lt;VLOOKUP(O96,Runners!A$3:CT$201,S$1,FALSE),IF(Y$2="zero",0,Y$2),0),0)</f>
        <v>0</v>
      </c>
      <c r="T96" s="6">
        <f t="shared" si="20"/>
        <v>0</v>
      </c>
      <c r="U96" s="2"/>
      <c r="V96" s="2" t="str">
        <f>IF(O96&lt;&gt;"",VLOOKUP(O96,Runners!CZ$3:DM$201,V$1,FALSE),"")</f>
        <v/>
      </c>
      <c r="W96" s="19" t="str">
        <f t="shared" si="21"/>
        <v/>
      </c>
    </row>
    <row r="97" spans="1:23" x14ac:dyDescent="0.2">
      <c r="A97" s="1" t="s">
        <v>33</v>
      </c>
      <c r="C97" s="3">
        <f>IF(A97&lt;&gt;"",VLOOKUP(A97,Runners!A$3:AS$201,C$1,FALSE),0)</f>
        <v>1.3020833333333334E-2</v>
      </c>
      <c r="D97" s="6">
        <f t="shared" si="15"/>
        <v>93</v>
      </c>
      <c r="E97" s="2"/>
      <c r="F97" s="2">
        <f t="shared" si="16"/>
        <v>0</v>
      </c>
      <c r="J97" s="1" t="str">
        <f t="shared" si="17"/>
        <v>Nigel Simpkin</v>
      </c>
      <c r="M97" s="8" t="str">
        <f>IF(D97&lt;=L$4,SMALL(E$4:E$202,D97),"")</f>
        <v/>
      </c>
      <c r="N97" s="8" t="str">
        <f>IF(D97&lt;=L$4,VLOOKUP(M97,E$4:F$202,2,FALSE),"")</f>
        <v/>
      </c>
      <c r="O97" s="1" t="str">
        <f>IF(D97&lt;=L$4,VLOOKUP(M97,E$4:J$202,6,FALSE),"")</f>
        <v/>
      </c>
      <c r="P97" s="40" t="str">
        <f>IF(D97&lt;=L$4,VLOOKUP(O97,A$4:B$202,2,FALSE),"")</f>
        <v/>
      </c>
      <c r="Q97" s="40" t="str">
        <f t="shared" si="18"/>
        <v/>
      </c>
      <c r="R97" s="6">
        <f t="shared" si="19"/>
        <v>0</v>
      </c>
      <c r="S97" s="6">
        <f>IF(AND(D97&lt;=L$4,P97&lt;&gt;"Y"),IF(N97&lt;VLOOKUP(O97,Runners!A$3:CT$201,S$1,FALSE),IF(Y$2="zero",0,Y$2),0),0)</f>
        <v>0</v>
      </c>
      <c r="T97" s="6">
        <f t="shared" si="20"/>
        <v>0</v>
      </c>
      <c r="U97" s="2"/>
      <c r="V97" s="2" t="str">
        <f>IF(O97&lt;&gt;"",VLOOKUP(O97,Runners!CZ$3:DM$201,V$1,FALSE),"")</f>
        <v/>
      </c>
      <c r="W97" s="19" t="str">
        <f t="shared" si="21"/>
        <v/>
      </c>
    </row>
    <row r="98" spans="1:23" x14ac:dyDescent="0.2">
      <c r="A98" s="1" t="s">
        <v>192</v>
      </c>
      <c r="C98" s="3">
        <f>IF(A98&lt;&gt;"",VLOOKUP(A98,Runners!A$3:AS$201,C$1,FALSE),0)</f>
        <v>1.5972222222222221E-2</v>
      </c>
      <c r="D98" s="6">
        <f t="shared" si="15"/>
        <v>94</v>
      </c>
      <c r="E98" s="2"/>
      <c r="F98" s="2">
        <f t="shared" si="16"/>
        <v>0</v>
      </c>
      <c r="J98" s="1" t="str">
        <f t="shared" si="17"/>
        <v>Oliver Thomson</v>
      </c>
      <c r="M98" s="8" t="str">
        <f>IF(D98&lt;=L$4,SMALL(E$4:E$202,D98),"")</f>
        <v/>
      </c>
      <c r="N98" s="8" t="str">
        <f>IF(D98&lt;=L$4,VLOOKUP(M98,E$4:F$202,2,FALSE),"")</f>
        <v/>
      </c>
      <c r="O98" s="1" t="str">
        <f>IF(D98&lt;=L$4,VLOOKUP(M98,E$4:J$202,6,FALSE),"")</f>
        <v/>
      </c>
      <c r="P98" s="40" t="str">
        <f>IF(D98&lt;=L$4,VLOOKUP(O98,A$4:B$202,2,FALSE),"")</f>
        <v/>
      </c>
      <c r="Q98" s="40" t="str">
        <f t="shared" si="18"/>
        <v/>
      </c>
      <c r="R98" s="6">
        <f t="shared" si="19"/>
        <v>0</v>
      </c>
      <c r="S98" s="6">
        <f>IF(AND(D98&lt;=L$4,P98&lt;&gt;"Y"),IF(N98&lt;VLOOKUP(O98,Runners!A$3:CT$201,S$1,FALSE),IF(Y$2="zero",0,Y$2),0),0)</f>
        <v>0</v>
      </c>
      <c r="T98" s="6">
        <f t="shared" si="20"/>
        <v>0</v>
      </c>
      <c r="U98" s="2"/>
      <c r="V98" s="2" t="str">
        <f>IF(O98&lt;&gt;"",VLOOKUP(O98,Runners!CZ$3:DM$201,V$1,FALSE),"")</f>
        <v/>
      </c>
      <c r="W98" s="19" t="str">
        <f t="shared" si="21"/>
        <v/>
      </c>
    </row>
    <row r="99" spans="1:23" x14ac:dyDescent="0.2">
      <c r="A99" s="1" t="s">
        <v>14</v>
      </c>
      <c r="C99" s="3">
        <f>IF(A99&lt;&gt;"",VLOOKUP(A99,Runners!A$3:AS$201,C$1,FALSE),0)</f>
        <v>4.6874999999999998E-3</v>
      </c>
      <c r="D99" s="6">
        <f t="shared" si="15"/>
        <v>95</v>
      </c>
      <c r="E99" s="2">
        <v>3.5914351851851857E-2</v>
      </c>
      <c r="F99" s="2">
        <f t="shared" si="16"/>
        <v>3.1226851851851856E-2</v>
      </c>
      <c r="J99" s="1" t="str">
        <f t="shared" si="17"/>
        <v>Pam Binns</v>
      </c>
      <c r="M99" s="8" t="str">
        <f>IF(D99&lt;=L$4,SMALL(E$4:E$202,D99),"")</f>
        <v/>
      </c>
      <c r="N99" s="8" t="str">
        <f>IF(D99&lt;=L$4,VLOOKUP(M99,E$4:F$202,2,FALSE),"")</f>
        <v/>
      </c>
      <c r="O99" s="1" t="str">
        <f>IF(D99&lt;=L$4,VLOOKUP(M99,E$4:J$202,6,FALSE),"")</f>
        <v/>
      </c>
      <c r="P99" s="40" t="str">
        <f>IF(D99&lt;=L$4,VLOOKUP(O99,A$4:B$202,2,FALSE),"")</f>
        <v/>
      </c>
      <c r="Q99" s="40" t="str">
        <f t="shared" si="18"/>
        <v/>
      </c>
      <c r="R99" s="6">
        <f t="shared" si="19"/>
        <v>0</v>
      </c>
      <c r="S99" s="6">
        <f>IF(AND(D99&lt;=L$4,P99&lt;&gt;"Y"),IF(N99&lt;VLOOKUP(O99,Runners!A$3:CT$201,S$1,FALSE),IF(Y$2="zero",0,Y$2),0),0)</f>
        <v>0</v>
      </c>
      <c r="T99" s="6">
        <f t="shared" si="20"/>
        <v>0</v>
      </c>
      <c r="U99" s="2"/>
      <c r="V99" s="2" t="str">
        <f>IF(O99&lt;&gt;"",VLOOKUP(O99,Runners!CZ$3:DM$201,V$1,FALSE),"")</f>
        <v/>
      </c>
      <c r="W99" s="19" t="str">
        <f t="shared" si="21"/>
        <v/>
      </c>
    </row>
    <row r="100" spans="1:23" x14ac:dyDescent="0.2">
      <c r="A100" s="1" t="s">
        <v>29</v>
      </c>
      <c r="C100" s="3">
        <f>IF(A100&lt;&gt;"",VLOOKUP(A100,Runners!A$3:AS$201,C$1,FALSE),0)</f>
        <v>1.1805555555555555E-2</v>
      </c>
      <c r="D100" s="6">
        <f t="shared" si="15"/>
        <v>96</v>
      </c>
      <c r="E100" s="2"/>
      <c r="F100" s="2">
        <f t="shared" si="16"/>
        <v>0</v>
      </c>
      <c r="J100" s="1" t="str">
        <f t="shared" si="17"/>
        <v>Pam Hardman</v>
      </c>
      <c r="M100" s="8" t="str">
        <f>IF(D100&lt;=L$4,SMALL(E$4:E$202,D100),"")</f>
        <v/>
      </c>
      <c r="N100" s="8" t="str">
        <f>IF(D100&lt;=L$4,VLOOKUP(M100,E$4:F$202,2,FALSE),"")</f>
        <v/>
      </c>
      <c r="O100" s="1" t="str">
        <f>IF(D100&lt;=L$4,VLOOKUP(M100,E$4:J$202,6,FALSE),"")</f>
        <v/>
      </c>
      <c r="P100" s="40" t="str">
        <f>IF(D100&lt;=L$4,VLOOKUP(O100,A$4:B$202,2,FALSE),"")</f>
        <v/>
      </c>
      <c r="Q100" s="40" t="str">
        <f t="shared" si="18"/>
        <v/>
      </c>
      <c r="R100" s="6">
        <f t="shared" si="19"/>
        <v>0</v>
      </c>
      <c r="S100" s="6">
        <f>IF(AND(D100&lt;=L$4,P100&lt;&gt;"Y"),IF(N100&lt;VLOOKUP(O100,Runners!A$3:CT$201,S$1,FALSE),IF(Y$2="zero",0,Y$2),0),0)</f>
        <v>0</v>
      </c>
      <c r="T100" s="6">
        <f t="shared" si="20"/>
        <v>0</v>
      </c>
      <c r="U100" s="2"/>
      <c r="V100" s="2" t="str">
        <f>IF(O100&lt;&gt;"",VLOOKUP(O100,Runners!CZ$3:DM$201,V$1,FALSE),"")</f>
        <v/>
      </c>
      <c r="W100" s="19" t="str">
        <f t="shared" si="21"/>
        <v/>
      </c>
    </row>
    <row r="101" spans="1:23" x14ac:dyDescent="0.2">
      <c r="A101" s="1" t="s">
        <v>50</v>
      </c>
      <c r="C101" s="3">
        <f>IF(A101&lt;&gt;"",VLOOKUP(A101,Runners!A$3:AS$201,C$1,FALSE),0)</f>
        <v>1.7361111111111112E-2</v>
      </c>
      <c r="D101" s="6">
        <f t="shared" ref="D101:D126" si="22">D100+1</f>
        <v>97</v>
      </c>
      <c r="E101" s="2"/>
      <c r="F101" s="2">
        <f t="shared" ref="F101:F126" si="23">IF(E101&gt;0,E101-C101,0)</f>
        <v>0</v>
      </c>
      <c r="J101" s="1" t="str">
        <f t="shared" ref="J101:J126" si="24">A101</f>
        <v>Paul Veevers</v>
      </c>
      <c r="M101" s="8" t="str">
        <f>IF(D101&lt;=L$4,SMALL(E$4:E$202,D101),"")</f>
        <v/>
      </c>
      <c r="N101" s="8" t="str">
        <f>IF(D101&lt;=L$4,VLOOKUP(M101,E$4:F$202,2,FALSE),"")</f>
        <v/>
      </c>
      <c r="O101" s="1" t="str">
        <f>IF(D101&lt;=L$4,VLOOKUP(M101,E$4:J$202,6,FALSE),"")</f>
        <v/>
      </c>
      <c r="P101" s="40" t="str">
        <f>IF(D101&lt;=L$4,VLOOKUP(O101,A$4:B$202,2,FALSE),"")</f>
        <v/>
      </c>
      <c r="Q101" s="40" t="str">
        <f t="shared" ref="Q101:Q126" si="25">IF(D101&lt;=L$4,IF(P101="Y",Q100,Q100-1),"")</f>
        <v/>
      </c>
      <c r="R101" s="6">
        <f t="shared" ref="R101:R126" si="26">IF(Q101=Q100,0,IF(Q101&gt;0,Q101,1))</f>
        <v>0</v>
      </c>
      <c r="S101" s="6">
        <f>IF(AND(D101&lt;=L$4,P101&lt;&gt;"Y"),IF(N101&lt;VLOOKUP(O101,Runners!A$3:CT$201,S$1,FALSE),IF(Y$2="zero",0,Y$2),0),0)</f>
        <v>0</v>
      </c>
      <c r="T101" s="6">
        <f t="shared" ref="T101:T126" si="27">IF(AND(D101&lt;=L$4,P101&lt;&gt;"Y"),S101+R101,0)</f>
        <v>0</v>
      </c>
      <c r="U101" s="2"/>
      <c r="V101" s="2" t="str">
        <f>IF(O101&lt;&gt;"",VLOOKUP(O101,Runners!CZ$3:DM$201,V$1,FALSE),"")</f>
        <v/>
      </c>
      <c r="W101" s="19" t="str">
        <f t="shared" ref="W101:W126" si="28">IF(O101&lt;&gt;"",(V101-N101)/V101,"")</f>
        <v/>
      </c>
    </row>
    <row r="102" spans="1:23" x14ac:dyDescent="0.2">
      <c r="A102" s="41" t="s">
        <v>23</v>
      </c>
      <c r="C102" s="3">
        <f>IF(A102&lt;&gt;"",VLOOKUP(A102,Runners!A$3:AS$201,C$1,FALSE),0)</f>
        <v>6.9444444444444441E-3</v>
      </c>
      <c r="D102" s="6">
        <f t="shared" si="22"/>
        <v>98</v>
      </c>
      <c r="E102" s="2"/>
      <c r="F102" s="2">
        <f t="shared" si="23"/>
        <v>0</v>
      </c>
      <c r="J102" s="1" t="str">
        <f t="shared" si="24"/>
        <v>Paula McCandless</v>
      </c>
      <c r="M102" s="8" t="str">
        <f>IF(D102&lt;=L$4,SMALL(E$4:E$202,D102),"")</f>
        <v/>
      </c>
      <c r="N102" s="8" t="str">
        <f>IF(D102&lt;=L$4,VLOOKUP(M102,E$4:F$202,2,FALSE),"")</f>
        <v/>
      </c>
      <c r="O102" s="1" t="str">
        <f>IF(D102&lt;=L$4,VLOOKUP(M102,E$4:J$202,6,FALSE),"")</f>
        <v/>
      </c>
      <c r="P102" s="40" t="str">
        <f>IF(D102&lt;=L$4,VLOOKUP(O102,A$4:B$202,2,FALSE),"")</f>
        <v/>
      </c>
      <c r="Q102" s="40" t="str">
        <f t="shared" si="25"/>
        <v/>
      </c>
      <c r="R102" s="6">
        <f t="shared" si="26"/>
        <v>0</v>
      </c>
      <c r="S102" s="6">
        <f>IF(AND(D102&lt;=L$4,P102&lt;&gt;"Y"),IF(N102&lt;VLOOKUP(O102,Runners!A$3:CT$201,S$1,FALSE),IF(Y$2="zero",0,Y$2),0),0)</f>
        <v>0</v>
      </c>
      <c r="T102" s="6">
        <f t="shared" si="27"/>
        <v>0</v>
      </c>
      <c r="U102" s="2"/>
      <c r="V102" s="2" t="str">
        <f>IF(O102&lt;&gt;"",VLOOKUP(O102,Runners!CZ$3:DM$201,V$1,FALSE),"")</f>
        <v/>
      </c>
      <c r="W102" s="19" t="str">
        <f t="shared" si="28"/>
        <v/>
      </c>
    </row>
    <row r="103" spans="1:23" x14ac:dyDescent="0.2">
      <c r="A103" s="1" t="s">
        <v>2</v>
      </c>
      <c r="B103" s="3"/>
      <c r="C103" s="3">
        <f>IF(A103&lt;&gt;"",VLOOKUP(A103,Runners!A$3:AS$201,C$1,FALSE),0)</f>
        <v>1.0937499999999999E-2</v>
      </c>
      <c r="D103" s="6">
        <f t="shared" si="22"/>
        <v>99</v>
      </c>
      <c r="E103" s="2"/>
      <c r="F103" s="2">
        <f t="shared" si="23"/>
        <v>0</v>
      </c>
      <c r="J103" s="1" t="str">
        <f t="shared" si="24"/>
        <v>Peter Reid</v>
      </c>
      <c r="M103" s="8" t="str">
        <f>IF(D103&lt;=L$4,SMALL(E$4:E$202,D103),"")</f>
        <v/>
      </c>
      <c r="N103" s="8" t="str">
        <f>IF(D103&lt;=L$4,VLOOKUP(M103,E$4:F$202,2,FALSE),"")</f>
        <v/>
      </c>
      <c r="O103" s="1" t="str">
        <f>IF(D103&lt;=L$4,VLOOKUP(M103,E$4:J$202,6,FALSE),"")</f>
        <v/>
      </c>
      <c r="P103" s="40" t="str">
        <f>IF(D103&lt;=L$4,VLOOKUP(O103,A$4:B$202,2,FALSE),"")</f>
        <v/>
      </c>
      <c r="Q103" s="40" t="str">
        <f t="shared" si="25"/>
        <v/>
      </c>
      <c r="R103" s="6">
        <f t="shared" si="26"/>
        <v>0</v>
      </c>
      <c r="S103" s="6">
        <f>IF(AND(D103&lt;=L$4,P103&lt;&gt;"Y"),IF(N103&lt;VLOOKUP(O103,Runners!A$3:CT$201,S$1,FALSE),IF(Y$2="zero",0,Y$2),0),0)</f>
        <v>0</v>
      </c>
      <c r="T103" s="6">
        <f t="shared" si="27"/>
        <v>0</v>
      </c>
      <c r="U103" s="2"/>
      <c r="V103" s="2" t="str">
        <f>IF(O103&lt;&gt;"",VLOOKUP(O103,Runners!CZ$3:DM$201,V$1,FALSE),"")</f>
        <v/>
      </c>
      <c r="W103" s="19" t="str">
        <f t="shared" si="28"/>
        <v/>
      </c>
    </row>
    <row r="104" spans="1:23" x14ac:dyDescent="0.2">
      <c r="A104" s="1" t="s">
        <v>178</v>
      </c>
      <c r="C104" s="3">
        <f>IF(A104&lt;&gt;"",VLOOKUP(A104,Runners!A$3:AS$201,C$1,FALSE),0)</f>
        <v>1.0590277777777778E-2</v>
      </c>
      <c r="D104" s="6">
        <f t="shared" si="22"/>
        <v>100</v>
      </c>
      <c r="E104" s="2"/>
      <c r="F104" s="2">
        <f t="shared" si="23"/>
        <v>0</v>
      </c>
      <c r="J104" s="1" t="str">
        <f t="shared" si="24"/>
        <v>Peter Thomson</v>
      </c>
      <c r="M104" s="8" t="str">
        <f>IF(D104&lt;=L$4,SMALL(E$4:E$202,D104),"")</f>
        <v/>
      </c>
      <c r="N104" s="8" t="str">
        <f>IF(D104&lt;=L$4,VLOOKUP(M104,E$4:F$202,2,FALSE),"")</f>
        <v/>
      </c>
      <c r="O104" s="1" t="str">
        <f>IF(D104&lt;=L$4,VLOOKUP(M104,E$4:J$202,6,FALSE),"")</f>
        <v/>
      </c>
      <c r="P104" s="40" t="str">
        <f>IF(D104&lt;=L$4,VLOOKUP(O104,A$4:B$202,2,FALSE),"")</f>
        <v/>
      </c>
      <c r="Q104" s="40" t="str">
        <f t="shared" si="25"/>
        <v/>
      </c>
      <c r="R104" s="6">
        <f t="shared" si="26"/>
        <v>0</v>
      </c>
      <c r="S104" s="6">
        <f>IF(AND(D104&lt;=L$4,P104&lt;&gt;"Y"),IF(N104&lt;VLOOKUP(O104,Runners!A$3:CT$201,S$1,FALSE),IF(Y$2="zero",0,Y$2),0),0)</f>
        <v>0</v>
      </c>
      <c r="T104" s="6">
        <f t="shared" si="27"/>
        <v>0</v>
      </c>
      <c r="U104" s="2"/>
      <c r="V104" s="2" t="str">
        <f>IF(O104&lt;&gt;"",VLOOKUP(O104,Runners!CZ$3:DM$201,V$1,FALSE),"")</f>
        <v/>
      </c>
      <c r="W104" s="19" t="str">
        <f t="shared" si="28"/>
        <v/>
      </c>
    </row>
    <row r="105" spans="1:23" x14ac:dyDescent="0.2">
      <c r="A105" s="1" t="s">
        <v>215</v>
      </c>
      <c r="C105" s="3">
        <f>IF(A105&lt;&gt;"",VLOOKUP(A105,Runners!A$3:AS$201,C$1,FALSE),0)</f>
        <v>8.6805555555555559E-3</v>
      </c>
      <c r="D105" s="6">
        <f t="shared" si="22"/>
        <v>101</v>
      </c>
      <c r="E105" s="2"/>
      <c r="F105" s="2">
        <f t="shared" si="23"/>
        <v>0</v>
      </c>
      <c r="J105" s="1" t="str">
        <f t="shared" si="24"/>
        <v>Philip Gower</v>
      </c>
      <c r="M105" s="8" t="str">
        <f>IF(D105&lt;=L$4,SMALL(E$4:E$202,D105),"")</f>
        <v/>
      </c>
      <c r="N105" s="8" t="str">
        <f>IF(D105&lt;=L$4,VLOOKUP(M105,E$4:F$202,2,FALSE),"")</f>
        <v/>
      </c>
      <c r="O105" s="1" t="str">
        <f>IF(D105&lt;=L$4,VLOOKUP(M105,E$4:J$202,6,FALSE),"")</f>
        <v/>
      </c>
      <c r="P105" s="40" t="str">
        <f>IF(D105&lt;=L$4,VLOOKUP(O105,A$4:B$202,2,FALSE),"")</f>
        <v/>
      </c>
      <c r="Q105" s="40" t="str">
        <f t="shared" si="25"/>
        <v/>
      </c>
      <c r="R105" s="6">
        <f t="shared" si="26"/>
        <v>0</v>
      </c>
      <c r="S105" s="6">
        <f>IF(AND(D105&lt;=L$4,P105&lt;&gt;"Y"),IF(N105&lt;VLOOKUP(O105,Runners!A$3:CT$201,S$1,FALSE),IF(Y$2="zero",0,Y$2),0),0)</f>
        <v>0</v>
      </c>
      <c r="T105" s="6">
        <f t="shared" si="27"/>
        <v>0</v>
      </c>
      <c r="U105" s="2"/>
      <c r="V105" s="2" t="str">
        <f>IF(O105&lt;&gt;"",VLOOKUP(O105,Runners!CZ$3:DM$201,V$1,FALSE),"")</f>
        <v/>
      </c>
      <c r="W105" s="19" t="str">
        <f t="shared" si="28"/>
        <v/>
      </c>
    </row>
    <row r="106" spans="1:23" x14ac:dyDescent="0.2">
      <c r="A106" s="1" t="s">
        <v>217</v>
      </c>
      <c r="C106" s="3">
        <f>IF(A106&lt;&gt;"",VLOOKUP(A106,Runners!A$3:AS$201,C$1,FALSE),0)</f>
        <v>1.2673611111111111E-2</v>
      </c>
      <c r="D106" s="6">
        <f t="shared" si="22"/>
        <v>102</v>
      </c>
      <c r="E106" s="2"/>
      <c r="F106" s="2">
        <f t="shared" si="23"/>
        <v>0</v>
      </c>
      <c r="J106" s="1" t="str">
        <f t="shared" si="24"/>
        <v>Richard Needham</v>
      </c>
      <c r="M106" s="8" t="str">
        <f>IF(D106&lt;=L$4,SMALL(E$4:E$202,D106),"")</f>
        <v/>
      </c>
      <c r="N106" s="8" t="str">
        <f>IF(D106&lt;=L$4,VLOOKUP(M106,E$4:F$202,2,FALSE),"")</f>
        <v/>
      </c>
      <c r="O106" s="1" t="str">
        <f>IF(D106&lt;=L$4,VLOOKUP(M106,E$4:J$202,6,FALSE),"")</f>
        <v/>
      </c>
      <c r="P106" s="40" t="str">
        <f>IF(D106&lt;=L$4,VLOOKUP(O106,A$4:B$202,2,FALSE),"")</f>
        <v/>
      </c>
      <c r="Q106" s="40" t="str">
        <f t="shared" si="25"/>
        <v/>
      </c>
      <c r="R106" s="6">
        <f t="shared" si="26"/>
        <v>0</v>
      </c>
      <c r="S106" s="6">
        <f>IF(AND(D106&lt;=L$4,P106&lt;&gt;"Y"),IF(N106&lt;VLOOKUP(O106,Runners!A$3:CT$201,S$1,FALSE),IF(Y$2="zero",0,Y$2),0),0)</f>
        <v>0</v>
      </c>
      <c r="T106" s="6">
        <f t="shared" si="27"/>
        <v>0</v>
      </c>
      <c r="U106" s="2"/>
      <c r="V106" s="2" t="str">
        <f>IF(O106&lt;&gt;"",VLOOKUP(O106,Runners!CZ$3:DM$201,V$1,FALSE),"")</f>
        <v/>
      </c>
      <c r="W106" s="19" t="str">
        <f t="shared" si="28"/>
        <v/>
      </c>
    </row>
    <row r="107" spans="1:23" x14ac:dyDescent="0.2">
      <c r="A107" s="1" t="s">
        <v>25</v>
      </c>
      <c r="C107" s="3">
        <f>IF(A107&lt;&gt;"",VLOOKUP(A107,Runners!A$3:AS$201,C$1,FALSE),0)</f>
        <v>1.3888888888888888E-2</v>
      </c>
      <c r="D107" s="6">
        <f t="shared" si="22"/>
        <v>103</v>
      </c>
      <c r="E107" s="2"/>
      <c r="F107" s="2">
        <f t="shared" si="23"/>
        <v>0</v>
      </c>
      <c r="J107" s="1" t="str">
        <f t="shared" si="24"/>
        <v>Richard Storey</v>
      </c>
      <c r="M107" s="8" t="str">
        <f>IF(D107&lt;=L$4,SMALL(E$4:E$202,D107),"")</f>
        <v/>
      </c>
      <c r="N107" s="8" t="str">
        <f>IF(D107&lt;=L$4,VLOOKUP(M107,E$4:F$202,2,FALSE),"")</f>
        <v/>
      </c>
      <c r="O107" s="1" t="str">
        <f>IF(D107&lt;=L$4,VLOOKUP(M107,E$4:J$202,6,FALSE),"")</f>
        <v/>
      </c>
      <c r="P107" s="40" t="str">
        <f>IF(D107&lt;=L$4,VLOOKUP(O107,A$4:B$202,2,FALSE),"")</f>
        <v/>
      </c>
      <c r="Q107" s="40" t="str">
        <f t="shared" si="25"/>
        <v/>
      </c>
      <c r="R107" s="6">
        <f t="shared" si="26"/>
        <v>0</v>
      </c>
      <c r="S107" s="6">
        <f>IF(AND(D107&lt;=L$4,P107&lt;&gt;"Y"),IF(N107&lt;VLOOKUP(O107,Runners!A$3:CT$201,S$1,FALSE),IF(Y$2="zero",0,Y$2),0),0)</f>
        <v>0</v>
      </c>
      <c r="T107" s="6">
        <f t="shared" si="27"/>
        <v>0</v>
      </c>
      <c r="U107" s="2"/>
      <c r="V107" s="2" t="str">
        <f>IF(O107&lt;&gt;"",VLOOKUP(O107,Runners!CZ$3:DM$201,V$1,FALSE),"")</f>
        <v/>
      </c>
      <c r="W107" s="19" t="str">
        <f t="shared" si="28"/>
        <v/>
      </c>
    </row>
    <row r="108" spans="1:23" x14ac:dyDescent="0.2">
      <c r="A108" s="1" t="s">
        <v>52</v>
      </c>
      <c r="C108" s="3">
        <f>IF(A108&lt;&gt;"",VLOOKUP(A108,Runners!A$3:AS$201,C$1,FALSE),0)</f>
        <v>1.1458333333333333E-2</v>
      </c>
      <c r="D108" s="6">
        <f t="shared" si="22"/>
        <v>104</v>
      </c>
      <c r="E108" s="2"/>
      <c r="F108" s="2">
        <f t="shared" si="23"/>
        <v>0</v>
      </c>
      <c r="J108" s="1" t="str">
        <f t="shared" si="24"/>
        <v>Robert Parker</v>
      </c>
      <c r="M108" s="8" t="str">
        <f>IF(D108&lt;=L$4,SMALL(E$4:E$202,D108),"")</f>
        <v/>
      </c>
      <c r="N108" s="8" t="str">
        <f>IF(D108&lt;=L$4,VLOOKUP(M108,E$4:F$202,2,FALSE),"")</f>
        <v/>
      </c>
      <c r="O108" s="1" t="str">
        <f>IF(D108&lt;=L$4,VLOOKUP(M108,E$4:J$202,6,FALSE),"")</f>
        <v/>
      </c>
      <c r="P108" s="40" t="str">
        <f>IF(D108&lt;=L$4,VLOOKUP(O108,A$4:B$202,2,FALSE),"")</f>
        <v/>
      </c>
      <c r="Q108" s="40" t="str">
        <f t="shared" si="25"/>
        <v/>
      </c>
      <c r="R108" s="6">
        <f t="shared" si="26"/>
        <v>0</v>
      </c>
      <c r="S108" s="6">
        <f>IF(AND(D108&lt;=L$4,P108&lt;&gt;"Y"),IF(N108&lt;VLOOKUP(O108,Runners!A$3:CT$201,S$1,FALSE),IF(Y$2="zero",0,Y$2),0),0)</f>
        <v>0</v>
      </c>
      <c r="T108" s="6">
        <f t="shared" si="27"/>
        <v>0</v>
      </c>
      <c r="U108" s="2"/>
      <c r="V108" s="2" t="str">
        <f>IF(O108&lt;&gt;"",VLOOKUP(O108,Runners!CZ$3:DM$201,V$1,FALSE),"")</f>
        <v/>
      </c>
      <c r="W108" s="19" t="str">
        <f t="shared" si="28"/>
        <v/>
      </c>
    </row>
    <row r="109" spans="1:23" x14ac:dyDescent="0.2">
      <c r="A109" s="1" t="s">
        <v>18</v>
      </c>
      <c r="C109" s="3">
        <f>IF(A109&lt;&gt;"",VLOOKUP(A109,Runners!A$3:AS$201,C$1,FALSE),0)</f>
        <v>2.0312500000000001E-2</v>
      </c>
      <c r="D109" s="6">
        <f t="shared" si="22"/>
        <v>105</v>
      </c>
      <c r="E109" s="2"/>
      <c r="F109" s="2">
        <f t="shared" si="23"/>
        <v>0</v>
      </c>
      <c r="J109" s="1" t="str">
        <f t="shared" si="24"/>
        <v>Ross McKelvie</v>
      </c>
      <c r="M109" s="8" t="str">
        <f>IF(D109&lt;=L$4,SMALL(E$4:E$202,D109),"")</f>
        <v/>
      </c>
      <c r="N109" s="8" t="str">
        <f>IF(D109&lt;=L$4,VLOOKUP(M109,E$4:F$202,2,FALSE),"")</f>
        <v/>
      </c>
      <c r="O109" s="1" t="str">
        <f>IF(D109&lt;=L$4,VLOOKUP(M109,E$4:J$202,6,FALSE),"")</f>
        <v/>
      </c>
      <c r="P109" s="40" t="str">
        <f>IF(D109&lt;=L$4,VLOOKUP(O109,A$4:B$202,2,FALSE),"")</f>
        <v/>
      </c>
      <c r="Q109" s="40" t="str">
        <f t="shared" si="25"/>
        <v/>
      </c>
      <c r="R109" s="6">
        <f t="shared" si="26"/>
        <v>0</v>
      </c>
      <c r="S109" s="6">
        <f>IF(AND(D109&lt;=L$4,P109&lt;&gt;"Y"),IF(N109&lt;VLOOKUP(O109,Runners!A$3:CT$201,S$1,FALSE),IF(Y$2="zero",0,Y$2),0),0)</f>
        <v>0</v>
      </c>
      <c r="T109" s="6">
        <f t="shared" si="27"/>
        <v>0</v>
      </c>
      <c r="U109" s="2"/>
      <c r="V109" s="2" t="str">
        <f>IF(O109&lt;&gt;"",VLOOKUP(O109,Runners!CZ$3:DM$201,V$1,FALSE),"")</f>
        <v/>
      </c>
      <c r="W109" s="19" t="str">
        <f t="shared" si="28"/>
        <v/>
      </c>
    </row>
    <row r="110" spans="1:23" x14ac:dyDescent="0.2">
      <c r="A110" s="1" t="s">
        <v>28</v>
      </c>
      <c r="C110" s="3">
        <f>IF(A110&lt;&gt;"",VLOOKUP(A110,Runners!A$3:AS$201,C$1,FALSE),0)</f>
        <v>1.1284722222222222E-2</v>
      </c>
      <c r="D110" s="6">
        <f t="shared" si="22"/>
        <v>106</v>
      </c>
      <c r="E110" s="2"/>
      <c r="F110" s="2">
        <f t="shared" si="23"/>
        <v>0</v>
      </c>
      <c r="J110" s="1" t="str">
        <f t="shared" si="24"/>
        <v>Roy Stevens</v>
      </c>
      <c r="M110" s="8" t="str">
        <f>IF(D110&lt;=L$4,SMALL(E$4:E$202,D110),"")</f>
        <v/>
      </c>
      <c r="N110" s="8" t="str">
        <f>IF(D110&lt;=L$4,VLOOKUP(M110,E$4:F$202,2,FALSE),"")</f>
        <v/>
      </c>
      <c r="O110" s="1" t="str">
        <f>IF(D110&lt;=L$4,VLOOKUP(M110,E$4:J$202,6,FALSE),"")</f>
        <v/>
      </c>
      <c r="P110" s="40" t="str">
        <f>IF(D110&lt;=L$4,VLOOKUP(O110,A$4:B$202,2,FALSE),"")</f>
        <v/>
      </c>
      <c r="Q110" s="40" t="str">
        <f t="shared" si="25"/>
        <v/>
      </c>
      <c r="R110" s="6">
        <f t="shared" si="26"/>
        <v>0</v>
      </c>
      <c r="S110" s="6">
        <f>IF(AND(D110&lt;=L$4,P110&lt;&gt;"Y"),IF(N110&lt;VLOOKUP(O110,Runners!A$3:CT$201,S$1,FALSE),IF(Y$2="zero",0,Y$2),0),0)</f>
        <v>0</v>
      </c>
      <c r="T110" s="6">
        <f t="shared" si="27"/>
        <v>0</v>
      </c>
      <c r="U110" s="2"/>
      <c r="V110" s="2" t="str">
        <f>IF(O110&lt;&gt;"",VLOOKUP(O110,Runners!CZ$3:DM$201,V$1,FALSE),"")</f>
        <v/>
      </c>
      <c r="W110" s="19" t="str">
        <f t="shared" si="28"/>
        <v/>
      </c>
    </row>
    <row r="111" spans="1:23" x14ac:dyDescent="0.2">
      <c r="A111" s="1" t="s">
        <v>51</v>
      </c>
      <c r="C111" s="3">
        <f>IF(A111&lt;&gt;"",VLOOKUP(A111,Runners!A$3:AS$201,C$1,FALSE),0)</f>
        <v>8.3333333333333332E-3</v>
      </c>
      <c r="D111" s="6">
        <f t="shared" si="22"/>
        <v>107</v>
      </c>
      <c r="E111" s="2"/>
      <c r="F111" s="2">
        <f t="shared" si="23"/>
        <v>0</v>
      </c>
      <c r="J111" s="1" t="str">
        <f t="shared" si="24"/>
        <v>Ruth Bye</v>
      </c>
      <c r="M111" s="8" t="str">
        <f>IF(D111&lt;=L$4,SMALL(E$4:E$202,D111),"")</f>
        <v/>
      </c>
      <c r="N111" s="8" t="str">
        <f>IF(D111&lt;=L$4,VLOOKUP(M111,E$4:F$202,2,FALSE),"")</f>
        <v/>
      </c>
      <c r="O111" s="1" t="str">
        <f>IF(D111&lt;=L$4,VLOOKUP(M111,E$4:J$202,6,FALSE),"")</f>
        <v/>
      </c>
      <c r="P111" s="40" t="str">
        <f>IF(D111&lt;=L$4,VLOOKUP(O111,A$4:B$202,2,FALSE),"")</f>
        <v/>
      </c>
      <c r="Q111" s="40" t="str">
        <f t="shared" si="25"/>
        <v/>
      </c>
      <c r="R111" s="6">
        <f t="shared" si="26"/>
        <v>0</v>
      </c>
      <c r="S111" s="6">
        <f>IF(AND(D111&lt;=L$4,P111&lt;&gt;"Y"),IF(N111&lt;VLOOKUP(O111,Runners!A$3:CT$201,S$1,FALSE),IF(Y$2="zero",0,Y$2),0),0)</f>
        <v>0</v>
      </c>
      <c r="T111" s="6">
        <f t="shared" si="27"/>
        <v>0</v>
      </c>
      <c r="U111" s="2"/>
      <c r="V111" s="2" t="str">
        <f>IF(O111&lt;&gt;"",VLOOKUP(O111,Runners!CZ$3:DM$201,V$1,FALSE),"")</f>
        <v/>
      </c>
      <c r="W111" s="19" t="str">
        <f t="shared" si="28"/>
        <v/>
      </c>
    </row>
    <row r="112" spans="1:23" x14ac:dyDescent="0.2">
      <c r="A112" s="1" t="s">
        <v>49</v>
      </c>
      <c r="B112" s="3"/>
      <c r="C112" s="3">
        <f>IF(A112&lt;&gt;"",VLOOKUP(A112,Runners!A$3:AS$201,C$1,FALSE),0)</f>
        <v>1.1284722222222222E-2</v>
      </c>
      <c r="D112" s="6">
        <f t="shared" si="22"/>
        <v>108</v>
      </c>
      <c r="E112" s="2"/>
      <c r="F112" s="2">
        <f t="shared" si="23"/>
        <v>0</v>
      </c>
      <c r="J112" s="1" t="str">
        <f t="shared" si="24"/>
        <v>Ruth Wheatley</v>
      </c>
      <c r="M112" s="8" t="str">
        <f>IF(D112&lt;=L$4,SMALL(E$4:E$202,D112),"")</f>
        <v/>
      </c>
      <c r="N112" s="8" t="str">
        <f>IF(D112&lt;=L$4,VLOOKUP(M112,E$4:F$202,2,FALSE),"")</f>
        <v/>
      </c>
      <c r="O112" s="1" t="str">
        <f>IF(D112&lt;=L$4,VLOOKUP(M112,E$4:J$202,6,FALSE),"")</f>
        <v/>
      </c>
      <c r="P112" s="40" t="str">
        <f>IF(D112&lt;=L$4,VLOOKUP(O112,A$4:B$202,2,FALSE),"")</f>
        <v/>
      </c>
      <c r="Q112" s="40" t="str">
        <f t="shared" si="25"/>
        <v/>
      </c>
      <c r="R112" s="6">
        <f t="shared" si="26"/>
        <v>0</v>
      </c>
      <c r="S112" s="6">
        <f>IF(AND(D112&lt;=L$4,P112&lt;&gt;"Y"),IF(N112&lt;VLOOKUP(O112,Runners!A$3:CT$201,S$1,FALSE),IF(Y$2="zero",0,Y$2),0),0)</f>
        <v>0</v>
      </c>
      <c r="T112" s="6">
        <f t="shared" si="27"/>
        <v>0</v>
      </c>
      <c r="U112" s="2"/>
      <c r="V112" s="2" t="str">
        <f>IF(O112&lt;&gt;"",VLOOKUP(O112,Runners!CZ$3:DM$201,V$1,FALSE),"")</f>
        <v/>
      </c>
      <c r="W112" s="19" t="str">
        <f t="shared" si="28"/>
        <v/>
      </c>
    </row>
    <row r="113" spans="1:23" x14ac:dyDescent="0.2">
      <c r="A113" s="1" t="s">
        <v>201</v>
      </c>
      <c r="C113" s="3">
        <f>IF(A113&lt;&gt;"",VLOOKUP(A113,Runners!A$3:AS$201,C$1,FALSE),0)</f>
        <v>6.076388888888889E-3</v>
      </c>
      <c r="D113" s="6">
        <f t="shared" si="22"/>
        <v>109</v>
      </c>
      <c r="E113" s="2"/>
      <c r="F113" s="2">
        <f t="shared" si="23"/>
        <v>0</v>
      </c>
      <c r="J113" s="1" t="str">
        <f t="shared" si="24"/>
        <v>Sarah Cook</v>
      </c>
      <c r="M113" s="8" t="str">
        <f>IF(D113&lt;=L$4,SMALL(E$4:E$202,D113),"")</f>
        <v/>
      </c>
      <c r="N113" s="8" t="str">
        <f>IF(D113&lt;=L$4,VLOOKUP(M113,E$4:F$202,2,FALSE),"")</f>
        <v/>
      </c>
      <c r="O113" s="1" t="str">
        <f>IF(D113&lt;=L$4,VLOOKUP(M113,E$4:J$202,6,FALSE),"")</f>
        <v/>
      </c>
      <c r="P113" s="40" t="str">
        <f>IF(D113&lt;=L$4,VLOOKUP(O113,A$4:B$202,2,FALSE),"")</f>
        <v/>
      </c>
      <c r="Q113" s="40" t="str">
        <f t="shared" si="25"/>
        <v/>
      </c>
      <c r="R113" s="6">
        <f t="shared" si="26"/>
        <v>0</v>
      </c>
      <c r="S113" s="6">
        <f>IF(AND(D113&lt;=L$4,P113&lt;&gt;"Y"),IF(N113&lt;VLOOKUP(O113,Runners!A$3:CT$201,S$1,FALSE),IF(Y$2="zero",0,Y$2),0),0)</f>
        <v>0</v>
      </c>
      <c r="T113" s="6">
        <f t="shared" si="27"/>
        <v>0</v>
      </c>
      <c r="U113" s="2"/>
      <c r="V113" s="2" t="str">
        <f>IF(O113&lt;&gt;"",VLOOKUP(O113,Runners!CZ$3:DM$201,V$1,FALSE),"")</f>
        <v/>
      </c>
      <c r="W113" s="19" t="str">
        <f t="shared" si="28"/>
        <v/>
      </c>
    </row>
    <row r="114" spans="1:23" x14ac:dyDescent="0.2">
      <c r="A114" s="1" t="s">
        <v>188</v>
      </c>
      <c r="C114" s="3">
        <f>IF(A114&lt;&gt;"",VLOOKUP(A114,Runners!A$3:AS$201,C$1,FALSE),0)</f>
        <v>9.2013888888888892E-3</v>
      </c>
      <c r="D114" s="6">
        <f t="shared" si="22"/>
        <v>110</v>
      </c>
      <c r="E114" s="2"/>
      <c r="F114" s="2">
        <f t="shared" si="23"/>
        <v>0</v>
      </c>
      <c r="J114" s="1" t="str">
        <f t="shared" si="24"/>
        <v>Simon Smith</v>
      </c>
      <c r="M114" s="8" t="str">
        <f>IF(D114&lt;=L$4,SMALL(E$4:E$202,D114),"")</f>
        <v/>
      </c>
      <c r="N114" s="8" t="str">
        <f>IF(D114&lt;=L$4,VLOOKUP(M114,E$4:F$202,2,FALSE),"")</f>
        <v/>
      </c>
      <c r="O114" s="1" t="str">
        <f>IF(D114&lt;=L$4,VLOOKUP(M114,E$4:J$202,6,FALSE),"")</f>
        <v/>
      </c>
      <c r="P114" s="40" t="str">
        <f>IF(D114&lt;=L$4,VLOOKUP(O114,A$4:B$202,2,FALSE),"")</f>
        <v/>
      </c>
      <c r="Q114" s="40" t="str">
        <f t="shared" si="25"/>
        <v/>
      </c>
      <c r="R114" s="6">
        <f t="shared" si="26"/>
        <v>0</v>
      </c>
      <c r="S114" s="6">
        <f>IF(AND(D114&lt;=L$4,P114&lt;&gt;"Y"),IF(N114&lt;VLOOKUP(O114,Runners!A$3:CT$201,S$1,FALSE),IF(Y$2="zero",0,Y$2),0),0)</f>
        <v>0</v>
      </c>
      <c r="T114" s="6">
        <f t="shared" si="27"/>
        <v>0</v>
      </c>
      <c r="U114" s="2"/>
      <c r="V114" s="2" t="str">
        <f>IF(O114&lt;&gt;"",VLOOKUP(O114,Runners!CZ$3:DM$201,V$1,FALSE),"")</f>
        <v/>
      </c>
      <c r="W114" s="19" t="str">
        <f t="shared" si="28"/>
        <v/>
      </c>
    </row>
    <row r="115" spans="1:23" x14ac:dyDescent="0.2">
      <c r="A115" s="1" t="s">
        <v>191</v>
      </c>
      <c r="C115" s="3">
        <f>IF(A115&lt;&gt;"",VLOOKUP(A115,Runners!A$3:AS$201,C$1,FALSE),0)</f>
        <v>1.4930555555555556E-2</v>
      </c>
      <c r="D115" s="6">
        <f t="shared" si="22"/>
        <v>111</v>
      </c>
      <c r="E115" s="2"/>
      <c r="F115" s="2">
        <f t="shared" si="23"/>
        <v>0</v>
      </c>
      <c r="J115" s="1" t="str">
        <f t="shared" si="24"/>
        <v>Sophie Bohannon</v>
      </c>
      <c r="M115" s="8" t="str">
        <f>IF(D115&lt;=L$4,SMALL(E$4:E$202,D115),"")</f>
        <v/>
      </c>
      <c r="N115" s="8" t="str">
        <f>IF(D115&lt;=L$4,VLOOKUP(M115,E$4:F$202,2,FALSE),"")</f>
        <v/>
      </c>
      <c r="O115" s="1" t="str">
        <f>IF(D115&lt;=L$4,VLOOKUP(M115,E$4:J$202,6,FALSE),"")</f>
        <v/>
      </c>
      <c r="P115" s="40" t="str">
        <f>IF(D115&lt;=L$4,VLOOKUP(O115,A$4:B$202,2,FALSE),"")</f>
        <v/>
      </c>
      <c r="Q115" s="40" t="str">
        <f t="shared" si="25"/>
        <v/>
      </c>
      <c r="R115" s="6">
        <f t="shared" si="26"/>
        <v>0</v>
      </c>
      <c r="S115" s="6">
        <f>IF(AND(D115&lt;=L$4,P115&lt;&gt;"Y"),IF(N115&lt;VLOOKUP(O115,Runners!A$3:CT$201,S$1,FALSE),IF(Y$2="zero",0,Y$2),0),0)</f>
        <v>0</v>
      </c>
      <c r="T115" s="6">
        <f t="shared" si="27"/>
        <v>0</v>
      </c>
      <c r="U115" s="2"/>
      <c r="V115" s="2" t="str">
        <f>IF(O115&lt;&gt;"",VLOOKUP(O115,Runners!CZ$3:DM$201,V$1,FALSE),"")</f>
        <v/>
      </c>
      <c r="W115" s="19" t="str">
        <f t="shared" si="28"/>
        <v/>
      </c>
    </row>
    <row r="116" spans="1:23" x14ac:dyDescent="0.2">
      <c r="A116" s="1" t="s">
        <v>12</v>
      </c>
      <c r="C116" s="3">
        <f>IF(A116&lt;&gt;"",VLOOKUP(A116,Runners!A$3:AS$201,C$1,FALSE),0)</f>
        <v>6.4236111111111108E-3</v>
      </c>
      <c r="D116" s="6">
        <f t="shared" si="22"/>
        <v>112</v>
      </c>
      <c r="E116" s="2"/>
      <c r="F116" s="2">
        <f t="shared" si="23"/>
        <v>0</v>
      </c>
      <c r="J116" s="1" t="str">
        <f t="shared" si="24"/>
        <v>Steve Tate</v>
      </c>
      <c r="M116" s="8" t="str">
        <f>IF(D116&lt;=L$4,SMALL(E$4:E$202,D116),"")</f>
        <v/>
      </c>
      <c r="N116" s="8" t="str">
        <f>IF(D116&lt;=L$4,VLOOKUP(M116,E$4:F$202,2,FALSE),"")</f>
        <v/>
      </c>
      <c r="O116" s="1" t="str">
        <f>IF(D116&lt;=L$4,VLOOKUP(M116,E$4:J$202,6,FALSE),"")</f>
        <v/>
      </c>
      <c r="P116" s="40" t="str">
        <f>IF(D116&lt;=L$4,VLOOKUP(O116,A$4:B$202,2,FALSE),"")</f>
        <v/>
      </c>
      <c r="Q116" s="40" t="str">
        <f t="shared" si="25"/>
        <v/>
      </c>
      <c r="R116" s="6">
        <f t="shared" si="26"/>
        <v>0</v>
      </c>
      <c r="S116" s="6">
        <f>IF(AND(D116&lt;=L$4,P116&lt;&gt;"Y"),IF(N116&lt;VLOOKUP(O116,Runners!A$3:CT$201,S$1,FALSE),IF(Y$2="zero",0,Y$2),0),0)</f>
        <v>0</v>
      </c>
      <c r="T116" s="6">
        <f t="shared" si="27"/>
        <v>0</v>
      </c>
      <c r="U116" s="2"/>
      <c r="V116" s="2" t="str">
        <f>IF(O116&lt;&gt;"",VLOOKUP(O116,Runners!CZ$3:DM$201,V$1,FALSE),"")</f>
        <v/>
      </c>
      <c r="W116" s="19" t="str">
        <f t="shared" si="28"/>
        <v/>
      </c>
    </row>
    <row r="117" spans="1:23" x14ac:dyDescent="0.2">
      <c r="A117" s="1" t="s">
        <v>198</v>
      </c>
      <c r="C117" s="3">
        <f>IF(A117&lt;&gt;"",VLOOKUP(A117,Runners!A$3:AS$201,C$1,FALSE),0)</f>
        <v>1.3194444444444444E-2</v>
      </c>
      <c r="D117" s="6">
        <f t="shared" si="22"/>
        <v>113</v>
      </c>
      <c r="E117" s="2"/>
      <c r="F117" s="2">
        <f t="shared" si="23"/>
        <v>0</v>
      </c>
      <c r="J117" s="1" t="str">
        <f t="shared" si="24"/>
        <v>Steve Wise</v>
      </c>
      <c r="M117" s="8" t="str">
        <f>IF(D117&lt;=L$4,SMALL(E$4:E$202,D117),"")</f>
        <v/>
      </c>
      <c r="N117" s="8" t="str">
        <f>IF(D117&lt;=L$4,VLOOKUP(M117,E$4:F$202,2,FALSE),"")</f>
        <v/>
      </c>
      <c r="O117" s="1" t="str">
        <f>IF(D117&lt;=L$4,VLOOKUP(M117,E$4:J$202,6,FALSE),"")</f>
        <v/>
      </c>
      <c r="P117" s="40" t="str">
        <f>IF(D117&lt;=L$4,VLOOKUP(O117,A$4:B$202,2,FALSE),"")</f>
        <v/>
      </c>
      <c r="Q117" s="40" t="str">
        <f t="shared" si="25"/>
        <v/>
      </c>
      <c r="R117" s="6">
        <f t="shared" si="26"/>
        <v>0</v>
      </c>
      <c r="S117" s="6">
        <f>IF(AND(D117&lt;=L$4,P117&lt;&gt;"Y"),IF(N117&lt;VLOOKUP(O117,Runners!A$3:CT$201,S$1,FALSE),IF(Y$2="zero",0,Y$2),0),0)</f>
        <v>0</v>
      </c>
      <c r="T117" s="6">
        <f t="shared" si="27"/>
        <v>0</v>
      </c>
      <c r="U117" s="2"/>
      <c r="V117" s="2" t="str">
        <f>IF(O117&lt;&gt;"",VLOOKUP(O117,Runners!CZ$3:DM$201,V$1,FALSE),"")</f>
        <v/>
      </c>
      <c r="W117" s="19" t="str">
        <f t="shared" si="28"/>
        <v/>
      </c>
    </row>
    <row r="118" spans="1:23" x14ac:dyDescent="0.2">
      <c r="A118" s="1" t="s">
        <v>4</v>
      </c>
      <c r="C118" s="3">
        <f>IF(A118&lt;&gt;"",VLOOKUP(A118,Runners!A$3:AS$201,C$1,FALSE),0)</f>
        <v>1.1805555555555555E-2</v>
      </c>
      <c r="D118" s="6">
        <f t="shared" si="22"/>
        <v>114</v>
      </c>
      <c r="E118" s="2"/>
      <c r="F118" s="2">
        <f t="shared" si="23"/>
        <v>0</v>
      </c>
      <c r="J118" s="1" t="str">
        <f t="shared" si="24"/>
        <v>Sue Hawitt</v>
      </c>
      <c r="M118" s="8" t="str">
        <f>IF(D118&lt;=L$4,SMALL(E$4:E$202,D118),"")</f>
        <v/>
      </c>
      <c r="N118" s="8" t="str">
        <f>IF(D118&lt;=L$4,VLOOKUP(M118,E$4:F$202,2,FALSE),"")</f>
        <v/>
      </c>
      <c r="O118" s="1" t="str">
        <f>IF(D118&lt;=L$4,VLOOKUP(M118,E$4:J$202,6,FALSE),"")</f>
        <v/>
      </c>
      <c r="P118" s="40" t="str">
        <f>IF(D118&lt;=L$4,VLOOKUP(O118,A$4:B$202,2,FALSE),"")</f>
        <v/>
      </c>
      <c r="Q118" s="40" t="str">
        <f t="shared" si="25"/>
        <v/>
      </c>
      <c r="R118" s="6">
        <f t="shared" si="26"/>
        <v>0</v>
      </c>
      <c r="S118" s="6">
        <f>IF(AND(D118&lt;=L$4,P118&lt;&gt;"Y"),IF(N118&lt;VLOOKUP(O118,Runners!A$3:CT$201,S$1,FALSE),IF(Y$2="zero",0,Y$2),0),0)</f>
        <v>0</v>
      </c>
      <c r="T118" s="6">
        <f t="shared" si="27"/>
        <v>0</v>
      </c>
      <c r="U118" s="2"/>
      <c r="V118" s="2" t="str">
        <f>IF(O118&lt;&gt;"",VLOOKUP(O118,Runners!CZ$3:DM$201,V$1,FALSE),"")</f>
        <v/>
      </c>
      <c r="W118" s="19" t="str">
        <f t="shared" si="28"/>
        <v/>
      </c>
    </row>
    <row r="119" spans="1:23" x14ac:dyDescent="0.2">
      <c r="A119" s="1" t="s">
        <v>174</v>
      </c>
      <c r="C119" s="3">
        <f>IF(A119&lt;&gt;"",VLOOKUP(A119,Runners!A$3:AS$201,C$1,FALSE),0)</f>
        <v>5.0347222222222225E-3</v>
      </c>
      <c r="D119" s="6">
        <f t="shared" si="22"/>
        <v>115</v>
      </c>
      <c r="E119" s="2"/>
      <c r="F119" s="2">
        <f t="shared" si="23"/>
        <v>0</v>
      </c>
      <c r="J119" s="1" t="str">
        <f t="shared" si="24"/>
        <v>Sue Henry</v>
      </c>
      <c r="M119" s="8" t="str">
        <f>IF(D119&lt;=L$4,SMALL(E$4:E$202,D119),"")</f>
        <v/>
      </c>
      <c r="N119" s="8" t="str">
        <f>IF(D119&lt;=L$4,VLOOKUP(M119,E$4:F$202,2,FALSE),"")</f>
        <v/>
      </c>
      <c r="O119" s="1" t="str">
        <f>IF(D119&lt;=L$4,VLOOKUP(M119,E$4:J$202,6,FALSE),"")</f>
        <v/>
      </c>
      <c r="P119" s="40" t="str">
        <f>IF(D119&lt;=L$4,VLOOKUP(O119,A$4:B$202,2,FALSE),"")</f>
        <v/>
      </c>
      <c r="Q119" s="40" t="str">
        <f t="shared" si="25"/>
        <v/>
      </c>
      <c r="R119" s="6">
        <f t="shared" si="26"/>
        <v>0</v>
      </c>
      <c r="S119" s="6">
        <f>IF(AND(D119&lt;=L$4,P119&lt;&gt;"Y"),IF(N119&lt;VLOOKUP(O119,Runners!A$3:CT$201,S$1,FALSE),IF(Y$2="zero",0,Y$2),0),0)</f>
        <v>0</v>
      </c>
      <c r="T119" s="6">
        <f t="shared" si="27"/>
        <v>0</v>
      </c>
      <c r="U119" s="2"/>
      <c r="V119" s="2" t="str">
        <f>IF(O119&lt;&gt;"",VLOOKUP(O119,Runners!CZ$3:DM$201,V$1,FALSE),"")</f>
        <v/>
      </c>
      <c r="W119" s="19" t="str">
        <f t="shared" si="28"/>
        <v/>
      </c>
    </row>
    <row r="120" spans="1:23" x14ac:dyDescent="0.2">
      <c r="A120" s="1" t="s">
        <v>24</v>
      </c>
      <c r="C120" s="3">
        <f>IF(A120&lt;&gt;"",VLOOKUP(A120,Runners!A$3:AS$201,C$1,FALSE),0)</f>
        <v>3.472222222222222E-3</v>
      </c>
      <c r="D120" s="6">
        <f t="shared" si="22"/>
        <v>116</v>
      </c>
      <c r="E120" s="2">
        <v>3.3287037037037039E-2</v>
      </c>
      <c r="F120" s="2">
        <f t="shared" si="23"/>
        <v>2.9814814814814815E-2</v>
      </c>
      <c r="J120" s="1" t="str">
        <f t="shared" si="24"/>
        <v>Sylvia Gittins</v>
      </c>
      <c r="M120" s="8" t="str">
        <f>IF(D120&lt;=L$4,SMALL(E$4:E$202,D120),"")</f>
        <v/>
      </c>
      <c r="N120" s="8" t="str">
        <f>IF(D120&lt;=L$4,VLOOKUP(M120,E$4:F$202,2,FALSE),"")</f>
        <v/>
      </c>
      <c r="O120" s="1" t="str">
        <f>IF(D120&lt;=L$4,VLOOKUP(M120,E$4:J$202,6,FALSE),"")</f>
        <v/>
      </c>
      <c r="P120" s="40" t="str">
        <f>IF(D120&lt;=L$4,VLOOKUP(O120,A$4:B$202,2,FALSE),"")</f>
        <v/>
      </c>
      <c r="Q120" s="40" t="str">
        <f t="shared" si="25"/>
        <v/>
      </c>
      <c r="R120" s="6">
        <f t="shared" si="26"/>
        <v>0</v>
      </c>
      <c r="S120" s="6">
        <f>IF(AND(D120&lt;=L$4,P120&lt;&gt;"Y"),IF(N120&lt;VLOOKUP(O120,Runners!A$3:CT$201,S$1,FALSE),IF(Y$2="zero",0,Y$2),0),0)</f>
        <v>0</v>
      </c>
      <c r="T120" s="6">
        <f t="shared" si="27"/>
        <v>0</v>
      </c>
      <c r="U120" s="2"/>
      <c r="V120" s="2" t="str">
        <f>IF(O120&lt;&gt;"",VLOOKUP(O120,Runners!CZ$3:DM$201,V$1,FALSE),"")</f>
        <v/>
      </c>
      <c r="W120" s="19" t="str">
        <f t="shared" si="28"/>
        <v/>
      </c>
    </row>
    <row r="121" spans="1:23" x14ac:dyDescent="0.2">
      <c r="A121" s="1" t="s">
        <v>211</v>
      </c>
      <c r="B121" s="3"/>
      <c r="C121" s="3">
        <f>IF(A121&lt;&gt;"",VLOOKUP(A121,Runners!A$3:AS$201,C$1,FALSE),0)</f>
        <v>1.1631944444444445E-2</v>
      </c>
      <c r="D121" s="6">
        <f t="shared" si="22"/>
        <v>117</v>
      </c>
      <c r="E121" s="2"/>
      <c r="F121" s="2">
        <f t="shared" si="23"/>
        <v>0</v>
      </c>
      <c r="J121" s="1" t="str">
        <f t="shared" si="24"/>
        <v>Terri Eccles</v>
      </c>
      <c r="M121" s="8" t="str">
        <f>IF(D121&lt;=L$4,SMALL(E$4:E$202,D121),"")</f>
        <v/>
      </c>
      <c r="N121" s="8" t="str">
        <f>IF(D121&lt;=L$4,VLOOKUP(M121,E$4:F$202,2,FALSE),"")</f>
        <v/>
      </c>
      <c r="O121" s="1" t="str">
        <f>IF(D121&lt;=L$4,VLOOKUP(M121,E$4:J$202,6,FALSE),"")</f>
        <v/>
      </c>
      <c r="P121" s="40" t="str">
        <f>IF(D121&lt;=L$4,VLOOKUP(O121,A$4:B$202,2,FALSE),"")</f>
        <v/>
      </c>
      <c r="Q121" s="40" t="str">
        <f t="shared" si="25"/>
        <v/>
      </c>
      <c r="R121" s="6">
        <f t="shared" si="26"/>
        <v>0</v>
      </c>
      <c r="S121" s="6">
        <f>IF(AND(D121&lt;=L$4,P121&lt;&gt;"Y"),IF(N121&lt;VLOOKUP(O121,Runners!A$3:CT$201,S$1,FALSE),IF(Y$2="zero",0,Y$2),0),0)</f>
        <v>0</v>
      </c>
      <c r="T121" s="6">
        <f t="shared" si="27"/>
        <v>0</v>
      </c>
      <c r="U121" s="2"/>
      <c r="V121" s="2" t="str">
        <f>IF(O121&lt;&gt;"",VLOOKUP(O121,Runners!CZ$3:DM$201,V$1,FALSE),"")</f>
        <v/>
      </c>
      <c r="W121" s="19" t="str">
        <f t="shared" si="28"/>
        <v/>
      </c>
    </row>
    <row r="122" spans="1:23" x14ac:dyDescent="0.2">
      <c r="A122" s="1" t="s">
        <v>220</v>
      </c>
      <c r="B122" s="3"/>
      <c r="C122" s="3">
        <f>IF(A122&lt;&gt;"",VLOOKUP(A122,Runners!A$3:AS$201,C$1,FALSE),0)</f>
        <v>1.40625E-2</v>
      </c>
      <c r="D122" s="6">
        <f t="shared" si="22"/>
        <v>118</v>
      </c>
      <c r="E122" s="2"/>
      <c r="F122" s="2">
        <f t="shared" si="23"/>
        <v>0</v>
      </c>
      <c r="J122" s="1" t="str">
        <f t="shared" si="24"/>
        <v>Tim Jefferson</v>
      </c>
      <c r="M122" s="8" t="str">
        <f>IF(D122&lt;=L$4,SMALL(E$4:E$202,D122),"")</f>
        <v/>
      </c>
      <c r="N122" s="8" t="str">
        <f>IF(D122&lt;=L$4,VLOOKUP(M122,E$4:F$202,2,FALSE),"")</f>
        <v/>
      </c>
      <c r="O122" s="1" t="str">
        <f>IF(D122&lt;=L$4,VLOOKUP(M122,E$4:J$202,6,FALSE),"")</f>
        <v/>
      </c>
      <c r="P122" s="40" t="str">
        <f>IF(D122&lt;=L$4,VLOOKUP(O122,A$4:B$202,2,FALSE),"")</f>
        <v/>
      </c>
      <c r="Q122" s="40" t="str">
        <f t="shared" si="25"/>
        <v/>
      </c>
      <c r="R122" s="6">
        <f t="shared" si="26"/>
        <v>0</v>
      </c>
      <c r="S122" s="6">
        <f>IF(AND(D122&lt;=L$4,P122&lt;&gt;"Y"),IF(N122&lt;VLOOKUP(O122,Runners!A$3:CT$201,S$1,FALSE),IF(Y$2="zero",0,Y$2),0),0)</f>
        <v>0</v>
      </c>
      <c r="T122" s="6">
        <f t="shared" si="27"/>
        <v>0</v>
      </c>
      <c r="U122" s="2"/>
      <c r="V122" s="2" t="str">
        <f>IF(O122&lt;&gt;"",VLOOKUP(O122,Runners!CZ$3:DM$201,V$1,FALSE),"")</f>
        <v/>
      </c>
      <c r="W122" s="19" t="str">
        <f t="shared" si="28"/>
        <v/>
      </c>
    </row>
    <row r="123" spans="1:23" x14ac:dyDescent="0.2">
      <c r="A123" s="1" t="s">
        <v>0</v>
      </c>
      <c r="C123" s="3">
        <f>IF(A123&lt;&gt;"",VLOOKUP(A123,Runners!A$3:AS$201,C$1,FALSE),0)</f>
        <v>1.8576388888888889E-2</v>
      </c>
      <c r="D123" s="6">
        <f t="shared" si="22"/>
        <v>119</v>
      </c>
      <c r="E123" s="2">
        <v>3.7870370370370367E-2</v>
      </c>
      <c r="F123" s="2">
        <f t="shared" si="23"/>
        <v>1.9293981481481478E-2</v>
      </c>
      <c r="J123" s="1" t="str">
        <f t="shared" si="24"/>
        <v>Tom Howarth</v>
      </c>
      <c r="M123" s="8" t="str">
        <f>IF(D123&lt;=L$4,SMALL(E$4:E$202,D123),"")</f>
        <v/>
      </c>
      <c r="N123" s="8" t="str">
        <f>IF(D123&lt;=L$4,VLOOKUP(M123,E$4:F$202,2,FALSE),"")</f>
        <v/>
      </c>
      <c r="O123" s="1" t="str">
        <f>IF(D123&lt;=L$4,VLOOKUP(M123,E$4:J$202,6,FALSE),"")</f>
        <v/>
      </c>
      <c r="P123" s="40" t="str">
        <f>IF(D123&lt;=L$4,VLOOKUP(O123,A$4:B$202,2,FALSE),"")</f>
        <v/>
      </c>
      <c r="Q123" s="40" t="str">
        <f t="shared" si="25"/>
        <v/>
      </c>
      <c r="R123" s="6">
        <f t="shared" si="26"/>
        <v>0</v>
      </c>
      <c r="S123" s="6">
        <f>IF(AND(D123&lt;=L$4,P123&lt;&gt;"Y"),IF(N123&lt;VLOOKUP(O123,Runners!A$3:CT$201,S$1,FALSE),IF(Y$2="zero",0,Y$2),0),0)</f>
        <v>0</v>
      </c>
      <c r="T123" s="6">
        <f t="shared" si="27"/>
        <v>0</v>
      </c>
      <c r="U123" s="2"/>
      <c r="V123" s="2" t="str">
        <f>IF(O123&lt;&gt;"",VLOOKUP(O123,Runners!CZ$3:DM$201,V$1,FALSE),"")</f>
        <v/>
      </c>
      <c r="W123" s="19" t="str">
        <f t="shared" si="28"/>
        <v/>
      </c>
    </row>
    <row r="124" spans="1:23" x14ac:dyDescent="0.2">
      <c r="A124" s="1" t="s">
        <v>168</v>
      </c>
      <c r="C124" s="3">
        <f>IF(A124&lt;&gt;"",VLOOKUP(A124,Runners!A$3:AS$201,C$1,FALSE),0)</f>
        <v>7.9861111111111105E-3</v>
      </c>
      <c r="D124" s="6">
        <f t="shared" si="22"/>
        <v>120</v>
      </c>
      <c r="E124" s="2"/>
      <c r="F124" s="2">
        <f t="shared" si="23"/>
        <v>0</v>
      </c>
      <c r="J124" s="1" t="str">
        <f t="shared" si="24"/>
        <v>Trevor Roberts</v>
      </c>
      <c r="M124" s="8" t="str">
        <f>IF(D124&lt;=L$4,SMALL(E$4:E$202,D124),"")</f>
        <v/>
      </c>
      <c r="N124" s="8" t="str">
        <f>IF(D124&lt;=L$4,VLOOKUP(M124,E$4:F$202,2,FALSE),"")</f>
        <v/>
      </c>
      <c r="O124" s="1" t="str">
        <f>IF(D124&lt;=L$4,VLOOKUP(M124,E$4:J$202,6,FALSE),"")</f>
        <v/>
      </c>
      <c r="P124" s="40" t="str">
        <f>IF(D124&lt;=L$4,VLOOKUP(O124,A$4:B$202,2,FALSE),"")</f>
        <v/>
      </c>
      <c r="Q124" s="40" t="str">
        <f t="shared" si="25"/>
        <v/>
      </c>
      <c r="R124" s="6">
        <f t="shared" si="26"/>
        <v>0</v>
      </c>
      <c r="S124" s="6">
        <f>IF(AND(D124&lt;=L$4,P124&lt;&gt;"Y"),IF(N124&lt;VLOOKUP(O124,Runners!A$3:CT$201,S$1,FALSE),IF(Y$2="zero",0,Y$2),0),0)</f>
        <v>0</v>
      </c>
      <c r="T124" s="6">
        <f t="shared" si="27"/>
        <v>0</v>
      </c>
      <c r="U124" s="2"/>
      <c r="V124" s="2" t="str">
        <f>IF(O124&lt;&gt;"",VLOOKUP(O124,Runners!CZ$3:DM$201,V$1,FALSE),"")</f>
        <v/>
      </c>
      <c r="W124" s="19" t="str">
        <f t="shared" si="28"/>
        <v/>
      </c>
    </row>
    <row r="125" spans="1:23" x14ac:dyDescent="0.2">
      <c r="A125" s="1" t="s">
        <v>209</v>
      </c>
      <c r="B125" s="3"/>
      <c r="C125" s="3">
        <f>IF(A125&lt;&gt;"",VLOOKUP(A125,Runners!A$3:AS$201,C$1,FALSE),0)</f>
        <v>1.0416666666666666E-2</v>
      </c>
      <c r="D125" s="6">
        <f t="shared" si="22"/>
        <v>121</v>
      </c>
      <c r="E125" s="2"/>
      <c r="F125" s="2">
        <f t="shared" si="23"/>
        <v>0</v>
      </c>
      <c r="J125" s="1" t="str">
        <f t="shared" si="24"/>
        <v>Vicky Richardson</v>
      </c>
      <c r="M125" s="8" t="str">
        <f>IF(D125&lt;=L$4,SMALL(E$4:E$202,D125),"")</f>
        <v/>
      </c>
      <c r="N125" s="8" t="str">
        <f>IF(D125&lt;=L$4,VLOOKUP(M125,E$4:F$202,2,FALSE),"")</f>
        <v/>
      </c>
      <c r="O125" s="1" t="str">
        <f>IF(D125&lt;=L$4,VLOOKUP(M125,E$4:J$202,6,FALSE),"")</f>
        <v/>
      </c>
      <c r="P125" s="40" t="str">
        <f>IF(D125&lt;=L$4,VLOOKUP(O125,A$4:B$202,2,FALSE),"")</f>
        <v/>
      </c>
      <c r="Q125" s="40" t="str">
        <f t="shared" si="25"/>
        <v/>
      </c>
      <c r="R125" s="6">
        <f t="shared" si="26"/>
        <v>0</v>
      </c>
      <c r="S125" s="6">
        <f>IF(AND(D125&lt;=L$4,P125&lt;&gt;"Y"),IF(N125&lt;VLOOKUP(O125,Runners!A$3:CT$201,S$1,FALSE),IF(Y$2="zero",0,Y$2),0),0)</f>
        <v>0</v>
      </c>
      <c r="T125" s="6">
        <f t="shared" si="27"/>
        <v>0</v>
      </c>
      <c r="U125" s="2"/>
      <c r="V125" s="2" t="str">
        <f>IF(O125&lt;&gt;"",VLOOKUP(O125,Runners!CZ$3:DM$201,V$1,FALSE),"")</f>
        <v/>
      </c>
      <c r="W125" s="19" t="str">
        <f t="shared" si="28"/>
        <v/>
      </c>
    </row>
    <row r="126" spans="1:23" x14ac:dyDescent="0.2">
      <c r="A126" s="1" t="s">
        <v>223</v>
      </c>
      <c r="C126" s="3">
        <f>IF(A126&lt;&gt;"",VLOOKUP(A126,Runners!A$3:AS$201,C$1,FALSE),0)</f>
        <v>1.3194444444444444E-2</v>
      </c>
      <c r="D126" s="6">
        <f t="shared" si="22"/>
        <v>122</v>
      </c>
      <c r="E126" s="2">
        <v>3.6006944444444446E-2</v>
      </c>
      <c r="F126" s="2">
        <f t="shared" si="23"/>
        <v>2.2812499999999999E-2</v>
      </c>
      <c r="J126" s="1" t="str">
        <f t="shared" si="24"/>
        <v>Wayne Byrne</v>
      </c>
      <c r="M126" s="8" t="str">
        <f>IF(D126&lt;=L$4,SMALL(E$4:E$202,D126),"")</f>
        <v/>
      </c>
      <c r="N126" s="8" t="str">
        <f>IF(D126&lt;=L$4,VLOOKUP(M126,E$4:F$202,2,FALSE),"")</f>
        <v/>
      </c>
      <c r="O126" s="1" t="str">
        <f>IF(D126&lt;=L$4,VLOOKUP(M126,E$4:J$202,6,FALSE),"")</f>
        <v/>
      </c>
      <c r="P126" s="40" t="str">
        <f>IF(D126&lt;=L$4,VLOOKUP(O126,A$4:B$202,2,FALSE),"")</f>
        <v/>
      </c>
      <c r="Q126" s="40" t="str">
        <f t="shared" si="25"/>
        <v/>
      </c>
      <c r="R126" s="6">
        <f t="shared" si="26"/>
        <v>0</v>
      </c>
      <c r="S126" s="6">
        <f>IF(AND(D126&lt;=L$4,P126&lt;&gt;"Y"),IF(N126&lt;VLOOKUP(O126,Runners!A$3:CT$201,S$1,FALSE),IF(Y$2="zero",0,Y$2),0),0)</f>
        <v>0</v>
      </c>
      <c r="T126" s="6">
        <f t="shared" si="27"/>
        <v>0</v>
      </c>
      <c r="U126" s="2"/>
      <c r="V126" s="2" t="str">
        <f>IF(O126&lt;&gt;"",VLOOKUP(O126,Runners!CZ$3:DM$201,V$1,FALSE),"")</f>
        <v/>
      </c>
      <c r="W126" s="19" t="str">
        <f t="shared" si="28"/>
        <v/>
      </c>
    </row>
    <row r="127" spans="1:23" x14ac:dyDescent="0.2">
      <c r="B127" s="3"/>
      <c r="C127" s="3">
        <f>IF(A127&lt;&gt;"",VLOOKUP(A127,Runners!A$3:AS$201,C$1,FALSE),0)</f>
        <v>0</v>
      </c>
      <c r="D127" s="6">
        <f t="shared" ref="D127:D129" si="29">D126+1</f>
        <v>123</v>
      </c>
      <c r="E127" s="2"/>
      <c r="F127" s="2">
        <f t="shared" ref="F127:F129" si="30">IF(E127&gt;0,E127-C127,0)</f>
        <v>0</v>
      </c>
      <c r="J127" s="1">
        <f t="shared" ref="J127:J129" si="31">A127</f>
        <v>0</v>
      </c>
      <c r="M127" s="8" t="str">
        <f>IF(D127&lt;=L$4,SMALL(E$4:E$202,D127),"")</f>
        <v/>
      </c>
      <c r="N127" s="8" t="str">
        <f>IF(D127&lt;=L$4,VLOOKUP(M127,E$4:F$202,2,FALSE),"")</f>
        <v/>
      </c>
      <c r="O127" s="1" t="str">
        <f>IF(D127&lt;=L$4,VLOOKUP(M127,E$4:J$202,6,FALSE),"")</f>
        <v/>
      </c>
      <c r="P127" s="40" t="str">
        <f>IF(D127&lt;=L$4,VLOOKUP(O127,A$4:B$202,2,FALSE),"")</f>
        <v/>
      </c>
      <c r="Q127" s="40" t="str">
        <f t="shared" ref="Q127:Q129" si="32">IF(D127&lt;=L$4,IF(P127="Y",Q126,Q126-1),"")</f>
        <v/>
      </c>
      <c r="R127" s="6">
        <f t="shared" ref="R127:R129" si="33">IF(Q127=Q126,0,IF(Q127&gt;0,Q127,1))</f>
        <v>0</v>
      </c>
      <c r="S127" s="6">
        <f>IF(AND(D127&lt;=L$4,P127&lt;&gt;"Y"),IF(N127&lt;VLOOKUP(O127,Runners!A$3:CT$201,S$1,FALSE),IF(Y$2="zero",0,Y$2),0),0)</f>
        <v>0</v>
      </c>
      <c r="T127" s="6">
        <f t="shared" ref="T127:T129" si="34">IF(AND(D127&lt;=L$4,P127&lt;&gt;"Y"),S127+R127,0)</f>
        <v>0</v>
      </c>
      <c r="U127" s="2"/>
      <c r="V127" s="2" t="str">
        <f>IF(O127&lt;&gt;"",VLOOKUP(O127,Runners!CZ$3:DM$201,V$1,FALSE),"")</f>
        <v/>
      </c>
      <c r="W127" s="19" t="str">
        <f t="shared" ref="W127:W129" si="35">IF(O127&lt;&gt;"",(V127-N127)/V127,"")</f>
        <v/>
      </c>
    </row>
    <row r="128" spans="1:23" x14ac:dyDescent="0.2">
      <c r="C128" s="3">
        <f>IF(A128&lt;&gt;"",VLOOKUP(A128,Runners!A$3:AS$201,C$1,FALSE),0)</f>
        <v>0</v>
      </c>
      <c r="D128" s="6">
        <f t="shared" si="29"/>
        <v>124</v>
      </c>
      <c r="E128" s="2"/>
      <c r="F128" s="2">
        <f t="shared" si="30"/>
        <v>0</v>
      </c>
      <c r="J128" s="1">
        <f t="shared" si="31"/>
        <v>0</v>
      </c>
      <c r="M128" s="8" t="str">
        <f>IF(D128&lt;=L$4,SMALL(E$4:E$202,D128),"")</f>
        <v/>
      </c>
      <c r="N128" s="8" t="str">
        <f>IF(D128&lt;=L$4,VLOOKUP(M128,E$4:F$202,2,FALSE),"")</f>
        <v/>
      </c>
      <c r="O128" s="1" t="str">
        <f>IF(D128&lt;=L$4,VLOOKUP(M128,E$4:J$202,6,FALSE),"")</f>
        <v/>
      </c>
      <c r="P128" s="40" t="str">
        <f>IF(D128&lt;=L$4,VLOOKUP(O128,A$4:B$202,2,FALSE),"")</f>
        <v/>
      </c>
      <c r="Q128" s="40" t="str">
        <f t="shared" si="32"/>
        <v/>
      </c>
      <c r="R128" s="6">
        <f t="shared" si="33"/>
        <v>0</v>
      </c>
      <c r="S128" s="6">
        <f>IF(AND(D128&lt;=L$4,P128&lt;&gt;"Y"),IF(N128&lt;VLOOKUP(O128,Runners!A$3:CT$201,S$1,FALSE),IF(Y$2="zero",0,Y$2),0),0)</f>
        <v>0</v>
      </c>
      <c r="T128" s="6">
        <f t="shared" si="34"/>
        <v>0</v>
      </c>
      <c r="U128" s="2"/>
      <c r="V128" s="2" t="str">
        <f>IF(O128&lt;&gt;"",VLOOKUP(O128,Runners!CZ$3:DM$201,V$1,FALSE),"")</f>
        <v/>
      </c>
      <c r="W128" s="19" t="str">
        <f t="shared" si="35"/>
        <v/>
      </c>
    </row>
    <row r="129" spans="1:23" x14ac:dyDescent="0.2">
      <c r="C129" s="3">
        <f>IF(A129&lt;&gt;"",VLOOKUP(A129,Runners!A$3:AS$201,C$1,FALSE),0)</f>
        <v>0</v>
      </c>
      <c r="D129" s="6">
        <f t="shared" si="29"/>
        <v>125</v>
      </c>
      <c r="E129" s="2"/>
      <c r="F129" s="2">
        <f t="shared" si="30"/>
        <v>0</v>
      </c>
      <c r="J129" s="1">
        <f t="shared" si="31"/>
        <v>0</v>
      </c>
      <c r="M129" s="8" t="str">
        <f>IF(D129&lt;=L$4,SMALL(E$4:E$202,D129),"")</f>
        <v/>
      </c>
      <c r="N129" s="8" t="str">
        <f>IF(D129&lt;=L$4,VLOOKUP(M129,E$4:F$202,2,FALSE),"")</f>
        <v/>
      </c>
      <c r="O129" s="1" t="str">
        <f>IF(D129&lt;=L$4,VLOOKUP(M129,E$4:J$202,6,FALSE),"")</f>
        <v/>
      </c>
      <c r="P129" s="40" t="str">
        <f>IF(D129&lt;=L$4,VLOOKUP(O129,A$4:B$202,2,FALSE),"")</f>
        <v/>
      </c>
      <c r="Q129" s="40" t="str">
        <f t="shared" si="32"/>
        <v/>
      </c>
      <c r="R129" s="6">
        <f t="shared" si="33"/>
        <v>0</v>
      </c>
      <c r="S129" s="6">
        <f>IF(AND(D129&lt;=L$4,P129&lt;&gt;"Y"),IF(N129&lt;VLOOKUP(O129,Runners!A$3:CT$201,S$1,FALSE),IF(Y$2="zero",0,Y$2),0),0)</f>
        <v>0</v>
      </c>
      <c r="T129" s="6">
        <f t="shared" si="34"/>
        <v>0</v>
      </c>
      <c r="U129" s="2"/>
      <c r="V129" s="2" t="str">
        <f>IF(O129&lt;&gt;"",VLOOKUP(O129,Runners!CZ$3:DM$201,V$1,FALSE),"")</f>
        <v/>
      </c>
      <c r="W129" s="19" t="str">
        <f t="shared" si="35"/>
        <v/>
      </c>
    </row>
    <row r="130" spans="1:23" x14ac:dyDescent="0.2">
      <c r="C130" s="3">
        <f>IF(A130&lt;&gt;"",VLOOKUP(A130,Runners!A$3:AS$201,C$1,FALSE),0)</f>
        <v>0</v>
      </c>
      <c r="D130" s="6">
        <f t="shared" ref="D130:D141" si="36">D129+1</f>
        <v>126</v>
      </c>
      <c r="E130" s="2"/>
      <c r="F130" s="2">
        <f t="shared" ref="F130:F141" si="37">IF(E130&gt;0,E130-C130,0)</f>
        <v>0</v>
      </c>
      <c r="J130" s="1">
        <f t="shared" ref="J130:J141" si="38">A130</f>
        <v>0</v>
      </c>
      <c r="M130" s="8" t="str">
        <f>IF(D130&lt;=L$4,SMALL(E$4:E$202,D130),"")</f>
        <v/>
      </c>
      <c r="N130" s="8" t="str">
        <f>IF(D130&lt;=L$4,VLOOKUP(M130,E$4:F$202,2,FALSE),"")</f>
        <v/>
      </c>
      <c r="O130" s="1" t="str">
        <f>IF(D130&lt;=L$4,VLOOKUP(M130,E$4:J$202,6,FALSE),"")</f>
        <v/>
      </c>
      <c r="P130" s="40" t="str">
        <f>IF(D130&lt;=L$4,VLOOKUP(O130,A$4:B$202,2,FALSE),"")</f>
        <v/>
      </c>
      <c r="Q130" s="40" t="str">
        <f t="shared" ref="Q130:Q141" si="39">IF(D130&lt;=L$4,IF(P130="Y",Q129,Q129-1),"")</f>
        <v/>
      </c>
      <c r="R130" s="6">
        <f t="shared" ref="R130:R141" si="40">IF(Q130=Q129,0,IF(Q130&gt;0,Q130,1))</f>
        <v>0</v>
      </c>
      <c r="S130" s="6">
        <f>IF(AND(D130&lt;=L$4,P130&lt;&gt;"Y"),IF(N130&lt;VLOOKUP(O130,Runners!A$3:CT$201,S$1,FALSE),IF(Y$2="zero",0,Y$2),0),0)</f>
        <v>0</v>
      </c>
      <c r="T130" s="6">
        <f t="shared" ref="T130:T141" si="41">IF(AND(D130&lt;=L$4,P130&lt;&gt;"Y"),S130+R130,0)</f>
        <v>0</v>
      </c>
      <c r="U130" s="2"/>
      <c r="V130" s="2" t="str">
        <f>IF(O130&lt;&gt;"",VLOOKUP(O130,Runners!CZ$3:DM$201,V$1,FALSE),"")</f>
        <v/>
      </c>
      <c r="W130" s="19" t="str">
        <f t="shared" ref="W130:W141" si="42">IF(O130&lt;&gt;"",(V130-N130)/V130,"")</f>
        <v/>
      </c>
    </row>
    <row r="131" spans="1:23" x14ac:dyDescent="0.2">
      <c r="C131" s="3">
        <f>IF(A131&lt;&gt;"",VLOOKUP(A131,Runners!A$3:AS$201,C$1,FALSE),0)</f>
        <v>0</v>
      </c>
      <c r="D131" s="6">
        <f t="shared" si="36"/>
        <v>127</v>
      </c>
      <c r="E131" s="2"/>
      <c r="F131" s="2">
        <f t="shared" si="37"/>
        <v>0</v>
      </c>
      <c r="J131" s="1">
        <f t="shared" si="38"/>
        <v>0</v>
      </c>
      <c r="M131" s="8" t="str">
        <f>IF(D131&lt;=L$4,SMALL(E$4:E$202,D131),"")</f>
        <v/>
      </c>
      <c r="N131" s="8" t="str">
        <f>IF(D131&lt;=L$4,VLOOKUP(M131,E$4:F$202,2,FALSE),"")</f>
        <v/>
      </c>
      <c r="O131" s="1" t="str">
        <f>IF(D131&lt;=L$4,VLOOKUP(M131,E$4:J$202,6,FALSE),"")</f>
        <v/>
      </c>
      <c r="P131" s="40" t="str">
        <f>IF(D131&lt;=L$4,VLOOKUP(O131,A$4:B$202,2,FALSE),"")</f>
        <v/>
      </c>
      <c r="Q131" s="40" t="str">
        <f t="shared" si="39"/>
        <v/>
      </c>
      <c r="R131" s="6">
        <f t="shared" si="40"/>
        <v>0</v>
      </c>
      <c r="S131" s="6">
        <f>IF(AND(D131&lt;=L$4,P131&lt;&gt;"Y"),IF(N131&lt;VLOOKUP(O131,Runners!A$3:CT$201,S$1,FALSE),IF(Y$2="zero",0,Y$2),0),0)</f>
        <v>0</v>
      </c>
      <c r="T131" s="6">
        <f t="shared" si="41"/>
        <v>0</v>
      </c>
      <c r="U131" s="2"/>
      <c r="V131" s="2" t="str">
        <f>IF(O131&lt;&gt;"",VLOOKUP(O131,Runners!CZ$3:DM$201,V$1,FALSE),"")</f>
        <v/>
      </c>
      <c r="W131" s="19" t="str">
        <f t="shared" si="42"/>
        <v/>
      </c>
    </row>
    <row r="132" spans="1:23" x14ac:dyDescent="0.2">
      <c r="C132" s="3">
        <f>IF(A132&lt;&gt;"",VLOOKUP(A132,Runners!A$3:AS$201,C$1,FALSE),0)</f>
        <v>0</v>
      </c>
      <c r="D132" s="6">
        <f t="shared" si="36"/>
        <v>128</v>
      </c>
      <c r="E132" s="2"/>
      <c r="F132" s="2">
        <f t="shared" si="37"/>
        <v>0</v>
      </c>
      <c r="J132" s="1">
        <f t="shared" si="38"/>
        <v>0</v>
      </c>
      <c r="M132" s="8" t="str">
        <f>IF(D132&lt;=L$4,SMALL(E$4:E$202,D132),"")</f>
        <v/>
      </c>
      <c r="N132" s="8" t="str">
        <f>IF(D132&lt;=L$4,VLOOKUP(M132,E$4:F$202,2,FALSE),"")</f>
        <v/>
      </c>
      <c r="O132" s="1" t="str">
        <f>IF(D132&lt;=L$4,VLOOKUP(M132,E$4:J$202,6,FALSE),"")</f>
        <v/>
      </c>
      <c r="P132" s="40" t="str">
        <f>IF(D132&lt;=L$4,VLOOKUP(O132,A$4:B$202,2,FALSE),"")</f>
        <v/>
      </c>
      <c r="Q132" s="40" t="str">
        <f t="shared" si="39"/>
        <v/>
      </c>
      <c r="R132" s="6">
        <f t="shared" si="40"/>
        <v>0</v>
      </c>
      <c r="S132" s="6">
        <f>IF(AND(D132&lt;=L$4,P132&lt;&gt;"Y"),IF(N132&lt;VLOOKUP(O132,Runners!A$3:CT$201,S$1,FALSE),IF(Y$2="zero",0,Y$2),0),0)</f>
        <v>0</v>
      </c>
      <c r="T132" s="6">
        <f t="shared" si="41"/>
        <v>0</v>
      </c>
      <c r="U132" s="2"/>
      <c r="V132" s="2" t="str">
        <f>IF(O132&lt;&gt;"",VLOOKUP(O132,Runners!CZ$3:DM$201,V$1,FALSE),"")</f>
        <v/>
      </c>
      <c r="W132" s="19" t="str">
        <f t="shared" si="42"/>
        <v/>
      </c>
    </row>
    <row r="133" spans="1:23" x14ac:dyDescent="0.2">
      <c r="C133" s="3">
        <f>IF(A133&lt;&gt;"",VLOOKUP(A133,Runners!A$3:AS$201,C$1,FALSE),0)</f>
        <v>0</v>
      </c>
      <c r="D133" s="6">
        <f t="shared" si="36"/>
        <v>129</v>
      </c>
      <c r="E133" s="2"/>
      <c r="F133" s="2">
        <f t="shared" si="37"/>
        <v>0</v>
      </c>
      <c r="J133" s="1">
        <f t="shared" si="38"/>
        <v>0</v>
      </c>
      <c r="M133" s="8" t="str">
        <f>IF(D133&lt;=L$4,SMALL(E$4:E$202,D133),"")</f>
        <v/>
      </c>
      <c r="N133" s="8" t="str">
        <f>IF(D133&lt;=L$4,VLOOKUP(M133,E$4:F$202,2,FALSE),"")</f>
        <v/>
      </c>
      <c r="O133" s="1" t="str">
        <f>IF(D133&lt;=L$4,VLOOKUP(M133,E$4:J$202,6,FALSE),"")</f>
        <v/>
      </c>
      <c r="P133" s="40" t="str">
        <f>IF(D133&lt;=L$4,VLOOKUP(O133,A$4:B$202,2,FALSE),"")</f>
        <v/>
      </c>
      <c r="Q133" s="40" t="str">
        <f t="shared" si="39"/>
        <v/>
      </c>
      <c r="R133" s="6">
        <f t="shared" si="40"/>
        <v>0</v>
      </c>
      <c r="S133" s="6">
        <f>IF(AND(D133&lt;=L$4,P133&lt;&gt;"Y"),IF(N133&lt;VLOOKUP(O133,Runners!A$3:CT$201,S$1,FALSE),IF(Y$2="zero",0,Y$2),0),0)</f>
        <v>0</v>
      </c>
      <c r="T133" s="6">
        <f t="shared" si="41"/>
        <v>0</v>
      </c>
      <c r="U133" s="2"/>
      <c r="V133" s="2" t="str">
        <f>IF(O133&lt;&gt;"",VLOOKUP(O133,Runners!CZ$3:DM$201,V$1,FALSE),"")</f>
        <v/>
      </c>
      <c r="W133" s="19" t="str">
        <f t="shared" si="42"/>
        <v/>
      </c>
    </row>
    <row r="134" spans="1:23" x14ac:dyDescent="0.2">
      <c r="A134" s="41"/>
      <c r="C134" s="3">
        <f>IF(A134&lt;&gt;"",VLOOKUP(A134,Runners!A$3:AS$201,C$1,FALSE),0)</f>
        <v>0</v>
      </c>
      <c r="D134" s="6">
        <f t="shared" si="36"/>
        <v>130</v>
      </c>
      <c r="E134" s="2"/>
      <c r="F134" s="2">
        <f t="shared" si="37"/>
        <v>0</v>
      </c>
      <c r="J134" s="1">
        <f t="shared" si="38"/>
        <v>0</v>
      </c>
      <c r="M134" s="8" t="str">
        <f>IF(D134&lt;=L$4,SMALL(E$4:E$202,D134),"")</f>
        <v/>
      </c>
      <c r="N134" s="8" t="str">
        <f>IF(D134&lt;=L$4,VLOOKUP(M134,E$4:F$202,2,FALSE),"")</f>
        <v/>
      </c>
      <c r="O134" s="1" t="str">
        <f>IF(D134&lt;=L$4,VLOOKUP(M134,E$4:J$202,6,FALSE),"")</f>
        <v/>
      </c>
      <c r="P134" s="40" t="str">
        <f>IF(D134&lt;=L$4,VLOOKUP(O134,A$4:B$202,2,FALSE),"")</f>
        <v/>
      </c>
      <c r="Q134" s="40" t="str">
        <f t="shared" si="39"/>
        <v/>
      </c>
      <c r="R134" s="6">
        <f t="shared" si="40"/>
        <v>0</v>
      </c>
      <c r="S134" s="6">
        <f>IF(AND(D134&lt;=L$4,P134&lt;&gt;"Y"),IF(N134&lt;VLOOKUP(O134,Runners!A$3:CT$201,S$1,FALSE),IF(Y$2="zero",0,Y$2),0),0)</f>
        <v>0</v>
      </c>
      <c r="T134" s="6">
        <f t="shared" si="41"/>
        <v>0</v>
      </c>
      <c r="U134" s="2"/>
      <c r="V134" s="2" t="str">
        <f>IF(O134&lt;&gt;"",VLOOKUP(O134,Runners!CZ$3:DM$201,V$1,FALSE),"")</f>
        <v/>
      </c>
      <c r="W134" s="19" t="str">
        <f t="shared" si="42"/>
        <v/>
      </c>
    </row>
    <row r="135" spans="1:23" x14ac:dyDescent="0.2">
      <c r="C135" s="3">
        <f>IF(A135&lt;&gt;"",VLOOKUP(A135,Runners!A$3:AS$201,C$1,FALSE),0)</f>
        <v>0</v>
      </c>
      <c r="D135" s="6">
        <f t="shared" si="36"/>
        <v>131</v>
      </c>
      <c r="E135" s="2"/>
      <c r="F135" s="2">
        <f t="shared" si="37"/>
        <v>0</v>
      </c>
      <c r="J135" s="1">
        <f t="shared" si="38"/>
        <v>0</v>
      </c>
      <c r="M135" s="8" t="str">
        <f>IF(D135&lt;=L$4,SMALL(E$4:E$202,D135),"")</f>
        <v/>
      </c>
      <c r="N135" s="8" t="str">
        <f>IF(D135&lt;=L$4,VLOOKUP(M135,E$4:F$202,2,FALSE),"")</f>
        <v/>
      </c>
      <c r="O135" s="1" t="str">
        <f>IF(D135&lt;=L$4,VLOOKUP(M135,E$4:J$202,6,FALSE),"")</f>
        <v/>
      </c>
      <c r="P135" s="40" t="str">
        <f>IF(D135&lt;=L$4,VLOOKUP(O135,A$4:B$202,2,FALSE),"")</f>
        <v/>
      </c>
      <c r="Q135" s="40" t="str">
        <f t="shared" si="39"/>
        <v/>
      </c>
      <c r="R135" s="6">
        <f t="shared" si="40"/>
        <v>0</v>
      </c>
      <c r="S135" s="6">
        <f>IF(AND(D135&lt;=L$4,P135&lt;&gt;"Y"),IF(N135&lt;VLOOKUP(O135,Runners!A$3:CT$201,S$1,FALSE),IF(Y$2="zero",0,Y$2),0),0)</f>
        <v>0</v>
      </c>
      <c r="T135" s="6">
        <f t="shared" si="41"/>
        <v>0</v>
      </c>
      <c r="U135" s="2"/>
      <c r="V135" s="2" t="str">
        <f>IF(O135&lt;&gt;"",VLOOKUP(O135,Runners!CZ$3:DM$201,V$1,FALSE),"")</f>
        <v/>
      </c>
      <c r="W135" s="19" t="str">
        <f t="shared" si="42"/>
        <v/>
      </c>
    </row>
    <row r="136" spans="1:23" x14ac:dyDescent="0.2">
      <c r="C136" s="3">
        <f>IF(A136&lt;&gt;"",VLOOKUP(A136,Runners!A$3:AS$201,C$1,FALSE),0)</f>
        <v>0</v>
      </c>
      <c r="D136" s="6">
        <f t="shared" si="36"/>
        <v>132</v>
      </c>
      <c r="E136" s="2"/>
      <c r="F136" s="2">
        <f t="shared" si="37"/>
        <v>0</v>
      </c>
      <c r="J136" s="1">
        <f t="shared" si="38"/>
        <v>0</v>
      </c>
      <c r="M136" s="8" t="str">
        <f>IF(D136&lt;=L$4,SMALL(E$4:E$202,D136),"")</f>
        <v/>
      </c>
      <c r="N136" s="8" t="str">
        <f>IF(D136&lt;=L$4,VLOOKUP(M136,E$4:F$202,2,FALSE),"")</f>
        <v/>
      </c>
      <c r="O136" s="1" t="str">
        <f>IF(D136&lt;=L$4,VLOOKUP(M136,E$4:J$202,6,FALSE),"")</f>
        <v/>
      </c>
      <c r="P136" s="40" t="str">
        <f>IF(D136&lt;=L$4,VLOOKUP(O136,A$4:B$202,2,FALSE),"")</f>
        <v/>
      </c>
      <c r="Q136" s="40" t="str">
        <f t="shared" si="39"/>
        <v/>
      </c>
      <c r="R136" s="6">
        <f t="shared" si="40"/>
        <v>0</v>
      </c>
      <c r="S136" s="6">
        <f>IF(AND(D136&lt;=L$4,P136&lt;&gt;"Y"),IF(N136&lt;VLOOKUP(O136,Runners!A$3:CT$201,S$1,FALSE),IF(Y$2="zero",0,Y$2),0),0)</f>
        <v>0</v>
      </c>
      <c r="T136" s="6">
        <f t="shared" si="41"/>
        <v>0</v>
      </c>
      <c r="U136" s="2"/>
      <c r="V136" s="2" t="str">
        <f>IF(O136&lt;&gt;"",VLOOKUP(O136,Runners!CZ$3:DM$201,V$1,FALSE),"")</f>
        <v/>
      </c>
      <c r="W136" s="19" t="str">
        <f t="shared" si="42"/>
        <v/>
      </c>
    </row>
    <row r="137" spans="1:23" x14ac:dyDescent="0.2">
      <c r="C137" s="3">
        <f>IF(A137&lt;&gt;"",VLOOKUP(A137,Runners!A$3:AS$201,C$1,FALSE),0)</f>
        <v>0</v>
      </c>
      <c r="D137" s="6">
        <f t="shared" si="36"/>
        <v>133</v>
      </c>
      <c r="E137" s="2"/>
      <c r="F137" s="2">
        <f t="shared" si="37"/>
        <v>0</v>
      </c>
      <c r="J137" s="1">
        <f t="shared" si="38"/>
        <v>0</v>
      </c>
      <c r="M137" s="8" t="str">
        <f>IF(D137&lt;=L$4,SMALL(E$4:E$202,D137),"")</f>
        <v/>
      </c>
      <c r="N137" s="8" t="str">
        <f>IF(D137&lt;=L$4,VLOOKUP(M137,E$4:F$202,2,FALSE),"")</f>
        <v/>
      </c>
      <c r="O137" s="1" t="str">
        <f>IF(D137&lt;=L$4,VLOOKUP(M137,E$4:J$202,6,FALSE),"")</f>
        <v/>
      </c>
      <c r="P137" s="40" t="str">
        <f>IF(D137&lt;=L$4,VLOOKUP(O137,A$4:B$202,2,FALSE),"")</f>
        <v/>
      </c>
      <c r="Q137" s="40" t="str">
        <f t="shared" si="39"/>
        <v/>
      </c>
      <c r="R137" s="6">
        <f t="shared" si="40"/>
        <v>0</v>
      </c>
      <c r="S137" s="6">
        <f>IF(AND(D137&lt;=L$4,P137&lt;&gt;"Y"),IF(N137&lt;VLOOKUP(O137,Runners!A$3:CT$201,S$1,FALSE),IF(Y$2="zero",0,Y$2),0),0)</f>
        <v>0</v>
      </c>
      <c r="T137" s="6">
        <f t="shared" si="41"/>
        <v>0</v>
      </c>
      <c r="U137" s="2"/>
      <c r="V137" s="2" t="str">
        <f>IF(O137&lt;&gt;"",VLOOKUP(O137,Runners!CZ$3:DM$201,V$1,FALSE),"")</f>
        <v/>
      </c>
      <c r="W137" s="19" t="str">
        <f t="shared" si="42"/>
        <v/>
      </c>
    </row>
    <row r="138" spans="1:23" x14ac:dyDescent="0.2">
      <c r="B138" s="3"/>
      <c r="C138" s="3">
        <f>IF(A138&lt;&gt;"",VLOOKUP(A138,Runners!A$3:AS$201,C$1,FALSE),0)</f>
        <v>0</v>
      </c>
      <c r="D138" s="6">
        <f t="shared" si="36"/>
        <v>134</v>
      </c>
      <c r="E138" s="2"/>
      <c r="F138" s="2">
        <f t="shared" si="37"/>
        <v>0</v>
      </c>
      <c r="J138" s="1">
        <f t="shared" si="38"/>
        <v>0</v>
      </c>
      <c r="M138" s="8" t="str">
        <f>IF(D138&lt;=L$4,SMALL(E$4:E$202,D138),"")</f>
        <v/>
      </c>
      <c r="N138" s="8" t="str">
        <f>IF(D138&lt;=L$4,VLOOKUP(M138,E$4:F$202,2,FALSE),"")</f>
        <v/>
      </c>
      <c r="O138" s="1" t="str">
        <f>IF(D138&lt;=L$4,VLOOKUP(M138,E$4:J$202,6,FALSE),"")</f>
        <v/>
      </c>
      <c r="P138" s="40" t="str">
        <f>IF(D138&lt;=L$4,VLOOKUP(O138,A$4:B$202,2,FALSE),"")</f>
        <v/>
      </c>
      <c r="Q138" s="40" t="str">
        <f t="shared" si="39"/>
        <v/>
      </c>
      <c r="R138" s="6">
        <f t="shared" si="40"/>
        <v>0</v>
      </c>
      <c r="S138" s="6">
        <f>IF(AND(D138&lt;=L$4,P138&lt;&gt;"Y"),IF(N138&lt;VLOOKUP(O138,Runners!A$3:CT$201,S$1,FALSE),IF(Y$2="zero",0,Y$2),0),0)</f>
        <v>0</v>
      </c>
      <c r="T138" s="6">
        <f t="shared" si="41"/>
        <v>0</v>
      </c>
      <c r="U138" s="2"/>
      <c r="V138" s="2" t="str">
        <f>IF(O138&lt;&gt;"",VLOOKUP(O138,Runners!CZ$3:DM$201,V$1,FALSE),"")</f>
        <v/>
      </c>
      <c r="W138" s="19" t="str">
        <f t="shared" si="42"/>
        <v/>
      </c>
    </row>
    <row r="139" spans="1:23" x14ac:dyDescent="0.2">
      <c r="C139" s="3">
        <f>IF(A139&lt;&gt;"",VLOOKUP(A139,Runners!A$3:AS$201,C$1,FALSE),0)</f>
        <v>0</v>
      </c>
      <c r="D139" s="6">
        <f t="shared" si="36"/>
        <v>135</v>
      </c>
      <c r="E139" s="2"/>
      <c r="F139" s="2">
        <f t="shared" si="37"/>
        <v>0</v>
      </c>
      <c r="J139" s="1">
        <f t="shared" si="38"/>
        <v>0</v>
      </c>
      <c r="M139" s="8" t="str">
        <f>IF(D139&lt;=L$4,SMALL(E$4:E$202,D139),"")</f>
        <v/>
      </c>
      <c r="N139" s="8" t="str">
        <f>IF(D139&lt;=L$4,VLOOKUP(M139,E$4:F$202,2,FALSE),"")</f>
        <v/>
      </c>
      <c r="O139" s="1" t="str">
        <f>IF(D139&lt;=L$4,VLOOKUP(M139,E$4:J$202,6,FALSE),"")</f>
        <v/>
      </c>
      <c r="P139" s="40" t="str">
        <f>IF(D139&lt;=L$4,VLOOKUP(O139,A$4:B$202,2,FALSE),"")</f>
        <v/>
      </c>
      <c r="Q139" s="40" t="str">
        <f t="shared" si="39"/>
        <v/>
      </c>
      <c r="R139" s="6">
        <f t="shared" si="40"/>
        <v>0</v>
      </c>
      <c r="S139" s="6">
        <f>IF(AND(D139&lt;=L$4,P139&lt;&gt;"Y"),IF(N139&lt;VLOOKUP(O139,Runners!A$3:CT$201,S$1,FALSE),IF(Y$2="zero",0,Y$2),0),0)</f>
        <v>0</v>
      </c>
      <c r="T139" s="6">
        <f t="shared" si="41"/>
        <v>0</v>
      </c>
      <c r="U139" s="2"/>
      <c r="V139" s="2" t="str">
        <f>IF(O139&lt;&gt;"",VLOOKUP(O139,Runners!CZ$3:DM$201,V$1,FALSE),"")</f>
        <v/>
      </c>
      <c r="W139" s="19" t="str">
        <f t="shared" si="42"/>
        <v/>
      </c>
    </row>
    <row r="140" spans="1:23" x14ac:dyDescent="0.2">
      <c r="C140" s="3">
        <f>IF(A140&lt;&gt;"",VLOOKUP(A140,Runners!A$3:AS$201,C$1,FALSE),0)</f>
        <v>0</v>
      </c>
      <c r="D140" s="6">
        <f t="shared" si="36"/>
        <v>136</v>
      </c>
      <c r="E140" s="2"/>
      <c r="F140" s="2">
        <f t="shared" si="37"/>
        <v>0</v>
      </c>
      <c r="J140" s="1">
        <f t="shared" si="38"/>
        <v>0</v>
      </c>
      <c r="M140" s="8" t="str">
        <f>IF(D140&lt;=L$4,SMALL(E$4:E$202,D140),"")</f>
        <v/>
      </c>
      <c r="N140" s="8" t="str">
        <f>IF(D140&lt;=L$4,VLOOKUP(M140,E$4:F$202,2,FALSE),"")</f>
        <v/>
      </c>
      <c r="O140" s="1" t="str">
        <f>IF(D140&lt;=L$4,VLOOKUP(M140,E$4:J$202,6,FALSE),"")</f>
        <v/>
      </c>
      <c r="P140" s="40" t="str">
        <f>IF(D140&lt;=L$4,VLOOKUP(O140,A$4:B$202,2,FALSE),"")</f>
        <v/>
      </c>
      <c r="Q140" s="40" t="str">
        <f t="shared" si="39"/>
        <v/>
      </c>
      <c r="R140" s="6">
        <f t="shared" si="40"/>
        <v>0</v>
      </c>
      <c r="S140" s="6">
        <f>IF(AND(D140&lt;=L$4,P140&lt;&gt;"Y"),IF(N140&lt;VLOOKUP(O140,Runners!A$3:CT$201,S$1,FALSE),IF(Y$2="zero",0,Y$2),0),0)</f>
        <v>0</v>
      </c>
      <c r="T140" s="6">
        <f t="shared" si="41"/>
        <v>0</v>
      </c>
      <c r="U140" s="2"/>
      <c r="V140" s="2" t="str">
        <f>IF(O140&lt;&gt;"",VLOOKUP(O140,Runners!CZ$3:DM$201,V$1,FALSE),"")</f>
        <v/>
      </c>
      <c r="W140" s="19" t="str">
        <f t="shared" si="42"/>
        <v/>
      </c>
    </row>
    <row r="141" spans="1:23" x14ac:dyDescent="0.2">
      <c r="C141" s="3">
        <f>IF(A141&lt;&gt;"",VLOOKUP(A141,Runners!A$3:AS$201,C$1,FALSE),0)</f>
        <v>0</v>
      </c>
      <c r="D141" s="6">
        <f t="shared" si="36"/>
        <v>137</v>
      </c>
      <c r="E141" s="2"/>
      <c r="F141" s="2">
        <f t="shared" si="37"/>
        <v>0</v>
      </c>
      <c r="J141" s="1">
        <f t="shared" si="38"/>
        <v>0</v>
      </c>
      <c r="M141" s="8" t="str">
        <f>IF(D141&lt;=L$4,SMALL(E$4:E$202,D141),"")</f>
        <v/>
      </c>
      <c r="N141" s="8" t="str">
        <f>IF(D141&lt;=L$4,VLOOKUP(M141,E$4:F$202,2,FALSE),"")</f>
        <v/>
      </c>
      <c r="O141" s="1" t="str">
        <f>IF(D141&lt;=L$4,VLOOKUP(M141,E$4:J$202,6,FALSE),"")</f>
        <v/>
      </c>
      <c r="P141" s="40" t="str">
        <f>IF(D141&lt;=L$4,VLOOKUP(O141,A$4:B$202,2,FALSE),"")</f>
        <v/>
      </c>
      <c r="Q141" s="40" t="str">
        <f t="shared" si="39"/>
        <v/>
      </c>
      <c r="R141" s="6">
        <f t="shared" si="40"/>
        <v>0</v>
      </c>
      <c r="S141" s="6">
        <f>IF(AND(D141&lt;=L$4,P141&lt;&gt;"Y"),IF(N141&lt;VLOOKUP(O141,Runners!A$3:CT$201,S$1,FALSE),IF(Y$2="zero",0,Y$2),0),0)</f>
        <v>0</v>
      </c>
      <c r="T141" s="6">
        <f t="shared" si="41"/>
        <v>0</v>
      </c>
      <c r="U141" s="2"/>
      <c r="V141" s="2" t="str">
        <f>IF(O141&lt;&gt;"",VLOOKUP(O141,Runners!CZ$3:DM$201,V$1,FALSE),"")</f>
        <v/>
      </c>
      <c r="W141" s="19" t="str">
        <f t="shared" si="42"/>
        <v/>
      </c>
    </row>
    <row r="142" spans="1:23" x14ac:dyDescent="0.2">
      <c r="C142" s="3">
        <f>IF(A142&lt;&gt;"",VLOOKUP(A142,Runners!A$3:AS$201,C$1,FALSE),0)</f>
        <v>0</v>
      </c>
      <c r="D142" s="6">
        <f t="shared" ref="D142:D164" si="43">D141+1</f>
        <v>138</v>
      </c>
      <c r="E142" s="2"/>
      <c r="F142" s="2">
        <f t="shared" ref="F142:F174" si="44">IF(E142&gt;0,E142-C142,0)</f>
        <v>0</v>
      </c>
      <c r="J142" s="1">
        <f t="shared" ref="J142:J164" si="45">A142</f>
        <v>0</v>
      </c>
      <c r="M142" s="8" t="str">
        <f>IF(D142&lt;=L$4,SMALL(E$4:E$202,D142),"")</f>
        <v/>
      </c>
      <c r="N142" s="8" t="str">
        <f>IF(D142&lt;=L$4,VLOOKUP(M142,E$4:F$202,2,FALSE),"")</f>
        <v/>
      </c>
      <c r="O142" s="1" t="str">
        <f>IF(D142&lt;=L$4,VLOOKUP(M142,E$4:J$202,6,FALSE),"")</f>
        <v/>
      </c>
      <c r="P142" s="40" t="str">
        <f>IF(D142&lt;=L$4,VLOOKUP(O142,A$4:B$202,2,FALSE),"")</f>
        <v/>
      </c>
      <c r="Q142" s="40" t="str">
        <f t="shared" ref="Q142:Q164" si="46">IF(D142&lt;=L$4,IF(P142="Y",Q141,Q141-1),"")</f>
        <v/>
      </c>
      <c r="R142" s="6">
        <f t="shared" ref="R142:R197" si="47">IF(Q142=Q141,0,IF(Q142&gt;0,Q142,1))</f>
        <v>0</v>
      </c>
      <c r="S142" s="6">
        <f>IF(AND(D142&lt;=L$4,P142&lt;&gt;"Y"),IF(N142&lt;VLOOKUP(O142,Runners!A$3:CT$201,S$1,FALSE),IF(Y$2="zero",0,Y$2),0),0)</f>
        <v>0</v>
      </c>
      <c r="T142" s="6">
        <f t="shared" ref="T142:T164" si="48">IF(AND(D142&lt;=L$4,P142&lt;&gt;"Y"),S142+R142,0)</f>
        <v>0</v>
      </c>
      <c r="U142" s="2"/>
      <c r="V142" s="2" t="str">
        <f>IF(O142&lt;&gt;"",VLOOKUP(O142,Runners!CZ$3:DM$201,V$1,FALSE),"")</f>
        <v/>
      </c>
      <c r="W142" s="19" t="str">
        <f t="shared" ref="W142:W164" si="49">IF(O142&lt;&gt;"",(V142-N142)/V142,"")</f>
        <v/>
      </c>
    </row>
    <row r="143" spans="1:23" x14ac:dyDescent="0.2">
      <c r="B143" s="3"/>
      <c r="C143" s="3">
        <f>IF(A143&lt;&gt;"",VLOOKUP(A143,Runners!A$3:AS$201,C$1,FALSE),0)</f>
        <v>0</v>
      </c>
      <c r="D143" s="6">
        <f t="shared" si="43"/>
        <v>139</v>
      </c>
      <c r="E143" s="2"/>
      <c r="F143" s="2">
        <f t="shared" si="44"/>
        <v>0</v>
      </c>
      <c r="J143" s="1">
        <f t="shared" si="45"/>
        <v>0</v>
      </c>
      <c r="M143" s="8" t="str">
        <f>IF(D143&lt;=L$4,SMALL(E$4:E$202,D143),"")</f>
        <v/>
      </c>
      <c r="N143" s="8" t="str">
        <f>IF(D143&lt;=L$4,VLOOKUP(M143,E$4:F$202,2,FALSE),"")</f>
        <v/>
      </c>
      <c r="O143" s="1" t="str">
        <f>IF(D143&lt;=L$4,VLOOKUP(M143,E$4:J$202,6,FALSE),"")</f>
        <v/>
      </c>
      <c r="P143" s="40" t="str">
        <f>IF(D143&lt;=L$4,VLOOKUP(O143,A$4:B$202,2,FALSE),"")</f>
        <v/>
      </c>
      <c r="Q143" s="40" t="str">
        <f t="shared" si="46"/>
        <v/>
      </c>
      <c r="R143" s="6">
        <f t="shared" si="47"/>
        <v>0</v>
      </c>
      <c r="S143" s="6">
        <f>IF(AND(D143&lt;=L$4,P143&lt;&gt;"Y"),IF(N143&lt;VLOOKUP(O143,Runners!A$3:CT$201,S$1,FALSE),IF(Y$2="zero",0,Y$2),0),0)</f>
        <v>0</v>
      </c>
      <c r="T143" s="6">
        <f t="shared" si="48"/>
        <v>0</v>
      </c>
      <c r="U143" s="2"/>
      <c r="V143" s="2" t="str">
        <f>IF(O143&lt;&gt;"",VLOOKUP(O143,Runners!CZ$3:DM$201,V$1,FALSE),"")</f>
        <v/>
      </c>
      <c r="W143" s="19" t="str">
        <f t="shared" si="49"/>
        <v/>
      </c>
    </row>
    <row r="144" spans="1:23" x14ac:dyDescent="0.2">
      <c r="C144" s="3">
        <f>IF(A144&lt;&gt;"",VLOOKUP(A144,Runners!A$3:AS$201,C$1,FALSE),0)</f>
        <v>0</v>
      </c>
      <c r="D144" s="6">
        <f t="shared" si="43"/>
        <v>140</v>
      </c>
      <c r="E144" s="2"/>
      <c r="F144" s="2">
        <f t="shared" si="44"/>
        <v>0</v>
      </c>
      <c r="J144" s="1">
        <f t="shared" si="45"/>
        <v>0</v>
      </c>
      <c r="M144" s="8" t="str">
        <f>IF(D144&lt;=L$4,SMALL(E$4:E$202,D144),"")</f>
        <v/>
      </c>
      <c r="N144" s="8" t="str">
        <f>IF(D144&lt;=L$4,VLOOKUP(M144,E$4:F$202,2,FALSE),"")</f>
        <v/>
      </c>
      <c r="O144" s="1" t="str">
        <f>IF(D144&lt;=L$4,VLOOKUP(M144,E$4:J$202,6,FALSE),"")</f>
        <v/>
      </c>
      <c r="P144" s="40" t="str">
        <f>IF(D144&lt;=L$4,VLOOKUP(O144,A$4:B$202,2,FALSE),"")</f>
        <v/>
      </c>
      <c r="Q144" s="40" t="str">
        <f t="shared" si="46"/>
        <v/>
      </c>
      <c r="R144" s="6">
        <f t="shared" si="47"/>
        <v>0</v>
      </c>
      <c r="S144" s="6">
        <f>IF(AND(D144&lt;=L$4,P144&lt;&gt;"Y"),IF(N144&lt;VLOOKUP(O144,Runners!A$3:CT$201,S$1,FALSE),IF(Y$2="zero",0,Y$2),0),0)</f>
        <v>0</v>
      </c>
      <c r="T144" s="6">
        <f t="shared" si="48"/>
        <v>0</v>
      </c>
      <c r="U144" s="2"/>
      <c r="V144" s="2" t="str">
        <f>IF(O144&lt;&gt;"",VLOOKUP(O144,Runners!CZ$3:DM$201,V$1,FALSE),"")</f>
        <v/>
      </c>
      <c r="W144" s="19" t="str">
        <f t="shared" si="49"/>
        <v/>
      </c>
    </row>
    <row r="145" spans="3:23" x14ac:dyDescent="0.2">
      <c r="C145" s="3">
        <f>IF(A145&lt;&gt;"",VLOOKUP(A145,Runners!A$3:AS$201,C$1,FALSE),0)</f>
        <v>0</v>
      </c>
      <c r="D145" s="6">
        <f t="shared" si="43"/>
        <v>141</v>
      </c>
      <c r="E145" s="2"/>
      <c r="F145" s="2">
        <f t="shared" si="44"/>
        <v>0</v>
      </c>
      <c r="J145" s="1">
        <f t="shared" si="45"/>
        <v>0</v>
      </c>
      <c r="M145" s="8" t="str">
        <f>IF(D145&lt;=L$4,SMALL(E$4:E$202,D145),"")</f>
        <v/>
      </c>
      <c r="N145" s="8" t="str">
        <f>IF(D145&lt;=L$4,VLOOKUP(M145,E$4:F$202,2,FALSE),"")</f>
        <v/>
      </c>
      <c r="O145" s="1" t="str">
        <f>IF(D145&lt;=L$4,VLOOKUP(M145,E$4:J$202,6,FALSE),"")</f>
        <v/>
      </c>
      <c r="P145" s="40" t="str">
        <f>IF(D145&lt;=L$4,VLOOKUP(O145,A$4:B$202,2,FALSE),"")</f>
        <v/>
      </c>
      <c r="Q145" s="40" t="str">
        <f t="shared" si="46"/>
        <v/>
      </c>
      <c r="R145" s="6">
        <f t="shared" si="47"/>
        <v>0</v>
      </c>
      <c r="S145" s="6">
        <f>IF(AND(D145&lt;=L$4,P145&lt;&gt;"Y"),IF(N145&lt;VLOOKUP(O145,Runners!A$3:CT$201,S$1,FALSE),IF(Y$2="zero",0,Y$2),0),0)</f>
        <v>0</v>
      </c>
      <c r="T145" s="6">
        <f t="shared" si="48"/>
        <v>0</v>
      </c>
      <c r="U145" s="2"/>
      <c r="V145" s="2" t="str">
        <f>IF(O145&lt;&gt;"",VLOOKUP(O145,Runners!CZ$3:DM$201,V$1,FALSE),"")</f>
        <v/>
      </c>
      <c r="W145" s="19" t="str">
        <f t="shared" si="49"/>
        <v/>
      </c>
    </row>
    <row r="146" spans="3:23" x14ac:dyDescent="0.2">
      <c r="C146" s="3">
        <f>IF(A146&lt;&gt;"",VLOOKUP(A146,Runners!A$3:AS$201,C$1,FALSE),0)</f>
        <v>0</v>
      </c>
      <c r="D146" s="6">
        <f t="shared" si="43"/>
        <v>142</v>
      </c>
      <c r="E146" s="2"/>
      <c r="F146" s="2">
        <f t="shared" si="44"/>
        <v>0</v>
      </c>
      <c r="J146" s="1">
        <f t="shared" si="45"/>
        <v>0</v>
      </c>
      <c r="M146" s="8" t="str">
        <f>IF(D146&lt;=L$4,SMALL(E$4:E$202,D146),"")</f>
        <v/>
      </c>
      <c r="N146" s="8" t="str">
        <f>IF(D146&lt;=L$4,VLOOKUP(M146,E$4:F$202,2,FALSE),"")</f>
        <v/>
      </c>
      <c r="O146" s="1" t="str">
        <f>IF(D146&lt;=L$4,VLOOKUP(M146,E$4:J$202,6,FALSE),"")</f>
        <v/>
      </c>
      <c r="P146" s="40" t="str">
        <f>IF(D146&lt;=L$4,VLOOKUP(O146,A$4:B$202,2,FALSE),"")</f>
        <v/>
      </c>
      <c r="Q146" s="40" t="str">
        <f t="shared" si="46"/>
        <v/>
      </c>
      <c r="R146" s="6">
        <f t="shared" si="47"/>
        <v>0</v>
      </c>
      <c r="S146" s="6">
        <f>IF(AND(D146&lt;=L$4,P146&lt;&gt;"Y"),IF(N146&lt;VLOOKUP(O146,Runners!A$3:CT$201,S$1,FALSE),IF(Y$2="zero",0,Y$2),0),0)</f>
        <v>0</v>
      </c>
      <c r="T146" s="6">
        <f t="shared" si="48"/>
        <v>0</v>
      </c>
      <c r="U146" s="2"/>
      <c r="V146" s="2" t="str">
        <f>IF(O146&lt;&gt;"",VLOOKUP(O146,Runners!CZ$3:DM$201,V$1,FALSE),"")</f>
        <v/>
      </c>
      <c r="W146" s="19" t="str">
        <f t="shared" si="49"/>
        <v/>
      </c>
    </row>
    <row r="147" spans="3:23" x14ac:dyDescent="0.2">
      <c r="C147" s="3">
        <f>IF(A147&lt;&gt;"",VLOOKUP(A147,Runners!A$3:AS$201,C$1,FALSE),0)</f>
        <v>0</v>
      </c>
      <c r="D147" s="6">
        <f t="shared" si="43"/>
        <v>143</v>
      </c>
      <c r="E147" s="2"/>
      <c r="F147" s="2">
        <f t="shared" si="44"/>
        <v>0</v>
      </c>
      <c r="J147" s="1">
        <f t="shared" si="45"/>
        <v>0</v>
      </c>
      <c r="M147" s="8" t="str">
        <f>IF(D147&lt;=L$4,SMALL(E$4:E$202,D147),"")</f>
        <v/>
      </c>
      <c r="N147" s="8" t="str">
        <f>IF(D147&lt;=L$4,VLOOKUP(M147,E$4:F$202,2,FALSE),"")</f>
        <v/>
      </c>
      <c r="O147" s="1" t="str">
        <f>IF(D147&lt;=L$4,VLOOKUP(M147,E$4:J$202,6,FALSE),"")</f>
        <v/>
      </c>
      <c r="P147" s="40" t="str">
        <f>IF(D147&lt;=L$4,VLOOKUP(O147,A$4:B$202,2,FALSE),"")</f>
        <v/>
      </c>
      <c r="Q147" s="40" t="str">
        <f t="shared" si="46"/>
        <v/>
      </c>
      <c r="R147" s="6">
        <f t="shared" si="47"/>
        <v>0</v>
      </c>
      <c r="S147" s="6">
        <f>IF(AND(D147&lt;=L$4,P147&lt;&gt;"Y"),IF(N147&lt;VLOOKUP(O147,Runners!A$3:CT$201,S$1,FALSE),IF(Y$2="zero",0,Y$2),0),0)</f>
        <v>0</v>
      </c>
      <c r="T147" s="6">
        <f t="shared" si="48"/>
        <v>0</v>
      </c>
      <c r="U147" s="2"/>
      <c r="V147" s="2" t="str">
        <f>IF(O147&lt;&gt;"",VLOOKUP(O147,Runners!CZ$3:DM$201,V$1,FALSE),"")</f>
        <v/>
      </c>
      <c r="W147" s="19" t="str">
        <f t="shared" si="49"/>
        <v/>
      </c>
    </row>
    <row r="148" spans="3:23" x14ac:dyDescent="0.2">
      <c r="C148" s="3">
        <f>IF(A148&lt;&gt;"",VLOOKUP(A148,Runners!A$3:AS$201,C$1,FALSE),0)</f>
        <v>0</v>
      </c>
      <c r="D148" s="6">
        <f t="shared" si="43"/>
        <v>144</v>
      </c>
      <c r="E148" s="2"/>
      <c r="F148" s="2">
        <f t="shared" si="44"/>
        <v>0</v>
      </c>
      <c r="J148" s="1">
        <f t="shared" si="45"/>
        <v>0</v>
      </c>
      <c r="M148" s="8" t="str">
        <f>IF(D148&lt;=L$4,SMALL(E$4:E$202,D148),"")</f>
        <v/>
      </c>
      <c r="N148" s="8" t="str">
        <f>IF(D148&lt;=L$4,VLOOKUP(M148,E$4:F$202,2,FALSE),"")</f>
        <v/>
      </c>
      <c r="O148" s="1" t="str">
        <f>IF(D148&lt;=L$4,VLOOKUP(M148,E$4:J$202,6,FALSE),"")</f>
        <v/>
      </c>
      <c r="P148" s="40" t="str">
        <f>IF(D148&lt;=L$4,VLOOKUP(O148,A$4:B$202,2,FALSE),"")</f>
        <v/>
      </c>
      <c r="Q148" s="40" t="str">
        <f t="shared" si="46"/>
        <v/>
      </c>
      <c r="R148" s="6">
        <f t="shared" si="47"/>
        <v>0</v>
      </c>
      <c r="S148" s="6">
        <f>IF(AND(D148&lt;=L$4,P148&lt;&gt;"Y"),IF(N148&lt;VLOOKUP(O148,Runners!A$3:CT$201,S$1,FALSE),IF(Y$2="zero",0,Y$2),0),0)</f>
        <v>0</v>
      </c>
      <c r="T148" s="6">
        <f t="shared" si="48"/>
        <v>0</v>
      </c>
      <c r="U148" s="2"/>
      <c r="V148" s="2" t="str">
        <f>IF(O148&lt;&gt;"",VLOOKUP(O148,Runners!CZ$3:DM$201,V$1,FALSE),"")</f>
        <v/>
      </c>
      <c r="W148" s="19" t="str">
        <f t="shared" si="49"/>
        <v/>
      </c>
    </row>
    <row r="149" spans="3:23" x14ac:dyDescent="0.2">
      <c r="C149" s="3">
        <f>IF(A149&lt;&gt;"",VLOOKUP(A149,Runners!A$3:AS$201,C$1,FALSE),0)</f>
        <v>0</v>
      </c>
      <c r="D149" s="6">
        <f t="shared" si="43"/>
        <v>145</v>
      </c>
      <c r="E149" s="2"/>
      <c r="F149" s="2">
        <f t="shared" si="44"/>
        <v>0</v>
      </c>
      <c r="J149" s="1">
        <f t="shared" si="45"/>
        <v>0</v>
      </c>
      <c r="M149" s="8" t="str">
        <f>IF(D149&lt;=L$4,SMALL(E$4:E$202,D149),"")</f>
        <v/>
      </c>
      <c r="N149" s="8" t="str">
        <f>IF(D149&lt;=L$4,VLOOKUP(M149,E$4:F$202,2,FALSE),"")</f>
        <v/>
      </c>
      <c r="O149" s="1" t="str">
        <f>IF(D149&lt;=L$4,VLOOKUP(M149,E$4:J$202,6,FALSE),"")</f>
        <v/>
      </c>
      <c r="P149" s="40" t="str">
        <f>IF(D149&lt;=L$4,VLOOKUP(O149,A$4:B$202,2,FALSE),"")</f>
        <v/>
      </c>
      <c r="Q149" s="40" t="str">
        <f t="shared" si="46"/>
        <v/>
      </c>
      <c r="R149" s="6">
        <f t="shared" si="47"/>
        <v>0</v>
      </c>
      <c r="S149" s="6">
        <f>IF(AND(D149&lt;=L$4,P149&lt;&gt;"Y"),IF(N149&lt;VLOOKUP(O149,Runners!A$3:CT$201,S$1,FALSE),IF(Y$2="zero",0,Y$2),0),0)</f>
        <v>0</v>
      </c>
      <c r="T149" s="6">
        <f t="shared" si="48"/>
        <v>0</v>
      </c>
      <c r="U149" s="2"/>
      <c r="V149" s="2" t="str">
        <f>IF(O149&lt;&gt;"",VLOOKUP(O149,Runners!CZ$3:DM$201,V$1,FALSE),"")</f>
        <v/>
      </c>
      <c r="W149" s="19" t="str">
        <f t="shared" si="49"/>
        <v/>
      </c>
    </row>
    <row r="150" spans="3:23" x14ac:dyDescent="0.2">
      <c r="C150" s="3">
        <f>IF(A150&lt;&gt;"",VLOOKUP(A150,Runners!A$3:AS$201,C$1,FALSE),0)</f>
        <v>0</v>
      </c>
      <c r="D150" s="6">
        <f t="shared" si="43"/>
        <v>146</v>
      </c>
      <c r="E150" s="2"/>
      <c r="F150" s="2">
        <f t="shared" si="44"/>
        <v>0</v>
      </c>
      <c r="J150" s="1">
        <f t="shared" si="45"/>
        <v>0</v>
      </c>
      <c r="M150" s="8" t="str">
        <f>IF(D150&lt;=L$4,SMALL(E$4:E$202,D150),"")</f>
        <v/>
      </c>
      <c r="N150" s="8" t="str">
        <f>IF(D150&lt;=L$4,VLOOKUP(M150,E$4:F$202,2,FALSE),"")</f>
        <v/>
      </c>
      <c r="O150" s="1" t="str">
        <f>IF(D150&lt;=L$4,VLOOKUP(M150,E$4:J$202,6,FALSE),"")</f>
        <v/>
      </c>
      <c r="P150" s="40" t="str">
        <f>IF(D150&lt;=L$4,VLOOKUP(O150,A$4:B$202,2,FALSE),"")</f>
        <v/>
      </c>
      <c r="Q150" s="40" t="str">
        <f t="shared" si="46"/>
        <v/>
      </c>
      <c r="R150" s="6">
        <f t="shared" si="47"/>
        <v>0</v>
      </c>
      <c r="S150" s="6">
        <f>IF(AND(D150&lt;=L$4,P150&lt;&gt;"Y"),IF(N150&lt;VLOOKUP(O150,Runners!A$3:CT$201,S$1,FALSE),IF(Y$2="zero",0,Y$2),0),0)</f>
        <v>0</v>
      </c>
      <c r="T150" s="6">
        <f t="shared" si="48"/>
        <v>0</v>
      </c>
      <c r="U150" s="2"/>
      <c r="V150" s="2" t="str">
        <f>IF(O150&lt;&gt;"",VLOOKUP(O150,Runners!CZ$3:DM$201,V$1,FALSE),"")</f>
        <v/>
      </c>
      <c r="W150" s="19" t="str">
        <f t="shared" si="49"/>
        <v/>
      </c>
    </row>
    <row r="151" spans="3:23" x14ac:dyDescent="0.2">
      <c r="C151" s="3">
        <f>IF(A151&lt;&gt;"",VLOOKUP(A151,Runners!A$3:AS$201,C$1,FALSE),0)</f>
        <v>0</v>
      </c>
      <c r="D151" s="6">
        <f t="shared" si="43"/>
        <v>147</v>
      </c>
      <c r="E151" s="2"/>
      <c r="F151" s="2">
        <f t="shared" si="44"/>
        <v>0</v>
      </c>
      <c r="J151" s="1">
        <f t="shared" si="45"/>
        <v>0</v>
      </c>
      <c r="M151" s="8" t="str">
        <f>IF(D151&lt;=L$4,SMALL(E$4:E$202,D151),"")</f>
        <v/>
      </c>
      <c r="N151" s="8" t="str">
        <f>IF(D151&lt;=L$4,VLOOKUP(M151,E$4:F$202,2,FALSE),"")</f>
        <v/>
      </c>
      <c r="O151" s="1" t="str">
        <f>IF(D151&lt;=L$4,VLOOKUP(M151,E$4:J$202,6,FALSE),"")</f>
        <v/>
      </c>
      <c r="P151" s="40" t="str">
        <f>IF(D151&lt;=L$4,VLOOKUP(O151,A$4:B$202,2,FALSE),"")</f>
        <v/>
      </c>
      <c r="Q151" s="40" t="str">
        <f t="shared" si="46"/>
        <v/>
      </c>
      <c r="R151" s="6">
        <f t="shared" si="47"/>
        <v>0</v>
      </c>
      <c r="S151" s="6">
        <f>IF(AND(D151&lt;=L$4,P151&lt;&gt;"Y"),IF(N151&lt;VLOOKUP(O151,Runners!A$3:CT$201,S$1,FALSE),IF(Y$2="zero",0,Y$2),0),0)</f>
        <v>0</v>
      </c>
      <c r="T151" s="6">
        <f t="shared" si="48"/>
        <v>0</v>
      </c>
      <c r="U151" s="2"/>
      <c r="V151" s="2" t="str">
        <f>IF(O151&lt;&gt;"",VLOOKUP(O151,Runners!CZ$3:DM$201,V$1,FALSE),"")</f>
        <v/>
      </c>
      <c r="W151" s="19" t="str">
        <f t="shared" si="49"/>
        <v/>
      </c>
    </row>
    <row r="152" spans="3:23" x14ac:dyDescent="0.2">
      <c r="C152" s="3">
        <f>IF(A152&lt;&gt;"",VLOOKUP(A152,Runners!A$3:AS$201,C$1,FALSE),0)</f>
        <v>0</v>
      </c>
      <c r="D152" s="6">
        <f t="shared" si="43"/>
        <v>148</v>
      </c>
      <c r="E152" s="2"/>
      <c r="F152" s="2">
        <f t="shared" si="44"/>
        <v>0</v>
      </c>
      <c r="J152" s="1">
        <f t="shared" si="45"/>
        <v>0</v>
      </c>
      <c r="M152" s="8" t="str">
        <f>IF(D152&lt;=L$4,SMALL(E$4:E$202,D152),"")</f>
        <v/>
      </c>
      <c r="N152" s="8" t="str">
        <f>IF(D152&lt;=L$4,VLOOKUP(M152,E$4:F$202,2,FALSE),"")</f>
        <v/>
      </c>
      <c r="O152" s="1" t="str">
        <f>IF(D152&lt;=L$4,VLOOKUP(M152,E$4:J$202,6,FALSE),"")</f>
        <v/>
      </c>
      <c r="P152" s="40" t="str">
        <f>IF(D152&lt;=L$4,VLOOKUP(O152,A$4:B$202,2,FALSE),"")</f>
        <v/>
      </c>
      <c r="Q152" s="40" t="str">
        <f t="shared" si="46"/>
        <v/>
      </c>
      <c r="R152" s="6">
        <f t="shared" si="47"/>
        <v>0</v>
      </c>
      <c r="S152" s="6">
        <f>IF(AND(D152&lt;=L$4,P152&lt;&gt;"Y"),IF(N152&lt;VLOOKUP(O152,Runners!A$3:CT$201,S$1,FALSE),IF(Y$2="zero",0,Y$2),0),0)</f>
        <v>0</v>
      </c>
      <c r="T152" s="6">
        <f t="shared" si="48"/>
        <v>0</v>
      </c>
      <c r="U152" s="2"/>
      <c r="V152" s="2" t="str">
        <f>IF(O152&lt;&gt;"",VLOOKUP(O152,Runners!CZ$3:DM$201,V$1,FALSE),"")</f>
        <v/>
      </c>
      <c r="W152" s="19" t="str">
        <f t="shared" si="49"/>
        <v/>
      </c>
    </row>
    <row r="153" spans="3:23" x14ac:dyDescent="0.2">
      <c r="C153" s="3">
        <f>IF(A153&lt;&gt;"",VLOOKUP(A153,Runners!A$3:AS$201,C$1,FALSE),0)</f>
        <v>0</v>
      </c>
      <c r="D153" s="6">
        <f t="shared" si="43"/>
        <v>149</v>
      </c>
      <c r="E153" s="2"/>
      <c r="F153" s="2">
        <f t="shared" si="44"/>
        <v>0</v>
      </c>
      <c r="J153" s="1">
        <f t="shared" si="45"/>
        <v>0</v>
      </c>
      <c r="M153" s="8" t="str">
        <f>IF(D153&lt;=L$4,SMALL(E$4:E$202,D153),"")</f>
        <v/>
      </c>
      <c r="N153" s="8" t="str">
        <f>IF(D153&lt;=L$4,VLOOKUP(M153,E$4:F$202,2,FALSE),"")</f>
        <v/>
      </c>
      <c r="O153" s="1" t="str">
        <f>IF(D153&lt;=L$4,VLOOKUP(M153,E$4:J$202,6,FALSE),"")</f>
        <v/>
      </c>
      <c r="P153" s="40" t="str">
        <f>IF(D153&lt;=L$4,VLOOKUP(O153,A$4:B$202,2,FALSE),"")</f>
        <v/>
      </c>
      <c r="Q153" s="40" t="str">
        <f t="shared" si="46"/>
        <v/>
      </c>
      <c r="R153" s="6">
        <f t="shared" si="47"/>
        <v>0</v>
      </c>
      <c r="S153" s="6">
        <f>IF(AND(D153&lt;=L$4,P153&lt;&gt;"Y"),IF(N153&lt;VLOOKUP(O153,Runners!A$3:CT$201,S$1,FALSE),IF(Y$2="zero",0,Y$2),0),0)</f>
        <v>0</v>
      </c>
      <c r="T153" s="6">
        <f t="shared" si="48"/>
        <v>0</v>
      </c>
      <c r="U153" s="2"/>
      <c r="V153" s="2" t="str">
        <f>IF(O153&lt;&gt;"",VLOOKUP(O153,Runners!CZ$3:DM$201,V$1,FALSE),"")</f>
        <v/>
      </c>
      <c r="W153" s="19" t="str">
        <f t="shared" si="49"/>
        <v/>
      </c>
    </row>
    <row r="154" spans="3:23" x14ac:dyDescent="0.2">
      <c r="C154" s="3">
        <f>IF(A154&lt;&gt;"",VLOOKUP(A154,Runners!A$3:AS$201,C$1,FALSE),0)</f>
        <v>0</v>
      </c>
      <c r="D154" s="6">
        <f t="shared" si="43"/>
        <v>150</v>
      </c>
      <c r="E154" s="2"/>
      <c r="F154" s="2">
        <f t="shared" si="44"/>
        <v>0</v>
      </c>
      <c r="J154" s="1">
        <f t="shared" si="45"/>
        <v>0</v>
      </c>
      <c r="M154" s="8" t="str">
        <f>IF(D154&lt;=L$4,SMALL(E$4:E$202,D154),"")</f>
        <v/>
      </c>
      <c r="N154" s="8" t="str">
        <f>IF(D154&lt;=L$4,VLOOKUP(M154,E$4:F$202,2,FALSE),"")</f>
        <v/>
      </c>
      <c r="O154" s="1" t="str">
        <f>IF(D154&lt;=L$4,VLOOKUP(M154,E$4:J$202,6,FALSE),"")</f>
        <v/>
      </c>
      <c r="P154" s="40" t="str">
        <f>IF(D154&lt;=L$4,VLOOKUP(O154,A$4:B$202,2,FALSE),"")</f>
        <v/>
      </c>
      <c r="Q154" s="40" t="str">
        <f t="shared" si="46"/>
        <v/>
      </c>
      <c r="R154" s="6">
        <f t="shared" si="47"/>
        <v>0</v>
      </c>
      <c r="S154" s="6">
        <f>IF(AND(D154&lt;=L$4,P154&lt;&gt;"Y"),IF(N154&lt;VLOOKUP(O154,Runners!A$3:CT$201,S$1,FALSE),IF(Y$2="zero",0,Y$2),0),0)</f>
        <v>0</v>
      </c>
      <c r="T154" s="6">
        <f t="shared" si="48"/>
        <v>0</v>
      </c>
      <c r="U154" s="2"/>
      <c r="V154" s="2" t="str">
        <f>IF(O154&lt;&gt;"",VLOOKUP(O154,Runners!CZ$3:DM$201,V$1,FALSE),"")</f>
        <v/>
      </c>
      <c r="W154" s="19" t="str">
        <f t="shared" si="49"/>
        <v/>
      </c>
    </row>
    <row r="155" spans="3:23" x14ac:dyDescent="0.2">
      <c r="C155" s="3">
        <f>IF(A155&lt;&gt;"",VLOOKUP(A155,Runners!A$3:AS$201,C$1,FALSE),0)</f>
        <v>0</v>
      </c>
      <c r="D155" s="6">
        <f t="shared" si="43"/>
        <v>151</v>
      </c>
      <c r="E155" s="2"/>
      <c r="F155" s="2">
        <f t="shared" si="44"/>
        <v>0</v>
      </c>
      <c r="J155" s="1">
        <f t="shared" si="45"/>
        <v>0</v>
      </c>
      <c r="M155" s="8" t="str">
        <f>IF(D155&lt;=L$4,SMALL(E$4:E$202,D155),"")</f>
        <v/>
      </c>
      <c r="N155" s="8" t="str">
        <f>IF(D155&lt;=L$4,VLOOKUP(M155,E$4:F$202,2,FALSE),"")</f>
        <v/>
      </c>
      <c r="O155" s="1" t="str">
        <f>IF(D155&lt;=L$4,VLOOKUP(M155,E$4:J$202,6,FALSE),"")</f>
        <v/>
      </c>
      <c r="P155" s="40" t="str">
        <f>IF(D155&lt;=L$4,VLOOKUP(O155,A$4:B$202,2,FALSE),"")</f>
        <v/>
      </c>
      <c r="Q155" s="40" t="str">
        <f t="shared" si="46"/>
        <v/>
      </c>
      <c r="R155" s="6">
        <f t="shared" si="47"/>
        <v>0</v>
      </c>
      <c r="S155" s="6">
        <f>IF(AND(D155&lt;=L$4,P155&lt;&gt;"Y"),IF(N155&lt;VLOOKUP(O155,Runners!A$3:CT$201,S$1,FALSE),IF(Y$2="zero",0,Y$2),0),0)</f>
        <v>0</v>
      </c>
      <c r="T155" s="6">
        <f t="shared" si="48"/>
        <v>0</v>
      </c>
      <c r="U155" s="2"/>
      <c r="V155" s="2" t="str">
        <f>IF(O155&lt;&gt;"",VLOOKUP(O155,Runners!CZ$3:DM$201,V$1,FALSE),"")</f>
        <v/>
      </c>
      <c r="W155" s="19" t="str">
        <f t="shared" si="49"/>
        <v/>
      </c>
    </row>
    <row r="156" spans="3:23" x14ac:dyDescent="0.2">
      <c r="C156" s="3">
        <f>IF(A156&lt;&gt;"",VLOOKUP(A156,Runners!A$3:AS$201,C$1,FALSE),0)</f>
        <v>0</v>
      </c>
      <c r="D156" s="6">
        <f t="shared" si="43"/>
        <v>152</v>
      </c>
      <c r="E156" s="2"/>
      <c r="F156" s="2">
        <f t="shared" si="44"/>
        <v>0</v>
      </c>
      <c r="J156" s="1">
        <f t="shared" si="45"/>
        <v>0</v>
      </c>
      <c r="M156" s="8" t="str">
        <f>IF(D156&lt;=L$4,SMALL(E$4:E$202,D156),"")</f>
        <v/>
      </c>
      <c r="N156" s="8" t="str">
        <f>IF(D156&lt;=L$4,VLOOKUP(M156,E$4:F$202,2,FALSE),"")</f>
        <v/>
      </c>
      <c r="O156" s="1" t="str">
        <f>IF(D156&lt;=L$4,VLOOKUP(M156,E$4:J$202,6,FALSE),"")</f>
        <v/>
      </c>
      <c r="P156" s="40" t="str">
        <f>IF(D156&lt;=L$4,VLOOKUP(O156,A$4:B$202,2,FALSE),"")</f>
        <v/>
      </c>
      <c r="Q156" s="40" t="str">
        <f t="shared" si="46"/>
        <v/>
      </c>
      <c r="R156" s="6">
        <f t="shared" si="47"/>
        <v>0</v>
      </c>
      <c r="S156" s="6">
        <f>IF(AND(D156&lt;=L$4,P156&lt;&gt;"Y"),IF(N156&lt;VLOOKUP(O156,Runners!A$3:CT$201,S$1,FALSE),IF(Y$2="zero",0,Y$2),0),0)</f>
        <v>0</v>
      </c>
      <c r="T156" s="6">
        <f t="shared" si="48"/>
        <v>0</v>
      </c>
      <c r="U156" s="2"/>
      <c r="V156" s="2" t="str">
        <f>IF(O156&lt;&gt;"",VLOOKUP(O156,Runners!CZ$3:DM$201,V$1,FALSE),"")</f>
        <v/>
      </c>
      <c r="W156" s="19" t="str">
        <f t="shared" si="49"/>
        <v/>
      </c>
    </row>
    <row r="157" spans="3:23" x14ac:dyDescent="0.2">
      <c r="C157" s="3">
        <f>IF(A157&lt;&gt;"",VLOOKUP(A157,Runners!A$3:AS$201,C$1,FALSE),0)</f>
        <v>0</v>
      </c>
      <c r="D157" s="6">
        <f t="shared" si="43"/>
        <v>153</v>
      </c>
      <c r="E157" s="2"/>
      <c r="F157" s="2">
        <f t="shared" si="44"/>
        <v>0</v>
      </c>
      <c r="J157" s="1">
        <f t="shared" si="45"/>
        <v>0</v>
      </c>
      <c r="M157" s="8" t="str">
        <f>IF(D157&lt;=L$4,SMALL(E$4:E$202,D157),"")</f>
        <v/>
      </c>
      <c r="N157" s="8" t="str">
        <f>IF(D157&lt;=L$4,VLOOKUP(M157,E$4:F$202,2,FALSE),"")</f>
        <v/>
      </c>
      <c r="O157" s="1" t="str">
        <f>IF(D157&lt;=L$4,VLOOKUP(M157,E$4:J$202,6,FALSE),"")</f>
        <v/>
      </c>
      <c r="P157" s="40" t="str">
        <f>IF(D157&lt;=L$4,VLOOKUP(O157,A$4:B$202,2,FALSE),"")</f>
        <v/>
      </c>
      <c r="Q157" s="40" t="str">
        <f t="shared" si="46"/>
        <v/>
      </c>
      <c r="R157" s="6">
        <f t="shared" si="47"/>
        <v>0</v>
      </c>
      <c r="S157" s="6">
        <f>IF(AND(D157&lt;=L$4,P157&lt;&gt;"Y"),IF(N157&lt;VLOOKUP(O157,Runners!A$3:CT$201,S$1,FALSE),IF(Y$2="zero",0,Y$2),0),0)</f>
        <v>0</v>
      </c>
      <c r="T157" s="6">
        <f t="shared" si="48"/>
        <v>0</v>
      </c>
      <c r="U157" s="2"/>
      <c r="V157" s="2" t="str">
        <f>IF(O157&lt;&gt;"",VLOOKUP(O157,Runners!CZ$3:DM$201,V$1,FALSE),"")</f>
        <v/>
      </c>
      <c r="W157" s="19" t="str">
        <f t="shared" si="49"/>
        <v/>
      </c>
    </row>
    <row r="158" spans="3:23" x14ac:dyDescent="0.2">
      <c r="C158" s="3">
        <f>IF(A158&lt;&gt;"",VLOOKUP(A158,Runners!A$3:AS$201,C$1,FALSE),0)</f>
        <v>0</v>
      </c>
      <c r="D158" s="6">
        <f t="shared" si="43"/>
        <v>154</v>
      </c>
      <c r="E158" s="2"/>
      <c r="F158" s="2">
        <f t="shared" si="44"/>
        <v>0</v>
      </c>
      <c r="J158" s="1">
        <f t="shared" si="45"/>
        <v>0</v>
      </c>
      <c r="M158" s="8" t="str">
        <f>IF(D158&lt;=L$4,SMALL(E$4:E$202,D158),"")</f>
        <v/>
      </c>
      <c r="N158" s="8" t="str">
        <f>IF(D158&lt;=L$4,VLOOKUP(M158,E$4:F$202,2,FALSE),"")</f>
        <v/>
      </c>
      <c r="O158" s="1" t="str">
        <f>IF(D158&lt;=L$4,VLOOKUP(M158,E$4:J$202,6,FALSE),"")</f>
        <v/>
      </c>
      <c r="P158" s="40" t="str">
        <f>IF(D158&lt;=L$4,VLOOKUP(O158,A$4:B$202,2,FALSE),"")</f>
        <v/>
      </c>
      <c r="Q158" s="40" t="str">
        <f t="shared" si="46"/>
        <v/>
      </c>
      <c r="R158" s="6">
        <f t="shared" si="47"/>
        <v>0</v>
      </c>
      <c r="S158" s="6">
        <f>IF(AND(D158&lt;=L$4,P158&lt;&gt;"Y"),IF(N158&lt;VLOOKUP(O158,Runners!A$3:CT$201,S$1,FALSE),IF(Y$2="zero",0,Y$2),0),0)</f>
        <v>0</v>
      </c>
      <c r="T158" s="6">
        <f t="shared" si="48"/>
        <v>0</v>
      </c>
      <c r="U158" s="2"/>
      <c r="V158" s="2" t="str">
        <f>IF(O158&lt;&gt;"",VLOOKUP(O158,Runners!CZ$3:DM$201,V$1,FALSE),"")</f>
        <v/>
      </c>
      <c r="W158" s="19" t="str">
        <f t="shared" si="49"/>
        <v/>
      </c>
    </row>
    <row r="159" spans="3:23" x14ac:dyDescent="0.2">
      <c r="C159" s="3">
        <f>IF(A159&lt;&gt;"",VLOOKUP(A159,Runners!A$3:AS$201,C$1,FALSE),0)</f>
        <v>0</v>
      </c>
      <c r="D159" s="6">
        <f t="shared" si="43"/>
        <v>155</v>
      </c>
      <c r="E159" s="2"/>
      <c r="F159" s="2">
        <f t="shared" si="44"/>
        <v>0</v>
      </c>
      <c r="J159" s="1">
        <f t="shared" si="45"/>
        <v>0</v>
      </c>
      <c r="M159" s="8" t="str">
        <f>IF(D159&lt;=L$4,SMALL(E$4:E$202,D159),"")</f>
        <v/>
      </c>
      <c r="N159" s="8" t="str">
        <f>IF(D159&lt;=L$4,VLOOKUP(M159,E$4:F$202,2,FALSE),"")</f>
        <v/>
      </c>
      <c r="O159" s="1" t="str">
        <f>IF(D159&lt;=L$4,VLOOKUP(M159,E$4:J$202,6,FALSE),"")</f>
        <v/>
      </c>
      <c r="P159" s="40" t="str">
        <f>IF(D159&lt;=L$4,VLOOKUP(O159,A$4:B$202,2,FALSE),"")</f>
        <v/>
      </c>
      <c r="Q159" s="40" t="str">
        <f t="shared" si="46"/>
        <v/>
      </c>
      <c r="R159" s="6">
        <f t="shared" si="47"/>
        <v>0</v>
      </c>
      <c r="S159" s="6">
        <f>IF(AND(D159&lt;=L$4,P159&lt;&gt;"Y"),IF(N159&lt;VLOOKUP(O159,Runners!A$3:CT$201,S$1,FALSE),IF(Y$2="zero",0,Y$2),0),0)</f>
        <v>0</v>
      </c>
      <c r="T159" s="6">
        <f t="shared" si="48"/>
        <v>0</v>
      </c>
      <c r="U159" s="2"/>
      <c r="V159" s="2" t="str">
        <f>IF(O159&lt;&gt;"",VLOOKUP(O159,Runners!CZ$3:DM$201,V$1,FALSE),"")</f>
        <v/>
      </c>
      <c r="W159" s="19" t="str">
        <f t="shared" si="49"/>
        <v/>
      </c>
    </row>
    <row r="160" spans="3:23" x14ac:dyDescent="0.2">
      <c r="C160" s="3">
        <f>IF(A160&lt;&gt;"",VLOOKUP(A160,Runners!A$3:AS$201,C$1,FALSE),0)</f>
        <v>0</v>
      </c>
      <c r="D160" s="6">
        <f t="shared" si="43"/>
        <v>156</v>
      </c>
      <c r="E160" s="2"/>
      <c r="F160" s="2">
        <f t="shared" si="44"/>
        <v>0</v>
      </c>
      <c r="J160" s="1">
        <f t="shared" si="45"/>
        <v>0</v>
      </c>
      <c r="M160" s="8" t="str">
        <f>IF(D160&lt;=L$4,SMALL(E$4:E$202,D160),"")</f>
        <v/>
      </c>
      <c r="N160" s="8" t="str">
        <f>IF(D160&lt;=L$4,VLOOKUP(M160,E$4:F$202,2,FALSE),"")</f>
        <v/>
      </c>
      <c r="O160" s="1" t="str">
        <f>IF(D160&lt;=L$4,VLOOKUP(M160,E$4:J$202,6,FALSE),"")</f>
        <v/>
      </c>
      <c r="P160" s="40" t="str">
        <f>IF(D160&lt;=L$4,VLOOKUP(O160,A$4:B$202,2,FALSE),"")</f>
        <v/>
      </c>
      <c r="Q160" s="40" t="str">
        <f t="shared" si="46"/>
        <v/>
      </c>
      <c r="R160" s="6">
        <f t="shared" si="47"/>
        <v>0</v>
      </c>
      <c r="S160" s="6">
        <f>IF(AND(D160&lt;=L$4,P160&lt;&gt;"Y"),IF(N160&lt;VLOOKUP(O160,Runners!A$3:CT$201,S$1,FALSE),IF(Y$2="zero",0,Y$2),0),0)</f>
        <v>0</v>
      </c>
      <c r="T160" s="6">
        <f t="shared" si="48"/>
        <v>0</v>
      </c>
      <c r="U160" s="2"/>
      <c r="V160" s="2" t="str">
        <f>IF(O160&lt;&gt;"",VLOOKUP(O160,Runners!CZ$3:DM$201,V$1,FALSE),"")</f>
        <v/>
      </c>
      <c r="W160" s="19" t="str">
        <f t="shared" si="49"/>
        <v/>
      </c>
    </row>
    <row r="161" spans="3:23" x14ac:dyDescent="0.2">
      <c r="C161" s="3">
        <f>IF(A161&lt;&gt;"",VLOOKUP(A161,Runners!A$3:AS$201,C$1,FALSE),0)</f>
        <v>0</v>
      </c>
      <c r="D161" s="6">
        <f t="shared" si="43"/>
        <v>157</v>
      </c>
      <c r="E161" s="2"/>
      <c r="F161" s="2">
        <f t="shared" si="44"/>
        <v>0</v>
      </c>
      <c r="J161" s="1">
        <f t="shared" si="45"/>
        <v>0</v>
      </c>
      <c r="M161" s="8" t="str">
        <f>IF(D161&lt;=L$4,SMALL(E$4:E$202,D161),"")</f>
        <v/>
      </c>
      <c r="N161" s="8" t="str">
        <f>IF(D161&lt;=L$4,VLOOKUP(M161,E$4:F$202,2,FALSE),"")</f>
        <v/>
      </c>
      <c r="O161" s="1" t="str">
        <f>IF(D161&lt;=L$4,VLOOKUP(M161,E$4:J$202,6,FALSE),"")</f>
        <v/>
      </c>
      <c r="P161" s="40" t="str">
        <f>IF(D161&lt;=L$4,VLOOKUP(O161,A$4:B$202,2,FALSE),"")</f>
        <v/>
      </c>
      <c r="Q161" s="40" t="str">
        <f t="shared" si="46"/>
        <v/>
      </c>
      <c r="R161" s="6">
        <f t="shared" si="47"/>
        <v>0</v>
      </c>
      <c r="S161" s="6">
        <f>IF(AND(D161&lt;=L$4,P161&lt;&gt;"Y"),IF(N161&lt;VLOOKUP(O161,Runners!A$3:CT$201,S$1,FALSE),IF(Y$2="zero",0,Y$2),0),0)</f>
        <v>0</v>
      </c>
      <c r="T161" s="6">
        <f t="shared" si="48"/>
        <v>0</v>
      </c>
      <c r="U161" s="2"/>
      <c r="V161" s="2" t="str">
        <f>IF(O161&lt;&gt;"",VLOOKUP(O161,Runners!CZ$3:DM$201,V$1,FALSE),"")</f>
        <v/>
      </c>
      <c r="W161" s="19" t="str">
        <f t="shared" si="49"/>
        <v/>
      </c>
    </row>
    <row r="162" spans="3:23" x14ac:dyDescent="0.2">
      <c r="C162" s="3">
        <f>IF(A162&lt;&gt;"",VLOOKUP(A162,Runners!A$3:AS$201,C$1,FALSE),0)</f>
        <v>0</v>
      </c>
      <c r="D162" s="6">
        <f t="shared" si="43"/>
        <v>158</v>
      </c>
      <c r="E162" s="2"/>
      <c r="F162" s="2">
        <f t="shared" si="44"/>
        <v>0</v>
      </c>
      <c r="J162" s="1">
        <f t="shared" si="45"/>
        <v>0</v>
      </c>
      <c r="M162" s="8" t="str">
        <f>IF(D162&lt;=L$4,SMALL(E$4:E$202,D162),"")</f>
        <v/>
      </c>
      <c r="N162" s="8" t="str">
        <f>IF(D162&lt;=L$4,VLOOKUP(M162,E$4:F$202,2,FALSE),"")</f>
        <v/>
      </c>
      <c r="O162" s="1" t="str">
        <f>IF(D162&lt;=L$4,VLOOKUP(M162,E$4:J$202,6,FALSE),"")</f>
        <v/>
      </c>
      <c r="P162" s="40" t="str">
        <f>IF(D162&lt;=L$4,VLOOKUP(O162,A$4:B$202,2,FALSE),"")</f>
        <v/>
      </c>
      <c r="Q162" s="40" t="str">
        <f t="shared" si="46"/>
        <v/>
      </c>
      <c r="R162" s="6">
        <f t="shared" si="47"/>
        <v>0</v>
      </c>
      <c r="S162" s="6">
        <f>IF(AND(D162&lt;=L$4,P162&lt;&gt;"Y"),IF(N162&lt;VLOOKUP(O162,Runners!A$3:CT$201,S$1,FALSE),IF(Y$2="zero",0,Y$2),0),0)</f>
        <v>0</v>
      </c>
      <c r="T162" s="6">
        <f t="shared" si="48"/>
        <v>0</v>
      </c>
      <c r="U162" s="2"/>
      <c r="V162" s="2" t="str">
        <f>IF(O162&lt;&gt;"",VLOOKUP(O162,Runners!CZ$3:DM$201,V$1,FALSE),"")</f>
        <v/>
      </c>
      <c r="W162" s="19" t="str">
        <f t="shared" si="49"/>
        <v/>
      </c>
    </row>
    <row r="163" spans="3:23" x14ac:dyDescent="0.2">
      <c r="C163" s="3">
        <f>IF(A163&lt;&gt;"",VLOOKUP(A163,Runners!A$3:AS$201,C$1,FALSE),0)</f>
        <v>0</v>
      </c>
      <c r="D163" s="6">
        <f t="shared" si="43"/>
        <v>159</v>
      </c>
      <c r="E163" s="2"/>
      <c r="F163" s="2">
        <f t="shared" si="44"/>
        <v>0</v>
      </c>
      <c r="J163" s="1">
        <f t="shared" si="45"/>
        <v>0</v>
      </c>
      <c r="M163" s="8" t="str">
        <f>IF(D163&lt;=L$4,SMALL(E$4:E$202,D163),"")</f>
        <v/>
      </c>
      <c r="N163" s="8" t="str">
        <f>IF(D163&lt;=L$4,VLOOKUP(M163,E$4:F$202,2,FALSE),"")</f>
        <v/>
      </c>
      <c r="O163" s="1" t="str">
        <f>IF(D163&lt;=L$4,VLOOKUP(M163,E$4:J$202,6,FALSE),"")</f>
        <v/>
      </c>
      <c r="P163" s="40" t="str">
        <f>IF(D163&lt;=L$4,VLOOKUP(O163,A$4:B$202,2,FALSE),"")</f>
        <v/>
      </c>
      <c r="Q163" s="40" t="str">
        <f t="shared" si="46"/>
        <v/>
      </c>
      <c r="R163" s="6">
        <f t="shared" si="47"/>
        <v>0</v>
      </c>
      <c r="S163" s="6">
        <f>IF(AND(D163&lt;=L$4,P163&lt;&gt;"Y"),IF(N163&lt;VLOOKUP(O163,Runners!A$3:CT$201,S$1,FALSE),IF(Y$2="zero",0,Y$2),0),0)</f>
        <v>0</v>
      </c>
      <c r="T163" s="6">
        <f t="shared" si="48"/>
        <v>0</v>
      </c>
      <c r="U163" s="2"/>
      <c r="V163" s="2" t="str">
        <f>IF(O163&lt;&gt;"",VLOOKUP(O163,Runners!CZ$3:DM$201,V$1,FALSE),"")</f>
        <v/>
      </c>
      <c r="W163" s="19" t="str">
        <f t="shared" si="49"/>
        <v/>
      </c>
    </row>
    <row r="164" spans="3:23" x14ac:dyDescent="0.2">
      <c r="C164" s="3">
        <f>IF(A164&lt;&gt;"",VLOOKUP(A164,Runners!A$3:AS$201,C$1,FALSE),0)</f>
        <v>0</v>
      </c>
      <c r="D164" s="6">
        <f t="shared" si="43"/>
        <v>160</v>
      </c>
      <c r="E164" s="2"/>
      <c r="F164" s="2">
        <f t="shared" si="44"/>
        <v>0</v>
      </c>
      <c r="J164" s="1">
        <f t="shared" si="45"/>
        <v>0</v>
      </c>
      <c r="M164" s="8" t="str">
        <f>IF(D164&lt;=L$4,SMALL(E$4:E$202,D164),"")</f>
        <v/>
      </c>
      <c r="N164" s="8" t="str">
        <f>IF(D164&lt;=L$4,VLOOKUP(M164,E$4:F$202,2,FALSE),"")</f>
        <v/>
      </c>
      <c r="O164" s="1" t="str">
        <f>IF(D164&lt;=L$4,VLOOKUP(M164,E$4:J$202,6,FALSE),"")</f>
        <v/>
      </c>
      <c r="P164" s="40" t="str">
        <f>IF(D164&lt;=L$4,VLOOKUP(O164,A$4:B$202,2,FALSE),"")</f>
        <v/>
      </c>
      <c r="Q164" s="40" t="str">
        <f t="shared" si="46"/>
        <v/>
      </c>
      <c r="R164" s="6">
        <f t="shared" si="47"/>
        <v>0</v>
      </c>
      <c r="S164" s="6">
        <f>IF(AND(D164&lt;=L$4,P164&lt;&gt;"Y"),IF(N164&lt;VLOOKUP(O164,Runners!A$3:CT$201,S$1,FALSE),IF(Y$2="zero",0,Y$2),0),0)</f>
        <v>0</v>
      </c>
      <c r="T164" s="6">
        <f t="shared" si="48"/>
        <v>0</v>
      </c>
      <c r="U164" s="2"/>
      <c r="V164" s="2" t="str">
        <f>IF(O164&lt;&gt;"",VLOOKUP(O164,Runners!CZ$3:DM$201,V$1,FALSE),"")</f>
        <v/>
      </c>
      <c r="W164" s="19" t="str">
        <f t="shared" si="49"/>
        <v/>
      </c>
    </row>
    <row r="165" spans="3:23" x14ac:dyDescent="0.2">
      <c r="C165" s="3">
        <f>IF(A165&lt;&gt;"",VLOOKUP(A165,Runners!A$3:AS$201,C$1,FALSE),0)</f>
        <v>0</v>
      </c>
      <c r="D165" s="6">
        <f t="shared" ref="D165:D172" si="50">D164+1</f>
        <v>161</v>
      </c>
      <c r="E165" s="2"/>
      <c r="F165" s="2">
        <f t="shared" si="44"/>
        <v>0</v>
      </c>
      <c r="J165" s="1">
        <f t="shared" ref="J165:J172" si="51">A165</f>
        <v>0</v>
      </c>
      <c r="M165" s="8" t="str">
        <f>IF(D165&lt;=L$4,SMALL(E$4:E$202,D165),"")</f>
        <v/>
      </c>
      <c r="N165" s="8" t="str">
        <f>IF(D165&lt;=L$4,VLOOKUP(M165,E$4:F$202,2,FALSE),"")</f>
        <v/>
      </c>
      <c r="O165" s="1" t="str">
        <f>IF(D165&lt;=L$4,VLOOKUP(M165,E$4:J$202,6,FALSE),"")</f>
        <v/>
      </c>
      <c r="P165" s="40" t="str">
        <f>IF(D165&lt;=L$4,VLOOKUP(O165,A$4:B$202,2,FALSE),"")</f>
        <v/>
      </c>
      <c r="Q165" s="40" t="str">
        <f t="shared" ref="Q165:Q172" si="52">IF(D165&lt;=L$4,IF(P165="Y",Q164,Q164-1),"")</f>
        <v/>
      </c>
      <c r="R165" s="6">
        <f t="shared" si="47"/>
        <v>0</v>
      </c>
      <c r="S165" s="6">
        <f>IF(AND(D165&lt;=L$4,P165&lt;&gt;"Y"),IF(N165&lt;VLOOKUP(O165,Runners!A$3:CT$201,S$1,FALSE),IF(Y$2="zero",0,Y$2),0),0)</f>
        <v>0</v>
      </c>
      <c r="T165" s="6">
        <f t="shared" ref="T165:T172" si="53">IF(AND(D165&lt;=L$4,P165&lt;&gt;"Y"),S165+R165,0)</f>
        <v>0</v>
      </c>
      <c r="U165" s="2"/>
      <c r="V165" s="2" t="str">
        <f>IF(O165&lt;&gt;"",VLOOKUP(O165,Runners!CZ$3:DM$201,V$1,FALSE),"")</f>
        <v/>
      </c>
      <c r="W165" s="19" t="str">
        <f t="shared" ref="W165:W172" si="54">IF(O165&lt;&gt;"",(V165-N165)/V165,"")</f>
        <v/>
      </c>
    </row>
    <row r="166" spans="3:23" x14ac:dyDescent="0.2">
      <c r="C166" s="3">
        <f>IF(A166&lt;&gt;"",VLOOKUP(A166,Runners!A$3:AS$201,C$1,FALSE),0)</f>
        <v>0</v>
      </c>
      <c r="D166" s="6">
        <f t="shared" si="50"/>
        <v>162</v>
      </c>
      <c r="E166" s="2"/>
      <c r="F166" s="2">
        <f t="shared" si="44"/>
        <v>0</v>
      </c>
      <c r="J166" s="1">
        <f t="shared" si="51"/>
        <v>0</v>
      </c>
      <c r="M166" s="8" t="str">
        <f>IF(D166&lt;=L$4,SMALL(E$4:E$202,D166),"")</f>
        <v/>
      </c>
      <c r="N166" s="8" t="str">
        <f>IF(D166&lt;=L$4,VLOOKUP(M166,E$4:F$202,2,FALSE),"")</f>
        <v/>
      </c>
      <c r="O166" s="1" t="str">
        <f>IF(D166&lt;=L$4,VLOOKUP(M166,E$4:J$202,6,FALSE),"")</f>
        <v/>
      </c>
      <c r="P166" s="40" t="str">
        <f>IF(D166&lt;=L$4,VLOOKUP(O166,A$4:B$202,2,FALSE),"")</f>
        <v/>
      </c>
      <c r="Q166" s="40" t="str">
        <f t="shared" si="52"/>
        <v/>
      </c>
      <c r="R166" s="6">
        <f t="shared" si="47"/>
        <v>0</v>
      </c>
      <c r="S166" s="6">
        <f>IF(AND(D166&lt;=L$4,P166&lt;&gt;"Y"),IF(N166&lt;VLOOKUP(O166,Runners!A$3:CT$201,S$1,FALSE),IF(Y$2="zero",0,Y$2),0),0)</f>
        <v>0</v>
      </c>
      <c r="T166" s="6">
        <f t="shared" si="53"/>
        <v>0</v>
      </c>
      <c r="U166" s="2"/>
      <c r="V166" s="2" t="str">
        <f>IF(O166&lt;&gt;"",VLOOKUP(O166,Runners!CZ$3:DM$201,V$1,FALSE),"")</f>
        <v/>
      </c>
      <c r="W166" s="19" t="str">
        <f t="shared" si="54"/>
        <v/>
      </c>
    </row>
    <row r="167" spans="3:23" x14ac:dyDescent="0.2">
      <c r="C167" s="3">
        <f>IF(A167&lt;&gt;"",VLOOKUP(A167,Runners!A$3:AS$201,C$1,FALSE),0)</f>
        <v>0</v>
      </c>
      <c r="D167" s="6">
        <f t="shared" si="50"/>
        <v>163</v>
      </c>
      <c r="E167" s="2"/>
      <c r="F167" s="2">
        <f t="shared" si="44"/>
        <v>0</v>
      </c>
      <c r="J167" s="1">
        <f t="shared" si="51"/>
        <v>0</v>
      </c>
      <c r="M167" s="8" t="str">
        <f>IF(D167&lt;=L$4,SMALL(E$4:E$202,D167),"")</f>
        <v/>
      </c>
      <c r="N167" s="8" t="str">
        <f>IF(D167&lt;=L$4,VLOOKUP(M167,E$4:F$202,2,FALSE),"")</f>
        <v/>
      </c>
      <c r="O167" s="1" t="str">
        <f>IF(D167&lt;=L$4,VLOOKUP(M167,E$4:J$202,6,FALSE),"")</f>
        <v/>
      </c>
      <c r="P167" s="40" t="str">
        <f>IF(D167&lt;=L$4,VLOOKUP(O167,A$4:B$202,2,FALSE),"")</f>
        <v/>
      </c>
      <c r="Q167" s="40" t="str">
        <f t="shared" si="52"/>
        <v/>
      </c>
      <c r="R167" s="6">
        <f t="shared" si="47"/>
        <v>0</v>
      </c>
      <c r="S167" s="6">
        <f>IF(AND(D167&lt;=L$4,P167&lt;&gt;"Y"),IF(N167&lt;VLOOKUP(O167,Runners!A$3:CT$201,S$1,FALSE),IF(Y$2="zero",0,Y$2),0),0)</f>
        <v>0</v>
      </c>
      <c r="T167" s="6">
        <f t="shared" si="53"/>
        <v>0</v>
      </c>
      <c r="U167" s="2"/>
      <c r="V167" s="2" t="str">
        <f>IF(O167&lt;&gt;"",VLOOKUP(O167,Runners!CZ$3:DM$201,V$1,FALSE),"")</f>
        <v/>
      </c>
      <c r="W167" s="19" t="str">
        <f t="shared" si="54"/>
        <v/>
      </c>
    </row>
    <row r="168" spans="3:23" x14ac:dyDescent="0.2">
      <c r="C168" s="3">
        <f>IF(A168&lt;&gt;"",VLOOKUP(A168,Runners!A$3:AS$201,C$1,FALSE),0)</f>
        <v>0</v>
      </c>
      <c r="D168" s="6">
        <f t="shared" si="50"/>
        <v>164</v>
      </c>
      <c r="E168" s="2"/>
      <c r="F168" s="2">
        <f t="shared" si="44"/>
        <v>0</v>
      </c>
      <c r="J168" s="1">
        <f t="shared" si="51"/>
        <v>0</v>
      </c>
      <c r="M168" s="8" t="str">
        <f>IF(D168&lt;=L$4,SMALL(E$4:E$202,D168),"")</f>
        <v/>
      </c>
      <c r="N168" s="8" t="str">
        <f>IF(D168&lt;=L$4,VLOOKUP(M168,E$4:F$202,2,FALSE),"")</f>
        <v/>
      </c>
      <c r="O168" s="1" t="str">
        <f>IF(D168&lt;=L$4,VLOOKUP(M168,E$4:J$202,6,FALSE),"")</f>
        <v/>
      </c>
      <c r="P168" s="40" t="str">
        <f>IF(D168&lt;=L$4,VLOOKUP(O168,A$4:B$202,2,FALSE),"")</f>
        <v/>
      </c>
      <c r="Q168" s="40" t="str">
        <f t="shared" si="52"/>
        <v/>
      </c>
      <c r="R168" s="6">
        <f t="shared" si="47"/>
        <v>0</v>
      </c>
      <c r="S168" s="6">
        <f>IF(AND(D168&lt;=L$4,P168&lt;&gt;"Y"),IF(N168&lt;VLOOKUP(O168,Runners!A$3:CT$201,S$1,FALSE),IF(Y$2="zero",0,Y$2),0),0)</f>
        <v>0</v>
      </c>
      <c r="T168" s="6">
        <f t="shared" si="53"/>
        <v>0</v>
      </c>
      <c r="U168" s="2"/>
      <c r="V168" s="2" t="str">
        <f>IF(O168&lt;&gt;"",VLOOKUP(O168,Runners!CZ$3:DM$201,V$1,FALSE),"")</f>
        <v/>
      </c>
      <c r="W168" s="19" t="str">
        <f t="shared" si="54"/>
        <v/>
      </c>
    </row>
    <row r="169" spans="3:23" x14ac:dyDescent="0.2">
      <c r="C169" s="3">
        <f>IF(A169&lt;&gt;"",VLOOKUP(A169,Runners!A$3:AS$201,C$1,FALSE),0)</f>
        <v>0</v>
      </c>
      <c r="D169" s="6">
        <f t="shared" si="50"/>
        <v>165</v>
      </c>
      <c r="E169" s="2"/>
      <c r="F169" s="2">
        <f t="shared" si="44"/>
        <v>0</v>
      </c>
      <c r="J169" s="1">
        <f t="shared" si="51"/>
        <v>0</v>
      </c>
      <c r="M169" s="8" t="str">
        <f>IF(D169&lt;=L$4,SMALL(E$4:E$202,D169),"")</f>
        <v/>
      </c>
      <c r="N169" s="8" t="str">
        <f>IF(D169&lt;=L$4,VLOOKUP(M169,E$4:F$202,2,FALSE),"")</f>
        <v/>
      </c>
      <c r="O169" s="1" t="str">
        <f>IF(D169&lt;=L$4,VLOOKUP(M169,E$4:J$202,6,FALSE),"")</f>
        <v/>
      </c>
      <c r="P169" s="40" t="str">
        <f>IF(D169&lt;=L$4,VLOOKUP(O169,A$4:B$202,2,FALSE),"")</f>
        <v/>
      </c>
      <c r="Q169" s="40" t="str">
        <f t="shared" si="52"/>
        <v/>
      </c>
      <c r="R169" s="6">
        <f t="shared" si="47"/>
        <v>0</v>
      </c>
      <c r="S169" s="6">
        <f>IF(AND(D169&lt;=L$4,P169&lt;&gt;"Y"),IF(N169&lt;VLOOKUP(O169,Runners!A$3:CT$201,S$1,FALSE),IF(Y$2="zero",0,Y$2),0),0)</f>
        <v>0</v>
      </c>
      <c r="T169" s="6">
        <f t="shared" si="53"/>
        <v>0</v>
      </c>
      <c r="U169" s="2"/>
      <c r="V169" s="2" t="str">
        <f>IF(O169&lt;&gt;"",VLOOKUP(O169,Runners!CZ$3:DM$201,V$1,FALSE),"")</f>
        <v/>
      </c>
      <c r="W169" s="19" t="str">
        <f t="shared" si="54"/>
        <v/>
      </c>
    </row>
    <row r="170" spans="3:23" x14ac:dyDescent="0.2">
      <c r="C170" s="3">
        <f>IF(A170&lt;&gt;"",VLOOKUP(A170,Runners!A$3:AS$201,C$1,FALSE),0)</f>
        <v>0</v>
      </c>
      <c r="D170" s="6">
        <f t="shared" si="50"/>
        <v>166</v>
      </c>
      <c r="E170" s="2"/>
      <c r="F170" s="2">
        <f t="shared" si="44"/>
        <v>0</v>
      </c>
      <c r="J170" s="1">
        <f t="shared" si="51"/>
        <v>0</v>
      </c>
      <c r="M170" s="8" t="str">
        <f>IF(D170&lt;=L$4,SMALL(E$4:E$202,D170),"")</f>
        <v/>
      </c>
      <c r="N170" s="8" t="str">
        <f>IF(D170&lt;=L$4,VLOOKUP(M170,E$4:F$202,2,FALSE),"")</f>
        <v/>
      </c>
      <c r="O170" s="1" t="str">
        <f>IF(D170&lt;=L$4,VLOOKUP(M170,E$4:J$202,6,FALSE),"")</f>
        <v/>
      </c>
      <c r="P170" s="40" t="str">
        <f>IF(D170&lt;=L$4,VLOOKUP(O170,A$4:B$202,2,FALSE),"")</f>
        <v/>
      </c>
      <c r="Q170" s="40" t="str">
        <f t="shared" si="52"/>
        <v/>
      </c>
      <c r="R170" s="6">
        <f t="shared" si="47"/>
        <v>0</v>
      </c>
      <c r="S170" s="6">
        <f>IF(AND(D170&lt;=L$4,P170&lt;&gt;"Y"),IF(N170&lt;VLOOKUP(O170,Runners!A$3:CT$201,S$1,FALSE),IF(Y$2="zero",0,Y$2),0),0)</f>
        <v>0</v>
      </c>
      <c r="T170" s="6">
        <f t="shared" si="53"/>
        <v>0</v>
      </c>
      <c r="U170" s="2"/>
      <c r="V170" s="2" t="str">
        <f>IF(O170&lt;&gt;"",VLOOKUP(O170,Runners!CZ$3:DM$201,V$1,FALSE),"")</f>
        <v/>
      </c>
      <c r="W170" s="19" t="str">
        <f t="shared" si="54"/>
        <v/>
      </c>
    </row>
    <row r="171" spans="3:23" x14ac:dyDescent="0.2">
      <c r="C171" s="3">
        <f>IF(A171&lt;&gt;"",VLOOKUP(A171,Runners!A$3:AS$201,C$1,FALSE),0)</f>
        <v>0</v>
      </c>
      <c r="D171" s="6">
        <f t="shared" si="50"/>
        <v>167</v>
      </c>
      <c r="E171" s="2"/>
      <c r="F171" s="2">
        <f t="shared" si="44"/>
        <v>0</v>
      </c>
      <c r="J171" s="1">
        <f t="shared" si="51"/>
        <v>0</v>
      </c>
      <c r="M171" s="8" t="str">
        <f>IF(D171&lt;=L$4,SMALL(E$4:E$202,D171),"")</f>
        <v/>
      </c>
      <c r="N171" s="8" t="str">
        <f>IF(D171&lt;=L$4,VLOOKUP(M171,E$4:F$202,2,FALSE),"")</f>
        <v/>
      </c>
      <c r="O171" s="1" t="str">
        <f>IF(D171&lt;=L$4,VLOOKUP(M171,E$4:J$202,6,FALSE),"")</f>
        <v/>
      </c>
      <c r="P171" s="40" t="str">
        <f>IF(D171&lt;=L$4,VLOOKUP(O171,A$4:B$202,2,FALSE),"")</f>
        <v/>
      </c>
      <c r="Q171" s="40" t="str">
        <f t="shared" si="52"/>
        <v/>
      </c>
      <c r="R171" s="6">
        <f t="shared" si="47"/>
        <v>0</v>
      </c>
      <c r="S171" s="6">
        <f>IF(AND(D171&lt;=L$4,P171&lt;&gt;"Y"),IF(N171&lt;VLOOKUP(O171,Runners!A$3:CT$201,S$1,FALSE),IF(Y$2="zero",0,Y$2),0),0)</f>
        <v>0</v>
      </c>
      <c r="T171" s="6">
        <f t="shared" si="53"/>
        <v>0</v>
      </c>
      <c r="U171" s="2"/>
      <c r="V171" s="2" t="str">
        <f>IF(O171&lt;&gt;"",VLOOKUP(O171,Runners!CZ$3:DM$201,V$1,FALSE),"")</f>
        <v/>
      </c>
      <c r="W171" s="19" t="str">
        <f t="shared" si="54"/>
        <v/>
      </c>
    </row>
    <row r="172" spans="3:23" x14ac:dyDescent="0.2">
      <c r="C172" s="3">
        <f>IF(A172&lt;&gt;"",VLOOKUP(A172,Runners!A$3:AS$201,C$1,FALSE),0)</f>
        <v>0</v>
      </c>
      <c r="D172" s="6">
        <f t="shared" si="50"/>
        <v>168</v>
      </c>
      <c r="E172" s="2"/>
      <c r="F172" s="2">
        <f t="shared" si="44"/>
        <v>0</v>
      </c>
      <c r="J172" s="1">
        <f t="shared" si="51"/>
        <v>0</v>
      </c>
      <c r="M172" s="8" t="str">
        <f>IF(D172&lt;=L$4,SMALL(E$4:E$202,D172),"")</f>
        <v/>
      </c>
      <c r="N172" s="8" t="str">
        <f>IF(D172&lt;=L$4,VLOOKUP(M172,E$4:F$202,2,FALSE),"")</f>
        <v/>
      </c>
      <c r="O172" s="1" t="str">
        <f>IF(D172&lt;=L$4,VLOOKUP(M172,E$4:J$202,6,FALSE),"")</f>
        <v/>
      </c>
      <c r="P172" s="40" t="str">
        <f>IF(D172&lt;=L$4,VLOOKUP(O172,A$4:B$202,2,FALSE),"")</f>
        <v/>
      </c>
      <c r="Q172" s="40" t="str">
        <f t="shared" si="52"/>
        <v/>
      </c>
      <c r="R172" s="6">
        <f t="shared" si="47"/>
        <v>0</v>
      </c>
      <c r="S172" s="6">
        <f>IF(AND(D172&lt;=L$4,P172&lt;&gt;"Y"),IF(N172&lt;VLOOKUP(O172,Runners!A$3:CT$201,S$1,FALSE),IF(Y$2="zero",0,Y$2),0),0)</f>
        <v>0</v>
      </c>
      <c r="T172" s="6">
        <f t="shared" si="53"/>
        <v>0</v>
      </c>
      <c r="U172" s="2"/>
      <c r="V172" s="2" t="str">
        <f>IF(O172&lt;&gt;"",VLOOKUP(O172,Runners!CZ$3:DM$201,V$1,FALSE),"")</f>
        <v/>
      </c>
      <c r="W172" s="19" t="str">
        <f t="shared" si="54"/>
        <v/>
      </c>
    </row>
    <row r="173" spans="3:23" x14ac:dyDescent="0.2">
      <c r="C173" s="3">
        <f>IF(A173&lt;&gt;"",VLOOKUP(A173,Runners!A$3:AS$201,C$1,FALSE),0)</f>
        <v>0</v>
      </c>
      <c r="D173" s="6">
        <f t="shared" ref="D173:D201" si="55">D172+1</f>
        <v>169</v>
      </c>
      <c r="E173" s="2"/>
      <c r="F173" s="2">
        <f t="shared" si="44"/>
        <v>0</v>
      </c>
      <c r="J173" s="1">
        <f t="shared" ref="J173:J198" si="56">A173</f>
        <v>0</v>
      </c>
      <c r="M173" s="8" t="str">
        <f>IF(D173&lt;=L$4,SMALL(E$4:E$202,D173),"")</f>
        <v/>
      </c>
      <c r="N173" s="8" t="str">
        <f>IF(D173&lt;=L$4,VLOOKUP(M173,E$4:F$202,2,FALSE),"")</f>
        <v/>
      </c>
      <c r="O173" s="1" t="str">
        <f>IF(D173&lt;=L$4,VLOOKUP(M173,E$4:J$202,6,FALSE),"")</f>
        <v/>
      </c>
      <c r="P173" s="40" t="str">
        <f>IF(D173&lt;=L$4,VLOOKUP(O173,A$4:B$202,2,FALSE),"")</f>
        <v/>
      </c>
      <c r="Q173" s="40" t="str">
        <f t="shared" ref="Q173:Q197" si="57">IF(D173&lt;=L$4,IF(P173="Y",Q172,Q172-1),"")</f>
        <v/>
      </c>
      <c r="R173" s="6">
        <f t="shared" si="47"/>
        <v>0</v>
      </c>
      <c r="S173" s="6">
        <f>IF(AND(D173&lt;=L$4,P173&lt;&gt;"Y"),IF(N173&lt;VLOOKUP(O173,Runners!A$3:CT$201,S$1,FALSE),IF(Y$2="zero",0,Y$2),0),0)</f>
        <v>0</v>
      </c>
      <c r="T173" s="6">
        <f t="shared" ref="T173:T197" si="58">IF(AND(D173&lt;=L$4,P173&lt;&gt;"Y"),S173+R173,0)</f>
        <v>0</v>
      </c>
      <c r="U173" s="2"/>
      <c r="V173" s="2" t="str">
        <f>IF(O173&lt;&gt;"",VLOOKUP(O173,Runners!CZ$3:DM$201,V$1,FALSE),"")</f>
        <v/>
      </c>
      <c r="W173" s="19" t="str">
        <f t="shared" ref="W173:W197" si="59">IF(O173&lt;&gt;"",(V173-N173)/V173,"")</f>
        <v/>
      </c>
    </row>
    <row r="174" spans="3:23" x14ac:dyDescent="0.2">
      <c r="C174" s="3">
        <f>IF(A174&lt;&gt;"",VLOOKUP(A174,Runners!A$3:AS$201,C$1,FALSE),0)</f>
        <v>0</v>
      </c>
      <c r="D174" s="6">
        <f t="shared" si="55"/>
        <v>170</v>
      </c>
      <c r="E174" s="2"/>
      <c r="F174" s="2">
        <f t="shared" si="44"/>
        <v>0</v>
      </c>
      <c r="J174" s="1">
        <f t="shared" si="56"/>
        <v>0</v>
      </c>
      <c r="M174" s="8" t="str">
        <f>IF(D174&lt;=L$4,SMALL(E$4:E$202,D174),"")</f>
        <v/>
      </c>
      <c r="N174" s="8" t="str">
        <f>IF(D174&lt;=L$4,VLOOKUP(M174,E$4:F$202,2,FALSE),"")</f>
        <v/>
      </c>
      <c r="O174" s="1" t="str">
        <f>IF(D174&lt;=L$4,VLOOKUP(M174,E$4:J$202,6,FALSE),"")</f>
        <v/>
      </c>
      <c r="P174" s="40" t="str">
        <f>IF(D174&lt;=L$4,VLOOKUP(O174,A$4:B$202,2,FALSE),"")</f>
        <v/>
      </c>
      <c r="Q174" s="40" t="str">
        <f t="shared" si="57"/>
        <v/>
      </c>
      <c r="R174" s="6">
        <f t="shared" si="47"/>
        <v>0</v>
      </c>
      <c r="S174" s="6">
        <f>IF(AND(D174&lt;=L$4,P174&lt;&gt;"Y"),IF(N174&lt;VLOOKUP(O174,Runners!A$3:CT$201,S$1,FALSE),IF(Y$2="zero",0,Y$2),0),0)</f>
        <v>0</v>
      </c>
      <c r="T174" s="6">
        <f t="shared" si="58"/>
        <v>0</v>
      </c>
      <c r="U174" s="2"/>
      <c r="V174" s="2" t="str">
        <f>IF(O174&lt;&gt;"",VLOOKUP(O174,Runners!CZ$3:DM$201,V$1,FALSE),"")</f>
        <v/>
      </c>
      <c r="W174" s="19" t="str">
        <f t="shared" si="59"/>
        <v/>
      </c>
    </row>
    <row r="175" spans="3:23" x14ac:dyDescent="0.2">
      <c r="C175" s="3">
        <f>IF(A175&lt;&gt;"",VLOOKUP(A175,Runners!A$3:AS$201,C$1,FALSE),0)</f>
        <v>0</v>
      </c>
      <c r="D175" s="6">
        <f t="shared" si="55"/>
        <v>171</v>
      </c>
      <c r="E175" s="2"/>
      <c r="F175" s="2"/>
      <c r="J175" s="1">
        <f t="shared" si="56"/>
        <v>0</v>
      </c>
      <c r="M175" s="8" t="str">
        <f>IF(D175&lt;=L$4,SMALL(E$4:E$202,D175),"")</f>
        <v/>
      </c>
      <c r="N175" s="8" t="str">
        <f>IF(D175&lt;=L$4,VLOOKUP(M175,E$4:F$202,2,FALSE),"")</f>
        <v/>
      </c>
      <c r="O175" s="1" t="str">
        <f>IF(D175&lt;=L$4,VLOOKUP(M175,E$4:J$202,6,FALSE),"")</f>
        <v/>
      </c>
      <c r="P175" s="40" t="str">
        <f>IF(D175&lt;=L$4,VLOOKUP(O175,A$4:B$202,2,FALSE),"")</f>
        <v/>
      </c>
      <c r="Q175" s="40" t="str">
        <f t="shared" si="57"/>
        <v/>
      </c>
      <c r="R175" s="6">
        <f t="shared" si="47"/>
        <v>0</v>
      </c>
      <c r="S175" s="6">
        <f>IF(AND(D175&lt;=L$4,P175&lt;&gt;"Y"),IF(N175&lt;VLOOKUP(O175,Runners!A$3:CT$201,S$1,FALSE),IF(Y$2="zero",0,Y$2),0),0)</f>
        <v>0</v>
      </c>
      <c r="T175" s="6">
        <f t="shared" si="58"/>
        <v>0</v>
      </c>
      <c r="U175" s="2"/>
      <c r="V175" s="2" t="str">
        <f>IF(O175&lt;&gt;"",VLOOKUP(O175,Runners!CZ$3:DM$201,V$1,FALSE),"")</f>
        <v/>
      </c>
      <c r="W175" s="19" t="str">
        <f t="shared" si="59"/>
        <v/>
      </c>
    </row>
    <row r="176" spans="3:23" x14ac:dyDescent="0.2">
      <c r="C176" s="3">
        <f>IF(A176&lt;&gt;"",VLOOKUP(A176,Runners!A$3:AS$201,C$1,FALSE),0)</f>
        <v>0</v>
      </c>
      <c r="D176" s="6">
        <f t="shared" si="55"/>
        <v>172</v>
      </c>
      <c r="E176" s="2"/>
      <c r="F176" s="2"/>
      <c r="J176" s="1">
        <f t="shared" si="56"/>
        <v>0</v>
      </c>
      <c r="M176" s="8" t="str">
        <f>IF(D176&lt;=L$4,SMALL(E$4:E$202,D176),"")</f>
        <v/>
      </c>
      <c r="N176" s="8" t="str">
        <f>IF(D176&lt;=L$4,VLOOKUP(M176,E$4:F$202,2,FALSE),"")</f>
        <v/>
      </c>
      <c r="O176" s="1" t="str">
        <f>IF(D176&lt;=L$4,VLOOKUP(M176,E$4:J$202,6,FALSE),"")</f>
        <v/>
      </c>
      <c r="P176" s="40" t="str">
        <f>IF(D176&lt;=L$4,VLOOKUP(O176,A$4:B$202,2,FALSE),"")</f>
        <v/>
      </c>
      <c r="Q176" s="40" t="str">
        <f t="shared" si="57"/>
        <v/>
      </c>
      <c r="R176" s="6">
        <f t="shared" si="47"/>
        <v>0</v>
      </c>
      <c r="S176" s="6">
        <f>IF(AND(D176&lt;=L$4,P176&lt;&gt;"Y"),IF(N176&lt;VLOOKUP(O176,Runners!A$3:CT$201,S$1,FALSE),IF(Y$2="zero",0,Y$2),0),0)</f>
        <v>0</v>
      </c>
      <c r="T176" s="6">
        <f t="shared" si="58"/>
        <v>0</v>
      </c>
      <c r="U176" s="2"/>
      <c r="V176" s="2" t="str">
        <f>IF(O176&lt;&gt;"",VLOOKUP(O176,Runners!CZ$3:DM$201,V$1,FALSE),"")</f>
        <v/>
      </c>
      <c r="W176" s="19" t="str">
        <f t="shared" si="59"/>
        <v/>
      </c>
    </row>
    <row r="177" spans="3:23" x14ac:dyDescent="0.2">
      <c r="C177" s="3">
        <f>IF(A177&lt;&gt;"",VLOOKUP(A177,Runners!A$3:AS$201,C$1,FALSE),0)</f>
        <v>0</v>
      </c>
      <c r="D177" s="6">
        <f t="shared" si="55"/>
        <v>173</v>
      </c>
      <c r="E177" s="2"/>
      <c r="F177" s="2"/>
      <c r="J177" s="1">
        <f t="shared" si="56"/>
        <v>0</v>
      </c>
      <c r="M177" s="8" t="str">
        <f>IF(D177&lt;=L$4,SMALL(E$4:E$202,D177),"")</f>
        <v/>
      </c>
      <c r="N177" s="8" t="str">
        <f>IF(D177&lt;=L$4,VLOOKUP(M177,E$4:F$202,2,FALSE),"")</f>
        <v/>
      </c>
      <c r="O177" s="1" t="str">
        <f>IF(D177&lt;=L$4,VLOOKUP(M177,E$4:J$202,6,FALSE),"")</f>
        <v/>
      </c>
      <c r="P177" s="40" t="str">
        <f>IF(D177&lt;=L$4,VLOOKUP(O177,A$4:B$202,2,FALSE),"")</f>
        <v/>
      </c>
      <c r="Q177" s="40" t="str">
        <f t="shared" si="57"/>
        <v/>
      </c>
      <c r="R177" s="6">
        <f t="shared" si="47"/>
        <v>0</v>
      </c>
      <c r="S177" s="6">
        <f>IF(AND(D177&lt;=L$4,P177&lt;&gt;"Y"),IF(N177&lt;VLOOKUP(O177,Runners!A$3:CT$201,S$1,FALSE),IF(Y$2="zero",0,Y$2),0),0)</f>
        <v>0</v>
      </c>
      <c r="T177" s="6">
        <f t="shared" si="58"/>
        <v>0</v>
      </c>
      <c r="U177" s="2"/>
      <c r="V177" s="2" t="str">
        <f>IF(O177&lt;&gt;"",VLOOKUP(O177,Runners!CZ$3:DM$201,V$1,FALSE),"")</f>
        <v/>
      </c>
      <c r="W177" s="19" t="str">
        <f t="shared" si="59"/>
        <v/>
      </c>
    </row>
    <row r="178" spans="3:23" x14ac:dyDescent="0.2">
      <c r="C178" s="3">
        <f>IF(A178&lt;&gt;"",VLOOKUP(A178,Runners!A$3:AS$201,C$1,FALSE),0)</f>
        <v>0</v>
      </c>
      <c r="D178" s="6">
        <f t="shared" si="55"/>
        <v>174</v>
      </c>
      <c r="E178" s="2"/>
      <c r="F178" s="2"/>
      <c r="J178" s="1">
        <f t="shared" si="56"/>
        <v>0</v>
      </c>
      <c r="M178" s="8" t="str">
        <f>IF(D178&lt;=L$4,SMALL(E$4:E$202,D178),"")</f>
        <v/>
      </c>
      <c r="N178" s="8" t="str">
        <f>IF(D178&lt;=L$4,VLOOKUP(M178,E$4:F$202,2,FALSE),"")</f>
        <v/>
      </c>
      <c r="O178" s="1" t="str">
        <f>IF(D178&lt;=L$4,VLOOKUP(M178,E$4:J$202,6,FALSE),"")</f>
        <v/>
      </c>
      <c r="P178" s="40" t="str">
        <f>IF(D178&lt;=L$4,VLOOKUP(O178,A$4:B$202,2,FALSE),"")</f>
        <v/>
      </c>
      <c r="Q178" s="40" t="str">
        <f t="shared" si="57"/>
        <v/>
      </c>
      <c r="R178" s="6">
        <f t="shared" si="47"/>
        <v>0</v>
      </c>
      <c r="S178" s="6">
        <f>IF(AND(D178&lt;=L$4,P178&lt;&gt;"Y"),IF(N178&lt;VLOOKUP(O178,Runners!A$3:CT$201,S$1,FALSE),IF(Y$2="zero",0,Y$2),0),0)</f>
        <v>0</v>
      </c>
      <c r="T178" s="6">
        <f t="shared" si="58"/>
        <v>0</v>
      </c>
      <c r="U178" s="2"/>
      <c r="V178" s="2" t="str">
        <f>IF(O178&lt;&gt;"",VLOOKUP(O178,Runners!CZ$3:DM$201,V$1,FALSE),"")</f>
        <v/>
      </c>
      <c r="W178" s="19" t="str">
        <f t="shared" si="59"/>
        <v/>
      </c>
    </row>
    <row r="179" spans="3:23" x14ac:dyDescent="0.2">
      <c r="C179" s="3">
        <f>IF(A179&lt;&gt;"",VLOOKUP(A179,Runners!A$3:AS$201,C$1,FALSE),0)</f>
        <v>0</v>
      </c>
      <c r="D179" s="6">
        <f t="shared" si="55"/>
        <v>175</v>
      </c>
      <c r="E179" s="2"/>
      <c r="F179" s="2"/>
      <c r="J179" s="1">
        <f t="shared" si="56"/>
        <v>0</v>
      </c>
      <c r="M179" s="8" t="str">
        <f>IF(D179&lt;=L$4,SMALL(E$4:E$202,D179),"")</f>
        <v/>
      </c>
      <c r="N179" s="8" t="str">
        <f>IF(D179&lt;=L$4,VLOOKUP(M179,E$4:F$202,2,FALSE),"")</f>
        <v/>
      </c>
      <c r="O179" s="1" t="str">
        <f>IF(D179&lt;=L$4,VLOOKUP(M179,E$4:J$202,6,FALSE),"")</f>
        <v/>
      </c>
      <c r="P179" s="40" t="str">
        <f>IF(D179&lt;=L$4,VLOOKUP(O179,A$4:B$202,2,FALSE),"")</f>
        <v/>
      </c>
      <c r="Q179" s="40" t="str">
        <f t="shared" si="57"/>
        <v/>
      </c>
      <c r="R179" s="6">
        <f t="shared" si="47"/>
        <v>0</v>
      </c>
      <c r="S179" s="6">
        <f>IF(AND(D179&lt;=L$4,P179&lt;&gt;"Y"),IF(N179&lt;VLOOKUP(O179,Runners!A$3:CT$201,S$1,FALSE),IF(Y$2="zero",0,Y$2),0),0)</f>
        <v>0</v>
      </c>
      <c r="T179" s="6">
        <f t="shared" si="58"/>
        <v>0</v>
      </c>
      <c r="U179" s="2"/>
      <c r="V179" s="2" t="str">
        <f>IF(O179&lt;&gt;"",VLOOKUP(O179,Runners!CZ$3:DM$201,V$1,FALSE),"")</f>
        <v/>
      </c>
      <c r="W179" s="19" t="str">
        <f t="shared" si="59"/>
        <v/>
      </c>
    </row>
    <row r="180" spans="3:23" x14ac:dyDescent="0.2">
      <c r="C180" s="3">
        <f>IF(A180&lt;&gt;"",VLOOKUP(A180,Runners!A$3:AS$201,C$1,FALSE),0)</f>
        <v>0</v>
      </c>
      <c r="D180" s="6">
        <f t="shared" si="55"/>
        <v>176</v>
      </c>
      <c r="E180" s="2"/>
      <c r="F180" s="2"/>
      <c r="J180" s="1">
        <f t="shared" si="56"/>
        <v>0</v>
      </c>
      <c r="M180" s="8" t="str">
        <f>IF(D180&lt;=L$4,SMALL(E$4:E$202,D180),"")</f>
        <v/>
      </c>
      <c r="N180" s="8" t="str">
        <f>IF(D180&lt;=L$4,VLOOKUP(M180,E$4:F$202,2,FALSE),"")</f>
        <v/>
      </c>
      <c r="O180" s="1" t="str">
        <f>IF(D180&lt;=L$4,VLOOKUP(M180,E$4:J$202,6,FALSE),"")</f>
        <v/>
      </c>
      <c r="P180" s="40" t="str">
        <f>IF(D180&lt;=L$4,VLOOKUP(O180,A$4:B$202,2,FALSE),"")</f>
        <v/>
      </c>
      <c r="Q180" s="40" t="str">
        <f t="shared" si="57"/>
        <v/>
      </c>
      <c r="R180" s="6">
        <f t="shared" si="47"/>
        <v>0</v>
      </c>
      <c r="S180" s="6">
        <f>IF(AND(D180&lt;=L$4,P180&lt;&gt;"Y"),IF(N180&lt;VLOOKUP(O180,Runners!A$3:CT$201,S$1,FALSE),IF(Y$2="zero",0,Y$2),0),0)</f>
        <v>0</v>
      </c>
      <c r="T180" s="6">
        <f t="shared" si="58"/>
        <v>0</v>
      </c>
      <c r="U180" s="2"/>
      <c r="V180" s="2" t="str">
        <f>IF(O180&lt;&gt;"",VLOOKUP(O180,Runners!CZ$3:DM$201,V$1,FALSE),"")</f>
        <v/>
      </c>
      <c r="W180" s="19" t="str">
        <f t="shared" si="59"/>
        <v/>
      </c>
    </row>
    <row r="181" spans="3:23" x14ac:dyDescent="0.2">
      <c r="C181" s="3">
        <f>IF(A181&lt;&gt;"",VLOOKUP(A181,Runners!A$3:AS$201,C$1,FALSE),0)</f>
        <v>0</v>
      </c>
      <c r="D181" s="6">
        <f t="shared" si="55"/>
        <v>177</v>
      </c>
      <c r="E181" s="2"/>
      <c r="F181" s="2"/>
      <c r="J181" s="1">
        <f t="shared" si="56"/>
        <v>0</v>
      </c>
      <c r="M181" s="8" t="str">
        <f>IF(D181&lt;=L$4,SMALL(E$4:E$202,D181),"")</f>
        <v/>
      </c>
      <c r="N181" s="8" t="str">
        <f>IF(D181&lt;=L$4,VLOOKUP(M181,E$4:F$202,2,FALSE),"")</f>
        <v/>
      </c>
      <c r="O181" s="1" t="str">
        <f>IF(D181&lt;=L$4,VLOOKUP(M181,E$4:J$202,6,FALSE),"")</f>
        <v/>
      </c>
      <c r="P181" s="40" t="str">
        <f>IF(D181&lt;=L$4,VLOOKUP(O181,A$4:B$202,2,FALSE),"")</f>
        <v/>
      </c>
      <c r="Q181" s="40" t="str">
        <f t="shared" si="57"/>
        <v/>
      </c>
      <c r="R181" s="6">
        <f t="shared" si="47"/>
        <v>0</v>
      </c>
      <c r="S181" s="6">
        <f>IF(AND(D181&lt;=L$4,P181&lt;&gt;"Y"),IF(N181&lt;VLOOKUP(O181,Runners!A$3:CT$201,S$1,FALSE),IF(Y$2="zero",0,Y$2),0),0)</f>
        <v>0</v>
      </c>
      <c r="T181" s="6">
        <f t="shared" si="58"/>
        <v>0</v>
      </c>
      <c r="U181" s="2"/>
      <c r="V181" s="2" t="str">
        <f>IF(O181&lt;&gt;"",VLOOKUP(O181,Runners!CZ$3:DM$201,V$1,FALSE),"")</f>
        <v/>
      </c>
      <c r="W181" s="19" t="str">
        <f t="shared" si="59"/>
        <v/>
      </c>
    </row>
    <row r="182" spans="3:23" x14ac:dyDescent="0.2">
      <c r="C182" s="3">
        <f>IF(A182&lt;&gt;"",VLOOKUP(A182,Runners!A$3:AS$201,C$1,FALSE),0)</f>
        <v>0</v>
      </c>
      <c r="D182" s="6">
        <f t="shared" si="55"/>
        <v>178</v>
      </c>
      <c r="E182" s="2"/>
      <c r="F182" s="2"/>
      <c r="J182" s="1">
        <f t="shared" si="56"/>
        <v>0</v>
      </c>
      <c r="M182" s="8" t="str">
        <f>IF(D182&lt;=L$4,SMALL(E$4:E$202,D182),"")</f>
        <v/>
      </c>
      <c r="N182" s="8" t="str">
        <f>IF(D182&lt;=L$4,VLOOKUP(M182,E$4:F$202,2,FALSE),"")</f>
        <v/>
      </c>
      <c r="O182" s="1" t="str">
        <f>IF(D182&lt;=L$4,VLOOKUP(M182,E$4:J$202,6,FALSE),"")</f>
        <v/>
      </c>
      <c r="P182" s="40" t="str">
        <f>IF(D182&lt;=L$4,VLOOKUP(O182,A$4:B$202,2,FALSE),"")</f>
        <v/>
      </c>
      <c r="Q182" s="40" t="str">
        <f t="shared" si="57"/>
        <v/>
      </c>
      <c r="R182" s="6">
        <f t="shared" si="47"/>
        <v>0</v>
      </c>
      <c r="S182" s="6">
        <f>IF(AND(D182&lt;=L$4,P182&lt;&gt;"Y"),IF(N182&lt;VLOOKUP(O182,Runners!A$3:CT$201,S$1,FALSE),IF(Y$2="zero",0,Y$2),0),0)</f>
        <v>0</v>
      </c>
      <c r="T182" s="6">
        <f t="shared" si="58"/>
        <v>0</v>
      </c>
      <c r="U182" s="2"/>
      <c r="V182" s="2" t="str">
        <f>IF(O182&lt;&gt;"",VLOOKUP(O182,Runners!CZ$3:DM$201,V$1,FALSE),"")</f>
        <v/>
      </c>
      <c r="W182" s="19" t="str">
        <f t="shared" si="59"/>
        <v/>
      </c>
    </row>
    <row r="183" spans="3:23" x14ac:dyDescent="0.2">
      <c r="C183" s="3">
        <f>IF(A183&lt;&gt;"",VLOOKUP(A183,Runners!A$3:AS$201,C$1,FALSE),0)</f>
        <v>0</v>
      </c>
      <c r="D183" s="6">
        <f t="shared" si="55"/>
        <v>179</v>
      </c>
      <c r="E183" s="2"/>
      <c r="F183" s="2"/>
      <c r="J183" s="1">
        <f t="shared" si="56"/>
        <v>0</v>
      </c>
      <c r="M183" s="8" t="str">
        <f>IF(D183&lt;=L$4,SMALL(E$4:E$202,D183),"")</f>
        <v/>
      </c>
      <c r="N183" s="8" t="str">
        <f>IF(D183&lt;=L$4,VLOOKUP(M183,E$4:F$202,2,FALSE),"")</f>
        <v/>
      </c>
      <c r="O183" s="1" t="str">
        <f>IF(D183&lt;=L$4,VLOOKUP(M183,E$4:J$202,6,FALSE),"")</f>
        <v/>
      </c>
      <c r="P183" s="40" t="str">
        <f>IF(D183&lt;=L$4,VLOOKUP(O183,A$4:B$202,2,FALSE),"")</f>
        <v/>
      </c>
      <c r="Q183" s="40" t="str">
        <f t="shared" si="57"/>
        <v/>
      </c>
      <c r="R183" s="6">
        <f t="shared" si="47"/>
        <v>0</v>
      </c>
      <c r="S183" s="6">
        <f>IF(AND(D183&lt;=L$4,P183&lt;&gt;"Y"),IF(N183&lt;VLOOKUP(O183,Runners!A$3:CT$201,S$1,FALSE),IF(Y$2="zero",0,Y$2),0),0)</f>
        <v>0</v>
      </c>
      <c r="T183" s="6">
        <f t="shared" si="58"/>
        <v>0</v>
      </c>
      <c r="U183" s="2"/>
      <c r="V183" s="2" t="str">
        <f>IF(O183&lt;&gt;"",VLOOKUP(O183,Runners!CZ$3:DM$201,V$1,FALSE),"")</f>
        <v/>
      </c>
      <c r="W183" s="19" t="str">
        <f t="shared" si="59"/>
        <v/>
      </c>
    </row>
    <row r="184" spans="3:23" x14ac:dyDescent="0.2">
      <c r="C184" s="3">
        <f>IF(A184&lt;&gt;"",VLOOKUP(A184,Runners!A$3:AS$201,C$1,FALSE),0)</f>
        <v>0</v>
      </c>
      <c r="D184" s="6">
        <f t="shared" si="55"/>
        <v>180</v>
      </c>
      <c r="E184" s="2"/>
      <c r="F184" s="2"/>
      <c r="J184" s="1">
        <f t="shared" si="56"/>
        <v>0</v>
      </c>
      <c r="M184" s="8" t="str">
        <f>IF(D184&lt;=L$4,SMALL(E$4:E$202,D184),"")</f>
        <v/>
      </c>
      <c r="N184" s="8" t="str">
        <f>IF(D184&lt;=L$4,VLOOKUP(M184,E$4:F$202,2,FALSE),"")</f>
        <v/>
      </c>
      <c r="O184" s="1" t="str">
        <f>IF(D184&lt;=L$4,VLOOKUP(M184,E$4:J$202,6,FALSE),"")</f>
        <v/>
      </c>
      <c r="P184" s="40" t="str">
        <f>IF(D184&lt;=L$4,VLOOKUP(O184,A$4:B$202,2,FALSE),"")</f>
        <v/>
      </c>
      <c r="Q184" s="40" t="str">
        <f t="shared" si="57"/>
        <v/>
      </c>
      <c r="R184" s="6">
        <f t="shared" si="47"/>
        <v>0</v>
      </c>
      <c r="S184" s="6">
        <f>IF(AND(D184&lt;=L$4,P184&lt;&gt;"Y"),IF(N184&lt;VLOOKUP(O184,Runners!A$3:CT$201,S$1,FALSE),IF(Y$2="zero",0,Y$2),0),0)</f>
        <v>0</v>
      </c>
      <c r="T184" s="6">
        <f t="shared" si="58"/>
        <v>0</v>
      </c>
      <c r="U184" s="2"/>
      <c r="V184" s="2" t="str">
        <f>IF(O184&lt;&gt;"",VLOOKUP(O184,Runners!CZ$3:DM$201,V$1,FALSE),"")</f>
        <v/>
      </c>
      <c r="W184" s="19" t="str">
        <f t="shared" si="59"/>
        <v/>
      </c>
    </row>
    <row r="185" spans="3:23" x14ac:dyDescent="0.2">
      <c r="C185" s="3">
        <f>IF(A185&lt;&gt;"",VLOOKUP(A185,Runners!A$3:AS$201,C$1,FALSE),0)</f>
        <v>0</v>
      </c>
      <c r="D185" s="6">
        <f t="shared" si="55"/>
        <v>181</v>
      </c>
      <c r="E185" s="2"/>
      <c r="F185" s="2"/>
      <c r="J185" s="1">
        <f t="shared" si="56"/>
        <v>0</v>
      </c>
      <c r="M185" s="8" t="str">
        <f>IF(D185&lt;=L$4,SMALL(E$4:E$202,D185),"")</f>
        <v/>
      </c>
      <c r="N185" s="8" t="str">
        <f>IF(D185&lt;=L$4,VLOOKUP(M185,E$4:F$202,2,FALSE),"")</f>
        <v/>
      </c>
      <c r="O185" s="1" t="str">
        <f>IF(D185&lt;=L$4,VLOOKUP(M185,E$4:J$202,6,FALSE),"")</f>
        <v/>
      </c>
      <c r="P185" s="40" t="str">
        <f>IF(D185&lt;=L$4,VLOOKUP(O185,A$4:B$202,2,FALSE),"")</f>
        <v/>
      </c>
      <c r="Q185" s="40" t="str">
        <f t="shared" si="57"/>
        <v/>
      </c>
      <c r="R185" s="6">
        <f t="shared" si="47"/>
        <v>0</v>
      </c>
      <c r="S185" s="6">
        <f>IF(AND(D185&lt;=L$4,P185&lt;&gt;"Y"),IF(N185&lt;VLOOKUP(O185,Runners!A$3:CT$201,S$1,FALSE),IF(Y$2="zero",0,Y$2),0),0)</f>
        <v>0</v>
      </c>
      <c r="T185" s="6">
        <f t="shared" si="58"/>
        <v>0</v>
      </c>
      <c r="U185" s="2"/>
      <c r="V185" s="2" t="str">
        <f>IF(O185&lt;&gt;"",VLOOKUP(O185,Runners!CZ$3:DM$201,V$1,FALSE),"")</f>
        <v/>
      </c>
      <c r="W185" s="19" t="str">
        <f t="shared" si="59"/>
        <v/>
      </c>
    </row>
    <row r="186" spans="3:23" x14ac:dyDescent="0.2">
      <c r="C186" s="3">
        <f>IF(A186&lt;&gt;"",VLOOKUP(A186,Runners!A$3:AS$201,C$1,FALSE),0)</f>
        <v>0</v>
      </c>
      <c r="D186" s="6">
        <f t="shared" si="55"/>
        <v>182</v>
      </c>
      <c r="E186" s="2"/>
      <c r="F186" s="2"/>
      <c r="J186" s="1">
        <f t="shared" si="56"/>
        <v>0</v>
      </c>
      <c r="M186" s="8" t="str">
        <f>IF(D186&lt;=L$4,SMALL(E$4:E$202,D186),"")</f>
        <v/>
      </c>
      <c r="N186" s="8" t="str">
        <f>IF(D186&lt;=L$4,VLOOKUP(M186,E$4:F$202,2,FALSE),"")</f>
        <v/>
      </c>
      <c r="O186" s="1" t="str">
        <f>IF(D186&lt;=L$4,VLOOKUP(M186,E$4:J$202,6,FALSE),"")</f>
        <v/>
      </c>
      <c r="P186" s="40" t="str">
        <f>IF(D186&lt;=L$4,VLOOKUP(O186,A$4:B$202,2,FALSE),"")</f>
        <v/>
      </c>
      <c r="Q186" s="40" t="str">
        <f t="shared" si="57"/>
        <v/>
      </c>
      <c r="R186" s="6">
        <f t="shared" si="47"/>
        <v>0</v>
      </c>
      <c r="S186" s="6">
        <f>IF(AND(D186&lt;=L$4,P186&lt;&gt;"Y"),IF(N186&lt;VLOOKUP(O186,Runners!A$3:CT$201,S$1,FALSE),IF(Y$2="zero",0,Y$2),0),0)</f>
        <v>0</v>
      </c>
      <c r="T186" s="6">
        <f t="shared" si="58"/>
        <v>0</v>
      </c>
      <c r="U186" s="2"/>
      <c r="V186" s="2" t="str">
        <f>IF(O186&lt;&gt;"",VLOOKUP(O186,Runners!CZ$3:DM$201,V$1,FALSE),"")</f>
        <v/>
      </c>
      <c r="W186" s="19" t="str">
        <f t="shared" si="59"/>
        <v/>
      </c>
    </row>
    <row r="187" spans="3:23" x14ac:dyDescent="0.2">
      <c r="C187" s="3">
        <f>IF(A187&lt;&gt;"",VLOOKUP(A187,Runners!A$3:AS$201,C$1,FALSE),0)</f>
        <v>0</v>
      </c>
      <c r="D187" s="6">
        <f t="shared" si="55"/>
        <v>183</v>
      </c>
      <c r="E187" s="2"/>
      <c r="F187" s="2"/>
      <c r="J187" s="1">
        <f t="shared" si="56"/>
        <v>0</v>
      </c>
      <c r="M187" s="8" t="str">
        <f>IF(D187&lt;=L$4,SMALL(E$4:E$202,D187),"")</f>
        <v/>
      </c>
      <c r="N187" s="8" t="str">
        <f>IF(D187&lt;=L$4,VLOOKUP(M187,E$4:F$202,2,FALSE),"")</f>
        <v/>
      </c>
      <c r="O187" s="1" t="str">
        <f>IF(D187&lt;=L$4,VLOOKUP(M187,E$4:J$202,6,FALSE),"")</f>
        <v/>
      </c>
      <c r="P187" s="40" t="str">
        <f>IF(D187&lt;=L$4,VLOOKUP(O187,A$4:B$202,2,FALSE),"")</f>
        <v/>
      </c>
      <c r="Q187" s="40" t="str">
        <f t="shared" si="57"/>
        <v/>
      </c>
      <c r="R187" s="6">
        <f t="shared" si="47"/>
        <v>0</v>
      </c>
      <c r="S187" s="6">
        <f>IF(AND(D187&lt;=L$4,P187&lt;&gt;"Y"),IF(N187&lt;VLOOKUP(O187,Runners!A$3:CT$201,S$1,FALSE),IF(Y$2="zero",0,Y$2),0),0)</f>
        <v>0</v>
      </c>
      <c r="T187" s="6">
        <f t="shared" si="58"/>
        <v>0</v>
      </c>
      <c r="U187" s="2"/>
      <c r="V187" s="2" t="str">
        <f>IF(O187&lt;&gt;"",VLOOKUP(O187,Runners!CZ$3:DM$201,V$1,FALSE),"")</f>
        <v/>
      </c>
      <c r="W187" s="19" t="str">
        <f t="shared" si="59"/>
        <v/>
      </c>
    </row>
    <row r="188" spans="3:23" x14ac:dyDescent="0.2">
      <c r="C188" s="3">
        <f>IF(A188&lt;&gt;"",VLOOKUP(A188,Runners!A$3:AS$201,C$1,FALSE),0)</f>
        <v>0</v>
      </c>
      <c r="D188" s="6">
        <f t="shared" si="55"/>
        <v>184</v>
      </c>
      <c r="E188" s="2"/>
      <c r="F188" s="2"/>
      <c r="J188" s="1">
        <f t="shared" si="56"/>
        <v>0</v>
      </c>
      <c r="M188" s="8" t="str">
        <f>IF(D188&lt;=L$4,SMALL(E$4:E$202,D188),"")</f>
        <v/>
      </c>
      <c r="N188" s="8" t="str">
        <f>IF(D188&lt;=L$4,VLOOKUP(M188,E$4:F$202,2,FALSE),"")</f>
        <v/>
      </c>
      <c r="O188" s="1" t="str">
        <f>IF(D188&lt;=L$4,VLOOKUP(M188,E$4:J$202,6,FALSE),"")</f>
        <v/>
      </c>
      <c r="P188" s="40" t="str">
        <f>IF(D188&lt;=L$4,VLOOKUP(O188,A$4:B$202,2,FALSE),"")</f>
        <v/>
      </c>
      <c r="Q188" s="40" t="str">
        <f t="shared" si="57"/>
        <v/>
      </c>
      <c r="R188" s="6">
        <f t="shared" si="47"/>
        <v>0</v>
      </c>
      <c r="S188" s="6">
        <f>IF(AND(D188&lt;=L$4,P188&lt;&gt;"Y"),IF(N188&lt;VLOOKUP(O188,Runners!A$3:CT$201,S$1,FALSE),IF(Y$2="zero",0,Y$2),0),0)</f>
        <v>0</v>
      </c>
      <c r="T188" s="6">
        <f t="shared" si="58"/>
        <v>0</v>
      </c>
      <c r="U188" s="2"/>
      <c r="V188" s="2" t="str">
        <f>IF(O188&lt;&gt;"",VLOOKUP(O188,Runners!CZ$3:DM$201,V$1,FALSE),"")</f>
        <v/>
      </c>
      <c r="W188" s="19" t="str">
        <f t="shared" si="59"/>
        <v/>
      </c>
    </row>
    <row r="189" spans="3:23" x14ac:dyDescent="0.2">
      <c r="C189" s="3">
        <f>IF(A189&lt;&gt;"",VLOOKUP(A189,Runners!A$3:AS$201,C$1,FALSE),0)</f>
        <v>0</v>
      </c>
      <c r="D189" s="6">
        <f t="shared" si="55"/>
        <v>185</v>
      </c>
      <c r="E189" s="2"/>
      <c r="F189" s="2"/>
      <c r="J189" s="1">
        <f t="shared" si="56"/>
        <v>0</v>
      </c>
      <c r="M189" s="8" t="str">
        <f>IF(D189&lt;=L$4,SMALL(E$4:E$202,D189),"")</f>
        <v/>
      </c>
      <c r="N189" s="8" t="str">
        <f>IF(D189&lt;=L$4,VLOOKUP(M189,E$4:F$202,2,FALSE),"")</f>
        <v/>
      </c>
      <c r="O189" s="1" t="str">
        <f>IF(D189&lt;=L$4,VLOOKUP(M189,E$4:J$202,6,FALSE),"")</f>
        <v/>
      </c>
      <c r="P189" s="40" t="str">
        <f>IF(D189&lt;=L$4,VLOOKUP(O189,A$4:B$202,2,FALSE),"")</f>
        <v/>
      </c>
      <c r="Q189" s="40" t="str">
        <f t="shared" si="57"/>
        <v/>
      </c>
      <c r="R189" s="6">
        <f t="shared" si="47"/>
        <v>0</v>
      </c>
      <c r="S189" s="6">
        <f>IF(AND(D189&lt;=L$4,P189&lt;&gt;"Y"),IF(N189&lt;VLOOKUP(O189,Runners!A$3:CT$201,S$1,FALSE),IF(Y$2="zero",0,Y$2),0),0)</f>
        <v>0</v>
      </c>
      <c r="T189" s="6">
        <f t="shared" si="58"/>
        <v>0</v>
      </c>
      <c r="U189" s="2"/>
      <c r="V189" s="2" t="str">
        <f>IF(O189&lt;&gt;"",VLOOKUP(O189,Runners!CZ$3:DM$201,V$1,FALSE),"")</f>
        <v/>
      </c>
      <c r="W189" s="19" t="str">
        <f t="shared" si="59"/>
        <v/>
      </c>
    </row>
    <row r="190" spans="3:23" x14ac:dyDescent="0.2">
      <c r="C190" s="3">
        <f>IF(A190&lt;&gt;"",VLOOKUP(A190,Runners!A$3:AS$201,C$1,FALSE),0)</f>
        <v>0</v>
      </c>
      <c r="D190" s="6">
        <f t="shared" si="55"/>
        <v>186</v>
      </c>
      <c r="E190" s="2"/>
      <c r="F190" s="2"/>
      <c r="J190" s="1">
        <f t="shared" si="56"/>
        <v>0</v>
      </c>
      <c r="M190" s="8" t="str">
        <f>IF(D190&lt;=L$4,SMALL(E$4:E$202,D190),"")</f>
        <v/>
      </c>
      <c r="N190" s="8" t="str">
        <f>IF(D190&lt;=L$4,VLOOKUP(M190,E$4:F$202,2,FALSE),"")</f>
        <v/>
      </c>
      <c r="O190" s="1" t="str">
        <f>IF(D190&lt;=L$4,VLOOKUP(M190,E$4:J$202,6,FALSE),"")</f>
        <v/>
      </c>
      <c r="P190" s="40" t="str">
        <f>IF(D190&lt;=L$4,VLOOKUP(O190,A$4:B$202,2,FALSE),"")</f>
        <v/>
      </c>
      <c r="Q190" s="40" t="str">
        <f t="shared" si="57"/>
        <v/>
      </c>
      <c r="R190" s="6">
        <f t="shared" si="47"/>
        <v>0</v>
      </c>
      <c r="S190" s="6">
        <f>IF(AND(D190&lt;=L$4,P190&lt;&gt;"Y"),IF(N190&lt;VLOOKUP(O190,Runners!A$3:CT$201,S$1,FALSE),IF(Y$2="zero",0,Y$2),0),0)</f>
        <v>0</v>
      </c>
      <c r="T190" s="6">
        <f t="shared" si="58"/>
        <v>0</v>
      </c>
      <c r="U190" s="2"/>
      <c r="V190" s="2" t="str">
        <f>IF(O190&lt;&gt;"",VLOOKUP(O190,Runners!CZ$3:DM$201,V$1,FALSE),"")</f>
        <v/>
      </c>
      <c r="W190" s="19" t="str">
        <f t="shared" si="59"/>
        <v/>
      </c>
    </row>
    <row r="191" spans="3:23" x14ac:dyDescent="0.2">
      <c r="C191" s="3">
        <f>IF(A191&lt;&gt;"",VLOOKUP(A191,Runners!A$3:AS$201,C$1,FALSE),0)</f>
        <v>0</v>
      </c>
      <c r="D191" s="6">
        <f t="shared" si="55"/>
        <v>187</v>
      </c>
      <c r="E191" s="2"/>
      <c r="F191" s="2"/>
      <c r="J191" s="1">
        <f t="shared" si="56"/>
        <v>0</v>
      </c>
      <c r="M191" s="8" t="str">
        <f>IF(D191&lt;=L$4,SMALL(E$4:E$202,D191),"")</f>
        <v/>
      </c>
      <c r="N191" s="8" t="str">
        <f>IF(D191&lt;=L$4,VLOOKUP(M191,E$4:F$202,2,FALSE),"")</f>
        <v/>
      </c>
      <c r="O191" s="1" t="str">
        <f>IF(D191&lt;=L$4,VLOOKUP(M191,E$4:J$202,6,FALSE),"")</f>
        <v/>
      </c>
      <c r="P191" s="40" t="str">
        <f>IF(D191&lt;=L$4,VLOOKUP(O191,A$4:B$202,2,FALSE),"")</f>
        <v/>
      </c>
      <c r="Q191" s="40" t="str">
        <f t="shared" si="57"/>
        <v/>
      </c>
      <c r="R191" s="6">
        <f t="shared" si="47"/>
        <v>0</v>
      </c>
      <c r="S191" s="6">
        <f>IF(AND(D191&lt;=L$4,P191&lt;&gt;"Y"),IF(N191&lt;VLOOKUP(O191,Runners!A$3:CT$201,S$1,FALSE),IF(Y$2="zero",0,Y$2),0),0)</f>
        <v>0</v>
      </c>
      <c r="T191" s="6">
        <f t="shared" si="58"/>
        <v>0</v>
      </c>
      <c r="U191" s="2"/>
      <c r="V191" s="2" t="str">
        <f>IF(O191&lt;&gt;"",VLOOKUP(O191,Runners!CZ$3:DM$201,V$1,FALSE),"")</f>
        <v/>
      </c>
      <c r="W191" s="19" t="str">
        <f t="shared" si="59"/>
        <v/>
      </c>
    </row>
    <row r="192" spans="3:23" x14ac:dyDescent="0.2">
      <c r="C192" s="3">
        <f>IF(A192&lt;&gt;"",VLOOKUP(A192,Runners!A$3:AS$201,C$1,FALSE),0)</f>
        <v>0</v>
      </c>
      <c r="D192" s="6">
        <f t="shared" si="55"/>
        <v>188</v>
      </c>
      <c r="E192" s="2"/>
      <c r="F192" s="2"/>
      <c r="J192" s="1">
        <f t="shared" si="56"/>
        <v>0</v>
      </c>
      <c r="M192" s="8" t="str">
        <f>IF(D192&lt;=L$4,SMALL(E$4:E$202,D192),"")</f>
        <v/>
      </c>
      <c r="N192" s="8" t="str">
        <f>IF(D192&lt;=L$4,VLOOKUP(M192,E$4:F$202,2,FALSE),"")</f>
        <v/>
      </c>
      <c r="O192" s="1" t="str">
        <f>IF(D192&lt;=L$4,VLOOKUP(M192,E$4:J$202,6,FALSE),"")</f>
        <v/>
      </c>
      <c r="P192" s="40" t="str">
        <f>IF(D192&lt;=L$4,VLOOKUP(O192,A$4:B$202,2,FALSE),"")</f>
        <v/>
      </c>
      <c r="Q192" s="40" t="str">
        <f t="shared" si="57"/>
        <v/>
      </c>
      <c r="R192" s="6">
        <f t="shared" si="47"/>
        <v>0</v>
      </c>
      <c r="S192" s="6">
        <f>IF(AND(D192&lt;=L$4,P192&lt;&gt;"Y"),IF(N192&lt;VLOOKUP(O192,Runners!A$3:CT$201,S$1,FALSE),IF(Y$2="zero",0,Y$2),0),0)</f>
        <v>0</v>
      </c>
      <c r="T192" s="6">
        <f t="shared" si="58"/>
        <v>0</v>
      </c>
      <c r="U192" s="2"/>
      <c r="V192" s="2" t="str">
        <f>IF(O192&lt;&gt;"",VLOOKUP(O192,Runners!CZ$3:DM$201,V$1,FALSE),"")</f>
        <v/>
      </c>
      <c r="W192" s="19" t="str">
        <f t="shared" si="59"/>
        <v/>
      </c>
    </row>
    <row r="193" spans="3:23" x14ac:dyDescent="0.2">
      <c r="C193" s="3">
        <f>IF(A193&lt;&gt;"",VLOOKUP(A193,Runners!A$3:AS$201,C$1,FALSE),0)</f>
        <v>0</v>
      </c>
      <c r="D193" s="6">
        <f t="shared" si="55"/>
        <v>189</v>
      </c>
      <c r="E193" s="2"/>
      <c r="F193" s="2"/>
      <c r="J193" s="1">
        <f t="shared" si="56"/>
        <v>0</v>
      </c>
      <c r="M193" s="8" t="str">
        <f>IF(D193&lt;=L$4,SMALL(E$4:E$202,D193),"")</f>
        <v/>
      </c>
      <c r="N193" s="8" t="str">
        <f>IF(D193&lt;=L$4,VLOOKUP(M193,E$4:F$202,2,FALSE),"")</f>
        <v/>
      </c>
      <c r="O193" s="1" t="str">
        <f>IF(D193&lt;=L$4,VLOOKUP(M193,E$4:J$202,6,FALSE),"")</f>
        <v/>
      </c>
      <c r="P193" s="40" t="str">
        <f>IF(D193&lt;=L$4,VLOOKUP(O193,A$4:B$202,2,FALSE),"")</f>
        <v/>
      </c>
      <c r="Q193" s="40" t="str">
        <f t="shared" si="57"/>
        <v/>
      </c>
      <c r="R193" s="6">
        <f t="shared" si="47"/>
        <v>0</v>
      </c>
      <c r="S193" s="6">
        <f>IF(AND(D193&lt;=L$4,P193&lt;&gt;"Y"),IF(N193&lt;VLOOKUP(O193,Runners!A$3:CT$201,S$1,FALSE),IF(Y$2="zero",0,Y$2),0),0)</f>
        <v>0</v>
      </c>
      <c r="T193" s="6">
        <f t="shared" si="58"/>
        <v>0</v>
      </c>
      <c r="U193" s="2"/>
      <c r="V193" s="2" t="str">
        <f>IF(O193&lt;&gt;"",VLOOKUP(O193,Runners!CZ$3:DM$201,V$1,FALSE),"")</f>
        <v/>
      </c>
      <c r="W193" s="19" t="str">
        <f t="shared" si="59"/>
        <v/>
      </c>
    </row>
    <row r="194" spans="3:23" x14ac:dyDescent="0.2">
      <c r="C194" s="3">
        <f>IF(A194&lt;&gt;"",VLOOKUP(A194,Runners!A$3:AS$201,C$1,FALSE),0)</f>
        <v>0</v>
      </c>
      <c r="D194" s="6">
        <f t="shared" si="55"/>
        <v>190</v>
      </c>
      <c r="E194" s="2"/>
      <c r="F194" s="2"/>
      <c r="J194" s="1">
        <f t="shared" si="56"/>
        <v>0</v>
      </c>
      <c r="M194" s="8" t="str">
        <f>IF(D194&lt;=L$4,SMALL(E$4:E$202,D194),"")</f>
        <v/>
      </c>
      <c r="N194" s="8" t="str">
        <f>IF(D194&lt;=L$4,VLOOKUP(M194,E$4:F$202,2,FALSE),"")</f>
        <v/>
      </c>
      <c r="O194" s="1" t="str">
        <f>IF(D194&lt;=L$4,VLOOKUP(M194,E$4:J$202,6,FALSE),"")</f>
        <v/>
      </c>
      <c r="P194" s="40" t="str">
        <f>IF(D194&lt;=L$4,VLOOKUP(O194,A$4:B$202,2,FALSE),"")</f>
        <v/>
      </c>
      <c r="Q194" s="40" t="str">
        <f t="shared" si="57"/>
        <v/>
      </c>
      <c r="R194" s="6">
        <f t="shared" si="47"/>
        <v>0</v>
      </c>
      <c r="S194" s="6">
        <f>IF(AND(D194&lt;=L$4,P194&lt;&gt;"Y"),IF(N194&lt;VLOOKUP(O194,Runners!A$3:CT$201,S$1,FALSE),IF(Y$2="zero",0,Y$2),0),0)</f>
        <v>0</v>
      </c>
      <c r="T194" s="6">
        <f t="shared" si="58"/>
        <v>0</v>
      </c>
      <c r="U194" s="2"/>
      <c r="V194" s="2" t="str">
        <f>IF(O194&lt;&gt;"",VLOOKUP(O194,Runners!CZ$3:DM$201,V$1,FALSE),"")</f>
        <v/>
      </c>
      <c r="W194" s="19" t="str">
        <f t="shared" si="59"/>
        <v/>
      </c>
    </row>
    <row r="195" spans="3:23" x14ac:dyDescent="0.2">
      <c r="C195" s="3">
        <f>IF(A195&lt;&gt;"",VLOOKUP(A195,Runners!A$3:AS$201,C$1,FALSE),0)</f>
        <v>0</v>
      </c>
      <c r="D195" s="6">
        <f t="shared" si="55"/>
        <v>191</v>
      </c>
      <c r="E195" s="2"/>
      <c r="F195" s="2"/>
      <c r="J195" s="1">
        <f t="shared" si="56"/>
        <v>0</v>
      </c>
      <c r="M195" s="8" t="str">
        <f>IF(D195&lt;=L$4,SMALL(E$4:E$202,D195),"")</f>
        <v/>
      </c>
      <c r="N195" s="8" t="str">
        <f>IF(D195&lt;=L$4,VLOOKUP(M195,E$4:F$202,2,FALSE),"")</f>
        <v/>
      </c>
      <c r="O195" s="1" t="str">
        <f>IF(D195&lt;=L$4,VLOOKUP(M195,E$4:J$202,6,FALSE),"")</f>
        <v/>
      </c>
      <c r="P195" s="40" t="str">
        <f>IF(D195&lt;=L$4,VLOOKUP(O195,A$4:B$202,2,FALSE),"")</f>
        <v/>
      </c>
      <c r="Q195" s="40" t="str">
        <f t="shared" si="57"/>
        <v/>
      </c>
      <c r="R195" s="6">
        <f t="shared" si="47"/>
        <v>0</v>
      </c>
      <c r="S195" s="6">
        <f>IF(AND(D195&lt;=L$4,P195&lt;&gt;"Y"),IF(N195&lt;VLOOKUP(O195,Runners!A$3:CT$201,S$1,FALSE),IF(Y$2="zero",0,Y$2),0),0)</f>
        <v>0</v>
      </c>
      <c r="T195" s="6">
        <f t="shared" si="58"/>
        <v>0</v>
      </c>
      <c r="U195" s="2"/>
      <c r="V195" s="2" t="str">
        <f>IF(O195&lt;&gt;"",VLOOKUP(O195,Runners!CZ$3:DM$201,V$1,FALSE),"")</f>
        <v/>
      </c>
      <c r="W195" s="19" t="str">
        <f t="shared" si="59"/>
        <v/>
      </c>
    </row>
    <row r="196" spans="3:23" x14ac:dyDescent="0.2">
      <c r="C196" s="3">
        <f>IF(A196&lt;&gt;"",VLOOKUP(A196,Runners!A$3:AS$201,C$1,FALSE),0)</f>
        <v>0</v>
      </c>
      <c r="D196" s="6">
        <f t="shared" si="55"/>
        <v>192</v>
      </c>
      <c r="E196" s="2"/>
      <c r="F196" s="2"/>
      <c r="J196" s="1">
        <f t="shared" si="56"/>
        <v>0</v>
      </c>
      <c r="M196" s="8" t="str">
        <f>IF(D196&lt;=L$4,SMALL(E$4:E$202,D196),"")</f>
        <v/>
      </c>
      <c r="N196" s="8" t="str">
        <f>IF(D196&lt;=L$4,VLOOKUP(M196,E$4:F$202,2,FALSE),"")</f>
        <v/>
      </c>
      <c r="O196" s="1" t="str">
        <f>IF(D196&lt;=L$4,VLOOKUP(M196,E$4:J$202,6,FALSE),"")</f>
        <v/>
      </c>
      <c r="P196" s="40" t="str">
        <f>IF(D196&lt;=L$4,VLOOKUP(O196,A$4:B$202,2,FALSE),"")</f>
        <v/>
      </c>
      <c r="Q196" s="40" t="str">
        <f t="shared" si="57"/>
        <v/>
      </c>
      <c r="R196" s="6">
        <f t="shared" si="47"/>
        <v>0</v>
      </c>
      <c r="S196" s="6">
        <f>IF(AND(D196&lt;=L$4,P196&lt;&gt;"Y"),IF(N196&lt;VLOOKUP(O196,Runners!A$3:CT$201,S$1,FALSE),IF(Y$2="zero",0,Y$2),0),0)</f>
        <v>0</v>
      </c>
      <c r="T196" s="6">
        <f t="shared" si="58"/>
        <v>0</v>
      </c>
      <c r="U196" s="2"/>
      <c r="V196" s="2" t="str">
        <f>IF(O196&lt;&gt;"",VLOOKUP(O196,Runners!CZ$3:DM$201,V$1,FALSE),"")</f>
        <v/>
      </c>
      <c r="W196" s="19" t="str">
        <f t="shared" si="59"/>
        <v/>
      </c>
    </row>
    <row r="197" spans="3:23" x14ac:dyDescent="0.2">
      <c r="C197" s="3">
        <f>IF(A197&lt;&gt;"",VLOOKUP(A197,Runners!A$3:AS$201,C$1,FALSE),0)</f>
        <v>0</v>
      </c>
      <c r="D197" s="6">
        <f t="shared" si="55"/>
        <v>193</v>
      </c>
      <c r="E197" s="2"/>
      <c r="F197" s="2"/>
      <c r="J197" s="1">
        <f t="shared" si="56"/>
        <v>0</v>
      </c>
      <c r="M197" s="8" t="str">
        <f>IF(D197&lt;=L$4,SMALL(E$4:E$202,D197),"")</f>
        <v/>
      </c>
      <c r="N197" s="8" t="str">
        <f>IF(D197&lt;=L$4,VLOOKUP(M197,E$4:F$202,2,FALSE),"")</f>
        <v/>
      </c>
      <c r="O197" s="1" t="str">
        <f>IF(D197&lt;=L$4,VLOOKUP(M197,E$4:J$202,6,FALSE),"")</f>
        <v/>
      </c>
      <c r="P197" s="40" t="str">
        <f>IF(D197&lt;=L$4,VLOOKUP(O197,A$4:B$202,2,FALSE),"")</f>
        <v/>
      </c>
      <c r="Q197" s="40" t="str">
        <f t="shared" si="57"/>
        <v/>
      </c>
      <c r="R197" s="6">
        <f t="shared" si="47"/>
        <v>0</v>
      </c>
      <c r="S197" s="6">
        <f>IF(AND(D197&lt;=L$4,P197&lt;&gt;"Y"),IF(N197&lt;VLOOKUP(O197,Runners!A$3:CT$201,S$1,FALSE),IF(Y$2="zero",0,Y$2),0),0)</f>
        <v>0</v>
      </c>
      <c r="T197" s="6">
        <f t="shared" si="58"/>
        <v>0</v>
      </c>
      <c r="U197" s="2"/>
      <c r="V197" s="2" t="str">
        <f>IF(O197&lt;&gt;"",VLOOKUP(O197,Runners!CZ$3:DM$201,V$1,FALSE),"")</f>
        <v/>
      </c>
      <c r="W197" s="19" t="str">
        <f t="shared" si="59"/>
        <v/>
      </c>
    </row>
    <row r="198" spans="3:23" x14ac:dyDescent="0.2">
      <c r="C198" s="3">
        <f>IF(A198&lt;&gt;"",VLOOKUP(A198,Runners!A$3:AS$201,C$1,FALSE),0)</f>
        <v>0</v>
      </c>
      <c r="D198" s="6">
        <f t="shared" si="55"/>
        <v>194</v>
      </c>
      <c r="E198" s="2"/>
      <c r="F198" s="2"/>
      <c r="J198" s="1">
        <f t="shared" si="56"/>
        <v>0</v>
      </c>
      <c r="M198" s="8" t="str">
        <f>IF(D198&lt;=L$4,SMALL(E$4:E$202,D198),"")</f>
        <v/>
      </c>
      <c r="N198" s="8" t="str">
        <f>IF(D198&lt;=L$4,VLOOKUP(M198,E$4:F$202,2,FALSE),"")</f>
        <v/>
      </c>
      <c r="O198" s="1" t="str">
        <f>IF(D198&lt;=L$4,VLOOKUP(M198,E$4:J$202,6,FALSE),"")</f>
        <v/>
      </c>
      <c r="P198" s="40" t="str">
        <f>IF(D198&lt;=L$4,VLOOKUP(O198,A$4:B$202,2,FALSE),"")</f>
        <v/>
      </c>
      <c r="Q198" s="40" t="str">
        <f t="shared" ref="Q198:Q201" si="60">IF(D198&lt;=L$4,IF(P198="Y",Q197,Q197-1),"")</f>
        <v/>
      </c>
      <c r="R198" s="6">
        <f t="shared" ref="R198:R201" si="61">IF(Q198=Q197,0,IF(Q198&gt;0,Q198,1))</f>
        <v>0</v>
      </c>
      <c r="S198" s="6">
        <f>IF(AND(D198&lt;=L$4,P198&lt;&gt;"Y"),IF(N198&lt;VLOOKUP(O198,Runners!A$3:CT$201,S$1,FALSE),IF(Y$2="zero",0,Y$2),0),0)</f>
        <v>0</v>
      </c>
      <c r="T198" s="6">
        <f t="shared" ref="T198:T201" si="62">IF(AND(D198&lt;=L$4,P198&lt;&gt;"Y"),S198+R198,0)</f>
        <v>0</v>
      </c>
      <c r="U198" s="2"/>
      <c r="V198" s="2" t="str">
        <f>IF(O198&lt;&gt;"",VLOOKUP(O198,Runners!CZ$3:DM$201,V$1,FALSE),"")</f>
        <v/>
      </c>
      <c r="W198" s="19" t="str">
        <f t="shared" ref="W198:W201" si="63">IF(O198&lt;&gt;"",(V198-N198)/V198,"")</f>
        <v/>
      </c>
    </row>
    <row r="199" spans="3:23" x14ac:dyDescent="0.2">
      <c r="C199" s="3">
        <f>IF(A199&lt;&gt;"",VLOOKUP(A199,Runners!A$3:AS$201,C$1,FALSE),0)</f>
        <v>0</v>
      </c>
      <c r="D199" s="6">
        <f t="shared" si="55"/>
        <v>195</v>
      </c>
      <c r="E199" s="2"/>
      <c r="F199" s="2"/>
      <c r="J199" s="1">
        <f t="shared" ref="J199:J201" si="64">A199</f>
        <v>0</v>
      </c>
      <c r="M199" s="8" t="str">
        <f>IF(D199&lt;=L$4,SMALL(E$4:E$202,D199),"")</f>
        <v/>
      </c>
      <c r="N199" s="8" t="str">
        <f>IF(D199&lt;=L$4,VLOOKUP(M199,E$4:F$202,2,FALSE),"")</f>
        <v/>
      </c>
      <c r="O199" s="1" t="str">
        <f>IF(D199&lt;=L$4,VLOOKUP(M199,E$4:J$202,6,FALSE),"")</f>
        <v/>
      </c>
      <c r="P199" s="40" t="str">
        <f>IF(D199&lt;=L$4,VLOOKUP(O199,A$4:B$202,2,FALSE),"")</f>
        <v/>
      </c>
      <c r="Q199" s="40" t="str">
        <f t="shared" si="60"/>
        <v/>
      </c>
      <c r="R199" s="6">
        <f t="shared" si="61"/>
        <v>0</v>
      </c>
      <c r="S199" s="6">
        <f>IF(AND(D199&lt;=L$4,P199&lt;&gt;"Y"),IF(N199&lt;VLOOKUP(O199,Runners!A$3:CT$201,S$1,FALSE),IF(Y$2="zero",0,Y$2),0),0)</f>
        <v>0</v>
      </c>
      <c r="T199" s="6">
        <f t="shared" si="62"/>
        <v>0</v>
      </c>
      <c r="U199" s="2"/>
      <c r="V199" s="2" t="str">
        <f>IF(O199&lt;&gt;"",VLOOKUP(O199,Runners!CZ$3:DM$201,V$1,FALSE),"")</f>
        <v/>
      </c>
      <c r="W199" s="19" t="str">
        <f t="shared" si="63"/>
        <v/>
      </c>
    </row>
    <row r="200" spans="3:23" x14ac:dyDescent="0.2">
      <c r="C200" s="3">
        <f>IF(A200&lt;&gt;"",VLOOKUP(A200,Runners!A$3:AS$201,C$1,FALSE),0)</f>
        <v>0</v>
      </c>
      <c r="D200" s="6">
        <f t="shared" si="55"/>
        <v>196</v>
      </c>
      <c r="E200" s="2"/>
      <c r="F200" s="2"/>
      <c r="J200" s="1">
        <f t="shared" si="64"/>
        <v>0</v>
      </c>
      <c r="M200" s="8" t="str">
        <f>IF(D200&lt;=L$4,SMALL(E$4:E$202,D200),"")</f>
        <v/>
      </c>
      <c r="N200" s="8" t="str">
        <f>IF(D200&lt;=L$4,VLOOKUP(M200,E$4:F$202,2,FALSE),"")</f>
        <v/>
      </c>
      <c r="O200" s="1" t="str">
        <f>IF(D200&lt;=L$4,VLOOKUP(M200,E$4:J$202,6,FALSE),"")</f>
        <v/>
      </c>
      <c r="P200" s="40" t="str">
        <f>IF(D200&lt;=L$4,VLOOKUP(O200,A$4:B$202,2,FALSE),"")</f>
        <v/>
      </c>
      <c r="Q200" s="40" t="str">
        <f t="shared" si="60"/>
        <v/>
      </c>
      <c r="R200" s="6">
        <f t="shared" si="61"/>
        <v>0</v>
      </c>
      <c r="S200" s="6">
        <f>IF(AND(D200&lt;=L$4,P200&lt;&gt;"Y"),IF(N200&lt;VLOOKUP(O200,Runners!A$3:CT$201,S$1,FALSE),IF(Y$2="zero",0,Y$2),0),0)</f>
        <v>0</v>
      </c>
      <c r="T200" s="6">
        <f t="shared" si="62"/>
        <v>0</v>
      </c>
      <c r="U200" s="2"/>
      <c r="V200" s="2" t="str">
        <f>IF(O200&lt;&gt;"",VLOOKUP(O200,Runners!CZ$3:DM$201,V$1,FALSE),"")</f>
        <v/>
      </c>
      <c r="W200" s="19" t="str">
        <f t="shared" si="63"/>
        <v/>
      </c>
    </row>
    <row r="201" spans="3:23" x14ac:dyDescent="0.2">
      <c r="C201" s="3">
        <f>IF(A201&lt;&gt;"",VLOOKUP(A201,Runners!A$3:AS$201,C$1,FALSE),0)</f>
        <v>0</v>
      </c>
      <c r="D201" s="6">
        <f t="shared" si="55"/>
        <v>197</v>
      </c>
      <c r="E201" s="2"/>
      <c r="F201" s="2"/>
      <c r="J201" s="1">
        <f t="shared" si="64"/>
        <v>0</v>
      </c>
      <c r="M201" s="8" t="str">
        <f>IF(D201&lt;=L$4,SMALL(E$4:E$202,D201),"")</f>
        <v/>
      </c>
      <c r="N201" s="8" t="str">
        <f>IF(D201&lt;=L$4,VLOOKUP(M201,E$4:F$202,2,FALSE),"")</f>
        <v/>
      </c>
      <c r="O201" s="1" t="str">
        <f>IF(D201&lt;=L$4,VLOOKUP(M201,E$4:J$202,6,FALSE),"")</f>
        <v/>
      </c>
      <c r="P201" s="40" t="str">
        <f>IF(D201&lt;=L$4,VLOOKUP(O201,A$4:B$202,2,FALSE),"")</f>
        <v/>
      </c>
      <c r="Q201" s="40" t="str">
        <f t="shared" si="60"/>
        <v/>
      </c>
      <c r="R201" s="6">
        <f t="shared" si="61"/>
        <v>0</v>
      </c>
      <c r="S201" s="6">
        <f>IF(AND(D201&lt;=L$4,P201&lt;&gt;"Y"),IF(N201&lt;VLOOKUP(O201,Runners!A$3:CT$201,S$1,FALSE),IF(Y$2="zero",0,Y$2),0),0)</f>
        <v>0</v>
      </c>
      <c r="T201" s="6">
        <f t="shared" si="62"/>
        <v>0</v>
      </c>
      <c r="U201" s="2"/>
      <c r="V201" s="2" t="str">
        <f>IF(O201&lt;&gt;"",VLOOKUP(O201,Runners!CZ$3:DM$201,V$1,FALSE),"")</f>
        <v/>
      </c>
      <c r="W201" s="19" t="str">
        <f t="shared" si="63"/>
        <v/>
      </c>
    </row>
    <row r="202" spans="3:23" x14ac:dyDescent="0.2">
      <c r="S202" s="6" t="e">
        <f>IF(D202&lt;=L$4,IF(N202&lt;VLOOKUP(O202,Runners!A$3:CT$201,S$1,FALSE),2,0),0)</f>
        <v>#N/A</v>
      </c>
    </row>
  </sheetData>
  <sortState xmlns:xlrd2="http://schemas.microsoft.com/office/spreadsheetml/2017/richdata2" ref="A4:CE126">
    <sortCondition ref="A126"/>
  </sortState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CE202"/>
  <sheetViews>
    <sheetView showZeros="0" workbookViewId="0">
      <pane xSplit="4" ySplit="2" topLeftCell="E18" activePane="bottomRight" state="frozen"/>
      <selection pane="topRight" activeCell="E1" sqref="E1"/>
      <selection pane="bottomLeft" activeCell="A3" sqref="A3"/>
      <selection pane="bottomRight" activeCell="C55" sqref="C55:F55"/>
    </sheetView>
  </sheetViews>
  <sheetFormatPr defaultColWidth="8.85546875" defaultRowHeight="12" x14ac:dyDescent="0.2"/>
  <cols>
    <col min="1" max="1" width="16.28515625" style="1" customWidth="1"/>
    <col min="2" max="2" width="5.5703125" style="1" customWidth="1"/>
    <col min="3" max="3" width="7.28515625" style="1" customWidth="1"/>
    <col min="4" max="4" width="5.42578125" style="6" hidden="1" customWidth="1"/>
    <col min="5" max="5" width="7.7109375" style="1" customWidth="1"/>
    <col min="6" max="6" width="8.7109375" style="1" customWidth="1"/>
    <col min="7" max="7" width="8.7109375" style="6" customWidth="1"/>
    <col min="8" max="8" width="8.7109375" style="6" hidden="1" customWidth="1"/>
    <col min="9" max="9" width="8.140625" style="1" hidden="1" customWidth="1"/>
    <col min="10" max="10" width="5.7109375" style="1" hidden="1" customWidth="1"/>
    <col min="11" max="11" width="8.7109375" style="8" hidden="1" customWidth="1"/>
    <col min="12" max="12" width="11.140625" style="1" customWidth="1"/>
    <col min="13" max="13" width="8.85546875" style="1" customWidth="1"/>
    <col min="14" max="14" width="8.85546875" style="8" customWidth="1"/>
    <col min="15" max="15" width="16.7109375" style="1" customWidth="1"/>
    <col min="16" max="16" width="5.5703125" style="6" customWidth="1"/>
    <col min="17" max="17" width="5.5703125" style="6" hidden="1" customWidth="1"/>
    <col min="18" max="19" width="5.5703125" style="6" customWidth="1"/>
    <col min="20" max="21" width="5.5703125" style="1" customWidth="1"/>
    <col min="22" max="22" width="8.85546875" style="1" hidden="1" customWidth="1"/>
    <col min="23" max="23" width="6.140625" style="1" customWidth="1"/>
    <col min="24" max="24" width="10.7109375" style="1" customWidth="1"/>
    <col min="25" max="16384" width="8.85546875" style="1"/>
  </cols>
  <sheetData>
    <row r="1" spans="1:83" s="7" customFormat="1" ht="25.9" hidden="1" customHeight="1" x14ac:dyDescent="0.25">
      <c r="C1" s="7">
        <v>40</v>
      </c>
      <c r="D1" s="5"/>
      <c r="E1" s="4"/>
      <c r="F1" s="4"/>
      <c r="G1" s="5"/>
      <c r="H1" s="5"/>
      <c r="K1" s="10"/>
      <c r="N1" s="10"/>
      <c r="P1" s="5"/>
      <c r="Q1" s="5">
        <v>92</v>
      </c>
      <c r="R1" s="5"/>
      <c r="S1" s="5">
        <v>92</v>
      </c>
      <c r="T1" s="7">
        <v>3</v>
      </c>
      <c r="V1" s="7">
        <v>8</v>
      </c>
    </row>
    <row r="2" spans="1:83" s="7" customFormat="1" ht="12" customHeight="1" x14ac:dyDescent="0.25">
      <c r="A2" s="7" t="s">
        <v>22</v>
      </c>
      <c r="B2" s="7" t="s">
        <v>65</v>
      </c>
      <c r="C2" s="7" t="s">
        <v>59</v>
      </c>
      <c r="D2" s="5">
        <v>0</v>
      </c>
      <c r="E2" s="4"/>
      <c r="F2" s="4"/>
      <c r="G2" s="5"/>
      <c r="H2" s="5"/>
      <c r="K2" s="10"/>
      <c r="L2" s="14" t="s">
        <v>138</v>
      </c>
      <c r="M2" s="14" t="s">
        <v>139</v>
      </c>
      <c r="N2" s="24" t="s">
        <v>140</v>
      </c>
      <c r="P2" s="39" t="s">
        <v>65</v>
      </c>
      <c r="Q2" s="39"/>
      <c r="R2" s="5" t="s">
        <v>34</v>
      </c>
      <c r="S2" s="5" t="s">
        <v>119</v>
      </c>
      <c r="T2" s="5" t="s">
        <v>124</v>
      </c>
      <c r="X2" s="12" t="s">
        <v>206</v>
      </c>
      <c r="Y2" s="51">
        <v>2</v>
      </c>
    </row>
    <row r="3" spans="1:83" s="7" customFormat="1" ht="16.149999999999999" hidden="1" customHeight="1" x14ac:dyDescent="0.25">
      <c r="D3" s="5">
        <v>0</v>
      </c>
      <c r="E3" s="4"/>
      <c r="F3" s="4"/>
      <c r="G3" s="5"/>
      <c r="H3" s="5"/>
      <c r="K3" s="10"/>
      <c r="L3" s="14"/>
      <c r="M3" s="14"/>
      <c r="N3" s="24"/>
      <c r="P3" s="39"/>
      <c r="Q3" s="39">
        <v>41</v>
      </c>
      <c r="R3" s="5">
        <v>41</v>
      </c>
      <c r="S3" s="5"/>
      <c r="T3" s="5"/>
    </row>
    <row r="4" spans="1:83" ht="12" customHeight="1" x14ac:dyDescent="0.2">
      <c r="A4" s="1" t="s">
        <v>199</v>
      </c>
      <c r="C4" s="3">
        <f>IF(A4&lt;&gt;"",VLOOKUP(A4,Runners!A$3:AS$201,C$1,FALSE),0)</f>
        <v>1.3020833333333334E-2</v>
      </c>
      <c r="D4" s="6">
        <f t="shared" ref="D4:D35" si="0">D3+1</f>
        <v>1</v>
      </c>
      <c r="E4" s="2"/>
      <c r="F4" s="2">
        <f t="shared" ref="F4:F35" si="1">IF(E4&gt;0,E4-C4,0)</f>
        <v>0</v>
      </c>
      <c r="J4" s="1" t="str">
        <f t="shared" ref="J4:J35" si="2">A4</f>
        <v>Aaron Kirkby</v>
      </c>
      <c r="L4" s="7">
        <f>COUNT(E4:E202)</f>
        <v>14</v>
      </c>
      <c r="M4" s="8">
        <f>IF(D4&lt;=L$4,SMALL(E$4:E$202,D4),"")</f>
        <v>3.5740740740740747E-2</v>
      </c>
      <c r="N4" s="8">
        <f>IF(D4&lt;=L$4,VLOOKUP(M4,E$4:F$202,2,FALSE),"")</f>
        <v>2.1331018518518523E-2</v>
      </c>
      <c r="O4" s="1" t="str">
        <f>IF(D4&lt;=L$4,VLOOKUP(M4,E$4:J$202,6,FALSE),"")</f>
        <v>Darran Ames</v>
      </c>
      <c r="P4" s="40">
        <f>IF(D4&lt;=L$4,VLOOKUP(O4,A$4:B$202,2,FALSE),"")</f>
        <v>0</v>
      </c>
      <c r="Q4" s="40">
        <f t="shared" ref="Q4:Q35" si="3">IF(D4&lt;=L$4,IF(P4="Y",Q3,Q3-1),"")</f>
        <v>40</v>
      </c>
      <c r="R4" s="6">
        <f t="shared" ref="R4:R35" si="4">IF(Q4=Q3,0,IF(Q4&gt;0,Q4,1))</f>
        <v>40</v>
      </c>
      <c r="S4" s="6">
        <f>IF(AND(D4&lt;=L$4,P4&lt;&gt;"Y"),IF(N4&lt;VLOOKUP(O4,Runners!A$3:CT$201,S$1,FALSE),IF(Y$2="zero",0,Y$2),0),0)</f>
        <v>2</v>
      </c>
      <c r="T4" s="6">
        <f t="shared" ref="T4:T35" si="5">IF(AND(D4&lt;=L$4,P4&lt;&gt;"Y"),S4+R4,0)</f>
        <v>42</v>
      </c>
      <c r="U4" s="2"/>
      <c r="V4" s="2">
        <f>IF(O4&lt;&gt;"",VLOOKUP(O4,Runners!CZ$3:DM$201,V$1,FALSE),"")</f>
        <v>2.1736111111111102E-2</v>
      </c>
      <c r="W4" s="19">
        <f t="shared" ref="W4:W35" si="6">IF(O4&lt;&gt;"",(V4-N4)/V4,"")</f>
        <v>1.8636847710329495E-2</v>
      </c>
    </row>
    <row r="5" spans="1:83" x14ac:dyDescent="0.2">
      <c r="A5" s="1" t="s">
        <v>5</v>
      </c>
      <c r="C5" s="3">
        <f>IF(A5&lt;&gt;"",VLOOKUP(A5,Runners!A$3:AS$201,C$1,FALSE),0)</f>
        <v>1.3888888888888888E-2</v>
      </c>
      <c r="D5" s="6">
        <f t="shared" si="0"/>
        <v>2</v>
      </c>
      <c r="E5" s="2"/>
      <c r="F5" s="2">
        <f t="shared" si="1"/>
        <v>0</v>
      </c>
      <c r="J5" s="1" t="str">
        <f t="shared" si="2"/>
        <v>Alan Elstone</v>
      </c>
      <c r="L5" s="7"/>
      <c r="M5" s="8">
        <f>IF(D5&lt;=L$4,SMALL(E$4:E$202,D5),"")</f>
        <v>3.6111111111111115E-2</v>
      </c>
      <c r="N5" s="8">
        <f>IF(D5&lt;=L$4,VLOOKUP(M5,E$4:F$202,2,FALSE),"")</f>
        <v>1.8402777777777782E-2</v>
      </c>
      <c r="O5" s="1" t="str">
        <f>IF(D5&lt;=L$4,VLOOKUP(M5,E$4:J$202,6,FALSE),"")</f>
        <v>Jonathan Tuck</v>
      </c>
      <c r="P5" s="40" t="str">
        <f>IF(D5&lt;=L$4,VLOOKUP(O5,A$4:B$202,2,FALSE),"")</f>
        <v>Y</v>
      </c>
      <c r="Q5" s="40">
        <f t="shared" si="3"/>
        <v>40</v>
      </c>
      <c r="R5" s="6">
        <f t="shared" si="4"/>
        <v>0</v>
      </c>
      <c r="S5" s="6">
        <f>IF(AND(D5&lt;=L$4,P5&lt;&gt;"Y"),IF(N5&lt;VLOOKUP(O5,Runners!A$3:CT$201,S$1,FALSE),IF(Y$2="zero",0,Y$2),0),0)</f>
        <v>0</v>
      </c>
      <c r="T5" s="6">
        <f t="shared" si="5"/>
        <v>0</v>
      </c>
      <c r="U5" s="2"/>
      <c r="V5" s="2">
        <f>IF(O5&lt;&gt;"",VLOOKUP(O5,Runners!CZ$3:DM$201,V$1,FALSE),"")</f>
        <v>1.846064814814815E-2</v>
      </c>
      <c r="W5" s="19">
        <f t="shared" si="6"/>
        <v>3.1347962382443774E-3</v>
      </c>
      <c r="X5" s="2" t="s">
        <v>135</v>
      </c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</row>
    <row r="6" spans="1:83" x14ac:dyDescent="0.2">
      <c r="A6" s="1" t="s">
        <v>214</v>
      </c>
      <c r="B6" s="3"/>
      <c r="C6" s="3">
        <f>IF(A6&lt;&gt;"",VLOOKUP(A6,Runners!A$3:AS$201,C$1,FALSE),0)</f>
        <v>1.8576388888888889E-2</v>
      </c>
      <c r="D6" s="6">
        <f t="shared" si="0"/>
        <v>3</v>
      </c>
      <c r="E6" s="2"/>
      <c r="F6" s="2">
        <f t="shared" si="1"/>
        <v>0</v>
      </c>
      <c r="J6" s="1" t="str">
        <f t="shared" si="2"/>
        <v>Alex Fraser</v>
      </c>
      <c r="M6" s="8">
        <f>IF(D6&lt;=L$4,SMALL(E$4:E$202,D6),"")</f>
        <v>3.6446759259259262E-2</v>
      </c>
      <c r="N6" s="8">
        <f>IF(D6&lt;=L$4,VLOOKUP(M6,E$4:F$202,2,FALSE),"")</f>
        <v>1.9606481481481485E-2</v>
      </c>
      <c r="O6" s="1" t="str">
        <f>IF(D6&lt;=L$4,VLOOKUP(M6,E$4:J$202,6,FALSE),"")</f>
        <v>Dom Kirby</v>
      </c>
      <c r="P6" s="40">
        <f>IF(D6&lt;=L$4,VLOOKUP(O6,A$4:B$202,2,FALSE),"")</f>
        <v>0</v>
      </c>
      <c r="Q6" s="40">
        <f t="shared" si="3"/>
        <v>39</v>
      </c>
      <c r="R6" s="6">
        <f t="shared" si="4"/>
        <v>39</v>
      </c>
      <c r="S6" s="6">
        <f>IF(AND(D6&lt;=L$4,P6&lt;&gt;"Y"),IF(N6&lt;VLOOKUP(O6,Runners!A$3:CT$201,S$1,FALSE),IF(Y$2="zero",0,Y$2),0),0)</f>
        <v>0</v>
      </c>
      <c r="T6" s="6">
        <f t="shared" si="5"/>
        <v>39</v>
      </c>
      <c r="U6" s="2"/>
      <c r="V6" s="2">
        <f>IF(O6&lt;&gt;"",VLOOKUP(O6,Runners!CZ$3:DM$201,V$1,FALSE),"")</f>
        <v>1.9396084943639289E-2</v>
      </c>
      <c r="W6" s="19">
        <f t="shared" si="6"/>
        <v>-1.0847371438801261E-2</v>
      </c>
    </row>
    <row r="7" spans="1:83" x14ac:dyDescent="0.2">
      <c r="A7" s="1" t="s">
        <v>1</v>
      </c>
      <c r="C7" s="3">
        <f>IF(A7&lt;&gt;"",VLOOKUP(A7,Runners!A$3:AS$201,C$1,FALSE),0)</f>
        <v>1.8229166666666668E-2</v>
      </c>
      <c r="D7" s="6">
        <f t="shared" si="0"/>
        <v>4</v>
      </c>
      <c r="E7" s="2"/>
      <c r="F7" s="2">
        <f t="shared" si="1"/>
        <v>0</v>
      </c>
      <c r="J7" s="1" t="str">
        <f t="shared" si="2"/>
        <v>Alex Tate</v>
      </c>
      <c r="M7" s="8">
        <f>IF(D7&lt;=L$4,SMALL(E$4:E$202,D7),"")</f>
        <v>3.6724537037037035E-2</v>
      </c>
      <c r="N7" s="8">
        <f>IF(D7&lt;=L$4,VLOOKUP(M7,E$4:F$202,2,FALSE),"")</f>
        <v>2.2662037037037036E-2</v>
      </c>
      <c r="O7" s="1" t="str">
        <f>IF(D7&lt;=L$4,VLOOKUP(M7,E$4:J$202,6,FALSE),"")</f>
        <v>Matt Ames</v>
      </c>
      <c r="P7" s="40" t="str">
        <f>IF(D7&lt;=L$4,VLOOKUP(O7,A$4:B$202,2,FALSE),"")</f>
        <v>Y</v>
      </c>
      <c r="Q7" s="40">
        <f t="shared" si="3"/>
        <v>39</v>
      </c>
      <c r="R7" s="6">
        <f t="shared" si="4"/>
        <v>0</v>
      </c>
      <c r="S7" s="6">
        <f>IF(AND(D7&lt;=L$4,P7&lt;&gt;"Y"),IF(N7&lt;VLOOKUP(O7,Runners!A$3:CT$201,S$1,FALSE),IF(Y$2="zero",0,Y$2),0),0)</f>
        <v>0</v>
      </c>
      <c r="T7" s="6">
        <f t="shared" si="5"/>
        <v>0</v>
      </c>
      <c r="U7" s="2"/>
      <c r="V7" s="2">
        <f>IF(O7&lt;&gt;"",VLOOKUP(O7,Runners!CZ$3:DM$201,V$1,FALSE),"")</f>
        <v>2.2154059885073255E-2</v>
      </c>
      <c r="W7" s="19">
        <f t="shared" si="6"/>
        <v>-2.2929303008070383E-2</v>
      </c>
    </row>
    <row r="8" spans="1:83" x14ac:dyDescent="0.2">
      <c r="A8" s="1" t="s">
        <v>228</v>
      </c>
      <c r="C8" s="3">
        <f>IF(A8&lt;&gt;"",VLOOKUP(A8,Runners!A$3:AS$201,C$1,FALSE),0)</f>
        <v>1.0243055555555556E-2</v>
      </c>
      <c r="D8" s="6">
        <f t="shared" si="0"/>
        <v>5</v>
      </c>
      <c r="E8" s="2"/>
      <c r="F8" s="2">
        <f t="shared" si="1"/>
        <v>0</v>
      </c>
      <c r="J8" s="1" t="str">
        <f t="shared" si="2"/>
        <v>Alex Wiggins</v>
      </c>
      <c r="M8" s="8">
        <f>IF(D8&lt;=L$4,SMALL(E$4:E$202,D8),"")</f>
        <v>3.6979166666666667E-2</v>
      </c>
      <c r="N8" s="8">
        <f>IF(D8&lt;=L$4,VLOOKUP(M8,E$4:F$202,2,FALSE),"")</f>
        <v>2.0659722222222222E-2</v>
      </c>
      <c r="O8" s="1" t="str">
        <f>IF(D8&lt;=L$4,VLOOKUP(M8,E$4:J$202,6,FALSE),"")</f>
        <v>Neil Tate</v>
      </c>
      <c r="P8" s="40">
        <f>IF(D8&lt;=L$4,VLOOKUP(O8,A$4:B$202,2,FALSE),"")</f>
        <v>0</v>
      </c>
      <c r="Q8" s="40">
        <f t="shared" si="3"/>
        <v>38</v>
      </c>
      <c r="R8" s="6">
        <f t="shared" si="4"/>
        <v>38</v>
      </c>
      <c r="S8" s="6">
        <f>IF(AND(D8&lt;=L$4,P8&lt;&gt;"Y"),IF(N8&lt;VLOOKUP(O8,Runners!A$3:CT$201,S$1,FALSE),IF(Y$2="zero",0,Y$2),0),0)</f>
        <v>0</v>
      </c>
      <c r="T8" s="6">
        <f t="shared" si="5"/>
        <v>38</v>
      </c>
      <c r="U8" s="2"/>
      <c r="V8" s="2">
        <f>IF(O8&lt;&gt;"",VLOOKUP(O8,Runners!CZ$3:DM$201,V$1,FALSE),"")</f>
        <v>1.9953703703703703E-2</v>
      </c>
      <c r="W8" s="19">
        <f t="shared" si="6"/>
        <v>-3.5382830626450146E-2</v>
      </c>
    </row>
    <row r="9" spans="1:83" x14ac:dyDescent="0.2">
      <c r="A9" s="1" t="s">
        <v>216</v>
      </c>
      <c r="C9" s="3">
        <f>IF(A9&lt;&gt;"",VLOOKUP(A9,Runners!A$3:AS$201,C$1,FALSE),0)</f>
        <v>1.9791666666666666E-2</v>
      </c>
      <c r="D9" s="6">
        <f t="shared" si="0"/>
        <v>6</v>
      </c>
      <c r="E9" s="2"/>
      <c r="F9" s="2">
        <f t="shared" si="1"/>
        <v>0</v>
      </c>
      <c r="J9" s="1" t="str">
        <f t="shared" si="2"/>
        <v>Alistair Leivers</v>
      </c>
      <c r="M9" s="8">
        <f>IF(D9&lt;=L$4,SMALL(E$4:E$202,D9),"")</f>
        <v>3.7002314814814814E-2</v>
      </c>
      <c r="N9" s="8">
        <f>IF(D9&lt;=L$4,VLOOKUP(M9,E$4:F$202,2,FALSE),"")</f>
        <v>2.2071759259259256E-2</v>
      </c>
      <c r="O9" s="1" t="str">
        <f>IF(D9&lt;=L$4,VLOOKUP(M9,E$4:J$202,6,FALSE),"")</f>
        <v>Jennifer Hill</v>
      </c>
      <c r="P9" s="40">
        <f>IF(D9&lt;=L$4,VLOOKUP(O9,A$4:B$202,2,FALSE),"")</f>
        <v>0</v>
      </c>
      <c r="Q9" s="40">
        <f t="shared" si="3"/>
        <v>37</v>
      </c>
      <c r="R9" s="6">
        <f t="shared" si="4"/>
        <v>37</v>
      </c>
      <c r="S9" s="6">
        <f>IF(AND(D9&lt;=L$4,P9&lt;&gt;"Y"),IF(N9&lt;VLOOKUP(O9,Runners!A$3:CT$201,S$1,FALSE),IF(Y$2="zero",0,Y$2),0),0)</f>
        <v>0</v>
      </c>
      <c r="T9" s="6">
        <f t="shared" si="5"/>
        <v>37</v>
      </c>
      <c r="U9" s="2"/>
      <c r="V9" s="2">
        <f>IF(O9&lt;&gt;"",VLOOKUP(O9,Runners!CZ$3:DM$201,V$1,FALSE),"")</f>
        <v>2.1211333932516941E-2</v>
      </c>
      <c r="W9" s="19">
        <f t="shared" si="6"/>
        <v>-4.0564413793103535E-2</v>
      </c>
    </row>
    <row r="10" spans="1:83" x14ac:dyDescent="0.2">
      <c r="A10" s="1" t="s">
        <v>48</v>
      </c>
      <c r="B10" s="3"/>
      <c r="C10" s="3">
        <f>IF(A10&lt;&gt;"",VLOOKUP(A10,Runners!A$3:AS$201,C$1,FALSE),0)</f>
        <v>1.8402777777777778E-2</v>
      </c>
      <c r="D10" s="6">
        <f t="shared" si="0"/>
        <v>7</v>
      </c>
      <c r="E10" s="2"/>
      <c r="F10" s="2">
        <f t="shared" si="1"/>
        <v>0</v>
      </c>
      <c r="J10" s="1" t="str">
        <f t="shared" si="2"/>
        <v>Andy Draper</v>
      </c>
      <c r="M10" s="8">
        <f>IF(D10&lt;=L$4,SMALL(E$4:E$202,D10),"")</f>
        <v>3.7013888888888888E-2</v>
      </c>
      <c r="N10" s="8">
        <f>IF(D10&lt;=L$4,VLOOKUP(M10,E$4:F$202,2,FALSE),"")</f>
        <v>3.0590277777777779E-2</v>
      </c>
      <c r="O10" s="1" t="str">
        <f>IF(D10&lt;=L$4,VLOOKUP(M10,E$4:J$202,6,FALSE),"")</f>
        <v>Sylvia Gittins</v>
      </c>
      <c r="P10" s="40">
        <f>IF(D10&lt;=L$4,VLOOKUP(O10,A$4:B$202,2,FALSE),"")</f>
        <v>0</v>
      </c>
      <c r="Q10" s="40">
        <f t="shared" si="3"/>
        <v>36</v>
      </c>
      <c r="R10" s="6">
        <f t="shared" si="4"/>
        <v>36</v>
      </c>
      <c r="S10" s="6">
        <f>IF(AND(D10&lt;=L$4,P10&lt;&gt;"Y"),IF(N10&lt;VLOOKUP(O10,Runners!A$3:CT$201,S$1,FALSE),IF(Y$2="zero",0,Y$2),0),0)</f>
        <v>0</v>
      </c>
      <c r="T10" s="6">
        <f t="shared" si="5"/>
        <v>36</v>
      </c>
      <c r="U10" s="2"/>
      <c r="V10" s="2">
        <f>IF(O10&lt;&gt;"",VLOOKUP(O10,Runners!CZ$3:DM$201,V$1,FALSE),"")</f>
        <v>2.9814814814814815E-2</v>
      </c>
      <c r="W10" s="19">
        <f t="shared" si="6"/>
        <v>-2.6009316770186367E-2</v>
      </c>
    </row>
    <row r="11" spans="1:83" x14ac:dyDescent="0.2">
      <c r="A11" s="1" t="s">
        <v>27</v>
      </c>
      <c r="C11" s="3">
        <f>IF(A11&lt;&gt;"",VLOOKUP(A11,Runners!A$3:AS$201,C$1,FALSE),0)</f>
        <v>1.7881944444444443E-2</v>
      </c>
      <c r="D11" s="6">
        <f t="shared" si="0"/>
        <v>8</v>
      </c>
      <c r="E11" s="2"/>
      <c r="F11" s="2">
        <f t="shared" si="1"/>
        <v>0</v>
      </c>
      <c r="J11" s="1" t="str">
        <f t="shared" si="2"/>
        <v>Andy Unsworth</v>
      </c>
      <c r="M11" s="8">
        <f>IF(D11&lt;=L$4,SMALL(E$4:E$202,D11),"")</f>
        <v>3.7326388888888888E-2</v>
      </c>
      <c r="N11" s="8">
        <f>IF(D11&lt;=L$4,VLOOKUP(M11,E$4:F$202,2,FALSE),"")</f>
        <v>2.6215277777777775E-2</v>
      </c>
      <c r="O11" s="1" t="str">
        <f>IF(D11&lt;=L$4,VLOOKUP(M11,E$4:J$202,6,FALSE),"")</f>
        <v>Greg Oulton</v>
      </c>
      <c r="P11" s="40">
        <f>IF(D11&lt;=L$4,VLOOKUP(O11,A$4:B$202,2,FALSE),"")</f>
        <v>0</v>
      </c>
      <c r="Q11" s="40">
        <f t="shared" si="3"/>
        <v>35</v>
      </c>
      <c r="R11" s="6">
        <f t="shared" si="4"/>
        <v>35</v>
      </c>
      <c r="S11" s="6">
        <f>IF(AND(D11&lt;=L$4,P11&lt;&gt;"Y"),IF(N11&lt;VLOOKUP(O11,Runners!A$3:CT$201,S$1,FALSE),IF(Y$2="zero",0,Y$2),0),0)</f>
        <v>0</v>
      </c>
      <c r="T11" s="6">
        <f t="shared" si="5"/>
        <v>35</v>
      </c>
      <c r="U11" s="2"/>
      <c r="V11" s="2">
        <f>IF(O11&lt;&gt;"",VLOOKUP(O11,Runners!CZ$3:DM$201,V$1,FALSE),"")</f>
        <v>2.5046296296296303E-2</v>
      </c>
      <c r="W11" s="19">
        <f t="shared" si="6"/>
        <v>-4.6672828096117919E-2</v>
      </c>
    </row>
    <row r="12" spans="1:83" x14ac:dyDescent="0.2">
      <c r="A12" s="1" t="s">
        <v>190</v>
      </c>
      <c r="C12" s="3">
        <f>IF(A12&lt;&gt;"",VLOOKUP(A12,Runners!A$3:AS$201,C$1,FALSE),0)</f>
        <v>7.9861111111111105E-3</v>
      </c>
      <c r="D12" s="6">
        <f t="shared" si="0"/>
        <v>9</v>
      </c>
      <c r="E12" s="2"/>
      <c r="F12" s="2">
        <f t="shared" si="1"/>
        <v>0</v>
      </c>
      <c r="J12" s="1" t="str">
        <f t="shared" si="2"/>
        <v>Angela Bremner</v>
      </c>
      <c r="M12" s="8">
        <f>IF(D12&lt;=L$4,SMALL(E$4:E$202,D12),"")</f>
        <v>3.7592592592592594E-2</v>
      </c>
      <c r="N12" s="8">
        <f>IF(D12&lt;=L$4,VLOOKUP(M12,E$4:F$202,2,FALSE),"")</f>
        <v>2.2662037037037036E-2</v>
      </c>
      <c r="O12" s="1" t="str">
        <f>IF(D12&lt;=L$4,VLOOKUP(M12,E$4:J$202,6,FALSE),"")</f>
        <v>Dan Gregson</v>
      </c>
      <c r="P12" s="40">
        <f>IF(D12&lt;=L$4,VLOOKUP(O12,A$4:B$202,2,FALSE),"")</f>
        <v>0</v>
      </c>
      <c r="Q12" s="40">
        <f t="shared" si="3"/>
        <v>34</v>
      </c>
      <c r="R12" s="6">
        <f t="shared" si="4"/>
        <v>34</v>
      </c>
      <c r="S12" s="6">
        <f>IF(AND(D12&lt;=L$4,P12&lt;&gt;"Y"),IF(N12&lt;VLOOKUP(O12,Runners!A$3:CT$201,S$1,FALSE),IF(Y$2="zero",0,Y$2),0),0)</f>
        <v>0</v>
      </c>
      <c r="T12" s="6">
        <f t="shared" si="5"/>
        <v>34</v>
      </c>
      <c r="U12" s="2"/>
      <c r="V12" s="2">
        <f>IF(O12&lt;&gt;"",VLOOKUP(O12,Runners!CZ$3:DM$201,V$1,FALSE),"")</f>
        <v>2.1365740740740737E-2</v>
      </c>
      <c r="W12" s="19">
        <f t="shared" si="6"/>
        <v>-6.0671722643553756E-2</v>
      </c>
    </row>
    <row r="13" spans="1:83" x14ac:dyDescent="0.2">
      <c r="A13" s="1" t="s">
        <v>21</v>
      </c>
      <c r="C13" s="3">
        <f>IF(A13&lt;&gt;"",VLOOKUP(A13,Runners!A$3:AS$201,C$1,FALSE),0)</f>
        <v>1.4236111111111111E-2</v>
      </c>
      <c r="D13" s="6">
        <f t="shared" si="0"/>
        <v>10</v>
      </c>
      <c r="E13" s="2"/>
      <c r="F13" s="2">
        <f t="shared" si="1"/>
        <v>0</v>
      </c>
      <c r="J13" s="1" t="str">
        <f t="shared" si="2"/>
        <v>Barbara Holmes</v>
      </c>
      <c r="M13" s="8">
        <f>IF(D13&lt;=L$4,SMALL(E$4:E$202,D13),"")</f>
        <v>3.784722222222222E-2</v>
      </c>
      <c r="N13" s="8">
        <f>IF(D13&lt;=L$4,VLOOKUP(M13,E$4:F$202,2,FALSE),"")</f>
        <v>2.7256944444444441E-2</v>
      </c>
      <c r="O13" s="1" t="str">
        <f>IF(D13&lt;=L$4,VLOOKUP(M13,E$4:J$202,6,FALSE),"")</f>
        <v>Peter Thomson</v>
      </c>
      <c r="P13" s="40">
        <f>IF(D13&lt;=L$4,VLOOKUP(O13,A$4:B$202,2,FALSE),"")</f>
        <v>0</v>
      </c>
      <c r="Q13" s="40">
        <f t="shared" si="3"/>
        <v>33</v>
      </c>
      <c r="R13" s="6">
        <f t="shared" si="4"/>
        <v>33</v>
      </c>
      <c r="S13" s="6">
        <f>IF(AND(D13&lt;=L$4,P13&lt;&gt;"Y"),IF(N13&lt;VLOOKUP(O13,Runners!A$3:CT$201,S$1,FALSE),IF(Y$2="zero",0,Y$2),0),0)</f>
        <v>0</v>
      </c>
      <c r="T13" s="6">
        <f t="shared" si="5"/>
        <v>33</v>
      </c>
      <c r="U13" s="2"/>
      <c r="V13" s="2">
        <f>IF(O13&lt;&gt;"",VLOOKUP(O13,Runners!CZ$3:DM$201,V$1,FALSE),"")</f>
        <v>2.568287037037037E-2</v>
      </c>
      <c r="W13" s="19">
        <f t="shared" si="6"/>
        <v>-6.1288868859846676E-2</v>
      </c>
    </row>
    <row r="14" spans="1:83" x14ac:dyDescent="0.2">
      <c r="A14" s="1" t="s">
        <v>208</v>
      </c>
      <c r="C14" s="3">
        <f>IF(A14&lt;&gt;"",VLOOKUP(A14,Runners!A$3:AS$201,C$1,FALSE),0)</f>
        <v>1.0069444444444445E-2</v>
      </c>
      <c r="D14" s="6">
        <f t="shared" si="0"/>
        <v>11</v>
      </c>
      <c r="E14" s="2"/>
      <c r="F14" s="2">
        <f t="shared" si="1"/>
        <v>0</v>
      </c>
      <c r="J14" s="1" t="str">
        <f t="shared" si="2"/>
        <v>Barry Broughton</v>
      </c>
      <c r="M14" s="8">
        <f>IF(D14&lt;=L$4,SMALL(E$4:E$202,D14),"")</f>
        <v>3.7974537037037036E-2</v>
      </c>
      <c r="N14" s="8">
        <f>IF(D14&lt;=L$4,VLOOKUP(M14,E$4:F$202,2,FALSE),"")</f>
        <v>3.2939814814814811E-2</v>
      </c>
      <c r="O14" s="1" t="str">
        <f>IF(D14&lt;=L$4,VLOOKUP(M14,E$4:J$202,6,FALSE),"")</f>
        <v>Pam Binns</v>
      </c>
      <c r="P14" s="40">
        <f>IF(D14&lt;=L$4,VLOOKUP(O14,A$4:B$202,2,FALSE),"")</f>
        <v>0</v>
      </c>
      <c r="Q14" s="40">
        <f t="shared" si="3"/>
        <v>32</v>
      </c>
      <c r="R14" s="6">
        <f t="shared" si="4"/>
        <v>32</v>
      </c>
      <c r="S14" s="6">
        <f>IF(AND(D14&lt;=L$4,P14&lt;&gt;"Y"),IF(N14&lt;VLOOKUP(O14,Runners!A$3:CT$201,S$1,FALSE),IF(Y$2="zero",0,Y$2),0),0)</f>
        <v>0</v>
      </c>
      <c r="T14" s="6">
        <f t="shared" si="5"/>
        <v>32</v>
      </c>
      <c r="U14" s="2"/>
      <c r="V14" s="2">
        <f>IF(O14&lt;&gt;"",VLOOKUP(O14,Runners!CZ$3:DM$201,V$1,FALSE),"")</f>
        <v>3.1226851851851856E-2</v>
      </c>
      <c r="W14" s="19">
        <f t="shared" si="6"/>
        <v>-5.4855448480355534E-2</v>
      </c>
    </row>
    <row r="15" spans="1:83" x14ac:dyDescent="0.2">
      <c r="A15" s="1" t="s">
        <v>32</v>
      </c>
      <c r="C15" s="3">
        <f>IF(A15&lt;&gt;"",VLOOKUP(A15,Runners!A$3:AS$201,C$1,FALSE),0)</f>
        <v>9.8958333333333329E-3</v>
      </c>
      <c r="D15" s="6">
        <f t="shared" si="0"/>
        <v>12</v>
      </c>
      <c r="E15" s="2"/>
      <c r="F15" s="2">
        <f t="shared" si="1"/>
        <v>0</v>
      </c>
      <c r="J15" s="1" t="str">
        <f t="shared" si="2"/>
        <v>Bec Willetts</v>
      </c>
      <c r="M15" s="8">
        <f>IF(D15&lt;=L$4,SMALL(E$4:E$202,D15),"")</f>
        <v>3.888888888888889E-2</v>
      </c>
      <c r="N15" s="8">
        <f>IF(D15&lt;=L$4,VLOOKUP(M15,E$4:F$202,2,FALSE),"")</f>
        <v>2.1354166666666667E-2</v>
      </c>
      <c r="O15" s="1" t="str">
        <f>IF(D15&lt;=L$4,VLOOKUP(M15,E$4:J$202,6,FALSE),"")</f>
        <v>Michelle Chadwick</v>
      </c>
      <c r="P15" s="40" t="str">
        <f>IF(D15&lt;=L$4,VLOOKUP(O15,A$4:B$202,2,FALSE),"")</f>
        <v>Y</v>
      </c>
      <c r="Q15" s="40">
        <f t="shared" si="3"/>
        <v>32</v>
      </c>
      <c r="R15" s="6">
        <f t="shared" si="4"/>
        <v>0</v>
      </c>
      <c r="S15" s="6">
        <f>IF(AND(D15&lt;=L$4,P15&lt;&gt;"Y"),IF(N15&lt;VLOOKUP(O15,Runners!A$3:CT$201,S$1,FALSE),IF(Y$2="zero",0,Y$2),0),0)</f>
        <v>0</v>
      </c>
      <c r="T15" s="6">
        <f t="shared" si="5"/>
        <v>0</v>
      </c>
      <c r="U15" s="2"/>
      <c r="V15" s="2">
        <f>IF(O15&lt;&gt;"",VLOOKUP(O15,Runners!CZ$3:DM$201,V$1,FALSE),"")</f>
        <v>1.8657407407407407E-2</v>
      </c>
      <c r="W15" s="19">
        <f t="shared" si="6"/>
        <v>-0.14454094292803973</v>
      </c>
    </row>
    <row r="16" spans="1:83" x14ac:dyDescent="0.2">
      <c r="A16" s="1" t="s">
        <v>156</v>
      </c>
      <c r="C16" s="3">
        <f>IF(A16&lt;&gt;"",VLOOKUP(A16,Runners!A$3:AS$201,C$1,FALSE),0)</f>
        <v>1.3020833333333334E-2</v>
      </c>
      <c r="D16" s="6">
        <f t="shared" si="0"/>
        <v>13</v>
      </c>
      <c r="E16" s="2"/>
      <c r="F16" s="2">
        <f t="shared" si="1"/>
        <v>0</v>
      </c>
      <c r="J16" s="1" t="str">
        <f t="shared" si="2"/>
        <v>Ben McCabe</v>
      </c>
      <c r="M16" s="8">
        <f>IF(D16&lt;=L$4,SMALL(E$4:E$202,D16),"")</f>
        <v>3.8912037037037037E-2</v>
      </c>
      <c r="N16" s="8">
        <f>IF(D16&lt;=L$4,VLOOKUP(M16,E$4:F$202,2,FALSE),"")</f>
        <v>2.6412037037037036E-2</v>
      </c>
      <c r="O16" s="1" t="str">
        <f>IF(D16&lt;=L$4,VLOOKUP(M16,E$4:J$202,6,FALSE),"")</f>
        <v>Claire Markham</v>
      </c>
      <c r="P16" s="40">
        <f>IF(D16&lt;=L$4,VLOOKUP(O16,A$4:B$202,2,FALSE),"")</f>
        <v>0</v>
      </c>
      <c r="Q16" s="40">
        <f t="shared" si="3"/>
        <v>31</v>
      </c>
      <c r="R16" s="6">
        <f t="shared" si="4"/>
        <v>31</v>
      </c>
      <c r="S16" s="6">
        <f>IF(AND(D16&lt;=L$4,P16&lt;&gt;"Y"),IF(N16&lt;VLOOKUP(O16,Runners!A$3:CT$201,S$1,FALSE),IF(Y$2="zero",0,Y$2),0),0)</f>
        <v>0</v>
      </c>
      <c r="T16" s="6">
        <f t="shared" si="5"/>
        <v>31</v>
      </c>
      <c r="U16" s="2"/>
      <c r="V16" s="2">
        <f>IF(O16&lt;&gt;"",VLOOKUP(O16,Runners!CZ$3:DM$201,V$1,FALSE),"")</f>
        <v>2.3743458132045082E-2</v>
      </c>
      <c r="W16" s="19">
        <f t="shared" si="6"/>
        <v>-0.11239217514782894</v>
      </c>
    </row>
    <row r="17" spans="1:23" x14ac:dyDescent="0.2">
      <c r="A17" s="1" t="s">
        <v>20</v>
      </c>
      <c r="C17" s="3">
        <f>IF(A17&lt;&gt;"",VLOOKUP(A17,Runners!A$3:AS$201,C$1,FALSE),0)</f>
        <v>7.2916666666666668E-3</v>
      </c>
      <c r="D17" s="6">
        <f t="shared" si="0"/>
        <v>14</v>
      </c>
      <c r="E17" s="2"/>
      <c r="F17" s="2">
        <f t="shared" si="1"/>
        <v>0</v>
      </c>
      <c r="J17" s="1" t="str">
        <f t="shared" si="2"/>
        <v>Bob Clough</v>
      </c>
      <c r="M17" s="8">
        <f>IF(D17&lt;=L$4,SMALL(E$4:E$202,D17),"")</f>
        <v>3.9895833333333332E-2</v>
      </c>
      <c r="N17" s="8">
        <f>IF(D17&lt;=L$4,VLOOKUP(M17,E$4:F$202,2,FALSE),"")</f>
        <v>2.3749999999999997E-2</v>
      </c>
      <c r="O17" s="1" t="str">
        <f>IF(D17&lt;=L$4,VLOOKUP(M17,E$4:J$202,6,FALSE),"")</f>
        <v>Chris Cottam</v>
      </c>
      <c r="P17" s="40">
        <f>IF(D17&lt;=L$4,VLOOKUP(O17,A$4:B$202,2,FALSE),"")</f>
        <v>0</v>
      </c>
      <c r="Q17" s="40">
        <f t="shared" si="3"/>
        <v>30</v>
      </c>
      <c r="R17" s="6">
        <f t="shared" si="4"/>
        <v>30</v>
      </c>
      <c r="S17" s="6">
        <f>IF(AND(D17&lt;=L$4,P17&lt;&gt;"Y"),IF(N17&lt;VLOOKUP(O17,Runners!A$3:CT$201,S$1,FALSE),IF(Y$2="zero",0,Y$2),0),0)</f>
        <v>0</v>
      </c>
      <c r="T17" s="6">
        <f t="shared" si="5"/>
        <v>30</v>
      </c>
      <c r="U17" s="2"/>
      <c r="V17" s="2">
        <f>IF(O17&lt;&gt;"",VLOOKUP(O17,Runners!CZ$3:DM$201,V$1,FALSE),"")</f>
        <v>2.0022141706924314E-2</v>
      </c>
      <c r="W17" s="19">
        <f t="shared" si="6"/>
        <v>-0.18618678998693064</v>
      </c>
    </row>
    <row r="18" spans="1:23" x14ac:dyDescent="0.2">
      <c r="A18" s="1" t="s">
        <v>193</v>
      </c>
      <c r="C18" s="3">
        <f>IF(A18&lt;&gt;"",VLOOKUP(A18,Runners!A$3:AS$201,C$1,FALSE),0)</f>
        <v>9.5486111111111119E-3</v>
      </c>
      <c r="D18" s="6">
        <f t="shared" si="0"/>
        <v>15</v>
      </c>
      <c r="E18" s="2"/>
      <c r="F18" s="2">
        <f t="shared" si="1"/>
        <v>0</v>
      </c>
      <c r="J18" s="1" t="str">
        <f t="shared" si="2"/>
        <v>Carolyn Melvyn</v>
      </c>
      <c r="M18" s="8" t="str">
        <f>IF(D18&lt;=L$4,SMALL(E$4:E$202,D18),"")</f>
        <v/>
      </c>
      <c r="N18" s="8" t="str">
        <f>IF(D18&lt;=L$4,VLOOKUP(M18,E$4:F$202,2,FALSE),"")</f>
        <v/>
      </c>
      <c r="O18" s="1" t="str">
        <f>IF(D18&lt;=L$4,VLOOKUP(M18,E$4:J$202,6,FALSE),"")</f>
        <v/>
      </c>
      <c r="P18" s="40" t="str">
        <f>IF(D18&lt;=L$4,VLOOKUP(O18,A$4:B$202,2,FALSE),"")</f>
        <v/>
      </c>
      <c r="Q18" s="40" t="str">
        <f t="shared" si="3"/>
        <v/>
      </c>
      <c r="R18" s="6" t="str">
        <f t="shared" si="4"/>
        <v/>
      </c>
      <c r="S18" s="6">
        <f>IF(AND(D18&lt;=L$4,P18&lt;&gt;"Y"),IF(N18&lt;VLOOKUP(O18,Runners!A$3:CT$201,S$1,FALSE),IF(Y$2="zero",0,Y$2),0),0)</f>
        <v>0</v>
      </c>
      <c r="T18" s="6">
        <f t="shared" si="5"/>
        <v>0</v>
      </c>
      <c r="U18" s="2"/>
      <c r="V18" s="2" t="str">
        <f>IF(O18&lt;&gt;"",VLOOKUP(O18,Runners!CZ$3:DM$201,V$1,FALSE),"")</f>
        <v/>
      </c>
      <c r="W18" s="19" t="str">
        <f t="shared" si="6"/>
        <v/>
      </c>
    </row>
    <row r="19" spans="1:23" x14ac:dyDescent="0.2">
      <c r="A19" s="1" t="s">
        <v>134</v>
      </c>
      <c r="C19" s="3">
        <f>IF(A19&lt;&gt;"",VLOOKUP(A19,Runners!A$3:AS$201,C$1,FALSE),0)</f>
        <v>1.6840277777777777E-2</v>
      </c>
      <c r="D19" s="6">
        <f t="shared" si="0"/>
        <v>16</v>
      </c>
      <c r="E19" s="2"/>
      <c r="F19" s="2">
        <f t="shared" si="1"/>
        <v>0</v>
      </c>
      <c r="J19" s="1" t="str">
        <f t="shared" si="2"/>
        <v>Catherine Carrdus</v>
      </c>
      <c r="M19" s="8" t="str">
        <f>IF(D19&lt;=L$4,SMALL(E$4:E$202,D19),"")</f>
        <v/>
      </c>
      <c r="N19" s="8" t="str">
        <f>IF(D19&lt;=L$4,VLOOKUP(M19,E$4:F$202,2,FALSE),"")</f>
        <v/>
      </c>
      <c r="O19" s="1" t="str">
        <f>IF(D19&lt;=L$4,VLOOKUP(M19,E$4:J$202,6,FALSE),"")</f>
        <v/>
      </c>
      <c r="P19" s="40" t="str">
        <f>IF(D19&lt;=L$4,VLOOKUP(O19,A$4:B$202,2,FALSE),"")</f>
        <v/>
      </c>
      <c r="Q19" s="40" t="str">
        <f t="shared" si="3"/>
        <v/>
      </c>
      <c r="R19" s="6">
        <f t="shared" si="4"/>
        <v>0</v>
      </c>
      <c r="S19" s="6">
        <f>IF(AND(D19&lt;=L$4,P19&lt;&gt;"Y"),IF(N19&lt;VLOOKUP(O19,Runners!A$3:CT$201,S$1,FALSE),IF(Y$2="zero",0,Y$2),0),0)</f>
        <v>0</v>
      </c>
      <c r="T19" s="6">
        <f t="shared" si="5"/>
        <v>0</v>
      </c>
      <c r="U19" s="2"/>
      <c r="V19" s="2" t="str">
        <f>IF(O19&lt;&gt;"",VLOOKUP(O19,Runners!CZ$3:DM$201,V$1,FALSE),"")</f>
        <v/>
      </c>
      <c r="W19" s="19" t="str">
        <f t="shared" si="6"/>
        <v/>
      </c>
    </row>
    <row r="20" spans="1:23" x14ac:dyDescent="0.2">
      <c r="A20" s="1" t="s">
        <v>184</v>
      </c>
      <c r="C20" s="3">
        <f>IF(A20&lt;&gt;"",VLOOKUP(A20,Runners!A$3:AS$201,C$1,FALSE),0)</f>
        <v>7.1180555555555554E-3</v>
      </c>
      <c r="D20" s="6">
        <f t="shared" si="0"/>
        <v>17</v>
      </c>
      <c r="E20" s="2"/>
      <c r="F20" s="2">
        <f t="shared" si="1"/>
        <v>0</v>
      </c>
      <c r="J20" s="1" t="str">
        <f t="shared" si="2"/>
        <v>Catherine MacLachlan</v>
      </c>
      <c r="M20" s="8" t="str">
        <f>IF(D20&lt;=L$4,SMALL(E$4:E$202,D20),"")</f>
        <v/>
      </c>
      <c r="N20" s="8" t="str">
        <f>IF(D20&lt;=L$4,VLOOKUP(M20,E$4:F$202,2,FALSE),"")</f>
        <v/>
      </c>
      <c r="O20" s="1" t="str">
        <f>IF(D20&lt;=L$4,VLOOKUP(M20,E$4:J$202,6,FALSE),"")</f>
        <v/>
      </c>
      <c r="P20" s="40" t="str">
        <f>IF(D20&lt;=L$4,VLOOKUP(O20,A$4:B$202,2,FALSE),"")</f>
        <v/>
      </c>
      <c r="Q20" s="40" t="str">
        <f t="shared" si="3"/>
        <v/>
      </c>
      <c r="R20" s="6">
        <f t="shared" si="4"/>
        <v>0</v>
      </c>
      <c r="S20" s="6">
        <f>IF(AND(D20&lt;=L$4,P20&lt;&gt;"Y"),IF(N20&lt;VLOOKUP(O20,Runners!A$3:CT$201,S$1,FALSE),IF(Y$2="zero",0,Y$2),0),0)</f>
        <v>0</v>
      </c>
      <c r="T20" s="6">
        <f t="shared" si="5"/>
        <v>0</v>
      </c>
      <c r="U20" s="2"/>
      <c r="V20" s="2" t="str">
        <f>IF(O20&lt;&gt;"",VLOOKUP(O20,Runners!CZ$3:DM$201,V$1,FALSE),"")</f>
        <v/>
      </c>
      <c r="W20" s="19" t="str">
        <f t="shared" si="6"/>
        <v/>
      </c>
    </row>
    <row r="21" spans="1:23" x14ac:dyDescent="0.2">
      <c r="A21" s="1" t="s">
        <v>146</v>
      </c>
      <c r="C21" s="3">
        <f>IF(A21&lt;&gt;"",VLOOKUP(A21,Runners!A$3:AS$201,C$1,FALSE),0)</f>
        <v>1.579861111111111E-2</v>
      </c>
      <c r="D21" s="6">
        <f t="shared" si="0"/>
        <v>18</v>
      </c>
      <c r="E21" s="2"/>
      <c r="F21" s="2">
        <f t="shared" si="1"/>
        <v>0</v>
      </c>
      <c r="J21" s="1" t="str">
        <f t="shared" si="2"/>
        <v>Chris Bowker</v>
      </c>
      <c r="M21" s="8" t="str">
        <f>IF(D21&lt;=L$4,SMALL(E$4:E$202,D21),"")</f>
        <v/>
      </c>
      <c r="N21" s="8" t="str">
        <f>IF(D21&lt;=L$4,VLOOKUP(M21,E$4:F$202,2,FALSE),"")</f>
        <v/>
      </c>
      <c r="O21" s="1" t="str">
        <f>IF(D21&lt;=L$4,VLOOKUP(M21,E$4:J$202,6,FALSE),"")</f>
        <v/>
      </c>
      <c r="P21" s="40" t="str">
        <f>IF(D21&lt;=L$4,VLOOKUP(O21,A$4:B$202,2,FALSE),"")</f>
        <v/>
      </c>
      <c r="Q21" s="40" t="str">
        <f t="shared" si="3"/>
        <v/>
      </c>
      <c r="R21" s="6">
        <f t="shared" si="4"/>
        <v>0</v>
      </c>
      <c r="S21" s="6">
        <f>IF(AND(D21&lt;=L$4,P21&lt;&gt;"Y"),IF(N21&lt;VLOOKUP(O21,Runners!A$3:CT$201,S$1,FALSE),IF(Y$2="zero",0,Y$2),0),0)</f>
        <v>0</v>
      </c>
      <c r="T21" s="6">
        <f t="shared" si="5"/>
        <v>0</v>
      </c>
      <c r="U21" s="2"/>
      <c r="V21" s="2" t="str">
        <f>IF(O21&lt;&gt;"",VLOOKUP(O21,Runners!CZ$3:DM$201,V$1,FALSE),"")</f>
        <v/>
      </c>
      <c r="W21" s="19" t="str">
        <f t="shared" si="6"/>
        <v/>
      </c>
    </row>
    <row r="22" spans="1:23" x14ac:dyDescent="0.2">
      <c r="A22" s="1" t="s">
        <v>207</v>
      </c>
      <c r="C22" s="3">
        <f>IF(A22&lt;&gt;"",VLOOKUP(A22,Runners!A$3:AS$201,C$1,FALSE),0)</f>
        <v>1.6145833333333335E-2</v>
      </c>
      <c r="D22" s="6">
        <f t="shared" si="0"/>
        <v>19</v>
      </c>
      <c r="E22" s="2">
        <v>3.9895833333333332E-2</v>
      </c>
      <c r="F22" s="2">
        <f t="shared" si="1"/>
        <v>2.3749999999999997E-2</v>
      </c>
      <c r="J22" s="1" t="str">
        <f t="shared" si="2"/>
        <v>Chris Cottam</v>
      </c>
      <c r="M22" s="8" t="str">
        <f>IF(D22&lt;=L$4,SMALL(E$4:E$202,D22),"")</f>
        <v/>
      </c>
      <c r="N22" s="8" t="str">
        <f>IF(D22&lt;=L$4,VLOOKUP(M22,E$4:F$202,2,FALSE),"")</f>
        <v/>
      </c>
      <c r="O22" s="1" t="str">
        <f>IF(D22&lt;=L$4,VLOOKUP(M22,E$4:J$202,6,FALSE),"")</f>
        <v/>
      </c>
      <c r="P22" s="40" t="str">
        <f>IF(D22&lt;=L$4,VLOOKUP(O22,A$4:B$202,2,FALSE),"")</f>
        <v/>
      </c>
      <c r="Q22" s="40" t="str">
        <f t="shared" si="3"/>
        <v/>
      </c>
      <c r="R22" s="6">
        <f t="shared" si="4"/>
        <v>0</v>
      </c>
      <c r="S22" s="6">
        <f>IF(AND(D22&lt;=L$4,P22&lt;&gt;"Y"),IF(N22&lt;VLOOKUP(O22,Runners!A$3:CT$201,S$1,FALSE),IF(Y$2="zero",0,Y$2),0),0)</f>
        <v>0</v>
      </c>
      <c r="T22" s="6">
        <f t="shared" si="5"/>
        <v>0</v>
      </c>
      <c r="U22" s="2"/>
      <c r="V22" s="2" t="str">
        <f>IF(O22&lt;&gt;"",VLOOKUP(O22,Runners!CZ$3:DM$201,V$1,FALSE),"")</f>
        <v/>
      </c>
      <c r="W22" s="19" t="str">
        <f t="shared" si="6"/>
        <v/>
      </c>
    </row>
    <row r="23" spans="1:23" x14ac:dyDescent="0.2">
      <c r="A23" s="1" t="s">
        <v>194</v>
      </c>
      <c r="B23" s="3"/>
      <c r="C23" s="3">
        <f>IF(A23&lt;&gt;"",VLOOKUP(A23,Runners!A$3:AS$201,C$1,FALSE),0)</f>
        <v>9.5486111111111119E-3</v>
      </c>
      <c r="D23" s="6">
        <f t="shared" si="0"/>
        <v>20</v>
      </c>
      <c r="E23" s="2"/>
      <c r="F23" s="2">
        <f t="shared" si="1"/>
        <v>0</v>
      </c>
      <c r="J23" s="1" t="str">
        <f t="shared" si="2"/>
        <v>Christine Rouse</v>
      </c>
      <c r="M23" s="8" t="str">
        <f>IF(D23&lt;=L$4,SMALL(E$4:E$202,D23),"")</f>
        <v/>
      </c>
      <c r="N23" s="8" t="str">
        <f>IF(D23&lt;=L$4,VLOOKUP(M23,E$4:F$202,2,FALSE),"")</f>
        <v/>
      </c>
      <c r="O23" s="1" t="str">
        <f>IF(D23&lt;=L$4,VLOOKUP(M23,E$4:J$202,6,FALSE),"")</f>
        <v/>
      </c>
      <c r="P23" s="40" t="str">
        <f>IF(D23&lt;=L$4,VLOOKUP(O23,A$4:B$202,2,FALSE),"")</f>
        <v/>
      </c>
      <c r="Q23" s="40" t="str">
        <f t="shared" si="3"/>
        <v/>
      </c>
      <c r="R23" s="6">
        <f t="shared" si="4"/>
        <v>0</v>
      </c>
      <c r="S23" s="6">
        <f>IF(AND(D23&lt;=L$4,P23&lt;&gt;"Y"),IF(N23&lt;VLOOKUP(O23,Runners!A$3:CT$201,S$1,FALSE),IF(Y$2="zero",0,Y$2),0),0)</f>
        <v>0</v>
      </c>
      <c r="T23" s="6">
        <f t="shared" si="5"/>
        <v>0</v>
      </c>
      <c r="U23" s="2"/>
      <c r="V23" s="2" t="str">
        <f>IF(O23&lt;&gt;"",VLOOKUP(O23,Runners!CZ$3:DM$201,V$1,FALSE),"")</f>
        <v/>
      </c>
      <c r="W23" s="19" t="str">
        <f t="shared" si="6"/>
        <v/>
      </c>
    </row>
    <row r="24" spans="1:23" x14ac:dyDescent="0.2">
      <c r="A24" s="1" t="s">
        <v>170</v>
      </c>
      <c r="C24" s="3">
        <f>IF(A24&lt;&gt;"",VLOOKUP(A24,Runners!A$3:AS$201,C$1,FALSE),0)</f>
        <v>1.2500000000000001E-2</v>
      </c>
      <c r="D24" s="6">
        <f t="shared" si="0"/>
        <v>21</v>
      </c>
      <c r="E24" s="2">
        <v>3.8912037037037037E-2</v>
      </c>
      <c r="F24" s="2">
        <f t="shared" si="1"/>
        <v>2.6412037037037036E-2</v>
      </c>
      <c r="J24" s="1" t="str">
        <f t="shared" si="2"/>
        <v>Claire Markham</v>
      </c>
      <c r="M24" s="8" t="str">
        <f>IF(D24&lt;=L$4,SMALL(E$4:E$202,D24),"")</f>
        <v/>
      </c>
      <c r="N24" s="8" t="str">
        <f>IF(D24&lt;=L$4,VLOOKUP(M24,E$4:F$202,2,FALSE),"")</f>
        <v/>
      </c>
      <c r="O24" s="1" t="str">
        <f>IF(D24&lt;=L$4,VLOOKUP(M24,E$4:J$202,6,FALSE),"")</f>
        <v/>
      </c>
      <c r="P24" s="40" t="str">
        <f>IF(D24&lt;=L$4,VLOOKUP(O24,A$4:B$202,2,FALSE),"")</f>
        <v/>
      </c>
      <c r="Q24" s="40" t="str">
        <f t="shared" si="3"/>
        <v/>
      </c>
      <c r="R24" s="6">
        <f t="shared" si="4"/>
        <v>0</v>
      </c>
      <c r="S24" s="6">
        <f>IF(AND(D24&lt;=L$4,P24&lt;&gt;"Y"),IF(N24&lt;VLOOKUP(O24,Runners!A$3:CT$201,S$1,FALSE),IF(Y$2="zero",0,Y$2),0),0)</f>
        <v>0</v>
      </c>
      <c r="T24" s="6">
        <f t="shared" si="5"/>
        <v>0</v>
      </c>
      <c r="U24" s="2"/>
      <c r="V24" s="2" t="str">
        <f>IF(O24&lt;&gt;"",VLOOKUP(O24,Runners!CZ$3:DM$201,V$1,FALSE),"")</f>
        <v/>
      </c>
      <c r="W24" s="19" t="str">
        <f t="shared" si="6"/>
        <v/>
      </c>
    </row>
    <row r="25" spans="1:23" x14ac:dyDescent="0.2">
      <c r="A25" s="1" t="s">
        <v>213</v>
      </c>
      <c r="C25" s="3">
        <f>IF(A25&lt;&gt;"",VLOOKUP(A25,Runners!A$3:AS$201,C$1,FALSE),0)</f>
        <v>1.4583333333333334E-2</v>
      </c>
      <c r="D25" s="6">
        <f t="shared" si="0"/>
        <v>22</v>
      </c>
      <c r="E25" s="2"/>
      <c r="F25" s="2">
        <f t="shared" si="1"/>
        <v>0</v>
      </c>
      <c r="J25" s="1" t="str">
        <f t="shared" si="2"/>
        <v>Clare Taylor</v>
      </c>
      <c r="M25" s="8" t="str">
        <f>IF(D25&lt;=L$4,SMALL(E$4:E$202,D25),"")</f>
        <v/>
      </c>
      <c r="N25" s="8" t="str">
        <f>IF(D25&lt;=L$4,VLOOKUP(M25,E$4:F$202,2,FALSE),"")</f>
        <v/>
      </c>
      <c r="O25" s="1" t="str">
        <f>IF(D25&lt;=L$4,VLOOKUP(M25,E$4:J$202,6,FALSE),"")</f>
        <v/>
      </c>
      <c r="P25" s="40" t="str">
        <f>IF(D25&lt;=L$4,VLOOKUP(O25,A$4:B$202,2,FALSE),"")</f>
        <v/>
      </c>
      <c r="Q25" s="40" t="str">
        <f t="shared" si="3"/>
        <v/>
      </c>
      <c r="R25" s="6">
        <f t="shared" si="4"/>
        <v>0</v>
      </c>
      <c r="S25" s="6">
        <f>IF(AND(D25&lt;=L$4,P25&lt;&gt;"Y"),IF(N25&lt;VLOOKUP(O25,Runners!A$3:CT$201,S$1,FALSE),IF(Y$2="zero",0,Y$2),0),0)</f>
        <v>0</v>
      </c>
      <c r="T25" s="6">
        <f t="shared" si="5"/>
        <v>0</v>
      </c>
      <c r="U25" s="2"/>
      <c r="V25" s="2" t="str">
        <f>IF(O25&lt;&gt;"",VLOOKUP(O25,Runners!CZ$3:DM$201,V$1,FALSE),"")</f>
        <v/>
      </c>
      <c r="W25" s="19" t="str">
        <f t="shared" si="6"/>
        <v/>
      </c>
    </row>
    <row r="26" spans="1:23" x14ac:dyDescent="0.2">
      <c r="A26" s="1" t="s">
        <v>173</v>
      </c>
      <c r="C26" s="3">
        <f>IF(A26&lt;&gt;"",VLOOKUP(A26,Runners!A$3:AS$201,C$1,FALSE),0)</f>
        <v>1.4930555555555556E-2</v>
      </c>
      <c r="D26" s="6">
        <f t="shared" si="0"/>
        <v>23</v>
      </c>
      <c r="E26" s="2">
        <v>3.7592592592592594E-2</v>
      </c>
      <c r="F26" s="2">
        <f t="shared" si="1"/>
        <v>2.2662037037037036E-2</v>
      </c>
      <c r="J26" s="1" t="str">
        <f t="shared" si="2"/>
        <v>Dan Gregson</v>
      </c>
      <c r="M26" s="8" t="str">
        <f>IF(D26&lt;=L$4,SMALL(E$4:E$202,D26),"")</f>
        <v/>
      </c>
      <c r="N26" s="8" t="str">
        <f>IF(D26&lt;=L$4,VLOOKUP(M26,E$4:F$202,2,FALSE),"")</f>
        <v/>
      </c>
      <c r="O26" s="1" t="str">
        <f>IF(D26&lt;=L$4,VLOOKUP(M26,E$4:J$202,6,FALSE),"")</f>
        <v/>
      </c>
      <c r="P26" s="40" t="str">
        <f>IF(D26&lt;=L$4,VLOOKUP(O26,A$4:B$202,2,FALSE),"")</f>
        <v/>
      </c>
      <c r="Q26" s="40" t="str">
        <f t="shared" si="3"/>
        <v/>
      </c>
      <c r="R26" s="6">
        <f t="shared" si="4"/>
        <v>0</v>
      </c>
      <c r="S26" s="6">
        <f>IF(AND(D26&lt;=L$4,P26&lt;&gt;"Y"),IF(N26&lt;VLOOKUP(O26,Runners!A$3:CT$201,S$1,FALSE),IF(Y$2="zero",0,Y$2),0),0)</f>
        <v>0</v>
      </c>
      <c r="T26" s="6">
        <f t="shared" si="5"/>
        <v>0</v>
      </c>
      <c r="U26" s="2"/>
      <c r="V26" s="2" t="str">
        <f>IF(O26&lt;&gt;"",VLOOKUP(O26,Runners!CZ$3:DM$201,V$1,FALSE),"")</f>
        <v/>
      </c>
      <c r="W26" s="19" t="str">
        <f t="shared" si="6"/>
        <v/>
      </c>
    </row>
    <row r="27" spans="1:23" x14ac:dyDescent="0.2">
      <c r="A27" s="1" t="s">
        <v>144</v>
      </c>
      <c r="B27" s="3"/>
      <c r="C27" s="3">
        <f>IF(A27&lt;&gt;"",VLOOKUP(A27,Runners!A$3:AS$201,C$1,FALSE),0)</f>
        <v>1.4409722222222223E-2</v>
      </c>
      <c r="D27" s="6">
        <f t="shared" si="0"/>
        <v>24</v>
      </c>
      <c r="E27" s="2">
        <v>3.5740740740740747E-2</v>
      </c>
      <c r="F27" s="2">
        <f t="shared" si="1"/>
        <v>2.1331018518518523E-2</v>
      </c>
      <c r="J27" s="1" t="str">
        <f t="shared" si="2"/>
        <v>Darran Ames</v>
      </c>
      <c r="M27" s="8" t="str">
        <f>IF(D27&lt;=L$4,SMALL(E$4:E$202,D27),"")</f>
        <v/>
      </c>
      <c r="N27" s="8" t="str">
        <f>IF(D27&lt;=L$4,VLOOKUP(M27,E$4:F$202,2,FALSE),"")</f>
        <v/>
      </c>
      <c r="O27" s="1" t="str">
        <f>IF(D27&lt;=L$4,VLOOKUP(M27,E$4:J$202,6,FALSE),"")</f>
        <v/>
      </c>
      <c r="P27" s="40" t="str">
        <f>IF(D27&lt;=L$4,VLOOKUP(O27,A$4:B$202,2,FALSE),"")</f>
        <v/>
      </c>
      <c r="Q27" s="40" t="str">
        <f t="shared" si="3"/>
        <v/>
      </c>
      <c r="R27" s="6">
        <f t="shared" si="4"/>
        <v>0</v>
      </c>
      <c r="S27" s="6">
        <f>IF(AND(D27&lt;=L$4,P27&lt;&gt;"Y"),IF(N27&lt;VLOOKUP(O27,Runners!A$3:CT$201,S$1,FALSE),IF(Y$2="zero",0,Y$2),0),0)</f>
        <v>0</v>
      </c>
      <c r="T27" s="6">
        <f t="shared" si="5"/>
        <v>0</v>
      </c>
      <c r="U27" s="2"/>
      <c r="V27" s="2" t="str">
        <f>IF(O27&lt;&gt;"",VLOOKUP(O27,Runners!CZ$3:DM$201,V$1,FALSE),"")</f>
        <v/>
      </c>
      <c r="W27" s="19" t="str">
        <f t="shared" si="6"/>
        <v/>
      </c>
    </row>
    <row r="28" spans="1:23" x14ac:dyDescent="0.2">
      <c r="A28" s="1" t="s">
        <v>172</v>
      </c>
      <c r="C28" s="3">
        <f>IF(A28&lt;&gt;"",VLOOKUP(A28,Runners!A$3:AS$201,C$1,FALSE),0)</f>
        <v>1.5277777777777777E-2</v>
      </c>
      <c r="D28" s="6">
        <f t="shared" si="0"/>
        <v>25</v>
      </c>
      <c r="E28" s="2"/>
      <c r="F28" s="2">
        <f t="shared" si="1"/>
        <v>0</v>
      </c>
      <c r="J28" s="1" t="str">
        <f t="shared" si="2"/>
        <v>Daryl Bentley</v>
      </c>
      <c r="M28" s="8" t="str">
        <f>IF(D28&lt;=L$4,SMALL(E$4:E$202,D28),"")</f>
        <v/>
      </c>
      <c r="N28" s="8" t="str">
        <f>IF(D28&lt;=L$4,VLOOKUP(M28,E$4:F$202,2,FALSE),"")</f>
        <v/>
      </c>
      <c r="O28" s="1" t="str">
        <f>IF(D28&lt;=L$4,VLOOKUP(M28,E$4:J$202,6,FALSE),"")</f>
        <v/>
      </c>
      <c r="P28" s="40" t="str">
        <f>IF(D28&lt;=L$4,VLOOKUP(O28,A$4:B$202,2,FALSE),"")</f>
        <v/>
      </c>
      <c r="Q28" s="40" t="str">
        <f t="shared" si="3"/>
        <v/>
      </c>
      <c r="R28" s="6">
        <f t="shared" si="4"/>
        <v>0</v>
      </c>
      <c r="S28" s="6">
        <f>IF(AND(D28&lt;=L$4,P28&lt;&gt;"Y"),IF(N28&lt;VLOOKUP(O28,Runners!A$3:CT$201,S$1,FALSE),IF(Y$2="zero",0,Y$2),0),0)</f>
        <v>0</v>
      </c>
      <c r="T28" s="6">
        <f t="shared" si="5"/>
        <v>0</v>
      </c>
      <c r="U28" s="2"/>
      <c r="V28" s="2" t="str">
        <f>IF(O28&lt;&gt;"",VLOOKUP(O28,Runners!CZ$3:DM$201,V$1,FALSE),"")</f>
        <v/>
      </c>
      <c r="W28" s="19" t="str">
        <f t="shared" si="6"/>
        <v/>
      </c>
    </row>
    <row r="29" spans="1:23" x14ac:dyDescent="0.2">
      <c r="A29" s="1" t="s">
        <v>182</v>
      </c>
      <c r="C29" s="3">
        <f>IF(A29&lt;&gt;"",VLOOKUP(A29,Runners!A$3:AS$201,C$1,FALSE),0)</f>
        <v>1.5625E-2</v>
      </c>
      <c r="D29" s="6">
        <f t="shared" si="0"/>
        <v>26</v>
      </c>
      <c r="E29" s="2"/>
      <c r="F29" s="2">
        <f t="shared" si="1"/>
        <v>0</v>
      </c>
      <c r="J29" s="1" t="str">
        <f t="shared" si="2"/>
        <v>David Butler</v>
      </c>
      <c r="M29" s="8" t="str">
        <f>IF(D29&lt;=L$4,SMALL(E$4:E$202,D29),"")</f>
        <v/>
      </c>
      <c r="N29" s="8" t="str">
        <f>IF(D29&lt;=L$4,VLOOKUP(M29,E$4:F$202,2,FALSE),"")</f>
        <v/>
      </c>
      <c r="O29" s="1" t="str">
        <f>IF(D29&lt;=L$4,VLOOKUP(M29,E$4:J$202,6,FALSE),"")</f>
        <v/>
      </c>
      <c r="P29" s="40" t="str">
        <f>IF(D29&lt;=L$4,VLOOKUP(O29,A$4:B$202,2,FALSE),"")</f>
        <v/>
      </c>
      <c r="Q29" s="40" t="str">
        <f t="shared" si="3"/>
        <v/>
      </c>
      <c r="R29" s="6">
        <f t="shared" si="4"/>
        <v>0</v>
      </c>
      <c r="S29" s="6">
        <f>IF(AND(D29&lt;=L$4,P29&lt;&gt;"Y"),IF(N29&lt;VLOOKUP(O29,Runners!A$3:CT$201,S$1,FALSE),IF(Y$2="zero",0,Y$2),0),0)</f>
        <v>0</v>
      </c>
      <c r="T29" s="6">
        <f t="shared" si="5"/>
        <v>0</v>
      </c>
      <c r="U29" s="2"/>
      <c r="V29" s="2" t="str">
        <f>IF(O29&lt;&gt;"",VLOOKUP(O29,Runners!CZ$3:DM$201,V$1,FALSE),"")</f>
        <v/>
      </c>
      <c r="W29" s="19" t="str">
        <f t="shared" si="6"/>
        <v/>
      </c>
    </row>
    <row r="30" spans="1:23" x14ac:dyDescent="0.2">
      <c r="A30" s="1" t="s">
        <v>10</v>
      </c>
      <c r="C30" s="3">
        <f>IF(A30&lt;&gt;"",VLOOKUP(A30,Runners!A$3:AS$201,C$1,FALSE),0)</f>
        <v>1.1979166666666667E-2</v>
      </c>
      <c r="D30" s="6">
        <f t="shared" si="0"/>
        <v>27</v>
      </c>
      <c r="E30" s="2"/>
      <c r="F30" s="2">
        <f t="shared" si="1"/>
        <v>0</v>
      </c>
      <c r="J30" s="1" t="str">
        <f t="shared" si="2"/>
        <v>Debbie Cooper</v>
      </c>
      <c r="M30" s="8" t="str">
        <f>IF(D30&lt;=L$4,SMALL(E$4:E$202,D30),"")</f>
        <v/>
      </c>
      <c r="N30" s="8" t="str">
        <f>IF(D30&lt;=L$4,VLOOKUP(M30,E$4:F$202,2,FALSE),"")</f>
        <v/>
      </c>
      <c r="O30" s="1" t="str">
        <f>IF(D30&lt;=L$4,VLOOKUP(M30,E$4:J$202,6,FALSE),"")</f>
        <v/>
      </c>
      <c r="P30" s="40" t="str">
        <f>IF(D30&lt;=L$4,VLOOKUP(O30,A$4:B$202,2,FALSE),"")</f>
        <v/>
      </c>
      <c r="Q30" s="40" t="str">
        <f t="shared" si="3"/>
        <v/>
      </c>
      <c r="R30" s="6">
        <f t="shared" si="4"/>
        <v>0</v>
      </c>
      <c r="S30" s="6">
        <f>IF(AND(D30&lt;=L$4,P30&lt;&gt;"Y"),IF(N30&lt;VLOOKUP(O30,Runners!A$3:CT$201,S$1,FALSE),IF(Y$2="zero",0,Y$2),0),0)</f>
        <v>0</v>
      </c>
      <c r="T30" s="6">
        <f t="shared" si="5"/>
        <v>0</v>
      </c>
      <c r="U30" s="2"/>
      <c r="V30" s="2" t="str">
        <f>IF(O30&lt;&gt;"",VLOOKUP(O30,Runners!CZ$3:DM$201,V$1,FALSE),"")</f>
        <v/>
      </c>
      <c r="W30" s="19" t="str">
        <f t="shared" si="6"/>
        <v/>
      </c>
    </row>
    <row r="31" spans="1:23" x14ac:dyDescent="0.2">
      <c r="A31" s="1" t="s">
        <v>179</v>
      </c>
      <c r="C31" s="3">
        <f>IF(A31&lt;&gt;"",VLOOKUP(A31,Runners!A$3:AS$201,C$1,FALSE),0)</f>
        <v>5.9027777777777776E-3</v>
      </c>
      <c r="D31" s="6">
        <f t="shared" si="0"/>
        <v>28</v>
      </c>
      <c r="E31" s="2"/>
      <c r="F31" s="2">
        <f t="shared" si="1"/>
        <v>0</v>
      </c>
      <c r="J31" s="1" t="str">
        <f t="shared" si="2"/>
        <v>Debbie Francis</v>
      </c>
      <c r="M31" s="8" t="str">
        <f>IF(D31&lt;=L$4,SMALL(E$4:E$202,D31),"")</f>
        <v/>
      </c>
      <c r="N31" s="8" t="str">
        <f>IF(D31&lt;=L$4,VLOOKUP(M31,E$4:F$202,2,FALSE),"")</f>
        <v/>
      </c>
      <c r="O31" s="1" t="str">
        <f>IF(D31&lt;=L$4,VLOOKUP(M31,E$4:J$202,6,FALSE),"")</f>
        <v/>
      </c>
      <c r="P31" s="40" t="str">
        <f>IF(D31&lt;=L$4,VLOOKUP(O31,A$4:B$202,2,FALSE),"")</f>
        <v/>
      </c>
      <c r="Q31" s="40" t="str">
        <f t="shared" si="3"/>
        <v/>
      </c>
      <c r="R31" s="6">
        <f t="shared" si="4"/>
        <v>0</v>
      </c>
      <c r="S31" s="6">
        <f>IF(AND(D31&lt;=L$4,P31&lt;&gt;"Y"),IF(N31&lt;VLOOKUP(O31,Runners!A$3:CT$201,S$1,FALSE),IF(Y$2="zero",0,Y$2),0),0)</f>
        <v>0</v>
      </c>
      <c r="T31" s="6">
        <f t="shared" si="5"/>
        <v>0</v>
      </c>
      <c r="U31" s="2"/>
      <c r="V31" s="2" t="str">
        <f>IF(O31&lt;&gt;"",VLOOKUP(O31,Runners!CZ$3:DM$201,V$1,FALSE),"")</f>
        <v/>
      </c>
      <c r="W31" s="19" t="str">
        <f t="shared" si="6"/>
        <v/>
      </c>
    </row>
    <row r="32" spans="1:23" x14ac:dyDescent="0.2">
      <c r="A32" s="1" t="s">
        <v>166</v>
      </c>
      <c r="C32" s="3">
        <f>IF(A32&lt;&gt;"",VLOOKUP(A32,Runners!A$3:AS$201,C$1,FALSE),0)</f>
        <v>1.4930555555555556E-2</v>
      </c>
      <c r="D32" s="6">
        <f t="shared" si="0"/>
        <v>29</v>
      </c>
      <c r="E32" s="2"/>
      <c r="F32" s="2">
        <f t="shared" si="1"/>
        <v>0</v>
      </c>
      <c r="J32" s="1" t="str">
        <f t="shared" si="2"/>
        <v>Dez Appleton</v>
      </c>
      <c r="M32" s="8" t="str">
        <f>IF(D32&lt;=L$4,SMALL(E$4:E$202,D32),"")</f>
        <v/>
      </c>
      <c r="N32" s="8" t="str">
        <f>IF(D32&lt;=L$4,VLOOKUP(M32,E$4:F$202,2,FALSE),"")</f>
        <v/>
      </c>
      <c r="O32" s="1" t="str">
        <f>IF(D32&lt;=L$4,VLOOKUP(M32,E$4:J$202,6,FALSE),"")</f>
        <v/>
      </c>
      <c r="P32" s="40" t="str">
        <f>IF(D32&lt;=L$4,VLOOKUP(O32,A$4:B$202,2,FALSE),"")</f>
        <v/>
      </c>
      <c r="Q32" s="40" t="str">
        <f t="shared" si="3"/>
        <v/>
      </c>
      <c r="R32" s="6">
        <f t="shared" si="4"/>
        <v>0</v>
      </c>
      <c r="S32" s="6">
        <f>IF(AND(D32&lt;=L$4,P32&lt;&gt;"Y"),IF(N32&lt;VLOOKUP(O32,Runners!A$3:CT$201,S$1,FALSE),IF(Y$2="zero",0,Y$2),0),0)</f>
        <v>0</v>
      </c>
      <c r="T32" s="6">
        <f t="shared" si="5"/>
        <v>0</v>
      </c>
      <c r="U32" s="2"/>
      <c r="V32" s="2" t="str">
        <f>IF(O32&lt;&gt;"",VLOOKUP(O32,Runners!CZ$3:DM$201,V$1,FALSE),"")</f>
        <v/>
      </c>
      <c r="W32" s="19" t="str">
        <f t="shared" si="6"/>
        <v/>
      </c>
    </row>
    <row r="33" spans="1:23" x14ac:dyDescent="0.2">
      <c r="A33" s="1" t="s">
        <v>229</v>
      </c>
      <c r="B33" s="3"/>
      <c r="C33" s="3">
        <f>IF(A33&lt;&gt;"",VLOOKUP(A33,Runners!A$3:AS$201,C$1,FALSE),0)</f>
        <v>1.6840277777777777E-2</v>
      </c>
      <c r="D33" s="6">
        <f t="shared" si="0"/>
        <v>30</v>
      </c>
      <c r="E33" s="2">
        <v>3.6446759259259262E-2</v>
      </c>
      <c r="F33" s="2">
        <f t="shared" si="1"/>
        <v>1.9606481481481485E-2</v>
      </c>
      <c r="J33" s="1" t="str">
        <f t="shared" si="2"/>
        <v>Dom Kirby</v>
      </c>
      <c r="M33" s="8" t="str">
        <f>IF(D33&lt;=L$4,SMALL(E$4:E$202,D33),"")</f>
        <v/>
      </c>
      <c r="N33" s="8" t="str">
        <f>IF(D33&lt;=L$4,VLOOKUP(M33,E$4:F$202,2,FALSE),"")</f>
        <v/>
      </c>
      <c r="O33" s="1" t="str">
        <f>IF(D33&lt;=L$4,VLOOKUP(M33,E$4:J$202,6,FALSE),"")</f>
        <v/>
      </c>
      <c r="P33" s="40" t="str">
        <f>IF(D33&lt;=L$4,VLOOKUP(O33,A$4:B$202,2,FALSE),"")</f>
        <v/>
      </c>
      <c r="Q33" s="40" t="str">
        <f t="shared" si="3"/>
        <v/>
      </c>
      <c r="R33" s="6">
        <f t="shared" si="4"/>
        <v>0</v>
      </c>
      <c r="S33" s="6">
        <f>IF(AND(D33&lt;=L$4,P33&lt;&gt;"Y"),IF(N33&lt;VLOOKUP(O33,Runners!A$3:CT$201,S$1,FALSE),IF(Y$2="zero",0,Y$2),0),0)</f>
        <v>0</v>
      </c>
      <c r="T33" s="6">
        <f t="shared" si="5"/>
        <v>0</v>
      </c>
      <c r="U33" s="2"/>
      <c r="V33" s="2" t="str">
        <f>IF(O33&lt;&gt;"",VLOOKUP(O33,Runners!CZ$3:DM$201,V$1,FALSE),"")</f>
        <v/>
      </c>
      <c r="W33" s="19" t="str">
        <f t="shared" si="6"/>
        <v/>
      </c>
    </row>
    <row r="34" spans="1:23" x14ac:dyDescent="0.2">
      <c r="A34" s="1" t="s">
        <v>171</v>
      </c>
      <c r="C34" s="3">
        <f>IF(A34&lt;&gt;"",VLOOKUP(A34,Runners!A$3:AS$201,C$1,FALSE),0)</f>
        <v>1.7187500000000001E-2</v>
      </c>
      <c r="D34" s="6">
        <f t="shared" si="0"/>
        <v>31</v>
      </c>
      <c r="E34" s="2"/>
      <c r="F34" s="2">
        <f t="shared" si="1"/>
        <v>0</v>
      </c>
      <c r="J34" s="1" t="str">
        <f t="shared" si="2"/>
        <v>Dominic Garrett</v>
      </c>
      <c r="M34" s="8" t="str">
        <f>IF(D34&lt;=L$4,SMALL(E$4:E$202,D34),"")</f>
        <v/>
      </c>
      <c r="N34" s="8" t="str">
        <f>IF(D34&lt;=L$4,VLOOKUP(M34,E$4:F$202,2,FALSE),"")</f>
        <v/>
      </c>
      <c r="O34" s="1" t="str">
        <f>IF(D34&lt;=L$4,VLOOKUP(M34,E$4:J$202,6,FALSE),"")</f>
        <v/>
      </c>
      <c r="P34" s="40" t="str">
        <f>IF(D34&lt;=L$4,VLOOKUP(O34,A$4:B$202,2,FALSE),"")</f>
        <v/>
      </c>
      <c r="Q34" s="40" t="str">
        <f t="shared" si="3"/>
        <v/>
      </c>
      <c r="R34" s="6">
        <f t="shared" si="4"/>
        <v>0</v>
      </c>
      <c r="S34" s="6">
        <f>IF(AND(D34&lt;=L$4,P34&lt;&gt;"Y"),IF(N34&lt;VLOOKUP(O34,Runners!A$3:CT$201,S$1,FALSE),IF(Y$2="zero",0,Y$2),0),0)</f>
        <v>0</v>
      </c>
      <c r="T34" s="6">
        <f t="shared" si="5"/>
        <v>0</v>
      </c>
      <c r="U34" s="2"/>
      <c r="V34" s="2" t="str">
        <f>IF(O34&lt;&gt;"",VLOOKUP(O34,Runners!CZ$3:DM$201,V$1,FALSE),"")</f>
        <v/>
      </c>
      <c r="W34" s="19" t="str">
        <f t="shared" si="6"/>
        <v/>
      </c>
    </row>
    <row r="35" spans="1:23" x14ac:dyDescent="0.2">
      <c r="A35" s="1" t="s">
        <v>189</v>
      </c>
      <c r="C35" s="3">
        <f>IF(A35&lt;&gt;"",VLOOKUP(A35,Runners!A$3:AS$201,C$1,FALSE),0)</f>
        <v>1.0763888888888889E-2</v>
      </c>
      <c r="D35" s="6">
        <f t="shared" si="0"/>
        <v>32</v>
      </c>
      <c r="E35" s="2"/>
      <c r="F35" s="2">
        <f t="shared" si="1"/>
        <v>0</v>
      </c>
      <c r="J35" s="1" t="str">
        <f t="shared" si="2"/>
        <v>Emma Johnston</v>
      </c>
      <c r="M35" s="8" t="str">
        <f>IF(D35&lt;=L$4,SMALL(E$4:E$202,D35),"")</f>
        <v/>
      </c>
      <c r="N35" s="8" t="str">
        <f>IF(D35&lt;=L$4,VLOOKUP(M35,E$4:F$202,2,FALSE),"")</f>
        <v/>
      </c>
      <c r="O35" s="1" t="str">
        <f>IF(D35&lt;=L$4,VLOOKUP(M35,E$4:J$202,6,FALSE),"")</f>
        <v/>
      </c>
      <c r="P35" s="40" t="str">
        <f>IF(D35&lt;=L$4,VLOOKUP(O35,A$4:B$202,2,FALSE),"")</f>
        <v/>
      </c>
      <c r="Q35" s="40" t="str">
        <f t="shared" si="3"/>
        <v/>
      </c>
      <c r="R35" s="6">
        <f t="shared" si="4"/>
        <v>0</v>
      </c>
      <c r="S35" s="6">
        <f>IF(AND(D35&lt;=L$4,P35&lt;&gt;"Y"),IF(N35&lt;VLOOKUP(O35,Runners!A$3:CT$201,S$1,FALSE),IF(Y$2="zero",0,Y$2),0),0)</f>
        <v>0</v>
      </c>
      <c r="T35" s="6">
        <f t="shared" si="5"/>
        <v>0</v>
      </c>
      <c r="U35" s="2"/>
      <c r="V35" s="2" t="str">
        <f>IF(O35&lt;&gt;"",VLOOKUP(O35,Runners!CZ$3:DM$201,V$1,FALSE),"")</f>
        <v/>
      </c>
      <c r="W35" s="19" t="str">
        <f t="shared" si="6"/>
        <v/>
      </c>
    </row>
    <row r="36" spans="1:23" x14ac:dyDescent="0.2">
      <c r="A36" s="1" t="s">
        <v>226</v>
      </c>
      <c r="B36" s="3"/>
      <c r="C36" s="3">
        <f>IF(A36&lt;&gt;"",VLOOKUP(A36,Runners!A$3:AS$201,C$1,FALSE),0)</f>
        <v>1.7361111111111112E-2</v>
      </c>
      <c r="D36" s="6">
        <f t="shared" ref="D36:D68" si="7">D35+1</f>
        <v>33</v>
      </c>
      <c r="E36" s="2"/>
      <c r="F36" s="2">
        <f t="shared" ref="F36:F68" si="8">IF(E36&gt;0,E36-C36,0)</f>
        <v>0</v>
      </c>
      <c r="J36" s="1" t="str">
        <f t="shared" ref="J36:J68" si="9">A36</f>
        <v>Ethan McAvoy</v>
      </c>
      <c r="M36" s="8" t="str">
        <f>IF(D36&lt;=L$4,SMALL(E$4:E$202,D36),"")</f>
        <v/>
      </c>
      <c r="N36" s="8" t="str">
        <f>IF(D36&lt;=L$4,VLOOKUP(M36,E$4:F$202,2,FALSE),"")</f>
        <v/>
      </c>
      <c r="O36" s="1" t="str">
        <f>IF(D36&lt;=L$4,VLOOKUP(M36,E$4:J$202,6,FALSE),"")</f>
        <v/>
      </c>
      <c r="P36" s="40" t="str">
        <f>IF(D36&lt;=L$4,VLOOKUP(O36,A$4:B$202,2,FALSE),"")</f>
        <v/>
      </c>
      <c r="Q36" s="40" t="str">
        <f t="shared" ref="Q36:Q68" si="10">IF(D36&lt;=L$4,IF(P36="Y",Q35,Q35-1),"")</f>
        <v/>
      </c>
      <c r="R36" s="6">
        <f t="shared" ref="R36:R68" si="11">IF(Q36=Q35,0,IF(Q36&gt;0,Q36,1))</f>
        <v>0</v>
      </c>
      <c r="S36" s="6">
        <f>IF(AND(D36&lt;=L$4,P36&lt;&gt;"Y"),IF(N36&lt;VLOOKUP(O36,Runners!A$3:CT$201,S$1,FALSE),IF(Y$2="zero",0,Y$2),0),0)</f>
        <v>0</v>
      </c>
      <c r="T36" s="6">
        <f t="shared" ref="T36:T68" si="12">IF(AND(D36&lt;=L$4,P36&lt;&gt;"Y"),S36+R36,0)</f>
        <v>0</v>
      </c>
      <c r="U36" s="2"/>
      <c r="V36" s="2" t="str">
        <f>IF(O36&lt;&gt;"",VLOOKUP(O36,Runners!CZ$3:DM$201,V$1,FALSE),"")</f>
        <v/>
      </c>
      <c r="W36" s="19" t="str">
        <f t="shared" ref="W36:W68" si="13">IF(O36&lt;&gt;"",(V36-N36)/V36,"")</f>
        <v/>
      </c>
    </row>
    <row r="37" spans="1:23" x14ac:dyDescent="0.2">
      <c r="A37" s="1" t="s">
        <v>200</v>
      </c>
      <c r="C37" s="3">
        <f>IF(A37&lt;&gt;"",VLOOKUP(A37,Runners!A$3:AS$201,C$1,FALSE),0)</f>
        <v>1.545138888888889E-2</v>
      </c>
      <c r="D37" s="6">
        <f t="shared" si="7"/>
        <v>34</v>
      </c>
      <c r="E37" s="2"/>
      <c r="F37" s="2">
        <f t="shared" si="8"/>
        <v>0</v>
      </c>
      <c r="J37" s="1" t="str">
        <f t="shared" si="9"/>
        <v>George Thomson</v>
      </c>
      <c r="M37" s="8" t="str">
        <f>IF(D37&lt;=L$4,SMALL(E$4:E$202,D37),"")</f>
        <v/>
      </c>
      <c r="N37" s="8" t="str">
        <f>IF(D37&lt;=L$4,VLOOKUP(M37,E$4:F$202,2,FALSE),"")</f>
        <v/>
      </c>
      <c r="O37" s="1" t="str">
        <f>IF(D37&lt;=L$4,VLOOKUP(M37,E$4:J$202,6,FALSE),"")</f>
        <v/>
      </c>
      <c r="P37" s="40" t="str">
        <f>IF(D37&lt;=L$4,VLOOKUP(O37,A$4:B$202,2,FALSE),"")</f>
        <v/>
      </c>
      <c r="Q37" s="40" t="str">
        <f t="shared" si="10"/>
        <v/>
      </c>
      <c r="R37" s="6">
        <f t="shared" si="11"/>
        <v>0</v>
      </c>
      <c r="S37" s="6">
        <f>IF(AND(D37&lt;=L$4,P37&lt;&gt;"Y"),IF(N37&lt;VLOOKUP(O37,Runners!A$3:CT$201,S$1,FALSE),IF(Y$2="zero",0,Y$2),0),0)</f>
        <v>0</v>
      </c>
      <c r="T37" s="6">
        <f t="shared" si="12"/>
        <v>0</v>
      </c>
      <c r="U37" s="2"/>
      <c r="V37" s="2" t="str">
        <f>IF(O37&lt;&gt;"",VLOOKUP(O37,Runners!CZ$3:DM$201,V$1,FALSE),"")</f>
        <v/>
      </c>
      <c r="W37" s="19" t="str">
        <f t="shared" si="13"/>
        <v/>
      </c>
    </row>
    <row r="38" spans="1:23" x14ac:dyDescent="0.2">
      <c r="A38" s="1" t="s">
        <v>205</v>
      </c>
      <c r="C38" s="3">
        <f>IF(A38&lt;&gt;"",VLOOKUP(A38,Runners!A$3:AS$201,C$1,FALSE),0)</f>
        <v>1.1111111111111112E-2</v>
      </c>
      <c r="D38" s="6">
        <f t="shared" si="7"/>
        <v>35</v>
      </c>
      <c r="E38" s="2"/>
      <c r="F38" s="2">
        <f t="shared" si="8"/>
        <v>0</v>
      </c>
      <c r="J38" s="1" t="str">
        <f t="shared" si="9"/>
        <v>Georgina Read</v>
      </c>
      <c r="M38" s="8" t="str">
        <f>IF(D38&lt;=L$4,SMALL(E$4:E$202,D38),"")</f>
        <v/>
      </c>
      <c r="N38" s="8" t="str">
        <f>IF(D38&lt;=L$4,VLOOKUP(M38,E$4:F$202,2,FALSE),"")</f>
        <v/>
      </c>
      <c r="O38" s="1" t="str">
        <f>IF(D38&lt;=L$4,VLOOKUP(M38,E$4:J$202,6,FALSE),"")</f>
        <v/>
      </c>
      <c r="P38" s="40" t="str">
        <f>IF(D38&lt;=L$4,VLOOKUP(O38,A$4:B$202,2,FALSE),"")</f>
        <v/>
      </c>
      <c r="Q38" s="40" t="str">
        <f t="shared" si="10"/>
        <v/>
      </c>
      <c r="R38" s="6">
        <f t="shared" si="11"/>
        <v>0</v>
      </c>
      <c r="S38" s="6">
        <f>IF(AND(D38&lt;=L$4,P38&lt;&gt;"Y"),IF(N38&lt;VLOOKUP(O38,Runners!A$3:CT$201,S$1,FALSE),IF(Y$2="zero",0,Y$2),0),0)</f>
        <v>0</v>
      </c>
      <c r="T38" s="6">
        <f t="shared" si="12"/>
        <v>0</v>
      </c>
      <c r="U38" s="2"/>
      <c r="V38" s="2" t="str">
        <f>IF(O38&lt;&gt;"",VLOOKUP(O38,Runners!CZ$3:DM$201,V$1,FALSE),"")</f>
        <v/>
      </c>
      <c r="W38" s="19" t="str">
        <f t="shared" si="13"/>
        <v/>
      </c>
    </row>
    <row r="39" spans="1:23" x14ac:dyDescent="0.2">
      <c r="A39" s="1" t="s">
        <v>54</v>
      </c>
      <c r="C39" s="3">
        <f>IF(A39&lt;&gt;"",VLOOKUP(A39,Runners!A$3:AS$201,C$1,FALSE),0)</f>
        <v>1.6840277777777777E-2</v>
      </c>
      <c r="D39" s="6">
        <f t="shared" si="7"/>
        <v>36</v>
      </c>
      <c r="E39" s="2"/>
      <c r="F39" s="2">
        <f t="shared" si="8"/>
        <v>0</v>
      </c>
      <c r="J39" s="1" t="str">
        <f t="shared" si="9"/>
        <v>Gill Draper</v>
      </c>
      <c r="M39" s="8" t="str">
        <f>IF(D39&lt;=L$4,SMALL(E$4:E$202,D39),"")</f>
        <v/>
      </c>
      <c r="N39" s="8" t="str">
        <f>IF(D39&lt;=L$4,VLOOKUP(M39,E$4:F$202,2,FALSE),"")</f>
        <v/>
      </c>
      <c r="O39" s="1" t="str">
        <f>IF(D39&lt;=L$4,VLOOKUP(M39,E$4:J$202,6,FALSE),"")</f>
        <v/>
      </c>
      <c r="P39" s="40" t="str">
        <f>IF(D39&lt;=L$4,VLOOKUP(O39,A$4:B$202,2,FALSE),"")</f>
        <v/>
      </c>
      <c r="Q39" s="40" t="str">
        <f t="shared" si="10"/>
        <v/>
      </c>
      <c r="R39" s="6">
        <f t="shared" si="11"/>
        <v>0</v>
      </c>
      <c r="S39" s="6">
        <f>IF(AND(D39&lt;=L$4,P39&lt;&gt;"Y"),IF(N39&lt;VLOOKUP(O39,Runners!A$3:CT$201,S$1,FALSE),IF(Y$2="zero",0,Y$2),0),0)</f>
        <v>0</v>
      </c>
      <c r="T39" s="6">
        <f t="shared" si="12"/>
        <v>0</v>
      </c>
      <c r="U39" s="2"/>
      <c r="V39" s="2" t="str">
        <f>IF(O39&lt;&gt;"",VLOOKUP(O39,Runners!CZ$3:DM$201,V$1,FALSE),"")</f>
        <v/>
      </c>
      <c r="W39" s="19" t="str">
        <f t="shared" si="13"/>
        <v/>
      </c>
    </row>
    <row r="40" spans="1:23" x14ac:dyDescent="0.2">
      <c r="A40" s="1" t="s">
        <v>3</v>
      </c>
      <c r="C40" s="3">
        <f>IF(A40&lt;&gt;"",VLOOKUP(A40,Runners!A$3:AS$201,C$1,FALSE),0)</f>
        <v>1.1805555555555555E-2</v>
      </c>
      <c r="D40" s="6">
        <f t="shared" si="7"/>
        <v>37</v>
      </c>
      <c r="E40" s="2"/>
      <c r="F40" s="2">
        <f t="shared" si="8"/>
        <v>0</v>
      </c>
      <c r="J40" s="1" t="str">
        <f t="shared" si="9"/>
        <v>Graham Webster</v>
      </c>
      <c r="M40" s="8" t="str">
        <f>IF(D40&lt;=L$4,SMALL(E$4:E$202,D40),"")</f>
        <v/>
      </c>
      <c r="N40" s="8" t="str">
        <f>IF(D40&lt;=L$4,VLOOKUP(M40,E$4:F$202,2,FALSE),"")</f>
        <v/>
      </c>
      <c r="O40" s="1" t="str">
        <f>IF(D40&lt;=L$4,VLOOKUP(M40,E$4:J$202,6,FALSE),"")</f>
        <v/>
      </c>
      <c r="P40" s="40" t="str">
        <f>IF(D40&lt;=L$4,VLOOKUP(O40,A$4:B$202,2,FALSE),"")</f>
        <v/>
      </c>
      <c r="Q40" s="40" t="str">
        <f t="shared" si="10"/>
        <v/>
      </c>
      <c r="R40" s="6">
        <f t="shared" si="11"/>
        <v>0</v>
      </c>
      <c r="S40" s="6">
        <f>IF(AND(D40&lt;=L$4,P40&lt;&gt;"Y"),IF(N40&lt;VLOOKUP(O40,Runners!A$3:CT$201,S$1,FALSE),IF(Y$2="zero",0,Y$2),0),0)</f>
        <v>0</v>
      </c>
      <c r="T40" s="6">
        <f t="shared" si="12"/>
        <v>0</v>
      </c>
      <c r="U40" s="2"/>
      <c r="V40" s="2" t="str">
        <f>IF(O40&lt;&gt;"",VLOOKUP(O40,Runners!CZ$3:DM$201,V$1,FALSE),"")</f>
        <v/>
      </c>
      <c r="W40" s="19" t="str">
        <f t="shared" si="13"/>
        <v/>
      </c>
    </row>
    <row r="41" spans="1:23" x14ac:dyDescent="0.2">
      <c r="A41" s="1" t="s">
        <v>175</v>
      </c>
      <c r="C41" s="3">
        <f>IF(A41&lt;&gt;"",VLOOKUP(A41,Runners!A$3:AS$201,C$1,FALSE),0)</f>
        <v>6.2500000000000003E-3</v>
      </c>
      <c r="D41" s="6">
        <f t="shared" si="7"/>
        <v>38</v>
      </c>
      <c r="E41" s="2"/>
      <c r="F41" s="2">
        <f t="shared" si="8"/>
        <v>0</v>
      </c>
      <c r="J41" s="1" t="str">
        <f t="shared" si="9"/>
        <v>Graham Young</v>
      </c>
      <c r="M41" s="8" t="str">
        <f>IF(D41&lt;=L$4,SMALL(E$4:E$202,D41),"")</f>
        <v/>
      </c>
      <c r="N41" s="8" t="str">
        <f>IF(D41&lt;=L$4,VLOOKUP(M41,E$4:F$202,2,FALSE),"")</f>
        <v/>
      </c>
      <c r="O41" s="1" t="str">
        <f>IF(D41&lt;=L$4,VLOOKUP(M41,E$4:J$202,6,FALSE),"")</f>
        <v/>
      </c>
      <c r="P41" s="40" t="str">
        <f>IF(D41&lt;=L$4,VLOOKUP(O41,A$4:B$202,2,FALSE),"")</f>
        <v/>
      </c>
      <c r="Q41" s="40" t="str">
        <f t="shared" si="10"/>
        <v/>
      </c>
      <c r="R41" s="6">
        <f t="shared" si="11"/>
        <v>0</v>
      </c>
      <c r="S41" s="6">
        <f>IF(AND(D41&lt;=L$4,P41&lt;&gt;"Y"),IF(N41&lt;VLOOKUP(O41,Runners!A$3:CT$201,S$1,FALSE),IF(Y$2="zero",0,Y$2),0),0)</f>
        <v>0</v>
      </c>
      <c r="T41" s="6">
        <f t="shared" si="12"/>
        <v>0</v>
      </c>
      <c r="U41" s="2"/>
      <c r="V41" s="2" t="str">
        <f>IF(O41&lt;&gt;"",VLOOKUP(O41,Runners!CZ$3:DM$201,V$1,FALSE),"")</f>
        <v/>
      </c>
      <c r="W41" s="19" t="str">
        <f t="shared" si="13"/>
        <v/>
      </c>
    </row>
    <row r="42" spans="1:23" x14ac:dyDescent="0.2">
      <c r="A42" s="1" t="s">
        <v>7</v>
      </c>
      <c r="C42" s="3">
        <f>IF(A42&lt;&gt;"",VLOOKUP(A42,Runners!A$3:AS$201,C$1,FALSE),0)</f>
        <v>1.1111111111111112E-2</v>
      </c>
      <c r="D42" s="6">
        <f t="shared" si="7"/>
        <v>39</v>
      </c>
      <c r="E42" s="2">
        <v>3.7326388888888888E-2</v>
      </c>
      <c r="F42" s="2">
        <f t="shared" si="8"/>
        <v>2.6215277777777775E-2</v>
      </c>
      <c r="J42" s="1" t="str">
        <f t="shared" si="9"/>
        <v>Greg Oulton</v>
      </c>
      <c r="M42" s="8" t="str">
        <f>IF(D42&lt;=L$4,SMALL(E$4:E$202,D42),"")</f>
        <v/>
      </c>
      <c r="N42" s="8" t="str">
        <f>IF(D42&lt;=L$4,VLOOKUP(M42,E$4:F$202,2,FALSE),"")</f>
        <v/>
      </c>
      <c r="O42" s="1" t="str">
        <f>IF(D42&lt;=L$4,VLOOKUP(M42,E$4:J$202,6,FALSE),"")</f>
        <v/>
      </c>
      <c r="P42" s="40" t="str">
        <f>IF(D42&lt;=L$4,VLOOKUP(O42,A$4:B$202,2,FALSE),"")</f>
        <v/>
      </c>
      <c r="Q42" s="40" t="str">
        <f t="shared" si="10"/>
        <v/>
      </c>
      <c r="R42" s="6">
        <f t="shared" si="11"/>
        <v>0</v>
      </c>
      <c r="S42" s="6">
        <f>IF(AND(D42&lt;=L$4,P42&lt;&gt;"Y"),IF(N42&lt;VLOOKUP(O42,Runners!A$3:CT$201,S$1,FALSE),IF(Y$2="zero",0,Y$2),0),0)</f>
        <v>0</v>
      </c>
      <c r="T42" s="6">
        <f t="shared" si="12"/>
        <v>0</v>
      </c>
      <c r="U42" s="2"/>
      <c r="V42" s="2" t="str">
        <f>IF(O42&lt;&gt;"",VLOOKUP(O42,Runners!CZ$3:DM$201,V$1,FALSE),"")</f>
        <v/>
      </c>
      <c r="W42" s="19" t="str">
        <f t="shared" si="13"/>
        <v/>
      </c>
    </row>
    <row r="43" spans="1:23" x14ac:dyDescent="0.2">
      <c r="A43" s="1" t="s">
        <v>177</v>
      </c>
      <c r="B43" s="3"/>
      <c r="C43" s="3">
        <f>IF(A43&lt;&gt;"",VLOOKUP(A43,Runners!A$3:AS$201,C$1,FALSE),0)</f>
        <v>1.9791666666666666E-2</v>
      </c>
      <c r="D43" s="6">
        <f t="shared" si="7"/>
        <v>40</v>
      </c>
      <c r="E43" s="2"/>
      <c r="F43" s="2">
        <f t="shared" si="8"/>
        <v>0</v>
      </c>
      <c r="J43" s="1" t="str">
        <f t="shared" si="9"/>
        <v>Guest 35:00</v>
      </c>
      <c r="M43" s="8" t="str">
        <f>IF(D43&lt;=L$4,SMALL(E$4:E$202,D43),"")</f>
        <v/>
      </c>
      <c r="N43" s="8" t="str">
        <f>IF(D43&lt;=L$4,VLOOKUP(M43,E$4:F$202,2,FALSE),"")</f>
        <v/>
      </c>
      <c r="O43" s="1" t="str">
        <f>IF(D43&lt;=L$4,VLOOKUP(M43,E$4:J$202,6,FALSE),"")</f>
        <v/>
      </c>
      <c r="P43" s="40" t="str">
        <f>IF(D43&lt;=L$4,VLOOKUP(O43,A$4:B$202,2,FALSE),"")</f>
        <v/>
      </c>
      <c r="Q43" s="40" t="str">
        <f t="shared" si="10"/>
        <v/>
      </c>
      <c r="R43" s="6">
        <f t="shared" si="11"/>
        <v>0</v>
      </c>
      <c r="S43" s="6">
        <f>IF(AND(D43&lt;=L$4,P43&lt;&gt;"Y"),IF(N43&lt;VLOOKUP(O43,Runners!A$3:CT$201,S$1,FALSE),IF(Y$2="zero",0,Y$2),0),0)</f>
        <v>0</v>
      </c>
      <c r="T43" s="6">
        <f t="shared" si="12"/>
        <v>0</v>
      </c>
      <c r="U43" s="2"/>
      <c r="V43" s="2" t="str">
        <f>IF(O43&lt;&gt;"",VLOOKUP(O43,Runners!CZ$3:DM$201,V$1,FALSE),"")</f>
        <v/>
      </c>
      <c r="W43" s="19" t="str">
        <f t="shared" si="13"/>
        <v/>
      </c>
    </row>
    <row r="44" spans="1:23" x14ac:dyDescent="0.2">
      <c r="A44" s="1" t="s">
        <v>176</v>
      </c>
      <c r="B44" s="3"/>
      <c r="C44" s="3">
        <f>IF(A44&lt;&gt;"",VLOOKUP(A44,Runners!A$3:AS$201,C$1,FALSE),0)</f>
        <v>1.8576388888888889E-2</v>
      </c>
      <c r="D44" s="6">
        <f t="shared" si="7"/>
        <v>41</v>
      </c>
      <c r="E44" s="2"/>
      <c r="F44" s="2">
        <f t="shared" si="8"/>
        <v>0</v>
      </c>
      <c r="J44" s="1" t="str">
        <f t="shared" si="9"/>
        <v>Guest 37:30</v>
      </c>
      <c r="M44" s="8" t="str">
        <f>IF(D44&lt;=L$4,SMALL(E$4:E$202,D44),"")</f>
        <v/>
      </c>
      <c r="N44" s="8" t="str">
        <f>IF(D44&lt;=L$4,VLOOKUP(M44,E$4:F$202,2,FALSE),"")</f>
        <v/>
      </c>
      <c r="O44" s="1" t="str">
        <f>IF(D44&lt;=L$4,VLOOKUP(M44,E$4:J$202,6,FALSE),"")</f>
        <v/>
      </c>
      <c r="P44" s="40" t="str">
        <f>IF(D44&lt;=L$4,VLOOKUP(O44,A$4:B$202,2,FALSE),"")</f>
        <v/>
      </c>
      <c r="Q44" s="40" t="str">
        <f t="shared" si="10"/>
        <v/>
      </c>
      <c r="R44" s="6">
        <f t="shared" si="11"/>
        <v>0</v>
      </c>
      <c r="S44" s="6">
        <f>IF(AND(D44&lt;=L$4,P44&lt;&gt;"Y"),IF(N44&lt;VLOOKUP(O44,Runners!A$3:CT$201,S$1,FALSE),IF(Y$2="zero",0,Y$2),0),0)</f>
        <v>0</v>
      </c>
      <c r="T44" s="6">
        <f t="shared" si="12"/>
        <v>0</v>
      </c>
      <c r="U44" s="2"/>
      <c r="V44" s="2" t="str">
        <f>IF(O44&lt;&gt;"",VLOOKUP(O44,Runners!CZ$3:DM$201,V$1,FALSE),"")</f>
        <v/>
      </c>
      <c r="W44" s="19" t="str">
        <f t="shared" si="13"/>
        <v/>
      </c>
    </row>
    <row r="45" spans="1:23" x14ac:dyDescent="0.2">
      <c r="A45" s="1" t="s">
        <v>158</v>
      </c>
      <c r="C45" s="3">
        <f>IF(A45&lt;&gt;"",VLOOKUP(A45,Runners!A$3:AS$201,C$1,FALSE),0)</f>
        <v>1.7361111111111112E-2</v>
      </c>
      <c r="D45" s="6">
        <f t="shared" si="7"/>
        <v>42</v>
      </c>
      <c r="E45" s="2"/>
      <c r="F45" s="2">
        <f t="shared" si="8"/>
        <v>0</v>
      </c>
      <c r="J45" s="1" t="str">
        <f t="shared" si="9"/>
        <v>Guest 40</v>
      </c>
      <c r="M45" s="8" t="str">
        <f>IF(D45&lt;=L$4,SMALL(E$4:E$202,D45),"")</f>
        <v/>
      </c>
      <c r="N45" s="8" t="str">
        <f>IF(D45&lt;=L$4,VLOOKUP(M45,E$4:F$202,2,FALSE),"")</f>
        <v/>
      </c>
      <c r="O45" s="1" t="str">
        <f>IF(D45&lt;=L$4,VLOOKUP(M45,E$4:J$202,6,FALSE),"")</f>
        <v/>
      </c>
      <c r="P45" s="40" t="str">
        <f>IF(D45&lt;=L$4,VLOOKUP(O45,A$4:B$202,2,FALSE),"")</f>
        <v/>
      </c>
      <c r="Q45" s="40" t="str">
        <f t="shared" si="10"/>
        <v/>
      </c>
      <c r="R45" s="6">
        <f t="shared" si="11"/>
        <v>0</v>
      </c>
      <c r="S45" s="6">
        <f>IF(AND(D45&lt;=L$4,P45&lt;&gt;"Y"),IF(N45&lt;VLOOKUP(O45,Runners!A$3:CT$201,S$1,FALSE),IF(Y$2="zero",0,Y$2),0),0)</f>
        <v>0</v>
      </c>
      <c r="T45" s="6">
        <f t="shared" si="12"/>
        <v>0</v>
      </c>
      <c r="U45" s="2"/>
      <c r="V45" s="2" t="str">
        <f>IF(O45&lt;&gt;"",VLOOKUP(O45,Runners!CZ$3:DM$201,V$1,FALSE),"")</f>
        <v/>
      </c>
      <c r="W45" s="19" t="str">
        <f t="shared" si="13"/>
        <v/>
      </c>
    </row>
    <row r="46" spans="1:23" x14ac:dyDescent="0.2">
      <c r="A46" s="1" t="s">
        <v>159</v>
      </c>
      <c r="C46" s="3">
        <f>IF(A46&lt;&gt;"",VLOOKUP(A46,Runners!A$3:AS$201,C$1,FALSE),0)</f>
        <v>1.6145833333333335E-2</v>
      </c>
      <c r="D46" s="6">
        <f t="shared" si="7"/>
        <v>43</v>
      </c>
      <c r="E46" s="2"/>
      <c r="F46" s="2">
        <f t="shared" si="8"/>
        <v>0</v>
      </c>
      <c r="J46" s="1" t="str">
        <f t="shared" si="9"/>
        <v>Guest 42:30</v>
      </c>
      <c r="M46" s="8" t="str">
        <f>IF(D46&lt;=L$4,SMALL(E$4:E$202,D46),"")</f>
        <v/>
      </c>
      <c r="N46" s="8" t="str">
        <f>IF(D46&lt;=L$4,VLOOKUP(M46,E$4:F$202,2,FALSE),"")</f>
        <v/>
      </c>
      <c r="O46" s="1" t="str">
        <f>IF(D46&lt;=L$4,VLOOKUP(M46,E$4:J$202,6,FALSE),"")</f>
        <v/>
      </c>
      <c r="P46" s="40" t="str">
        <f>IF(D46&lt;=L$4,VLOOKUP(O46,A$4:B$202,2,FALSE),"")</f>
        <v/>
      </c>
      <c r="Q46" s="40" t="str">
        <f t="shared" si="10"/>
        <v/>
      </c>
      <c r="R46" s="6">
        <f t="shared" si="11"/>
        <v>0</v>
      </c>
      <c r="S46" s="6">
        <f>IF(AND(D46&lt;=L$4,P46&lt;&gt;"Y"),IF(N46&lt;VLOOKUP(O46,Runners!A$3:CT$201,S$1,FALSE),IF(Y$2="zero",0,Y$2),0),0)</f>
        <v>0</v>
      </c>
      <c r="T46" s="6">
        <f t="shared" si="12"/>
        <v>0</v>
      </c>
      <c r="U46" s="2"/>
      <c r="V46" s="2" t="str">
        <f>IF(O46&lt;&gt;"",VLOOKUP(O46,Runners!CZ$3:DM$201,V$1,FALSE),"")</f>
        <v/>
      </c>
      <c r="W46" s="19" t="str">
        <f t="shared" si="13"/>
        <v/>
      </c>
    </row>
    <row r="47" spans="1:23" x14ac:dyDescent="0.2">
      <c r="A47" s="1" t="s">
        <v>160</v>
      </c>
      <c r="C47" s="3">
        <f>IF(A47&lt;&gt;"",VLOOKUP(A47,Runners!A$3:AS$201,C$1,FALSE),0)</f>
        <v>1.4930555555555556E-2</v>
      </c>
      <c r="D47" s="6">
        <f t="shared" si="7"/>
        <v>44</v>
      </c>
      <c r="E47" s="2"/>
      <c r="F47" s="2">
        <f t="shared" si="8"/>
        <v>0</v>
      </c>
      <c r="J47" s="1" t="str">
        <f t="shared" si="9"/>
        <v>Guest 45</v>
      </c>
      <c r="M47" s="8" t="str">
        <f>IF(D47&lt;=L$4,SMALL(E$4:E$202,D47),"")</f>
        <v/>
      </c>
      <c r="N47" s="8" t="str">
        <f>IF(D47&lt;=L$4,VLOOKUP(M47,E$4:F$202,2,FALSE),"")</f>
        <v/>
      </c>
      <c r="O47" s="1" t="str">
        <f>IF(D47&lt;=L$4,VLOOKUP(M47,E$4:J$202,6,FALSE),"")</f>
        <v/>
      </c>
      <c r="P47" s="40" t="str">
        <f>IF(D47&lt;=L$4,VLOOKUP(O47,A$4:B$202,2,FALSE),"")</f>
        <v/>
      </c>
      <c r="Q47" s="40" t="str">
        <f t="shared" si="10"/>
        <v/>
      </c>
      <c r="R47" s="6">
        <f t="shared" si="11"/>
        <v>0</v>
      </c>
      <c r="S47" s="6">
        <f>IF(AND(D47&lt;=L$4,P47&lt;&gt;"Y"),IF(N47&lt;VLOOKUP(O47,Runners!A$3:CT$201,S$1,FALSE),IF(Y$2="zero",0,Y$2),0),0)</f>
        <v>0</v>
      </c>
      <c r="T47" s="6">
        <f t="shared" si="12"/>
        <v>0</v>
      </c>
      <c r="U47" s="2"/>
      <c r="V47" s="2" t="str">
        <f>IF(O47&lt;&gt;"",VLOOKUP(O47,Runners!CZ$3:DM$201,V$1,FALSE),"")</f>
        <v/>
      </c>
      <c r="W47" s="19" t="str">
        <f t="shared" si="13"/>
        <v/>
      </c>
    </row>
    <row r="48" spans="1:23" x14ac:dyDescent="0.2">
      <c r="A48" s="1" t="s">
        <v>161</v>
      </c>
      <c r="C48" s="3">
        <f>IF(A48&lt;&gt;"",VLOOKUP(A48,Runners!A$3:AS$201,C$1,FALSE),0)</f>
        <v>1.3888888888888888E-2</v>
      </c>
      <c r="D48" s="6">
        <f t="shared" si="7"/>
        <v>45</v>
      </c>
      <c r="E48" s="2"/>
      <c r="F48" s="2">
        <f t="shared" si="8"/>
        <v>0</v>
      </c>
      <c r="J48" s="1" t="str">
        <f t="shared" si="9"/>
        <v>Guest 47:30</v>
      </c>
      <c r="M48" s="8" t="str">
        <f>IF(D48&lt;=L$4,SMALL(E$4:E$202,D48),"")</f>
        <v/>
      </c>
      <c r="N48" s="8" t="str">
        <f>IF(D48&lt;=L$4,VLOOKUP(M48,E$4:F$202,2,FALSE),"")</f>
        <v/>
      </c>
      <c r="O48" s="1" t="str">
        <f>IF(D48&lt;=L$4,VLOOKUP(M48,E$4:J$202,6,FALSE),"")</f>
        <v/>
      </c>
      <c r="P48" s="40" t="str">
        <f>IF(D48&lt;=L$4,VLOOKUP(O48,A$4:B$202,2,FALSE),"")</f>
        <v/>
      </c>
      <c r="Q48" s="40" t="str">
        <f t="shared" si="10"/>
        <v/>
      </c>
      <c r="R48" s="6">
        <f t="shared" si="11"/>
        <v>0</v>
      </c>
      <c r="S48" s="6">
        <f>IF(AND(D48&lt;=L$4,P48&lt;&gt;"Y"),IF(N48&lt;VLOOKUP(O48,Runners!A$3:CT$201,S$1,FALSE),IF(Y$2="zero",0,Y$2),0),0)</f>
        <v>0</v>
      </c>
      <c r="T48" s="6">
        <f t="shared" si="12"/>
        <v>0</v>
      </c>
      <c r="U48" s="2"/>
      <c r="V48" s="2" t="str">
        <f>IF(O48&lt;&gt;"",VLOOKUP(O48,Runners!CZ$3:DM$201,V$1,FALSE),"")</f>
        <v/>
      </c>
      <c r="W48" s="19" t="str">
        <f t="shared" si="13"/>
        <v/>
      </c>
    </row>
    <row r="49" spans="1:23" x14ac:dyDescent="0.2">
      <c r="A49" s="1" t="s">
        <v>162</v>
      </c>
      <c r="C49" s="3">
        <f>IF(A49&lt;&gt;"",VLOOKUP(A49,Runners!A$3:AS$201,C$1,FALSE),0)</f>
        <v>1.2673611111111111E-2</v>
      </c>
      <c r="D49" s="6">
        <f t="shared" si="7"/>
        <v>46</v>
      </c>
      <c r="E49" s="2"/>
      <c r="F49" s="2">
        <f t="shared" si="8"/>
        <v>0</v>
      </c>
      <c r="J49" s="1" t="str">
        <f t="shared" si="9"/>
        <v>Guest 50</v>
      </c>
      <c r="M49" s="8" t="str">
        <f>IF(D49&lt;=L$4,SMALL(E$4:E$202,D49),"")</f>
        <v/>
      </c>
      <c r="N49" s="8" t="str">
        <f>IF(D49&lt;=L$4,VLOOKUP(M49,E$4:F$202,2,FALSE),"")</f>
        <v/>
      </c>
      <c r="O49" s="1" t="str">
        <f>IF(D49&lt;=L$4,VLOOKUP(M49,E$4:J$202,6,FALSE),"")</f>
        <v/>
      </c>
      <c r="P49" s="40" t="str">
        <f>IF(D49&lt;=L$4,VLOOKUP(O49,A$4:B$202,2,FALSE),"")</f>
        <v/>
      </c>
      <c r="Q49" s="40" t="str">
        <f t="shared" si="10"/>
        <v/>
      </c>
      <c r="R49" s="6">
        <f t="shared" si="11"/>
        <v>0</v>
      </c>
      <c r="S49" s="6">
        <f>IF(AND(D49&lt;=L$4,P49&lt;&gt;"Y"),IF(N49&lt;VLOOKUP(O49,Runners!A$3:CT$201,S$1,FALSE),IF(Y$2="zero",0,Y$2),0),0)</f>
        <v>0</v>
      </c>
      <c r="T49" s="6">
        <f t="shared" si="12"/>
        <v>0</v>
      </c>
      <c r="U49" s="2"/>
      <c r="V49" s="2" t="str">
        <f>IF(O49&lt;&gt;"",VLOOKUP(O49,Runners!CZ$3:DM$201,V$1,FALSE),"")</f>
        <v/>
      </c>
      <c r="W49" s="19" t="str">
        <f t="shared" si="13"/>
        <v/>
      </c>
    </row>
    <row r="50" spans="1:23" x14ac:dyDescent="0.2">
      <c r="A50" s="1" t="s">
        <v>163</v>
      </c>
      <c r="C50" s="3">
        <f>IF(A50&lt;&gt;"",VLOOKUP(A50,Runners!A$3:AS$201,C$1,FALSE),0)</f>
        <v>1.0243055555555556E-2</v>
      </c>
      <c r="D50" s="6">
        <f t="shared" si="7"/>
        <v>47</v>
      </c>
      <c r="E50" s="2"/>
      <c r="F50" s="2">
        <f t="shared" si="8"/>
        <v>0</v>
      </c>
      <c r="J50" s="1" t="str">
        <f t="shared" si="9"/>
        <v>Guest 55</v>
      </c>
      <c r="M50" s="8" t="str">
        <f>IF(D50&lt;=L$4,SMALL(E$4:E$202,D50),"")</f>
        <v/>
      </c>
      <c r="N50" s="8" t="str">
        <f>IF(D50&lt;=L$4,VLOOKUP(M50,E$4:F$202,2,FALSE),"")</f>
        <v/>
      </c>
      <c r="O50" s="1" t="str">
        <f>IF(D50&lt;=L$4,VLOOKUP(M50,E$4:J$202,6,FALSE),"")</f>
        <v/>
      </c>
      <c r="P50" s="40" t="str">
        <f>IF(D50&lt;=L$4,VLOOKUP(O50,A$4:B$202,2,FALSE),"")</f>
        <v/>
      </c>
      <c r="Q50" s="40" t="str">
        <f t="shared" si="10"/>
        <v/>
      </c>
      <c r="R50" s="6">
        <f t="shared" si="11"/>
        <v>0</v>
      </c>
      <c r="S50" s="6">
        <f>IF(AND(D50&lt;=L$4,P50&lt;&gt;"Y"),IF(N50&lt;VLOOKUP(O50,Runners!A$3:CT$201,S$1,FALSE),IF(Y$2="zero",0,Y$2),0),0)</f>
        <v>0</v>
      </c>
      <c r="T50" s="6">
        <f t="shared" si="12"/>
        <v>0</v>
      </c>
      <c r="U50" s="2"/>
      <c r="V50" s="2" t="str">
        <f>IF(O50&lt;&gt;"",VLOOKUP(O50,Runners!CZ$3:DM$201,V$1,FALSE),"")</f>
        <v/>
      </c>
      <c r="W50" s="19" t="str">
        <f t="shared" si="13"/>
        <v/>
      </c>
    </row>
    <row r="51" spans="1:23" x14ac:dyDescent="0.2">
      <c r="A51" s="1" t="s">
        <v>164</v>
      </c>
      <c r="C51" s="3">
        <f>IF(A51&lt;&gt;"",VLOOKUP(A51,Runners!A$3:AS$201,C$1,FALSE),0)</f>
        <v>7.9861111111111105E-3</v>
      </c>
      <c r="D51" s="6">
        <f t="shared" si="7"/>
        <v>48</v>
      </c>
      <c r="E51" s="2"/>
      <c r="F51" s="2">
        <f t="shared" si="8"/>
        <v>0</v>
      </c>
      <c r="J51" s="1" t="str">
        <f t="shared" si="9"/>
        <v>Guest 60</v>
      </c>
      <c r="M51" s="8" t="str">
        <f>IF(D51&lt;=L$4,SMALL(E$4:E$202,D51),"")</f>
        <v/>
      </c>
      <c r="N51" s="8" t="str">
        <f>IF(D51&lt;=L$4,VLOOKUP(M51,E$4:F$202,2,FALSE),"")</f>
        <v/>
      </c>
      <c r="O51" s="1" t="str">
        <f>IF(D51&lt;=L$4,VLOOKUP(M51,E$4:J$202,6,FALSE),"")</f>
        <v/>
      </c>
      <c r="P51" s="40" t="str">
        <f>IF(D51&lt;=L$4,VLOOKUP(O51,A$4:B$202,2,FALSE),"")</f>
        <v/>
      </c>
      <c r="Q51" s="40" t="str">
        <f t="shared" si="10"/>
        <v/>
      </c>
      <c r="R51" s="6">
        <f t="shared" si="11"/>
        <v>0</v>
      </c>
      <c r="S51" s="6">
        <f>IF(AND(D51&lt;=L$4,P51&lt;&gt;"Y"),IF(N51&lt;VLOOKUP(O51,Runners!A$3:CT$201,S$1,FALSE),IF(Y$2="zero",0,Y$2),0),0)</f>
        <v>0</v>
      </c>
      <c r="T51" s="6">
        <f t="shared" si="12"/>
        <v>0</v>
      </c>
      <c r="U51" s="2"/>
      <c r="V51" s="2" t="str">
        <f>IF(O51&lt;&gt;"",VLOOKUP(O51,Runners!CZ$3:DM$201,V$1,FALSE),"")</f>
        <v/>
      </c>
      <c r="W51" s="19" t="str">
        <f t="shared" si="13"/>
        <v/>
      </c>
    </row>
    <row r="52" spans="1:23" x14ac:dyDescent="0.2">
      <c r="A52" s="1" t="s">
        <v>149</v>
      </c>
      <c r="C52" s="3">
        <f>IF(A52&lt;&gt;"",VLOOKUP(A52,Runners!A$3:AS$201,C$1,FALSE),0)</f>
        <v>1.5104166666666667E-2</v>
      </c>
      <c r="D52" s="6">
        <f t="shared" si="7"/>
        <v>49</v>
      </c>
      <c r="E52" s="2"/>
      <c r="F52" s="2">
        <f t="shared" si="8"/>
        <v>0</v>
      </c>
      <c r="J52" s="1" t="str">
        <f t="shared" si="9"/>
        <v>Ian Tate</v>
      </c>
      <c r="M52" s="8" t="str">
        <f>IF(D52&lt;=L$4,SMALL(E$4:E$202,D52),"")</f>
        <v/>
      </c>
      <c r="N52" s="8" t="str">
        <f>IF(D52&lt;=L$4,VLOOKUP(M52,E$4:F$202,2,FALSE),"")</f>
        <v/>
      </c>
      <c r="O52" s="1" t="str">
        <f>IF(D52&lt;=L$4,VLOOKUP(M52,E$4:J$202,6,FALSE),"")</f>
        <v/>
      </c>
      <c r="P52" s="40" t="str">
        <f>IF(D52&lt;=L$4,VLOOKUP(O52,A$4:B$202,2,FALSE),"")</f>
        <v/>
      </c>
      <c r="Q52" s="40" t="str">
        <f t="shared" si="10"/>
        <v/>
      </c>
      <c r="R52" s="6">
        <f t="shared" si="11"/>
        <v>0</v>
      </c>
      <c r="S52" s="6">
        <f>IF(AND(D52&lt;=L$4,P52&lt;&gt;"Y"),IF(N52&lt;VLOOKUP(O52,Runners!A$3:CT$201,S$1,FALSE),IF(Y$2="zero",0,Y$2),0),0)</f>
        <v>0</v>
      </c>
      <c r="T52" s="6">
        <f t="shared" si="12"/>
        <v>0</v>
      </c>
      <c r="U52" s="2"/>
      <c r="V52" s="2" t="str">
        <f>IF(O52&lt;&gt;"",VLOOKUP(O52,Runners!CZ$3:DM$201,V$1,FALSE),"")</f>
        <v/>
      </c>
      <c r="W52" s="19" t="str">
        <f t="shared" si="13"/>
        <v/>
      </c>
    </row>
    <row r="53" spans="1:23" x14ac:dyDescent="0.2">
      <c r="A53" s="1" t="s">
        <v>203</v>
      </c>
      <c r="C53" s="3">
        <f>IF(A53&lt;&gt;"",VLOOKUP(A53,Runners!A$3:AS$201,C$1,FALSE),0)</f>
        <v>7.1180555555555554E-3</v>
      </c>
      <c r="D53" s="6">
        <f t="shared" si="7"/>
        <v>50</v>
      </c>
      <c r="E53" s="2"/>
      <c r="F53" s="2">
        <f t="shared" si="8"/>
        <v>0</v>
      </c>
      <c r="J53" s="1" t="str">
        <f t="shared" si="9"/>
        <v>Jackie Carruthers</v>
      </c>
      <c r="M53" s="8" t="str">
        <f>IF(D53&lt;=L$4,SMALL(E$4:E$202,D53),"")</f>
        <v/>
      </c>
      <c r="N53" s="8" t="str">
        <f>IF(D53&lt;=L$4,VLOOKUP(M53,E$4:F$202,2,FALSE),"")</f>
        <v/>
      </c>
      <c r="O53" s="1" t="str">
        <f>IF(D53&lt;=L$4,VLOOKUP(M53,E$4:J$202,6,FALSE),"")</f>
        <v/>
      </c>
      <c r="P53" s="40" t="str">
        <f>IF(D53&lt;=L$4,VLOOKUP(O53,A$4:B$202,2,FALSE),"")</f>
        <v/>
      </c>
      <c r="Q53" s="40" t="str">
        <f t="shared" si="10"/>
        <v/>
      </c>
      <c r="R53" s="6">
        <f t="shared" si="11"/>
        <v>0</v>
      </c>
      <c r="S53" s="6">
        <f>IF(AND(D53&lt;=L$4,P53&lt;&gt;"Y"),IF(N53&lt;VLOOKUP(O53,Runners!A$3:CT$201,S$1,FALSE),IF(Y$2="zero",0,Y$2),0),0)</f>
        <v>0</v>
      </c>
      <c r="T53" s="6">
        <f t="shared" si="12"/>
        <v>0</v>
      </c>
      <c r="U53" s="2"/>
      <c r="V53" s="2" t="str">
        <f>IF(O53&lt;&gt;"",VLOOKUP(O53,Runners!CZ$3:DM$201,V$1,FALSE),"")</f>
        <v/>
      </c>
      <c r="W53" s="19" t="str">
        <f t="shared" si="13"/>
        <v/>
      </c>
    </row>
    <row r="54" spans="1:23" x14ac:dyDescent="0.2">
      <c r="A54" s="1" t="s">
        <v>8</v>
      </c>
      <c r="C54" s="3">
        <f>IF(A54&lt;&gt;"",VLOOKUP(A54,Runners!A$3:AS$201,C$1,FALSE),0)</f>
        <v>7.9861111111111105E-3</v>
      </c>
      <c r="D54" s="6">
        <f t="shared" si="7"/>
        <v>51</v>
      </c>
      <c r="E54" s="2"/>
      <c r="F54" s="2">
        <f t="shared" si="8"/>
        <v>0</v>
      </c>
      <c r="J54" s="1" t="str">
        <f t="shared" si="9"/>
        <v>Jacqui Murray</v>
      </c>
      <c r="M54" s="8" t="str">
        <f>IF(D54&lt;=L$4,SMALL(E$4:E$202,D54),"")</f>
        <v/>
      </c>
      <c r="N54" s="8" t="str">
        <f>IF(D54&lt;=L$4,VLOOKUP(M54,E$4:F$202,2,FALSE),"")</f>
        <v/>
      </c>
      <c r="O54" s="1" t="str">
        <f>IF(D54&lt;=L$4,VLOOKUP(M54,E$4:J$202,6,FALSE),"")</f>
        <v/>
      </c>
      <c r="P54" s="40" t="str">
        <f>IF(D54&lt;=L$4,VLOOKUP(O54,A$4:B$202,2,FALSE),"")</f>
        <v/>
      </c>
      <c r="Q54" s="40" t="str">
        <f t="shared" si="10"/>
        <v/>
      </c>
      <c r="R54" s="6">
        <f t="shared" si="11"/>
        <v>0</v>
      </c>
      <c r="S54" s="6">
        <f>IF(AND(D54&lt;=L$4,P54&lt;&gt;"Y"),IF(N54&lt;VLOOKUP(O54,Runners!A$3:CT$201,S$1,FALSE),IF(Y$2="zero",0,Y$2),0),0)</f>
        <v>0</v>
      </c>
      <c r="T54" s="6">
        <f t="shared" si="12"/>
        <v>0</v>
      </c>
      <c r="U54" s="2"/>
      <c r="V54" s="2" t="str">
        <f>IF(O54&lt;&gt;"",VLOOKUP(O54,Runners!CZ$3:DM$201,V$1,FALSE),"")</f>
        <v/>
      </c>
      <c r="W54" s="19" t="str">
        <f t="shared" si="13"/>
        <v/>
      </c>
    </row>
    <row r="55" spans="1:23" x14ac:dyDescent="0.2">
      <c r="A55" s="1" t="s">
        <v>230</v>
      </c>
      <c r="C55" s="3">
        <f>IF(A55&lt;&gt;"",VLOOKUP(A55,Runners!A$3:AS$201,C$1,FALSE),0)</f>
        <v>1.545138888888889E-2</v>
      </c>
      <c r="D55" s="6">
        <f t="shared" si="7"/>
        <v>52</v>
      </c>
      <c r="E55" s="2"/>
      <c r="F55" s="2">
        <f t="shared" ref="F55" si="14">IF(E55&gt;0,E55-C55,0)</f>
        <v>0</v>
      </c>
      <c r="J55" s="1" t="str">
        <f t="shared" si="9"/>
        <v>James Whittle</v>
      </c>
      <c r="M55" s="8"/>
      <c r="P55" s="40"/>
      <c r="Q55" s="40"/>
      <c r="T55" s="6"/>
      <c r="U55" s="2"/>
      <c r="V55" s="2"/>
      <c r="W55" s="19"/>
    </row>
    <row r="56" spans="1:23" x14ac:dyDescent="0.2">
      <c r="A56" s="1" t="s">
        <v>153</v>
      </c>
      <c r="C56" s="3">
        <f>IF(A56&lt;&gt;"",VLOOKUP(A56,Runners!A$3:AS$201,C$1,FALSE),0)</f>
        <v>1.1631944444444445E-2</v>
      </c>
      <c r="D56" s="6">
        <f>D54+1</f>
        <v>52</v>
      </c>
      <c r="E56" s="2"/>
      <c r="F56" s="2">
        <f t="shared" si="8"/>
        <v>0</v>
      </c>
      <c r="J56" s="1" t="str">
        <f t="shared" si="9"/>
        <v>Jason Sheridan</v>
      </c>
      <c r="M56" s="8" t="str">
        <f>IF(D56&lt;=L$4,SMALL(E$4:E$202,D56),"")</f>
        <v/>
      </c>
      <c r="N56" s="8" t="str">
        <f>IF(D56&lt;=L$4,VLOOKUP(M56,E$4:F$202,2,FALSE),"")</f>
        <v/>
      </c>
      <c r="O56" s="1" t="str">
        <f>IF(D56&lt;=L$4,VLOOKUP(M56,E$4:J$202,6,FALSE),"")</f>
        <v/>
      </c>
      <c r="P56" s="40" t="str">
        <f>IF(D56&lt;=L$4,VLOOKUP(O56,A$4:B$202,2,FALSE),"")</f>
        <v/>
      </c>
      <c r="Q56" s="40" t="str">
        <f>IF(D56&lt;=L$4,IF(P56="Y",Q54,Q54-1),"")</f>
        <v/>
      </c>
      <c r="R56" s="6">
        <f>IF(Q56=Q54,0,IF(Q56&gt;0,Q56,1))</f>
        <v>0</v>
      </c>
      <c r="S56" s="6">
        <f>IF(AND(D56&lt;=L$4,P56&lt;&gt;"Y"),IF(N56&lt;VLOOKUP(O56,Runners!A$3:CT$201,S$1,FALSE),IF(Y$2="zero",0,Y$2),0),0)</f>
        <v>0</v>
      </c>
      <c r="T56" s="6">
        <f t="shared" si="12"/>
        <v>0</v>
      </c>
      <c r="U56" s="2"/>
      <c r="V56" s="2" t="str">
        <f>IF(O56&lt;&gt;"",VLOOKUP(O56,Runners!CZ$3:DM$201,V$1,FALSE),"")</f>
        <v/>
      </c>
      <c r="W56" s="19" t="str">
        <f t="shared" si="13"/>
        <v/>
      </c>
    </row>
    <row r="57" spans="1:23" x14ac:dyDescent="0.2">
      <c r="A57" s="1" t="s">
        <v>180</v>
      </c>
      <c r="B57" s="3"/>
      <c r="C57" s="3">
        <f>IF(A57&lt;&gt;"",VLOOKUP(A57,Runners!A$3:AS$201,C$1,FALSE),0)</f>
        <v>7.4652777777777781E-3</v>
      </c>
      <c r="D57" s="6">
        <f t="shared" si="7"/>
        <v>53</v>
      </c>
      <c r="E57" s="2"/>
      <c r="F57" s="2">
        <f t="shared" si="8"/>
        <v>0</v>
      </c>
      <c r="J57" s="1" t="str">
        <f t="shared" si="9"/>
        <v>Jen Trohear</v>
      </c>
      <c r="M57" s="8" t="str">
        <f>IF(D57&lt;=L$4,SMALL(E$4:E$202,D57),"")</f>
        <v/>
      </c>
      <c r="N57" s="8" t="str">
        <f>IF(D57&lt;=L$4,VLOOKUP(M57,E$4:F$202,2,FALSE),"")</f>
        <v/>
      </c>
      <c r="O57" s="1" t="str">
        <f>IF(D57&lt;=L$4,VLOOKUP(M57,E$4:J$202,6,FALSE),"")</f>
        <v/>
      </c>
      <c r="P57" s="40" t="str">
        <f>IF(D57&lt;=L$4,VLOOKUP(O57,A$4:B$202,2,FALSE),"")</f>
        <v/>
      </c>
      <c r="Q57" s="40" t="str">
        <f t="shared" si="10"/>
        <v/>
      </c>
      <c r="R57" s="6">
        <f t="shared" si="11"/>
        <v>0</v>
      </c>
      <c r="S57" s="6">
        <f>IF(AND(D57&lt;=L$4,P57&lt;&gt;"Y"),IF(N57&lt;VLOOKUP(O57,Runners!A$3:CT$201,S$1,FALSE),IF(Y$2="zero",0,Y$2),0),0)</f>
        <v>0</v>
      </c>
      <c r="T57" s="6">
        <f t="shared" si="12"/>
        <v>0</v>
      </c>
      <c r="U57" s="2"/>
      <c r="V57" s="2" t="str">
        <f>IF(O57&lt;&gt;"",VLOOKUP(O57,Runners!CZ$3:DM$201,V$1,FALSE),"")</f>
        <v/>
      </c>
      <c r="W57" s="19" t="str">
        <f t="shared" si="13"/>
        <v/>
      </c>
    </row>
    <row r="58" spans="1:23" x14ac:dyDescent="0.2">
      <c r="A58" s="1" t="s">
        <v>212</v>
      </c>
      <c r="C58" s="3">
        <f>IF(A58&lt;&gt;"",VLOOKUP(A58,Runners!A$3:AS$201,C$1,FALSE),0)</f>
        <v>1.4930555555555556E-2</v>
      </c>
      <c r="D58" s="6">
        <f t="shared" si="7"/>
        <v>54</v>
      </c>
      <c r="E58" s="2">
        <v>3.7002314814814814E-2</v>
      </c>
      <c r="F58" s="2">
        <f t="shared" si="8"/>
        <v>2.2071759259259256E-2</v>
      </c>
      <c r="J58" s="1" t="str">
        <f t="shared" si="9"/>
        <v>Jennifer Hill</v>
      </c>
      <c r="M58" s="8" t="str">
        <f>IF(D58&lt;=L$4,SMALL(E$4:E$202,D58),"")</f>
        <v/>
      </c>
      <c r="N58" s="8" t="str">
        <f>IF(D58&lt;=L$4,VLOOKUP(M58,E$4:F$202,2,FALSE),"")</f>
        <v/>
      </c>
      <c r="O58" s="1" t="str">
        <f>IF(D58&lt;=L$4,VLOOKUP(M58,E$4:J$202,6,FALSE),"")</f>
        <v/>
      </c>
      <c r="P58" s="40" t="str">
        <f>IF(D58&lt;=L$4,VLOOKUP(O58,A$4:B$202,2,FALSE),"")</f>
        <v/>
      </c>
      <c r="Q58" s="40" t="str">
        <f t="shared" si="10"/>
        <v/>
      </c>
      <c r="R58" s="6">
        <f t="shared" si="11"/>
        <v>0</v>
      </c>
      <c r="S58" s="6">
        <f>IF(AND(D58&lt;=L$4,P58&lt;&gt;"Y"),IF(N58&lt;VLOOKUP(O58,Runners!A$3:CT$201,S$1,FALSE),IF(Y$2="zero",0,Y$2),0),0)</f>
        <v>0</v>
      </c>
      <c r="T58" s="6">
        <f t="shared" si="12"/>
        <v>0</v>
      </c>
      <c r="U58" s="2"/>
      <c r="V58" s="2" t="str">
        <f>IF(O58&lt;&gt;"",VLOOKUP(O58,Runners!CZ$3:DM$201,V$1,FALSE),"")</f>
        <v/>
      </c>
      <c r="W58" s="19" t="str">
        <f t="shared" si="13"/>
        <v/>
      </c>
    </row>
    <row r="59" spans="1:23" x14ac:dyDescent="0.2">
      <c r="A59" s="1" t="s">
        <v>6</v>
      </c>
      <c r="C59" s="3">
        <f>IF(A59&lt;&gt;"",VLOOKUP(A59,Runners!A$3:AS$201,C$1,FALSE),0)</f>
        <v>1.9097222222222222E-3</v>
      </c>
      <c r="D59" s="6">
        <f t="shared" si="7"/>
        <v>55</v>
      </c>
      <c r="E59" s="2"/>
      <c r="F59" s="2">
        <f t="shared" si="8"/>
        <v>0</v>
      </c>
      <c r="J59" s="1" t="str">
        <f t="shared" si="9"/>
        <v>Jeremy McCandless</v>
      </c>
      <c r="M59" s="8" t="str">
        <f>IF(D59&lt;=L$4,SMALL(E$4:E$202,D59),"")</f>
        <v/>
      </c>
      <c r="N59" s="8" t="str">
        <f>IF(D59&lt;=L$4,VLOOKUP(M59,E$4:F$202,2,FALSE),"")</f>
        <v/>
      </c>
      <c r="O59" s="1" t="str">
        <f>IF(D59&lt;=L$4,VLOOKUP(M59,E$4:J$202,6,FALSE),"")</f>
        <v/>
      </c>
      <c r="P59" s="40" t="str">
        <f>IF(D59&lt;=L$4,VLOOKUP(O59,A$4:B$202,2,FALSE),"")</f>
        <v/>
      </c>
      <c r="Q59" s="40" t="str">
        <f t="shared" si="10"/>
        <v/>
      </c>
      <c r="R59" s="6">
        <f t="shared" si="11"/>
        <v>0</v>
      </c>
      <c r="S59" s="6">
        <f>IF(AND(D59&lt;=L$4,P59&lt;&gt;"Y"),IF(N59&lt;VLOOKUP(O59,Runners!A$3:CT$201,S$1,FALSE),IF(Y$2="zero",0,Y$2),0),0)</f>
        <v>0</v>
      </c>
      <c r="T59" s="6">
        <f t="shared" si="12"/>
        <v>0</v>
      </c>
      <c r="U59" s="2"/>
      <c r="V59" s="2" t="str">
        <f>IF(O59&lt;&gt;"",VLOOKUP(O59,Runners!CZ$3:DM$201,V$1,FALSE),"")</f>
        <v/>
      </c>
      <c r="W59" s="19" t="str">
        <f t="shared" si="13"/>
        <v/>
      </c>
    </row>
    <row r="60" spans="1:23" x14ac:dyDescent="0.2">
      <c r="A60" s="1" t="s">
        <v>19</v>
      </c>
      <c r="C60" s="3">
        <f>IF(A60&lt;&gt;"",VLOOKUP(A60,Runners!A$3:AS$201,C$1,FALSE),0)</f>
        <v>1.9791666666666666E-2</v>
      </c>
      <c r="D60" s="6">
        <f t="shared" si="7"/>
        <v>56</v>
      </c>
      <c r="E60" s="2"/>
      <c r="F60" s="2">
        <f t="shared" si="8"/>
        <v>0</v>
      </c>
      <c r="J60" s="1" t="str">
        <f t="shared" si="9"/>
        <v>Joe Greenwood</v>
      </c>
      <c r="M60" s="8" t="str">
        <f>IF(D60&lt;=L$4,SMALL(E$4:E$202,D60),"")</f>
        <v/>
      </c>
      <c r="N60" s="8" t="str">
        <f>IF(D60&lt;=L$4,VLOOKUP(M60,E$4:F$202,2,FALSE),"")</f>
        <v/>
      </c>
      <c r="O60" s="1" t="str">
        <f>IF(D60&lt;=L$4,VLOOKUP(M60,E$4:J$202,6,FALSE),"")</f>
        <v/>
      </c>
      <c r="P60" s="40" t="str">
        <f>IF(D60&lt;=L$4,VLOOKUP(O60,A$4:B$202,2,FALSE),"")</f>
        <v/>
      </c>
      <c r="Q60" s="40" t="str">
        <f t="shared" si="10"/>
        <v/>
      </c>
      <c r="R60" s="6">
        <f t="shared" si="11"/>
        <v>0</v>
      </c>
      <c r="S60" s="6">
        <f>IF(AND(D60&lt;=L$4,P60&lt;&gt;"Y"),IF(N60&lt;VLOOKUP(O60,Runners!A$3:CT$201,S$1,FALSE),IF(Y$2="zero",0,Y$2),0),0)</f>
        <v>0</v>
      </c>
      <c r="T60" s="6">
        <f t="shared" si="12"/>
        <v>0</v>
      </c>
      <c r="U60" s="2"/>
      <c r="V60" s="2" t="str">
        <f>IF(O60&lt;&gt;"",VLOOKUP(O60,Runners!CZ$3:DM$201,V$1,FALSE),"")</f>
        <v/>
      </c>
      <c r="W60" s="19" t="str">
        <f t="shared" si="13"/>
        <v/>
      </c>
    </row>
    <row r="61" spans="1:23" x14ac:dyDescent="0.2">
      <c r="A61" s="1" t="s">
        <v>133</v>
      </c>
      <c r="B61" s="3"/>
      <c r="C61" s="3">
        <f>IF(A61&lt;&gt;"",VLOOKUP(A61,Runners!A$3:AS$201,C$1,FALSE),0)</f>
        <v>1.4236111111111111E-2</v>
      </c>
      <c r="D61" s="6">
        <f t="shared" si="7"/>
        <v>57</v>
      </c>
      <c r="E61" s="2"/>
      <c r="F61" s="2">
        <f t="shared" si="8"/>
        <v>0</v>
      </c>
      <c r="J61" s="1" t="str">
        <f t="shared" si="9"/>
        <v>John Bertenshaw</v>
      </c>
      <c r="M61" s="8" t="str">
        <f>IF(D61&lt;=L$4,SMALL(E$4:E$202,D61),"")</f>
        <v/>
      </c>
      <c r="N61" s="8" t="str">
        <f>IF(D61&lt;=L$4,VLOOKUP(M61,E$4:F$202,2,FALSE),"")</f>
        <v/>
      </c>
      <c r="O61" s="1" t="str">
        <f>IF(D61&lt;=L$4,VLOOKUP(M61,E$4:J$202,6,FALSE),"")</f>
        <v/>
      </c>
      <c r="P61" s="40" t="str">
        <f>IF(D61&lt;=L$4,VLOOKUP(O61,A$4:B$202,2,FALSE),"")</f>
        <v/>
      </c>
      <c r="Q61" s="40" t="str">
        <f t="shared" si="10"/>
        <v/>
      </c>
      <c r="R61" s="6">
        <f t="shared" si="11"/>
        <v>0</v>
      </c>
      <c r="S61" s="6">
        <f>IF(AND(D61&lt;=L$4,P61&lt;&gt;"Y"),IF(N61&lt;VLOOKUP(O61,Runners!A$3:CT$201,S$1,FALSE),IF(Y$2="zero",0,Y$2),0),0)</f>
        <v>0</v>
      </c>
      <c r="T61" s="6">
        <f t="shared" si="12"/>
        <v>0</v>
      </c>
      <c r="U61" s="2"/>
      <c r="V61" s="2" t="str">
        <f>IF(O61&lt;&gt;"",VLOOKUP(O61,Runners!CZ$3:DM$201,V$1,FALSE),"")</f>
        <v/>
      </c>
      <c r="W61" s="19" t="str">
        <f t="shared" si="13"/>
        <v/>
      </c>
    </row>
    <row r="62" spans="1:23" x14ac:dyDescent="0.2">
      <c r="A62" s="1" t="s">
        <v>152</v>
      </c>
      <c r="B62" s="3" t="s">
        <v>219</v>
      </c>
      <c r="C62" s="3">
        <f>IF(A62&lt;&gt;"",VLOOKUP(A62,Runners!A$3:AS$201,C$1,FALSE),0)</f>
        <v>1.7708333333333333E-2</v>
      </c>
      <c r="D62" s="6">
        <f t="shared" si="7"/>
        <v>58</v>
      </c>
      <c r="E62" s="2">
        <v>3.6111111111111115E-2</v>
      </c>
      <c r="F62" s="2">
        <f t="shared" si="8"/>
        <v>1.8402777777777782E-2</v>
      </c>
      <c r="J62" s="1" t="str">
        <f t="shared" si="9"/>
        <v>Jonathan Tuck</v>
      </c>
      <c r="M62" s="8" t="str">
        <f>IF(D62&lt;=L$4,SMALL(E$4:E$202,D62),"")</f>
        <v/>
      </c>
      <c r="N62" s="8" t="str">
        <f>IF(D62&lt;=L$4,VLOOKUP(M62,E$4:F$202,2,FALSE),"")</f>
        <v/>
      </c>
      <c r="O62" s="1" t="str">
        <f>IF(D62&lt;=L$4,VLOOKUP(M62,E$4:J$202,6,FALSE),"")</f>
        <v/>
      </c>
      <c r="P62" s="40" t="str">
        <f>IF(D62&lt;=L$4,VLOOKUP(O62,A$4:B$202,2,FALSE),"")</f>
        <v/>
      </c>
      <c r="Q62" s="40" t="str">
        <f t="shared" si="10"/>
        <v/>
      </c>
      <c r="R62" s="6">
        <f t="shared" si="11"/>
        <v>0</v>
      </c>
      <c r="S62" s="6">
        <f>IF(AND(D62&lt;=L$4,P62&lt;&gt;"Y"),IF(N62&lt;VLOOKUP(O62,Runners!A$3:CT$201,S$1,FALSE),IF(Y$2="zero",0,Y$2),0),0)</f>
        <v>0</v>
      </c>
      <c r="T62" s="6">
        <f t="shared" si="12"/>
        <v>0</v>
      </c>
      <c r="U62" s="2"/>
      <c r="V62" s="2" t="str">
        <f>IF(O62&lt;&gt;"",VLOOKUP(O62,Runners!CZ$3:DM$201,V$1,FALSE),"")</f>
        <v/>
      </c>
      <c r="W62" s="19" t="str">
        <f t="shared" si="13"/>
        <v/>
      </c>
    </row>
    <row r="63" spans="1:23" x14ac:dyDescent="0.2">
      <c r="A63" s="1" t="s">
        <v>17</v>
      </c>
      <c r="C63" s="3">
        <f>IF(A63&lt;&gt;"",VLOOKUP(A63,Runners!A$3:AS$201,C$1,FALSE),0)</f>
        <v>9.3749999999999997E-3</v>
      </c>
      <c r="D63" s="6">
        <f t="shared" si="7"/>
        <v>59</v>
      </c>
      <c r="E63" s="2"/>
      <c r="F63" s="2">
        <f t="shared" si="8"/>
        <v>0</v>
      </c>
      <c r="J63" s="1" t="str">
        <f t="shared" si="9"/>
        <v>Julia Rolfe</v>
      </c>
      <c r="M63" s="8" t="str">
        <f>IF(D63&lt;=L$4,SMALL(E$4:E$202,D63),"")</f>
        <v/>
      </c>
      <c r="N63" s="8" t="str">
        <f>IF(D63&lt;=L$4,VLOOKUP(M63,E$4:F$202,2,FALSE),"")</f>
        <v/>
      </c>
      <c r="O63" s="1" t="str">
        <f>IF(D63&lt;=L$4,VLOOKUP(M63,E$4:J$202,6,FALSE),"")</f>
        <v/>
      </c>
      <c r="P63" s="40" t="str">
        <f>IF(D63&lt;=L$4,VLOOKUP(O63,A$4:B$202,2,FALSE),"")</f>
        <v/>
      </c>
      <c r="Q63" s="40" t="str">
        <f t="shared" si="10"/>
        <v/>
      </c>
      <c r="R63" s="6">
        <f t="shared" si="11"/>
        <v>0</v>
      </c>
      <c r="S63" s="6">
        <f>IF(AND(D63&lt;=L$4,P63&lt;&gt;"Y"),IF(N63&lt;VLOOKUP(O63,Runners!A$3:CT$201,S$1,FALSE),IF(Y$2="zero",0,Y$2),0),0)</f>
        <v>0</v>
      </c>
      <c r="T63" s="6">
        <f t="shared" si="12"/>
        <v>0</v>
      </c>
      <c r="U63" s="2"/>
      <c r="V63" s="2" t="str">
        <f>IF(O63&lt;&gt;"",VLOOKUP(O63,Runners!CZ$3:DM$201,V$1,FALSE),"")</f>
        <v/>
      </c>
      <c r="W63" s="19" t="str">
        <f t="shared" si="13"/>
        <v/>
      </c>
    </row>
    <row r="64" spans="1:23" x14ac:dyDescent="0.2">
      <c r="A64" s="1" t="s">
        <v>202</v>
      </c>
      <c r="C64" s="3">
        <f>IF(A64&lt;&gt;"",VLOOKUP(A64,Runners!A$3:AS$201,C$1,FALSE),0)</f>
        <v>3.2986111111111111E-3</v>
      </c>
      <c r="D64" s="6">
        <f t="shared" si="7"/>
        <v>60</v>
      </c>
      <c r="E64" s="2"/>
      <c r="F64" s="2">
        <f t="shared" si="8"/>
        <v>0</v>
      </c>
      <c r="J64" s="1" t="str">
        <f t="shared" si="9"/>
        <v>Julie Brayne</v>
      </c>
      <c r="M64" s="8" t="str">
        <f>IF(D64&lt;=L$4,SMALL(E$4:E$202,D64),"")</f>
        <v/>
      </c>
      <c r="N64" s="8" t="str">
        <f>IF(D64&lt;=L$4,VLOOKUP(M64,E$4:F$202,2,FALSE),"")</f>
        <v/>
      </c>
      <c r="O64" s="1" t="str">
        <f>IF(D64&lt;=L$4,VLOOKUP(M64,E$4:J$202,6,FALSE),"")</f>
        <v/>
      </c>
      <c r="P64" s="40" t="str">
        <f>IF(D64&lt;=L$4,VLOOKUP(O64,A$4:B$202,2,FALSE),"")</f>
        <v/>
      </c>
      <c r="Q64" s="40" t="str">
        <f t="shared" si="10"/>
        <v/>
      </c>
      <c r="R64" s="6">
        <f t="shared" si="11"/>
        <v>0</v>
      </c>
      <c r="S64" s="6">
        <f>IF(AND(D64&lt;=L$4,P64&lt;&gt;"Y"),IF(N64&lt;VLOOKUP(O64,Runners!A$3:CT$201,S$1,FALSE),IF(Y$2="zero",0,Y$2),0),0)</f>
        <v>0</v>
      </c>
      <c r="T64" s="6">
        <f t="shared" si="12"/>
        <v>0</v>
      </c>
      <c r="U64" s="2"/>
      <c r="V64" s="2" t="str">
        <f>IF(O64&lt;&gt;"",VLOOKUP(O64,Runners!CZ$3:DM$201,V$1,FALSE),"")</f>
        <v/>
      </c>
      <c r="W64" s="19" t="str">
        <f t="shared" si="13"/>
        <v/>
      </c>
    </row>
    <row r="65" spans="1:23" x14ac:dyDescent="0.2">
      <c r="A65" s="1" t="s">
        <v>150</v>
      </c>
      <c r="B65" s="3"/>
      <c r="C65" s="3">
        <f>IF(A65&lt;&gt;"",VLOOKUP(A65,Runners!A$3:AS$201,C$1,FALSE),0)</f>
        <v>3.6458333333333334E-3</v>
      </c>
      <c r="D65" s="6">
        <f t="shared" si="7"/>
        <v>61</v>
      </c>
      <c r="E65" s="2"/>
      <c r="F65" s="2">
        <f t="shared" si="8"/>
        <v>0</v>
      </c>
      <c r="J65" s="1" t="str">
        <f t="shared" si="9"/>
        <v>Julie Wiseman</v>
      </c>
      <c r="M65" s="8" t="str">
        <f>IF(D65&lt;=L$4,SMALL(E$4:E$202,D65),"")</f>
        <v/>
      </c>
      <c r="N65" s="8" t="str">
        <f>IF(D65&lt;=L$4,VLOOKUP(M65,E$4:F$202,2,FALSE),"")</f>
        <v/>
      </c>
      <c r="O65" s="1" t="str">
        <f>IF(D65&lt;=L$4,VLOOKUP(M65,E$4:J$202,6,FALSE),"")</f>
        <v/>
      </c>
      <c r="P65" s="40" t="str">
        <f>IF(D65&lt;=L$4,VLOOKUP(O65,A$4:B$202,2,FALSE),"")</f>
        <v/>
      </c>
      <c r="Q65" s="40" t="str">
        <f t="shared" si="10"/>
        <v/>
      </c>
      <c r="R65" s="6">
        <f t="shared" si="11"/>
        <v>0</v>
      </c>
      <c r="S65" s="6">
        <f>IF(AND(D65&lt;=L$4,P65&lt;&gt;"Y"),IF(N65&lt;VLOOKUP(O65,Runners!A$3:CT$201,S$1,FALSE),IF(Y$2="zero",0,Y$2),0),0)</f>
        <v>0</v>
      </c>
      <c r="T65" s="6">
        <f t="shared" si="12"/>
        <v>0</v>
      </c>
      <c r="U65" s="2"/>
      <c r="V65" s="2" t="str">
        <f>IF(O65&lt;&gt;"",VLOOKUP(O65,Runners!CZ$3:DM$201,V$1,FALSE),"")</f>
        <v/>
      </c>
      <c r="W65" s="19" t="str">
        <f t="shared" si="13"/>
        <v/>
      </c>
    </row>
    <row r="66" spans="1:23" x14ac:dyDescent="0.2">
      <c r="A66" s="1" t="s">
        <v>218</v>
      </c>
      <c r="C66" s="3">
        <f>IF(A66&lt;&gt;"",VLOOKUP(A66,Runners!A$3:AS$201,C$1,FALSE),0)</f>
        <v>1.40625E-2</v>
      </c>
      <c r="D66" s="6">
        <f t="shared" si="7"/>
        <v>62</v>
      </c>
      <c r="E66" s="2"/>
      <c r="F66" s="2">
        <f t="shared" si="8"/>
        <v>0</v>
      </c>
      <c r="J66" s="1" t="str">
        <f t="shared" si="9"/>
        <v>Kate Edwards</v>
      </c>
      <c r="M66" s="8" t="str">
        <f>IF(D66&lt;=L$4,SMALL(E$4:E$202,D66),"")</f>
        <v/>
      </c>
      <c r="N66" s="8" t="str">
        <f>IF(D66&lt;=L$4,VLOOKUP(M66,E$4:F$202,2,FALSE),"")</f>
        <v/>
      </c>
      <c r="O66" s="1" t="str">
        <f>IF(D66&lt;=L$4,VLOOKUP(M66,E$4:J$202,6,FALSE),"")</f>
        <v/>
      </c>
      <c r="P66" s="40" t="str">
        <f>IF(D66&lt;=L$4,VLOOKUP(O66,A$4:B$202,2,FALSE),"")</f>
        <v/>
      </c>
      <c r="Q66" s="40" t="str">
        <f t="shared" si="10"/>
        <v/>
      </c>
      <c r="R66" s="6">
        <f t="shared" si="11"/>
        <v>0</v>
      </c>
      <c r="S66" s="6">
        <f>IF(AND(D66&lt;=L$4,P66&lt;&gt;"Y"),IF(N66&lt;VLOOKUP(O66,Runners!A$3:CT$201,S$1,FALSE),IF(Y$2="zero",0,Y$2),0),0)</f>
        <v>0</v>
      </c>
      <c r="T66" s="6">
        <f t="shared" si="12"/>
        <v>0</v>
      </c>
      <c r="U66" s="2"/>
      <c r="V66" s="2" t="str">
        <f>IF(O66&lt;&gt;"",VLOOKUP(O66,Runners!CZ$3:DM$201,V$1,FALSE),"")</f>
        <v/>
      </c>
      <c r="W66" s="19" t="str">
        <f t="shared" si="13"/>
        <v/>
      </c>
    </row>
    <row r="67" spans="1:23" x14ac:dyDescent="0.2">
      <c r="A67" s="1" t="s">
        <v>16</v>
      </c>
      <c r="C67" s="3">
        <f>IF(A67&lt;&gt;"",VLOOKUP(A67,Runners!A$3:AS$201,C$1,FALSE),0)</f>
        <v>1.2673611111111111E-2</v>
      </c>
      <c r="D67" s="6">
        <f t="shared" si="7"/>
        <v>63</v>
      </c>
      <c r="E67" s="2"/>
      <c r="F67" s="2">
        <f t="shared" si="8"/>
        <v>0</v>
      </c>
      <c r="J67" s="1" t="str">
        <f t="shared" si="9"/>
        <v>Kathy Gaunt</v>
      </c>
      <c r="M67" s="8" t="str">
        <f>IF(D67&lt;=L$4,SMALL(E$4:E$202,D67),"")</f>
        <v/>
      </c>
      <c r="N67" s="8" t="str">
        <f>IF(D67&lt;=L$4,VLOOKUP(M67,E$4:F$202,2,FALSE),"")</f>
        <v/>
      </c>
      <c r="O67" s="1" t="str">
        <f>IF(D67&lt;=L$4,VLOOKUP(M67,E$4:J$202,6,FALSE),"")</f>
        <v/>
      </c>
      <c r="P67" s="40" t="str">
        <f>IF(D67&lt;=L$4,VLOOKUP(O67,A$4:B$202,2,FALSE),"")</f>
        <v/>
      </c>
      <c r="Q67" s="40" t="str">
        <f t="shared" si="10"/>
        <v/>
      </c>
      <c r="R67" s="6">
        <f t="shared" si="11"/>
        <v>0</v>
      </c>
      <c r="S67" s="6">
        <f>IF(AND(D67&lt;=L$4,P67&lt;&gt;"Y"),IF(N67&lt;VLOOKUP(O67,Runners!A$3:CT$201,S$1,FALSE),IF(Y$2="zero",0,Y$2),0),0)</f>
        <v>0</v>
      </c>
      <c r="T67" s="6">
        <f t="shared" si="12"/>
        <v>0</v>
      </c>
      <c r="U67" s="2"/>
      <c r="V67" s="2" t="str">
        <f>IF(O67&lt;&gt;"",VLOOKUP(O67,Runners!CZ$3:DM$201,V$1,FALSE),"")</f>
        <v/>
      </c>
      <c r="W67" s="19" t="str">
        <f t="shared" si="13"/>
        <v/>
      </c>
    </row>
    <row r="68" spans="1:23" x14ac:dyDescent="0.2">
      <c r="A68" s="1" t="s">
        <v>181</v>
      </c>
      <c r="C68" s="3">
        <f>IF(A68&lt;&gt;"",VLOOKUP(A68,Runners!A$3:AS$201,C$1,FALSE),0)</f>
        <v>1.1631944444444445E-2</v>
      </c>
      <c r="D68" s="6">
        <f t="shared" si="7"/>
        <v>64</v>
      </c>
      <c r="E68" s="2"/>
      <c r="F68" s="2">
        <f t="shared" si="8"/>
        <v>0</v>
      </c>
      <c r="J68" s="1" t="str">
        <f t="shared" si="9"/>
        <v>Katy McIntyre</v>
      </c>
      <c r="M68" s="8" t="str">
        <f>IF(D68&lt;=L$4,SMALL(E$4:E$202,D68),"")</f>
        <v/>
      </c>
      <c r="N68" s="8" t="str">
        <f>IF(D68&lt;=L$4,VLOOKUP(M68,E$4:F$202,2,FALSE),"")</f>
        <v/>
      </c>
      <c r="O68" s="1" t="str">
        <f>IF(D68&lt;=L$4,VLOOKUP(M68,E$4:J$202,6,FALSE),"")</f>
        <v/>
      </c>
      <c r="P68" s="40" t="str">
        <f>IF(D68&lt;=L$4,VLOOKUP(O68,A$4:B$202,2,FALSE),"")</f>
        <v/>
      </c>
      <c r="Q68" s="40" t="str">
        <f t="shared" si="10"/>
        <v/>
      </c>
      <c r="R68" s="6">
        <f t="shared" si="11"/>
        <v>0</v>
      </c>
      <c r="S68" s="6">
        <f>IF(AND(D68&lt;=L$4,P68&lt;&gt;"Y"),IF(N68&lt;VLOOKUP(O68,Runners!A$3:CT$201,S$1,FALSE),IF(Y$2="zero",0,Y$2),0),0)</f>
        <v>0</v>
      </c>
      <c r="T68" s="6">
        <f t="shared" si="12"/>
        <v>0</v>
      </c>
      <c r="U68" s="2"/>
      <c r="V68" s="2" t="str">
        <f>IF(O68&lt;&gt;"",VLOOKUP(O68,Runners!CZ$3:DM$201,V$1,FALSE),"")</f>
        <v/>
      </c>
      <c r="W68" s="19" t="str">
        <f t="shared" si="13"/>
        <v/>
      </c>
    </row>
    <row r="69" spans="1:23" x14ac:dyDescent="0.2">
      <c r="A69" s="1" t="s">
        <v>151</v>
      </c>
      <c r="C69" s="3">
        <f>IF(A69&lt;&gt;"",VLOOKUP(A69,Runners!A$3:AS$201,C$1,FALSE),0)</f>
        <v>1.2326388888888888E-2</v>
      </c>
      <c r="D69" s="6">
        <f t="shared" ref="D69:D100" si="15">D68+1</f>
        <v>65</v>
      </c>
      <c r="E69" s="2"/>
      <c r="F69" s="2">
        <f t="shared" ref="F69:F100" si="16">IF(E69&gt;0,E69-C69,0)</f>
        <v>0</v>
      </c>
      <c r="J69" s="1" t="str">
        <f t="shared" ref="J69:J100" si="17">A69</f>
        <v>Kevin Murray</v>
      </c>
      <c r="M69" s="8" t="str">
        <f>IF(D69&lt;=L$4,SMALL(E$4:E$202,D69),"")</f>
        <v/>
      </c>
      <c r="N69" s="8" t="str">
        <f>IF(D69&lt;=L$4,VLOOKUP(M69,E$4:F$202,2,FALSE),"")</f>
        <v/>
      </c>
      <c r="O69" s="1" t="str">
        <f>IF(D69&lt;=L$4,VLOOKUP(M69,E$4:J$202,6,FALSE),"")</f>
        <v/>
      </c>
      <c r="P69" s="40" t="str">
        <f>IF(D69&lt;=L$4,VLOOKUP(O69,A$4:B$202,2,FALSE),"")</f>
        <v/>
      </c>
      <c r="Q69" s="40" t="str">
        <f t="shared" ref="Q69:Q100" si="18">IF(D69&lt;=L$4,IF(P69="Y",Q68,Q68-1),"")</f>
        <v/>
      </c>
      <c r="R69" s="6">
        <f t="shared" ref="R69:R100" si="19">IF(Q69=Q68,0,IF(Q69&gt;0,Q69,1))</f>
        <v>0</v>
      </c>
      <c r="S69" s="6">
        <f>IF(AND(D69&lt;=L$4,P69&lt;&gt;"Y"),IF(N69&lt;VLOOKUP(O69,Runners!A$3:CT$201,S$1,FALSE),IF(Y$2="zero",0,Y$2),0),0)</f>
        <v>0</v>
      </c>
      <c r="T69" s="6">
        <f t="shared" ref="T69:T100" si="20">IF(AND(D69&lt;=L$4,P69&lt;&gt;"Y"),S69+R69,0)</f>
        <v>0</v>
      </c>
      <c r="U69" s="2"/>
      <c r="V69" s="2" t="str">
        <f>IF(O69&lt;&gt;"",VLOOKUP(O69,Runners!CZ$3:DM$201,V$1,FALSE),"")</f>
        <v/>
      </c>
      <c r="W69" s="19" t="str">
        <f t="shared" ref="W69:W100" si="21">IF(O69&lt;&gt;"",(V69-N69)/V69,"")</f>
        <v/>
      </c>
    </row>
    <row r="70" spans="1:23" x14ac:dyDescent="0.2">
      <c r="A70" s="1" t="s">
        <v>13</v>
      </c>
      <c r="B70" s="3"/>
      <c r="C70" s="3">
        <f>IF(A70&lt;&gt;"",VLOOKUP(A70,Runners!A$3:AS$201,C$1,FALSE),0)</f>
        <v>1.0937499999999999E-2</v>
      </c>
      <c r="D70" s="6">
        <f t="shared" si="15"/>
        <v>66</v>
      </c>
      <c r="E70" s="2"/>
      <c r="F70" s="2">
        <f t="shared" si="16"/>
        <v>0</v>
      </c>
      <c r="J70" s="1" t="str">
        <f t="shared" si="17"/>
        <v>Kirsten Burnett</v>
      </c>
      <c r="M70" s="8" t="str">
        <f>IF(D70&lt;=L$4,SMALL(E$4:E$202,D70),"")</f>
        <v/>
      </c>
      <c r="N70" s="8" t="str">
        <f>IF(D70&lt;=L$4,VLOOKUP(M70,E$4:F$202,2,FALSE),"")</f>
        <v/>
      </c>
      <c r="O70" s="1" t="str">
        <f>IF(D70&lt;=L$4,VLOOKUP(M70,E$4:J$202,6,FALSE),"")</f>
        <v/>
      </c>
      <c r="P70" s="40" t="str">
        <f>IF(D70&lt;=L$4,VLOOKUP(O70,A$4:B$202,2,FALSE),"")</f>
        <v/>
      </c>
      <c r="Q70" s="40" t="str">
        <f t="shared" si="18"/>
        <v/>
      </c>
      <c r="R70" s="6">
        <f t="shared" si="19"/>
        <v>0</v>
      </c>
      <c r="S70" s="6">
        <f>IF(AND(D70&lt;=L$4,P70&lt;&gt;"Y"),IF(N70&lt;VLOOKUP(O70,Runners!A$3:CT$201,S$1,FALSE),IF(Y$2="zero",0,Y$2),0),0)</f>
        <v>0</v>
      </c>
      <c r="T70" s="6">
        <f t="shared" si="20"/>
        <v>0</v>
      </c>
      <c r="U70" s="2"/>
      <c r="V70" s="2" t="str">
        <f>IF(O70&lt;&gt;"",VLOOKUP(O70,Runners!CZ$3:DM$201,V$1,FALSE),"")</f>
        <v/>
      </c>
      <c r="W70" s="19" t="str">
        <f t="shared" si="21"/>
        <v/>
      </c>
    </row>
    <row r="71" spans="1:23" x14ac:dyDescent="0.2">
      <c r="A71" s="1" t="s">
        <v>197</v>
      </c>
      <c r="C71" s="3">
        <f>IF(A71&lt;&gt;"",VLOOKUP(A71,Runners!A$3:AS$201,C$1,FALSE),0)</f>
        <v>1.4756944444444444E-2</v>
      </c>
      <c r="D71" s="6">
        <f t="shared" si="15"/>
        <v>67</v>
      </c>
      <c r="E71" s="2"/>
      <c r="F71" s="2">
        <f t="shared" si="16"/>
        <v>0</v>
      </c>
      <c r="J71" s="1" t="str">
        <f t="shared" si="17"/>
        <v>Laura Bremner</v>
      </c>
      <c r="M71" s="8" t="str">
        <f>IF(D71&lt;=L$4,SMALL(E$4:E$202,D71),"")</f>
        <v/>
      </c>
      <c r="N71" s="8" t="str">
        <f>IF(D71&lt;=L$4,VLOOKUP(M71,E$4:F$202,2,FALSE),"")</f>
        <v/>
      </c>
      <c r="O71" s="1" t="str">
        <f>IF(D71&lt;=L$4,VLOOKUP(M71,E$4:J$202,6,FALSE),"")</f>
        <v/>
      </c>
      <c r="P71" s="40" t="str">
        <f>IF(D71&lt;=L$4,VLOOKUP(O71,A$4:B$202,2,FALSE),"")</f>
        <v/>
      </c>
      <c r="Q71" s="40" t="str">
        <f t="shared" si="18"/>
        <v/>
      </c>
      <c r="R71" s="6">
        <f t="shared" si="19"/>
        <v>0</v>
      </c>
      <c r="S71" s="6">
        <f>IF(AND(D71&lt;=L$4,P71&lt;&gt;"Y"),IF(N71&lt;VLOOKUP(O71,Runners!A$3:CT$201,S$1,FALSE),IF(Y$2="zero",0,Y$2),0),0)</f>
        <v>0</v>
      </c>
      <c r="T71" s="6">
        <f t="shared" si="20"/>
        <v>0</v>
      </c>
      <c r="U71" s="2"/>
      <c r="V71" s="2" t="str">
        <f>IF(O71&lt;&gt;"",VLOOKUP(O71,Runners!CZ$3:DM$201,V$1,FALSE),"")</f>
        <v/>
      </c>
      <c r="W71" s="19" t="str">
        <f t="shared" si="21"/>
        <v/>
      </c>
    </row>
    <row r="72" spans="1:23" x14ac:dyDescent="0.2">
      <c r="A72" s="1" t="s">
        <v>11</v>
      </c>
      <c r="B72" s="3"/>
      <c r="C72" s="3">
        <f>IF(A72&lt;&gt;"",VLOOKUP(A72,Runners!A$3:AS$201,C$1,FALSE),0)</f>
        <v>9.7222222222222224E-3</v>
      </c>
      <c r="D72" s="6">
        <f t="shared" si="15"/>
        <v>68</v>
      </c>
      <c r="E72" s="2"/>
      <c r="F72" s="2">
        <f t="shared" si="16"/>
        <v>0</v>
      </c>
      <c r="J72" s="1" t="str">
        <f t="shared" si="17"/>
        <v>Laura Byrne</v>
      </c>
      <c r="M72" s="8" t="str">
        <f>IF(D72&lt;=L$4,SMALL(E$4:E$202,D72),"")</f>
        <v/>
      </c>
      <c r="N72" s="8" t="str">
        <f>IF(D72&lt;=L$4,VLOOKUP(M72,E$4:F$202,2,FALSE),"")</f>
        <v/>
      </c>
      <c r="O72" s="1" t="str">
        <f>IF(D72&lt;=L$4,VLOOKUP(M72,E$4:J$202,6,FALSE),"")</f>
        <v/>
      </c>
      <c r="P72" s="40" t="str">
        <f>IF(D72&lt;=L$4,VLOOKUP(O72,A$4:B$202,2,FALSE),"")</f>
        <v/>
      </c>
      <c r="Q72" s="40" t="str">
        <f t="shared" si="18"/>
        <v/>
      </c>
      <c r="R72" s="6">
        <f t="shared" si="19"/>
        <v>0</v>
      </c>
      <c r="S72" s="6">
        <f>IF(AND(D72&lt;=L$4,P72&lt;&gt;"Y"),IF(N72&lt;VLOOKUP(O72,Runners!A$3:CT$201,S$1,FALSE),IF(Y$2="zero",0,Y$2),0),0)</f>
        <v>0</v>
      </c>
      <c r="T72" s="6">
        <f t="shared" si="20"/>
        <v>0</v>
      </c>
      <c r="U72" s="2"/>
      <c r="V72" s="2" t="str">
        <f>IF(O72&lt;&gt;"",VLOOKUP(O72,Runners!CZ$3:DM$201,V$1,FALSE),"")</f>
        <v/>
      </c>
      <c r="W72" s="19" t="str">
        <f t="shared" si="21"/>
        <v/>
      </c>
    </row>
    <row r="73" spans="1:23" x14ac:dyDescent="0.2">
      <c r="A73" s="1" t="s">
        <v>222</v>
      </c>
      <c r="B73" s="1" t="s">
        <v>219</v>
      </c>
      <c r="C73" s="3">
        <f>IF(A73&lt;&gt;"",VLOOKUP(A73,Runners!A$3:AS$201,C$1,FALSE),0)</f>
        <v>1.3888888888888888E-2</v>
      </c>
      <c r="D73" s="6">
        <f t="shared" si="15"/>
        <v>69</v>
      </c>
      <c r="E73" s="2"/>
      <c r="F73" s="2">
        <f t="shared" si="16"/>
        <v>0</v>
      </c>
      <c r="J73" s="1" t="str">
        <f t="shared" si="17"/>
        <v>Lee Ramsden</v>
      </c>
      <c r="M73" s="8" t="str">
        <f>IF(D73&lt;=L$4,SMALL(E$4:E$202,D73),"")</f>
        <v/>
      </c>
      <c r="N73" s="8" t="str">
        <f>IF(D73&lt;=L$4,VLOOKUP(M73,E$4:F$202,2,FALSE),"")</f>
        <v/>
      </c>
      <c r="O73" s="1" t="str">
        <f>IF(D73&lt;=L$4,VLOOKUP(M73,E$4:J$202,6,FALSE),"")</f>
        <v/>
      </c>
      <c r="P73" s="40" t="str">
        <f>IF(D73&lt;=L$4,VLOOKUP(O73,A$4:B$202,2,FALSE),"")</f>
        <v/>
      </c>
      <c r="Q73" s="40" t="str">
        <f t="shared" si="18"/>
        <v/>
      </c>
      <c r="R73" s="6">
        <f t="shared" si="19"/>
        <v>0</v>
      </c>
      <c r="S73" s="6">
        <f>IF(AND(D73&lt;=L$4,P73&lt;&gt;"Y"),IF(N73&lt;VLOOKUP(O73,Runners!A$3:CT$201,S$1,FALSE),IF(Y$2="zero",0,Y$2),0),0)</f>
        <v>0</v>
      </c>
      <c r="T73" s="6">
        <f t="shared" si="20"/>
        <v>0</v>
      </c>
      <c r="U73" s="2"/>
      <c r="V73" s="2" t="str">
        <f>IF(O73&lt;&gt;"",VLOOKUP(O73,Runners!CZ$3:DM$201,V$1,FALSE),"")</f>
        <v/>
      </c>
      <c r="W73" s="19" t="str">
        <f t="shared" si="21"/>
        <v/>
      </c>
    </row>
    <row r="74" spans="1:23" x14ac:dyDescent="0.2">
      <c r="A74" s="1" t="s">
        <v>169</v>
      </c>
      <c r="C74" s="3">
        <f>IF(A74&lt;&gt;"",VLOOKUP(A74,Runners!A$3:AS$201,C$1,FALSE),0)</f>
        <v>1.6319444444444445E-2</v>
      </c>
      <c r="D74" s="6">
        <f t="shared" si="15"/>
        <v>70</v>
      </c>
      <c r="E74" s="2"/>
      <c r="F74" s="2">
        <f t="shared" si="16"/>
        <v>0</v>
      </c>
      <c r="J74" s="1" t="str">
        <f t="shared" si="17"/>
        <v>Lee Vaudrey</v>
      </c>
      <c r="M74" s="8" t="str">
        <f>IF(D74&lt;=L$4,SMALL(E$4:E$202,D74),"")</f>
        <v/>
      </c>
      <c r="N74" s="8" t="str">
        <f>IF(D74&lt;=L$4,VLOOKUP(M74,E$4:F$202,2,FALSE),"")</f>
        <v/>
      </c>
      <c r="O74" s="1" t="str">
        <f>IF(D74&lt;=L$4,VLOOKUP(M74,E$4:J$202,6,FALSE),"")</f>
        <v/>
      </c>
      <c r="P74" s="40" t="str">
        <f>IF(D74&lt;=L$4,VLOOKUP(O74,A$4:B$202,2,FALSE),"")</f>
        <v/>
      </c>
      <c r="Q74" s="40" t="str">
        <f t="shared" si="18"/>
        <v/>
      </c>
      <c r="R74" s="6">
        <f t="shared" si="19"/>
        <v>0</v>
      </c>
      <c r="S74" s="6">
        <f>IF(AND(D74&lt;=L$4,P74&lt;&gt;"Y"),IF(N74&lt;VLOOKUP(O74,Runners!A$3:CT$201,S$1,FALSE),IF(Y$2="zero",0,Y$2),0),0)</f>
        <v>0</v>
      </c>
      <c r="T74" s="6">
        <f t="shared" si="20"/>
        <v>0</v>
      </c>
      <c r="U74" s="2"/>
      <c r="V74" s="2" t="str">
        <f>IF(O74&lt;&gt;"",VLOOKUP(O74,Runners!CZ$3:DM$201,V$1,FALSE),"")</f>
        <v/>
      </c>
      <c r="W74" s="19" t="str">
        <f t="shared" si="21"/>
        <v/>
      </c>
    </row>
    <row r="75" spans="1:23" x14ac:dyDescent="0.2">
      <c r="A75" s="1" t="s">
        <v>167</v>
      </c>
      <c r="C75" s="3">
        <f>IF(A75&lt;&gt;"",VLOOKUP(A75,Runners!A$3:AS$201,C$1,FALSE),0)</f>
        <v>1.545138888888889E-2</v>
      </c>
      <c r="D75" s="6">
        <f t="shared" si="15"/>
        <v>71</v>
      </c>
      <c r="E75" s="2"/>
      <c r="F75" s="2">
        <f t="shared" si="16"/>
        <v>0</v>
      </c>
      <c r="J75" s="1" t="str">
        <f t="shared" si="17"/>
        <v>Lewis McAfee</v>
      </c>
      <c r="M75" s="8" t="str">
        <f>IF(D75&lt;=L$4,SMALL(E$4:E$202,D75),"")</f>
        <v/>
      </c>
      <c r="N75" s="8" t="str">
        <f>IF(D75&lt;=L$4,VLOOKUP(M75,E$4:F$202,2,FALSE),"")</f>
        <v/>
      </c>
      <c r="O75" s="1" t="str">
        <f>IF(D75&lt;=L$4,VLOOKUP(M75,E$4:J$202,6,FALSE),"")</f>
        <v/>
      </c>
      <c r="P75" s="40" t="str">
        <f>IF(D75&lt;=L$4,VLOOKUP(O75,A$4:B$202,2,FALSE),"")</f>
        <v/>
      </c>
      <c r="Q75" s="40" t="str">
        <f t="shared" si="18"/>
        <v/>
      </c>
      <c r="R75" s="6">
        <f t="shared" si="19"/>
        <v>0</v>
      </c>
      <c r="S75" s="6">
        <f>IF(AND(D75&lt;=L$4,P75&lt;&gt;"Y"),IF(N75&lt;VLOOKUP(O75,Runners!A$3:CT$201,S$1,FALSE),IF(Y$2="zero",0,Y$2),0),0)</f>
        <v>0</v>
      </c>
      <c r="T75" s="6">
        <f t="shared" si="20"/>
        <v>0</v>
      </c>
      <c r="U75" s="2"/>
      <c r="V75" s="2" t="str">
        <f>IF(O75&lt;&gt;"",VLOOKUP(O75,Runners!CZ$3:DM$201,V$1,FALSE),"")</f>
        <v/>
      </c>
      <c r="W75" s="19" t="str">
        <f t="shared" si="21"/>
        <v/>
      </c>
    </row>
    <row r="76" spans="1:23" x14ac:dyDescent="0.2">
      <c r="A76" s="1" t="s">
        <v>195</v>
      </c>
      <c r="C76" s="3">
        <f>IF(A76&lt;&gt;"",VLOOKUP(A76,Runners!A$3:AS$201,C$1,FALSE),0)</f>
        <v>1.0937499999999999E-2</v>
      </c>
      <c r="D76" s="6">
        <f t="shared" si="15"/>
        <v>72</v>
      </c>
      <c r="E76" s="2"/>
      <c r="F76" s="2">
        <f t="shared" si="16"/>
        <v>0</v>
      </c>
      <c r="J76" s="1" t="str">
        <f t="shared" si="17"/>
        <v>Linda Chadderton</v>
      </c>
      <c r="M76" s="8" t="str">
        <f>IF(D76&lt;=L$4,SMALL(E$4:E$202,D76),"")</f>
        <v/>
      </c>
      <c r="N76" s="8" t="str">
        <f>IF(D76&lt;=L$4,VLOOKUP(M76,E$4:F$202,2,FALSE),"")</f>
        <v/>
      </c>
      <c r="O76" s="1" t="str">
        <f>IF(D76&lt;=L$4,VLOOKUP(M76,E$4:J$202,6,FALSE),"")</f>
        <v/>
      </c>
      <c r="P76" s="40" t="str">
        <f>IF(D76&lt;=L$4,VLOOKUP(O76,A$4:B$202,2,FALSE),"")</f>
        <v/>
      </c>
      <c r="Q76" s="40" t="str">
        <f t="shared" si="18"/>
        <v/>
      </c>
      <c r="R76" s="6">
        <f t="shared" si="19"/>
        <v>0</v>
      </c>
      <c r="S76" s="6">
        <f>IF(AND(D76&lt;=L$4,P76&lt;&gt;"Y"),IF(N76&lt;VLOOKUP(O76,Runners!A$3:CT$201,S$1,FALSE),IF(Y$2="zero",0,Y$2),0),0)</f>
        <v>0</v>
      </c>
      <c r="T76" s="6">
        <f t="shared" si="20"/>
        <v>0</v>
      </c>
      <c r="U76" s="2"/>
      <c r="V76" s="2" t="str">
        <f>IF(O76&lt;&gt;"",VLOOKUP(O76,Runners!CZ$3:DM$201,V$1,FALSE),"")</f>
        <v/>
      </c>
      <c r="W76" s="19" t="str">
        <f t="shared" si="21"/>
        <v/>
      </c>
    </row>
    <row r="77" spans="1:23" x14ac:dyDescent="0.2">
      <c r="A77" s="1" t="s">
        <v>165</v>
      </c>
      <c r="C77" s="3">
        <f>IF(A77&lt;&gt;"",VLOOKUP(A77,Runners!A$3:AS$201,C$1,FALSE),0)</f>
        <v>1.7534722222222222E-2</v>
      </c>
      <c r="D77" s="6">
        <f t="shared" si="15"/>
        <v>73</v>
      </c>
      <c r="E77" s="2"/>
      <c r="F77" s="2">
        <f t="shared" si="16"/>
        <v>0</v>
      </c>
      <c r="J77" s="1" t="str">
        <f t="shared" si="17"/>
        <v>Liz Abbott</v>
      </c>
      <c r="M77" s="8" t="str">
        <f>IF(D77&lt;=L$4,SMALL(E$4:E$202,D77),"")</f>
        <v/>
      </c>
      <c r="N77" s="8" t="str">
        <f>IF(D77&lt;=L$4,VLOOKUP(M77,E$4:F$202,2,FALSE),"")</f>
        <v/>
      </c>
      <c r="O77" s="1" t="str">
        <f>IF(D77&lt;=L$4,VLOOKUP(M77,E$4:J$202,6,FALSE),"")</f>
        <v/>
      </c>
      <c r="P77" s="40" t="str">
        <f>IF(D77&lt;=L$4,VLOOKUP(O77,A$4:B$202,2,FALSE),"")</f>
        <v/>
      </c>
      <c r="Q77" s="40" t="str">
        <f t="shared" si="18"/>
        <v/>
      </c>
      <c r="R77" s="6">
        <f t="shared" si="19"/>
        <v>0</v>
      </c>
      <c r="S77" s="6">
        <f>IF(AND(D77&lt;=L$4,P77&lt;&gt;"Y"),IF(N77&lt;VLOOKUP(O77,Runners!A$3:CT$201,S$1,FALSE),IF(Y$2="zero",0,Y$2),0),0)</f>
        <v>0</v>
      </c>
      <c r="T77" s="6">
        <f t="shared" si="20"/>
        <v>0</v>
      </c>
      <c r="U77" s="2"/>
      <c r="V77" s="2" t="str">
        <f>IF(O77&lt;&gt;"",VLOOKUP(O77,Runners!CZ$3:DM$201,V$1,FALSE),"")</f>
        <v/>
      </c>
      <c r="W77" s="19" t="str">
        <f t="shared" si="21"/>
        <v/>
      </c>
    </row>
    <row r="78" spans="1:23" x14ac:dyDescent="0.2">
      <c r="A78" s="1" t="s">
        <v>221</v>
      </c>
      <c r="B78" s="1" t="s">
        <v>219</v>
      </c>
      <c r="C78" s="3">
        <f>IF(A78&lt;&gt;"",VLOOKUP(A78,Runners!A$3:AS$201,C$1,FALSE),0)</f>
        <v>3.472222222222222E-3</v>
      </c>
      <c r="D78" s="6">
        <f t="shared" si="15"/>
        <v>74</v>
      </c>
      <c r="E78" s="2"/>
      <c r="F78" s="2">
        <f t="shared" si="16"/>
        <v>0</v>
      </c>
      <c r="J78" s="1" t="str">
        <f t="shared" si="17"/>
        <v>Liz Boon</v>
      </c>
      <c r="M78" s="8" t="str">
        <f>IF(D78&lt;=L$4,SMALL(E$4:E$202,D78),"")</f>
        <v/>
      </c>
      <c r="N78" s="8" t="str">
        <f>IF(D78&lt;=L$4,VLOOKUP(M78,E$4:F$202,2,FALSE),"")</f>
        <v/>
      </c>
      <c r="O78" s="1" t="str">
        <f>IF(D78&lt;=L$4,VLOOKUP(M78,E$4:J$202,6,FALSE),"")</f>
        <v/>
      </c>
      <c r="P78" s="40" t="str">
        <f>IF(D78&lt;=L$4,VLOOKUP(O78,A$4:B$202,2,FALSE),"")</f>
        <v/>
      </c>
      <c r="Q78" s="40" t="str">
        <f t="shared" si="18"/>
        <v/>
      </c>
      <c r="R78" s="6">
        <f t="shared" si="19"/>
        <v>0</v>
      </c>
      <c r="S78" s="6">
        <f>IF(AND(D78&lt;=L$4,P78&lt;&gt;"Y"),IF(N78&lt;VLOOKUP(O78,Runners!A$3:CT$201,S$1,FALSE),IF(Y$2="zero",0,Y$2),0),0)</f>
        <v>0</v>
      </c>
      <c r="T78" s="6">
        <f t="shared" si="20"/>
        <v>0</v>
      </c>
      <c r="U78" s="2"/>
      <c r="V78" s="2" t="str">
        <f>IF(O78&lt;&gt;"",VLOOKUP(O78,Runners!CZ$3:DM$201,V$1,FALSE),"")</f>
        <v/>
      </c>
      <c r="W78" s="19" t="str">
        <f t="shared" si="21"/>
        <v/>
      </c>
    </row>
    <row r="79" spans="1:23" x14ac:dyDescent="0.2">
      <c r="A79" s="1" t="s">
        <v>157</v>
      </c>
      <c r="B79" s="3"/>
      <c r="C79" s="3">
        <f>IF(A79&lt;&gt;"",VLOOKUP(A79,Runners!A$3:AS$201,C$1,FALSE),0)</f>
        <v>1.0416666666666666E-2</v>
      </c>
      <c r="D79" s="6">
        <f t="shared" si="15"/>
        <v>75</v>
      </c>
      <c r="E79" s="2"/>
      <c r="F79" s="2">
        <f t="shared" si="16"/>
        <v>0</v>
      </c>
      <c r="J79" s="1" t="str">
        <f t="shared" si="17"/>
        <v>Liz Canavan</v>
      </c>
      <c r="M79" s="8" t="str">
        <f>IF(D79&lt;=L$4,SMALL(E$4:E$202,D79),"")</f>
        <v/>
      </c>
      <c r="N79" s="8" t="str">
        <f>IF(D79&lt;=L$4,VLOOKUP(M79,E$4:F$202,2,FALSE),"")</f>
        <v/>
      </c>
      <c r="O79" s="1" t="str">
        <f>IF(D79&lt;=L$4,VLOOKUP(M79,E$4:J$202,6,FALSE),"")</f>
        <v/>
      </c>
      <c r="P79" s="40" t="str">
        <f>IF(D79&lt;=L$4,VLOOKUP(O79,A$4:B$202,2,FALSE),"")</f>
        <v/>
      </c>
      <c r="Q79" s="40" t="str">
        <f t="shared" si="18"/>
        <v/>
      </c>
      <c r="R79" s="6">
        <f t="shared" si="19"/>
        <v>0</v>
      </c>
      <c r="S79" s="6">
        <f>IF(AND(D79&lt;=L$4,P79&lt;&gt;"Y"),IF(N79&lt;VLOOKUP(O79,Runners!A$3:CT$201,S$1,FALSE),IF(Y$2="zero",0,Y$2),0),0)</f>
        <v>0</v>
      </c>
      <c r="T79" s="6">
        <f t="shared" si="20"/>
        <v>0</v>
      </c>
      <c r="U79" s="2"/>
      <c r="V79" s="2" t="str">
        <f>IF(O79&lt;&gt;"",VLOOKUP(O79,Runners!CZ$3:DM$201,V$1,FALSE),"")</f>
        <v/>
      </c>
      <c r="W79" s="19" t="str">
        <f t="shared" si="21"/>
        <v/>
      </c>
    </row>
    <row r="80" spans="1:23" x14ac:dyDescent="0.2">
      <c r="A80" s="1" t="s">
        <v>183</v>
      </c>
      <c r="C80" s="3">
        <f>IF(A80&lt;&gt;"",VLOOKUP(A80,Runners!A$3:AS$201,C$1,FALSE),0)</f>
        <v>1.4930555555555556E-2</v>
      </c>
      <c r="D80" s="6">
        <f t="shared" si="15"/>
        <v>76</v>
      </c>
      <c r="E80" s="2"/>
      <c r="F80" s="2">
        <f t="shared" si="16"/>
        <v>0</v>
      </c>
      <c r="J80" s="1" t="str">
        <f t="shared" si="17"/>
        <v>Louise Cox</v>
      </c>
      <c r="M80" s="8" t="str">
        <f>IF(D80&lt;=L$4,SMALL(E$4:E$202,D80),"")</f>
        <v/>
      </c>
      <c r="N80" s="8" t="str">
        <f>IF(D80&lt;=L$4,VLOOKUP(M80,E$4:F$202,2,FALSE),"")</f>
        <v/>
      </c>
      <c r="O80" s="1" t="str">
        <f>IF(D80&lt;=L$4,VLOOKUP(M80,E$4:J$202,6,FALSE),"")</f>
        <v/>
      </c>
      <c r="P80" s="40" t="str">
        <f>IF(D80&lt;=L$4,VLOOKUP(O80,A$4:B$202,2,FALSE),"")</f>
        <v/>
      </c>
      <c r="Q80" s="40" t="str">
        <f t="shared" si="18"/>
        <v/>
      </c>
      <c r="R80" s="6">
        <f t="shared" si="19"/>
        <v>0</v>
      </c>
      <c r="S80" s="6">
        <f>IF(AND(D80&lt;=L$4,P80&lt;&gt;"Y"),IF(N80&lt;VLOOKUP(O80,Runners!A$3:CT$201,S$1,FALSE),IF(Y$2="zero",0,Y$2),0),0)</f>
        <v>0</v>
      </c>
      <c r="T80" s="6">
        <f t="shared" si="20"/>
        <v>0</v>
      </c>
      <c r="U80" s="2"/>
      <c r="V80" s="2" t="str">
        <f>IF(O80&lt;&gt;"",VLOOKUP(O80,Runners!CZ$3:DM$201,V$1,FALSE),"")</f>
        <v/>
      </c>
      <c r="W80" s="19" t="str">
        <f t="shared" si="21"/>
        <v/>
      </c>
    </row>
    <row r="81" spans="1:23" x14ac:dyDescent="0.2">
      <c r="A81" s="41" t="s">
        <v>185</v>
      </c>
      <c r="C81" s="3">
        <f>IF(A81&lt;&gt;"",VLOOKUP(A81,Runners!A$3:AS$201,C$1,FALSE),0)</f>
        <v>1.3020833333333334E-2</v>
      </c>
      <c r="D81" s="6">
        <f t="shared" si="15"/>
        <v>77</v>
      </c>
      <c r="E81" s="2"/>
      <c r="F81" s="2">
        <f t="shared" si="16"/>
        <v>0</v>
      </c>
      <c r="J81" s="1" t="str">
        <f t="shared" si="17"/>
        <v>Maddy Markham</v>
      </c>
      <c r="M81" s="8" t="str">
        <f>IF(D81&lt;=L$4,SMALL(E$4:E$202,D81),"")</f>
        <v/>
      </c>
      <c r="N81" s="8" t="str">
        <f>IF(D81&lt;=L$4,VLOOKUP(M81,E$4:F$202,2,FALSE),"")</f>
        <v/>
      </c>
      <c r="O81" s="1" t="str">
        <f>IF(D81&lt;=L$4,VLOOKUP(M81,E$4:J$202,6,FALSE),"")</f>
        <v/>
      </c>
      <c r="P81" s="40" t="str">
        <f>IF(D81&lt;=L$4,VLOOKUP(O81,A$4:B$202,2,FALSE),"")</f>
        <v/>
      </c>
      <c r="Q81" s="40" t="str">
        <f t="shared" si="18"/>
        <v/>
      </c>
      <c r="R81" s="6">
        <f t="shared" si="19"/>
        <v>0</v>
      </c>
      <c r="S81" s="6">
        <f>IF(AND(D81&lt;=L$4,P81&lt;&gt;"Y"),IF(N81&lt;VLOOKUP(O81,Runners!A$3:CT$201,S$1,FALSE),IF(Y$2="zero",0,Y$2),0),0)</f>
        <v>0</v>
      </c>
      <c r="T81" s="6">
        <f t="shared" si="20"/>
        <v>0</v>
      </c>
      <c r="U81" s="2"/>
      <c r="V81" s="2" t="str">
        <f>IF(O81&lt;&gt;"",VLOOKUP(O81,Runners!CZ$3:DM$201,V$1,FALSE),"")</f>
        <v/>
      </c>
      <c r="W81" s="19" t="str">
        <f t="shared" si="21"/>
        <v/>
      </c>
    </row>
    <row r="82" spans="1:23" x14ac:dyDescent="0.2">
      <c r="A82" s="1" t="s">
        <v>145</v>
      </c>
      <c r="C82" s="3">
        <f>IF(A82&lt;&gt;"",VLOOKUP(A82,Runners!A$3:AS$201,C$1,FALSE),0)</f>
        <v>1.5972222222222221E-2</v>
      </c>
      <c r="D82" s="6">
        <f t="shared" si="15"/>
        <v>78</v>
      </c>
      <c r="E82" s="2"/>
      <c r="F82" s="2">
        <f t="shared" si="16"/>
        <v>0</v>
      </c>
      <c r="J82" s="1" t="str">
        <f t="shared" si="17"/>
        <v>Mark Hughes</v>
      </c>
      <c r="M82" s="8" t="str">
        <f>IF(D82&lt;=L$4,SMALL(E$4:E$202,D82),"")</f>
        <v/>
      </c>
      <c r="N82" s="8" t="str">
        <f>IF(D82&lt;=L$4,VLOOKUP(M82,E$4:F$202,2,FALSE),"")</f>
        <v/>
      </c>
      <c r="O82" s="1" t="str">
        <f>IF(D82&lt;=L$4,VLOOKUP(M82,E$4:J$202,6,FALSE),"")</f>
        <v/>
      </c>
      <c r="P82" s="40" t="str">
        <f>IF(D82&lt;=L$4,VLOOKUP(O82,A$4:B$202,2,FALSE),"")</f>
        <v/>
      </c>
      <c r="Q82" s="40" t="str">
        <f t="shared" si="18"/>
        <v/>
      </c>
      <c r="R82" s="6">
        <f t="shared" si="19"/>
        <v>0</v>
      </c>
      <c r="S82" s="6">
        <f>IF(AND(D82&lt;=L$4,P82&lt;&gt;"Y"),IF(N82&lt;VLOOKUP(O82,Runners!A$3:CT$201,S$1,FALSE),IF(Y$2="zero",0,Y$2),0),0)</f>
        <v>0</v>
      </c>
      <c r="T82" s="6">
        <f t="shared" si="20"/>
        <v>0</v>
      </c>
      <c r="U82" s="2"/>
      <c r="V82" s="2" t="str">
        <f>IF(O82&lt;&gt;"",VLOOKUP(O82,Runners!CZ$3:DM$201,V$1,FALSE),"")</f>
        <v/>
      </c>
      <c r="W82" s="19" t="str">
        <f t="shared" si="21"/>
        <v/>
      </c>
    </row>
    <row r="83" spans="1:23" x14ac:dyDescent="0.2">
      <c r="A83" s="1" t="s">
        <v>210</v>
      </c>
      <c r="C83" s="3">
        <f>IF(A83&lt;&gt;"",VLOOKUP(A83,Runners!A$3:AS$201,C$1,FALSE),0)</f>
        <v>1.40625E-2</v>
      </c>
      <c r="D83" s="6">
        <f t="shared" si="15"/>
        <v>79</v>
      </c>
      <c r="E83" s="2"/>
      <c r="F83" s="2">
        <f t="shared" si="16"/>
        <v>0</v>
      </c>
      <c r="J83" s="1" t="str">
        <f t="shared" si="17"/>
        <v>Mark Johnston</v>
      </c>
      <c r="M83" s="8" t="str">
        <f>IF(D83&lt;=L$4,SMALL(E$4:E$202,D83),"")</f>
        <v/>
      </c>
      <c r="N83" s="8" t="str">
        <f>IF(D83&lt;=L$4,VLOOKUP(M83,E$4:F$202,2,FALSE),"")</f>
        <v/>
      </c>
      <c r="O83" s="1" t="str">
        <f>IF(D83&lt;=L$4,VLOOKUP(M83,E$4:J$202,6,FALSE),"")</f>
        <v/>
      </c>
      <c r="P83" s="40" t="str">
        <f>IF(D83&lt;=L$4,VLOOKUP(O83,A$4:B$202,2,FALSE),"")</f>
        <v/>
      </c>
      <c r="Q83" s="40" t="str">
        <f t="shared" si="18"/>
        <v/>
      </c>
      <c r="R83" s="6">
        <f t="shared" si="19"/>
        <v>0</v>
      </c>
      <c r="S83" s="6">
        <f>IF(AND(D83&lt;=L$4,P83&lt;&gt;"Y"),IF(N83&lt;VLOOKUP(O83,Runners!A$3:CT$201,S$1,FALSE),IF(Y$2="zero",0,Y$2),0),0)</f>
        <v>0</v>
      </c>
      <c r="T83" s="6">
        <f t="shared" si="20"/>
        <v>0</v>
      </c>
      <c r="U83" s="2"/>
      <c r="V83" s="2" t="str">
        <f>IF(O83&lt;&gt;"",VLOOKUP(O83,Runners!CZ$3:DM$201,V$1,FALSE),"")</f>
        <v/>
      </c>
      <c r="W83" s="19" t="str">
        <f t="shared" si="21"/>
        <v/>
      </c>
    </row>
    <row r="84" spans="1:23" x14ac:dyDescent="0.2">
      <c r="A84" s="1" t="s">
        <v>26</v>
      </c>
      <c r="C84" s="3">
        <f>IF(A84&lt;&gt;"",VLOOKUP(A84,Runners!A$3:AS$201,C$1,FALSE),0)</f>
        <v>1.6145833333333335E-2</v>
      </c>
      <c r="D84" s="6">
        <f t="shared" si="15"/>
        <v>80</v>
      </c>
      <c r="E84" s="2"/>
      <c r="F84" s="2">
        <f t="shared" si="16"/>
        <v>0</v>
      </c>
      <c r="J84" s="1" t="str">
        <f t="shared" si="17"/>
        <v>Mark Selby</v>
      </c>
      <c r="M84" s="8" t="str">
        <f>IF(D84&lt;=L$4,SMALL(E$4:E$202,D84),"")</f>
        <v/>
      </c>
      <c r="N84" s="8" t="str">
        <f>IF(D84&lt;=L$4,VLOOKUP(M84,E$4:F$202,2,FALSE),"")</f>
        <v/>
      </c>
      <c r="O84" s="1" t="str">
        <f>IF(D84&lt;=L$4,VLOOKUP(M84,E$4:J$202,6,FALSE),"")</f>
        <v/>
      </c>
      <c r="P84" s="40" t="str">
        <f>IF(D84&lt;=L$4,VLOOKUP(O84,A$4:B$202,2,FALSE),"")</f>
        <v/>
      </c>
      <c r="Q84" s="40" t="str">
        <f t="shared" si="18"/>
        <v/>
      </c>
      <c r="R84" s="6">
        <f t="shared" si="19"/>
        <v>0</v>
      </c>
      <c r="S84" s="6">
        <f>IF(AND(D84&lt;=L$4,P84&lt;&gt;"Y"),IF(N84&lt;VLOOKUP(O84,Runners!A$3:CT$201,S$1,FALSE),IF(Y$2="zero",0,Y$2),0),0)</f>
        <v>0</v>
      </c>
      <c r="T84" s="6">
        <f t="shared" si="20"/>
        <v>0</v>
      </c>
      <c r="U84" s="2"/>
      <c r="V84" s="2" t="str">
        <f>IF(O84&lt;&gt;"",VLOOKUP(O84,Runners!CZ$3:DM$201,V$1,FALSE),"")</f>
        <v/>
      </c>
      <c r="W84" s="19" t="str">
        <f t="shared" si="21"/>
        <v/>
      </c>
    </row>
    <row r="85" spans="1:23" x14ac:dyDescent="0.2">
      <c r="A85" s="1" t="s">
        <v>224</v>
      </c>
      <c r="B85" s="3" t="s">
        <v>219</v>
      </c>
      <c r="C85" s="3">
        <f>IF(A85&lt;&gt;"",VLOOKUP(A85,Runners!A$3:AS$201,C$1,FALSE),0)</f>
        <v>1.40625E-2</v>
      </c>
      <c r="D85" s="6">
        <f t="shared" si="15"/>
        <v>81</v>
      </c>
      <c r="E85" s="2">
        <v>3.6724537037037035E-2</v>
      </c>
      <c r="F85" s="2">
        <f t="shared" si="16"/>
        <v>2.2662037037037036E-2</v>
      </c>
      <c r="J85" s="1" t="str">
        <f t="shared" si="17"/>
        <v>Matt Ames</v>
      </c>
      <c r="M85" s="8" t="str">
        <f>IF(D85&lt;=L$4,SMALL(E$4:E$202,D85),"")</f>
        <v/>
      </c>
      <c r="N85" s="8" t="str">
        <f>IF(D85&lt;=L$4,VLOOKUP(M85,E$4:F$202,2,FALSE),"")</f>
        <v/>
      </c>
      <c r="O85" s="1" t="str">
        <f>IF(D85&lt;=L$4,VLOOKUP(M85,E$4:J$202,6,FALSE),"")</f>
        <v/>
      </c>
      <c r="P85" s="40" t="str">
        <f>IF(D85&lt;=L$4,VLOOKUP(O85,A$4:B$202,2,FALSE),"")</f>
        <v/>
      </c>
      <c r="Q85" s="40" t="str">
        <f t="shared" si="18"/>
        <v/>
      </c>
      <c r="R85" s="6">
        <f t="shared" si="19"/>
        <v>0</v>
      </c>
      <c r="S85" s="6">
        <f>IF(AND(D85&lt;=L$4,P85&lt;&gt;"Y"),IF(N85&lt;VLOOKUP(O85,Runners!A$3:CT$201,S$1,FALSE),IF(Y$2="zero",0,Y$2),0),0)</f>
        <v>0</v>
      </c>
      <c r="T85" s="6">
        <f t="shared" si="20"/>
        <v>0</v>
      </c>
      <c r="U85" s="2"/>
      <c r="V85" s="2" t="str">
        <f>IF(O85&lt;&gt;"",VLOOKUP(O85,Runners!CZ$3:DM$201,V$1,FALSE),"")</f>
        <v/>
      </c>
      <c r="W85" s="19" t="str">
        <f t="shared" si="21"/>
        <v/>
      </c>
    </row>
    <row r="86" spans="1:23" x14ac:dyDescent="0.2">
      <c r="A86" s="1" t="s">
        <v>196</v>
      </c>
      <c r="C86" s="3">
        <f>IF(A86&lt;&gt;"",VLOOKUP(A86,Runners!A$3:AS$201,C$1,FALSE),0)</f>
        <v>1.8229166666666668E-2</v>
      </c>
      <c r="D86" s="6">
        <f t="shared" si="15"/>
        <v>82</v>
      </c>
      <c r="E86" s="2"/>
      <c r="F86" s="2">
        <f t="shared" si="16"/>
        <v>0</v>
      </c>
      <c r="J86" s="1" t="str">
        <f t="shared" si="17"/>
        <v>Matthew Holton</v>
      </c>
      <c r="M86" s="8" t="str">
        <f>IF(D86&lt;=L$4,SMALL(E$4:E$202,D86),"")</f>
        <v/>
      </c>
      <c r="N86" s="8" t="str">
        <f>IF(D86&lt;=L$4,VLOOKUP(M86,E$4:F$202,2,FALSE),"")</f>
        <v/>
      </c>
      <c r="O86" s="1" t="str">
        <f>IF(D86&lt;=L$4,VLOOKUP(M86,E$4:J$202,6,FALSE),"")</f>
        <v/>
      </c>
      <c r="P86" s="40" t="str">
        <f>IF(D86&lt;=L$4,VLOOKUP(O86,A$4:B$202,2,FALSE),"")</f>
        <v/>
      </c>
      <c r="Q86" s="40" t="str">
        <f t="shared" si="18"/>
        <v/>
      </c>
      <c r="R86" s="6">
        <f t="shared" si="19"/>
        <v>0</v>
      </c>
      <c r="S86" s="6">
        <f>IF(AND(D86&lt;=L$4,P86&lt;&gt;"Y"),IF(N86&lt;VLOOKUP(O86,Runners!A$3:CT$201,S$1,FALSE),IF(Y$2="zero",0,Y$2),0),0)</f>
        <v>0</v>
      </c>
      <c r="T86" s="6">
        <f t="shared" si="20"/>
        <v>0</v>
      </c>
      <c r="U86" s="2"/>
      <c r="V86" s="2" t="str">
        <f>IF(O86&lt;&gt;"",VLOOKUP(O86,Runners!CZ$3:DM$201,V$1,FALSE),"")</f>
        <v/>
      </c>
      <c r="W86" s="19" t="str">
        <f t="shared" si="21"/>
        <v/>
      </c>
    </row>
    <row r="87" spans="1:23" x14ac:dyDescent="0.2">
      <c r="A87" s="1" t="s">
        <v>204</v>
      </c>
      <c r="B87" s="3"/>
      <c r="C87" s="3">
        <f>IF(A87&lt;&gt;"",VLOOKUP(A87,Runners!A$3:AS$201,C$1,FALSE),0)</f>
        <v>1.7187500000000001E-2</v>
      </c>
      <c r="D87" s="6">
        <f t="shared" si="15"/>
        <v>83</v>
      </c>
      <c r="E87" s="2"/>
      <c r="F87" s="2">
        <f t="shared" si="16"/>
        <v>0</v>
      </c>
      <c r="J87" s="1" t="str">
        <f t="shared" si="17"/>
        <v>Mel Koth</v>
      </c>
      <c r="M87" s="8" t="str">
        <f>IF(D87&lt;=L$4,SMALL(E$4:E$202,D87),"")</f>
        <v/>
      </c>
      <c r="N87" s="8" t="str">
        <f>IF(D87&lt;=L$4,VLOOKUP(M87,E$4:F$202,2,FALSE),"")</f>
        <v/>
      </c>
      <c r="O87" s="1" t="str">
        <f>IF(D87&lt;=L$4,VLOOKUP(M87,E$4:J$202,6,FALSE),"")</f>
        <v/>
      </c>
      <c r="P87" s="40" t="str">
        <f>IF(D87&lt;=L$4,VLOOKUP(O87,A$4:B$202,2,FALSE),"")</f>
        <v/>
      </c>
      <c r="Q87" s="40" t="str">
        <f t="shared" si="18"/>
        <v/>
      </c>
      <c r="R87" s="6">
        <f t="shared" si="19"/>
        <v>0</v>
      </c>
      <c r="S87" s="6">
        <f>IF(AND(D87&lt;=L$4,P87&lt;&gt;"Y"),IF(N87&lt;VLOOKUP(O87,Runners!A$3:CT$201,S$1,FALSE),IF(Y$2="zero",0,Y$2),0),0)</f>
        <v>0</v>
      </c>
      <c r="T87" s="6">
        <f t="shared" si="20"/>
        <v>0</v>
      </c>
      <c r="U87" s="2"/>
      <c r="V87" s="2" t="str">
        <f>IF(O87&lt;&gt;"",VLOOKUP(O87,Runners!CZ$3:DM$201,V$1,FALSE),"")</f>
        <v/>
      </c>
      <c r="W87" s="19" t="str">
        <f t="shared" si="21"/>
        <v/>
      </c>
    </row>
    <row r="88" spans="1:23" x14ac:dyDescent="0.2">
      <c r="A88" s="1" t="s">
        <v>187</v>
      </c>
      <c r="B88" s="3"/>
      <c r="C88" s="3">
        <f>IF(A88&lt;&gt;"",VLOOKUP(A88,Runners!A$3:AS$201,C$1,FALSE),0)</f>
        <v>1.6493055555555556E-2</v>
      </c>
      <c r="D88" s="6">
        <f t="shared" si="15"/>
        <v>84</v>
      </c>
      <c r="E88" s="2"/>
      <c r="F88" s="2">
        <f t="shared" si="16"/>
        <v>0</v>
      </c>
      <c r="J88" s="1" t="str">
        <f t="shared" si="17"/>
        <v>Michael Hall</v>
      </c>
      <c r="M88" s="8" t="str">
        <f>IF(D88&lt;=L$4,SMALL(E$4:E$202,D88),"")</f>
        <v/>
      </c>
      <c r="N88" s="8" t="str">
        <f>IF(D88&lt;=L$4,VLOOKUP(M88,E$4:F$202,2,FALSE),"")</f>
        <v/>
      </c>
      <c r="O88" s="1" t="str">
        <f>IF(D88&lt;=L$4,VLOOKUP(M88,E$4:J$202,6,FALSE),"")</f>
        <v/>
      </c>
      <c r="P88" s="40" t="str">
        <f>IF(D88&lt;=L$4,VLOOKUP(O88,A$4:B$202,2,FALSE),"")</f>
        <v/>
      </c>
      <c r="Q88" s="40" t="str">
        <f t="shared" si="18"/>
        <v/>
      </c>
      <c r="R88" s="6">
        <f t="shared" si="19"/>
        <v>0</v>
      </c>
      <c r="S88" s="6">
        <f>IF(AND(D88&lt;=L$4,P88&lt;&gt;"Y"),IF(N88&lt;VLOOKUP(O88,Runners!A$3:CT$201,S$1,FALSE),IF(Y$2="zero",0,Y$2),0),0)</f>
        <v>0</v>
      </c>
      <c r="T88" s="6">
        <f t="shared" si="20"/>
        <v>0</v>
      </c>
      <c r="U88" s="2"/>
      <c r="V88" s="2" t="str">
        <f>IF(O88&lt;&gt;"",VLOOKUP(O88,Runners!CZ$3:DM$201,V$1,FALSE),"")</f>
        <v/>
      </c>
      <c r="W88" s="19" t="str">
        <f t="shared" si="21"/>
        <v/>
      </c>
    </row>
    <row r="89" spans="1:23" x14ac:dyDescent="0.2">
      <c r="A89" s="1" t="s">
        <v>227</v>
      </c>
      <c r="B89" s="3" t="s">
        <v>219</v>
      </c>
      <c r="C89" s="3">
        <f>IF(A89&lt;&gt;"",VLOOKUP(A89,Runners!A$3:AS$201,C$1,FALSE),0)</f>
        <v>1.7534722222222222E-2</v>
      </c>
      <c r="D89" s="6">
        <f t="shared" si="15"/>
        <v>85</v>
      </c>
      <c r="E89" s="2">
        <v>3.888888888888889E-2</v>
      </c>
      <c r="F89" s="2">
        <f t="shared" si="16"/>
        <v>2.1354166666666667E-2</v>
      </c>
      <c r="J89" s="1" t="str">
        <f t="shared" si="17"/>
        <v>Michelle Chadwick</v>
      </c>
      <c r="M89" s="8" t="str">
        <f>IF(D89&lt;=L$4,SMALL(E$4:E$202,D89),"")</f>
        <v/>
      </c>
      <c r="N89" s="8" t="str">
        <f>IF(D89&lt;=L$4,VLOOKUP(M89,E$4:F$202,2,FALSE),"")</f>
        <v/>
      </c>
      <c r="O89" s="1" t="str">
        <f>IF(D89&lt;=L$4,VLOOKUP(M89,E$4:J$202,6,FALSE),"")</f>
        <v/>
      </c>
      <c r="P89" s="40" t="str">
        <f>IF(D89&lt;=L$4,VLOOKUP(O89,A$4:B$202,2,FALSE),"")</f>
        <v/>
      </c>
      <c r="Q89" s="40" t="str">
        <f t="shared" si="18"/>
        <v/>
      </c>
      <c r="R89" s="6">
        <f t="shared" si="19"/>
        <v>0</v>
      </c>
      <c r="S89" s="6">
        <f>IF(AND(D89&lt;=L$4,P89&lt;&gt;"Y"),IF(N89&lt;VLOOKUP(O89,Runners!A$3:CT$201,S$1,FALSE),IF(Y$2="zero",0,Y$2),0),0)</f>
        <v>0</v>
      </c>
      <c r="T89" s="6">
        <f t="shared" si="20"/>
        <v>0</v>
      </c>
      <c r="U89" s="2"/>
      <c r="V89" s="2" t="str">
        <f>IF(O89&lt;&gt;"",VLOOKUP(O89,Runners!CZ$3:DM$201,V$1,FALSE),"")</f>
        <v/>
      </c>
      <c r="W89" s="19" t="str">
        <f t="shared" si="21"/>
        <v/>
      </c>
    </row>
    <row r="90" spans="1:23" x14ac:dyDescent="0.2">
      <c r="A90" s="1" t="s">
        <v>15</v>
      </c>
      <c r="B90" s="3"/>
      <c r="C90" s="3">
        <f>IF(A90&lt;&gt;"",VLOOKUP(A90,Runners!A$3:AS$201,C$1,FALSE),0)</f>
        <v>2.7777777777777779E-3</v>
      </c>
      <c r="D90" s="6">
        <f t="shared" si="15"/>
        <v>86</v>
      </c>
      <c r="E90" s="2"/>
      <c r="F90" s="2">
        <f t="shared" si="16"/>
        <v>0</v>
      </c>
      <c r="J90" s="1" t="str">
        <f t="shared" si="17"/>
        <v>Michelle Sheridan</v>
      </c>
      <c r="M90" s="8" t="str">
        <f>IF(D90&lt;=L$4,SMALL(E$4:E$202,D90),"")</f>
        <v/>
      </c>
      <c r="N90" s="8" t="str">
        <f>IF(D90&lt;=L$4,VLOOKUP(M90,E$4:F$202,2,FALSE),"")</f>
        <v/>
      </c>
      <c r="O90" s="1" t="str">
        <f>IF(D90&lt;=L$4,VLOOKUP(M90,E$4:J$202,6,FALSE),"")</f>
        <v/>
      </c>
      <c r="P90" s="40" t="str">
        <f>IF(D90&lt;=L$4,VLOOKUP(O90,A$4:B$202,2,FALSE),"")</f>
        <v/>
      </c>
      <c r="Q90" s="40" t="str">
        <f t="shared" si="18"/>
        <v/>
      </c>
      <c r="R90" s="6">
        <f t="shared" si="19"/>
        <v>0</v>
      </c>
      <c r="S90" s="6">
        <f>IF(AND(D90&lt;=L$4,P90&lt;&gt;"Y"),IF(N90&lt;VLOOKUP(O90,Runners!A$3:CT$201,S$1,FALSE),IF(Y$2="zero",0,Y$2),0),0)</f>
        <v>0</v>
      </c>
      <c r="T90" s="6">
        <f t="shared" si="20"/>
        <v>0</v>
      </c>
      <c r="U90" s="2"/>
      <c r="V90" s="2" t="str">
        <f>IF(O90&lt;&gt;"",VLOOKUP(O90,Runners!CZ$3:DM$201,V$1,FALSE),"")</f>
        <v/>
      </c>
      <c r="W90" s="19" t="str">
        <f t="shared" si="21"/>
        <v/>
      </c>
    </row>
    <row r="91" spans="1:23" x14ac:dyDescent="0.2">
      <c r="A91" s="41" t="s">
        <v>186</v>
      </c>
      <c r="C91" s="3">
        <f>IF(A91&lt;&gt;"",VLOOKUP(A91,Runners!A$3:AS$201,C$1,FALSE),0)</f>
        <v>1.1631944444444445E-2</v>
      </c>
      <c r="D91" s="6">
        <f t="shared" si="15"/>
        <v>87</v>
      </c>
      <c r="E91" s="2"/>
      <c r="F91" s="2">
        <f t="shared" si="16"/>
        <v>0</v>
      </c>
      <c r="J91" s="1" t="str">
        <f t="shared" si="17"/>
        <v>Mick Widdup</v>
      </c>
      <c r="M91" s="8" t="str">
        <f>IF(D91&lt;=L$4,SMALL(E$4:E$202,D91),"")</f>
        <v/>
      </c>
      <c r="N91" s="8" t="str">
        <f>IF(D91&lt;=L$4,VLOOKUP(M91,E$4:F$202,2,FALSE),"")</f>
        <v/>
      </c>
      <c r="O91" s="1" t="str">
        <f>IF(D91&lt;=L$4,VLOOKUP(M91,E$4:J$202,6,FALSE),"")</f>
        <v/>
      </c>
      <c r="P91" s="40" t="str">
        <f>IF(D91&lt;=L$4,VLOOKUP(O91,A$4:B$202,2,FALSE),"")</f>
        <v/>
      </c>
      <c r="Q91" s="40" t="str">
        <f t="shared" si="18"/>
        <v/>
      </c>
      <c r="R91" s="6">
        <f t="shared" si="19"/>
        <v>0</v>
      </c>
      <c r="S91" s="6">
        <f>IF(AND(D91&lt;=L$4,P91&lt;&gt;"Y"),IF(N91&lt;VLOOKUP(O91,Runners!A$3:CT$201,S$1,FALSE),IF(Y$2="zero",0,Y$2),0),0)</f>
        <v>0</v>
      </c>
      <c r="T91" s="6">
        <f t="shared" si="20"/>
        <v>0</v>
      </c>
      <c r="U91" s="2"/>
      <c r="V91" s="2" t="str">
        <f>IF(O91&lt;&gt;"",VLOOKUP(O91,Runners!CZ$3:DM$201,V$1,FALSE),"")</f>
        <v/>
      </c>
      <c r="W91" s="19" t="str">
        <f t="shared" si="21"/>
        <v/>
      </c>
    </row>
    <row r="92" spans="1:23" x14ac:dyDescent="0.2">
      <c r="A92" s="1" t="s">
        <v>53</v>
      </c>
      <c r="C92" s="3">
        <f>IF(A92&lt;&gt;"",VLOOKUP(A92,Runners!A$3:AS$201,C$1,FALSE),0)</f>
        <v>2.0659722222222222E-2</v>
      </c>
      <c r="D92" s="6">
        <f t="shared" si="15"/>
        <v>88</v>
      </c>
      <c r="E92" s="2"/>
      <c r="F92" s="2">
        <f t="shared" si="16"/>
        <v>0</v>
      </c>
      <c r="J92" s="1" t="str">
        <f t="shared" si="17"/>
        <v>Mike Toft</v>
      </c>
      <c r="M92" s="8" t="str">
        <f>IF(D92&lt;=L$4,SMALL(E$4:E$202,D92),"")</f>
        <v/>
      </c>
      <c r="N92" s="8" t="str">
        <f>IF(D92&lt;=L$4,VLOOKUP(M92,E$4:F$202,2,FALSE),"")</f>
        <v/>
      </c>
      <c r="O92" s="1" t="str">
        <f>IF(D92&lt;=L$4,VLOOKUP(M92,E$4:J$202,6,FALSE),"")</f>
        <v/>
      </c>
      <c r="P92" s="40" t="str">
        <f>IF(D92&lt;=L$4,VLOOKUP(O92,A$4:B$202,2,FALSE),"")</f>
        <v/>
      </c>
      <c r="Q92" s="40" t="str">
        <f t="shared" si="18"/>
        <v/>
      </c>
      <c r="R92" s="6">
        <f t="shared" si="19"/>
        <v>0</v>
      </c>
      <c r="S92" s="6">
        <f>IF(AND(D92&lt;=L$4,P92&lt;&gt;"Y"),IF(N92&lt;VLOOKUP(O92,Runners!A$3:CT$201,S$1,FALSE),IF(Y$2="zero",0,Y$2),0),0)</f>
        <v>0</v>
      </c>
      <c r="T92" s="6">
        <f t="shared" si="20"/>
        <v>0</v>
      </c>
      <c r="U92" s="2"/>
      <c r="V92" s="2" t="str">
        <f>IF(O92&lt;&gt;"",VLOOKUP(O92,Runners!CZ$3:DM$201,V$1,FALSE),"")</f>
        <v/>
      </c>
      <c r="W92" s="19" t="str">
        <f t="shared" si="21"/>
        <v/>
      </c>
    </row>
    <row r="93" spans="1:23" x14ac:dyDescent="0.2">
      <c r="A93" s="1" t="s">
        <v>225</v>
      </c>
      <c r="C93" s="3">
        <f>IF(A93&lt;&gt;"",VLOOKUP(A93,Runners!A$3:AS$201,C$1,FALSE),0)</f>
        <v>9.2013888888888892E-3</v>
      </c>
      <c r="D93" s="6">
        <f t="shared" si="15"/>
        <v>89</v>
      </c>
      <c r="E93" s="2"/>
      <c r="F93" s="2">
        <f t="shared" si="16"/>
        <v>0</v>
      </c>
      <c r="J93" s="1" t="str">
        <f t="shared" si="17"/>
        <v>Morgan Pritchard</v>
      </c>
      <c r="M93" s="8" t="str">
        <f>IF(D93&lt;=L$4,SMALL(E$4:E$202,D93),"")</f>
        <v/>
      </c>
      <c r="N93" s="8" t="str">
        <f>IF(D93&lt;=L$4,VLOOKUP(M93,E$4:F$202,2,FALSE),"")</f>
        <v/>
      </c>
      <c r="O93" s="1" t="str">
        <f>IF(D93&lt;=L$4,VLOOKUP(M93,E$4:J$202,6,FALSE),"")</f>
        <v/>
      </c>
      <c r="P93" s="40" t="str">
        <f>IF(D93&lt;=L$4,VLOOKUP(O93,A$4:B$202,2,FALSE),"")</f>
        <v/>
      </c>
      <c r="Q93" s="40" t="str">
        <f t="shared" si="18"/>
        <v/>
      </c>
      <c r="R93" s="6">
        <f t="shared" si="19"/>
        <v>0</v>
      </c>
      <c r="S93" s="6">
        <f>IF(AND(D93&lt;=L$4,P93&lt;&gt;"Y"),IF(N93&lt;VLOOKUP(O93,Runners!A$3:CT$201,S$1,FALSE),IF(Y$2="zero",0,Y$2),0),0)</f>
        <v>0</v>
      </c>
      <c r="T93" s="6">
        <f t="shared" si="20"/>
        <v>0</v>
      </c>
      <c r="U93" s="2"/>
      <c r="V93" s="2" t="str">
        <f>IF(O93&lt;&gt;"",VLOOKUP(O93,Runners!CZ$3:DM$201,V$1,FALSE),"")</f>
        <v/>
      </c>
      <c r="W93" s="19" t="str">
        <f t="shared" si="21"/>
        <v/>
      </c>
    </row>
    <row r="94" spans="1:23" x14ac:dyDescent="0.2">
      <c r="A94" s="1" t="s">
        <v>66</v>
      </c>
      <c r="C94" s="3">
        <f>IF(A94&lt;&gt;"",VLOOKUP(A94,Runners!A$3:AS$201,C$1,FALSE),0)</f>
        <v>6.2500000000000003E-3</v>
      </c>
      <c r="D94" s="6">
        <f t="shared" si="15"/>
        <v>90</v>
      </c>
      <c r="E94" s="2"/>
      <c r="F94" s="2">
        <f t="shared" si="16"/>
        <v>0</v>
      </c>
      <c r="J94" s="1" t="str">
        <f t="shared" si="17"/>
        <v>Natalie Toft</v>
      </c>
      <c r="M94" s="8" t="str">
        <f>IF(D94&lt;=L$4,SMALL(E$4:E$202,D94),"")</f>
        <v/>
      </c>
      <c r="N94" s="8" t="str">
        <f>IF(D94&lt;=L$4,VLOOKUP(M94,E$4:F$202,2,FALSE),"")</f>
        <v/>
      </c>
      <c r="O94" s="1" t="str">
        <f>IF(D94&lt;=L$4,VLOOKUP(M94,E$4:J$202,6,FALSE),"")</f>
        <v/>
      </c>
      <c r="P94" s="40" t="str">
        <f>IF(D94&lt;=L$4,VLOOKUP(O94,A$4:B$202,2,FALSE),"")</f>
        <v/>
      </c>
      <c r="Q94" s="40" t="str">
        <f t="shared" si="18"/>
        <v/>
      </c>
      <c r="R94" s="6">
        <f t="shared" si="19"/>
        <v>0</v>
      </c>
      <c r="S94" s="6">
        <f>IF(AND(D94&lt;=L$4,P94&lt;&gt;"Y"),IF(N94&lt;VLOOKUP(O94,Runners!A$3:CT$201,S$1,FALSE),IF(Y$2="zero",0,Y$2),0),0)</f>
        <v>0</v>
      </c>
      <c r="T94" s="6">
        <f t="shared" si="20"/>
        <v>0</v>
      </c>
      <c r="U94" s="2"/>
      <c r="V94" s="2" t="str">
        <f>IF(O94&lt;&gt;"",VLOOKUP(O94,Runners!CZ$3:DM$201,V$1,FALSE),"")</f>
        <v/>
      </c>
      <c r="W94" s="19" t="str">
        <f t="shared" si="21"/>
        <v/>
      </c>
    </row>
    <row r="95" spans="1:23" x14ac:dyDescent="0.2">
      <c r="A95" s="1" t="s">
        <v>155</v>
      </c>
      <c r="C95" s="3">
        <f>IF(A95&lt;&gt;"",VLOOKUP(A95,Runners!A$3:AS$201,C$1,FALSE),0)</f>
        <v>1.6145833333333335E-2</v>
      </c>
      <c r="D95" s="6">
        <f t="shared" si="15"/>
        <v>91</v>
      </c>
      <c r="E95" s="2"/>
      <c r="F95" s="2">
        <f t="shared" si="16"/>
        <v>0</v>
      </c>
      <c r="J95" s="1" t="str">
        <f t="shared" si="17"/>
        <v>Neil Bayton-Roberts</v>
      </c>
      <c r="M95" s="8" t="str">
        <f>IF(D95&lt;=L$4,SMALL(E$4:E$202,D95),"")</f>
        <v/>
      </c>
      <c r="N95" s="8" t="str">
        <f>IF(D95&lt;=L$4,VLOOKUP(M95,E$4:F$202,2,FALSE),"")</f>
        <v/>
      </c>
      <c r="O95" s="1" t="str">
        <f>IF(D95&lt;=L$4,VLOOKUP(M95,E$4:J$202,6,FALSE),"")</f>
        <v/>
      </c>
      <c r="P95" s="40" t="str">
        <f>IF(D95&lt;=L$4,VLOOKUP(O95,A$4:B$202,2,FALSE),"")</f>
        <v/>
      </c>
      <c r="Q95" s="40" t="str">
        <f t="shared" si="18"/>
        <v/>
      </c>
      <c r="R95" s="6">
        <f t="shared" si="19"/>
        <v>0</v>
      </c>
      <c r="S95" s="6">
        <f>IF(AND(D95&lt;=L$4,P95&lt;&gt;"Y"),IF(N95&lt;VLOOKUP(O95,Runners!A$3:CT$201,S$1,FALSE),IF(Y$2="zero",0,Y$2),0),0)</f>
        <v>0</v>
      </c>
      <c r="T95" s="6">
        <f t="shared" si="20"/>
        <v>0</v>
      </c>
      <c r="U95" s="2"/>
      <c r="V95" s="2" t="str">
        <f>IF(O95&lt;&gt;"",VLOOKUP(O95,Runners!CZ$3:DM$201,V$1,FALSE),"")</f>
        <v/>
      </c>
      <c r="W95" s="19" t="str">
        <f t="shared" si="21"/>
        <v/>
      </c>
    </row>
    <row r="96" spans="1:23" x14ac:dyDescent="0.2">
      <c r="A96" s="1" t="s">
        <v>9</v>
      </c>
      <c r="C96" s="3">
        <f>IF(A96&lt;&gt;"",VLOOKUP(A96,Runners!A$3:AS$201,C$1,FALSE),0)</f>
        <v>1.6319444444444445E-2</v>
      </c>
      <c r="D96" s="6">
        <f t="shared" si="15"/>
        <v>92</v>
      </c>
      <c r="E96" s="2">
        <v>3.6979166666666667E-2</v>
      </c>
      <c r="F96" s="2">
        <f t="shared" si="16"/>
        <v>2.0659722222222222E-2</v>
      </c>
      <c r="J96" s="1" t="str">
        <f t="shared" si="17"/>
        <v>Neil Tate</v>
      </c>
      <c r="M96" s="8" t="str">
        <f>IF(D96&lt;=L$4,SMALL(E$4:E$202,D96),"")</f>
        <v/>
      </c>
      <c r="N96" s="8" t="str">
        <f>IF(D96&lt;=L$4,VLOOKUP(M96,E$4:F$202,2,FALSE),"")</f>
        <v/>
      </c>
      <c r="O96" s="1" t="str">
        <f>IF(D96&lt;=L$4,VLOOKUP(M96,E$4:J$202,6,FALSE),"")</f>
        <v/>
      </c>
      <c r="P96" s="40" t="str">
        <f>IF(D96&lt;=L$4,VLOOKUP(O96,A$4:B$202,2,FALSE),"")</f>
        <v/>
      </c>
      <c r="Q96" s="40" t="str">
        <f t="shared" si="18"/>
        <v/>
      </c>
      <c r="R96" s="6">
        <f t="shared" si="19"/>
        <v>0</v>
      </c>
      <c r="S96" s="6">
        <f>IF(AND(D96&lt;=L$4,P96&lt;&gt;"Y"),IF(N96&lt;VLOOKUP(O96,Runners!A$3:CT$201,S$1,FALSE),IF(Y$2="zero",0,Y$2),0),0)</f>
        <v>0</v>
      </c>
      <c r="T96" s="6">
        <f t="shared" si="20"/>
        <v>0</v>
      </c>
      <c r="U96" s="2"/>
      <c r="V96" s="2" t="str">
        <f>IF(O96&lt;&gt;"",VLOOKUP(O96,Runners!CZ$3:DM$201,V$1,FALSE),"")</f>
        <v/>
      </c>
      <c r="W96" s="19" t="str">
        <f t="shared" si="21"/>
        <v/>
      </c>
    </row>
    <row r="97" spans="1:23" x14ac:dyDescent="0.2">
      <c r="A97" s="1" t="s">
        <v>33</v>
      </c>
      <c r="C97" s="3">
        <f>IF(A97&lt;&gt;"",VLOOKUP(A97,Runners!A$3:AS$201,C$1,FALSE),0)</f>
        <v>1.3020833333333334E-2</v>
      </c>
      <c r="D97" s="6">
        <f t="shared" si="15"/>
        <v>93</v>
      </c>
      <c r="E97" s="2"/>
      <c r="F97" s="2">
        <f t="shared" si="16"/>
        <v>0</v>
      </c>
      <c r="J97" s="1" t="str">
        <f t="shared" si="17"/>
        <v>Nigel Simpkin</v>
      </c>
      <c r="M97" s="8" t="str">
        <f>IF(D97&lt;=L$4,SMALL(E$4:E$202,D97),"")</f>
        <v/>
      </c>
      <c r="N97" s="8" t="str">
        <f>IF(D97&lt;=L$4,VLOOKUP(M97,E$4:F$202,2,FALSE),"")</f>
        <v/>
      </c>
      <c r="O97" s="1" t="str">
        <f>IF(D97&lt;=L$4,VLOOKUP(M97,E$4:J$202,6,FALSE),"")</f>
        <v/>
      </c>
      <c r="P97" s="40" t="str">
        <f>IF(D97&lt;=L$4,VLOOKUP(O97,A$4:B$202,2,FALSE),"")</f>
        <v/>
      </c>
      <c r="Q97" s="40" t="str">
        <f t="shared" si="18"/>
        <v/>
      </c>
      <c r="R97" s="6">
        <f t="shared" si="19"/>
        <v>0</v>
      </c>
      <c r="S97" s="6">
        <f>IF(AND(D97&lt;=L$4,P97&lt;&gt;"Y"),IF(N97&lt;VLOOKUP(O97,Runners!A$3:CT$201,S$1,FALSE),IF(Y$2="zero",0,Y$2),0),0)</f>
        <v>0</v>
      </c>
      <c r="T97" s="6">
        <f t="shared" si="20"/>
        <v>0</v>
      </c>
      <c r="U97" s="2"/>
      <c r="V97" s="2" t="str">
        <f>IF(O97&lt;&gt;"",VLOOKUP(O97,Runners!CZ$3:DM$201,V$1,FALSE),"")</f>
        <v/>
      </c>
      <c r="W97" s="19" t="str">
        <f t="shared" si="21"/>
        <v/>
      </c>
    </row>
    <row r="98" spans="1:23" x14ac:dyDescent="0.2">
      <c r="A98" s="1" t="s">
        <v>192</v>
      </c>
      <c r="C98" s="3">
        <f>IF(A98&lt;&gt;"",VLOOKUP(A98,Runners!A$3:AS$201,C$1,FALSE),0)</f>
        <v>1.5972222222222221E-2</v>
      </c>
      <c r="D98" s="6">
        <f t="shared" si="15"/>
        <v>94</v>
      </c>
      <c r="E98" s="2"/>
      <c r="F98" s="2">
        <f t="shared" si="16"/>
        <v>0</v>
      </c>
      <c r="J98" s="1" t="str">
        <f t="shared" si="17"/>
        <v>Oliver Thomson</v>
      </c>
      <c r="M98" s="8" t="str">
        <f>IF(D98&lt;=L$4,SMALL(E$4:E$202,D98),"")</f>
        <v/>
      </c>
      <c r="N98" s="8" t="str">
        <f>IF(D98&lt;=L$4,VLOOKUP(M98,E$4:F$202,2,FALSE),"")</f>
        <v/>
      </c>
      <c r="O98" s="1" t="str">
        <f>IF(D98&lt;=L$4,VLOOKUP(M98,E$4:J$202,6,FALSE),"")</f>
        <v/>
      </c>
      <c r="P98" s="40" t="str">
        <f>IF(D98&lt;=L$4,VLOOKUP(O98,A$4:B$202,2,FALSE),"")</f>
        <v/>
      </c>
      <c r="Q98" s="40" t="str">
        <f t="shared" si="18"/>
        <v/>
      </c>
      <c r="R98" s="6">
        <f t="shared" si="19"/>
        <v>0</v>
      </c>
      <c r="S98" s="6">
        <f>IF(AND(D98&lt;=L$4,P98&lt;&gt;"Y"),IF(N98&lt;VLOOKUP(O98,Runners!A$3:CT$201,S$1,FALSE),IF(Y$2="zero",0,Y$2),0),0)</f>
        <v>0</v>
      </c>
      <c r="T98" s="6">
        <f t="shared" si="20"/>
        <v>0</v>
      </c>
      <c r="U98" s="2"/>
      <c r="V98" s="2" t="str">
        <f>IF(O98&lt;&gt;"",VLOOKUP(O98,Runners!CZ$3:DM$201,V$1,FALSE),"")</f>
        <v/>
      </c>
      <c r="W98" s="19" t="str">
        <f t="shared" si="21"/>
        <v/>
      </c>
    </row>
    <row r="99" spans="1:23" x14ac:dyDescent="0.2">
      <c r="A99" s="1" t="s">
        <v>14</v>
      </c>
      <c r="C99" s="3">
        <f>IF(A99&lt;&gt;"",VLOOKUP(A99,Runners!A$3:AS$201,C$1,FALSE),0)</f>
        <v>5.0347222222222225E-3</v>
      </c>
      <c r="D99" s="6">
        <f t="shared" si="15"/>
        <v>95</v>
      </c>
      <c r="E99" s="2">
        <v>3.7974537037037036E-2</v>
      </c>
      <c r="F99" s="2">
        <f t="shared" si="16"/>
        <v>3.2939814814814811E-2</v>
      </c>
      <c r="J99" s="1" t="str">
        <f t="shared" si="17"/>
        <v>Pam Binns</v>
      </c>
      <c r="M99" s="8" t="str">
        <f>IF(D99&lt;=L$4,SMALL(E$4:E$202,D99),"")</f>
        <v/>
      </c>
      <c r="N99" s="8" t="str">
        <f>IF(D99&lt;=L$4,VLOOKUP(M99,E$4:F$202,2,FALSE),"")</f>
        <v/>
      </c>
      <c r="O99" s="1" t="str">
        <f>IF(D99&lt;=L$4,VLOOKUP(M99,E$4:J$202,6,FALSE),"")</f>
        <v/>
      </c>
      <c r="P99" s="40" t="str">
        <f>IF(D99&lt;=L$4,VLOOKUP(O99,A$4:B$202,2,FALSE),"")</f>
        <v/>
      </c>
      <c r="Q99" s="40" t="str">
        <f t="shared" si="18"/>
        <v/>
      </c>
      <c r="R99" s="6">
        <f t="shared" si="19"/>
        <v>0</v>
      </c>
      <c r="S99" s="6">
        <f>IF(AND(D99&lt;=L$4,P99&lt;&gt;"Y"),IF(N99&lt;VLOOKUP(O99,Runners!A$3:CT$201,S$1,FALSE),IF(Y$2="zero",0,Y$2),0),0)</f>
        <v>0</v>
      </c>
      <c r="T99" s="6">
        <f t="shared" si="20"/>
        <v>0</v>
      </c>
      <c r="U99" s="2"/>
      <c r="V99" s="2" t="str">
        <f>IF(O99&lt;&gt;"",VLOOKUP(O99,Runners!CZ$3:DM$201,V$1,FALSE),"")</f>
        <v/>
      </c>
      <c r="W99" s="19" t="str">
        <f t="shared" si="21"/>
        <v/>
      </c>
    </row>
    <row r="100" spans="1:23" x14ac:dyDescent="0.2">
      <c r="A100" s="1" t="s">
        <v>29</v>
      </c>
      <c r="C100" s="3">
        <f>IF(A100&lt;&gt;"",VLOOKUP(A100,Runners!A$3:AS$201,C$1,FALSE),0)</f>
        <v>1.1805555555555555E-2</v>
      </c>
      <c r="D100" s="6">
        <f t="shared" si="15"/>
        <v>96</v>
      </c>
      <c r="E100" s="2"/>
      <c r="F100" s="2">
        <f t="shared" si="16"/>
        <v>0</v>
      </c>
      <c r="J100" s="1" t="str">
        <f t="shared" si="17"/>
        <v>Pam Hardman</v>
      </c>
      <c r="M100" s="8" t="str">
        <f>IF(D100&lt;=L$4,SMALL(E$4:E$202,D100),"")</f>
        <v/>
      </c>
      <c r="N100" s="8" t="str">
        <f>IF(D100&lt;=L$4,VLOOKUP(M100,E$4:F$202,2,FALSE),"")</f>
        <v/>
      </c>
      <c r="O100" s="1" t="str">
        <f>IF(D100&lt;=L$4,VLOOKUP(M100,E$4:J$202,6,FALSE),"")</f>
        <v/>
      </c>
      <c r="P100" s="40" t="str">
        <f>IF(D100&lt;=L$4,VLOOKUP(O100,A$4:B$202,2,FALSE),"")</f>
        <v/>
      </c>
      <c r="Q100" s="40" t="str">
        <f t="shared" si="18"/>
        <v/>
      </c>
      <c r="R100" s="6">
        <f t="shared" si="19"/>
        <v>0</v>
      </c>
      <c r="S100" s="6">
        <f>IF(AND(D100&lt;=L$4,P100&lt;&gt;"Y"),IF(N100&lt;VLOOKUP(O100,Runners!A$3:CT$201,S$1,FALSE),IF(Y$2="zero",0,Y$2),0),0)</f>
        <v>0</v>
      </c>
      <c r="T100" s="6">
        <f t="shared" si="20"/>
        <v>0</v>
      </c>
      <c r="U100" s="2"/>
      <c r="V100" s="2" t="str">
        <f>IF(O100&lt;&gt;"",VLOOKUP(O100,Runners!CZ$3:DM$201,V$1,FALSE),"")</f>
        <v/>
      </c>
      <c r="W100" s="19" t="str">
        <f t="shared" si="21"/>
        <v/>
      </c>
    </row>
    <row r="101" spans="1:23" x14ac:dyDescent="0.2">
      <c r="A101" s="1" t="s">
        <v>50</v>
      </c>
      <c r="C101" s="3">
        <f>IF(A101&lt;&gt;"",VLOOKUP(A101,Runners!A$3:AS$201,C$1,FALSE),0)</f>
        <v>1.7361111111111112E-2</v>
      </c>
      <c r="D101" s="6">
        <f t="shared" ref="D101:D126" si="22">D100+1</f>
        <v>97</v>
      </c>
      <c r="E101" s="2"/>
      <c r="F101" s="2">
        <f t="shared" ref="F101:F126" si="23">IF(E101&gt;0,E101-C101,0)</f>
        <v>0</v>
      </c>
      <c r="J101" s="1" t="str">
        <f t="shared" ref="J101:J126" si="24">A101</f>
        <v>Paul Veevers</v>
      </c>
      <c r="M101" s="8" t="str">
        <f>IF(D101&lt;=L$4,SMALL(E$4:E$202,D101),"")</f>
        <v/>
      </c>
      <c r="N101" s="8" t="str">
        <f>IF(D101&lt;=L$4,VLOOKUP(M101,E$4:F$202,2,FALSE),"")</f>
        <v/>
      </c>
      <c r="O101" s="1" t="str">
        <f>IF(D101&lt;=L$4,VLOOKUP(M101,E$4:J$202,6,FALSE),"")</f>
        <v/>
      </c>
      <c r="P101" s="40" t="str">
        <f>IF(D101&lt;=L$4,VLOOKUP(O101,A$4:B$202,2,FALSE),"")</f>
        <v/>
      </c>
      <c r="Q101" s="40" t="str">
        <f t="shared" ref="Q101:Q126" si="25">IF(D101&lt;=L$4,IF(P101="Y",Q100,Q100-1),"")</f>
        <v/>
      </c>
      <c r="R101" s="6">
        <f t="shared" ref="R101:R126" si="26">IF(Q101=Q100,0,IF(Q101&gt;0,Q101,1))</f>
        <v>0</v>
      </c>
      <c r="S101" s="6">
        <f>IF(AND(D101&lt;=L$4,P101&lt;&gt;"Y"),IF(N101&lt;VLOOKUP(O101,Runners!A$3:CT$201,S$1,FALSE),IF(Y$2="zero",0,Y$2),0),0)</f>
        <v>0</v>
      </c>
      <c r="T101" s="6">
        <f t="shared" ref="T101:T126" si="27">IF(AND(D101&lt;=L$4,P101&lt;&gt;"Y"),S101+R101,0)</f>
        <v>0</v>
      </c>
      <c r="U101" s="2"/>
      <c r="V101" s="2" t="str">
        <f>IF(O101&lt;&gt;"",VLOOKUP(O101,Runners!CZ$3:DM$201,V$1,FALSE),"")</f>
        <v/>
      </c>
      <c r="W101" s="19" t="str">
        <f t="shared" ref="W101:W126" si="28">IF(O101&lt;&gt;"",(V101-N101)/V101,"")</f>
        <v/>
      </c>
    </row>
    <row r="102" spans="1:23" x14ac:dyDescent="0.2">
      <c r="A102" s="41" t="s">
        <v>23</v>
      </c>
      <c r="C102" s="3">
        <f>IF(A102&lt;&gt;"",VLOOKUP(A102,Runners!A$3:AS$201,C$1,FALSE),0)</f>
        <v>6.9444444444444441E-3</v>
      </c>
      <c r="D102" s="6">
        <f t="shared" si="22"/>
        <v>98</v>
      </c>
      <c r="E102" s="2"/>
      <c r="F102" s="2">
        <f t="shared" si="23"/>
        <v>0</v>
      </c>
      <c r="J102" s="1" t="str">
        <f t="shared" si="24"/>
        <v>Paula McCandless</v>
      </c>
      <c r="M102" s="8" t="str">
        <f>IF(D102&lt;=L$4,SMALL(E$4:E$202,D102),"")</f>
        <v/>
      </c>
      <c r="N102" s="8" t="str">
        <f>IF(D102&lt;=L$4,VLOOKUP(M102,E$4:F$202,2,FALSE),"")</f>
        <v/>
      </c>
      <c r="O102" s="1" t="str">
        <f>IF(D102&lt;=L$4,VLOOKUP(M102,E$4:J$202,6,FALSE),"")</f>
        <v/>
      </c>
      <c r="P102" s="40" t="str">
        <f>IF(D102&lt;=L$4,VLOOKUP(O102,A$4:B$202,2,FALSE),"")</f>
        <v/>
      </c>
      <c r="Q102" s="40" t="str">
        <f t="shared" si="25"/>
        <v/>
      </c>
      <c r="R102" s="6">
        <f t="shared" si="26"/>
        <v>0</v>
      </c>
      <c r="S102" s="6">
        <f>IF(AND(D102&lt;=L$4,P102&lt;&gt;"Y"),IF(N102&lt;VLOOKUP(O102,Runners!A$3:CT$201,S$1,FALSE),IF(Y$2="zero",0,Y$2),0),0)</f>
        <v>0</v>
      </c>
      <c r="T102" s="6">
        <f t="shared" si="27"/>
        <v>0</v>
      </c>
      <c r="U102" s="2"/>
      <c r="V102" s="2" t="str">
        <f>IF(O102&lt;&gt;"",VLOOKUP(O102,Runners!CZ$3:DM$201,V$1,FALSE),"")</f>
        <v/>
      </c>
      <c r="W102" s="19" t="str">
        <f t="shared" si="28"/>
        <v/>
      </c>
    </row>
    <row r="103" spans="1:23" x14ac:dyDescent="0.2">
      <c r="A103" s="1" t="s">
        <v>2</v>
      </c>
      <c r="B103" s="3"/>
      <c r="C103" s="3">
        <f>IF(A103&lt;&gt;"",VLOOKUP(A103,Runners!A$3:AS$201,C$1,FALSE),0)</f>
        <v>1.0937499999999999E-2</v>
      </c>
      <c r="D103" s="6">
        <f t="shared" si="22"/>
        <v>99</v>
      </c>
      <c r="E103" s="2"/>
      <c r="F103" s="2">
        <f t="shared" si="23"/>
        <v>0</v>
      </c>
      <c r="J103" s="1" t="str">
        <f t="shared" si="24"/>
        <v>Peter Reid</v>
      </c>
      <c r="M103" s="8" t="str">
        <f>IF(D103&lt;=L$4,SMALL(E$4:E$202,D103),"")</f>
        <v/>
      </c>
      <c r="N103" s="8" t="str">
        <f>IF(D103&lt;=L$4,VLOOKUP(M103,E$4:F$202,2,FALSE),"")</f>
        <v/>
      </c>
      <c r="O103" s="1" t="str">
        <f>IF(D103&lt;=L$4,VLOOKUP(M103,E$4:J$202,6,FALSE),"")</f>
        <v/>
      </c>
      <c r="P103" s="40" t="str">
        <f>IF(D103&lt;=L$4,VLOOKUP(O103,A$4:B$202,2,FALSE),"")</f>
        <v/>
      </c>
      <c r="Q103" s="40" t="str">
        <f t="shared" si="25"/>
        <v/>
      </c>
      <c r="R103" s="6">
        <f t="shared" si="26"/>
        <v>0</v>
      </c>
      <c r="S103" s="6">
        <f>IF(AND(D103&lt;=L$4,P103&lt;&gt;"Y"),IF(N103&lt;VLOOKUP(O103,Runners!A$3:CT$201,S$1,FALSE),IF(Y$2="zero",0,Y$2),0),0)</f>
        <v>0</v>
      </c>
      <c r="T103" s="6">
        <f t="shared" si="27"/>
        <v>0</v>
      </c>
      <c r="U103" s="2"/>
      <c r="V103" s="2" t="str">
        <f>IF(O103&lt;&gt;"",VLOOKUP(O103,Runners!CZ$3:DM$201,V$1,FALSE),"")</f>
        <v/>
      </c>
      <c r="W103" s="19" t="str">
        <f t="shared" si="28"/>
        <v/>
      </c>
    </row>
    <row r="104" spans="1:23" x14ac:dyDescent="0.2">
      <c r="A104" s="1" t="s">
        <v>178</v>
      </c>
      <c r="C104" s="3">
        <f>IF(A104&lt;&gt;"",VLOOKUP(A104,Runners!A$3:AS$201,C$1,FALSE),0)</f>
        <v>1.0590277777777778E-2</v>
      </c>
      <c r="D104" s="6">
        <f t="shared" si="22"/>
        <v>100</v>
      </c>
      <c r="E104" s="2">
        <v>3.784722222222222E-2</v>
      </c>
      <c r="F104" s="2">
        <f t="shared" si="23"/>
        <v>2.7256944444444441E-2</v>
      </c>
      <c r="J104" s="1" t="str">
        <f t="shared" si="24"/>
        <v>Peter Thomson</v>
      </c>
      <c r="M104" s="8" t="str">
        <f>IF(D104&lt;=L$4,SMALL(E$4:E$202,D104),"")</f>
        <v/>
      </c>
      <c r="N104" s="8" t="str">
        <f>IF(D104&lt;=L$4,VLOOKUP(M104,E$4:F$202,2,FALSE),"")</f>
        <v/>
      </c>
      <c r="O104" s="1" t="str">
        <f>IF(D104&lt;=L$4,VLOOKUP(M104,E$4:J$202,6,FALSE),"")</f>
        <v/>
      </c>
      <c r="P104" s="40" t="str">
        <f>IF(D104&lt;=L$4,VLOOKUP(O104,A$4:B$202,2,FALSE),"")</f>
        <v/>
      </c>
      <c r="Q104" s="40" t="str">
        <f t="shared" si="25"/>
        <v/>
      </c>
      <c r="R104" s="6">
        <f t="shared" si="26"/>
        <v>0</v>
      </c>
      <c r="S104" s="6">
        <f>IF(AND(D104&lt;=L$4,P104&lt;&gt;"Y"),IF(N104&lt;VLOOKUP(O104,Runners!A$3:CT$201,S$1,FALSE),IF(Y$2="zero",0,Y$2),0),0)</f>
        <v>0</v>
      </c>
      <c r="T104" s="6">
        <f t="shared" si="27"/>
        <v>0</v>
      </c>
      <c r="U104" s="2"/>
      <c r="V104" s="2" t="str">
        <f>IF(O104&lt;&gt;"",VLOOKUP(O104,Runners!CZ$3:DM$201,V$1,FALSE),"")</f>
        <v/>
      </c>
      <c r="W104" s="19" t="str">
        <f t="shared" si="28"/>
        <v/>
      </c>
    </row>
    <row r="105" spans="1:23" x14ac:dyDescent="0.2">
      <c r="A105" s="1" t="s">
        <v>215</v>
      </c>
      <c r="C105" s="3">
        <f>IF(A105&lt;&gt;"",VLOOKUP(A105,Runners!A$3:AS$201,C$1,FALSE),0)</f>
        <v>8.6805555555555559E-3</v>
      </c>
      <c r="D105" s="6">
        <f t="shared" si="22"/>
        <v>101</v>
      </c>
      <c r="E105" s="2"/>
      <c r="F105" s="2">
        <f t="shared" si="23"/>
        <v>0</v>
      </c>
      <c r="J105" s="1" t="str">
        <f t="shared" si="24"/>
        <v>Philip Gower</v>
      </c>
      <c r="M105" s="8" t="str">
        <f>IF(D105&lt;=L$4,SMALL(E$4:E$202,D105),"")</f>
        <v/>
      </c>
      <c r="N105" s="8" t="str">
        <f>IF(D105&lt;=L$4,VLOOKUP(M105,E$4:F$202,2,FALSE),"")</f>
        <v/>
      </c>
      <c r="O105" s="1" t="str">
        <f>IF(D105&lt;=L$4,VLOOKUP(M105,E$4:J$202,6,FALSE),"")</f>
        <v/>
      </c>
      <c r="P105" s="40" t="str">
        <f>IF(D105&lt;=L$4,VLOOKUP(O105,A$4:B$202,2,FALSE),"")</f>
        <v/>
      </c>
      <c r="Q105" s="40" t="str">
        <f t="shared" si="25"/>
        <v/>
      </c>
      <c r="R105" s="6">
        <f t="shared" si="26"/>
        <v>0</v>
      </c>
      <c r="S105" s="6">
        <f>IF(AND(D105&lt;=L$4,P105&lt;&gt;"Y"),IF(N105&lt;VLOOKUP(O105,Runners!A$3:CT$201,S$1,FALSE),IF(Y$2="zero",0,Y$2),0),0)</f>
        <v>0</v>
      </c>
      <c r="T105" s="6">
        <f t="shared" si="27"/>
        <v>0</v>
      </c>
      <c r="U105" s="2"/>
      <c r="V105" s="2" t="str">
        <f>IF(O105&lt;&gt;"",VLOOKUP(O105,Runners!CZ$3:DM$201,V$1,FALSE),"")</f>
        <v/>
      </c>
      <c r="W105" s="19" t="str">
        <f t="shared" si="28"/>
        <v/>
      </c>
    </row>
    <row r="106" spans="1:23" x14ac:dyDescent="0.2">
      <c r="A106" s="1" t="s">
        <v>217</v>
      </c>
      <c r="C106" s="3">
        <f>IF(A106&lt;&gt;"",VLOOKUP(A106,Runners!A$3:AS$201,C$1,FALSE),0)</f>
        <v>1.2673611111111111E-2</v>
      </c>
      <c r="D106" s="6">
        <f t="shared" si="22"/>
        <v>102</v>
      </c>
      <c r="E106" s="2"/>
      <c r="F106" s="2">
        <f t="shared" si="23"/>
        <v>0</v>
      </c>
      <c r="J106" s="1" t="str">
        <f t="shared" si="24"/>
        <v>Richard Needham</v>
      </c>
      <c r="M106" s="8" t="str">
        <f>IF(D106&lt;=L$4,SMALL(E$4:E$202,D106),"")</f>
        <v/>
      </c>
      <c r="N106" s="8" t="str">
        <f>IF(D106&lt;=L$4,VLOOKUP(M106,E$4:F$202,2,FALSE),"")</f>
        <v/>
      </c>
      <c r="O106" s="1" t="str">
        <f>IF(D106&lt;=L$4,VLOOKUP(M106,E$4:J$202,6,FALSE),"")</f>
        <v/>
      </c>
      <c r="P106" s="40" t="str">
        <f>IF(D106&lt;=L$4,VLOOKUP(O106,A$4:B$202,2,FALSE),"")</f>
        <v/>
      </c>
      <c r="Q106" s="40" t="str">
        <f t="shared" si="25"/>
        <v/>
      </c>
      <c r="R106" s="6">
        <f t="shared" si="26"/>
        <v>0</v>
      </c>
      <c r="S106" s="6">
        <f>IF(AND(D106&lt;=L$4,P106&lt;&gt;"Y"),IF(N106&lt;VLOOKUP(O106,Runners!A$3:CT$201,S$1,FALSE),IF(Y$2="zero",0,Y$2),0),0)</f>
        <v>0</v>
      </c>
      <c r="T106" s="6">
        <f t="shared" si="27"/>
        <v>0</v>
      </c>
      <c r="U106" s="2"/>
      <c r="V106" s="2" t="str">
        <f>IF(O106&lt;&gt;"",VLOOKUP(O106,Runners!CZ$3:DM$201,V$1,FALSE),"")</f>
        <v/>
      </c>
      <c r="W106" s="19" t="str">
        <f t="shared" si="28"/>
        <v/>
      </c>
    </row>
    <row r="107" spans="1:23" x14ac:dyDescent="0.2">
      <c r="A107" s="1" t="s">
        <v>25</v>
      </c>
      <c r="C107" s="3">
        <f>IF(A107&lt;&gt;"",VLOOKUP(A107,Runners!A$3:AS$201,C$1,FALSE),0)</f>
        <v>1.3888888888888888E-2</v>
      </c>
      <c r="D107" s="6">
        <f t="shared" si="22"/>
        <v>103</v>
      </c>
      <c r="E107" s="2"/>
      <c r="F107" s="2">
        <f t="shared" si="23"/>
        <v>0</v>
      </c>
      <c r="J107" s="1" t="str">
        <f t="shared" si="24"/>
        <v>Richard Storey</v>
      </c>
      <c r="M107" s="8" t="str">
        <f>IF(D107&lt;=L$4,SMALL(E$4:E$202,D107),"")</f>
        <v/>
      </c>
      <c r="N107" s="8" t="str">
        <f>IF(D107&lt;=L$4,VLOOKUP(M107,E$4:F$202,2,FALSE),"")</f>
        <v/>
      </c>
      <c r="O107" s="1" t="str">
        <f>IF(D107&lt;=L$4,VLOOKUP(M107,E$4:J$202,6,FALSE),"")</f>
        <v/>
      </c>
      <c r="P107" s="40" t="str">
        <f>IF(D107&lt;=L$4,VLOOKUP(O107,A$4:B$202,2,FALSE),"")</f>
        <v/>
      </c>
      <c r="Q107" s="40" t="str">
        <f t="shared" si="25"/>
        <v/>
      </c>
      <c r="R107" s="6">
        <f t="shared" si="26"/>
        <v>0</v>
      </c>
      <c r="S107" s="6">
        <f>IF(AND(D107&lt;=L$4,P107&lt;&gt;"Y"),IF(N107&lt;VLOOKUP(O107,Runners!A$3:CT$201,S$1,FALSE),IF(Y$2="zero",0,Y$2),0),0)</f>
        <v>0</v>
      </c>
      <c r="T107" s="6">
        <f t="shared" si="27"/>
        <v>0</v>
      </c>
      <c r="U107" s="2"/>
      <c r="V107" s="2" t="str">
        <f>IF(O107&lt;&gt;"",VLOOKUP(O107,Runners!CZ$3:DM$201,V$1,FALSE),"")</f>
        <v/>
      </c>
      <c r="W107" s="19" t="str">
        <f t="shared" si="28"/>
        <v/>
      </c>
    </row>
    <row r="108" spans="1:23" x14ac:dyDescent="0.2">
      <c r="A108" s="1" t="s">
        <v>52</v>
      </c>
      <c r="C108" s="3">
        <f>IF(A108&lt;&gt;"",VLOOKUP(A108,Runners!A$3:AS$201,C$1,FALSE),0)</f>
        <v>1.1458333333333333E-2</v>
      </c>
      <c r="D108" s="6">
        <f t="shared" si="22"/>
        <v>104</v>
      </c>
      <c r="E108" s="2"/>
      <c r="F108" s="2">
        <f t="shared" si="23"/>
        <v>0</v>
      </c>
      <c r="J108" s="1" t="str">
        <f t="shared" si="24"/>
        <v>Robert Parker</v>
      </c>
      <c r="M108" s="8" t="str">
        <f>IF(D108&lt;=L$4,SMALL(E$4:E$202,D108),"")</f>
        <v/>
      </c>
      <c r="N108" s="8" t="str">
        <f>IF(D108&lt;=L$4,VLOOKUP(M108,E$4:F$202,2,FALSE),"")</f>
        <v/>
      </c>
      <c r="O108" s="1" t="str">
        <f>IF(D108&lt;=L$4,VLOOKUP(M108,E$4:J$202,6,FALSE),"")</f>
        <v/>
      </c>
      <c r="P108" s="40" t="str">
        <f>IF(D108&lt;=L$4,VLOOKUP(O108,A$4:B$202,2,FALSE),"")</f>
        <v/>
      </c>
      <c r="Q108" s="40" t="str">
        <f t="shared" si="25"/>
        <v/>
      </c>
      <c r="R108" s="6">
        <f t="shared" si="26"/>
        <v>0</v>
      </c>
      <c r="S108" s="6">
        <f>IF(AND(D108&lt;=L$4,P108&lt;&gt;"Y"),IF(N108&lt;VLOOKUP(O108,Runners!A$3:CT$201,S$1,FALSE),IF(Y$2="zero",0,Y$2),0),0)</f>
        <v>0</v>
      </c>
      <c r="T108" s="6">
        <f t="shared" si="27"/>
        <v>0</v>
      </c>
      <c r="U108" s="2"/>
      <c r="V108" s="2" t="str">
        <f>IF(O108&lt;&gt;"",VLOOKUP(O108,Runners!CZ$3:DM$201,V$1,FALSE),"")</f>
        <v/>
      </c>
      <c r="W108" s="19" t="str">
        <f t="shared" si="28"/>
        <v/>
      </c>
    </row>
    <row r="109" spans="1:23" x14ac:dyDescent="0.2">
      <c r="A109" s="1" t="s">
        <v>18</v>
      </c>
      <c r="C109" s="3">
        <f>IF(A109&lt;&gt;"",VLOOKUP(A109,Runners!A$3:AS$201,C$1,FALSE),0)</f>
        <v>2.0312500000000001E-2</v>
      </c>
      <c r="D109" s="6">
        <f t="shared" si="22"/>
        <v>105</v>
      </c>
      <c r="E109" s="2"/>
      <c r="F109" s="2">
        <f t="shared" si="23"/>
        <v>0</v>
      </c>
      <c r="J109" s="1" t="str">
        <f t="shared" si="24"/>
        <v>Ross McKelvie</v>
      </c>
      <c r="M109" s="8" t="str">
        <f>IF(D109&lt;=L$4,SMALL(E$4:E$202,D109),"")</f>
        <v/>
      </c>
      <c r="N109" s="8" t="str">
        <f>IF(D109&lt;=L$4,VLOOKUP(M109,E$4:F$202,2,FALSE),"")</f>
        <v/>
      </c>
      <c r="O109" s="1" t="str">
        <f>IF(D109&lt;=L$4,VLOOKUP(M109,E$4:J$202,6,FALSE),"")</f>
        <v/>
      </c>
      <c r="P109" s="40" t="str">
        <f>IF(D109&lt;=L$4,VLOOKUP(O109,A$4:B$202,2,FALSE),"")</f>
        <v/>
      </c>
      <c r="Q109" s="40" t="str">
        <f t="shared" si="25"/>
        <v/>
      </c>
      <c r="R109" s="6">
        <f t="shared" si="26"/>
        <v>0</v>
      </c>
      <c r="S109" s="6">
        <f>IF(AND(D109&lt;=L$4,P109&lt;&gt;"Y"),IF(N109&lt;VLOOKUP(O109,Runners!A$3:CT$201,S$1,FALSE),IF(Y$2="zero",0,Y$2),0),0)</f>
        <v>0</v>
      </c>
      <c r="T109" s="6">
        <f t="shared" si="27"/>
        <v>0</v>
      </c>
      <c r="U109" s="2"/>
      <c r="V109" s="2" t="str">
        <f>IF(O109&lt;&gt;"",VLOOKUP(O109,Runners!CZ$3:DM$201,V$1,FALSE),"")</f>
        <v/>
      </c>
      <c r="W109" s="19" t="str">
        <f t="shared" si="28"/>
        <v/>
      </c>
    </row>
    <row r="110" spans="1:23" x14ac:dyDescent="0.2">
      <c r="A110" s="1" t="s">
        <v>28</v>
      </c>
      <c r="C110" s="3">
        <f>IF(A110&lt;&gt;"",VLOOKUP(A110,Runners!A$3:AS$201,C$1,FALSE),0)</f>
        <v>1.1284722222222222E-2</v>
      </c>
      <c r="D110" s="6">
        <f t="shared" si="22"/>
        <v>106</v>
      </c>
      <c r="E110" s="2"/>
      <c r="F110" s="2">
        <f t="shared" si="23"/>
        <v>0</v>
      </c>
      <c r="J110" s="1" t="str">
        <f t="shared" si="24"/>
        <v>Roy Stevens</v>
      </c>
      <c r="M110" s="8" t="str">
        <f>IF(D110&lt;=L$4,SMALL(E$4:E$202,D110),"")</f>
        <v/>
      </c>
      <c r="N110" s="8" t="str">
        <f>IF(D110&lt;=L$4,VLOOKUP(M110,E$4:F$202,2,FALSE),"")</f>
        <v/>
      </c>
      <c r="O110" s="1" t="str">
        <f>IF(D110&lt;=L$4,VLOOKUP(M110,E$4:J$202,6,FALSE),"")</f>
        <v/>
      </c>
      <c r="P110" s="40" t="str">
        <f>IF(D110&lt;=L$4,VLOOKUP(O110,A$4:B$202,2,FALSE),"")</f>
        <v/>
      </c>
      <c r="Q110" s="40" t="str">
        <f t="shared" si="25"/>
        <v/>
      </c>
      <c r="R110" s="6">
        <f t="shared" si="26"/>
        <v>0</v>
      </c>
      <c r="S110" s="6">
        <f>IF(AND(D110&lt;=L$4,P110&lt;&gt;"Y"),IF(N110&lt;VLOOKUP(O110,Runners!A$3:CT$201,S$1,FALSE),IF(Y$2="zero",0,Y$2),0),0)</f>
        <v>0</v>
      </c>
      <c r="T110" s="6">
        <f t="shared" si="27"/>
        <v>0</v>
      </c>
      <c r="U110" s="2"/>
      <c r="V110" s="2" t="str">
        <f>IF(O110&lt;&gt;"",VLOOKUP(O110,Runners!CZ$3:DM$201,V$1,FALSE),"")</f>
        <v/>
      </c>
      <c r="W110" s="19" t="str">
        <f t="shared" si="28"/>
        <v/>
      </c>
    </row>
    <row r="111" spans="1:23" x14ac:dyDescent="0.2">
      <c r="A111" s="1" t="s">
        <v>51</v>
      </c>
      <c r="C111" s="3">
        <f>IF(A111&lt;&gt;"",VLOOKUP(A111,Runners!A$3:AS$201,C$1,FALSE),0)</f>
        <v>8.3333333333333332E-3</v>
      </c>
      <c r="D111" s="6">
        <f t="shared" si="22"/>
        <v>107</v>
      </c>
      <c r="E111" s="2"/>
      <c r="F111" s="2">
        <f t="shared" si="23"/>
        <v>0</v>
      </c>
      <c r="J111" s="1" t="str">
        <f t="shared" si="24"/>
        <v>Ruth Bye</v>
      </c>
      <c r="M111" s="8" t="str">
        <f>IF(D111&lt;=L$4,SMALL(E$4:E$202,D111),"")</f>
        <v/>
      </c>
      <c r="N111" s="8" t="str">
        <f>IF(D111&lt;=L$4,VLOOKUP(M111,E$4:F$202,2,FALSE),"")</f>
        <v/>
      </c>
      <c r="O111" s="1" t="str">
        <f>IF(D111&lt;=L$4,VLOOKUP(M111,E$4:J$202,6,FALSE),"")</f>
        <v/>
      </c>
      <c r="P111" s="40" t="str">
        <f>IF(D111&lt;=L$4,VLOOKUP(O111,A$4:B$202,2,FALSE),"")</f>
        <v/>
      </c>
      <c r="Q111" s="40" t="str">
        <f t="shared" si="25"/>
        <v/>
      </c>
      <c r="R111" s="6">
        <f t="shared" si="26"/>
        <v>0</v>
      </c>
      <c r="S111" s="6">
        <f>IF(AND(D111&lt;=L$4,P111&lt;&gt;"Y"),IF(N111&lt;VLOOKUP(O111,Runners!A$3:CT$201,S$1,FALSE),IF(Y$2="zero",0,Y$2),0),0)</f>
        <v>0</v>
      </c>
      <c r="T111" s="6">
        <f t="shared" si="27"/>
        <v>0</v>
      </c>
      <c r="U111" s="2"/>
      <c r="V111" s="2" t="str">
        <f>IF(O111&lt;&gt;"",VLOOKUP(O111,Runners!CZ$3:DM$201,V$1,FALSE),"")</f>
        <v/>
      </c>
      <c r="W111" s="19" t="str">
        <f t="shared" si="28"/>
        <v/>
      </c>
    </row>
    <row r="112" spans="1:23" x14ac:dyDescent="0.2">
      <c r="A112" s="1" t="s">
        <v>49</v>
      </c>
      <c r="B112" s="3"/>
      <c r="C112" s="3">
        <f>IF(A112&lt;&gt;"",VLOOKUP(A112,Runners!A$3:AS$201,C$1,FALSE),0)</f>
        <v>1.1284722222222222E-2</v>
      </c>
      <c r="D112" s="6">
        <f t="shared" si="22"/>
        <v>108</v>
      </c>
      <c r="E112" s="2"/>
      <c r="F112" s="2">
        <f t="shared" si="23"/>
        <v>0</v>
      </c>
      <c r="J112" s="1" t="str">
        <f t="shared" si="24"/>
        <v>Ruth Wheatley</v>
      </c>
      <c r="M112" s="8" t="str">
        <f>IF(D112&lt;=L$4,SMALL(E$4:E$202,D112),"")</f>
        <v/>
      </c>
      <c r="N112" s="8" t="str">
        <f>IF(D112&lt;=L$4,VLOOKUP(M112,E$4:F$202,2,FALSE),"")</f>
        <v/>
      </c>
      <c r="O112" s="1" t="str">
        <f>IF(D112&lt;=L$4,VLOOKUP(M112,E$4:J$202,6,FALSE),"")</f>
        <v/>
      </c>
      <c r="P112" s="40" t="str">
        <f>IF(D112&lt;=L$4,VLOOKUP(O112,A$4:B$202,2,FALSE),"")</f>
        <v/>
      </c>
      <c r="Q112" s="40" t="str">
        <f t="shared" si="25"/>
        <v/>
      </c>
      <c r="R112" s="6">
        <f t="shared" si="26"/>
        <v>0</v>
      </c>
      <c r="S112" s="6">
        <f>IF(AND(D112&lt;=L$4,P112&lt;&gt;"Y"),IF(N112&lt;VLOOKUP(O112,Runners!A$3:CT$201,S$1,FALSE),IF(Y$2="zero",0,Y$2),0),0)</f>
        <v>0</v>
      </c>
      <c r="T112" s="6">
        <f t="shared" si="27"/>
        <v>0</v>
      </c>
      <c r="U112" s="2"/>
      <c r="V112" s="2" t="str">
        <f>IF(O112&lt;&gt;"",VLOOKUP(O112,Runners!CZ$3:DM$201,V$1,FALSE),"")</f>
        <v/>
      </c>
      <c r="W112" s="19" t="str">
        <f t="shared" si="28"/>
        <v/>
      </c>
    </row>
    <row r="113" spans="1:23" x14ac:dyDescent="0.2">
      <c r="A113" s="1" t="s">
        <v>201</v>
      </c>
      <c r="C113" s="3">
        <f>IF(A113&lt;&gt;"",VLOOKUP(A113,Runners!A$3:AS$201,C$1,FALSE),0)</f>
        <v>6.076388888888889E-3</v>
      </c>
      <c r="D113" s="6">
        <f t="shared" si="22"/>
        <v>109</v>
      </c>
      <c r="E113" s="2"/>
      <c r="F113" s="2">
        <f t="shared" si="23"/>
        <v>0</v>
      </c>
      <c r="J113" s="1" t="str">
        <f t="shared" si="24"/>
        <v>Sarah Cook</v>
      </c>
      <c r="M113" s="8" t="str">
        <f>IF(D113&lt;=L$4,SMALL(E$4:E$202,D113),"")</f>
        <v/>
      </c>
      <c r="N113" s="8" t="str">
        <f>IF(D113&lt;=L$4,VLOOKUP(M113,E$4:F$202,2,FALSE),"")</f>
        <v/>
      </c>
      <c r="O113" s="1" t="str">
        <f>IF(D113&lt;=L$4,VLOOKUP(M113,E$4:J$202,6,FALSE),"")</f>
        <v/>
      </c>
      <c r="P113" s="40" t="str">
        <f>IF(D113&lt;=L$4,VLOOKUP(O113,A$4:B$202,2,FALSE),"")</f>
        <v/>
      </c>
      <c r="Q113" s="40" t="str">
        <f t="shared" si="25"/>
        <v/>
      </c>
      <c r="R113" s="6">
        <f t="shared" si="26"/>
        <v>0</v>
      </c>
      <c r="S113" s="6">
        <f>IF(AND(D113&lt;=L$4,P113&lt;&gt;"Y"),IF(N113&lt;VLOOKUP(O113,Runners!A$3:CT$201,S$1,FALSE),IF(Y$2="zero",0,Y$2),0),0)</f>
        <v>0</v>
      </c>
      <c r="T113" s="6">
        <f t="shared" si="27"/>
        <v>0</v>
      </c>
      <c r="U113" s="2"/>
      <c r="V113" s="2" t="str">
        <f>IF(O113&lt;&gt;"",VLOOKUP(O113,Runners!CZ$3:DM$201,V$1,FALSE),"")</f>
        <v/>
      </c>
      <c r="W113" s="19" t="str">
        <f t="shared" si="28"/>
        <v/>
      </c>
    </row>
    <row r="114" spans="1:23" x14ac:dyDescent="0.2">
      <c r="A114" s="1" t="s">
        <v>188</v>
      </c>
      <c r="C114" s="3">
        <f>IF(A114&lt;&gt;"",VLOOKUP(A114,Runners!A$3:AS$201,C$1,FALSE),0)</f>
        <v>9.2013888888888892E-3</v>
      </c>
      <c r="D114" s="6">
        <f t="shared" si="22"/>
        <v>110</v>
      </c>
      <c r="E114" s="2"/>
      <c r="F114" s="2">
        <f t="shared" si="23"/>
        <v>0</v>
      </c>
      <c r="J114" s="1" t="str">
        <f t="shared" si="24"/>
        <v>Simon Smith</v>
      </c>
      <c r="M114" s="8" t="str">
        <f>IF(D114&lt;=L$4,SMALL(E$4:E$202,D114),"")</f>
        <v/>
      </c>
      <c r="N114" s="8" t="str">
        <f>IF(D114&lt;=L$4,VLOOKUP(M114,E$4:F$202,2,FALSE),"")</f>
        <v/>
      </c>
      <c r="O114" s="1" t="str">
        <f>IF(D114&lt;=L$4,VLOOKUP(M114,E$4:J$202,6,FALSE),"")</f>
        <v/>
      </c>
      <c r="P114" s="40" t="str">
        <f>IF(D114&lt;=L$4,VLOOKUP(O114,A$4:B$202,2,FALSE),"")</f>
        <v/>
      </c>
      <c r="Q114" s="40" t="str">
        <f t="shared" si="25"/>
        <v/>
      </c>
      <c r="R114" s="6">
        <f t="shared" si="26"/>
        <v>0</v>
      </c>
      <c r="S114" s="6">
        <f>IF(AND(D114&lt;=L$4,P114&lt;&gt;"Y"),IF(N114&lt;VLOOKUP(O114,Runners!A$3:CT$201,S$1,FALSE),IF(Y$2="zero",0,Y$2),0),0)</f>
        <v>0</v>
      </c>
      <c r="T114" s="6">
        <f t="shared" si="27"/>
        <v>0</v>
      </c>
      <c r="U114" s="2"/>
      <c r="V114" s="2" t="str">
        <f>IF(O114&lt;&gt;"",VLOOKUP(O114,Runners!CZ$3:DM$201,V$1,FALSE),"")</f>
        <v/>
      </c>
      <c r="W114" s="19" t="str">
        <f t="shared" si="28"/>
        <v/>
      </c>
    </row>
    <row r="115" spans="1:23" x14ac:dyDescent="0.2">
      <c r="A115" s="1" t="s">
        <v>191</v>
      </c>
      <c r="C115" s="3">
        <f>IF(A115&lt;&gt;"",VLOOKUP(A115,Runners!A$3:AS$201,C$1,FALSE),0)</f>
        <v>1.4930555555555556E-2</v>
      </c>
      <c r="D115" s="6">
        <f t="shared" si="22"/>
        <v>111</v>
      </c>
      <c r="E115" s="2"/>
      <c r="F115" s="2">
        <f t="shared" si="23"/>
        <v>0</v>
      </c>
      <c r="J115" s="1" t="str">
        <f t="shared" si="24"/>
        <v>Sophie Bohannon</v>
      </c>
      <c r="M115" s="8" t="str">
        <f>IF(D115&lt;=L$4,SMALL(E$4:E$202,D115),"")</f>
        <v/>
      </c>
      <c r="N115" s="8" t="str">
        <f>IF(D115&lt;=L$4,VLOOKUP(M115,E$4:F$202,2,FALSE),"")</f>
        <v/>
      </c>
      <c r="O115" s="1" t="str">
        <f>IF(D115&lt;=L$4,VLOOKUP(M115,E$4:J$202,6,FALSE),"")</f>
        <v/>
      </c>
      <c r="P115" s="40" t="str">
        <f>IF(D115&lt;=L$4,VLOOKUP(O115,A$4:B$202,2,FALSE),"")</f>
        <v/>
      </c>
      <c r="Q115" s="40" t="str">
        <f t="shared" si="25"/>
        <v/>
      </c>
      <c r="R115" s="6">
        <f t="shared" si="26"/>
        <v>0</v>
      </c>
      <c r="S115" s="6">
        <f>IF(AND(D115&lt;=L$4,P115&lt;&gt;"Y"),IF(N115&lt;VLOOKUP(O115,Runners!A$3:CT$201,S$1,FALSE),IF(Y$2="zero",0,Y$2),0),0)</f>
        <v>0</v>
      </c>
      <c r="T115" s="6">
        <f t="shared" si="27"/>
        <v>0</v>
      </c>
      <c r="U115" s="2"/>
      <c r="V115" s="2" t="str">
        <f>IF(O115&lt;&gt;"",VLOOKUP(O115,Runners!CZ$3:DM$201,V$1,FALSE),"")</f>
        <v/>
      </c>
      <c r="W115" s="19" t="str">
        <f t="shared" si="28"/>
        <v/>
      </c>
    </row>
    <row r="116" spans="1:23" x14ac:dyDescent="0.2">
      <c r="A116" s="1" t="s">
        <v>12</v>
      </c>
      <c r="C116" s="3">
        <f>IF(A116&lt;&gt;"",VLOOKUP(A116,Runners!A$3:AS$201,C$1,FALSE),0)</f>
        <v>6.4236111111111108E-3</v>
      </c>
      <c r="D116" s="6">
        <f t="shared" si="22"/>
        <v>112</v>
      </c>
      <c r="E116" s="2"/>
      <c r="F116" s="2">
        <f t="shared" si="23"/>
        <v>0</v>
      </c>
      <c r="J116" s="1" t="str">
        <f t="shared" si="24"/>
        <v>Steve Tate</v>
      </c>
      <c r="M116" s="8" t="str">
        <f>IF(D116&lt;=L$4,SMALL(E$4:E$202,D116),"")</f>
        <v/>
      </c>
      <c r="N116" s="8" t="str">
        <f>IF(D116&lt;=L$4,VLOOKUP(M116,E$4:F$202,2,FALSE),"")</f>
        <v/>
      </c>
      <c r="O116" s="1" t="str">
        <f>IF(D116&lt;=L$4,VLOOKUP(M116,E$4:J$202,6,FALSE),"")</f>
        <v/>
      </c>
      <c r="P116" s="40" t="str">
        <f>IF(D116&lt;=L$4,VLOOKUP(O116,A$4:B$202,2,FALSE),"")</f>
        <v/>
      </c>
      <c r="Q116" s="40" t="str">
        <f t="shared" si="25"/>
        <v/>
      </c>
      <c r="R116" s="6">
        <f t="shared" si="26"/>
        <v>0</v>
      </c>
      <c r="S116" s="6">
        <f>IF(AND(D116&lt;=L$4,P116&lt;&gt;"Y"),IF(N116&lt;VLOOKUP(O116,Runners!A$3:CT$201,S$1,FALSE),IF(Y$2="zero",0,Y$2),0),0)</f>
        <v>0</v>
      </c>
      <c r="T116" s="6">
        <f t="shared" si="27"/>
        <v>0</v>
      </c>
      <c r="U116" s="2"/>
      <c r="V116" s="2" t="str">
        <f>IF(O116&lt;&gt;"",VLOOKUP(O116,Runners!CZ$3:DM$201,V$1,FALSE),"")</f>
        <v/>
      </c>
      <c r="W116" s="19" t="str">
        <f t="shared" si="28"/>
        <v/>
      </c>
    </row>
    <row r="117" spans="1:23" x14ac:dyDescent="0.2">
      <c r="A117" s="1" t="s">
        <v>198</v>
      </c>
      <c r="C117" s="3">
        <f>IF(A117&lt;&gt;"",VLOOKUP(A117,Runners!A$3:AS$201,C$1,FALSE),0)</f>
        <v>1.3194444444444444E-2</v>
      </c>
      <c r="D117" s="6">
        <f t="shared" si="22"/>
        <v>113</v>
      </c>
      <c r="E117" s="2"/>
      <c r="F117" s="2">
        <f t="shared" si="23"/>
        <v>0</v>
      </c>
      <c r="J117" s="1" t="str">
        <f t="shared" si="24"/>
        <v>Steve Wise</v>
      </c>
      <c r="M117" s="8" t="str">
        <f>IF(D117&lt;=L$4,SMALL(E$4:E$202,D117),"")</f>
        <v/>
      </c>
      <c r="N117" s="8" t="str">
        <f>IF(D117&lt;=L$4,VLOOKUP(M117,E$4:F$202,2,FALSE),"")</f>
        <v/>
      </c>
      <c r="O117" s="1" t="str">
        <f>IF(D117&lt;=L$4,VLOOKUP(M117,E$4:J$202,6,FALSE),"")</f>
        <v/>
      </c>
      <c r="P117" s="40" t="str">
        <f>IF(D117&lt;=L$4,VLOOKUP(O117,A$4:B$202,2,FALSE),"")</f>
        <v/>
      </c>
      <c r="Q117" s="40" t="str">
        <f t="shared" si="25"/>
        <v/>
      </c>
      <c r="R117" s="6">
        <f t="shared" si="26"/>
        <v>0</v>
      </c>
      <c r="S117" s="6">
        <f>IF(AND(D117&lt;=L$4,P117&lt;&gt;"Y"),IF(N117&lt;VLOOKUP(O117,Runners!A$3:CT$201,S$1,FALSE),IF(Y$2="zero",0,Y$2),0),0)</f>
        <v>0</v>
      </c>
      <c r="T117" s="6">
        <f t="shared" si="27"/>
        <v>0</v>
      </c>
      <c r="U117" s="2"/>
      <c r="V117" s="2" t="str">
        <f>IF(O117&lt;&gt;"",VLOOKUP(O117,Runners!CZ$3:DM$201,V$1,FALSE),"")</f>
        <v/>
      </c>
      <c r="W117" s="19" t="str">
        <f t="shared" si="28"/>
        <v/>
      </c>
    </row>
    <row r="118" spans="1:23" x14ac:dyDescent="0.2">
      <c r="A118" s="1" t="s">
        <v>4</v>
      </c>
      <c r="C118" s="3">
        <f>IF(A118&lt;&gt;"",VLOOKUP(A118,Runners!A$3:AS$201,C$1,FALSE),0)</f>
        <v>1.1805555555555555E-2</v>
      </c>
      <c r="D118" s="6">
        <f t="shared" si="22"/>
        <v>114</v>
      </c>
      <c r="E118" s="2"/>
      <c r="F118" s="2">
        <f t="shared" si="23"/>
        <v>0</v>
      </c>
      <c r="J118" s="1" t="str">
        <f t="shared" si="24"/>
        <v>Sue Hawitt</v>
      </c>
      <c r="M118" s="8" t="str">
        <f>IF(D118&lt;=L$4,SMALL(E$4:E$202,D118),"")</f>
        <v/>
      </c>
      <c r="N118" s="8" t="str">
        <f>IF(D118&lt;=L$4,VLOOKUP(M118,E$4:F$202,2,FALSE),"")</f>
        <v/>
      </c>
      <c r="O118" s="1" t="str">
        <f>IF(D118&lt;=L$4,VLOOKUP(M118,E$4:J$202,6,FALSE),"")</f>
        <v/>
      </c>
      <c r="P118" s="40" t="str">
        <f>IF(D118&lt;=L$4,VLOOKUP(O118,A$4:B$202,2,FALSE),"")</f>
        <v/>
      </c>
      <c r="Q118" s="40" t="str">
        <f t="shared" si="25"/>
        <v/>
      </c>
      <c r="R118" s="6">
        <f t="shared" si="26"/>
        <v>0</v>
      </c>
      <c r="S118" s="6">
        <f>IF(AND(D118&lt;=L$4,P118&lt;&gt;"Y"),IF(N118&lt;VLOOKUP(O118,Runners!A$3:CT$201,S$1,FALSE),IF(Y$2="zero",0,Y$2),0),0)</f>
        <v>0</v>
      </c>
      <c r="T118" s="6">
        <f t="shared" si="27"/>
        <v>0</v>
      </c>
      <c r="U118" s="2"/>
      <c r="V118" s="2" t="str">
        <f>IF(O118&lt;&gt;"",VLOOKUP(O118,Runners!CZ$3:DM$201,V$1,FALSE),"")</f>
        <v/>
      </c>
      <c r="W118" s="19" t="str">
        <f t="shared" si="28"/>
        <v/>
      </c>
    </row>
    <row r="119" spans="1:23" x14ac:dyDescent="0.2">
      <c r="A119" s="1" t="s">
        <v>174</v>
      </c>
      <c r="C119" s="3">
        <f>IF(A119&lt;&gt;"",VLOOKUP(A119,Runners!A$3:AS$201,C$1,FALSE),0)</f>
        <v>5.0347222222222225E-3</v>
      </c>
      <c r="D119" s="6">
        <f t="shared" si="22"/>
        <v>115</v>
      </c>
      <c r="E119" s="2"/>
      <c r="F119" s="2">
        <f t="shared" si="23"/>
        <v>0</v>
      </c>
      <c r="J119" s="1" t="str">
        <f t="shared" si="24"/>
        <v>Sue Henry</v>
      </c>
      <c r="M119" s="8" t="str">
        <f>IF(D119&lt;=L$4,SMALL(E$4:E$202,D119),"")</f>
        <v/>
      </c>
      <c r="N119" s="8" t="str">
        <f>IF(D119&lt;=L$4,VLOOKUP(M119,E$4:F$202,2,FALSE),"")</f>
        <v/>
      </c>
      <c r="O119" s="1" t="str">
        <f>IF(D119&lt;=L$4,VLOOKUP(M119,E$4:J$202,6,FALSE),"")</f>
        <v/>
      </c>
      <c r="P119" s="40" t="str">
        <f>IF(D119&lt;=L$4,VLOOKUP(O119,A$4:B$202,2,FALSE),"")</f>
        <v/>
      </c>
      <c r="Q119" s="40" t="str">
        <f t="shared" si="25"/>
        <v/>
      </c>
      <c r="R119" s="6">
        <f t="shared" si="26"/>
        <v>0</v>
      </c>
      <c r="S119" s="6">
        <f>IF(AND(D119&lt;=L$4,P119&lt;&gt;"Y"),IF(N119&lt;VLOOKUP(O119,Runners!A$3:CT$201,S$1,FALSE),IF(Y$2="zero",0,Y$2),0),0)</f>
        <v>0</v>
      </c>
      <c r="T119" s="6">
        <f t="shared" si="27"/>
        <v>0</v>
      </c>
      <c r="U119" s="2"/>
      <c r="V119" s="2" t="str">
        <f>IF(O119&lt;&gt;"",VLOOKUP(O119,Runners!CZ$3:DM$201,V$1,FALSE),"")</f>
        <v/>
      </c>
      <c r="W119" s="19" t="str">
        <f t="shared" si="28"/>
        <v/>
      </c>
    </row>
    <row r="120" spans="1:23" x14ac:dyDescent="0.2">
      <c r="A120" s="1" t="s">
        <v>24</v>
      </c>
      <c r="C120" s="3">
        <f>IF(A120&lt;&gt;"",VLOOKUP(A120,Runners!A$3:AS$201,C$1,FALSE),0)</f>
        <v>6.4236111111111108E-3</v>
      </c>
      <c r="D120" s="6">
        <f t="shared" si="22"/>
        <v>116</v>
      </c>
      <c r="E120" s="2">
        <v>3.7013888888888888E-2</v>
      </c>
      <c r="F120" s="2">
        <f t="shared" si="23"/>
        <v>3.0590277777777779E-2</v>
      </c>
      <c r="J120" s="1" t="str">
        <f t="shared" si="24"/>
        <v>Sylvia Gittins</v>
      </c>
      <c r="M120" s="8" t="str">
        <f>IF(D120&lt;=L$4,SMALL(E$4:E$202,D120),"")</f>
        <v/>
      </c>
      <c r="N120" s="8" t="str">
        <f>IF(D120&lt;=L$4,VLOOKUP(M120,E$4:F$202,2,FALSE),"")</f>
        <v/>
      </c>
      <c r="O120" s="1" t="str">
        <f>IF(D120&lt;=L$4,VLOOKUP(M120,E$4:J$202,6,FALSE),"")</f>
        <v/>
      </c>
      <c r="P120" s="40" t="str">
        <f>IF(D120&lt;=L$4,VLOOKUP(O120,A$4:B$202,2,FALSE),"")</f>
        <v/>
      </c>
      <c r="Q120" s="40" t="str">
        <f t="shared" si="25"/>
        <v/>
      </c>
      <c r="R120" s="6">
        <f t="shared" si="26"/>
        <v>0</v>
      </c>
      <c r="S120" s="6">
        <f>IF(AND(D120&lt;=L$4,P120&lt;&gt;"Y"),IF(N120&lt;VLOOKUP(O120,Runners!A$3:CT$201,S$1,FALSE),IF(Y$2="zero",0,Y$2),0),0)</f>
        <v>0</v>
      </c>
      <c r="T120" s="6">
        <f t="shared" si="27"/>
        <v>0</v>
      </c>
      <c r="U120" s="2"/>
      <c r="V120" s="2" t="str">
        <f>IF(O120&lt;&gt;"",VLOOKUP(O120,Runners!CZ$3:DM$201,V$1,FALSE),"")</f>
        <v/>
      </c>
      <c r="W120" s="19" t="str">
        <f t="shared" si="28"/>
        <v/>
      </c>
    </row>
    <row r="121" spans="1:23" x14ac:dyDescent="0.2">
      <c r="A121" s="1" t="s">
        <v>211</v>
      </c>
      <c r="B121" s="3"/>
      <c r="C121" s="3">
        <f>IF(A121&lt;&gt;"",VLOOKUP(A121,Runners!A$3:AS$201,C$1,FALSE),0)</f>
        <v>1.1631944444444445E-2</v>
      </c>
      <c r="D121" s="6">
        <f t="shared" si="22"/>
        <v>117</v>
      </c>
      <c r="E121" s="2"/>
      <c r="F121" s="2">
        <f t="shared" si="23"/>
        <v>0</v>
      </c>
      <c r="J121" s="1" t="str">
        <f t="shared" si="24"/>
        <v>Terri Eccles</v>
      </c>
      <c r="M121" s="8" t="str">
        <f>IF(D121&lt;=L$4,SMALL(E$4:E$202,D121),"")</f>
        <v/>
      </c>
      <c r="N121" s="8" t="str">
        <f>IF(D121&lt;=L$4,VLOOKUP(M121,E$4:F$202,2,FALSE),"")</f>
        <v/>
      </c>
      <c r="O121" s="1" t="str">
        <f>IF(D121&lt;=L$4,VLOOKUP(M121,E$4:J$202,6,FALSE),"")</f>
        <v/>
      </c>
      <c r="P121" s="40" t="str">
        <f>IF(D121&lt;=L$4,VLOOKUP(O121,A$4:B$202,2,FALSE),"")</f>
        <v/>
      </c>
      <c r="Q121" s="40" t="str">
        <f t="shared" si="25"/>
        <v/>
      </c>
      <c r="R121" s="6">
        <f t="shared" si="26"/>
        <v>0</v>
      </c>
      <c r="S121" s="6">
        <f>IF(AND(D121&lt;=L$4,P121&lt;&gt;"Y"),IF(N121&lt;VLOOKUP(O121,Runners!A$3:CT$201,S$1,FALSE),IF(Y$2="zero",0,Y$2),0),0)</f>
        <v>0</v>
      </c>
      <c r="T121" s="6">
        <f t="shared" si="27"/>
        <v>0</v>
      </c>
      <c r="U121" s="2"/>
      <c r="V121" s="2" t="str">
        <f>IF(O121&lt;&gt;"",VLOOKUP(O121,Runners!CZ$3:DM$201,V$1,FALSE),"")</f>
        <v/>
      </c>
      <c r="W121" s="19" t="str">
        <f t="shared" si="28"/>
        <v/>
      </c>
    </row>
    <row r="122" spans="1:23" x14ac:dyDescent="0.2">
      <c r="A122" s="1" t="s">
        <v>220</v>
      </c>
      <c r="B122" s="3"/>
      <c r="C122" s="3">
        <f>IF(A122&lt;&gt;"",VLOOKUP(A122,Runners!A$3:AS$201,C$1,FALSE),0)</f>
        <v>1.40625E-2</v>
      </c>
      <c r="D122" s="6">
        <f t="shared" si="22"/>
        <v>118</v>
      </c>
      <c r="E122" s="2"/>
      <c r="F122" s="2">
        <f t="shared" si="23"/>
        <v>0</v>
      </c>
      <c r="J122" s="1" t="str">
        <f t="shared" si="24"/>
        <v>Tim Jefferson</v>
      </c>
      <c r="M122" s="8" t="str">
        <f>IF(D122&lt;=L$4,SMALL(E$4:E$202,D122),"")</f>
        <v/>
      </c>
      <c r="N122" s="8" t="str">
        <f>IF(D122&lt;=L$4,VLOOKUP(M122,E$4:F$202,2,FALSE),"")</f>
        <v/>
      </c>
      <c r="O122" s="1" t="str">
        <f>IF(D122&lt;=L$4,VLOOKUP(M122,E$4:J$202,6,FALSE),"")</f>
        <v/>
      </c>
      <c r="P122" s="40" t="str">
        <f>IF(D122&lt;=L$4,VLOOKUP(O122,A$4:B$202,2,FALSE),"")</f>
        <v/>
      </c>
      <c r="Q122" s="40" t="str">
        <f t="shared" si="25"/>
        <v/>
      </c>
      <c r="R122" s="6">
        <f t="shared" si="26"/>
        <v>0</v>
      </c>
      <c r="S122" s="6">
        <f>IF(AND(D122&lt;=L$4,P122&lt;&gt;"Y"),IF(N122&lt;VLOOKUP(O122,Runners!A$3:CT$201,S$1,FALSE),IF(Y$2="zero",0,Y$2),0),0)</f>
        <v>0</v>
      </c>
      <c r="T122" s="6">
        <f t="shared" si="27"/>
        <v>0</v>
      </c>
      <c r="U122" s="2"/>
      <c r="V122" s="2" t="str">
        <f>IF(O122&lt;&gt;"",VLOOKUP(O122,Runners!CZ$3:DM$201,V$1,FALSE),"")</f>
        <v/>
      </c>
      <c r="W122" s="19" t="str">
        <f t="shared" si="28"/>
        <v/>
      </c>
    </row>
    <row r="123" spans="1:23" x14ac:dyDescent="0.2">
      <c r="A123" s="1" t="s">
        <v>0</v>
      </c>
      <c r="C123" s="3">
        <f>IF(A123&lt;&gt;"",VLOOKUP(A123,Runners!A$3:AS$201,C$1,FALSE),0)</f>
        <v>1.8576388888888889E-2</v>
      </c>
      <c r="D123" s="6">
        <f t="shared" si="22"/>
        <v>119</v>
      </c>
      <c r="E123" s="2"/>
      <c r="F123" s="2">
        <f t="shared" si="23"/>
        <v>0</v>
      </c>
      <c r="J123" s="1" t="str">
        <f t="shared" si="24"/>
        <v>Tom Howarth</v>
      </c>
      <c r="M123" s="8" t="str">
        <f>IF(D123&lt;=L$4,SMALL(E$4:E$202,D123),"")</f>
        <v/>
      </c>
      <c r="N123" s="8" t="str">
        <f>IF(D123&lt;=L$4,VLOOKUP(M123,E$4:F$202,2,FALSE),"")</f>
        <v/>
      </c>
      <c r="O123" s="1" t="str">
        <f>IF(D123&lt;=L$4,VLOOKUP(M123,E$4:J$202,6,FALSE),"")</f>
        <v/>
      </c>
      <c r="P123" s="40" t="str">
        <f>IF(D123&lt;=L$4,VLOOKUP(O123,A$4:B$202,2,FALSE),"")</f>
        <v/>
      </c>
      <c r="Q123" s="40" t="str">
        <f t="shared" si="25"/>
        <v/>
      </c>
      <c r="R123" s="6">
        <f t="shared" si="26"/>
        <v>0</v>
      </c>
      <c r="S123" s="6">
        <f>IF(AND(D123&lt;=L$4,P123&lt;&gt;"Y"),IF(N123&lt;VLOOKUP(O123,Runners!A$3:CT$201,S$1,FALSE),IF(Y$2="zero",0,Y$2),0),0)</f>
        <v>0</v>
      </c>
      <c r="T123" s="6">
        <f t="shared" si="27"/>
        <v>0</v>
      </c>
      <c r="U123" s="2"/>
      <c r="V123" s="2" t="str">
        <f>IF(O123&lt;&gt;"",VLOOKUP(O123,Runners!CZ$3:DM$201,V$1,FALSE),"")</f>
        <v/>
      </c>
      <c r="W123" s="19" t="str">
        <f t="shared" si="28"/>
        <v/>
      </c>
    </row>
    <row r="124" spans="1:23" x14ac:dyDescent="0.2">
      <c r="A124" s="1" t="s">
        <v>168</v>
      </c>
      <c r="C124" s="3">
        <f>IF(A124&lt;&gt;"",VLOOKUP(A124,Runners!A$3:AS$201,C$1,FALSE),0)</f>
        <v>7.9861111111111105E-3</v>
      </c>
      <c r="D124" s="6">
        <f t="shared" si="22"/>
        <v>120</v>
      </c>
      <c r="E124" s="2"/>
      <c r="F124" s="2">
        <f t="shared" si="23"/>
        <v>0</v>
      </c>
      <c r="J124" s="1" t="str">
        <f t="shared" si="24"/>
        <v>Trevor Roberts</v>
      </c>
      <c r="M124" s="8" t="str">
        <f>IF(D124&lt;=L$4,SMALL(E$4:E$202,D124),"")</f>
        <v/>
      </c>
      <c r="N124" s="8" t="str">
        <f>IF(D124&lt;=L$4,VLOOKUP(M124,E$4:F$202,2,FALSE),"")</f>
        <v/>
      </c>
      <c r="O124" s="1" t="str">
        <f>IF(D124&lt;=L$4,VLOOKUP(M124,E$4:J$202,6,FALSE),"")</f>
        <v/>
      </c>
      <c r="P124" s="40" t="str">
        <f>IF(D124&lt;=L$4,VLOOKUP(O124,A$4:B$202,2,FALSE),"")</f>
        <v/>
      </c>
      <c r="Q124" s="40" t="str">
        <f t="shared" si="25"/>
        <v/>
      </c>
      <c r="R124" s="6">
        <f t="shared" si="26"/>
        <v>0</v>
      </c>
      <c r="S124" s="6">
        <f>IF(AND(D124&lt;=L$4,P124&lt;&gt;"Y"),IF(N124&lt;VLOOKUP(O124,Runners!A$3:CT$201,S$1,FALSE),IF(Y$2="zero",0,Y$2),0),0)</f>
        <v>0</v>
      </c>
      <c r="T124" s="6">
        <f t="shared" si="27"/>
        <v>0</v>
      </c>
      <c r="U124" s="2"/>
      <c r="V124" s="2" t="str">
        <f>IF(O124&lt;&gt;"",VLOOKUP(O124,Runners!CZ$3:DM$201,V$1,FALSE),"")</f>
        <v/>
      </c>
      <c r="W124" s="19" t="str">
        <f t="shared" si="28"/>
        <v/>
      </c>
    </row>
    <row r="125" spans="1:23" x14ac:dyDescent="0.2">
      <c r="A125" s="1" t="s">
        <v>209</v>
      </c>
      <c r="B125" s="3"/>
      <c r="C125" s="3">
        <f>IF(A125&lt;&gt;"",VLOOKUP(A125,Runners!A$3:AS$201,C$1,FALSE),0)</f>
        <v>1.0416666666666666E-2</v>
      </c>
      <c r="D125" s="6">
        <f t="shared" si="22"/>
        <v>121</v>
      </c>
      <c r="E125" s="2"/>
      <c r="F125" s="2">
        <f t="shared" si="23"/>
        <v>0</v>
      </c>
      <c r="J125" s="1" t="str">
        <f t="shared" si="24"/>
        <v>Vicky Richardson</v>
      </c>
      <c r="M125" s="8" t="str">
        <f>IF(D125&lt;=L$4,SMALL(E$4:E$202,D125),"")</f>
        <v/>
      </c>
      <c r="N125" s="8" t="str">
        <f>IF(D125&lt;=L$4,VLOOKUP(M125,E$4:F$202,2,FALSE),"")</f>
        <v/>
      </c>
      <c r="O125" s="1" t="str">
        <f>IF(D125&lt;=L$4,VLOOKUP(M125,E$4:J$202,6,FALSE),"")</f>
        <v/>
      </c>
      <c r="P125" s="40" t="str">
        <f>IF(D125&lt;=L$4,VLOOKUP(O125,A$4:B$202,2,FALSE),"")</f>
        <v/>
      </c>
      <c r="Q125" s="40" t="str">
        <f t="shared" si="25"/>
        <v/>
      </c>
      <c r="R125" s="6">
        <f t="shared" si="26"/>
        <v>0</v>
      </c>
      <c r="S125" s="6">
        <f>IF(AND(D125&lt;=L$4,P125&lt;&gt;"Y"),IF(N125&lt;VLOOKUP(O125,Runners!A$3:CT$201,S$1,FALSE),IF(Y$2="zero",0,Y$2),0),0)</f>
        <v>0</v>
      </c>
      <c r="T125" s="6">
        <f t="shared" si="27"/>
        <v>0</v>
      </c>
      <c r="U125" s="2"/>
      <c r="V125" s="2" t="str">
        <f>IF(O125&lt;&gt;"",VLOOKUP(O125,Runners!CZ$3:DM$201,V$1,FALSE),"")</f>
        <v/>
      </c>
      <c r="W125" s="19" t="str">
        <f t="shared" si="28"/>
        <v/>
      </c>
    </row>
    <row r="126" spans="1:23" x14ac:dyDescent="0.2">
      <c r="A126" s="1" t="s">
        <v>223</v>
      </c>
      <c r="C126" s="3">
        <f>IF(A126&lt;&gt;"",VLOOKUP(A126,Runners!A$3:AS$201,C$1,FALSE),0)</f>
        <v>1.3368055555555555E-2</v>
      </c>
      <c r="D126" s="6">
        <f t="shared" si="22"/>
        <v>122</v>
      </c>
      <c r="E126" s="2"/>
      <c r="F126" s="2">
        <f t="shared" si="23"/>
        <v>0</v>
      </c>
      <c r="J126" s="1" t="str">
        <f t="shared" si="24"/>
        <v>Wayne Byrne</v>
      </c>
      <c r="M126" s="8" t="str">
        <f>IF(D126&lt;=L$4,SMALL(E$4:E$202,D126),"")</f>
        <v/>
      </c>
      <c r="N126" s="8" t="str">
        <f>IF(D126&lt;=L$4,VLOOKUP(M126,E$4:F$202,2,FALSE),"")</f>
        <v/>
      </c>
      <c r="O126" s="1" t="str">
        <f>IF(D126&lt;=L$4,VLOOKUP(M126,E$4:J$202,6,FALSE),"")</f>
        <v/>
      </c>
      <c r="P126" s="40" t="str">
        <f>IF(D126&lt;=L$4,VLOOKUP(O126,A$4:B$202,2,FALSE),"")</f>
        <v/>
      </c>
      <c r="Q126" s="40" t="str">
        <f t="shared" si="25"/>
        <v/>
      </c>
      <c r="R126" s="6">
        <f t="shared" si="26"/>
        <v>0</v>
      </c>
      <c r="S126" s="6">
        <f>IF(AND(D126&lt;=L$4,P126&lt;&gt;"Y"),IF(N126&lt;VLOOKUP(O126,Runners!A$3:CT$201,S$1,FALSE),IF(Y$2="zero",0,Y$2),0),0)</f>
        <v>0</v>
      </c>
      <c r="T126" s="6">
        <f t="shared" si="27"/>
        <v>0</v>
      </c>
      <c r="U126" s="2"/>
      <c r="V126" s="2" t="str">
        <f>IF(O126&lt;&gt;"",VLOOKUP(O126,Runners!CZ$3:DM$201,V$1,FALSE),"")</f>
        <v/>
      </c>
      <c r="W126" s="19" t="str">
        <f t="shared" si="28"/>
        <v/>
      </c>
    </row>
    <row r="127" spans="1:23" x14ac:dyDescent="0.2">
      <c r="B127" s="3"/>
      <c r="C127" s="3">
        <f>IF(A127&lt;&gt;"",VLOOKUP(A127,Runners!A$3:AS$201,C$1,FALSE),0)</f>
        <v>0</v>
      </c>
      <c r="D127" s="6">
        <f t="shared" ref="D127:D131" si="29">D126+1</f>
        <v>123</v>
      </c>
      <c r="E127" s="2"/>
      <c r="F127" s="2">
        <f t="shared" ref="F127:F131" si="30">IF(E127&gt;0,E127-C127,0)</f>
        <v>0</v>
      </c>
      <c r="J127" s="1">
        <f t="shared" ref="J127:J131" si="31">A127</f>
        <v>0</v>
      </c>
      <c r="M127" s="8" t="str">
        <f>IF(D127&lt;=L$4,SMALL(E$4:E$202,D127),"")</f>
        <v/>
      </c>
      <c r="N127" s="8" t="str">
        <f>IF(D127&lt;=L$4,VLOOKUP(M127,E$4:F$202,2,FALSE),"")</f>
        <v/>
      </c>
      <c r="O127" s="1" t="str">
        <f>IF(D127&lt;=L$4,VLOOKUP(M127,E$4:J$202,6,FALSE),"")</f>
        <v/>
      </c>
      <c r="P127" s="40" t="str">
        <f>IF(D127&lt;=L$4,VLOOKUP(O127,A$4:B$202,2,FALSE),"")</f>
        <v/>
      </c>
      <c r="Q127" s="40" t="str">
        <f t="shared" ref="Q127:Q131" si="32">IF(D127&lt;=L$4,IF(P127="Y",Q126,Q126-1),"")</f>
        <v/>
      </c>
      <c r="R127" s="6">
        <f t="shared" ref="R127:R131" si="33">IF(Q127=Q126,0,IF(Q127&gt;0,Q127,1))</f>
        <v>0</v>
      </c>
      <c r="S127" s="6">
        <f>IF(AND(D127&lt;=L$4,P127&lt;&gt;"Y"),IF(N127&lt;VLOOKUP(O127,Runners!A$3:CT$201,S$1,FALSE),IF(Y$2="zero",0,Y$2),0),0)</f>
        <v>0</v>
      </c>
      <c r="T127" s="6">
        <f t="shared" ref="T127:T131" si="34">IF(AND(D127&lt;=L$4,P127&lt;&gt;"Y"),S127+R127,0)</f>
        <v>0</v>
      </c>
      <c r="U127" s="2"/>
      <c r="V127" s="2" t="str">
        <f>IF(O127&lt;&gt;"",VLOOKUP(O127,Runners!CZ$3:DM$201,V$1,FALSE),"")</f>
        <v/>
      </c>
      <c r="W127" s="19" t="str">
        <f t="shared" ref="W127:W131" si="35">IF(O127&lt;&gt;"",(V127-N127)/V127,"")</f>
        <v/>
      </c>
    </row>
    <row r="128" spans="1:23" x14ac:dyDescent="0.2">
      <c r="C128" s="3">
        <f>IF(A128&lt;&gt;"",VLOOKUP(A128,Runners!A$3:AS$201,C$1,FALSE),0)</f>
        <v>0</v>
      </c>
      <c r="D128" s="6">
        <f t="shared" si="29"/>
        <v>124</v>
      </c>
      <c r="E128" s="2"/>
      <c r="F128" s="2">
        <f t="shared" si="30"/>
        <v>0</v>
      </c>
      <c r="J128" s="1">
        <f t="shared" si="31"/>
        <v>0</v>
      </c>
      <c r="M128" s="8" t="str">
        <f>IF(D128&lt;=L$4,SMALL(E$4:E$202,D128),"")</f>
        <v/>
      </c>
      <c r="N128" s="8" t="str">
        <f>IF(D128&lt;=L$4,VLOOKUP(M128,E$4:F$202,2,FALSE),"")</f>
        <v/>
      </c>
      <c r="O128" s="1" t="str">
        <f>IF(D128&lt;=L$4,VLOOKUP(M128,E$4:J$202,6,FALSE),"")</f>
        <v/>
      </c>
      <c r="P128" s="40" t="str">
        <f>IF(D128&lt;=L$4,VLOOKUP(O128,A$4:B$202,2,FALSE),"")</f>
        <v/>
      </c>
      <c r="Q128" s="40" t="str">
        <f t="shared" si="32"/>
        <v/>
      </c>
      <c r="R128" s="6">
        <f t="shared" si="33"/>
        <v>0</v>
      </c>
      <c r="S128" s="6">
        <f>IF(AND(D128&lt;=L$4,P128&lt;&gt;"Y"),IF(N128&lt;VLOOKUP(O128,Runners!A$3:CT$201,S$1,FALSE),IF(Y$2="zero",0,Y$2),0),0)</f>
        <v>0</v>
      </c>
      <c r="T128" s="6">
        <f t="shared" si="34"/>
        <v>0</v>
      </c>
      <c r="U128" s="2"/>
      <c r="V128" s="2" t="str">
        <f>IF(O128&lt;&gt;"",VLOOKUP(O128,Runners!CZ$3:DM$201,V$1,FALSE),"")</f>
        <v/>
      </c>
      <c r="W128" s="19" t="str">
        <f t="shared" si="35"/>
        <v/>
      </c>
    </row>
    <row r="129" spans="1:23" x14ac:dyDescent="0.2">
      <c r="C129" s="3">
        <f>IF(A129&lt;&gt;"",VLOOKUP(A129,Runners!A$3:AS$201,C$1,FALSE),0)</f>
        <v>0</v>
      </c>
      <c r="D129" s="6">
        <f t="shared" si="29"/>
        <v>125</v>
      </c>
      <c r="E129" s="2"/>
      <c r="F129" s="2">
        <f t="shared" si="30"/>
        <v>0</v>
      </c>
      <c r="J129" s="1">
        <f t="shared" si="31"/>
        <v>0</v>
      </c>
      <c r="M129" s="8" t="str">
        <f>IF(D129&lt;=L$4,SMALL(E$4:E$202,D129),"")</f>
        <v/>
      </c>
      <c r="N129" s="8" t="str">
        <f>IF(D129&lt;=L$4,VLOOKUP(M129,E$4:F$202,2,FALSE),"")</f>
        <v/>
      </c>
      <c r="O129" s="1" t="str">
        <f>IF(D129&lt;=L$4,VLOOKUP(M129,E$4:J$202,6,FALSE),"")</f>
        <v/>
      </c>
      <c r="P129" s="40" t="str">
        <f>IF(D129&lt;=L$4,VLOOKUP(O129,A$4:B$202,2,FALSE),"")</f>
        <v/>
      </c>
      <c r="Q129" s="40" t="str">
        <f t="shared" si="32"/>
        <v/>
      </c>
      <c r="R129" s="6">
        <f t="shared" si="33"/>
        <v>0</v>
      </c>
      <c r="S129" s="6">
        <f>IF(AND(D129&lt;=L$4,P129&lt;&gt;"Y"),IF(N129&lt;VLOOKUP(O129,Runners!A$3:CT$201,S$1,FALSE),IF(Y$2="zero",0,Y$2),0),0)</f>
        <v>0</v>
      </c>
      <c r="T129" s="6">
        <f t="shared" si="34"/>
        <v>0</v>
      </c>
      <c r="U129" s="2"/>
      <c r="V129" s="2" t="str">
        <f>IF(O129&lt;&gt;"",VLOOKUP(O129,Runners!CZ$3:DM$201,V$1,FALSE),"")</f>
        <v/>
      </c>
      <c r="W129" s="19" t="str">
        <f t="shared" si="35"/>
        <v/>
      </c>
    </row>
    <row r="130" spans="1:23" x14ac:dyDescent="0.2">
      <c r="C130" s="3">
        <f>IF(A130&lt;&gt;"",VLOOKUP(A130,Runners!A$3:AS$201,C$1,FALSE),0)</f>
        <v>0</v>
      </c>
      <c r="D130" s="6">
        <f t="shared" si="29"/>
        <v>126</v>
      </c>
      <c r="E130" s="2"/>
      <c r="F130" s="2">
        <f t="shared" si="30"/>
        <v>0</v>
      </c>
      <c r="J130" s="1">
        <f t="shared" si="31"/>
        <v>0</v>
      </c>
      <c r="M130" s="8" t="str">
        <f>IF(D130&lt;=L$4,SMALL(E$4:E$202,D130),"")</f>
        <v/>
      </c>
      <c r="N130" s="8" t="str">
        <f>IF(D130&lt;=L$4,VLOOKUP(M130,E$4:F$202,2,FALSE),"")</f>
        <v/>
      </c>
      <c r="O130" s="1" t="str">
        <f>IF(D130&lt;=L$4,VLOOKUP(M130,E$4:J$202,6,FALSE),"")</f>
        <v/>
      </c>
      <c r="P130" s="40" t="str">
        <f>IF(D130&lt;=L$4,VLOOKUP(O130,A$4:B$202,2,FALSE),"")</f>
        <v/>
      </c>
      <c r="Q130" s="40" t="str">
        <f t="shared" si="32"/>
        <v/>
      </c>
      <c r="R130" s="6">
        <f t="shared" si="33"/>
        <v>0</v>
      </c>
      <c r="S130" s="6">
        <f>IF(AND(D130&lt;=L$4,P130&lt;&gt;"Y"),IF(N130&lt;VLOOKUP(O130,Runners!A$3:CT$201,S$1,FALSE),IF(Y$2="zero",0,Y$2),0),0)</f>
        <v>0</v>
      </c>
      <c r="T130" s="6">
        <f t="shared" si="34"/>
        <v>0</v>
      </c>
      <c r="U130" s="2"/>
      <c r="V130" s="2" t="str">
        <f>IF(O130&lt;&gt;"",VLOOKUP(O130,Runners!CZ$3:DM$201,V$1,FALSE),"")</f>
        <v/>
      </c>
      <c r="W130" s="19" t="str">
        <f t="shared" si="35"/>
        <v/>
      </c>
    </row>
    <row r="131" spans="1:23" x14ac:dyDescent="0.2">
      <c r="C131" s="3">
        <f>IF(A131&lt;&gt;"",VLOOKUP(A131,Runners!A$3:AS$201,C$1,FALSE),0)</f>
        <v>0</v>
      </c>
      <c r="D131" s="6">
        <f t="shared" si="29"/>
        <v>127</v>
      </c>
      <c r="E131" s="2"/>
      <c r="F131" s="2">
        <f t="shared" si="30"/>
        <v>0</v>
      </c>
      <c r="J131" s="1">
        <f t="shared" si="31"/>
        <v>0</v>
      </c>
      <c r="M131" s="8" t="str">
        <f>IF(D131&lt;=L$4,SMALL(E$4:E$202,D131),"")</f>
        <v/>
      </c>
      <c r="N131" s="8" t="str">
        <f>IF(D131&lt;=L$4,VLOOKUP(M131,E$4:F$202,2,FALSE),"")</f>
        <v/>
      </c>
      <c r="O131" s="1" t="str">
        <f>IF(D131&lt;=L$4,VLOOKUP(M131,E$4:J$202,6,FALSE),"")</f>
        <v/>
      </c>
      <c r="P131" s="40" t="str">
        <f>IF(D131&lt;=L$4,VLOOKUP(O131,A$4:B$202,2,FALSE),"")</f>
        <v/>
      </c>
      <c r="Q131" s="40" t="str">
        <f t="shared" si="32"/>
        <v/>
      </c>
      <c r="R131" s="6">
        <f t="shared" si="33"/>
        <v>0</v>
      </c>
      <c r="S131" s="6">
        <f>IF(AND(D131&lt;=L$4,P131&lt;&gt;"Y"),IF(N131&lt;VLOOKUP(O131,Runners!A$3:CT$201,S$1,FALSE),IF(Y$2="zero",0,Y$2),0),0)</f>
        <v>0</v>
      </c>
      <c r="T131" s="6">
        <f t="shared" si="34"/>
        <v>0</v>
      </c>
      <c r="U131" s="2"/>
      <c r="V131" s="2" t="str">
        <f>IF(O131&lt;&gt;"",VLOOKUP(O131,Runners!CZ$3:DM$201,V$1,FALSE),"")</f>
        <v/>
      </c>
      <c r="W131" s="19" t="str">
        <f t="shared" si="35"/>
        <v/>
      </c>
    </row>
    <row r="132" spans="1:23" x14ac:dyDescent="0.2">
      <c r="C132" s="3">
        <f>IF(A132&lt;&gt;"",VLOOKUP(A132,Runners!A$3:AS$201,C$1,FALSE),0)</f>
        <v>0</v>
      </c>
      <c r="D132" s="6">
        <f t="shared" ref="D132:D141" si="36">D131+1</f>
        <v>128</v>
      </c>
      <c r="E132" s="2"/>
      <c r="F132" s="2">
        <f t="shared" ref="F132:F141" si="37">IF(E132&gt;0,E132-C132,0)</f>
        <v>0</v>
      </c>
      <c r="J132" s="1">
        <f t="shared" ref="J132:J141" si="38">A132</f>
        <v>0</v>
      </c>
      <c r="M132" s="8" t="str">
        <f>IF(D132&lt;=L$4,SMALL(E$4:E$202,D132),"")</f>
        <v/>
      </c>
      <c r="N132" s="8" t="str">
        <f>IF(D132&lt;=L$4,VLOOKUP(M132,E$4:F$202,2,FALSE),"")</f>
        <v/>
      </c>
      <c r="O132" s="1" t="str">
        <f>IF(D132&lt;=L$4,VLOOKUP(M132,E$4:J$202,6,FALSE),"")</f>
        <v/>
      </c>
      <c r="P132" s="40" t="str">
        <f>IF(D132&lt;=L$4,VLOOKUP(O132,A$4:B$202,2,FALSE),"")</f>
        <v/>
      </c>
      <c r="Q132" s="40" t="str">
        <f t="shared" ref="Q132:Q141" si="39">IF(D132&lt;=L$4,IF(P132="Y",Q131,Q131-1),"")</f>
        <v/>
      </c>
      <c r="R132" s="6">
        <f t="shared" ref="R132:R141" si="40">IF(Q132=Q131,0,IF(Q132&gt;0,Q132,1))</f>
        <v>0</v>
      </c>
      <c r="S132" s="6">
        <f>IF(AND(D132&lt;=L$4,P132&lt;&gt;"Y"),IF(N132&lt;VLOOKUP(O132,Runners!A$3:CT$201,S$1,FALSE),IF(Y$2="zero",0,Y$2),0),0)</f>
        <v>0</v>
      </c>
      <c r="T132" s="6">
        <f t="shared" ref="T132:T141" si="41">IF(AND(D132&lt;=L$4,P132&lt;&gt;"Y"),S132+R132,0)</f>
        <v>0</v>
      </c>
      <c r="U132" s="2"/>
      <c r="V132" s="2" t="str">
        <f>IF(O132&lt;&gt;"",VLOOKUP(O132,Runners!CZ$3:DM$201,V$1,FALSE),"")</f>
        <v/>
      </c>
      <c r="W132" s="19" t="str">
        <f t="shared" ref="W132:W141" si="42">IF(O132&lt;&gt;"",(V132-N132)/V132,"")</f>
        <v/>
      </c>
    </row>
    <row r="133" spans="1:23" x14ac:dyDescent="0.2">
      <c r="C133" s="3">
        <f>IF(A133&lt;&gt;"",VLOOKUP(A133,Runners!A$3:AS$201,C$1,FALSE),0)</f>
        <v>0</v>
      </c>
      <c r="D133" s="6">
        <f t="shared" si="36"/>
        <v>129</v>
      </c>
      <c r="E133" s="2"/>
      <c r="F133" s="2">
        <f t="shared" si="37"/>
        <v>0</v>
      </c>
      <c r="J133" s="1">
        <f t="shared" si="38"/>
        <v>0</v>
      </c>
      <c r="M133" s="8" t="str">
        <f>IF(D133&lt;=L$4,SMALL(E$4:E$202,D133),"")</f>
        <v/>
      </c>
      <c r="N133" s="8" t="str">
        <f>IF(D133&lt;=L$4,VLOOKUP(M133,E$4:F$202,2,FALSE),"")</f>
        <v/>
      </c>
      <c r="O133" s="1" t="str">
        <f>IF(D133&lt;=L$4,VLOOKUP(M133,E$4:J$202,6,FALSE),"")</f>
        <v/>
      </c>
      <c r="P133" s="40" t="str">
        <f>IF(D133&lt;=L$4,VLOOKUP(O133,A$4:B$202,2,FALSE),"")</f>
        <v/>
      </c>
      <c r="Q133" s="40" t="str">
        <f t="shared" si="39"/>
        <v/>
      </c>
      <c r="R133" s="6">
        <f t="shared" si="40"/>
        <v>0</v>
      </c>
      <c r="S133" s="6">
        <f>IF(AND(D133&lt;=L$4,P133&lt;&gt;"Y"),IF(N133&lt;VLOOKUP(O133,Runners!A$3:CT$201,S$1,FALSE),IF(Y$2="zero",0,Y$2),0),0)</f>
        <v>0</v>
      </c>
      <c r="T133" s="6">
        <f t="shared" si="41"/>
        <v>0</v>
      </c>
      <c r="U133" s="2"/>
      <c r="V133" s="2" t="str">
        <f>IF(O133&lt;&gt;"",VLOOKUP(O133,Runners!CZ$3:DM$201,V$1,FALSE),"")</f>
        <v/>
      </c>
      <c r="W133" s="19" t="str">
        <f t="shared" si="42"/>
        <v/>
      </c>
    </row>
    <row r="134" spans="1:23" x14ac:dyDescent="0.2">
      <c r="A134" s="41"/>
      <c r="C134" s="3">
        <f>IF(A134&lt;&gt;"",VLOOKUP(A134,Runners!A$3:AS$201,C$1,FALSE),0)</f>
        <v>0</v>
      </c>
      <c r="D134" s="6">
        <f t="shared" si="36"/>
        <v>130</v>
      </c>
      <c r="E134" s="2"/>
      <c r="F134" s="2">
        <f t="shared" si="37"/>
        <v>0</v>
      </c>
      <c r="J134" s="1">
        <f t="shared" si="38"/>
        <v>0</v>
      </c>
      <c r="M134" s="8" t="str">
        <f>IF(D134&lt;=L$4,SMALL(E$4:E$202,D134),"")</f>
        <v/>
      </c>
      <c r="N134" s="8" t="str">
        <f>IF(D134&lt;=L$4,VLOOKUP(M134,E$4:F$202,2,FALSE),"")</f>
        <v/>
      </c>
      <c r="O134" s="1" t="str">
        <f>IF(D134&lt;=L$4,VLOOKUP(M134,E$4:J$202,6,FALSE),"")</f>
        <v/>
      </c>
      <c r="P134" s="40" t="str">
        <f>IF(D134&lt;=L$4,VLOOKUP(O134,A$4:B$202,2,FALSE),"")</f>
        <v/>
      </c>
      <c r="Q134" s="40" t="str">
        <f t="shared" si="39"/>
        <v/>
      </c>
      <c r="R134" s="6">
        <f t="shared" si="40"/>
        <v>0</v>
      </c>
      <c r="S134" s="6">
        <f>IF(AND(D134&lt;=L$4,P134&lt;&gt;"Y"),IF(N134&lt;VLOOKUP(O134,Runners!A$3:CT$201,S$1,FALSE),IF(Y$2="zero",0,Y$2),0),0)</f>
        <v>0</v>
      </c>
      <c r="T134" s="6">
        <f t="shared" si="41"/>
        <v>0</v>
      </c>
      <c r="U134" s="2"/>
      <c r="V134" s="2" t="str">
        <f>IF(O134&lt;&gt;"",VLOOKUP(O134,Runners!CZ$3:DM$201,V$1,FALSE),"")</f>
        <v/>
      </c>
      <c r="W134" s="19" t="str">
        <f t="shared" si="42"/>
        <v/>
      </c>
    </row>
    <row r="135" spans="1:23" x14ac:dyDescent="0.2">
      <c r="C135" s="3">
        <f>IF(A135&lt;&gt;"",VLOOKUP(A135,Runners!A$3:AS$201,C$1,FALSE),0)</f>
        <v>0</v>
      </c>
      <c r="D135" s="6">
        <f t="shared" si="36"/>
        <v>131</v>
      </c>
      <c r="E135" s="2"/>
      <c r="F135" s="2">
        <f t="shared" si="37"/>
        <v>0</v>
      </c>
      <c r="J135" s="1">
        <f t="shared" si="38"/>
        <v>0</v>
      </c>
      <c r="M135" s="8" t="str">
        <f>IF(D135&lt;=L$4,SMALL(E$4:E$202,D135),"")</f>
        <v/>
      </c>
      <c r="N135" s="8" t="str">
        <f>IF(D135&lt;=L$4,VLOOKUP(M135,E$4:F$202,2,FALSE),"")</f>
        <v/>
      </c>
      <c r="O135" s="1" t="str">
        <f>IF(D135&lt;=L$4,VLOOKUP(M135,E$4:J$202,6,FALSE),"")</f>
        <v/>
      </c>
      <c r="P135" s="40" t="str">
        <f>IF(D135&lt;=L$4,VLOOKUP(O135,A$4:B$202,2,FALSE),"")</f>
        <v/>
      </c>
      <c r="Q135" s="40" t="str">
        <f t="shared" si="39"/>
        <v/>
      </c>
      <c r="R135" s="6">
        <f t="shared" si="40"/>
        <v>0</v>
      </c>
      <c r="S135" s="6">
        <f>IF(AND(D135&lt;=L$4,P135&lt;&gt;"Y"),IF(N135&lt;VLOOKUP(O135,Runners!A$3:CT$201,S$1,FALSE),IF(Y$2="zero",0,Y$2),0),0)</f>
        <v>0</v>
      </c>
      <c r="T135" s="6">
        <f t="shared" si="41"/>
        <v>0</v>
      </c>
      <c r="U135" s="2"/>
      <c r="V135" s="2" t="str">
        <f>IF(O135&lt;&gt;"",VLOOKUP(O135,Runners!CZ$3:DM$201,V$1,FALSE),"")</f>
        <v/>
      </c>
      <c r="W135" s="19" t="str">
        <f t="shared" si="42"/>
        <v/>
      </c>
    </row>
    <row r="136" spans="1:23" x14ac:dyDescent="0.2">
      <c r="C136" s="3">
        <f>IF(A136&lt;&gt;"",VLOOKUP(A136,Runners!A$3:AS$201,C$1,FALSE),0)</f>
        <v>0</v>
      </c>
      <c r="D136" s="6">
        <f t="shared" si="36"/>
        <v>132</v>
      </c>
      <c r="E136" s="2"/>
      <c r="F136" s="2">
        <f t="shared" si="37"/>
        <v>0</v>
      </c>
      <c r="J136" s="1">
        <f t="shared" si="38"/>
        <v>0</v>
      </c>
      <c r="M136" s="8" t="str">
        <f>IF(D136&lt;=L$4,SMALL(E$4:E$202,D136),"")</f>
        <v/>
      </c>
      <c r="N136" s="8" t="str">
        <f>IF(D136&lt;=L$4,VLOOKUP(M136,E$4:F$202,2,FALSE),"")</f>
        <v/>
      </c>
      <c r="O136" s="1" t="str">
        <f>IF(D136&lt;=L$4,VLOOKUP(M136,E$4:J$202,6,FALSE),"")</f>
        <v/>
      </c>
      <c r="P136" s="40" t="str">
        <f>IF(D136&lt;=L$4,VLOOKUP(O136,A$4:B$202,2,FALSE),"")</f>
        <v/>
      </c>
      <c r="Q136" s="40" t="str">
        <f t="shared" si="39"/>
        <v/>
      </c>
      <c r="R136" s="6">
        <f t="shared" si="40"/>
        <v>0</v>
      </c>
      <c r="S136" s="6">
        <f>IF(AND(D136&lt;=L$4,P136&lt;&gt;"Y"),IF(N136&lt;VLOOKUP(O136,Runners!A$3:CT$201,S$1,FALSE),IF(Y$2="zero",0,Y$2),0),0)</f>
        <v>0</v>
      </c>
      <c r="T136" s="6">
        <f t="shared" si="41"/>
        <v>0</v>
      </c>
      <c r="U136" s="2"/>
      <c r="V136" s="2" t="str">
        <f>IF(O136&lt;&gt;"",VLOOKUP(O136,Runners!CZ$3:DM$201,V$1,FALSE),"")</f>
        <v/>
      </c>
      <c r="W136" s="19" t="str">
        <f t="shared" si="42"/>
        <v/>
      </c>
    </row>
    <row r="137" spans="1:23" x14ac:dyDescent="0.2">
      <c r="C137" s="3">
        <f>IF(A137&lt;&gt;"",VLOOKUP(A137,Runners!A$3:AS$201,C$1,FALSE),0)</f>
        <v>0</v>
      </c>
      <c r="D137" s="6">
        <f t="shared" si="36"/>
        <v>133</v>
      </c>
      <c r="E137" s="2"/>
      <c r="F137" s="2">
        <f t="shared" si="37"/>
        <v>0</v>
      </c>
      <c r="J137" s="1">
        <f t="shared" si="38"/>
        <v>0</v>
      </c>
      <c r="M137" s="8" t="str">
        <f>IF(D137&lt;=L$4,SMALL(E$4:E$202,D137),"")</f>
        <v/>
      </c>
      <c r="N137" s="8" t="str">
        <f>IF(D137&lt;=L$4,VLOOKUP(M137,E$4:F$202,2,FALSE),"")</f>
        <v/>
      </c>
      <c r="O137" s="1" t="str">
        <f>IF(D137&lt;=L$4,VLOOKUP(M137,E$4:J$202,6,FALSE),"")</f>
        <v/>
      </c>
      <c r="P137" s="40" t="str">
        <f>IF(D137&lt;=L$4,VLOOKUP(O137,A$4:B$202,2,FALSE),"")</f>
        <v/>
      </c>
      <c r="Q137" s="40" t="str">
        <f t="shared" si="39"/>
        <v/>
      </c>
      <c r="R137" s="6">
        <f t="shared" si="40"/>
        <v>0</v>
      </c>
      <c r="S137" s="6">
        <f>IF(AND(D137&lt;=L$4,P137&lt;&gt;"Y"),IF(N137&lt;VLOOKUP(O137,Runners!A$3:CT$201,S$1,FALSE),IF(Y$2="zero",0,Y$2),0),0)</f>
        <v>0</v>
      </c>
      <c r="T137" s="6">
        <f t="shared" si="41"/>
        <v>0</v>
      </c>
      <c r="U137" s="2"/>
      <c r="V137" s="2" t="str">
        <f>IF(O137&lt;&gt;"",VLOOKUP(O137,Runners!CZ$3:DM$201,V$1,FALSE),"")</f>
        <v/>
      </c>
      <c r="W137" s="19" t="str">
        <f t="shared" si="42"/>
        <v/>
      </c>
    </row>
    <row r="138" spans="1:23" x14ac:dyDescent="0.2">
      <c r="B138" s="3"/>
      <c r="C138" s="3">
        <f>IF(A138&lt;&gt;"",VLOOKUP(A138,Runners!A$3:AS$201,C$1,FALSE),0)</f>
        <v>0</v>
      </c>
      <c r="D138" s="6">
        <f t="shared" si="36"/>
        <v>134</v>
      </c>
      <c r="E138" s="2"/>
      <c r="F138" s="2">
        <f t="shared" si="37"/>
        <v>0</v>
      </c>
      <c r="J138" s="1">
        <f t="shared" si="38"/>
        <v>0</v>
      </c>
      <c r="M138" s="8" t="str">
        <f>IF(D138&lt;=L$4,SMALL(E$4:E$202,D138),"")</f>
        <v/>
      </c>
      <c r="N138" s="8" t="str">
        <f>IF(D138&lt;=L$4,VLOOKUP(M138,E$4:F$202,2,FALSE),"")</f>
        <v/>
      </c>
      <c r="O138" s="1" t="str">
        <f>IF(D138&lt;=L$4,VLOOKUP(M138,E$4:J$202,6,FALSE),"")</f>
        <v/>
      </c>
      <c r="P138" s="40" t="str">
        <f>IF(D138&lt;=L$4,VLOOKUP(O138,A$4:B$202,2,FALSE),"")</f>
        <v/>
      </c>
      <c r="Q138" s="40" t="str">
        <f t="shared" si="39"/>
        <v/>
      </c>
      <c r="R138" s="6">
        <f t="shared" si="40"/>
        <v>0</v>
      </c>
      <c r="S138" s="6">
        <f>IF(AND(D138&lt;=L$4,P138&lt;&gt;"Y"),IF(N138&lt;VLOOKUP(O138,Runners!A$3:CT$201,S$1,FALSE),IF(Y$2="zero",0,Y$2),0),0)</f>
        <v>0</v>
      </c>
      <c r="T138" s="6">
        <f t="shared" si="41"/>
        <v>0</v>
      </c>
      <c r="U138" s="2"/>
      <c r="V138" s="2" t="str">
        <f>IF(O138&lt;&gt;"",VLOOKUP(O138,Runners!CZ$3:DM$201,V$1,FALSE),"")</f>
        <v/>
      </c>
      <c r="W138" s="19" t="str">
        <f t="shared" si="42"/>
        <v/>
      </c>
    </row>
    <row r="139" spans="1:23" x14ac:dyDescent="0.2">
      <c r="C139" s="3">
        <f>IF(A139&lt;&gt;"",VLOOKUP(A139,Runners!A$3:AS$201,C$1,FALSE),0)</f>
        <v>0</v>
      </c>
      <c r="D139" s="6">
        <f t="shared" si="36"/>
        <v>135</v>
      </c>
      <c r="E139" s="2"/>
      <c r="F139" s="2">
        <f t="shared" si="37"/>
        <v>0</v>
      </c>
      <c r="J139" s="1">
        <f t="shared" si="38"/>
        <v>0</v>
      </c>
      <c r="M139" s="8" t="str">
        <f>IF(D139&lt;=L$4,SMALL(E$4:E$202,D139),"")</f>
        <v/>
      </c>
      <c r="N139" s="8" t="str">
        <f>IF(D139&lt;=L$4,VLOOKUP(M139,E$4:F$202,2,FALSE),"")</f>
        <v/>
      </c>
      <c r="O139" s="1" t="str">
        <f>IF(D139&lt;=L$4,VLOOKUP(M139,E$4:J$202,6,FALSE),"")</f>
        <v/>
      </c>
      <c r="P139" s="40" t="str">
        <f>IF(D139&lt;=L$4,VLOOKUP(O139,A$4:B$202,2,FALSE),"")</f>
        <v/>
      </c>
      <c r="Q139" s="40" t="str">
        <f t="shared" si="39"/>
        <v/>
      </c>
      <c r="R139" s="6">
        <f t="shared" si="40"/>
        <v>0</v>
      </c>
      <c r="S139" s="6">
        <f>IF(AND(D139&lt;=L$4,P139&lt;&gt;"Y"),IF(N139&lt;VLOOKUP(O139,Runners!A$3:CT$201,S$1,FALSE),IF(Y$2="zero",0,Y$2),0),0)</f>
        <v>0</v>
      </c>
      <c r="T139" s="6">
        <f t="shared" si="41"/>
        <v>0</v>
      </c>
      <c r="U139" s="2"/>
      <c r="V139" s="2" t="str">
        <f>IF(O139&lt;&gt;"",VLOOKUP(O139,Runners!CZ$3:DM$201,V$1,FALSE),"")</f>
        <v/>
      </c>
      <c r="W139" s="19" t="str">
        <f t="shared" si="42"/>
        <v/>
      </c>
    </row>
    <row r="140" spans="1:23" x14ac:dyDescent="0.2">
      <c r="C140" s="3">
        <f>IF(A140&lt;&gt;"",VLOOKUP(A140,Runners!A$3:AS$201,C$1,FALSE),0)</f>
        <v>0</v>
      </c>
      <c r="D140" s="6">
        <f t="shared" si="36"/>
        <v>136</v>
      </c>
      <c r="E140" s="2"/>
      <c r="F140" s="2">
        <f t="shared" si="37"/>
        <v>0</v>
      </c>
      <c r="J140" s="1">
        <f t="shared" si="38"/>
        <v>0</v>
      </c>
      <c r="M140" s="8" t="str">
        <f>IF(D140&lt;=L$4,SMALL(E$4:E$202,D140),"")</f>
        <v/>
      </c>
      <c r="N140" s="8" t="str">
        <f>IF(D140&lt;=L$4,VLOOKUP(M140,E$4:F$202,2,FALSE),"")</f>
        <v/>
      </c>
      <c r="O140" s="1" t="str">
        <f>IF(D140&lt;=L$4,VLOOKUP(M140,E$4:J$202,6,FALSE),"")</f>
        <v/>
      </c>
      <c r="P140" s="40" t="str">
        <f>IF(D140&lt;=L$4,VLOOKUP(O140,A$4:B$202,2,FALSE),"")</f>
        <v/>
      </c>
      <c r="Q140" s="40" t="str">
        <f t="shared" si="39"/>
        <v/>
      </c>
      <c r="R140" s="6">
        <f t="shared" si="40"/>
        <v>0</v>
      </c>
      <c r="S140" s="6">
        <f>IF(AND(D140&lt;=L$4,P140&lt;&gt;"Y"),IF(N140&lt;VLOOKUP(O140,Runners!A$3:CT$201,S$1,FALSE),IF(Y$2="zero",0,Y$2),0),0)</f>
        <v>0</v>
      </c>
      <c r="T140" s="6">
        <f t="shared" si="41"/>
        <v>0</v>
      </c>
      <c r="U140" s="2"/>
      <c r="V140" s="2" t="str">
        <f>IF(O140&lt;&gt;"",VLOOKUP(O140,Runners!CZ$3:DM$201,V$1,FALSE),"")</f>
        <v/>
      </c>
      <c r="W140" s="19" t="str">
        <f t="shared" si="42"/>
        <v/>
      </c>
    </row>
    <row r="141" spans="1:23" x14ac:dyDescent="0.2">
      <c r="C141" s="3">
        <f>IF(A141&lt;&gt;"",VLOOKUP(A141,Runners!A$3:AS$201,C$1,FALSE),0)</f>
        <v>0</v>
      </c>
      <c r="D141" s="6">
        <f t="shared" si="36"/>
        <v>137</v>
      </c>
      <c r="E141" s="2"/>
      <c r="F141" s="2">
        <f t="shared" si="37"/>
        <v>0</v>
      </c>
      <c r="J141" s="1">
        <f t="shared" si="38"/>
        <v>0</v>
      </c>
      <c r="M141" s="8" t="str">
        <f>IF(D141&lt;=L$4,SMALL(E$4:E$202,D141),"")</f>
        <v/>
      </c>
      <c r="N141" s="8" t="str">
        <f>IF(D141&lt;=L$4,VLOOKUP(M141,E$4:F$202,2,FALSE),"")</f>
        <v/>
      </c>
      <c r="O141" s="1" t="str">
        <f>IF(D141&lt;=L$4,VLOOKUP(M141,E$4:J$202,6,FALSE),"")</f>
        <v/>
      </c>
      <c r="P141" s="40" t="str">
        <f>IF(D141&lt;=L$4,VLOOKUP(O141,A$4:B$202,2,FALSE),"")</f>
        <v/>
      </c>
      <c r="Q141" s="40" t="str">
        <f t="shared" si="39"/>
        <v/>
      </c>
      <c r="R141" s="6">
        <f t="shared" si="40"/>
        <v>0</v>
      </c>
      <c r="S141" s="6">
        <f>IF(AND(D141&lt;=L$4,P141&lt;&gt;"Y"),IF(N141&lt;VLOOKUP(O141,Runners!A$3:CT$201,S$1,FALSE),IF(Y$2="zero",0,Y$2),0),0)</f>
        <v>0</v>
      </c>
      <c r="T141" s="6">
        <f t="shared" si="41"/>
        <v>0</v>
      </c>
      <c r="U141" s="2"/>
      <c r="V141" s="2" t="str">
        <f>IF(O141&lt;&gt;"",VLOOKUP(O141,Runners!CZ$3:DM$201,V$1,FALSE),"")</f>
        <v/>
      </c>
      <c r="W141" s="19" t="str">
        <f t="shared" si="42"/>
        <v/>
      </c>
    </row>
    <row r="142" spans="1:23" x14ac:dyDescent="0.2">
      <c r="C142" s="3">
        <f>IF(A142&lt;&gt;"",VLOOKUP(A142,Runners!A$3:AS$201,C$1,FALSE),0)</f>
        <v>0</v>
      </c>
      <c r="D142" s="6">
        <f t="shared" ref="D142:D154" si="43">D141+1</f>
        <v>138</v>
      </c>
      <c r="E142" s="2"/>
      <c r="F142" s="2">
        <f t="shared" ref="F142:F174" si="44">IF(E142&gt;0,E142-C142,0)</f>
        <v>0</v>
      </c>
      <c r="J142" s="1">
        <f t="shared" ref="J142:J154" si="45">A142</f>
        <v>0</v>
      </c>
      <c r="M142" s="8" t="str">
        <f>IF(D142&lt;=L$4,SMALL(E$4:E$202,D142),"")</f>
        <v/>
      </c>
      <c r="N142" s="8" t="str">
        <f>IF(D142&lt;=L$4,VLOOKUP(M142,E$4:F$202,2,FALSE),"")</f>
        <v/>
      </c>
      <c r="O142" s="1" t="str">
        <f>IF(D142&lt;=L$4,VLOOKUP(M142,E$4:J$202,6,FALSE),"")</f>
        <v/>
      </c>
      <c r="P142" s="40" t="str">
        <f>IF(D142&lt;=L$4,VLOOKUP(O142,A$4:B$202,2,FALSE),"")</f>
        <v/>
      </c>
      <c r="Q142" s="40" t="str">
        <f t="shared" ref="Q142:Q154" si="46">IF(D142&lt;=L$4,IF(P142="Y",Q141,Q141-1),"")</f>
        <v/>
      </c>
      <c r="R142" s="6">
        <f t="shared" ref="R142:R197" si="47">IF(Q142=Q141,0,IF(Q142&gt;0,Q142,1))</f>
        <v>0</v>
      </c>
      <c r="S142" s="6">
        <f>IF(AND(D142&lt;=L$4,P142&lt;&gt;"Y"),IF(N142&lt;VLOOKUP(O142,Runners!A$3:CT$201,S$1,FALSE),IF(Y$2="zero",0,Y$2),0),0)</f>
        <v>0</v>
      </c>
      <c r="T142" s="6">
        <f t="shared" ref="T142:T154" si="48">IF(AND(D142&lt;=L$4,P142&lt;&gt;"Y"),S142+R142,0)</f>
        <v>0</v>
      </c>
      <c r="U142" s="2"/>
      <c r="V142" s="2" t="str">
        <f>IF(O142&lt;&gt;"",VLOOKUP(O142,Runners!CZ$3:DM$201,V$1,FALSE),"")</f>
        <v/>
      </c>
      <c r="W142" s="19" t="str">
        <f t="shared" ref="W142:W154" si="49">IF(O142&lt;&gt;"",(V142-N142)/V142,"")</f>
        <v/>
      </c>
    </row>
    <row r="143" spans="1:23" x14ac:dyDescent="0.2">
      <c r="B143" s="3"/>
      <c r="C143" s="3">
        <f>IF(A143&lt;&gt;"",VLOOKUP(A143,Runners!A$3:AS$201,C$1,FALSE),0)</f>
        <v>0</v>
      </c>
      <c r="D143" s="6">
        <f t="shared" si="43"/>
        <v>139</v>
      </c>
      <c r="E143" s="2"/>
      <c r="F143" s="2">
        <f t="shared" si="44"/>
        <v>0</v>
      </c>
      <c r="J143" s="1">
        <f t="shared" si="45"/>
        <v>0</v>
      </c>
      <c r="M143" s="8" t="str">
        <f>IF(D143&lt;=L$4,SMALL(E$4:E$202,D143),"")</f>
        <v/>
      </c>
      <c r="N143" s="8" t="str">
        <f>IF(D143&lt;=L$4,VLOOKUP(M143,E$4:F$202,2,FALSE),"")</f>
        <v/>
      </c>
      <c r="O143" s="1" t="str">
        <f>IF(D143&lt;=L$4,VLOOKUP(M143,E$4:J$202,6,FALSE),"")</f>
        <v/>
      </c>
      <c r="P143" s="40" t="str">
        <f>IF(D143&lt;=L$4,VLOOKUP(O143,A$4:B$202,2,FALSE),"")</f>
        <v/>
      </c>
      <c r="Q143" s="40" t="str">
        <f t="shared" si="46"/>
        <v/>
      </c>
      <c r="R143" s="6">
        <f t="shared" si="47"/>
        <v>0</v>
      </c>
      <c r="S143" s="6">
        <f>IF(AND(D143&lt;=L$4,P143&lt;&gt;"Y"),IF(N143&lt;VLOOKUP(O143,Runners!A$3:CT$201,S$1,FALSE),IF(Y$2="zero",0,Y$2),0),0)</f>
        <v>0</v>
      </c>
      <c r="T143" s="6">
        <f t="shared" si="48"/>
        <v>0</v>
      </c>
      <c r="U143" s="2"/>
      <c r="V143" s="2" t="str">
        <f>IF(O143&lt;&gt;"",VLOOKUP(O143,Runners!CZ$3:DM$201,V$1,FALSE),"")</f>
        <v/>
      </c>
      <c r="W143" s="19" t="str">
        <f t="shared" si="49"/>
        <v/>
      </c>
    </row>
    <row r="144" spans="1:23" x14ac:dyDescent="0.2">
      <c r="C144" s="3">
        <f>IF(A144&lt;&gt;"",VLOOKUP(A144,Runners!A$3:AS$201,C$1,FALSE),0)</f>
        <v>0</v>
      </c>
      <c r="D144" s="6">
        <f t="shared" si="43"/>
        <v>140</v>
      </c>
      <c r="E144" s="2"/>
      <c r="F144" s="2">
        <f t="shared" si="44"/>
        <v>0</v>
      </c>
      <c r="J144" s="1">
        <f t="shared" si="45"/>
        <v>0</v>
      </c>
      <c r="M144" s="8" t="str">
        <f>IF(D144&lt;=L$4,SMALL(E$4:E$202,D144),"")</f>
        <v/>
      </c>
      <c r="N144" s="8" t="str">
        <f>IF(D144&lt;=L$4,VLOOKUP(M144,E$4:F$202,2,FALSE),"")</f>
        <v/>
      </c>
      <c r="O144" s="1" t="str">
        <f>IF(D144&lt;=L$4,VLOOKUP(M144,E$4:J$202,6,FALSE),"")</f>
        <v/>
      </c>
      <c r="P144" s="40" t="str">
        <f>IF(D144&lt;=L$4,VLOOKUP(O144,A$4:B$202,2,FALSE),"")</f>
        <v/>
      </c>
      <c r="Q144" s="40" t="str">
        <f t="shared" si="46"/>
        <v/>
      </c>
      <c r="R144" s="6">
        <f t="shared" si="47"/>
        <v>0</v>
      </c>
      <c r="S144" s="6">
        <f>IF(AND(D144&lt;=L$4,P144&lt;&gt;"Y"),IF(N144&lt;VLOOKUP(O144,Runners!A$3:CT$201,S$1,FALSE),IF(Y$2="zero",0,Y$2),0),0)</f>
        <v>0</v>
      </c>
      <c r="T144" s="6">
        <f t="shared" si="48"/>
        <v>0</v>
      </c>
      <c r="U144" s="2"/>
      <c r="V144" s="2" t="str">
        <f>IF(O144&lt;&gt;"",VLOOKUP(O144,Runners!CZ$3:DM$201,V$1,FALSE),"")</f>
        <v/>
      </c>
      <c r="W144" s="19" t="str">
        <f t="shared" si="49"/>
        <v/>
      </c>
    </row>
    <row r="145" spans="3:23" x14ac:dyDescent="0.2">
      <c r="C145" s="3">
        <f>IF(A145&lt;&gt;"",VLOOKUP(A145,Runners!A$3:AS$201,C$1,FALSE),0)</f>
        <v>0</v>
      </c>
      <c r="D145" s="6">
        <f t="shared" si="43"/>
        <v>141</v>
      </c>
      <c r="E145" s="2"/>
      <c r="F145" s="2">
        <f t="shared" si="44"/>
        <v>0</v>
      </c>
      <c r="J145" s="1">
        <f t="shared" si="45"/>
        <v>0</v>
      </c>
      <c r="M145" s="8" t="str">
        <f>IF(D145&lt;=L$4,SMALL(E$4:E$202,D145),"")</f>
        <v/>
      </c>
      <c r="N145" s="8" t="str">
        <f>IF(D145&lt;=L$4,VLOOKUP(M145,E$4:F$202,2,FALSE),"")</f>
        <v/>
      </c>
      <c r="O145" s="1" t="str">
        <f>IF(D145&lt;=L$4,VLOOKUP(M145,E$4:J$202,6,FALSE),"")</f>
        <v/>
      </c>
      <c r="P145" s="40" t="str">
        <f>IF(D145&lt;=L$4,VLOOKUP(O145,A$4:B$202,2,FALSE),"")</f>
        <v/>
      </c>
      <c r="Q145" s="40" t="str">
        <f t="shared" si="46"/>
        <v/>
      </c>
      <c r="R145" s="6">
        <f t="shared" si="47"/>
        <v>0</v>
      </c>
      <c r="S145" s="6">
        <f>IF(AND(D145&lt;=L$4,P145&lt;&gt;"Y"),IF(N145&lt;VLOOKUP(O145,Runners!A$3:CT$201,S$1,FALSE),IF(Y$2="zero",0,Y$2),0),0)</f>
        <v>0</v>
      </c>
      <c r="T145" s="6">
        <f t="shared" si="48"/>
        <v>0</v>
      </c>
      <c r="U145" s="2"/>
      <c r="V145" s="2" t="str">
        <f>IF(O145&lt;&gt;"",VLOOKUP(O145,Runners!CZ$3:DM$201,V$1,FALSE),"")</f>
        <v/>
      </c>
      <c r="W145" s="19" t="str">
        <f t="shared" si="49"/>
        <v/>
      </c>
    </row>
    <row r="146" spans="3:23" x14ac:dyDescent="0.2">
      <c r="C146" s="3">
        <f>IF(A146&lt;&gt;"",VLOOKUP(A146,Runners!A$3:AS$201,C$1,FALSE),0)</f>
        <v>0</v>
      </c>
      <c r="D146" s="6">
        <f t="shared" si="43"/>
        <v>142</v>
      </c>
      <c r="E146" s="2"/>
      <c r="F146" s="2">
        <f t="shared" si="44"/>
        <v>0</v>
      </c>
      <c r="J146" s="1">
        <f t="shared" si="45"/>
        <v>0</v>
      </c>
      <c r="M146" s="8" t="str">
        <f>IF(D146&lt;=L$4,SMALL(E$4:E$202,D146),"")</f>
        <v/>
      </c>
      <c r="N146" s="8" t="str">
        <f>IF(D146&lt;=L$4,VLOOKUP(M146,E$4:F$202,2,FALSE),"")</f>
        <v/>
      </c>
      <c r="O146" s="1" t="str">
        <f>IF(D146&lt;=L$4,VLOOKUP(M146,E$4:J$202,6,FALSE),"")</f>
        <v/>
      </c>
      <c r="P146" s="40" t="str">
        <f>IF(D146&lt;=L$4,VLOOKUP(O146,A$4:B$202,2,FALSE),"")</f>
        <v/>
      </c>
      <c r="Q146" s="40" t="str">
        <f t="shared" si="46"/>
        <v/>
      </c>
      <c r="R146" s="6">
        <f t="shared" si="47"/>
        <v>0</v>
      </c>
      <c r="S146" s="6">
        <f>IF(AND(D146&lt;=L$4,P146&lt;&gt;"Y"),IF(N146&lt;VLOOKUP(O146,Runners!A$3:CT$201,S$1,FALSE),IF(Y$2="zero",0,Y$2),0),0)</f>
        <v>0</v>
      </c>
      <c r="T146" s="6">
        <f t="shared" si="48"/>
        <v>0</v>
      </c>
      <c r="U146" s="2"/>
      <c r="V146" s="2" t="str">
        <f>IF(O146&lt;&gt;"",VLOOKUP(O146,Runners!CZ$3:DM$201,V$1,FALSE),"")</f>
        <v/>
      </c>
      <c r="W146" s="19" t="str">
        <f t="shared" si="49"/>
        <v/>
      </c>
    </row>
    <row r="147" spans="3:23" x14ac:dyDescent="0.2">
      <c r="C147" s="3">
        <f>IF(A147&lt;&gt;"",VLOOKUP(A147,Runners!A$3:AS$201,C$1,FALSE),0)</f>
        <v>0</v>
      </c>
      <c r="D147" s="6">
        <f t="shared" si="43"/>
        <v>143</v>
      </c>
      <c r="E147" s="2"/>
      <c r="F147" s="2">
        <f t="shared" si="44"/>
        <v>0</v>
      </c>
      <c r="J147" s="1">
        <f t="shared" si="45"/>
        <v>0</v>
      </c>
      <c r="M147" s="8" t="str">
        <f>IF(D147&lt;=L$4,SMALL(E$4:E$202,D147),"")</f>
        <v/>
      </c>
      <c r="N147" s="8" t="str">
        <f>IF(D147&lt;=L$4,VLOOKUP(M147,E$4:F$202,2,FALSE),"")</f>
        <v/>
      </c>
      <c r="O147" s="1" t="str">
        <f>IF(D147&lt;=L$4,VLOOKUP(M147,E$4:J$202,6,FALSE),"")</f>
        <v/>
      </c>
      <c r="P147" s="40" t="str">
        <f>IF(D147&lt;=L$4,VLOOKUP(O147,A$4:B$202,2,FALSE),"")</f>
        <v/>
      </c>
      <c r="Q147" s="40" t="str">
        <f t="shared" si="46"/>
        <v/>
      </c>
      <c r="R147" s="6">
        <f t="shared" si="47"/>
        <v>0</v>
      </c>
      <c r="S147" s="6">
        <f>IF(AND(D147&lt;=L$4,P147&lt;&gt;"Y"),IF(N147&lt;VLOOKUP(O147,Runners!A$3:CT$201,S$1,FALSE),IF(Y$2="zero",0,Y$2),0),0)</f>
        <v>0</v>
      </c>
      <c r="T147" s="6">
        <f t="shared" si="48"/>
        <v>0</v>
      </c>
      <c r="U147" s="2"/>
      <c r="V147" s="2" t="str">
        <f>IF(O147&lt;&gt;"",VLOOKUP(O147,Runners!CZ$3:DM$201,V$1,FALSE),"")</f>
        <v/>
      </c>
      <c r="W147" s="19" t="str">
        <f t="shared" si="49"/>
        <v/>
      </c>
    </row>
    <row r="148" spans="3:23" x14ac:dyDescent="0.2">
      <c r="C148" s="3">
        <f>IF(A148&lt;&gt;"",VLOOKUP(A148,Runners!A$3:AS$201,C$1,FALSE),0)</f>
        <v>0</v>
      </c>
      <c r="D148" s="6">
        <f t="shared" si="43"/>
        <v>144</v>
      </c>
      <c r="E148" s="2"/>
      <c r="F148" s="2">
        <f t="shared" si="44"/>
        <v>0</v>
      </c>
      <c r="J148" s="1">
        <f t="shared" si="45"/>
        <v>0</v>
      </c>
      <c r="M148" s="8" t="str">
        <f>IF(D148&lt;=L$4,SMALL(E$4:E$202,D148),"")</f>
        <v/>
      </c>
      <c r="N148" s="8" t="str">
        <f>IF(D148&lt;=L$4,VLOOKUP(M148,E$4:F$202,2,FALSE),"")</f>
        <v/>
      </c>
      <c r="O148" s="1" t="str">
        <f>IF(D148&lt;=L$4,VLOOKUP(M148,E$4:J$202,6,FALSE),"")</f>
        <v/>
      </c>
      <c r="P148" s="40" t="str">
        <f>IF(D148&lt;=L$4,VLOOKUP(O148,A$4:B$202,2,FALSE),"")</f>
        <v/>
      </c>
      <c r="Q148" s="40" t="str">
        <f t="shared" si="46"/>
        <v/>
      </c>
      <c r="R148" s="6">
        <f t="shared" si="47"/>
        <v>0</v>
      </c>
      <c r="S148" s="6">
        <f>IF(AND(D148&lt;=L$4,P148&lt;&gt;"Y"),IF(N148&lt;VLOOKUP(O148,Runners!A$3:CT$201,S$1,FALSE),IF(Y$2="zero",0,Y$2),0),0)</f>
        <v>0</v>
      </c>
      <c r="T148" s="6">
        <f t="shared" si="48"/>
        <v>0</v>
      </c>
      <c r="U148" s="2"/>
      <c r="V148" s="2" t="str">
        <f>IF(O148&lt;&gt;"",VLOOKUP(O148,Runners!CZ$3:DM$201,V$1,FALSE),"")</f>
        <v/>
      </c>
      <c r="W148" s="19" t="str">
        <f t="shared" si="49"/>
        <v/>
      </c>
    </row>
    <row r="149" spans="3:23" x14ac:dyDescent="0.2">
      <c r="C149" s="3">
        <f>IF(A149&lt;&gt;"",VLOOKUP(A149,Runners!A$3:AS$201,C$1,FALSE),0)</f>
        <v>0</v>
      </c>
      <c r="D149" s="6">
        <f t="shared" si="43"/>
        <v>145</v>
      </c>
      <c r="E149" s="2"/>
      <c r="F149" s="2">
        <f t="shared" si="44"/>
        <v>0</v>
      </c>
      <c r="J149" s="1">
        <f t="shared" si="45"/>
        <v>0</v>
      </c>
      <c r="M149" s="8" t="str">
        <f>IF(D149&lt;=L$4,SMALL(E$4:E$202,D149),"")</f>
        <v/>
      </c>
      <c r="N149" s="8" t="str">
        <f>IF(D149&lt;=L$4,VLOOKUP(M149,E$4:F$202,2,FALSE),"")</f>
        <v/>
      </c>
      <c r="O149" s="1" t="str">
        <f>IF(D149&lt;=L$4,VLOOKUP(M149,E$4:J$202,6,FALSE),"")</f>
        <v/>
      </c>
      <c r="P149" s="40" t="str">
        <f>IF(D149&lt;=L$4,VLOOKUP(O149,A$4:B$202,2,FALSE),"")</f>
        <v/>
      </c>
      <c r="Q149" s="40" t="str">
        <f t="shared" si="46"/>
        <v/>
      </c>
      <c r="R149" s="6">
        <f t="shared" si="47"/>
        <v>0</v>
      </c>
      <c r="S149" s="6">
        <f>IF(AND(D149&lt;=L$4,P149&lt;&gt;"Y"),IF(N149&lt;VLOOKUP(O149,Runners!A$3:CT$201,S$1,FALSE),IF(Y$2="zero",0,Y$2),0),0)</f>
        <v>0</v>
      </c>
      <c r="T149" s="6">
        <f t="shared" si="48"/>
        <v>0</v>
      </c>
      <c r="U149" s="2"/>
      <c r="V149" s="2" t="str">
        <f>IF(O149&lt;&gt;"",VLOOKUP(O149,Runners!CZ$3:DM$201,V$1,FALSE),"")</f>
        <v/>
      </c>
      <c r="W149" s="19" t="str">
        <f t="shared" si="49"/>
        <v/>
      </c>
    </row>
    <row r="150" spans="3:23" x14ac:dyDescent="0.2">
      <c r="C150" s="3">
        <f>IF(A150&lt;&gt;"",VLOOKUP(A150,Runners!A$3:AS$201,C$1,FALSE),0)</f>
        <v>0</v>
      </c>
      <c r="D150" s="6">
        <f t="shared" si="43"/>
        <v>146</v>
      </c>
      <c r="E150" s="2"/>
      <c r="F150" s="2">
        <f t="shared" si="44"/>
        <v>0</v>
      </c>
      <c r="J150" s="1">
        <f t="shared" si="45"/>
        <v>0</v>
      </c>
      <c r="M150" s="8" t="str">
        <f>IF(D150&lt;=L$4,SMALL(E$4:E$202,D150),"")</f>
        <v/>
      </c>
      <c r="N150" s="8" t="str">
        <f>IF(D150&lt;=L$4,VLOOKUP(M150,E$4:F$202,2,FALSE),"")</f>
        <v/>
      </c>
      <c r="O150" s="1" t="str">
        <f>IF(D150&lt;=L$4,VLOOKUP(M150,E$4:J$202,6,FALSE),"")</f>
        <v/>
      </c>
      <c r="P150" s="40" t="str">
        <f>IF(D150&lt;=L$4,VLOOKUP(O150,A$4:B$202,2,FALSE),"")</f>
        <v/>
      </c>
      <c r="Q150" s="40" t="str">
        <f t="shared" si="46"/>
        <v/>
      </c>
      <c r="R150" s="6">
        <f t="shared" si="47"/>
        <v>0</v>
      </c>
      <c r="S150" s="6">
        <f>IF(AND(D150&lt;=L$4,P150&lt;&gt;"Y"),IF(N150&lt;VLOOKUP(O150,Runners!A$3:CT$201,S$1,FALSE),IF(Y$2="zero",0,Y$2),0),0)</f>
        <v>0</v>
      </c>
      <c r="T150" s="6">
        <f t="shared" si="48"/>
        <v>0</v>
      </c>
      <c r="U150" s="2"/>
      <c r="V150" s="2" t="str">
        <f>IF(O150&lt;&gt;"",VLOOKUP(O150,Runners!CZ$3:DM$201,V$1,FALSE),"")</f>
        <v/>
      </c>
      <c r="W150" s="19" t="str">
        <f t="shared" si="49"/>
        <v/>
      </c>
    </row>
    <row r="151" spans="3:23" x14ac:dyDescent="0.2">
      <c r="C151" s="3">
        <f>IF(A151&lt;&gt;"",VLOOKUP(A151,Runners!A$3:AS$201,C$1,FALSE),0)</f>
        <v>0</v>
      </c>
      <c r="D151" s="6">
        <f t="shared" si="43"/>
        <v>147</v>
      </c>
      <c r="E151" s="2"/>
      <c r="F151" s="2">
        <f t="shared" si="44"/>
        <v>0</v>
      </c>
      <c r="J151" s="1">
        <f t="shared" si="45"/>
        <v>0</v>
      </c>
      <c r="M151" s="8" t="str">
        <f>IF(D151&lt;=L$4,SMALL(E$4:E$202,D151),"")</f>
        <v/>
      </c>
      <c r="N151" s="8" t="str">
        <f>IF(D151&lt;=L$4,VLOOKUP(M151,E$4:F$202,2,FALSE),"")</f>
        <v/>
      </c>
      <c r="O151" s="1" t="str">
        <f>IF(D151&lt;=L$4,VLOOKUP(M151,E$4:J$202,6,FALSE),"")</f>
        <v/>
      </c>
      <c r="P151" s="40" t="str">
        <f>IF(D151&lt;=L$4,VLOOKUP(O151,A$4:B$202,2,FALSE),"")</f>
        <v/>
      </c>
      <c r="Q151" s="40" t="str">
        <f t="shared" si="46"/>
        <v/>
      </c>
      <c r="R151" s="6">
        <f t="shared" si="47"/>
        <v>0</v>
      </c>
      <c r="S151" s="6">
        <f>IF(AND(D151&lt;=L$4,P151&lt;&gt;"Y"),IF(N151&lt;VLOOKUP(O151,Runners!A$3:CT$201,S$1,FALSE),IF(Y$2="zero",0,Y$2),0),0)</f>
        <v>0</v>
      </c>
      <c r="T151" s="6">
        <f t="shared" si="48"/>
        <v>0</v>
      </c>
      <c r="U151" s="2"/>
      <c r="V151" s="2" t="str">
        <f>IF(O151&lt;&gt;"",VLOOKUP(O151,Runners!CZ$3:DM$201,V$1,FALSE),"")</f>
        <v/>
      </c>
      <c r="W151" s="19" t="str">
        <f t="shared" si="49"/>
        <v/>
      </c>
    </row>
    <row r="152" spans="3:23" x14ac:dyDescent="0.2">
      <c r="C152" s="3">
        <f>IF(A152&lt;&gt;"",VLOOKUP(A152,Runners!A$3:AS$201,C$1,FALSE),0)</f>
        <v>0</v>
      </c>
      <c r="D152" s="6">
        <f t="shared" si="43"/>
        <v>148</v>
      </c>
      <c r="E152" s="2"/>
      <c r="F152" s="2">
        <f t="shared" si="44"/>
        <v>0</v>
      </c>
      <c r="J152" s="1">
        <f t="shared" si="45"/>
        <v>0</v>
      </c>
      <c r="M152" s="8" t="str">
        <f>IF(D152&lt;=L$4,SMALL(E$4:E$202,D152),"")</f>
        <v/>
      </c>
      <c r="N152" s="8" t="str">
        <f>IF(D152&lt;=L$4,VLOOKUP(M152,E$4:F$202,2,FALSE),"")</f>
        <v/>
      </c>
      <c r="O152" s="1" t="str">
        <f>IF(D152&lt;=L$4,VLOOKUP(M152,E$4:J$202,6,FALSE),"")</f>
        <v/>
      </c>
      <c r="P152" s="40" t="str">
        <f>IF(D152&lt;=L$4,VLOOKUP(O152,A$4:B$202,2,FALSE),"")</f>
        <v/>
      </c>
      <c r="Q152" s="40" t="str">
        <f t="shared" si="46"/>
        <v/>
      </c>
      <c r="R152" s="6">
        <f t="shared" si="47"/>
        <v>0</v>
      </c>
      <c r="S152" s="6">
        <f>IF(AND(D152&lt;=L$4,P152&lt;&gt;"Y"),IF(N152&lt;VLOOKUP(O152,Runners!A$3:CT$201,S$1,FALSE),IF(Y$2="zero",0,Y$2),0),0)</f>
        <v>0</v>
      </c>
      <c r="T152" s="6">
        <f t="shared" si="48"/>
        <v>0</v>
      </c>
      <c r="U152" s="2"/>
      <c r="V152" s="2" t="str">
        <f>IF(O152&lt;&gt;"",VLOOKUP(O152,Runners!CZ$3:DM$201,V$1,FALSE),"")</f>
        <v/>
      </c>
      <c r="W152" s="19" t="str">
        <f t="shared" si="49"/>
        <v/>
      </c>
    </row>
    <row r="153" spans="3:23" x14ac:dyDescent="0.2">
      <c r="C153" s="3">
        <f>IF(A153&lt;&gt;"",VLOOKUP(A153,Runners!A$3:AS$201,C$1,FALSE),0)</f>
        <v>0</v>
      </c>
      <c r="D153" s="6">
        <f t="shared" si="43"/>
        <v>149</v>
      </c>
      <c r="E153" s="2"/>
      <c r="F153" s="2">
        <f t="shared" si="44"/>
        <v>0</v>
      </c>
      <c r="J153" s="1">
        <f t="shared" si="45"/>
        <v>0</v>
      </c>
      <c r="M153" s="8" t="str">
        <f>IF(D153&lt;=L$4,SMALL(E$4:E$202,D153),"")</f>
        <v/>
      </c>
      <c r="N153" s="8" t="str">
        <f>IF(D153&lt;=L$4,VLOOKUP(M153,E$4:F$202,2,FALSE),"")</f>
        <v/>
      </c>
      <c r="O153" s="1" t="str">
        <f>IF(D153&lt;=L$4,VLOOKUP(M153,E$4:J$202,6,FALSE),"")</f>
        <v/>
      </c>
      <c r="P153" s="40" t="str">
        <f>IF(D153&lt;=L$4,VLOOKUP(O153,A$4:B$202,2,FALSE),"")</f>
        <v/>
      </c>
      <c r="Q153" s="40" t="str">
        <f t="shared" si="46"/>
        <v/>
      </c>
      <c r="R153" s="6">
        <f t="shared" si="47"/>
        <v>0</v>
      </c>
      <c r="S153" s="6">
        <f>IF(AND(D153&lt;=L$4,P153&lt;&gt;"Y"),IF(N153&lt;VLOOKUP(O153,Runners!A$3:CT$201,S$1,FALSE),IF(Y$2="zero",0,Y$2),0),0)</f>
        <v>0</v>
      </c>
      <c r="T153" s="6">
        <f t="shared" si="48"/>
        <v>0</v>
      </c>
      <c r="U153" s="2"/>
      <c r="V153" s="2" t="str">
        <f>IF(O153&lt;&gt;"",VLOOKUP(O153,Runners!CZ$3:DM$201,V$1,FALSE),"")</f>
        <v/>
      </c>
      <c r="W153" s="19" t="str">
        <f t="shared" si="49"/>
        <v/>
      </c>
    </row>
    <row r="154" spans="3:23" x14ac:dyDescent="0.2">
      <c r="C154" s="3">
        <f>IF(A154&lt;&gt;"",VLOOKUP(A154,Runners!A$3:AS$201,C$1,FALSE),0)</f>
        <v>0</v>
      </c>
      <c r="D154" s="6">
        <f t="shared" si="43"/>
        <v>150</v>
      </c>
      <c r="E154" s="2"/>
      <c r="F154" s="2">
        <f t="shared" si="44"/>
        <v>0</v>
      </c>
      <c r="J154" s="1">
        <f t="shared" si="45"/>
        <v>0</v>
      </c>
      <c r="M154" s="8" t="str">
        <f>IF(D154&lt;=L$4,SMALL(E$4:E$202,D154),"")</f>
        <v/>
      </c>
      <c r="N154" s="8" t="str">
        <f>IF(D154&lt;=L$4,VLOOKUP(M154,E$4:F$202,2,FALSE),"")</f>
        <v/>
      </c>
      <c r="O154" s="1" t="str">
        <f>IF(D154&lt;=L$4,VLOOKUP(M154,E$4:J$202,6,FALSE),"")</f>
        <v/>
      </c>
      <c r="P154" s="40" t="str">
        <f>IF(D154&lt;=L$4,VLOOKUP(O154,A$4:B$202,2,FALSE),"")</f>
        <v/>
      </c>
      <c r="Q154" s="40" t="str">
        <f t="shared" si="46"/>
        <v/>
      </c>
      <c r="R154" s="6">
        <f t="shared" si="47"/>
        <v>0</v>
      </c>
      <c r="S154" s="6">
        <f>IF(AND(D154&lt;=L$4,P154&lt;&gt;"Y"),IF(N154&lt;VLOOKUP(O154,Runners!A$3:CT$201,S$1,FALSE),IF(Y$2="zero",0,Y$2),0),0)</f>
        <v>0</v>
      </c>
      <c r="T154" s="6">
        <f t="shared" si="48"/>
        <v>0</v>
      </c>
      <c r="U154" s="2"/>
      <c r="V154" s="2" t="str">
        <f>IF(O154&lt;&gt;"",VLOOKUP(O154,Runners!CZ$3:DM$201,V$1,FALSE),"")</f>
        <v/>
      </c>
      <c r="W154" s="19" t="str">
        <f t="shared" si="49"/>
        <v/>
      </c>
    </row>
    <row r="155" spans="3:23" x14ac:dyDescent="0.2">
      <c r="C155" s="3">
        <f>IF(A155&lt;&gt;"",VLOOKUP(A155,Runners!A$3:AS$201,C$1,FALSE),0)</f>
        <v>0</v>
      </c>
      <c r="D155" s="6">
        <f t="shared" ref="D155:D201" si="50">D154+1</f>
        <v>151</v>
      </c>
      <c r="E155" s="2"/>
      <c r="F155" s="2">
        <f t="shared" si="44"/>
        <v>0</v>
      </c>
      <c r="J155" s="1">
        <f t="shared" ref="J155:J198" si="51">A155</f>
        <v>0</v>
      </c>
      <c r="M155" s="8" t="str">
        <f>IF(D155&lt;=L$4,SMALL(E$4:E$202,D155),"")</f>
        <v/>
      </c>
      <c r="N155" s="8" t="str">
        <f>IF(D155&lt;=L$4,VLOOKUP(M155,E$4:F$202,2,FALSE),"")</f>
        <v/>
      </c>
      <c r="O155" s="1" t="str">
        <f>IF(D155&lt;=L$4,VLOOKUP(M155,E$4:J$202,6,FALSE),"")</f>
        <v/>
      </c>
      <c r="P155" s="40" t="str">
        <f>IF(D155&lt;=L$4,VLOOKUP(O155,A$4:B$202,2,FALSE),"")</f>
        <v/>
      </c>
      <c r="Q155" s="40" t="str">
        <f t="shared" ref="Q155:Q197" si="52">IF(D155&lt;=L$4,IF(P155="Y",Q154,Q154-1),"")</f>
        <v/>
      </c>
      <c r="R155" s="6">
        <f t="shared" si="47"/>
        <v>0</v>
      </c>
      <c r="S155" s="6">
        <f>IF(AND(D155&lt;=L$4,P155&lt;&gt;"Y"),IF(N155&lt;VLOOKUP(O155,Runners!A$3:CT$201,S$1,FALSE),IF(Y$2="zero",0,Y$2),0),0)</f>
        <v>0</v>
      </c>
      <c r="T155" s="6">
        <f t="shared" ref="T155:T197" si="53">IF(AND(D155&lt;=L$4,P155&lt;&gt;"Y"),S155+R155,0)</f>
        <v>0</v>
      </c>
      <c r="U155" s="2"/>
      <c r="V155" s="2" t="str">
        <f>IF(O155&lt;&gt;"",VLOOKUP(O155,Runners!CZ$3:DM$201,V$1,FALSE),"")</f>
        <v/>
      </c>
      <c r="W155" s="19" t="str">
        <f t="shared" ref="W155:W197" si="54">IF(O155&lt;&gt;"",(V155-N155)/V155,"")</f>
        <v/>
      </c>
    </row>
    <row r="156" spans="3:23" x14ac:dyDescent="0.2">
      <c r="C156" s="3">
        <f>IF(A156&lt;&gt;"",VLOOKUP(A156,Runners!A$3:AS$201,C$1,FALSE),0)</f>
        <v>0</v>
      </c>
      <c r="D156" s="6">
        <f t="shared" si="50"/>
        <v>152</v>
      </c>
      <c r="E156" s="2"/>
      <c r="F156" s="2">
        <f t="shared" si="44"/>
        <v>0</v>
      </c>
      <c r="J156" s="1">
        <f t="shared" si="51"/>
        <v>0</v>
      </c>
      <c r="M156" s="8" t="str">
        <f>IF(D156&lt;=L$4,SMALL(E$4:E$202,D156),"")</f>
        <v/>
      </c>
      <c r="N156" s="8" t="str">
        <f>IF(D156&lt;=L$4,VLOOKUP(M156,E$4:F$202,2,FALSE),"")</f>
        <v/>
      </c>
      <c r="O156" s="1" t="str">
        <f>IF(D156&lt;=L$4,VLOOKUP(M156,E$4:J$202,6,FALSE),"")</f>
        <v/>
      </c>
      <c r="P156" s="40" t="str">
        <f>IF(D156&lt;=L$4,VLOOKUP(O156,A$4:B$202,2,FALSE),"")</f>
        <v/>
      </c>
      <c r="Q156" s="40" t="str">
        <f t="shared" si="52"/>
        <v/>
      </c>
      <c r="R156" s="6">
        <f t="shared" si="47"/>
        <v>0</v>
      </c>
      <c r="S156" s="6">
        <f>IF(AND(D156&lt;=L$4,P156&lt;&gt;"Y"),IF(N156&lt;VLOOKUP(O156,Runners!A$3:CT$201,S$1,FALSE),IF(Y$2="zero",0,Y$2),0),0)</f>
        <v>0</v>
      </c>
      <c r="T156" s="6">
        <f t="shared" si="53"/>
        <v>0</v>
      </c>
      <c r="U156" s="2"/>
      <c r="V156" s="2" t="str">
        <f>IF(O156&lt;&gt;"",VLOOKUP(O156,Runners!CZ$3:DM$201,V$1,FALSE),"")</f>
        <v/>
      </c>
      <c r="W156" s="19" t="str">
        <f t="shared" si="54"/>
        <v/>
      </c>
    </row>
    <row r="157" spans="3:23" x14ac:dyDescent="0.2">
      <c r="C157" s="3">
        <f>IF(A157&lt;&gt;"",VLOOKUP(A157,Runners!A$3:AS$201,C$1,FALSE),0)</f>
        <v>0</v>
      </c>
      <c r="D157" s="6">
        <f t="shared" si="50"/>
        <v>153</v>
      </c>
      <c r="E157" s="2"/>
      <c r="F157" s="2">
        <f t="shared" si="44"/>
        <v>0</v>
      </c>
      <c r="J157" s="1">
        <f t="shared" si="51"/>
        <v>0</v>
      </c>
      <c r="M157" s="8" t="str">
        <f>IF(D157&lt;=L$4,SMALL(E$4:E$202,D157),"")</f>
        <v/>
      </c>
      <c r="N157" s="8" t="str">
        <f>IF(D157&lt;=L$4,VLOOKUP(M157,E$4:F$202,2,FALSE),"")</f>
        <v/>
      </c>
      <c r="O157" s="1" t="str">
        <f>IF(D157&lt;=L$4,VLOOKUP(M157,E$4:J$202,6,FALSE),"")</f>
        <v/>
      </c>
      <c r="P157" s="40" t="str">
        <f>IF(D157&lt;=L$4,VLOOKUP(O157,A$4:B$202,2,FALSE),"")</f>
        <v/>
      </c>
      <c r="Q157" s="40" t="str">
        <f t="shared" si="52"/>
        <v/>
      </c>
      <c r="R157" s="6">
        <f t="shared" si="47"/>
        <v>0</v>
      </c>
      <c r="S157" s="6">
        <f>IF(AND(D157&lt;=L$4,P157&lt;&gt;"Y"),IF(N157&lt;VLOOKUP(O157,Runners!A$3:CT$201,S$1,FALSE),IF(Y$2="zero",0,Y$2),0),0)</f>
        <v>0</v>
      </c>
      <c r="T157" s="6">
        <f t="shared" si="53"/>
        <v>0</v>
      </c>
      <c r="U157" s="2"/>
      <c r="V157" s="2" t="str">
        <f>IF(O157&lt;&gt;"",VLOOKUP(O157,Runners!CZ$3:DM$201,V$1,FALSE),"")</f>
        <v/>
      </c>
      <c r="W157" s="19" t="str">
        <f t="shared" si="54"/>
        <v/>
      </c>
    </row>
    <row r="158" spans="3:23" x14ac:dyDescent="0.2">
      <c r="C158" s="3">
        <f>IF(A158&lt;&gt;"",VLOOKUP(A158,Runners!A$3:AS$201,C$1,FALSE),0)</f>
        <v>0</v>
      </c>
      <c r="D158" s="6">
        <f t="shared" si="50"/>
        <v>154</v>
      </c>
      <c r="E158" s="2"/>
      <c r="F158" s="2">
        <f t="shared" si="44"/>
        <v>0</v>
      </c>
      <c r="J158" s="1">
        <f t="shared" si="51"/>
        <v>0</v>
      </c>
      <c r="M158" s="8" t="str">
        <f>IF(D158&lt;=L$4,SMALL(E$4:E$202,D158),"")</f>
        <v/>
      </c>
      <c r="N158" s="8" t="str">
        <f>IF(D158&lt;=L$4,VLOOKUP(M158,E$4:F$202,2,FALSE),"")</f>
        <v/>
      </c>
      <c r="O158" s="1" t="str">
        <f>IF(D158&lt;=L$4,VLOOKUP(M158,E$4:J$202,6,FALSE),"")</f>
        <v/>
      </c>
      <c r="P158" s="40" t="str">
        <f>IF(D158&lt;=L$4,VLOOKUP(O158,A$4:B$202,2,FALSE),"")</f>
        <v/>
      </c>
      <c r="Q158" s="40" t="str">
        <f t="shared" si="52"/>
        <v/>
      </c>
      <c r="R158" s="6">
        <f t="shared" si="47"/>
        <v>0</v>
      </c>
      <c r="S158" s="6">
        <f>IF(AND(D158&lt;=L$4,P158&lt;&gt;"Y"),IF(N158&lt;VLOOKUP(O158,Runners!A$3:CT$201,S$1,FALSE),IF(Y$2="zero",0,Y$2),0),0)</f>
        <v>0</v>
      </c>
      <c r="T158" s="6">
        <f t="shared" si="53"/>
        <v>0</v>
      </c>
      <c r="U158" s="2"/>
      <c r="V158" s="2" t="str">
        <f>IF(O158&lt;&gt;"",VLOOKUP(O158,Runners!CZ$3:DM$201,V$1,FALSE),"")</f>
        <v/>
      </c>
      <c r="W158" s="19" t="str">
        <f t="shared" si="54"/>
        <v/>
      </c>
    </row>
    <row r="159" spans="3:23" x14ac:dyDescent="0.2">
      <c r="C159" s="3">
        <f>IF(A159&lt;&gt;"",VLOOKUP(A159,Runners!A$3:AS$201,C$1,FALSE),0)</f>
        <v>0</v>
      </c>
      <c r="D159" s="6">
        <f t="shared" si="50"/>
        <v>155</v>
      </c>
      <c r="E159" s="2"/>
      <c r="F159" s="2">
        <f t="shared" si="44"/>
        <v>0</v>
      </c>
      <c r="J159" s="1">
        <f t="shared" si="51"/>
        <v>0</v>
      </c>
      <c r="M159" s="8" t="str">
        <f>IF(D159&lt;=L$4,SMALL(E$4:E$202,D159),"")</f>
        <v/>
      </c>
      <c r="N159" s="8" t="str">
        <f>IF(D159&lt;=L$4,VLOOKUP(M159,E$4:F$202,2,FALSE),"")</f>
        <v/>
      </c>
      <c r="O159" s="1" t="str">
        <f>IF(D159&lt;=L$4,VLOOKUP(M159,E$4:J$202,6,FALSE),"")</f>
        <v/>
      </c>
      <c r="P159" s="40" t="str">
        <f>IF(D159&lt;=L$4,VLOOKUP(O159,A$4:B$202,2,FALSE),"")</f>
        <v/>
      </c>
      <c r="Q159" s="40" t="str">
        <f t="shared" si="52"/>
        <v/>
      </c>
      <c r="R159" s="6">
        <f t="shared" si="47"/>
        <v>0</v>
      </c>
      <c r="S159" s="6">
        <f>IF(AND(D159&lt;=L$4,P159&lt;&gt;"Y"),IF(N159&lt;VLOOKUP(O159,Runners!A$3:CT$201,S$1,FALSE),IF(Y$2="zero",0,Y$2),0),0)</f>
        <v>0</v>
      </c>
      <c r="T159" s="6">
        <f t="shared" si="53"/>
        <v>0</v>
      </c>
      <c r="U159" s="2"/>
      <c r="V159" s="2" t="str">
        <f>IF(O159&lt;&gt;"",VLOOKUP(O159,Runners!CZ$3:DM$201,V$1,FALSE),"")</f>
        <v/>
      </c>
      <c r="W159" s="19" t="str">
        <f t="shared" si="54"/>
        <v/>
      </c>
    </row>
    <row r="160" spans="3:23" x14ac:dyDescent="0.2">
      <c r="C160" s="3">
        <f>IF(A160&lt;&gt;"",VLOOKUP(A160,Runners!A$3:AS$201,C$1,FALSE),0)</f>
        <v>0</v>
      </c>
      <c r="D160" s="6">
        <f t="shared" si="50"/>
        <v>156</v>
      </c>
      <c r="E160" s="2"/>
      <c r="F160" s="2">
        <f t="shared" si="44"/>
        <v>0</v>
      </c>
      <c r="J160" s="1">
        <f t="shared" si="51"/>
        <v>0</v>
      </c>
      <c r="M160" s="8" t="str">
        <f>IF(D160&lt;=L$4,SMALL(E$4:E$202,D160),"")</f>
        <v/>
      </c>
      <c r="N160" s="8" t="str">
        <f>IF(D160&lt;=L$4,VLOOKUP(M160,E$4:F$202,2,FALSE),"")</f>
        <v/>
      </c>
      <c r="O160" s="1" t="str">
        <f>IF(D160&lt;=L$4,VLOOKUP(M160,E$4:J$202,6,FALSE),"")</f>
        <v/>
      </c>
      <c r="P160" s="40" t="str">
        <f>IF(D160&lt;=L$4,VLOOKUP(O160,A$4:B$202,2,FALSE),"")</f>
        <v/>
      </c>
      <c r="Q160" s="40" t="str">
        <f t="shared" si="52"/>
        <v/>
      </c>
      <c r="R160" s="6">
        <f t="shared" si="47"/>
        <v>0</v>
      </c>
      <c r="S160" s="6">
        <f>IF(AND(D160&lt;=L$4,P160&lt;&gt;"Y"),IF(N160&lt;VLOOKUP(O160,Runners!A$3:CT$201,S$1,FALSE),IF(Y$2="zero",0,Y$2),0),0)</f>
        <v>0</v>
      </c>
      <c r="T160" s="6">
        <f t="shared" si="53"/>
        <v>0</v>
      </c>
      <c r="U160" s="2"/>
      <c r="V160" s="2" t="str">
        <f>IF(O160&lt;&gt;"",VLOOKUP(O160,Runners!CZ$3:DM$201,V$1,FALSE),"")</f>
        <v/>
      </c>
      <c r="W160" s="19" t="str">
        <f t="shared" si="54"/>
        <v/>
      </c>
    </row>
    <row r="161" spans="3:23" x14ac:dyDescent="0.2">
      <c r="C161" s="3">
        <f>IF(A161&lt;&gt;"",VLOOKUP(A161,Runners!A$3:AS$201,C$1,FALSE),0)</f>
        <v>0</v>
      </c>
      <c r="D161" s="6">
        <f t="shared" si="50"/>
        <v>157</v>
      </c>
      <c r="E161" s="2"/>
      <c r="F161" s="2">
        <f t="shared" si="44"/>
        <v>0</v>
      </c>
      <c r="J161" s="1">
        <f t="shared" si="51"/>
        <v>0</v>
      </c>
      <c r="M161" s="8" t="str">
        <f>IF(D161&lt;=L$4,SMALL(E$4:E$202,D161),"")</f>
        <v/>
      </c>
      <c r="N161" s="8" t="str">
        <f>IF(D161&lt;=L$4,VLOOKUP(M161,E$4:F$202,2,FALSE),"")</f>
        <v/>
      </c>
      <c r="O161" s="1" t="str">
        <f>IF(D161&lt;=L$4,VLOOKUP(M161,E$4:J$202,6,FALSE),"")</f>
        <v/>
      </c>
      <c r="P161" s="40" t="str">
        <f>IF(D161&lt;=L$4,VLOOKUP(O161,A$4:B$202,2,FALSE),"")</f>
        <v/>
      </c>
      <c r="Q161" s="40" t="str">
        <f t="shared" si="52"/>
        <v/>
      </c>
      <c r="R161" s="6">
        <f t="shared" si="47"/>
        <v>0</v>
      </c>
      <c r="S161" s="6">
        <f>IF(AND(D161&lt;=L$4,P161&lt;&gt;"Y"),IF(N161&lt;VLOOKUP(O161,Runners!A$3:CT$201,S$1,FALSE),IF(Y$2="zero",0,Y$2),0),0)</f>
        <v>0</v>
      </c>
      <c r="T161" s="6">
        <f t="shared" si="53"/>
        <v>0</v>
      </c>
      <c r="U161" s="2"/>
      <c r="V161" s="2" t="str">
        <f>IF(O161&lt;&gt;"",VLOOKUP(O161,Runners!CZ$3:DM$201,V$1,FALSE),"")</f>
        <v/>
      </c>
      <c r="W161" s="19" t="str">
        <f t="shared" si="54"/>
        <v/>
      </c>
    </row>
    <row r="162" spans="3:23" x14ac:dyDescent="0.2">
      <c r="C162" s="3">
        <f>IF(A162&lt;&gt;"",VLOOKUP(A162,Runners!A$3:AS$201,C$1,FALSE),0)</f>
        <v>0</v>
      </c>
      <c r="D162" s="6">
        <f t="shared" si="50"/>
        <v>158</v>
      </c>
      <c r="E162" s="2"/>
      <c r="F162" s="2">
        <f t="shared" si="44"/>
        <v>0</v>
      </c>
      <c r="J162" s="1">
        <f t="shared" si="51"/>
        <v>0</v>
      </c>
      <c r="M162" s="8" t="str">
        <f>IF(D162&lt;=L$4,SMALL(E$4:E$202,D162),"")</f>
        <v/>
      </c>
      <c r="N162" s="8" t="str">
        <f>IF(D162&lt;=L$4,VLOOKUP(M162,E$4:F$202,2,FALSE),"")</f>
        <v/>
      </c>
      <c r="O162" s="1" t="str">
        <f>IF(D162&lt;=L$4,VLOOKUP(M162,E$4:J$202,6,FALSE),"")</f>
        <v/>
      </c>
      <c r="P162" s="40" t="str">
        <f>IF(D162&lt;=L$4,VLOOKUP(O162,A$4:B$202,2,FALSE),"")</f>
        <v/>
      </c>
      <c r="Q162" s="40" t="str">
        <f t="shared" si="52"/>
        <v/>
      </c>
      <c r="R162" s="6">
        <f t="shared" si="47"/>
        <v>0</v>
      </c>
      <c r="S162" s="6">
        <f>IF(AND(D162&lt;=L$4,P162&lt;&gt;"Y"),IF(N162&lt;VLOOKUP(O162,Runners!A$3:CT$201,S$1,FALSE),IF(Y$2="zero",0,Y$2),0),0)</f>
        <v>0</v>
      </c>
      <c r="T162" s="6">
        <f t="shared" si="53"/>
        <v>0</v>
      </c>
      <c r="U162" s="2"/>
      <c r="V162" s="2" t="str">
        <f>IF(O162&lt;&gt;"",VLOOKUP(O162,Runners!CZ$3:DM$201,V$1,FALSE),"")</f>
        <v/>
      </c>
      <c r="W162" s="19" t="str">
        <f t="shared" si="54"/>
        <v/>
      </c>
    </row>
    <row r="163" spans="3:23" x14ac:dyDescent="0.2">
      <c r="C163" s="3">
        <f>IF(A163&lt;&gt;"",VLOOKUP(A163,Runners!A$3:AS$201,C$1,FALSE),0)</f>
        <v>0</v>
      </c>
      <c r="D163" s="6">
        <f t="shared" si="50"/>
        <v>159</v>
      </c>
      <c r="E163" s="2"/>
      <c r="F163" s="2">
        <f t="shared" si="44"/>
        <v>0</v>
      </c>
      <c r="J163" s="1">
        <f t="shared" si="51"/>
        <v>0</v>
      </c>
      <c r="M163" s="8" t="str">
        <f>IF(D163&lt;=L$4,SMALL(E$4:E$202,D163),"")</f>
        <v/>
      </c>
      <c r="N163" s="8" t="str">
        <f>IF(D163&lt;=L$4,VLOOKUP(M163,E$4:F$202,2,FALSE),"")</f>
        <v/>
      </c>
      <c r="O163" s="1" t="str">
        <f>IF(D163&lt;=L$4,VLOOKUP(M163,E$4:J$202,6,FALSE),"")</f>
        <v/>
      </c>
      <c r="P163" s="40" t="str">
        <f>IF(D163&lt;=L$4,VLOOKUP(O163,A$4:B$202,2,FALSE),"")</f>
        <v/>
      </c>
      <c r="Q163" s="40" t="str">
        <f t="shared" si="52"/>
        <v/>
      </c>
      <c r="R163" s="6">
        <f t="shared" si="47"/>
        <v>0</v>
      </c>
      <c r="S163" s="6">
        <f>IF(AND(D163&lt;=L$4,P163&lt;&gt;"Y"),IF(N163&lt;VLOOKUP(O163,Runners!A$3:CT$201,S$1,FALSE),IF(Y$2="zero",0,Y$2),0),0)</f>
        <v>0</v>
      </c>
      <c r="T163" s="6">
        <f t="shared" si="53"/>
        <v>0</v>
      </c>
      <c r="U163" s="2"/>
      <c r="V163" s="2" t="str">
        <f>IF(O163&lt;&gt;"",VLOOKUP(O163,Runners!CZ$3:DM$201,V$1,FALSE),"")</f>
        <v/>
      </c>
      <c r="W163" s="19" t="str">
        <f t="shared" si="54"/>
        <v/>
      </c>
    </row>
    <row r="164" spans="3:23" x14ac:dyDescent="0.2">
      <c r="C164" s="3">
        <f>IF(A164&lt;&gt;"",VLOOKUP(A164,Runners!A$3:AS$201,C$1,FALSE),0)</f>
        <v>0</v>
      </c>
      <c r="D164" s="6">
        <f t="shared" si="50"/>
        <v>160</v>
      </c>
      <c r="E164" s="2"/>
      <c r="F164" s="2">
        <f t="shared" si="44"/>
        <v>0</v>
      </c>
      <c r="J164" s="1">
        <f t="shared" si="51"/>
        <v>0</v>
      </c>
      <c r="M164" s="8" t="str">
        <f>IF(D164&lt;=L$4,SMALL(E$4:E$202,D164),"")</f>
        <v/>
      </c>
      <c r="N164" s="8" t="str">
        <f>IF(D164&lt;=L$4,VLOOKUP(M164,E$4:F$202,2,FALSE),"")</f>
        <v/>
      </c>
      <c r="O164" s="1" t="str">
        <f>IF(D164&lt;=L$4,VLOOKUP(M164,E$4:J$202,6,FALSE),"")</f>
        <v/>
      </c>
      <c r="P164" s="40" t="str">
        <f>IF(D164&lt;=L$4,VLOOKUP(O164,A$4:B$202,2,FALSE),"")</f>
        <v/>
      </c>
      <c r="Q164" s="40" t="str">
        <f t="shared" si="52"/>
        <v/>
      </c>
      <c r="R164" s="6">
        <f t="shared" si="47"/>
        <v>0</v>
      </c>
      <c r="S164" s="6">
        <f>IF(AND(D164&lt;=L$4,P164&lt;&gt;"Y"),IF(N164&lt;VLOOKUP(O164,Runners!A$3:CT$201,S$1,FALSE),IF(Y$2="zero",0,Y$2),0),0)</f>
        <v>0</v>
      </c>
      <c r="T164" s="6">
        <f t="shared" si="53"/>
        <v>0</v>
      </c>
      <c r="U164" s="2"/>
      <c r="V164" s="2" t="str">
        <f>IF(O164&lt;&gt;"",VLOOKUP(O164,Runners!CZ$3:DM$201,V$1,FALSE),"")</f>
        <v/>
      </c>
      <c r="W164" s="19" t="str">
        <f t="shared" si="54"/>
        <v/>
      </c>
    </row>
    <row r="165" spans="3:23" x14ac:dyDescent="0.2">
      <c r="C165" s="3">
        <f>IF(A165&lt;&gt;"",VLOOKUP(A165,Runners!A$3:AS$201,C$1,FALSE),0)</f>
        <v>0</v>
      </c>
      <c r="D165" s="6">
        <f t="shared" si="50"/>
        <v>161</v>
      </c>
      <c r="E165" s="2"/>
      <c r="F165" s="2">
        <f t="shared" si="44"/>
        <v>0</v>
      </c>
      <c r="J165" s="1">
        <f t="shared" si="51"/>
        <v>0</v>
      </c>
      <c r="M165" s="8" t="str">
        <f>IF(D165&lt;=L$4,SMALL(E$4:E$202,D165),"")</f>
        <v/>
      </c>
      <c r="N165" s="8" t="str">
        <f>IF(D165&lt;=L$4,VLOOKUP(M165,E$4:F$202,2,FALSE),"")</f>
        <v/>
      </c>
      <c r="O165" s="1" t="str">
        <f>IF(D165&lt;=L$4,VLOOKUP(M165,E$4:J$202,6,FALSE),"")</f>
        <v/>
      </c>
      <c r="P165" s="40" t="str">
        <f>IF(D165&lt;=L$4,VLOOKUP(O165,A$4:B$202,2,FALSE),"")</f>
        <v/>
      </c>
      <c r="Q165" s="40" t="str">
        <f t="shared" si="52"/>
        <v/>
      </c>
      <c r="R165" s="6">
        <f t="shared" si="47"/>
        <v>0</v>
      </c>
      <c r="S165" s="6">
        <f>IF(AND(D165&lt;=L$4,P165&lt;&gt;"Y"),IF(N165&lt;VLOOKUP(O165,Runners!A$3:CT$201,S$1,FALSE),IF(Y$2="zero",0,Y$2),0),0)</f>
        <v>0</v>
      </c>
      <c r="T165" s="6">
        <f t="shared" si="53"/>
        <v>0</v>
      </c>
      <c r="U165" s="2"/>
      <c r="V165" s="2" t="str">
        <f>IF(O165&lt;&gt;"",VLOOKUP(O165,Runners!CZ$3:DM$201,V$1,FALSE),"")</f>
        <v/>
      </c>
      <c r="W165" s="19" t="str">
        <f t="shared" si="54"/>
        <v/>
      </c>
    </row>
    <row r="166" spans="3:23" x14ac:dyDescent="0.2">
      <c r="C166" s="3">
        <f>IF(A166&lt;&gt;"",VLOOKUP(A166,Runners!A$3:AS$201,C$1,FALSE),0)</f>
        <v>0</v>
      </c>
      <c r="D166" s="6">
        <f t="shared" si="50"/>
        <v>162</v>
      </c>
      <c r="E166" s="2"/>
      <c r="F166" s="2">
        <f t="shared" si="44"/>
        <v>0</v>
      </c>
      <c r="J166" s="1">
        <f t="shared" si="51"/>
        <v>0</v>
      </c>
      <c r="M166" s="8" t="str">
        <f>IF(D166&lt;=L$4,SMALL(E$4:E$202,D166),"")</f>
        <v/>
      </c>
      <c r="N166" s="8" t="str">
        <f>IF(D166&lt;=L$4,VLOOKUP(M166,E$4:F$202,2,FALSE),"")</f>
        <v/>
      </c>
      <c r="O166" s="1" t="str">
        <f>IF(D166&lt;=L$4,VLOOKUP(M166,E$4:J$202,6,FALSE),"")</f>
        <v/>
      </c>
      <c r="P166" s="40" t="str">
        <f>IF(D166&lt;=L$4,VLOOKUP(O166,A$4:B$202,2,FALSE),"")</f>
        <v/>
      </c>
      <c r="Q166" s="40" t="str">
        <f t="shared" si="52"/>
        <v/>
      </c>
      <c r="R166" s="6">
        <f t="shared" si="47"/>
        <v>0</v>
      </c>
      <c r="S166" s="6">
        <f>IF(AND(D166&lt;=L$4,P166&lt;&gt;"Y"),IF(N166&lt;VLOOKUP(O166,Runners!A$3:CT$201,S$1,FALSE),IF(Y$2="zero",0,Y$2),0),0)</f>
        <v>0</v>
      </c>
      <c r="T166" s="6">
        <f t="shared" si="53"/>
        <v>0</v>
      </c>
      <c r="U166" s="2"/>
      <c r="V166" s="2" t="str">
        <f>IF(O166&lt;&gt;"",VLOOKUP(O166,Runners!CZ$3:DM$201,V$1,FALSE),"")</f>
        <v/>
      </c>
      <c r="W166" s="19" t="str">
        <f t="shared" si="54"/>
        <v/>
      </c>
    </row>
    <row r="167" spans="3:23" x14ac:dyDescent="0.2">
      <c r="C167" s="3">
        <f>IF(A167&lt;&gt;"",VLOOKUP(A167,Runners!A$3:AS$201,C$1,FALSE),0)</f>
        <v>0</v>
      </c>
      <c r="D167" s="6">
        <f t="shared" si="50"/>
        <v>163</v>
      </c>
      <c r="E167" s="2"/>
      <c r="F167" s="2">
        <f t="shared" si="44"/>
        <v>0</v>
      </c>
      <c r="J167" s="1">
        <f t="shared" si="51"/>
        <v>0</v>
      </c>
      <c r="M167" s="8" t="str">
        <f>IF(D167&lt;=L$4,SMALL(E$4:E$202,D167),"")</f>
        <v/>
      </c>
      <c r="N167" s="8" t="str">
        <f>IF(D167&lt;=L$4,VLOOKUP(M167,E$4:F$202,2,FALSE),"")</f>
        <v/>
      </c>
      <c r="O167" s="1" t="str">
        <f>IF(D167&lt;=L$4,VLOOKUP(M167,E$4:J$202,6,FALSE),"")</f>
        <v/>
      </c>
      <c r="P167" s="40" t="str">
        <f>IF(D167&lt;=L$4,VLOOKUP(O167,A$4:B$202,2,FALSE),"")</f>
        <v/>
      </c>
      <c r="Q167" s="40" t="str">
        <f t="shared" si="52"/>
        <v/>
      </c>
      <c r="R167" s="6">
        <f t="shared" si="47"/>
        <v>0</v>
      </c>
      <c r="S167" s="6">
        <f>IF(AND(D167&lt;=L$4,P167&lt;&gt;"Y"),IF(N167&lt;VLOOKUP(O167,Runners!A$3:CT$201,S$1,FALSE),IF(Y$2="zero",0,Y$2),0),0)</f>
        <v>0</v>
      </c>
      <c r="T167" s="6">
        <f t="shared" si="53"/>
        <v>0</v>
      </c>
      <c r="U167" s="2"/>
      <c r="V167" s="2" t="str">
        <f>IF(O167&lt;&gt;"",VLOOKUP(O167,Runners!CZ$3:DM$201,V$1,FALSE),"")</f>
        <v/>
      </c>
      <c r="W167" s="19" t="str">
        <f t="shared" si="54"/>
        <v/>
      </c>
    </row>
    <row r="168" spans="3:23" x14ac:dyDescent="0.2">
      <c r="C168" s="3">
        <f>IF(A168&lt;&gt;"",VLOOKUP(A168,Runners!A$3:AS$201,C$1,FALSE),0)</f>
        <v>0</v>
      </c>
      <c r="D168" s="6">
        <f t="shared" si="50"/>
        <v>164</v>
      </c>
      <c r="E168" s="2"/>
      <c r="F168" s="2">
        <f t="shared" si="44"/>
        <v>0</v>
      </c>
      <c r="J168" s="1">
        <f t="shared" si="51"/>
        <v>0</v>
      </c>
      <c r="M168" s="8" t="str">
        <f>IF(D168&lt;=L$4,SMALL(E$4:E$202,D168),"")</f>
        <v/>
      </c>
      <c r="N168" s="8" t="str">
        <f>IF(D168&lt;=L$4,VLOOKUP(M168,E$4:F$202,2,FALSE),"")</f>
        <v/>
      </c>
      <c r="O168" s="1" t="str">
        <f>IF(D168&lt;=L$4,VLOOKUP(M168,E$4:J$202,6,FALSE),"")</f>
        <v/>
      </c>
      <c r="P168" s="40" t="str">
        <f>IF(D168&lt;=L$4,VLOOKUP(O168,A$4:B$202,2,FALSE),"")</f>
        <v/>
      </c>
      <c r="Q168" s="40" t="str">
        <f t="shared" si="52"/>
        <v/>
      </c>
      <c r="R168" s="6">
        <f t="shared" si="47"/>
        <v>0</v>
      </c>
      <c r="S168" s="6">
        <f>IF(AND(D168&lt;=L$4,P168&lt;&gt;"Y"),IF(N168&lt;VLOOKUP(O168,Runners!A$3:CT$201,S$1,FALSE),IF(Y$2="zero",0,Y$2),0),0)</f>
        <v>0</v>
      </c>
      <c r="T168" s="6">
        <f t="shared" si="53"/>
        <v>0</v>
      </c>
      <c r="U168" s="2"/>
      <c r="V168" s="2" t="str">
        <f>IF(O168&lt;&gt;"",VLOOKUP(O168,Runners!CZ$3:DM$201,V$1,FALSE),"")</f>
        <v/>
      </c>
      <c r="W168" s="19" t="str">
        <f t="shared" si="54"/>
        <v/>
      </c>
    </row>
    <row r="169" spans="3:23" x14ac:dyDescent="0.2">
      <c r="C169" s="3">
        <f>IF(A169&lt;&gt;"",VLOOKUP(A169,Runners!A$3:AS$201,C$1,FALSE),0)</f>
        <v>0</v>
      </c>
      <c r="D169" s="6">
        <f t="shared" si="50"/>
        <v>165</v>
      </c>
      <c r="E169" s="2"/>
      <c r="F169" s="2">
        <f t="shared" si="44"/>
        <v>0</v>
      </c>
      <c r="J169" s="1">
        <f t="shared" si="51"/>
        <v>0</v>
      </c>
      <c r="M169" s="8" t="str">
        <f>IF(D169&lt;=L$4,SMALL(E$4:E$202,D169),"")</f>
        <v/>
      </c>
      <c r="N169" s="8" t="str">
        <f>IF(D169&lt;=L$4,VLOOKUP(M169,E$4:F$202,2,FALSE),"")</f>
        <v/>
      </c>
      <c r="O169" s="1" t="str">
        <f>IF(D169&lt;=L$4,VLOOKUP(M169,E$4:J$202,6,FALSE),"")</f>
        <v/>
      </c>
      <c r="P169" s="40" t="str">
        <f>IF(D169&lt;=L$4,VLOOKUP(O169,A$4:B$202,2,FALSE),"")</f>
        <v/>
      </c>
      <c r="Q169" s="40" t="str">
        <f t="shared" si="52"/>
        <v/>
      </c>
      <c r="R169" s="6">
        <f t="shared" si="47"/>
        <v>0</v>
      </c>
      <c r="S169" s="6">
        <f>IF(AND(D169&lt;=L$4,P169&lt;&gt;"Y"),IF(N169&lt;VLOOKUP(O169,Runners!A$3:CT$201,S$1,FALSE),IF(Y$2="zero",0,Y$2),0),0)</f>
        <v>0</v>
      </c>
      <c r="T169" s="6">
        <f t="shared" si="53"/>
        <v>0</v>
      </c>
      <c r="U169" s="2"/>
      <c r="V169" s="2" t="str">
        <f>IF(O169&lt;&gt;"",VLOOKUP(O169,Runners!CZ$3:DM$201,V$1,FALSE),"")</f>
        <v/>
      </c>
      <c r="W169" s="19" t="str">
        <f t="shared" si="54"/>
        <v/>
      </c>
    </row>
    <row r="170" spans="3:23" x14ac:dyDescent="0.2">
      <c r="C170" s="3">
        <f>IF(A170&lt;&gt;"",VLOOKUP(A170,Runners!A$3:AS$201,C$1,FALSE),0)</f>
        <v>0</v>
      </c>
      <c r="D170" s="6">
        <f t="shared" si="50"/>
        <v>166</v>
      </c>
      <c r="E170" s="2"/>
      <c r="F170" s="2">
        <f t="shared" si="44"/>
        <v>0</v>
      </c>
      <c r="J170" s="1">
        <f t="shared" si="51"/>
        <v>0</v>
      </c>
      <c r="M170" s="8" t="str">
        <f>IF(D170&lt;=L$4,SMALL(E$4:E$202,D170),"")</f>
        <v/>
      </c>
      <c r="N170" s="8" t="str">
        <f>IF(D170&lt;=L$4,VLOOKUP(M170,E$4:F$202,2,FALSE),"")</f>
        <v/>
      </c>
      <c r="O170" s="1" t="str">
        <f>IF(D170&lt;=L$4,VLOOKUP(M170,E$4:J$202,6,FALSE),"")</f>
        <v/>
      </c>
      <c r="P170" s="40" t="str">
        <f>IF(D170&lt;=L$4,VLOOKUP(O170,A$4:B$202,2,FALSE),"")</f>
        <v/>
      </c>
      <c r="Q170" s="40" t="str">
        <f t="shared" si="52"/>
        <v/>
      </c>
      <c r="R170" s="6">
        <f t="shared" si="47"/>
        <v>0</v>
      </c>
      <c r="S170" s="6">
        <f>IF(AND(D170&lt;=L$4,P170&lt;&gt;"Y"),IF(N170&lt;VLOOKUP(O170,Runners!A$3:CT$201,S$1,FALSE),IF(Y$2="zero",0,Y$2),0),0)</f>
        <v>0</v>
      </c>
      <c r="T170" s="6">
        <f t="shared" si="53"/>
        <v>0</v>
      </c>
      <c r="U170" s="2"/>
      <c r="V170" s="2" t="str">
        <f>IF(O170&lt;&gt;"",VLOOKUP(O170,Runners!CZ$3:DM$201,V$1,FALSE),"")</f>
        <v/>
      </c>
      <c r="W170" s="19" t="str">
        <f t="shared" si="54"/>
        <v/>
      </c>
    </row>
    <row r="171" spans="3:23" x14ac:dyDescent="0.2">
      <c r="C171" s="3">
        <f>IF(A171&lt;&gt;"",VLOOKUP(A171,Runners!A$3:AS$201,C$1,FALSE),0)</f>
        <v>0</v>
      </c>
      <c r="D171" s="6">
        <f t="shared" si="50"/>
        <v>167</v>
      </c>
      <c r="E171" s="2"/>
      <c r="F171" s="2">
        <f t="shared" si="44"/>
        <v>0</v>
      </c>
      <c r="J171" s="1">
        <f t="shared" si="51"/>
        <v>0</v>
      </c>
      <c r="M171" s="8" t="str">
        <f>IF(D171&lt;=L$4,SMALL(E$4:E$202,D171),"")</f>
        <v/>
      </c>
      <c r="N171" s="8" t="str">
        <f>IF(D171&lt;=L$4,VLOOKUP(M171,E$4:F$202,2,FALSE),"")</f>
        <v/>
      </c>
      <c r="O171" s="1" t="str">
        <f>IF(D171&lt;=L$4,VLOOKUP(M171,E$4:J$202,6,FALSE),"")</f>
        <v/>
      </c>
      <c r="P171" s="40" t="str">
        <f>IF(D171&lt;=L$4,VLOOKUP(O171,A$4:B$202,2,FALSE),"")</f>
        <v/>
      </c>
      <c r="Q171" s="40" t="str">
        <f t="shared" si="52"/>
        <v/>
      </c>
      <c r="R171" s="6">
        <f t="shared" si="47"/>
        <v>0</v>
      </c>
      <c r="S171" s="6">
        <f>IF(AND(D171&lt;=L$4,P171&lt;&gt;"Y"),IF(N171&lt;VLOOKUP(O171,Runners!A$3:CT$201,S$1,FALSE),IF(Y$2="zero",0,Y$2),0),0)</f>
        <v>0</v>
      </c>
      <c r="T171" s="6">
        <f t="shared" si="53"/>
        <v>0</v>
      </c>
      <c r="U171" s="2"/>
      <c r="V171" s="2" t="str">
        <f>IF(O171&lt;&gt;"",VLOOKUP(O171,Runners!CZ$3:DM$201,V$1,FALSE),"")</f>
        <v/>
      </c>
      <c r="W171" s="19" t="str">
        <f t="shared" si="54"/>
        <v/>
      </c>
    </row>
    <row r="172" spans="3:23" x14ac:dyDescent="0.2">
      <c r="C172" s="3">
        <f>IF(A172&lt;&gt;"",VLOOKUP(A172,Runners!A$3:AS$201,C$1,FALSE),0)</f>
        <v>0</v>
      </c>
      <c r="D172" s="6">
        <f t="shared" si="50"/>
        <v>168</v>
      </c>
      <c r="E172" s="2"/>
      <c r="F172" s="2">
        <f t="shared" si="44"/>
        <v>0</v>
      </c>
      <c r="J172" s="1">
        <f t="shared" si="51"/>
        <v>0</v>
      </c>
      <c r="M172" s="8" t="str">
        <f>IF(D172&lt;=L$4,SMALL(E$4:E$202,D172),"")</f>
        <v/>
      </c>
      <c r="N172" s="8" t="str">
        <f>IF(D172&lt;=L$4,VLOOKUP(M172,E$4:F$202,2,FALSE),"")</f>
        <v/>
      </c>
      <c r="O172" s="1" t="str">
        <f>IF(D172&lt;=L$4,VLOOKUP(M172,E$4:J$202,6,FALSE),"")</f>
        <v/>
      </c>
      <c r="P172" s="40" t="str">
        <f>IF(D172&lt;=L$4,VLOOKUP(O172,A$4:B$202,2,FALSE),"")</f>
        <v/>
      </c>
      <c r="Q172" s="40" t="str">
        <f t="shared" si="52"/>
        <v/>
      </c>
      <c r="R172" s="6">
        <f t="shared" si="47"/>
        <v>0</v>
      </c>
      <c r="S172" s="6">
        <f>IF(AND(D172&lt;=L$4,P172&lt;&gt;"Y"),IF(N172&lt;VLOOKUP(O172,Runners!A$3:CT$201,S$1,FALSE),IF(Y$2="zero",0,Y$2),0),0)</f>
        <v>0</v>
      </c>
      <c r="T172" s="6">
        <f t="shared" si="53"/>
        <v>0</v>
      </c>
      <c r="U172" s="2"/>
      <c r="V172" s="2" t="str">
        <f>IF(O172&lt;&gt;"",VLOOKUP(O172,Runners!CZ$3:DM$201,V$1,FALSE),"")</f>
        <v/>
      </c>
      <c r="W172" s="19" t="str">
        <f t="shared" si="54"/>
        <v/>
      </c>
    </row>
    <row r="173" spans="3:23" x14ac:dyDescent="0.2">
      <c r="C173" s="3">
        <f>IF(A173&lt;&gt;"",VLOOKUP(A173,Runners!A$3:AS$201,C$1,FALSE),0)</f>
        <v>0</v>
      </c>
      <c r="D173" s="6">
        <f t="shared" si="50"/>
        <v>169</v>
      </c>
      <c r="E173" s="2"/>
      <c r="F173" s="2">
        <f t="shared" si="44"/>
        <v>0</v>
      </c>
      <c r="J173" s="1">
        <f t="shared" si="51"/>
        <v>0</v>
      </c>
      <c r="M173" s="8" t="str">
        <f>IF(D173&lt;=L$4,SMALL(E$4:E$202,D173),"")</f>
        <v/>
      </c>
      <c r="N173" s="8" t="str">
        <f>IF(D173&lt;=L$4,VLOOKUP(M173,E$4:F$202,2,FALSE),"")</f>
        <v/>
      </c>
      <c r="O173" s="1" t="str">
        <f>IF(D173&lt;=L$4,VLOOKUP(M173,E$4:J$202,6,FALSE),"")</f>
        <v/>
      </c>
      <c r="P173" s="40" t="str">
        <f>IF(D173&lt;=L$4,VLOOKUP(O173,A$4:B$202,2,FALSE),"")</f>
        <v/>
      </c>
      <c r="Q173" s="40" t="str">
        <f t="shared" si="52"/>
        <v/>
      </c>
      <c r="R173" s="6">
        <f t="shared" si="47"/>
        <v>0</v>
      </c>
      <c r="S173" s="6">
        <f>IF(AND(D173&lt;=L$4,P173&lt;&gt;"Y"),IF(N173&lt;VLOOKUP(O173,Runners!A$3:CT$201,S$1,FALSE),IF(Y$2="zero",0,Y$2),0),0)</f>
        <v>0</v>
      </c>
      <c r="T173" s="6">
        <f t="shared" si="53"/>
        <v>0</v>
      </c>
      <c r="U173" s="2"/>
      <c r="V173" s="2" t="str">
        <f>IF(O173&lt;&gt;"",VLOOKUP(O173,Runners!CZ$3:DM$201,V$1,FALSE),"")</f>
        <v/>
      </c>
      <c r="W173" s="19" t="str">
        <f t="shared" si="54"/>
        <v/>
      </c>
    </row>
    <row r="174" spans="3:23" x14ac:dyDescent="0.2">
      <c r="C174" s="3">
        <f>IF(A174&lt;&gt;"",VLOOKUP(A174,Runners!A$3:AS$201,C$1,FALSE),0)</f>
        <v>0</v>
      </c>
      <c r="D174" s="6">
        <f t="shared" si="50"/>
        <v>170</v>
      </c>
      <c r="E174" s="2"/>
      <c r="F174" s="2">
        <f t="shared" si="44"/>
        <v>0</v>
      </c>
      <c r="J174" s="1">
        <f t="shared" si="51"/>
        <v>0</v>
      </c>
      <c r="M174" s="8" t="str">
        <f>IF(D174&lt;=L$4,SMALL(E$4:E$202,D174),"")</f>
        <v/>
      </c>
      <c r="N174" s="8" t="str">
        <f>IF(D174&lt;=L$4,VLOOKUP(M174,E$4:F$202,2,FALSE),"")</f>
        <v/>
      </c>
      <c r="O174" s="1" t="str">
        <f>IF(D174&lt;=L$4,VLOOKUP(M174,E$4:J$202,6,FALSE),"")</f>
        <v/>
      </c>
      <c r="P174" s="40" t="str">
        <f>IF(D174&lt;=L$4,VLOOKUP(O174,A$4:B$202,2,FALSE),"")</f>
        <v/>
      </c>
      <c r="Q174" s="40" t="str">
        <f t="shared" si="52"/>
        <v/>
      </c>
      <c r="R174" s="6">
        <f t="shared" si="47"/>
        <v>0</v>
      </c>
      <c r="S174" s="6">
        <f>IF(AND(D174&lt;=L$4,P174&lt;&gt;"Y"),IF(N174&lt;VLOOKUP(O174,Runners!A$3:CT$201,S$1,FALSE),IF(Y$2="zero",0,Y$2),0),0)</f>
        <v>0</v>
      </c>
      <c r="T174" s="6">
        <f t="shared" si="53"/>
        <v>0</v>
      </c>
      <c r="U174" s="2"/>
      <c r="V174" s="2" t="str">
        <f>IF(O174&lt;&gt;"",VLOOKUP(O174,Runners!CZ$3:DM$201,V$1,FALSE),"")</f>
        <v/>
      </c>
      <c r="W174" s="19" t="str">
        <f t="shared" si="54"/>
        <v/>
      </c>
    </row>
    <row r="175" spans="3:23" x14ac:dyDescent="0.2">
      <c r="C175" s="3">
        <f>IF(A175&lt;&gt;"",VLOOKUP(A175,Runners!A$3:AS$201,C$1,FALSE),0)</f>
        <v>0</v>
      </c>
      <c r="D175" s="6">
        <f t="shared" si="50"/>
        <v>171</v>
      </c>
      <c r="E175" s="2"/>
      <c r="F175" s="2"/>
      <c r="J175" s="1">
        <f t="shared" si="51"/>
        <v>0</v>
      </c>
      <c r="M175" s="8" t="str">
        <f>IF(D175&lt;=L$4,SMALL(E$4:E$202,D175),"")</f>
        <v/>
      </c>
      <c r="N175" s="8" t="str">
        <f>IF(D175&lt;=L$4,VLOOKUP(M175,E$4:F$202,2,FALSE),"")</f>
        <v/>
      </c>
      <c r="O175" s="1" t="str">
        <f>IF(D175&lt;=L$4,VLOOKUP(M175,E$4:J$202,6,FALSE),"")</f>
        <v/>
      </c>
      <c r="P175" s="40" t="str">
        <f>IF(D175&lt;=L$4,VLOOKUP(O175,A$4:B$202,2,FALSE),"")</f>
        <v/>
      </c>
      <c r="Q175" s="40" t="str">
        <f t="shared" si="52"/>
        <v/>
      </c>
      <c r="R175" s="6">
        <f t="shared" si="47"/>
        <v>0</v>
      </c>
      <c r="S175" s="6">
        <f>IF(AND(D175&lt;=L$4,P175&lt;&gt;"Y"),IF(N175&lt;VLOOKUP(O175,Runners!A$3:CT$201,S$1,FALSE),IF(Y$2="zero",0,Y$2),0),0)</f>
        <v>0</v>
      </c>
      <c r="T175" s="6">
        <f t="shared" si="53"/>
        <v>0</v>
      </c>
      <c r="U175" s="2"/>
      <c r="V175" s="2" t="str">
        <f>IF(O175&lt;&gt;"",VLOOKUP(O175,Runners!CZ$3:DM$201,V$1,FALSE),"")</f>
        <v/>
      </c>
      <c r="W175" s="19" t="str">
        <f t="shared" si="54"/>
        <v/>
      </c>
    </row>
    <row r="176" spans="3:23" x14ac:dyDescent="0.2">
      <c r="C176" s="3">
        <f>IF(A176&lt;&gt;"",VLOOKUP(A176,Runners!A$3:AS$201,C$1,FALSE),0)</f>
        <v>0</v>
      </c>
      <c r="D176" s="6">
        <f t="shared" si="50"/>
        <v>172</v>
      </c>
      <c r="E176" s="2"/>
      <c r="F176" s="2"/>
      <c r="J176" s="1">
        <f t="shared" si="51"/>
        <v>0</v>
      </c>
      <c r="M176" s="8" t="str">
        <f>IF(D176&lt;=L$4,SMALL(E$4:E$202,D176),"")</f>
        <v/>
      </c>
      <c r="N176" s="8" t="str">
        <f>IF(D176&lt;=L$4,VLOOKUP(M176,E$4:F$202,2,FALSE),"")</f>
        <v/>
      </c>
      <c r="O176" s="1" t="str">
        <f>IF(D176&lt;=L$4,VLOOKUP(M176,E$4:J$202,6,FALSE),"")</f>
        <v/>
      </c>
      <c r="P176" s="40" t="str">
        <f>IF(D176&lt;=L$4,VLOOKUP(O176,A$4:B$202,2,FALSE),"")</f>
        <v/>
      </c>
      <c r="Q176" s="40" t="str">
        <f t="shared" si="52"/>
        <v/>
      </c>
      <c r="R176" s="6">
        <f t="shared" si="47"/>
        <v>0</v>
      </c>
      <c r="S176" s="6">
        <f>IF(AND(D176&lt;=L$4,P176&lt;&gt;"Y"),IF(N176&lt;VLOOKUP(O176,Runners!A$3:CT$201,S$1,FALSE),IF(Y$2="zero",0,Y$2),0),0)</f>
        <v>0</v>
      </c>
      <c r="T176" s="6">
        <f t="shared" si="53"/>
        <v>0</v>
      </c>
      <c r="U176" s="2"/>
      <c r="V176" s="2" t="str">
        <f>IF(O176&lt;&gt;"",VLOOKUP(O176,Runners!CZ$3:DM$201,V$1,FALSE),"")</f>
        <v/>
      </c>
      <c r="W176" s="19" t="str">
        <f t="shared" si="54"/>
        <v/>
      </c>
    </row>
    <row r="177" spans="3:23" x14ac:dyDescent="0.2">
      <c r="C177" s="3">
        <f>IF(A177&lt;&gt;"",VLOOKUP(A177,Runners!A$3:AS$201,C$1,FALSE),0)</f>
        <v>0</v>
      </c>
      <c r="D177" s="6">
        <f t="shared" si="50"/>
        <v>173</v>
      </c>
      <c r="E177" s="2"/>
      <c r="F177" s="2"/>
      <c r="J177" s="1">
        <f t="shared" si="51"/>
        <v>0</v>
      </c>
      <c r="M177" s="8" t="str">
        <f>IF(D177&lt;=L$4,SMALL(E$4:E$202,D177),"")</f>
        <v/>
      </c>
      <c r="N177" s="8" t="str">
        <f>IF(D177&lt;=L$4,VLOOKUP(M177,E$4:F$202,2,FALSE),"")</f>
        <v/>
      </c>
      <c r="O177" s="1" t="str">
        <f>IF(D177&lt;=L$4,VLOOKUP(M177,E$4:J$202,6,FALSE),"")</f>
        <v/>
      </c>
      <c r="P177" s="40" t="str">
        <f>IF(D177&lt;=L$4,VLOOKUP(O177,A$4:B$202,2,FALSE),"")</f>
        <v/>
      </c>
      <c r="Q177" s="40" t="str">
        <f t="shared" si="52"/>
        <v/>
      </c>
      <c r="R177" s="6">
        <f t="shared" si="47"/>
        <v>0</v>
      </c>
      <c r="S177" s="6">
        <f>IF(AND(D177&lt;=L$4,P177&lt;&gt;"Y"),IF(N177&lt;VLOOKUP(O177,Runners!A$3:CT$201,S$1,FALSE),IF(Y$2="zero",0,Y$2),0),0)</f>
        <v>0</v>
      </c>
      <c r="T177" s="6">
        <f t="shared" si="53"/>
        <v>0</v>
      </c>
      <c r="U177" s="2"/>
      <c r="V177" s="2" t="str">
        <f>IF(O177&lt;&gt;"",VLOOKUP(O177,Runners!CZ$3:DM$201,V$1,FALSE),"")</f>
        <v/>
      </c>
      <c r="W177" s="19" t="str">
        <f t="shared" si="54"/>
        <v/>
      </c>
    </row>
    <row r="178" spans="3:23" x14ac:dyDescent="0.2">
      <c r="C178" s="3">
        <f>IF(A178&lt;&gt;"",VLOOKUP(A178,Runners!A$3:AS$201,C$1,FALSE),0)</f>
        <v>0</v>
      </c>
      <c r="D178" s="6">
        <f t="shared" si="50"/>
        <v>174</v>
      </c>
      <c r="E178" s="2"/>
      <c r="F178" s="2"/>
      <c r="J178" s="1">
        <f t="shared" si="51"/>
        <v>0</v>
      </c>
      <c r="M178" s="8" t="str">
        <f>IF(D178&lt;=L$4,SMALL(E$4:E$202,D178),"")</f>
        <v/>
      </c>
      <c r="N178" s="8" t="str">
        <f>IF(D178&lt;=L$4,VLOOKUP(M178,E$4:F$202,2,FALSE),"")</f>
        <v/>
      </c>
      <c r="O178" s="1" t="str">
        <f>IF(D178&lt;=L$4,VLOOKUP(M178,E$4:J$202,6,FALSE),"")</f>
        <v/>
      </c>
      <c r="P178" s="40" t="str">
        <f>IF(D178&lt;=L$4,VLOOKUP(O178,A$4:B$202,2,FALSE),"")</f>
        <v/>
      </c>
      <c r="Q178" s="40" t="str">
        <f t="shared" si="52"/>
        <v/>
      </c>
      <c r="R178" s="6">
        <f t="shared" si="47"/>
        <v>0</v>
      </c>
      <c r="S178" s="6">
        <f>IF(AND(D178&lt;=L$4,P178&lt;&gt;"Y"),IF(N178&lt;VLOOKUP(O178,Runners!A$3:CT$201,S$1,FALSE),IF(Y$2="zero",0,Y$2),0),0)</f>
        <v>0</v>
      </c>
      <c r="T178" s="6">
        <f t="shared" si="53"/>
        <v>0</v>
      </c>
      <c r="U178" s="2"/>
      <c r="V178" s="2" t="str">
        <f>IF(O178&lt;&gt;"",VLOOKUP(O178,Runners!CZ$3:DM$201,V$1,FALSE),"")</f>
        <v/>
      </c>
      <c r="W178" s="19" t="str">
        <f t="shared" si="54"/>
        <v/>
      </c>
    </row>
    <row r="179" spans="3:23" x14ac:dyDescent="0.2">
      <c r="C179" s="3">
        <f>IF(A179&lt;&gt;"",VLOOKUP(A179,Runners!A$3:AS$201,C$1,FALSE),0)</f>
        <v>0</v>
      </c>
      <c r="D179" s="6">
        <f t="shared" si="50"/>
        <v>175</v>
      </c>
      <c r="E179" s="2"/>
      <c r="F179" s="2"/>
      <c r="J179" s="1">
        <f t="shared" si="51"/>
        <v>0</v>
      </c>
      <c r="M179" s="8" t="str">
        <f>IF(D179&lt;=L$4,SMALL(E$4:E$202,D179),"")</f>
        <v/>
      </c>
      <c r="N179" s="8" t="str">
        <f>IF(D179&lt;=L$4,VLOOKUP(M179,E$4:F$202,2,FALSE),"")</f>
        <v/>
      </c>
      <c r="O179" s="1" t="str">
        <f>IF(D179&lt;=L$4,VLOOKUP(M179,E$4:J$202,6,FALSE),"")</f>
        <v/>
      </c>
      <c r="P179" s="40" t="str">
        <f>IF(D179&lt;=L$4,VLOOKUP(O179,A$4:B$202,2,FALSE),"")</f>
        <v/>
      </c>
      <c r="Q179" s="40" t="str">
        <f t="shared" si="52"/>
        <v/>
      </c>
      <c r="R179" s="6">
        <f t="shared" si="47"/>
        <v>0</v>
      </c>
      <c r="S179" s="6">
        <f>IF(AND(D179&lt;=L$4,P179&lt;&gt;"Y"),IF(N179&lt;VLOOKUP(O179,Runners!A$3:CT$201,S$1,FALSE),IF(Y$2="zero",0,Y$2),0),0)</f>
        <v>0</v>
      </c>
      <c r="T179" s="6">
        <f t="shared" si="53"/>
        <v>0</v>
      </c>
      <c r="U179" s="2"/>
      <c r="V179" s="2" t="str">
        <f>IF(O179&lt;&gt;"",VLOOKUP(O179,Runners!CZ$3:DM$201,V$1,FALSE),"")</f>
        <v/>
      </c>
      <c r="W179" s="19" t="str">
        <f t="shared" si="54"/>
        <v/>
      </c>
    </row>
    <row r="180" spans="3:23" x14ac:dyDescent="0.2">
      <c r="C180" s="3">
        <f>IF(A180&lt;&gt;"",VLOOKUP(A180,Runners!A$3:AS$201,C$1,FALSE),0)</f>
        <v>0</v>
      </c>
      <c r="D180" s="6">
        <f t="shared" si="50"/>
        <v>176</v>
      </c>
      <c r="E180" s="2"/>
      <c r="F180" s="2"/>
      <c r="J180" s="1">
        <f t="shared" si="51"/>
        <v>0</v>
      </c>
      <c r="M180" s="8" t="str">
        <f>IF(D180&lt;=L$4,SMALL(E$4:E$202,D180),"")</f>
        <v/>
      </c>
      <c r="N180" s="8" t="str">
        <f>IF(D180&lt;=L$4,VLOOKUP(M180,E$4:F$202,2,FALSE),"")</f>
        <v/>
      </c>
      <c r="O180" s="1" t="str">
        <f>IF(D180&lt;=L$4,VLOOKUP(M180,E$4:J$202,6,FALSE),"")</f>
        <v/>
      </c>
      <c r="P180" s="40" t="str">
        <f>IF(D180&lt;=L$4,VLOOKUP(O180,A$4:B$202,2,FALSE),"")</f>
        <v/>
      </c>
      <c r="Q180" s="40" t="str">
        <f t="shared" si="52"/>
        <v/>
      </c>
      <c r="R180" s="6">
        <f t="shared" si="47"/>
        <v>0</v>
      </c>
      <c r="S180" s="6">
        <f>IF(AND(D180&lt;=L$4,P180&lt;&gt;"Y"),IF(N180&lt;VLOOKUP(O180,Runners!A$3:CT$201,S$1,FALSE),IF(Y$2="zero",0,Y$2),0),0)</f>
        <v>0</v>
      </c>
      <c r="T180" s="6">
        <f t="shared" si="53"/>
        <v>0</v>
      </c>
      <c r="U180" s="2"/>
      <c r="V180" s="2" t="str">
        <f>IF(O180&lt;&gt;"",VLOOKUP(O180,Runners!CZ$3:DM$201,V$1,FALSE),"")</f>
        <v/>
      </c>
      <c r="W180" s="19" t="str">
        <f t="shared" si="54"/>
        <v/>
      </c>
    </row>
    <row r="181" spans="3:23" x14ac:dyDescent="0.2">
      <c r="C181" s="3">
        <f>IF(A181&lt;&gt;"",VLOOKUP(A181,Runners!A$3:AS$201,C$1,FALSE),0)</f>
        <v>0</v>
      </c>
      <c r="D181" s="6">
        <f t="shared" si="50"/>
        <v>177</v>
      </c>
      <c r="E181" s="2"/>
      <c r="F181" s="2"/>
      <c r="J181" s="1">
        <f t="shared" si="51"/>
        <v>0</v>
      </c>
      <c r="M181" s="8" t="str">
        <f>IF(D181&lt;=L$4,SMALL(E$4:E$202,D181),"")</f>
        <v/>
      </c>
      <c r="N181" s="8" t="str">
        <f>IF(D181&lt;=L$4,VLOOKUP(M181,E$4:F$202,2,FALSE),"")</f>
        <v/>
      </c>
      <c r="O181" s="1" t="str">
        <f>IF(D181&lt;=L$4,VLOOKUP(M181,E$4:J$202,6,FALSE),"")</f>
        <v/>
      </c>
      <c r="P181" s="40" t="str">
        <f>IF(D181&lt;=L$4,VLOOKUP(O181,A$4:B$202,2,FALSE),"")</f>
        <v/>
      </c>
      <c r="Q181" s="40" t="str">
        <f t="shared" si="52"/>
        <v/>
      </c>
      <c r="R181" s="6">
        <f t="shared" si="47"/>
        <v>0</v>
      </c>
      <c r="S181" s="6">
        <f>IF(AND(D181&lt;=L$4,P181&lt;&gt;"Y"),IF(N181&lt;VLOOKUP(O181,Runners!A$3:CT$201,S$1,FALSE),IF(Y$2="zero",0,Y$2),0),0)</f>
        <v>0</v>
      </c>
      <c r="T181" s="6">
        <f t="shared" si="53"/>
        <v>0</v>
      </c>
      <c r="U181" s="2"/>
      <c r="V181" s="2" t="str">
        <f>IF(O181&lt;&gt;"",VLOOKUP(O181,Runners!CZ$3:DM$201,V$1,FALSE),"")</f>
        <v/>
      </c>
      <c r="W181" s="19" t="str">
        <f t="shared" si="54"/>
        <v/>
      </c>
    </row>
    <row r="182" spans="3:23" x14ac:dyDescent="0.2">
      <c r="C182" s="3">
        <f>IF(A182&lt;&gt;"",VLOOKUP(A182,Runners!A$3:AS$201,C$1,FALSE),0)</f>
        <v>0</v>
      </c>
      <c r="D182" s="6">
        <f t="shared" si="50"/>
        <v>178</v>
      </c>
      <c r="E182" s="2"/>
      <c r="F182" s="2"/>
      <c r="J182" s="1">
        <f t="shared" si="51"/>
        <v>0</v>
      </c>
      <c r="M182" s="8" t="str">
        <f>IF(D182&lt;=L$4,SMALL(E$4:E$202,D182),"")</f>
        <v/>
      </c>
      <c r="N182" s="8" t="str">
        <f>IF(D182&lt;=L$4,VLOOKUP(M182,E$4:F$202,2,FALSE),"")</f>
        <v/>
      </c>
      <c r="O182" s="1" t="str">
        <f>IF(D182&lt;=L$4,VLOOKUP(M182,E$4:J$202,6,FALSE),"")</f>
        <v/>
      </c>
      <c r="P182" s="40" t="str">
        <f>IF(D182&lt;=L$4,VLOOKUP(O182,A$4:B$202,2,FALSE),"")</f>
        <v/>
      </c>
      <c r="Q182" s="40" t="str">
        <f t="shared" si="52"/>
        <v/>
      </c>
      <c r="R182" s="6">
        <f t="shared" si="47"/>
        <v>0</v>
      </c>
      <c r="S182" s="6">
        <f>IF(AND(D182&lt;=L$4,P182&lt;&gt;"Y"),IF(N182&lt;VLOOKUP(O182,Runners!A$3:CT$201,S$1,FALSE),IF(Y$2="zero",0,Y$2),0),0)</f>
        <v>0</v>
      </c>
      <c r="T182" s="6">
        <f t="shared" si="53"/>
        <v>0</v>
      </c>
      <c r="U182" s="2"/>
      <c r="V182" s="2" t="str">
        <f>IF(O182&lt;&gt;"",VLOOKUP(O182,Runners!CZ$3:DM$201,V$1,FALSE),"")</f>
        <v/>
      </c>
      <c r="W182" s="19" t="str">
        <f t="shared" si="54"/>
        <v/>
      </c>
    </row>
    <row r="183" spans="3:23" x14ac:dyDescent="0.2">
      <c r="C183" s="3">
        <f>IF(A183&lt;&gt;"",VLOOKUP(A183,Runners!A$3:AS$201,C$1,FALSE),0)</f>
        <v>0</v>
      </c>
      <c r="D183" s="6">
        <f t="shared" si="50"/>
        <v>179</v>
      </c>
      <c r="E183" s="2"/>
      <c r="F183" s="2"/>
      <c r="J183" s="1">
        <f t="shared" si="51"/>
        <v>0</v>
      </c>
      <c r="M183" s="8" t="str">
        <f>IF(D183&lt;=L$4,SMALL(E$4:E$202,D183),"")</f>
        <v/>
      </c>
      <c r="N183" s="8" t="str">
        <f>IF(D183&lt;=L$4,VLOOKUP(M183,E$4:F$202,2,FALSE),"")</f>
        <v/>
      </c>
      <c r="O183" s="1" t="str">
        <f>IF(D183&lt;=L$4,VLOOKUP(M183,E$4:J$202,6,FALSE),"")</f>
        <v/>
      </c>
      <c r="P183" s="40" t="str">
        <f>IF(D183&lt;=L$4,VLOOKUP(O183,A$4:B$202,2,FALSE),"")</f>
        <v/>
      </c>
      <c r="Q183" s="40" t="str">
        <f t="shared" si="52"/>
        <v/>
      </c>
      <c r="R183" s="6">
        <f t="shared" si="47"/>
        <v>0</v>
      </c>
      <c r="S183" s="6">
        <f>IF(AND(D183&lt;=L$4,P183&lt;&gt;"Y"),IF(N183&lt;VLOOKUP(O183,Runners!A$3:CT$201,S$1,FALSE),IF(Y$2="zero",0,Y$2),0),0)</f>
        <v>0</v>
      </c>
      <c r="T183" s="6">
        <f t="shared" si="53"/>
        <v>0</v>
      </c>
      <c r="U183" s="2"/>
      <c r="V183" s="2" t="str">
        <f>IF(O183&lt;&gt;"",VLOOKUP(O183,Runners!CZ$3:DM$201,V$1,FALSE),"")</f>
        <v/>
      </c>
      <c r="W183" s="19" t="str">
        <f t="shared" si="54"/>
        <v/>
      </c>
    </row>
    <row r="184" spans="3:23" x14ac:dyDescent="0.2">
      <c r="C184" s="3">
        <f>IF(A184&lt;&gt;"",VLOOKUP(A184,Runners!A$3:AS$201,C$1,FALSE),0)</f>
        <v>0</v>
      </c>
      <c r="D184" s="6">
        <f t="shared" si="50"/>
        <v>180</v>
      </c>
      <c r="E184" s="2"/>
      <c r="F184" s="2"/>
      <c r="J184" s="1">
        <f t="shared" si="51"/>
        <v>0</v>
      </c>
      <c r="M184" s="8" t="str">
        <f>IF(D184&lt;=L$4,SMALL(E$4:E$202,D184),"")</f>
        <v/>
      </c>
      <c r="N184" s="8" t="str">
        <f>IF(D184&lt;=L$4,VLOOKUP(M184,E$4:F$202,2,FALSE),"")</f>
        <v/>
      </c>
      <c r="O184" s="1" t="str">
        <f>IF(D184&lt;=L$4,VLOOKUP(M184,E$4:J$202,6,FALSE),"")</f>
        <v/>
      </c>
      <c r="P184" s="40" t="str">
        <f>IF(D184&lt;=L$4,VLOOKUP(O184,A$4:B$202,2,FALSE),"")</f>
        <v/>
      </c>
      <c r="Q184" s="40" t="str">
        <f t="shared" si="52"/>
        <v/>
      </c>
      <c r="R184" s="6">
        <f t="shared" si="47"/>
        <v>0</v>
      </c>
      <c r="S184" s="6">
        <f>IF(AND(D184&lt;=L$4,P184&lt;&gt;"Y"),IF(N184&lt;VLOOKUP(O184,Runners!A$3:CT$201,S$1,FALSE),IF(Y$2="zero",0,Y$2),0),0)</f>
        <v>0</v>
      </c>
      <c r="T184" s="6">
        <f t="shared" si="53"/>
        <v>0</v>
      </c>
      <c r="U184" s="2"/>
      <c r="V184" s="2" t="str">
        <f>IF(O184&lt;&gt;"",VLOOKUP(O184,Runners!CZ$3:DM$201,V$1,FALSE),"")</f>
        <v/>
      </c>
      <c r="W184" s="19" t="str">
        <f t="shared" si="54"/>
        <v/>
      </c>
    </row>
    <row r="185" spans="3:23" x14ac:dyDescent="0.2">
      <c r="C185" s="3">
        <f>IF(A185&lt;&gt;"",VLOOKUP(A185,Runners!A$3:AS$201,C$1,FALSE),0)</f>
        <v>0</v>
      </c>
      <c r="D185" s="6">
        <f t="shared" si="50"/>
        <v>181</v>
      </c>
      <c r="E185" s="2"/>
      <c r="F185" s="2"/>
      <c r="J185" s="1">
        <f t="shared" si="51"/>
        <v>0</v>
      </c>
      <c r="M185" s="8" t="str">
        <f>IF(D185&lt;=L$4,SMALL(E$4:E$202,D185),"")</f>
        <v/>
      </c>
      <c r="N185" s="8" t="str">
        <f>IF(D185&lt;=L$4,VLOOKUP(M185,E$4:F$202,2,FALSE),"")</f>
        <v/>
      </c>
      <c r="O185" s="1" t="str">
        <f>IF(D185&lt;=L$4,VLOOKUP(M185,E$4:J$202,6,FALSE),"")</f>
        <v/>
      </c>
      <c r="P185" s="40" t="str">
        <f>IF(D185&lt;=L$4,VLOOKUP(O185,A$4:B$202,2,FALSE),"")</f>
        <v/>
      </c>
      <c r="Q185" s="40" t="str">
        <f t="shared" si="52"/>
        <v/>
      </c>
      <c r="R185" s="6">
        <f t="shared" si="47"/>
        <v>0</v>
      </c>
      <c r="S185" s="6">
        <f>IF(AND(D185&lt;=L$4,P185&lt;&gt;"Y"),IF(N185&lt;VLOOKUP(O185,Runners!A$3:CT$201,S$1,FALSE),IF(Y$2="zero",0,Y$2),0),0)</f>
        <v>0</v>
      </c>
      <c r="T185" s="6">
        <f t="shared" si="53"/>
        <v>0</v>
      </c>
      <c r="U185" s="2"/>
      <c r="V185" s="2" t="str">
        <f>IF(O185&lt;&gt;"",VLOOKUP(O185,Runners!CZ$3:DM$201,V$1,FALSE),"")</f>
        <v/>
      </c>
      <c r="W185" s="19" t="str">
        <f t="shared" si="54"/>
        <v/>
      </c>
    </row>
    <row r="186" spans="3:23" x14ac:dyDescent="0.2">
      <c r="C186" s="3">
        <f>IF(A186&lt;&gt;"",VLOOKUP(A186,Runners!A$3:AS$201,C$1,FALSE),0)</f>
        <v>0</v>
      </c>
      <c r="D186" s="6">
        <f t="shared" si="50"/>
        <v>182</v>
      </c>
      <c r="E186" s="2"/>
      <c r="F186" s="2"/>
      <c r="J186" s="1">
        <f t="shared" si="51"/>
        <v>0</v>
      </c>
      <c r="M186" s="8" t="str">
        <f>IF(D186&lt;=L$4,SMALL(E$4:E$202,D186),"")</f>
        <v/>
      </c>
      <c r="N186" s="8" t="str">
        <f>IF(D186&lt;=L$4,VLOOKUP(M186,E$4:F$202,2,FALSE),"")</f>
        <v/>
      </c>
      <c r="O186" s="1" t="str">
        <f>IF(D186&lt;=L$4,VLOOKUP(M186,E$4:J$202,6,FALSE),"")</f>
        <v/>
      </c>
      <c r="P186" s="40" t="str">
        <f>IF(D186&lt;=L$4,VLOOKUP(O186,A$4:B$202,2,FALSE),"")</f>
        <v/>
      </c>
      <c r="Q186" s="40" t="str">
        <f t="shared" si="52"/>
        <v/>
      </c>
      <c r="R186" s="6">
        <f t="shared" si="47"/>
        <v>0</v>
      </c>
      <c r="S186" s="6">
        <f>IF(AND(D186&lt;=L$4,P186&lt;&gt;"Y"),IF(N186&lt;VLOOKUP(O186,Runners!A$3:CT$201,S$1,FALSE),IF(Y$2="zero",0,Y$2),0),0)</f>
        <v>0</v>
      </c>
      <c r="T186" s="6">
        <f t="shared" si="53"/>
        <v>0</v>
      </c>
      <c r="U186" s="2"/>
      <c r="V186" s="2" t="str">
        <f>IF(O186&lt;&gt;"",VLOOKUP(O186,Runners!CZ$3:DM$201,V$1,FALSE),"")</f>
        <v/>
      </c>
      <c r="W186" s="19" t="str">
        <f t="shared" si="54"/>
        <v/>
      </c>
    </row>
    <row r="187" spans="3:23" x14ac:dyDescent="0.2">
      <c r="C187" s="3">
        <f>IF(A187&lt;&gt;"",VLOOKUP(A187,Runners!A$3:AS$201,C$1,FALSE),0)</f>
        <v>0</v>
      </c>
      <c r="D187" s="6">
        <f t="shared" si="50"/>
        <v>183</v>
      </c>
      <c r="E187" s="2"/>
      <c r="F187" s="2"/>
      <c r="J187" s="1">
        <f t="shared" si="51"/>
        <v>0</v>
      </c>
      <c r="M187" s="8" t="str">
        <f>IF(D187&lt;=L$4,SMALL(E$4:E$202,D187),"")</f>
        <v/>
      </c>
      <c r="N187" s="8" t="str">
        <f>IF(D187&lt;=L$4,VLOOKUP(M187,E$4:F$202,2,FALSE),"")</f>
        <v/>
      </c>
      <c r="O187" s="1" t="str">
        <f>IF(D187&lt;=L$4,VLOOKUP(M187,E$4:J$202,6,FALSE),"")</f>
        <v/>
      </c>
      <c r="P187" s="40" t="str">
        <f>IF(D187&lt;=L$4,VLOOKUP(O187,A$4:B$202,2,FALSE),"")</f>
        <v/>
      </c>
      <c r="Q187" s="40" t="str">
        <f t="shared" si="52"/>
        <v/>
      </c>
      <c r="R187" s="6">
        <f t="shared" si="47"/>
        <v>0</v>
      </c>
      <c r="S187" s="6">
        <f>IF(AND(D187&lt;=L$4,P187&lt;&gt;"Y"),IF(N187&lt;VLOOKUP(O187,Runners!A$3:CT$201,S$1,FALSE),IF(Y$2="zero",0,Y$2),0),0)</f>
        <v>0</v>
      </c>
      <c r="T187" s="6">
        <f t="shared" si="53"/>
        <v>0</v>
      </c>
      <c r="U187" s="2"/>
      <c r="V187" s="2" t="str">
        <f>IF(O187&lt;&gt;"",VLOOKUP(O187,Runners!CZ$3:DM$201,V$1,FALSE),"")</f>
        <v/>
      </c>
      <c r="W187" s="19" t="str">
        <f t="shared" si="54"/>
        <v/>
      </c>
    </row>
    <row r="188" spans="3:23" x14ac:dyDescent="0.2">
      <c r="C188" s="3">
        <f>IF(A188&lt;&gt;"",VLOOKUP(A188,Runners!A$3:AS$201,C$1,FALSE),0)</f>
        <v>0</v>
      </c>
      <c r="D188" s="6">
        <f t="shared" si="50"/>
        <v>184</v>
      </c>
      <c r="E188" s="2"/>
      <c r="F188" s="2"/>
      <c r="J188" s="1">
        <f t="shared" si="51"/>
        <v>0</v>
      </c>
      <c r="M188" s="8" t="str">
        <f>IF(D188&lt;=L$4,SMALL(E$4:E$202,D188),"")</f>
        <v/>
      </c>
      <c r="N188" s="8" t="str">
        <f>IF(D188&lt;=L$4,VLOOKUP(M188,E$4:F$202,2,FALSE),"")</f>
        <v/>
      </c>
      <c r="O188" s="1" t="str">
        <f>IF(D188&lt;=L$4,VLOOKUP(M188,E$4:J$202,6,FALSE),"")</f>
        <v/>
      </c>
      <c r="P188" s="40" t="str">
        <f>IF(D188&lt;=L$4,VLOOKUP(O188,A$4:B$202,2,FALSE),"")</f>
        <v/>
      </c>
      <c r="Q188" s="40" t="str">
        <f t="shared" si="52"/>
        <v/>
      </c>
      <c r="R188" s="6">
        <f t="shared" si="47"/>
        <v>0</v>
      </c>
      <c r="S188" s="6">
        <f>IF(AND(D188&lt;=L$4,P188&lt;&gt;"Y"),IF(N188&lt;VLOOKUP(O188,Runners!A$3:CT$201,S$1,FALSE),IF(Y$2="zero",0,Y$2),0),0)</f>
        <v>0</v>
      </c>
      <c r="T188" s="6">
        <f t="shared" si="53"/>
        <v>0</v>
      </c>
      <c r="U188" s="2"/>
      <c r="V188" s="2" t="str">
        <f>IF(O188&lt;&gt;"",VLOOKUP(O188,Runners!CZ$3:DM$201,V$1,FALSE),"")</f>
        <v/>
      </c>
      <c r="W188" s="19" t="str">
        <f t="shared" si="54"/>
        <v/>
      </c>
    </row>
    <row r="189" spans="3:23" x14ac:dyDescent="0.2">
      <c r="C189" s="3">
        <f>IF(A189&lt;&gt;"",VLOOKUP(A189,Runners!A$3:AS$201,C$1,FALSE),0)</f>
        <v>0</v>
      </c>
      <c r="D189" s="6">
        <f t="shared" si="50"/>
        <v>185</v>
      </c>
      <c r="E189" s="2"/>
      <c r="F189" s="2"/>
      <c r="J189" s="1">
        <f t="shared" si="51"/>
        <v>0</v>
      </c>
      <c r="M189" s="8" t="str">
        <f>IF(D189&lt;=L$4,SMALL(E$4:E$202,D189),"")</f>
        <v/>
      </c>
      <c r="N189" s="8" t="str">
        <f>IF(D189&lt;=L$4,VLOOKUP(M189,E$4:F$202,2,FALSE),"")</f>
        <v/>
      </c>
      <c r="O189" s="1" t="str">
        <f>IF(D189&lt;=L$4,VLOOKUP(M189,E$4:J$202,6,FALSE),"")</f>
        <v/>
      </c>
      <c r="P189" s="40" t="str">
        <f>IF(D189&lt;=L$4,VLOOKUP(O189,A$4:B$202,2,FALSE),"")</f>
        <v/>
      </c>
      <c r="Q189" s="40" t="str">
        <f t="shared" si="52"/>
        <v/>
      </c>
      <c r="R189" s="6">
        <f t="shared" si="47"/>
        <v>0</v>
      </c>
      <c r="S189" s="6">
        <f>IF(AND(D189&lt;=L$4,P189&lt;&gt;"Y"),IF(N189&lt;VLOOKUP(O189,Runners!A$3:CT$201,S$1,FALSE),IF(Y$2="zero",0,Y$2),0),0)</f>
        <v>0</v>
      </c>
      <c r="T189" s="6">
        <f t="shared" si="53"/>
        <v>0</v>
      </c>
      <c r="U189" s="2"/>
      <c r="V189" s="2" t="str">
        <f>IF(O189&lt;&gt;"",VLOOKUP(O189,Runners!CZ$3:DM$201,V$1,FALSE),"")</f>
        <v/>
      </c>
      <c r="W189" s="19" t="str">
        <f t="shared" si="54"/>
        <v/>
      </c>
    </row>
    <row r="190" spans="3:23" x14ac:dyDescent="0.2">
      <c r="C190" s="3">
        <f>IF(A190&lt;&gt;"",VLOOKUP(A190,Runners!A$3:AS$201,C$1,FALSE),0)</f>
        <v>0</v>
      </c>
      <c r="D190" s="6">
        <f t="shared" si="50"/>
        <v>186</v>
      </c>
      <c r="E190" s="2"/>
      <c r="F190" s="2"/>
      <c r="J190" s="1">
        <f t="shared" si="51"/>
        <v>0</v>
      </c>
      <c r="M190" s="8" t="str">
        <f>IF(D190&lt;=L$4,SMALL(E$4:E$202,D190),"")</f>
        <v/>
      </c>
      <c r="N190" s="8" t="str">
        <f>IF(D190&lt;=L$4,VLOOKUP(M190,E$4:F$202,2,FALSE),"")</f>
        <v/>
      </c>
      <c r="O190" s="1" t="str">
        <f>IF(D190&lt;=L$4,VLOOKUP(M190,E$4:J$202,6,FALSE),"")</f>
        <v/>
      </c>
      <c r="P190" s="40" t="str">
        <f>IF(D190&lt;=L$4,VLOOKUP(O190,A$4:B$202,2,FALSE),"")</f>
        <v/>
      </c>
      <c r="Q190" s="40" t="str">
        <f t="shared" si="52"/>
        <v/>
      </c>
      <c r="R190" s="6">
        <f t="shared" si="47"/>
        <v>0</v>
      </c>
      <c r="S190" s="6">
        <f>IF(AND(D190&lt;=L$4,P190&lt;&gt;"Y"),IF(N190&lt;VLOOKUP(O190,Runners!A$3:CT$201,S$1,FALSE),IF(Y$2="zero",0,Y$2),0),0)</f>
        <v>0</v>
      </c>
      <c r="T190" s="6">
        <f t="shared" si="53"/>
        <v>0</v>
      </c>
      <c r="U190" s="2"/>
      <c r="V190" s="2" t="str">
        <f>IF(O190&lt;&gt;"",VLOOKUP(O190,Runners!CZ$3:DM$201,V$1,FALSE),"")</f>
        <v/>
      </c>
      <c r="W190" s="19" t="str">
        <f t="shared" si="54"/>
        <v/>
      </c>
    </row>
    <row r="191" spans="3:23" x14ac:dyDescent="0.2">
      <c r="C191" s="3">
        <f>IF(A191&lt;&gt;"",VLOOKUP(A191,Runners!A$3:AS$201,C$1,FALSE),0)</f>
        <v>0</v>
      </c>
      <c r="D191" s="6">
        <f t="shared" si="50"/>
        <v>187</v>
      </c>
      <c r="E191" s="2"/>
      <c r="F191" s="2"/>
      <c r="J191" s="1">
        <f t="shared" si="51"/>
        <v>0</v>
      </c>
      <c r="M191" s="8" t="str">
        <f>IF(D191&lt;=L$4,SMALL(E$4:E$202,D191),"")</f>
        <v/>
      </c>
      <c r="N191" s="8" t="str">
        <f>IF(D191&lt;=L$4,VLOOKUP(M191,E$4:F$202,2,FALSE),"")</f>
        <v/>
      </c>
      <c r="O191" s="1" t="str">
        <f>IF(D191&lt;=L$4,VLOOKUP(M191,E$4:J$202,6,FALSE),"")</f>
        <v/>
      </c>
      <c r="P191" s="40" t="str">
        <f>IF(D191&lt;=L$4,VLOOKUP(O191,A$4:B$202,2,FALSE),"")</f>
        <v/>
      </c>
      <c r="Q191" s="40" t="str">
        <f t="shared" si="52"/>
        <v/>
      </c>
      <c r="R191" s="6">
        <f t="shared" si="47"/>
        <v>0</v>
      </c>
      <c r="S191" s="6">
        <f>IF(AND(D191&lt;=L$4,P191&lt;&gt;"Y"),IF(N191&lt;VLOOKUP(O191,Runners!A$3:CT$201,S$1,FALSE),IF(Y$2="zero",0,Y$2),0),0)</f>
        <v>0</v>
      </c>
      <c r="T191" s="6">
        <f t="shared" si="53"/>
        <v>0</v>
      </c>
      <c r="U191" s="2"/>
      <c r="V191" s="2" t="str">
        <f>IF(O191&lt;&gt;"",VLOOKUP(O191,Runners!CZ$3:DM$201,V$1,FALSE),"")</f>
        <v/>
      </c>
      <c r="W191" s="19" t="str">
        <f t="shared" si="54"/>
        <v/>
      </c>
    </row>
    <row r="192" spans="3:23" x14ac:dyDescent="0.2">
      <c r="C192" s="3">
        <f>IF(A192&lt;&gt;"",VLOOKUP(A192,Runners!A$3:AS$201,C$1,FALSE),0)</f>
        <v>0</v>
      </c>
      <c r="D192" s="6">
        <f t="shared" si="50"/>
        <v>188</v>
      </c>
      <c r="E192" s="2"/>
      <c r="F192" s="2"/>
      <c r="J192" s="1">
        <f t="shared" si="51"/>
        <v>0</v>
      </c>
      <c r="M192" s="8" t="str">
        <f>IF(D192&lt;=L$4,SMALL(E$4:E$202,D192),"")</f>
        <v/>
      </c>
      <c r="N192" s="8" t="str">
        <f>IF(D192&lt;=L$4,VLOOKUP(M192,E$4:F$202,2,FALSE),"")</f>
        <v/>
      </c>
      <c r="O192" s="1" t="str">
        <f>IF(D192&lt;=L$4,VLOOKUP(M192,E$4:J$202,6,FALSE),"")</f>
        <v/>
      </c>
      <c r="P192" s="40" t="str">
        <f>IF(D192&lt;=L$4,VLOOKUP(O192,A$4:B$202,2,FALSE),"")</f>
        <v/>
      </c>
      <c r="Q192" s="40" t="str">
        <f t="shared" si="52"/>
        <v/>
      </c>
      <c r="R192" s="6">
        <f t="shared" si="47"/>
        <v>0</v>
      </c>
      <c r="S192" s="6">
        <f>IF(AND(D192&lt;=L$4,P192&lt;&gt;"Y"),IF(N192&lt;VLOOKUP(O192,Runners!A$3:CT$201,S$1,FALSE),IF(Y$2="zero",0,Y$2),0),0)</f>
        <v>0</v>
      </c>
      <c r="T192" s="6">
        <f t="shared" si="53"/>
        <v>0</v>
      </c>
      <c r="U192" s="2"/>
      <c r="V192" s="2" t="str">
        <f>IF(O192&lt;&gt;"",VLOOKUP(O192,Runners!CZ$3:DM$201,V$1,FALSE),"")</f>
        <v/>
      </c>
      <c r="W192" s="19" t="str">
        <f t="shared" si="54"/>
        <v/>
      </c>
    </row>
    <row r="193" spans="3:23" x14ac:dyDescent="0.2">
      <c r="C193" s="3">
        <f>IF(A193&lt;&gt;"",VLOOKUP(A193,Runners!A$3:AS$201,C$1,FALSE),0)</f>
        <v>0</v>
      </c>
      <c r="D193" s="6">
        <f t="shared" si="50"/>
        <v>189</v>
      </c>
      <c r="E193" s="2"/>
      <c r="F193" s="2"/>
      <c r="J193" s="1">
        <f t="shared" si="51"/>
        <v>0</v>
      </c>
      <c r="M193" s="8" t="str">
        <f>IF(D193&lt;=L$4,SMALL(E$4:E$202,D193),"")</f>
        <v/>
      </c>
      <c r="N193" s="8" t="str">
        <f>IF(D193&lt;=L$4,VLOOKUP(M193,E$4:F$202,2,FALSE),"")</f>
        <v/>
      </c>
      <c r="O193" s="1" t="str">
        <f>IF(D193&lt;=L$4,VLOOKUP(M193,E$4:J$202,6,FALSE),"")</f>
        <v/>
      </c>
      <c r="P193" s="40" t="str">
        <f>IF(D193&lt;=L$4,VLOOKUP(O193,A$4:B$202,2,FALSE),"")</f>
        <v/>
      </c>
      <c r="Q193" s="40" t="str">
        <f t="shared" si="52"/>
        <v/>
      </c>
      <c r="R193" s="6">
        <f t="shared" si="47"/>
        <v>0</v>
      </c>
      <c r="S193" s="6">
        <f>IF(AND(D193&lt;=L$4,P193&lt;&gt;"Y"),IF(N193&lt;VLOOKUP(O193,Runners!A$3:CT$201,S$1,FALSE),IF(Y$2="zero",0,Y$2),0),0)</f>
        <v>0</v>
      </c>
      <c r="T193" s="6">
        <f t="shared" si="53"/>
        <v>0</v>
      </c>
      <c r="U193" s="2"/>
      <c r="V193" s="2" t="str">
        <f>IF(O193&lt;&gt;"",VLOOKUP(O193,Runners!CZ$3:DM$201,V$1,FALSE),"")</f>
        <v/>
      </c>
      <c r="W193" s="19" t="str">
        <f t="shared" si="54"/>
        <v/>
      </c>
    </row>
    <row r="194" spans="3:23" x14ac:dyDescent="0.2">
      <c r="C194" s="3">
        <f>IF(A194&lt;&gt;"",VLOOKUP(A194,Runners!A$3:AS$201,C$1,FALSE),0)</f>
        <v>0</v>
      </c>
      <c r="D194" s="6">
        <f t="shared" si="50"/>
        <v>190</v>
      </c>
      <c r="E194" s="2"/>
      <c r="F194" s="2"/>
      <c r="J194" s="1">
        <f t="shared" si="51"/>
        <v>0</v>
      </c>
      <c r="M194" s="8" t="str">
        <f>IF(D194&lt;=L$4,SMALL(E$4:E$202,D194),"")</f>
        <v/>
      </c>
      <c r="N194" s="8" t="str">
        <f>IF(D194&lt;=L$4,VLOOKUP(M194,E$4:F$202,2,FALSE),"")</f>
        <v/>
      </c>
      <c r="O194" s="1" t="str">
        <f>IF(D194&lt;=L$4,VLOOKUP(M194,E$4:J$202,6,FALSE),"")</f>
        <v/>
      </c>
      <c r="P194" s="40" t="str">
        <f>IF(D194&lt;=L$4,VLOOKUP(O194,A$4:B$202,2,FALSE),"")</f>
        <v/>
      </c>
      <c r="Q194" s="40" t="str">
        <f t="shared" si="52"/>
        <v/>
      </c>
      <c r="R194" s="6">
        <f t="shared" si="47"/>
        <v>0</v>
      </c>
      <c r="S194" s="6">
        <f>IF(AND(D194&lt;=L$4,P194&lt;&gt;"Y"),IF(N194&lt;VLOOKUP(O194,Runners!A$3:CT$201,S$1,FALSE),IF(Y$2="zero",0,Y$2),0),0)</f>
        <v>0</v>
      </c>
      <c r="T194" s="6">
        <f t="shared" si="53"/>
        <v>0</v>
      </c>
      <c r="U194" s="2"/>
      <c r="V194" s="2" t="str">
        <f>IF(O194&lt;&gt;"",VLOOKUP(O194,Runners!CZ$3:DM$201,V$1,FALSE),"")</f>
        <v/>
      </c>
      <c r="W194" s="19" t="str">
        <f t="shared" si="54"/>
        <v/>
      </c>
    </row>
    <row r="195" spans="3:23" x14ac:dyDescent="0.2">
      <c r="C195" s="3">
        <f>IF(A195&lt;&gt;"",VLOOKUP(A195,Runners!A$3:AS$201,C$1,FALSE),0)</f>
        <v>0</v>
      </c>
      <c r="D195" s="6">
        <f t="shared" si="50"/>
        <v>191</v>
      </c>
      <c r="E195" s="2"/>
      <c r="F195" s="2"/>
      <c r="J195" s="1">
        <f t="shared" si="51"/>
        <v>0</v>
      </c>
      <c r="M195" s="8" t="str">
        <f>IF(D195&lt;=L$4,SMALL(E$4:E$202,D195),"")</f>
        <v/>
      </c>
      <c r="N195" s="8" t="str">
        <f>IF(D195&lt;=L$4,VLOOKUP(M195,E$4:F$202,2,FALSE),"")</f>
        <v/>
      </c>
      <c r="O195" s="1" t="str">
        <f>IF(D195&lt;=L$4,VLOOKUP(M195,E$4:J$202,6,FALSE),"")</f>
        <v/>
      </c>
      <c r="P195" s="40" t="str">
        <f>IF(D195&lt;=L$4,VLOOKUP(O195,A$4:B$202,2,FALSE),"")</f>
        <v/>
      </c>
      <c r="Q195" s="40" t="str">
        <f t="shared" si="52"/>
        <v/>
      </c>
      <c r="R195" s="6">
        <f t="shared" si="47"/>
        <v>0</v>
      </c>
      <c r="S195" s="6">
        <f>IF(AND(D195&lt;=L$4,P195&lt;&gt;"Y"),IF(N195&lt;VLOOKUP(O195,Runners!A$3:CT$201,S$1,FALSE),IF(Y$2="zero",0,Y$2),0),0)</f>
        <v>0</v>
      </c>
      <c r="T195" s="6">
        <f t="shared" si="53"/>
        <v>0</v>
      </c>
      <c r="U195" s="2"/>
      <c r="V195" s="2" t="str">
        <f>IF(O195&lt;&gt;"",VLOOKUP(O195,Runners!CZ$3:DM$201,V$1,FALSE),"")</f>
        <v/>
      </c>
      <c r="W195" s="19" t="str">
        <f t="shared" si="54"/>
        <v/>
      </c>
    </row>
    <row r="196" spans="3:23" x14ac:dyDescent="0.2">
      <c r="C196" s="3">
        <f>IF(A196&lt;&gt;"",VLOOKUP(A196,Runners!A$3:AS$201,C$1,FALSE),0)</f>
        <v>0</v>
      </c>
      <c r="D196" s="6">
        <f t="shared" si="50"/>
        <v>192</v>
      </c>
      <c r="E196" s="2"/>
      <c r="F196" s="2"/>
      <c r="J196" s="1">
        <f t="shared" si="51"/>
        <v>0</v>
      </c>
      <c r="M196" s="8" t="str">
        <f>IF(D196&lt;=L$4,SMALL(E$4:E$202,D196),"")</f>
        <v/>
      </c>
      <c r="N196" s="8" t="str">
        <f>IF(D196&lt;=L$4,VLOOKUP(M196,E$4:F$202,2,FALSE),"")</f>
        <v/>
      </c>
      <c r="O196" s="1" t="str">
        <f>IF(D196&lt;=L$4,VLOOKUP(M196,E$4:J$202,6,FALSE),"")</f>
        <v/>
      </c>
      <c r="P196" s="40" t="str">
        <f>IF(D196&lt;=L$4,VLOOKUP(O196,A$4:B$202,2,FALSE),"")</f>
        <v/>
      </c>
      <c r="Q196" s="40" t="str">
        <f t="shared" si="52"/>
        <v/>
      </c>
      <c r="R196" s="6">
        <f t="shared" si="47"/>
        <v>0</v>
      </c>
      <c r="S196" s="6">
        <f>IF(AND(D196&lt;=L$4,P196&lt;&gt;"Y"),IF(N196&lt;VLOOKUP(O196,Runners!A$3:CT$201,S$1,FALSE),IF(Y$2="zero",0,Y$2),0),0)</f>
        <v>0</v>
      </c>
      <c r="T196" s="6">
        <f t="shared" si="53"/>
        <v>0</v>
      </c>
      <c r="U196" s="2"/>
      <c r="V196" s="2" t="str">
        <f>IF(O196&lt;&gt;"",VLOOKUP(O196,Runners!CZ$3:DM$201,V$1,FALSE),"")</f>
        <v/>
      </c>
      <c r="W196" s="19" t="str">
        <f t="shared" si="54"/>
        <v/>
      </c>
    </row>
    <row r="197" spans="3:23" x14ac:dyDescent="0.2">
      <c r="C197" s="3">
        <f>IF(A197&lt;&gt;"",VLOOKUP(A197,Runners!A$3:AS$201,C$1,FALSE),0)</f>
        <v>0</v>
      </c>
      <c r="D197" s="6">
        <f t="shared" si="50"/>
        <v>193</v>
      </c>
      <c r="E197" s="2"/>
      <c r="F197" s="2"/>
      <c r="J197" s="1">
        <f t="shared" si="51"/>
        <v>0</v>
      </c>
      <c r="M197" s="8" t="str">
        <f>IF(D197&lt;=L$4,SMALL(E$4:E$202,D197),"")</f>
        <v/>
      </c>
      <c r="N197" s="8" t="str">
        <f>IF(D197&lt;=L$4,VLOOKUP(M197,E$4:F$202,2,FALSE),"")</f>
        <v/>
      </c>
      <c r="O197" s="1" t="str">
        <f>IF(D197&lt;=L$4,VLOOKUP(M197,E$4:J$202,6,FALSE),"")</f>
        <v/>
      </c>
      <c r="P197" s="40" t="str">
        <f>IF(D197&lt;=L$4,VLOOKUP(O197,A$4:B$202,2,FALSE),"")</f>
        <v/>
      </c>
      <c r="Q197" s="40" t="str">
        <f t="shared" si="52"/>
        <v/>
      </c>
      <c r="R197" s="6">
        <f t="shared" si="47"/>
        <v>0</v>
      </c>
      <c r="S197" s="6">
        <f>IF(AND(D197&lt;=L$4,P197&lt;&gt;"Y"),IF(N197&lt;VLOOKUP(O197,Runners!A$3:CT$201,S$1,FALSE),IF(Y$2="zero",0,Y$2),0),0)</f>
        <v>0</v>
      </c>
      <c r="T197" s="6">
        <f t="shared" si="53"/>
        <v>0</v>
      </c>
      <c r="U197" s="2"/>
      <c r="V197" s="2" t="str">
        <f>IF(O197&lt;&gt;"",VLOOKUP(O197,Runners!CZ$3:DM$201,V$1,FALSE),"")</f>
        <v/>
      </c>
      <c r="W197" s="19" t="str">
        <f t="shared" si="54"/>
        <v/>
      </c>
    </row>
    <row r="198" spans="3:23" x14ac:dyDescent="0.2">
      <c r="C198" s="3">
        <f>IF(A198&lt;&gt;"",VLOOKUP(A198,Runners!A$3:AS$201,C$1,FALSE),0)</f>
        <v>0</v>
      </c>
      <c r="D198" s="6">
        <f t="shared" si="50"/>
        <v>194</v>
      </c>
      <c r="E198" s="2"/>
      <c r="F198" s="2"/>
      <c r="J198" s="1">
        <f t="shared" si="51"/>
        <v>0</v>
      </c>
      <c r="M198" s="8" t="str">
        <f>IF(D198&lt;=L$4,SMALL(E$4:E$202,D198),"")</f>
        <v/>
      </c>
      <c r="N198" s="8" t="str">
        <f>IF(D198&lt;=L$4,VLOOKUP(M198,E$4:F$202,2,FALSE),"")</f>
        <v/>
      </c>
      <c r="O198" s="1" t="str">
        <f>IF(D198&lt;=L$4,VLOOKUP(M198,E$4:J$202,6,FALSE),"")</f>
        <v/>
      </c>
      <c r="P198" s="40" t="str">
        <f>IF(D198&lt;=L$4,VLOOKUP(O198,A$4:B$202,2,FALSE),"")</f>
        <v/>
      </c>
      <c r="Q198" s="40" t="str">
        <f t="shared" ref="Q198:Q201" si="55">IF(D198&lt;=L$4,IF(P198="Y",Q197,Q197-1),"")</f>
        <v/>
      </c>
      <c r="R198" s="6">
        <f t="shared" ref="R198:R201" si="56">IF(Q198=Q197,0,IF(Q198&gt;0,Q198,1))</f>
        <v>0</v>
      </c>
      <c r="S198" s="6">
        <f>IF(AND(D198&lt;=L$4,P198&lt;&gt;"Y"),IF(N198&lt;VLOOKUP(O198,Runners!A$3:CT$201,S$1,FALSE),IF(Y$2="zero",0,Y$2),0),0)</f>
        <v>0</v>
      </c>
      <c r="T198" s="6">
        <f t="shared" ref="T198:T201" si="57">IF(AND(D198&lt;=L$4,P198&lt;&gt;"Y"),S198+R198,0)</f>
        <v>0</v>
      </c>
      <c r="U198" s="2"/>
      <c r="V198" s="2" t="str">
        <f>IF(O198&lt;&gt;"",VLOOKUP(O198,Runners!CZ$3:DM$201,V$1,FALSE),"")</f>
        <v/>
      </c>
      <c r="W198" s="19" t="str">
        <f t="shared" ref="W198:W201" si="58">IF(O198&lt;&gt;"",(V198-N198)/V198,"")</f>
        <v/>
      </c>
    </row>
    <row r="199" spans="3:23" x14ac:dyDescent="0.2">
      <c r="C199" s="3">
        <f>IF(A199&lt;&gt;"",VLOOKUP(A199,Runners!A$3:AS$201,C$1,FALSE),0)</f>
        <v>0</v>
      </c>
      <c r="D199" s="6">
        <f t="shared" si="50"/>
        <v>195</v>
      </c>
      <c r="E199" s="2"/>
      <c r="F199" s="2"/>
      <c r="J199" s="1">
        <f t="shared" ref="J199:J201" si="59">A199</f>
        <v>0</v>
      </c>
      <c r="M199" s="8" t="str">
        <f>IF(D199&lt;=L$4,SMALL(E$4:E$202,D199),"")</f>
        <v/>
      </c>
      <c r="N199" s="8" t="str">
        <f>IF(D199&lt;=L$4,VLOOKUP(M199,E$4:F$202,2,FALSE),"")</f>
        <v/>
      </c>
      <c r="O199" s="1" t="str">
        <f>IF(D199&lt;=L$4,VLOOKUP(M199,E$4:J$202,6,FALSE),"")</f>
        <v/>
      </c>
      <c r="P199" s="40" t="str">
        <f>IF(D199&lt;=L$4,VLOOKUP(O199,A$4:B$202,2,FALSE),"")</f>
        <v/>
      </c>
      <c r="Q199" s="40" t="str">
        <f t="shared" si="55"/>
        <v/>
      </c>
      <c r="R199" s="6">
        <f t="shared" si="56"/>
        <v>0</v>
      </c>
      <c r="S199" s="6">
        <f>IF(AND(D199&lt;=L$4,P199&lt;&gt;"Y"),IF(N199&lt;VLOOKUP(O199,Runners!A$3:CT$201,S$1,FALSE),IF(Y$2="zero",0,Y$2),0),0)</f>
        <v>0</v>
      </c>
      <c r="T199" s="6">
        <f t="shared" si="57"/>
        <v>0</v>
      </c>
      <c r="U199" s="2"/>
      <c r="V199" s="2" t="str">
        <f>IF(O199&lt;&gt;"",VLOOKUP(O199,Runners!CZ$3:DM$201,V$1,FALSE),"")</f>
        <v/>
      </c>
      <c r="W199" s="19" t="str">
        <f t="shared" si="58"/>
        <v/>
      </c>
    </row>
    <row r="200" spans="3:23" x14ac:dyDescent="0.2">
      <c r="C200" s="3">
        <f>IF(A200&lt;&gt;"",VLOOKUP(A200,Runners!A$3:AS$201,C$1,FALSE),0)</f>
        <v>0</v>
      </c>
      <c r="D200" s="6">
        <f t="shared" si="50"/>
        <v>196</v>
      </c>
      <c r="E200" s="2"/>
      <c r="F200" s="2"/>
      <c r="J200" s="1">
        <f t="shared" si="59"/>
        <v>0</v>
      </c>
      <c r="M200" s="8" t="str">
        <f>IF(D200&lt;=L$4,SMALL(E$4:E$202,D200),"")</f>
        <v/>
      </c>
      <c r="N200" s="8" t="str">
        <f>IF(D200&lt;=L$4,VLOOKUP(M200,E$4:F$202,2,FALSE),"")</f>
        <v/>
      </c>
      <c r="O200" s="1" t="str">
        <f>IF(D200&lt;=L$4,VLOOKUP(M200,E$4:J$202,6,FALSE),"")</f>
        <v/>
      </c>
      <c r="P200" s="40" t="str">
        <f>IF(D200&lt;=L$4,VLOOKUP(O200,A$4:B$202,2,FALSE),"")</f>
        <v/>
      </c>
      <c r="Q200" s="40" t="str">
        <f t="shared" si="55"/>
        <v/>
      </c>
      <c r="R200" s="6">
        <f t="shared" si="56"/>
        <v>0</v>
      </c>
      <c r="S200" s="6">
        <f>IF(AND(D200&lt;=L$4,P200&lt;&gt;"Y"),IF(N200&lt;VLOOKUP(O200,Runners!A$3:CT$201,S$1,FALSE),IF(Y$2="zero",0,Y$2),0),0)</f>
        <v>0</v>
      </c>
      <c r="T200" s="6">
        <f t="shared" si="57"/>
        <v>0</v>
      </c>
      <c r="U200" s="2"/>
      <c r="V200" s="2" t="str">
        <f>IF(O200&lt;&gt;"",VLOOKUP(O200,Runners!CZ$3:DM$201,V$1,FALSE),"")</f>
        <v/>
      </c>
      <c r="W200" s="19" t="str">
        <f t="shared" si="58"/>
        <v/>
      </c>
    </row>
    <row r="201" spans="3:23" x14ac:dyDescent="0.2">
      <c r="C201" s="3">
        <f>IF(A201&lt;&gt;"",VLOOKUP(A201,Runners!A$3:AS$201,C$1,FALSE),0)</f>
        <v>0</v>
      </c>
      <c r="D201" s="6">
        <f t="shared" si="50"/>
        <v>197</v>
      </c>
      <c r="E201" s="2"/>
      <c r="F201" s="2"/>
      <c r="J201" s="1">
        <f t="shared" si="59"/>
        <v>0</v>
      </c>
      <c r="M201" s="8" t="str">
        <f>IF(D201&lt;=L$4,SMALL(E$4:E$202,D201),"")</f>
        <v/>
      </c>
      <c r="N201" s="8" t="str">
        <f>IF(D201&lt;=L$4,VLOOKUP(M201,E$4:F$202,2,FALSE),"")</f>
        <v/>
      </c>
      <c r="O201" s="1" t="str">
        <f>IF(D201&lt;=L$4,VLOOKUP(M201,E$4:J$202,6,FALSE),"")</f>
        <v/>
      </c>
      <c r="P201" s="40" t="str">
        <f>IF(D201&lt;=L$4,VLOOKUP(O201,A$4:B$202,2,FALSE),"")</f>
        <v/>
      </c>
      <c r="Q201" s="40" t="str">
        <f t="shared" si="55"/>
        <v/>
      </c>
      <c r="R201" s="6">
        <f t="shared" si="56"/>
        <v>0</v>
      </c>
      <c r="S201" s="6">
        <f>IF(AND(D201&lt;=L$4,P201&lt;&gt;"Y"),IF(N201&lt;VLOOKUP(O201,Runners!A$3:CT$201,S$1,FALSE),IF(Y$2="zero",0,Y$2),0),0)</f>
        <v>0</v>
      </c>
      <c r="T201" s="6">
        <f t="shared" si="57"/>
        <v>0</v>
      </c>
      <c r="U201" s="2"/>
      <c r="V201" s="2" t="str">
        <f>IF(O201&lt;&gt;"",VLOOKUP(O201,Runners!CZ$3:DM$201,V$1,FALSE),"")</f>
        <v/>
      </c>
      <c r="W201" s="19" t="str">
        <f t="shared" si="58"/>
        <v/>
      </c>
    </row>
    <row r="202" spans="3:23" x14ac:dyDescent="0.2">
      <c r="S202" s="6" t="e">
        <f>IF(D202&lt;=L$4,IF(N202&lt;VLOOKUP(O202,Runners!A$3:CT$201,S$1,FALSE),2,0),0)</f>
        <v>#N/A</v>
      </c>
    </row>
  </sheetData>
  <sortState xmlns:xlrd2="http://schemas.microsoft.com/office/spreadsheetml/2017/richdata2" ref="A4:CE126">
    <sortCondition ref="A126"/>
  </sortState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19</vt:i4>
      </vt:variant>
      <vt:variant>
        <vt:lpstr>Named Ranges</vt:lpstr>
      </vt:variant>
      <vt:variant>
        <vt:i4>2</vt:i4>
      </vt:variant>
    </vt:vector>
  </HeadingPairs>
  <TitlesOfParts>
    <vt:vector size="21" baseType="lpstr">
      <vt:lpstr>Runners</vt:lpstr>
      <vt:lpstr>Summer Start Times</vt:lpstr>
      <vt:lpstr>Winter Start Times</vt:lpstr>
      <vt:lpstr>Apr</vt:lpstr>
      <vt:lpstr>May</vt:lpstr>
      <vt:lpstr>Jun</vt:lpstr>
      <vt:lpstr>Jul</vt:lpstr>
      <vt:lpstr>Aug</vt:lpstr>
      <vt:lpstr>Sep</vt:lpstr>
      <vt:lpstr>Oct</vt:lpstr>
      <vt:lpstr>Nov</vt:lpstr>
      <vt:lpstr>Dec</vt:lpstr>
      <vt:lpstr>Jan</vt:lpstr>
      <vt:lpstr>Feb</vt:lpstr>
      <vt:lpstr>Mar</vt:lpstr>
      <vt:lpstr>YTD Scores</vt:lpstr>
      <vt:lpstr>Current Standing</vt:lpstr>
      <vt:lpstr>For printing</vt:lpstr>
      <vt:lpstr>Times for printing</vt:lpstr>
      <vt:lpstr>'Current Standing'!Print_Area</vt:lpstr>
      <vt:lpstr>'Times for printing'!Print_Area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Greg Oulton</dc:creator>
  <cp:lastModifiedBy>Ames, Darran</cp:lastModifiedBy>
  <cp:lastPrinted>2022-03-31T16:02:55Z</cp:lastPrinted>
  <dcterms:created xsi:type="dcterms:W3CDTF">2017-03-31T09:30:48Z</dcterms:created>
  <dcterms:modified xsi:type="dcterms:W3CDTF">2022-03-31T19:26:10Z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463cba9-5f6c-478d-9329-7b2295e4e8ed_Enabled">
    <vt:lpwstr>true</vt:lpwstr>
  </property>
  <property fmtid="{D5CDD505-2E9C-101B-9397-08002B2CF9AE}" pid="3" name="MSIP_Label_e463cba9-5f6c-478d-9329-7b2295e4e8ed_SetDate">
    <vt:lpwstr>2022-02-25T08:39:43Z</vt:lpwstr>
  </property>
  <property fmtid="{D5CDD505-2E9C-101B-9397-08002B2CF9AE}" pid="4" name="MSIP_Label_e463cba9-5f6c-478d-9329-7b2295e4e8ed_Method">
    <vt:lpwstr>Standard</vt:lpwstr>
  </property>
  <property fmtid="{D5CDD505-2E9C-101B-9397-08002B2CF9AE}" pid="5" name="MSIP_Label_e463cba9-5f6c-478d-9329-7b2295e4e8ed_Name">
    <vt:lpwstr>All Employees_2</vt:lpwstr>
  </property>
  <property fmtid="{D5CDD505-2E9C-101B-9397-08002B2CF9AE}" pid="6" name="MSIP_Label_e463cba9-5f6c-478d-9329-7b2295e4e8ed_SiteId">
    <vt:lpwstr>33440fc6-b7c7-412c-bb73-0e70b0198d5a</vt:lpwstr>
  </property>
  <property fmtid="{D5CDD505-2E9C-101B-9397-08002B2CF9AE}" pid="7" name="MSIP_Label_e463cba9-5f6c-478d-9329-7b2295e4e8ed_ActionId">
    <vt:lpwstr>9fa758d0-718e-4a2a-bae6-390cd4cb4efc</vt:lpwstr>
  </property>
  <property fmtid="{D5CDD505-2E9C-101B-9397-08002B2CF9AE}" pid="8" name="MSIP_Label_e463cba9-5f6c-478d-9329-7b2295e4e8ed_ContentBits">
    <vt:lpwstr>0</vt:lpwstr>
  </property>
</Properties>
</file>